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File 35  ( Capex )\E. True up\04. MYT V\Form 4\RCD Working\Data Gap I\Final form 4 &amp; 5 FDG updated\"/>
    </mc:Choice>
  </mc:AlternateContent>
  <bookViews>
    <workbookView xWindow="0" yWindow="0" windowWidth="28800" windowHeight="12300" activeTab="2"/>
  </bookViews>
  <sheets>
    <sheet name="F4" sheetId="1" r:id="rId1"/>
    <sheet name="F4.1" sheetId="2" r:id="rId2"/>
    <sheet name="F4.2" sheetId="3" r:id="rId3"/>
    <sheet name="F4.3" sheetId="4" r:id="rId4"/>
  </sheets>
  <externalReferences>
    <externalReference r:id="rId5"/>
    <externalReference r:id="rId6"/>
    <externalReference r:id="rId7"/>
    <externalReference r:id="rId8"/>
  </externalReferences>
  <definedNames>
    <definedName name="__123Graph_A" localSheetId="0" hidden="1">[1]CE!#REF!</definedName>
    <definedName name="__123Graph_A" hidden="1">[1]CE!#REF!</definedName>
    <definedName name="__123Graph_ASTNPLF" localSheetId="0" hidden="1">[1]CE!#REF!</definedName>
    <definedName name="__123Graph_ASTNPLF" hidden="1">[1]CE!#REF!</definedName>
    <definedName name="__123Graph_B" localSheetId="0" hidden="1">[1]CE!#REF!</definedName>
    <definedName name="__123Graph_B" hidden="1">[1]CE!#REF!</definedName>
    <definedName name="__123Graph_BSTNPLF" localSheetId="0" hidden="1">[1]CE!#REF!</definedName>
    <definedName name="__123Graph_BSTNPLF" hidden="1">[1]CE!#REF!</definedName>
    <definedName name="__123Graph_C" localSheetId="0" hidden="1">[1]CE!#REF!</definedName>
    <definedName name="__123Graph_C" hidden="1">[1]CE!#REF!</definedName>
    <definedName name="__123Graph_CSTNPLF" localSheetId="0" hidden="1">[1]CE!#REF!</definedName>
    <definedName name="__123Graph_CSTNPLF" hidden="1">[1]CE!#REF!</definedName>
    <definedName name="__123Graph_X" localSheetId="0" hidden="1">[1]CE!#REF!</definedName>
    <definedName name="__123Graph_X" hidden="1">[1]CE!#REF!</definedName>
    <definedName name="__123Graph_XSTNPLF" localSheetId="0" hidden="1">[1]CE!#REF!</definedName>
    <definedName name="__123Graph_XSTNPLF" hidden="1">[1]CE!#REF!</definedName>
    <definedName name="_Fill" localSheetId="0" hidden="1">#REF!</definedName>
    <definedName name="_Fill" hidden="1">#REF!</definedName>
    <definedName name="_xlnm._FilterDatabase" localSheetId="1" hidden="1">'F4.1'!$S$1:$S$299</definedName>
    <definedName name="_xlnm._FilterDatabase" localSheetId="2" hidden="1">'F4.2'!$AZ$3:$AZ$671</definedName>
    <definedName name="_Order1" hidden="1">255</definedName>
    <definedName name="new" localSheetId="0" hidden="1">[2]CE!#REF!</definedName>
    <definedName name="new" hidden="1">[2]CE!#REF!</definedName>
    <definedName name="_xlnm.Print_Area" localSheetId="0">'F4'!$A$1:$S$14</definedName>
    <definedName name="_xlnm.Print_Area" localSheetId="1">'F4.1'!$A$1:$S$309</definedName>
    <definedName name="_xlnm.Print_Area" localSheetId="2">'F4.2'!$A$1:$AY$672</definedName>
    <definedName name="_xlnm.Print_Area" localSheetId="3">'F4.3'!$A$1:$N$5366</definedName>
    <definedName name="_xlnm.Print_Titles" localSheetId="0">'F4'!$A:$B,'F4'!$1:$7</definedName>
    <definedName name="_xlnm.Print_Titles" localSheetId="1">'F4.1'!$1:$6</definedName>
    <definedName name="_xlnm.Print_Titles" localSheetId="2">'F4.2'!$A:$B,'F4.2'!$1:$3</definedName>
    <definedName name="_xlnm.Print_Titles" localSheetId="3">'F4.3'!$1:$6</definedName>
    <definedName name="xxxx" localSheetId="0" hidden="1">[3]CE!#REF!</definedName>
    <definedName name="xxxx" hidden="1">[3]CE!#REF!</definedName>
  </definedNames>
  <calcPr calcId="162913"/>
</workbook>
</file>

<file path=xl/calcChain.xml><?xml version="1.0" encoding="utf-8"?>
<calcChain xmlns="http://schemas.openxmlformats.org/spreadsheetml/2006/main">
  <c r="M10" i="1" l="1"/>
  <c r="A308" i="2" l="1"/>
  <c r="B308" i="2"/>
  <c r="C308" i="2"/>
  <c r="M308" i="2" s="1"/>
  <c r="D308" i="2"/>
  <c r="E308" i="2"/>
  <c r="G308" i="2" s="1"/>
  <c r="I308" i="2"/>
  <c r="J308" i="2"/>
  <c r="L308" i="2"/>
  <c r="A309" i="2"/>
  <c r="B309" i="2"/>
  <c r="C309" i="2"/>
  <c r="M309" i="2" s="1"/>
  <c r="D309" i="2"/>
  <c r="E309" i="2"/>
  <c r="G309" i="2" s="1"/>
  <c r="I309" i="2"/>
  <c r="J309" i="2"/>
  <c r="L309" i="2"/>
  <c r="A307" i="2"/>
  <c r="B307" i="2"/>
  <c r="C307" i="2"/>
  <c r="M307" i="2" s="1"/>
  <c r="D307" i="2"/>
  <c r="E307" i="2"/>
  <c r="G307" i="2" s="1"/>
  <c r="I307" i="2"/>
  <c r="J307" i="2"/>
  <c r="L307" i="2"/>
  <c r="A300" i="2"/>
  <c r="B300" i="2"/>
  <c r="C300" i="2"/>
  <c r="M300" i="2" s="1"/>
  <c r="D300" i="2"/>
  <c r="E300" i="2"/>
  <c r="G300" i="2" s="1"/>
  <c r="I300" i="2"/>
  <c r="J300" i="2"/>
  <c r="L300" i="2"/>
  <c r="A301" i="2"/>
  <c r="B301" i="2"/>
  <c r="C301" i="2"/>
  <c r="M301" i="2" s="1"/>
  <c r="D301" i="2"/>
  <c r="E301" i="2"/>
  <c r="G301" i="2" s="1"/>
  <c r="I301" i="2"/>
  <c r="J301" i="2"/>
  <c r="L301" i="2"/>
  <c r="A302" i="2"/>
  <c r="B302" i="2"/>
  <c r="C302" i="2"/>
  <c r="D302" i="2"/>
  <c r="E302" i="2"/>
  <c r="G302" i="2" s="1"/>
  <c r="I302" i="2"/>
  <c r="J302" i="2"/>
  <c r="L302" i="2"/>
  <c r="M302" i="2"/>
  <c r="A303" i="2"/>
  <c r="B303" i="2"/>
  <c r="C303" i="2"/>
  <c r="M303" i="2" s="1"/>
  <c r="D303" i="2"/>
  <c r="E303" i="2"/>
  <c r="G303" i="2" s="1"/>
  <c r="I303" i="2"/>
  <c r="J303" i="2"/>
  <c r="L303" i="2"/>
  <c r="A304" i="2"/>
  <c r="B304" i="2"/>
  <c r="C304" i="2"/>
  <c r="M304" i="2" s="1"/>
  <c r="D304" i="2"/>
  <c r="E304" i="2"/>
  <c r="G304" i="2" s="1"/>
  <c r="I304" i="2"/>
  <c r="J304" i="2"/>
  <c r="L304" i="2"/>
  <c r="A305" i="2"/>
  <c r="B305" i="2"/>
  <c r="C305" i="2"/>
  <c r="D305" i="2"/>
  <c r="E305" i="2"/>
  <c r="G305" i="2" s="1"/>
  <c r="I305" i="2"/>
  <c r="J305" i="2"/>
  <c r="L305" i="2"/>
  <c r="M305" i="2"/>
  <c r="A306" i="2"/>
  <c r="B306" i="2"/>
  <c r="C306" i="2"/>
  <c r="M306" i="2" s="1"/>
  <c r="D306" i="2"/>
  <c r="E306" i="2"/>
  <c r="G306" i="2" s="1"/>
  <c r="I306" i="2"/>
  <c r="J306" i="2"/>
  <c r="L306" i="2"/>
  <c r="I4701" i="4"/>
  <c r="J4701" i="4"/>
  <c r="I4702" i="4"/>
  <c r="J4702" i="4"/>
  <c r="M4702" i="4" s="1"/>
  <c r="I4703" i="4"/>
  <c r="J4703" i="4"/>
  <c r="M4703" i="4" s="1"/>
  <c r="O4703" i="4" s="1"/>
  <c r="I4704" i="4"/>
  <c r="J4704" i="4"/>
  <c r="I4705" i="4"/>
  <c r="J4705" i="4"/>
  <c r="M4705" i="4" s="1"/>
  <c r="I4706" i="4"/>
  <c r="J4706" i="4"/>
  <c r="M4706" i="4" s="1"/>
  <c r="I4707" i="4"/>
  <c r="J4707" i="4"/>
  <c r="I4708" i="4"/>
  <c r="J4708" i="4"/>
  <c r="I4709" i="4"/>
  <c r="J4709" i="4"/>
  <c r="M4709" i="4" s="1"/>
  <c r="I4710" i="4"/>
  <c r="J4710" i="4"/>
  <c r="I4711" i="4"/>
  <c r="J4711" i="4"/>
  <c r="M4711" i="4" s="1"/>
  <c r="I4712" i="4"/>
  <c r="J4712" i="4"/>
  <c r="M4712" i="4" s="1"/>
  <c r="I4713" i="4"/>
  <c r="J4713" i="4"/>
  <c r="I4714" i="4"/>
  <c r="J4714" i="4"/>
  <c r="M4714" i="4" s="1"/>
  <c r="I4715" i="4"/>
  <c r="J4715" i="4"/>
  <c r="M4715" i="4" s="1"/>
  <c r="O4715" i="4" s="1"/>
  <c r="I4716" i="4"/>
  <c r="J4716" i="4"/>
  <c r="I4717" i="4"/>
  <c r="J4717" i="4"/>
  <c r="I4718" i="4"/>
  <c r="J4718" i="4"/>
  <c r="M4718" i="4" s="1"/>
  <c r="I4719" i="4"/>
  <c r="J4719" i="4"/>
  <c r="I4720" i="4"/>
  <c r="J4720" i="4"/>
  <c r="M4720" i="4" s="1"/>
  <c r="I4721" i="4"/>
  <c r="J4721" i="4"/>
  <c r="M4721" i="4" s="1"/>
  <c r="O4721" i="4" s="1"/>
  <c r="I4722" i="4"/>
  <c r="J4722" i="4"/>
  <c r="I4723" i="4"/>
  <c r="J4723" i="4"/>
  <c r="M4723" i="4" s="1"/>
  <c r="I4724" i="4"/>
  <c r="J4724" i="4"/>
  <c r="M4724" i="4" s="1"/>
  <c r="I4725" i="4"/>
  <c r="J4725" i="4"/>
  <c r="I4726" i="4"/>
  <c r="J4726" i="4"/>
  <c r="I4727" i="4"/>
  <c r="J4727" i="4"/>
  <c r="M4727" i="4" s="1"/>
  <c r="I4728" i="4"/>
  <c r="J4728" i="4"/>
  <c r="I4729" i="4"/>
  <c r="J4729" i="4"/>
  <c r="M4729" i="4" s="1"/>
  <c r="I4730" i="4"/>
  <c r="J4730" i="4"/>
  <c r="M4730" i="4" s="1"/>
  <c r="I4731" i="4"/>
  <c r="J4731" i="4"/>
  <c r="I4732" i="4"/>
  <c r="J4732" i="4"/>
  <c r="M4732" i="4" s="1"/>
  <c r="I4733" i="4"/>
  <c r="J4733" i="4"/>
  <c r="M4733" i="4" s="1"/>
  <c r="O4733" i="4" s="1"/>
  <c r="I4734" i="4"/>
  <c r="J4734" i="4"/>
  <c r="I4735" i="4"/>
  <c r="J4735" i="4"/>
  <c r="I4736" i="4"/>
  <c r="J4736" i="4"/>
  <c r="M4736" i="4" s="1"/>
  <c r="I4737" i="4"/>
  <c r="J4737" i="4"/>
  <c r="I4738" i="4"/>
  <c r="J4738" i="4"/>
  <c r="M4738" i="4" s="1"/>
  <c r="I4739" i="4"/>
  <c r="J4739" i="4"/>
  <c r="M4739" i="4" s="1"/>
  <c r="O4739" i="4" s="1"/>
  <c r="I4740" i="4"/>
  <c r="J4740" i="4"/>
  <c r="I4741" i="4"/>
  <c r="J4741" i="4"/>
  <c r="M4741" i="4" s="1"/>
  <c r="I4742" i="4"/>
  <c r="J4742" i="4"/>
  <c r="M4742" i="4" s="1"/>
  <c r="I4743" i="4"/>
  <c r="J4743" i="4"/>
  <c r="I4744" i="4"/>
  <c r="J4744" i="4"/>
  <c r="I4745" i="4"/>
  <c r="J4745" i="4"/>
  <c r="M4745" i="4" s="1"/>
  <c r="I4746" i="4"/>
  <c r="J4746" i="4"/>
  <c r="I4747" i="4"/>
  <c r="J4747" i="4"/>
  <c r="M4747" i="4" s="1"/>
  <c r="I4748" i="4"/>
  <c r="J4748" i="4"/>
  <c r="M4748" i="4" s="1"/>
  <c r="I4749" i="4"/>
  <c r="J4749" i="4"/>
  <c r="I4750" i="4"/>
  <c r="J4750" i="4"/>
  <c r="M4750" i="4" s="1"/>
  <c r="I4751" i="4"/>
  <c r="J4751" i="4"/>
  <c r="M4751" i="4" s="1"/>
  <c r="O4751" i="4" s="1"/>
  <c r="I4752" i="4"/>
  <c r="J4752" i="4"/>
  <c r="I4753" i="4"/>
  <c r="J4753" i="4"/>
  <c r="I4754" i="4"/>
  <c r="J4754" i="4"/>
  <c r="M4754" i="4" s="1"/>
  <c r="I4755" i="4"/>
  <c r="J4755" i="4"/>
  <c r="I4756" i="4"/>
  <c r="J4756" i="4"/>
  <c r="M4756" i="4" s="1"/>
  <c r="I4757" i="4"/>
  <c r="J4757" i="4"/>
  <c r="M4757" i="4" s="1"/>
  <c r="O4757" i="4" s="1"/>
  <c r="I4758" i="4"/>
  <c r="J4758" i="4"/>
  <c r="I4759" i="4"/>
  <c r="J4759" i="4"/>
  <c r="M4759" i="4" s="1"/>
  <c r="I4760" i="4"/>
  <c r="J4760" i="4"/>
  <c r="M4760" i="4" s="1"/>
  <c r="I4761" i="4"/>
  <c r="J4761" i="4"/>
  <c r="I4762" i="4"/>
  <c r="J4762" i="4"/>
  <c r="I4763" i="4"/>
  <c r="J4763" i="4"/>
  <c r="M4763" i="4" s="1"/>
  <c r="I4764" i="4"/>
  <c r="J4764" i="4"/>
  <c r="I4765" i="4"/>
  <c r="J4765" i="4"/>
  <c r="M4765" i="4" s="1"/>
  <c r="I4766" i="4"/>
  <c r="J4766" i="4"/>
  <c r="M4766" i="4" s="1"/>
  <c r="I4767" i="4"/>
  <c r="J4767" i="4"/>
  <c r="I4768" i="4"/>
  <c r="J4768" i="4"/>
  <c r="M4768" i="4" s="1"/>
  <c r="I4769" i="4"/>
  <c r="J4769" i="4"/>
  <c r="M4769" i="4" s="1"/>
  <c r="O4769" i="4" s="1"/>
  <c r="I4770" i="4"/>
  <c r="J4770" i="4"/>
  <c r="I4771" i="4"/>
  <c r="J4771" i="4"/>
  <c r="I4772" i="4"/>
  <c r="J4772" i="4"/>
  <c r="M4772" i="4" s="1"/>
  <c r="I4773" i="4"/>
  <c r="J4773" i="4"/>
  <c r="I4774" i="4"/>
  <c r="J4774" i="4"/>
  <c r="M4774" i="4" s="1"/>
  <c r="I4775" i="4"/>
  <c r="J4775" i="4"/>
  <c r="M4775" i="4" s="1"/>
  <c r="I4776" i="4"/>
  <c r="J4776" i="4"/>
  <c r="I4777" i="4"/>
  <c r="J4777" i="4"/>
  <c r="M4777" i="4" s="1"/>
  <c r="I4778" i="4"/>
  <c r="J4778" i="4"/>
  <c r="M4778" i="4" s="1"/>
  <c r="I4779" i="4"/>
  <c r="J4779" i="4"/>
  <c r="I4780" i="4"/>
  <c r="J4780" i="4"/>
  <c r="I4781" i="4"/>
  <c r="J4781" i="4"/>
  <c r="M4781" i="4" s="1"/>
  <c r="O4781" i="4" s="1"/>
  <c r="P4781" i="4" s="1"/>
  <c r="I4782" i="4"/>
  <c r="J4782" i="4"/>
  <c r="I4783" i="4"/>
  <c r="J4783" i="4"/>
  <c r="M4783" i="4" s="1"/>
  <c r="O4783" i="4" s="1"/>
  <c r="I4784" i="4"/>
  <c r="J4784" i="4"/>
  <c r="M4784" i="4" s="1"/>
  <c r="I4785" i="4"/>
  <c r="J4785" i="4"/>
  <c r="I4786" i="4"/>
  <c r="J4786" i="4"/>
  <c r="M4786" i="4" s="1"/>
  <c r="O4786" i="4" s="1"/>
  <c r="I4787" i="4"/>
  <c r="J4787" i="4"/>
  <c r="M4787" i="4" s="1"/>
  <c r="O4787" i="4" s="1"/>
  <c r="P4787" i="4" s="1"/>
  <c r="I4788" i="4"/>
  <c r="J4788" i="4"/>
  <c r="I4789" i="4"/>
  <c r="J4789" i="4"/>
  <c r="I4790" i="4"/>
  <c r="J4790" i="4"/>
  <c r="M4790" i="4" s="1"/>
  <c r="O4790" i="4" s="1"/>
  <c r="P4790" i="4" s="1"/>
  <c r="I4791" i="4"/>
  <c r="J4791" i="4"/>
  <c r="I4792" i="4"/>
  <c r="J4792" i="4"/>
  <c r="M4792" i="4" s="1"/>
  <c r="O4792" i="4" s="1"/>
  <c r="I4793" i="4"/>
  <c r="J4793" i="4"/>
  <c r="M4793" i="4" s="1"/>
  <c r="O4793" i="4" s="1"/>
  <c r="P4793" i="4" s="1"/>
  <c r="I4794" i="4"/>
  <c r="J4794" i="4"/>
  <c r="I4795" i="4"/>
  <c r="J4795" i="4"/>
  <c r="M4795" i="4" s="1"/>
  <c r="O4795" i="4" s="1"/>
  <c r="I4796" i="4"/>
  <c r="J4796" i="4"/>
  <c r="M4796" i="4" s="1"/>
  <c r="I4797" i="4"/>
  <c r="J4797" i="4"/>
  <c r="I4798" i="4"/>
  <c r="J4798" i="4"/>
  <c r="I4799" i="4"/>
  <c r="J4799" i="4"/>
  <c r="M4799" i="4" s="1"/>
  <c r="O4799" i="4" s="1"/>
  <c r="P4799" i="4" s="1"/>
  <c r="I4800" i="4"/>
  <c r="J4800" i="4"/>
  <c r="I4801" i="4"/>
  <c r="J4801" i="4"/>
  <c r="M4801" i="4" s="1"/>
  <c r="O4801" i="4" s="1"/>
  <c r="P4801" i="4" s="1"/>
  <c r="I4802" i="4"/>
  <c r="J4802" i="4"/>
  <c r="M4802" i="4" s="1"/>
  <c r="O4802" i="4" s="1"/>
  <c r="P4802" i="4" s="1"/>
  <c r="I4803" i="4"/>
  <c r="J4803" i="4"/>
  <c r="I4804" i="4"/>
  <c r="J4804" i="4"/>
  <c r="M4804" i="4" s="1"/>
  <c r="I4805" i="4"/>
  <c r="J4805" i="4"/>
  <c r="M4805" i="4" s="1"/>
  <c r="O4805" i="4" s="1"/>
  <c r="I4806" i="4"/>
  <c r="J4806" i="4"/>
  <c r="I4807" i="4"/>
  <c r="J4807" i="4"/>
  <c r="I4808" i="4"/>
  <c r="J4808" i="4"/>
  <c r="M4808" i="4" s="1"/>
  <c r="O4808" i="4" s="1"/>
  <c r="P4808" i="4" s="1"/>
  <c r="I4809" i="4"/>
  <c r="J4809" i="4"/>
  <c r="I4810" i="4"/>
  <c r="J4810" i="4"/>
  <c r="M4810" i="4" s="1"/>
  <c r="O4810" i="4" s="1"/>
  <c r="P4810" i="4" s="1"/>
  <c r="I4811" i="4"/>
  <c r="J4811" i="4"/>
  <c r="M4811" i="4" s="1"/>
  <c r="I4812" i="4"/>
  <c r="J4812" i="4"/>
  <c r="I4813" i="4"/>
  <c r="J4813" i="4"/>
  <c r="M4813" i="4" s="1"/>
  <c r="I4814" i="4"/>
  <c r="J4814" i="4"/>
  <c r="M4814" i="4" s="1"/>
  <c r="I4815" i="4"/>
  <c r="J4815" i="4"/>
  <c r="I4816" i="4"/>
  <c r="J4816" i="4"/>
  <c r="I4817" i="4"/>
  <c r="J4817" i="4"/>
  <c r="M4817" i="4" s="1"/>
  <c r="I4818" i="4"/>
  <c r="J4818" i="4"/>
  <c r="I4819" i="4"/>
  <c r="J4819" i="4"/>
  <c r="M4819" i="4" s="1"/>
  <c r="I4820" i="4"/>
  <c r="J4820" i="4"/>
  <c r="M4820" i="4" s="1"/>
  <c r="I4821" i="4"/>
  <c r="J4821" i="4"/>
  <c r="I4822" i="4"/>
  <c r="J4822" i="4"/>
  <c r="M4822" i="4" s="1"/>
  <c r="I4823" i="4"/>
  <c r="J4823" i="4"/>
  <c r="M4823" i="4" s="1"/>
  <c r="I4824" i="4"/>
  <c r="J4824" i="4"/>
  <c r="I4825" i="4"/>
  <c r="J4825" i="4"/>
  <c r="I4826" i="4"/>
  <c r="J4826" i="4"/>
  <c r="M4826" i="4" s="1"/>
  <c r="I4827" i="4"/>
  <c r="J4827" i="4"/>
  <c r="I4828" i="4"/>
  <c r="J4828" i="4"/>
  <c r="M4828" i="4" s="1"/>
  <c r="I4829" i="4"/>
  <c r="J4829" i="4"/>
  <c r="M4829" i="4" s="1"/>
  <c r="I4830" i="4"/>
  <c r="J4830" i="4"/>
  <c r="I4831" i="4"/>
  <c r="J4831" i="4"/>
  <c r="M4831" i="4" s="1"/>
  <c r="I4832" i="4"/>
  <c r="J4832" i="4"/>
  <c r="M4832" i="4" s="1"/>
  <c r="I4833" i="4"/>
  <c r="J4833" i="4"/>
  <c r="I4834" i="4"/>
  <c r="J4834" i="4"/>
  <c r="I4835" i="4"/>
  <c r="J4835" i="4"/>
  <c r="M4835" i="4" s="1"/>
  <c r="I4836" i="4"/>
  <c r="J4836" i="4"/>
  <c r="I4837" i="4"/>
  <c r="J4837" i="4"/>
  <c r="M4837" i="4" s="1"/>
  <c r="I4838" i="4"/>
  <c r="J4838" i="4"/>
  <c r="M4838" i="4" s="1"/>
  <c r="O4838" i="4" s="1"/>
  <c r="P4838" i="4" s="1"/>
  <c r="I4839" i="4"/>
  <c r="J4839" i="4"/>
  <c r="I4840" i="4"/>
  <c r="J4840" i="4"/>
  <c r="M4840" i="4" s="1"/>
  <c r="I4841" i="4"/>
  <c r="J4841" i="4"/>
  <c r="M4841" i="4" s="1"/>
  <c r="I4842" i="4"/>
  <c r="J4842" i="4"/>
  <c r="I4843" i="4"/>
  <c r="J4843" i="4"/>
  <c r="I4844" i="4"/>
  <c r="J4844" i="4"/>
  <c r="M4844" i="4" s="1"/>
  <c r="I4845" i="4"/>
  <c r="J4845" i="4"/>
  <c r="I4846" i="4"/>
  <c r="J4846" i="4"/>
  <c r="M4846" i="4" s="1"/>
  <c r="I4847" i="4"/>
  <c r="J4847" i="4"/>
  <c r="M4847" i="4" s="1"/>
  <c r="O4847" i="4" s="1"/>
  <c r="P4847" i="4" s="1"/>
  <c r="I4848" i="4"/>
  <c r="J4848" i="4"/>
  <c r="I4849" i="4"/>
  <c r="J4849" i="4"/>
  <c r="M4849" i="4" s="1"/>
  <c r="I4850" i="4"/>
  <c r="J4850" i="4"/>
  <c r="M4850" i="4" s="1"/>
  <c r="I4851" i="4"/>
  <c r="J4851" i="4"/>
  <c r="I4852" i="4"/>
  <c r="J4852" i="4"/>
  <c r="I4853" i="4"/>
  <c r="J4853" i="4"/>
  <c r="M4853" i="4" s="1"/>
  <c r="O4853" i="4" s="1"/>
  <c r="I4854" i="4"/>
  <c r="J4854" i="4"/>
  <c r="I4855" i="4"/>
  <c r="J4855" i="4"/>
  <c r="M4855" i="4" s="1"/>
  <c r="I4856" i="4"/>
  <c r="J4856" i="4"/>
  <c r="M4856" i="4" s="1"/>
  <c r="O4856" i="4" s="1"/>
  <c r="P4856" i="4" s="1"/>
  <c r="I4857" i="4"/>
  <c r="J4857" i="4"/>
  <c r="I4858" i="4"/>
  <c r="J4858" i="4"/>
  <c r="M4858" i="4" s="1"/>
  <c r="I4859" i="4"/>
  <c r="J4859" i="4"/>
  <c r="M4859" i="4" s="1"/>
  <c r="I4860" i="4"/>
  <c r="J4860" i="4"/>
  <c r="I4861" i="4"/>
  <c r="J4861" i="4"/>
  <c r="M4861" i="4" s="1"/>
  <c r="I4862" i="4"/>
  <c r="J4862" i="4"/>
  <c r="M4862" i="4" s="1"/>
  <c r="I4863" i="4"/>
  <c r="J4863" i="4"/>
  <c r="I4864" i="4"/>
  <c r="J4864" i="4"/>
  <c r="M4864" i="4" s="1"/>
  <c r="I4865" i="4"/>
  <c r="J4865" i="4"/>
  <c r="M4865" i="4" s="1"/>
  <c r="O4865" i="4" s="1"/>
  <c r="P4865" i="4" s="1"/>
  <c r="I4866" i="4"/>
  <c r="J4866" i="4"/>
  <c r="I4867" i="4"/>
  <c r="J4867" i="4"/>
  <c r="M4867" i="4" s="1"/>
  <c r="I4868" i="4"/>
  <c r="J4868" i="4"/>
  <c r="M4868" i="4" s="1"/>
  <c r="I4869" i="4"/>
  <c r="J4869" i="4"/>
  <c r="I4870" i="4"/>
  <c r="J4870" i="4"/>
  <c r="M4870" i="4" s="1"/>
  <c r="I4871" i="4"/>
  <c r="J4871" i="4"/>
  <c r="M4871" i="4" s="1"/>
  <c r="I4872" i="4"/>
  <c r="J4872" i="4"/>
  <c r="I4873" i="4"/>
  <c r="J4873" i="4"/>
  <c r="M4873" i="4" s="1"/>
  <c r="I4874" i="4"/>
  <c r="J4874" i="4"/>
  <c r="M4874" i="4" s="1"/>
  <c r="O4874" i="4" s="1"/>
  <c r="P4874" i="4" s="1"/>
  <c r="I4875" i="4"/>
  <c r="J4875" i="4"/>
  <c r="I4876" i="4"/>
  <c r="J4876" i="4"/>
  <c r="M4876" i="4" s="1"/>
  <c r="I4877" i="4"/>
  <c r="J4877" i="4"/>
  <c r="M4877" i="4" s="1"/>
  <c r="O4877" i="4" s="1"/>
  <c r="P4877" i="4" s="1"/>
  <c r="I4878" i="4"/>
  <c r="J4878" i="4"/>
  <c r="I4879" i="4"/>
  <c r="J4879" i="4"/>
  <c r="M4879" i="4" s="1"/>
  <c r="I4880" i="4"/>
  <c r="J4880" i="4"/>
  <c r="M4880" i="4" s="1"/>
  <c r="O4880" i="4" s="1"/>
  <c r="P4880" i="4" s="1"/>
  <c r="I4881" i="4"/>
  <c r="J4881" i="4"/>
  <c r="I4882" i="4"/>
  <c r="J4882" i="4"/>
  <c r="M4882" i="4" s="1"/>
  <c r="O4882" i="4" s="1"/>
  <c r="P4882" i="4" s="1"/>
  <c r="I4883" i="4"/>
  <c r="J4883" i="4"/>
  <c r="M4883" i="4" s="1"/>
  <c r="I4884" i="4"/>
  <c r="J4884" i="4"/>
  <c r="I4885" i="4"/>
  <c r="J4885" i="4"/>
  <c r="M4885" i="4" s="1"/>
  <c r="O4885" i="4" s="1"/>
  <c r="P4885" i="4" s="1"/>
  <c r="I4886" i="4"/>
  <c r="J4886" i="4"/>
  <c r="M4886" i="4" s="1"/>
  <c r="I4887" i="4"/>
  <c r="J4887" i="4"/>
  <c r="I4888" i="4"/>
  <c r="J4888" i="4"/>
  <c r="M4888" i="4" s="1"/>
  <c r="O4888" i="4" s="1"/>
  <c r="P4888" i="4" s="1"/>
  <c r="I4889" i="4"/>
  <c r="J4889" i="4"/>
  <c r="M4889" i="4" s="1"/>
  <c r="I4890" i="4"/>
  <c r="J4890" i="4"/>
  <c r="I4891" i="4"/>
  <c r="J4891" i="4"/>
  <c r="M4891" i="4" s="1"/>
  <c r="O4891" i="4" s="1"/>
  <c r="P4891" i="4" s="1"/>
  <c r="I4892" i="4"/>
  <c r="J4892" i="4"/>
  <c r="M4892" i="4" s="1"/>
  <c r="I4893" i="4"/>
  <c r="J4893" i="4"/>
  <c r="I4894" i="4"/>
  <c r="J4894" i="4"/>
  <c r="M4894" i="4" s="1"/>
  <c r="O4894" i="4" s="1"/>
  <c r="P4894" i="4" s="1"/>
  <c r="I4895" i="4"/>
  <c r="J4895" i="4"/>
  <c r="M4895" i="4" s="1"/>
  <c r="I4896" i="4"/>
  <c r="J4896" i="4"/>
  <c r="I4897" i="4"/>
  <c r="J4897" i="4"/>
  <c r="M4897" i="4" s="1"/>
  <c r="O4897" i="4" s="1"/>
  <c r="P4897" i="4" s="1"/>
  <c r="I4898" i="4"/>
  <c r="J4898" i="4"/>
  <c r="M4898" i="4" s="1"/>
  <c r="I4899" i="4"/>
  <c r="J4899" i="4"/>
  <c r="I4900" i="4"/>
  <c r="J4900" i="4"/>
  <c r="M4900" i="4" s="1"/>
  <c r="O4900" i="4" s="1"/>
  <c r="P4900" i="4" s="1"/>
  <c r="I4901" i="4"/>
  <c r="J4901" i="4"/>
  <c r="M4901" i="4" s="1"/>
  <c r="I4902" i="4"/>
  <c r="J4902" i="4"/>
  <c r="I4903" i="4"/>
  <c r="J4903" i="4"/>
  <c r="M4903" i="4" s="1"/>
  <c r="O4903" i="4" s="1"/>
  <c r="P4903" i="4" s="1"/>
  <c r="I4904" i="4"/>
  <c r="J4904" i="4"/>
  <c r="M4904" i="4" s="1"/>
  <c r="I4905" i="4"/>
  <c r="J4905" i="4"/>
  <c r="I4906" i="4"/>
  <c r="J4906" i="4"/>
  <c r="M4906" i="4" s="1"/>
  <c r="O4906" i="4" s="1"/>
  <c r="P4906" i="4" s="1"/>
  <c r="I4907" i="4"/>
  <c r="J4907" i="4"/>
  <c r="M4907" i="4" s="1"/>
  <c r="I4908" i="4"/>
  <c r="J4908" i="4"/>
  <c r="I4909" i="4"/>
  <c r="J4909" i="4"/>
  <c r="M4909" i="4" s="1"/>
  <c r="O4909" i="4" s="1"/>
  <c r="P4909" i="4" s="1"/>
  <c r="I4910" i="4"/>
  <c r="J4910" i="4"/>
  <c r="M4910" i="4" s="1"/>
  <c r="I4911" i="4"/>
  <c r="J4911" i="4"/>
  <c r="I4912" i="4"/>
  <c r="J4912" i="4"/>
  <c r="M4912" i="4" s="1"/>
  <c r="O4912" i="4" s="1"/>
  <c r="P4912" i="4" s="1"/>
  <c r="I4913" i="4"/>
  <c r="J4913" i="4"/>
  <c r="M4913" i="4" s="1"/>
  <c r="I4914" i="4"/>
  <c r="J4914" i="4"/>
  <c r="I4915" i="4"/>
  <c r="J4915" i="4"/>
  <c r="M4915" i="4" s="1"/>
  <c r="O4915" i="4" s="1"/>
  <c r="P4915" i="4" s="1"/>
  <c r="I4916" i="4"/>
  <c r="J4916" i="4"/>
  <c r="M4916" i="4" s="1"/>
  <c r="I4917" i="4"/>
  <c r="J4917" i="4"/>
  <c r="I4918" i="4"/>
  <c r="J4918" i="4"/>
  <c r="M4918" i="4" s="1"/>
  <c r="O4918" i="4" s="1"/>
  <c r="P4918" i="4" s="1"/>
  <c r="I4919" i="4"/>
  <c r="J4919" i="4"/>
  <c r="M4919" i="4" s="1"/>
  <c r="I4920" i="4"/>
  <c r="J4920" i="4"/>
  <c r="I4921" i="4"/>
  <c r="J4921" i="4"/>
  <c r="M4921" i="4" s="1"/>
  <c r="O4921" i="4" s="1"/>
  <c r="P4921" i="4" s="1"/>
  <c r="I4922" i="4"/>
  <c r="J4922" i="4"/>
  <c r="M4922" i="4" s="1"/>
  <c r="I4923" i="4"/>
  <c r="J4923" i="4"/>
  <c r="I4924" i="4"/>
  <c r="J4924" i="4"/>
  <c r="M4924" i="4" s="1"/>
  <c r="O4924" i="4" s="1"/>
  <c r="P4924" i="4" s="1"/>
  <c r="I4925" i="4"/>
  <c r="J4925" i="4"/>
  <c r="M4925" i="4" s="1"/>
  <c r="I4926" i="4"/>
  <c r="J4926" i="4"/>
  <c r="I4927" i="4"/>
  <c r="J4927" i="4"/>
  <c r="M4927" i="4" s="1"/>
  <c r="O4927" i="4" s="1"/>
  <c r="P4927" i="4" s="1"/>
  <c r="I4928" i="4"/>
  <c r="J4928" i="4"/>
  <c r="M4928" i="4" s="1"/>
  <c r="I4929" i="4"/>
  <c r="J4929" i="4"/>
  <c r="I4930" i="4"/>
  <c r="J4930" i="4"/>
  <c r="M4930" i="4" s="1"/>
  <c r="O4930" i="4" s="1"/>
  <c r="P4930" i="4" s="1"/>
  <c r="I4931" i="4"/>
  <c r="J4931" i="4"/>
  <c r="M4931" i="4" s="1"/>
  <c r="I4932" i="4"/>
  <c r="J4932" i="4"/>
  <c r="I4933" i="4"/>
  <c r="J4933" i="4"/>
  <c r="M4933" i="4" s="1"/>
  <c r="O4933" i="4" s="1"/>
  <c r="P4933" i="4" s="1"/>
  <c r="I4934" i="4"/>
  <c r="J4934" i="4"/>
  <c r="M4934" i="4" s="1"/>
  <c r="I4935" i="4"/>
  <c r="J4935" i="4"/>
  <c r="I4936" i="4"/>
  <c r="J4936" i="4"/>
  <c r="M4936" i="4" s="1"/>
  <c r="O4936" i="4" s="1"/>
  <c r="P4936" i="4" s="1"/>
  <c r="I4937" i="4"/>
  <c r="J4937" i="4"/>
  <c r="M4937" i="4" s="1"/>
  <c r="I4938" i="4"/>
  <c r="J4938" i="4"/>
  <c r="I4939" i="4"/>
  <c r="J4939" i="4"/>
  <c r="M4939" i="4" s="1"/>
  <c r="O4939" i="4" s="1"/>
  <c r="P4939" i="4" s="1"/>
  <c r="I4940" i="4"/>
  <c r="J4940" i="4"/>
  <c r="M4940" i="4" s="1"/>
  <c r="I4941" i="4"/>
  <c r="J4941" i="4"/>
  <c r="I4942" i="4"/>
  <c r="J4942" i="4"/>
  <c r="M4942" i="4" s="1"/>
  <c r="O4942" i="4" s="1"/>
  <c r="P4942" i="4" s="1"/>
  <c r="I4943" i="4"/>
  <c r="J4943" i="4"/>
  <c r="M4943" i="4" s="1"/>
  <c r="I4944" i="4"/>
  <c r="J4944" i="4"/>
  <c r="I4945" i="4"/>
  <c r="J4945" i="4"/>
  <c r="M4945" i="4" s="1"/>
  <c r="I4946" i="4"/>
  <c r="J4946" i="4"/>
  <c r="M4946" i="4" s="1"/>
  <c r="I4947" i="4"/>
  <c r="J4947" i="4"/>
  <c r="I4948" i="4"/>
  <c r="J4948" i="4"/>
  <c r="M4948" i="4" s="1"/>
  <c r="I4949" i="4"/>
  <c r="J4949" i="4"/>
  <c r="M4949" i="4" s="1"/>
  <c r="I4950" i="4"/>
  <c r="J4950" i="4"/>
  <c r="I4951" i="4"/>
  <c r="J4951" i="4"/>
  <c r="M4951" i="4" s="1"/>
  <c r="I4952" i="4"/>
  <c r="J4952" i="4"/>
  <c r="M4952" i="4" s="1"/>
  <c r="I4953" i="4"/>
  <c r="J4953" i="4"/>
  <c r="I4954" i="4"/>
  <c r="J4954" i="4"/>
  <c r="M4954" i="4" s="1"/>
  <c r="I4955" i="4"/>
  <c r="J4955" i="4"/>
  <c r="M4955" i="4" s="1"/>
  <c r="I4956" i="4"/>
  <c r="J4956" i="4"/>
  <c r="I4957" i="4"/>
  <c r="J4957" i="4"/>
  <c r="M4957" i="4" s="1"/>
  <c r="I4958" i="4"/>
  <c r="J4958" i="4"/>
  <c r="M4958" i="4" s="1"/>
  <c r="I4959" i="4"/>
  <c r="J4959" i="4"/>
  <c r="I4960" i="4"/>
  <c r="J4960" i="4"/>
  <c r="M4960" i="4" s="1"/>
  <c r="I4961" i="4"/>
  <c r="J4961" i="4"/>
  <c r="M4961" i="4" s="1"/>
  <c r="I4962" i="4"/>
  <c r="J4962" i="4"/>
  <c r="I4963" i="4"/>
  <c r="J4963" i="4"/>
  <c r="M4963" i="4" s="1"/>
  <c r="I4964" i="4"/>
  <c r="J4964" i="4"/>
  <c r="M4964" i="4" s="1"/>
  <c r="I4965" i="4"/>
  <c r="J4965" i="4"/>
  <c r="I4966" i="4"/>
  <c r="J4966" i="4"/>
  <c r="M4966" i="4" s="1"/>
  <c r="I4967" i="4"/>
  <c r="J4967" i="4"/>
  <c r="M4967" i="4" s="1"/>
  <c r="I4968" i="4"/>
  <c r="J4968" i="4"/>
  <c r="I4969" i="4"/>
  <c r="J4969" i="4"/>
  <c r="I4970" i="4"/>
  <c r="J4970" i="4"/>
  <c r="M4970" i="4" s="1"/>
  <c r="I4971" i="4"/>
  <c r="J4971" i="4"/>
  <c r="I4972" i="4"/>
  <c r="J4972" i="4"/>
  <c r="M4972" i="4" s="1"/>
  <c r="I4973" i="4"/>
  <c r="J4973" i="4"/>
  <c r="M4973" i="4" s="1"/>
  <c r="I4974" i="4"/>
  <c r="J4974" i="4"/>
  <c r="I4975" i="4"/>
  <c r="J4975" i="4"/>
  <c r="M4975" i="4" s="1"/>
  <c r="I4976" i="4"/>
  <c r="J4976" i="4"/>
  <c r="M4976" i="4" s="1"/>
  <c r="I4977" i="4"/>
  <c r="J4977" i="4"/>
  <c r="I4978" i="4"/>
  <c r="J4978" i="4"/>
  <c r="M4978" i="4" s="1"/>
  <c r="I4979" i="4"/>
  <c r="J4979" i="4"/>
  <c r="M4979" i="4" s="1"/>
  <c r="I4980" i="4"/>
  <c r="J4980" i="4"/>
  <c r="I4981" i="4"/>
  <c r="J4981" i="4"/>
  <c r="M4981" i="4" s="1"/>
  <c r="I4982" i="4"/>
  <c r="J4982" i="4"/>
  <c r="M4982" i="4" s="1"/>
  <c r="I4983" i="4"/>
  <c r="J4983" i="4"/>
  <c r="I4984" i="4"/>
  <c r="J4984" i="4"/>
  <c r="M4984" i="4" s="1"/>
  <c r="I4985" i="4"/>
  <c r="J4985" i="4"/>
  <c r="M4985" i="4" s="1"/>
  <c r="I4986" i="4"/>
  <c r="J4986" i="4"/>
  <c r="I4987" i="4"/>
  <c r="J4987" i="4"/>
  <c r="M4987" i="4" s="1"/>
  <c r="I4988" i="4"/>
  <c r="J4988" i="4"/>
  <c r="M4988" i="4" s="1"/>
  <c r="I4989" i="4"/>
  <c r="J4989" i="4"/>
  <c r="I4990" i="4"/>
  <c r="J4990" i="4"/>
  <c r="M4990" i="4" s="1"/>
  <c r="I4991" i="4"/>
  <c r="J4991" i="4"/>
  <c r="M4991" i="4" s="1"/>
  <c r="I4992" i="4"/>
  <c r="J4992" i="4"/>
  <c r="I4993" i="4"/>
  <c r="J4993" i="4"/>
  <c r="M4993" i="4" s="1"/>
  <c r="I4994" i="4"/>
  <c r="J4994" i="4"/>
  <c r="M4994" i="4" s="1"/>
  <c r="I4995" i="4"/>
  <c r="J4995" i="4"/>
  <c r="I4996" i="4"/>
  <c r="J4996" i="4"/>
  <c r="M4996" i="4" s="1"/>
  <c r="I4997" i="4"/>
  <c r="J4997" i="4"/>
  <c r="M4997" i="4" s="1"/>
  <c r="I4998" i="4"/>
  <c r="J4998" i="4"/>
  <c r="I4999" i="4"/>
  <c r="J4999" i="4"/>
  <c r="M4999" i="4" s="1"/>
  <c r="I5000" i="4"/>
  <c r="J5000" i="4"/>
  <c r="M5000" i="4" s="1"/>
  <c r="I5001" i="4"/>
  <c r="J5001" i="4"/>
  <c r="I5002" i="4"/>
  <c r="J5002" i="4"/>
  <c r="M5002" i="4" s="1"/>
  <c r="I5003" i="4"/>
  <c r="J5003" i="4"/>
  <c r="M5003" i="4" s="1"/>
  <c r="I5004" i="4"/>
  <c r="J5004" i="4"/>
  <c r="I5005" i="4"/>
  <c r="J5005" i="4"/>
  <c r="M5005" i="4" s="1"/>
  <c r="I5006" i="4"/>
  <c r="J5006" i="4"/>
  <c r="M5006" i="4" s="1"/>
  <c r="I5007" i="4"/>
  <c r="J5007" i="4"/>
  <c r="I5008" i="4"/>
  <c r="J5008" i="4"/>
  <c r="M5008" i="4" s="1"/>
  <c r="I5009" i="4"/>
  <c r="J5009" i="4"/>
  <c r="M5009" i="4" s="1"/>
  <c r="I5010" i="4"/>
  <c r="J5010" i="4"/>
  <c r="I5011" i="4"/>
  <c r="J5011" i="4"/>
  <c r="I5012" i="4"/>
  <c r="J5012" i="4"/>
  <c r="M5012" i="4" s="1"/>
  <c r="I5013" i="4"/>
  <c r="J5013" i="4"/>
  <c r="I5014" i="4"/>
  <c r="J5014" i="4"/>
  <c r="M5014" i="4" s="1"/>
  <c r="I5015" i="4"/>
  <c r="J5015" i="4"/>
  <c r="M5015" i="4" s="1"/>
  <c r="I5016" i="4"/>
  <c r="J5016" i="4"/>
  <c r="I5017" i="4"/>
  <c r="J5017" i="4"/>
  <c r="M5017" i="4" s="1"/>
  <c r="I5018" i="4"/>
  <c r="J5018" i="4"/>
  <c r="M5018" i="4" s="1"/>
  <c r="I5019" i="4"/>
  <c r="J5019" i="4"/>
  <c r="I5020" i="4"/>
  <c r="J5020" i="4"/>
  <c r="M5020" i="4" s="1"/>
  <c r="I5021" i="4"/>
  <c r="J5021" i="4"/>
  <c r="M5021" i="4" s="1"/>
  <c r="I5022" i="4"/>
  <c r="J5022" i="4"/>
  <c r="I5023" i="4"/>
  <c r="J5023" i="4"/>
  <c r="M5023" i="4" s="1"/>
  <c r="I5024" i="4"/>
  <c r="J5024" i="4"/>
  <c r="M5024" i="4" s="1"/>
  <c r="I5025" i="4"/>
  <c r="J5025" i="4"/>
  <c r="I5026" i="4"/>
  <c r="J5026" i="4"/>
  <c r="M5026" i="4" s="1"/>
  <c r="I5027" i="4"/>
  <c r="J5027" i="4"/>
  <c r="M5027" i="4" s="1"/>
  <c r="I5028" i="4"/>
  <c r="J5028" i="4"/>
  <c r="I5029" i="4"/>
  <c r="J5029" i="4"/>
  <c r="M5029" i="4" s="1"/>
  <c r="I5030" i="4"/>
  <c r="J5030" i="4"/>
  <c r="M5030" i="4" s="1"/>
  <c r="I5031" i="4"/>
  <c r="J5031" i="4"/>
  <c r="I5032" i="4"/>
  <c r="J5032" i="4"/>
  <c r="M5032" i="4" s="1"/>
  <c r="I5033" i="4"/>
  <c r="J5033" i="4"/>
  <c r="M5033" i="4" s="1"/>
  <c r="I5034" i="4"/>
  <c r="J5034" i="4"/>
  <c r="I5035" i="4"/>
  <c r="J5035" i="4"/>
  <c r="M5035" i="4" s="1"/>
  <c r="I5036" i="4"/>
  <c r="J5036" i="4"/>
  <c r="M5036" i="4" s="1"/>
  <c r="I5037" i="4"/>
  <c r="J5037" i="4"/>
  <c r="I5038" i="4"/>
  <c r="J5038" i="4"/>
  <c r="I5039" i="4"/>
  <c r="J5039" i="4"/>
  <c r="M5039" i="4" s="1"/>
  <c r="I5040" i="4"/>
  <c r="J5040" i="4"/>
  <c r="I5041" i="4"/>
  <c r="J5041" i="4"/>
  <c r="M5041" i="4" s="1"/>
  <c r="I5042" i="4"/>
  <c r="J5042" i="4"/>
  <c r="M5042" i="4" s="1"/>
  <c r="I5043" i="4"/>
  <c r="J5043" i="4"/>
  <c r="I5044" i="4"/>
  <c r="J5044" i="4"/>
  <c r="I5045" i="4"/>
  <c r="J5045" i="4"/>
  <c r="M5045" i="4" s="1"/>
  <c r="I5046" i="4"/>
  <c r="J5046" i="4"/>
  <c r="I5047" i="4"/>
  <c r="J5047" i="4"/>
  <c r="M5047" i="4" s="1"/>
  <c r="I5048" i="4"/>
  <c r="J5048" i="4"/>
  <c r="M5048" i="4" s="1"/>
  <c r="I5049" i="4"/>
  <c r="J5049" i="4"/>
  <c r="I5050" i="4"/>
  <c r="J5050" i="4"/>
  <c r="M5050" i="4" s="1"/>
  <c r="I5051" i="4"/>
  <c r="J5051" i="4"/>
  <c r="M5051" i="4" s="1"/>
  <c r="I5052" i="4"/>
  <c r="J5052" i="4"/>
  <c r="I5053" i="4"/>
  <c r="J5053" i="4"/>
  <c r="M5053" i="4" s="1"/>
  <c r="I5054" i="4"/>
  <c r="J5054" i="4"/>
  <c r="M5054" i="4" s="1"/>
  <c r="I5055" i="4"/>
  <c r="J5055" i="4"/>
  <c r="I5056" i="4"/>
  <c r="J5056" i="4"/>
  <c r="M5056" i="4" s="1"/>
  <c r="I5057" i="4"/>
  <c r="J5057" i="4"/>
  <c r="M5057" i="4" s="1"/>
  <c r="I5058" i="4"/>
  <c r="J5058" i="4"/>
  <c r="I5059" i="4"/>
  <c r="J5059" i="4"/>
  <c r="M5059" i="4" s="1"/>
  <c r="I5060" i="4"/>
  <c r="J5060" i="4"/>
  <c r="M5060" i="4" s="1"/>
  <c r="I5061" i="4"/>
  <c r="J5061" i="4"/>
  <c r="I5062" i="4"/>
  <c r="J5062" i="4"/>
  <c r="M5062" i="4" s="1"/>
  <c r="I5063" i="4"/>
  <c r="J5063" i="4"/>
  <c r="M5063" i="4" s="1"/>
  <c r="I5064" i="4"/>
  <c r="J5064" i="4"/>
  <c r="I5065" i="4"/>
  <c r="J5065" i="4"/>
  <c r="I5066" i="4"/>
  <c r="J5066" i="4"/>
  <c r="M5066" i="4" s="1"/>
  <c r="I5067" i="4"/>
  <c r="J5067" i="4"/>
  <c r="I5068" i="4"/>
  <c r="J5068" i="4"/>
  <c r="M5068" i="4" s="1"/>
  <c r="I5069" i="4"/>
  <c r="J5069" i="4"/>
  <c r="M5069" i="4" s="1"/>
  <c r="I5070" i="4"/>
  <c r="J5070" i="4"/>
  <c r="I5071" i="4"/>
  <c r="J5071" i="4"/>
  <c r="I5072" i="4"/>
  <c r="J5072" i="4"/>
  <c r="M5072" i="4" s="1"/>
  <c r="I5073" i="4"/>
  <c r="J5073" i="4"/>
  <c r="I5074" i="4"/>
  <c r="J5074" i="4"/>
  <c r="M5074" i="4" s="1"/>
  <c r="I5075" i="4"/>
  <c r="J5075" i="4"/>
  <c r="M5075" i="4" s="1"/>
  <c r="I5076" i="4"/>
  <c r="J5076" i="4"/>
  <c r="I5077" i="4"/>
  <c r="J5077" i="4"/>
  <c r="M5077" i="4" s="1"/>
  <c r="I5078" i="4"/>
  <c r="J5078" i="4"/>
  <c r="M5078" i="4" s="1"/>
  <c r="I5079" i="4"/>
  <c r="J5079" i="4"/>
  <c r="I5080" i="4"/>
  <c r="J5080" i="4"/>
  <c r="M5080" i="4" s="1"/>
  <c r="I5081" i="4"/>
  <c r="J5081" i="4"/>
  <c r="M5081" i="4" s="1"/>
  <c r="I5082" i="4"/>
  <c r="J5082" i="4"/>
  <c r="I5083" i="4"/>
  <c r="J5083" i="4"/>
  <c r="M5083" i="4" s="1"/>
  <c r="I5084" i="4"/>
  <c r="J5084" i="4"/>
  <c r="M5084" i="4" s="1"/>
  <c r="I5085" i="4"/>
  <c r="J5085" i="4"/>
  <c r="I5086" i="4"/>
  <c r="J5086" i="4"/>
  <c r="M5086" i="4" s="1"/>
  <c r="I5087" i="4"/>
  <c r="J5087" i="4"/>
  <c r="M5087" i="4" s="1"/>
  <c r="I5088" i="4"/>
  <c r="J5088" i="4"/>
  <c r="I5089" i="4"/>
  <c r="J5089" i="4"/>
  <c r="M5089" i="4" s="1"/>
  <c r="I5090" i="4"/>
  <c r="J5090" i="4"/>
  <c r="M5090" i="4" s="1"/>
  <c r="I5091" i="4"/>
  <c r="J5091" i="4"/>
  <c r="I5092" i="4"/>
  <c r="J5092" i="4"/>
  <c r="I5093" i="4"/>
  <c r="J5093" i="4"/>
  <c r="M5093" i="4" s="1"/>
  <c r="I5094" i="4"/>
  <c r="J5094" i="4"/>
  <c r="I5095" i="4"/>
  <c r="J5095" i="4"/>
  <c r="M5095" i="4" s="1"/>
  <c r="I5096" i="4"/>
  <c r="J5096" i="4"/>
  <c r="M5096" i="4" s="1"/>
  <c r="I5097" i="4"/>
  <c r="J5097" i="4"/>
  <c r="I5098" i="4"/>
  <c r="J5098" i="4"/>
  <c r="I5099" i="4"/>
  <c r="J5099" i="4"/>
  <c r="M5099" i="4" s="1"/>
  <c r="I5100" i="4"/>
  <c r="J5100" i="4"/>
  <c r="I5101" i="4"/>
  <c r="J5101" i="4"/>
  <c r="M5101" i="4" s="1"/>
  <c r="I5102" i="4"/>
  <c r="J5102" i="4"/>
  <c r="M5102" i="4" s="1"/>
  <c r="I5103" i="4"/>
  <c r="J5103" i="4"/>
  <c r="I5104" i="4"/>
  <c r="J5104" i="4"/>
  <c r="M5104" i="4" s="1"/>
  <c r="I5105" i="4"/>
  <c r="J5105" i="4"/>
  <c r="M5105" i="4" s="1"/>
  <c r="I5106" i="4"/>
  <c r="J5106" i="4"/>
  <c r="I5107" i="4"/>
  <c r="J5107" i="4"/>
  <c r="M5107" i="4" s="1"/>
  <c r="I5108" i="4"/>
  <c r="J5108" i="4"/>
  <c r="M5108" i="4" s="1"/>
  <c r="I5109" i="4"/>
  <c r="J5109" i="4"/>
  <c r="I5110" i="4"/>
  <c r="J5110" i="4"/>
  <c r="M5110" i="4" s="1"/>
  <c r="I5111" i="4"/>
  <c r="J5111" i="4"/>
  <c r="M5111" i="4" s="1"/>
  <c r="I5112" i="4"/>
  <c r="J5112" i="4"/>
  <c r="I5113" i="4"/>
  <c r="J5113" i="4"/>
  <c r="M5113" i="4" s="1"/>
  <c r="I5114" i="4"/>
  <c r="J5114" i="4"/>
  <c r="M5114" i="4" s="1"/>
  <c r="I5115" i="4"/>
  <c r="J5115" i="4"/>
  <c r="I5116" i="4"/>
  <c r="J5116" i="4"/>
  <c r="M5116" i="4" s="1"/>
  <c r="I5117" i="4"/>
  <c r="J5117" i="4"/>
  <c r="M5117" i="4" s="1"/>
  <c r="I5118" i="4"/>
  <c r="J5118" i="4"/>
  <c r="I5119" i="4"/>
  <c r="J5119" i="4"/>
  <c r="I5120" i="4"/>
  <c r="J5120" i="4"/>
  <c r="M5120" i="4" s="1"/>
  <c r="I5121" i="4"/>
  <c r="J5121" i="4"/>
  <c r="I5122" i="4"/>
  <c r="J5122" i="4"/>
  <c r="M5122" i="4" s="1"/>
  <c r="I5123" i="4"/>
  <c r="J5123" i="4"/>
  <c r="M5123" i="4" s="1"/>
  <c r="I5124" i="4"/>
  <c r="J5124" i="4"/>
  <c r="I5125" i="4"/>
  <c r="J5125" i="4"/>
  <c r="I5126" i="4"/>
  <c r="J5126" i="4"/>
  <c r="M5126" i="4" s="1"/>
  <c r="I5127" i="4"/>
  <c r="J5127" i="4"/>
  <c r="I5128" i="4"/>
  <c r="J5128" i="4"/>
  <c r="M5128" i="4" s="1"/>
  <c r="I5129" i="4"/>
  <c r="J5129" i="4"/>
  <c r="M5129" i="4" s="1"/>
  <c r="I5130" i="4"/>
  <c r="J5130" i="4"/>
  <c r="I5131" i="4"/>
  <c r="J5131" i="4"/>
  <c r="M5131" i="4" s="1"/>
  <c r="I5132" i="4"/>
  <c r="J5132" i="4"/>
  <c r="M5132" i="4" s="1"/>
  <c r="I5133" i="4"/>
  <c r="J5133" i="4"/>
  <c r="I5134" i="4"/>
  <c r="J5134" i="4"/>
  <c r="M5134" i="4" s="1"/>
  <c r="I5135" i="4"/>
  <c r="J5135" i="4"/>
  <c r="M5135" i="4" s="1"/>
  <c r="I5136" i="4"/>
  <c r="J5136" i="4"/>
  <c r="I5137" i="4"/>
  <c r="J5137" i="4"/>
  <c r="M5137" i="4" s="1"/>
  <c r="I5138" i="4"/>
  <c r="J5138" i="4"/>
  <c r="M5138" i="4" s="1"/>
  <c r="I5139" i="4"/>
  <c r="J5139" i="4"/>
  <c r="I5140" i="4"/>
  <c r="J5140" i="4"/>
  <c r="M5140" i="4" s="1"/>
  <c r="I5141" i="4"/>
  <c r="J5141" i="4"/>
  <c r="M5141" i="4" s="1"/>
  <c r="I5142" i="4"/>
  <c r="J5142" i="4"/>
  <c r="I5143" i="4"/>
  <c r="J5143" i="4"/>
  <c r="M5143" i="4" s="1"/>
  <c r="I5144" i="4"/>
  <c r="J5144" i="4"/>
  <c r="M5144" i="4" s="1"/>
  <c r="I5145" i="4"/>
  <c r="J5145" i="4"/>
  <c r="I5146" i="4"/>
  <c r="J5146" i="4"/>
  <c r="I5147" i="4"/>
  <c r="J5147" i="4"/>
  <c r="M5147" i="4" s="1"/>
  <c r="I5148" i="4"/>
  <c r="J5148" i="4"/>
  <c r="I5149" i="4"/>
  <c r="J5149" i="4"/>
  <c r="M5149" i="4" s="1"/>
  <c r="I5150" i="4"/>
  <c r="J5150" i="4"/>
  <c r="M5150" i="4" s="1"/>
  <c r="I5151" i="4"/>
  <c r="J5151" i="4"/>
  <c r="I5152" i="4"/>
  <c r="J5152" i="4"/>
  <c r="I5153" i="4"/>
  <c r="J5153" i="4"/>
  <c r="M5153" i="4" s="1"/>
  <c r="I5154" i="4"/>
  <c r="J5154" i="4"/>
  <c r="I5155" i="4"/>
  <c r="J5155" i="4"/>
  <c r="M5155" i="4" s="1"/>
  <c r="I5156" i="4"/>
  <c r="J5156" i="4"/>
  <c r="M5156" i="4" s="1"/>
  <c r="I5157" i="4"/>
  <c r="J5157" i="4"/>
  <c r="I5158" i="4"/>
  <c r="J5158" i="4"/>
  <c r="M5158" i="4" s="1"/>
  <c r="I5159" i="4"/>
  <c r="J5159" i="4"/>
  <c r="M5159" i="4" s="1"/>
  <c r="I5160" i="4"/>
  <c r="J5160" i="4"/>
  <c r="I5161" i="4"/>
  <c r="J5161" i="4"/>
  <c r="M5161" i="4" s="1"/>
  <c r="I5162" i="4"/>
  <c r="J5162" i="4"/>
  <c r="M5162" i="4" s="1"/>
  <c r="I5163" i="4"/>
  <c r="J5163" i="4"/>
  <c r="I5164" i="4"/>
  <c r="J5164" i="4"/>
  <c r="M5164" i="4" s="1"/>
  <c r="I5165" i="4"/>
  <c r="J5165" i="4"/>
  <c r="M5165" i="4" s="1"/>
  <c r="I5166" i="4"/>
  <c r="J5166" i="4"/>
  <c r="I5167" i="4"/>
  <c r="J5167" i="4"/>
  <c r="M5167" i="4" s="1"/>
  <c r="I5168" i="4"/>
  <c r="J5168" i="4"/>
  <c r="M5168" i="4" s="1"/>
  <c r="I5169" i="4"/>
  <c r="J5169" i="4"/>
  <c r="I5170" i="4"/>
  <c r="J5170" i="4"/>
  <c r="M5170" i="4" s="1"/>
  <c r="I5171" i="4"/>
  <c r="J5171" i="4"/>
  <c r="M5171" i="4" s="1"/>
  <c r="I5172" i="4"/>
  <c r="J5172" i="4"/>
  <c r="I5173" i="4"/>
  <c r="J5173" i="4"/>
  <c r="M5173" i="4" s="1"/>
  <c r="I5174" i="4"/>
  <c r="J5174" i="4"/>
  <c r="M5174" i="4" s="1"/>
  <c r="I5175" i="4"/>
  <c r="J5175" i="4"/>
  <c r="I5176" i="4"/>
  <c r="J5176" i="4"/>
  <c r="M5176" i="4" s="1"/>
  <c r="I5177" i="4"/>
  <c r="J5177" i="4"/>
  <c r="M5177" i="4" s="1"/>
  <c r="I5178" i="4"/>
  <c r="J5178" i="4"/>
  <c r="I5179" i="4"/>
  <c r="J5179" i="4"/>
  <c r="M5179" i="4" s="1"/>
  <c r="I5180" i="4"/>
  <c r="J5180" i="4"/>
  <c r="M5180" i="4" s="1"/>
  <c r="I5181" i="4"/>
  <c r="J5181" i="4"/>
  <c r="I5182" i="4"/>
  <c r="J5182" i="4"/>
  <c r="M5182" i="4" s="1"/>
  <c r="I5183" i="4"/>
  <c r="J5183" i="4"/>
  <c r="M5183" i="4" s="1"/>
  <c r="I5184" i="4"/>
  <c r="J5184" i="4"/>
  <c r="I5185" i="4"/>
  <c r="J5185" i="4"/>
  <c r="M5185" i="4" s="1"/>
  <c r="I5186" i="4"/>
  <c r="J5186" i="4"/>
  <c r="M5186" i="4" s="1"/>
  <c r="I5187" i="4"/>
  <c r="J5187" i="4"/>
  <c r="I5188" i="4"/>
  <c r="J5188" i="4"/>
  <c r="M5188" i="4" s="1"/>
  <c r="I5189" i="4"/>
  <c r="J5189" i="4"/>
  <c r="M5189" i="4" s="1"/>
  <c r="I5190" i="4"/>
  <c r="J5190" i="4"/>
  <c r="I5191" i="4"/>
  <c r="J5191" i="4"/>
  <c r="M5191" i="4" s="1"/>
  <c r="I5192" i="4"/>
  <c r="J5192" i="4"/>
  <c r="M5192" i="4" s="1"/>
  <c r="I5193" i="4"/>
  <c r="J5193" i="4"/>
  <c r="I5194" i="4"/>
  <c r="J5194" i="4"/>
  <c r="M5194" i="4" s="1"/>
  <c r="I5195" i="4"/>
  <c r="J5195" i="4"/>
  <c r="M5195" i="4" s="1"/>
  <c r="I5196" i="4"/>
  <c r="J5196" i="4"/>
  <c r="I5197" i="4"/>
  <c r="J5197" i="4"/>
  <c r="M5197" i="4" s="1"/>
  <c r="I5198" i="4"/>
  <c r="J5198" i="4"/>
  <c r="M5198" i="4" s="1"/>
  <c r="I5199" i="4"/>
  <c r="J5199" i="4"/>
  <c r="I5200" i="4"/>
  <c r="J5200" i="4"/>
  <c r="M5200" i="4" s="1"/>
  <c r="I5201" i="4"/>
  <c r="J5201" i="4"/>
  <c r="M5201" i="4" s="1"/>
  <c r="I5202" i="4"/>
  <c r="J5202" i="4"/>
  <c r="I5203" i="4"/>
  <c r="J5203" i="4"/>
  <c r="M5203" i="4" s="1"/>
  <c r="I5204" i="4"/>
  <c r="J5204" i="4"/>
  <c r="M5204" i="4" s="1"/>
  <c r="I5205" i="4"/>
  <c r="J5205" i="4"/>
  <c r="I5206" i="4"/>
  <c r="J5206" i="4"/>
  <c r="M5206" i="4" s="1"/>
  <c r="I5207" i="4"/>
  <c r="J5207" i="4"/>
  <c r="M5207" i="4" s="1"/>
  <c r="I5208" i="4"/>
  <c r="J5208" i="4"/>
  <c r="I5209" i="4"/>
  <c r="J5209" i="4"/>
  <c r="M5209" i="4" s="1"/>
  <c r="I5210" i="4"/>
  <c r="J5210" i="4"/>
  <c r="M5210" i="4" s="1"/>
  <c r="I5211" i="4"/>
  <c r="J5211" i="4"/>
  <c r="I5212" i="4"/>
  <c r="J5212" i="4"/>
  <c r="M5212" i="4" s="1"/>
  <c r="I5213" i="4"/>
  <c r="J5213" i="4"/>
  <c r="M5213" i="4" s="1"/>
  <c r="I5214" i="4"/>
  <c r="J5214" i="4"/>
  <c r="I5215" i="4"/>
  <c r="J5215" i="4"/>
  <c r="M5215" i="4" s="1"/>
  <c r="I5216" i="4"/>
  <c r="J5216" i="4"/>
  <c r="M5216" i="4" s="1"/>
  <c r="I5217" i="4"/>
  <c r="J5217" i="4"/>
  <c r="I5218" i="4"/>
  <c r="J5218" i="4"/>
  <c r="M5218" i="4" s="1"/>
  <c r="I5219" i="4"/>
  <c r="J5219" i="4"/>
  <c r="M5219" i="4" s="1"/>
  <c r="I5220" i="4"/>
  <c r="J5220" i="4"/>
  <c r="I5221" i="4"/>
  <c r="J5221" i="4"/>
  <c r="M5221" i="4" s="1"/>
  <c r="I5222" i="4"/>
  <c r="J5222" i="4"/>
  <c r="M5222" i="4" s="1"/>
  <c r="I5223" i="4"/>
  <c r="J5223" i="4"/>
  <c r="I5224" i="4"/>
  <c r="J5224" i="4"/>
  <c r="I5225" i="4"/>
  <c r="J5225" i="4"/>
  <c r="M5225" i="4" s="1"/>
  <c r="I5226" i="4"/>
  <c r="J5226" i="4"/>
  <c r="I5227" i="4"/>
  <c r="J5227" i="4"/>
  <c r="M5227" i="4" s="1"/>
  <c r="I5228" i="4"/>
  <c r="J5228" i="4"/>
  <c r="M5228" i="4" s="1"/>
  <c r="I5229" i="4"/>
  <c r="J5229" i="4"/>
  <c r="I5230" i="4"/>
  <c r="J5230" i="4"/>
  <c r="M5230" i="4" s="1"/>
  <c r="I5231" i="4"/>
  <c r="J5231" i="4"/>
  <c r="M5231" i="4" s="1"/>
  <c r="I5232" i="4"/>
  <c r="J5232" i="4"/>
  <c r="I5233" i="4"/>
  <c r="J5233" i="4"/>
  <c r="M5233" i="4" s="1"/>
  <c r="I5234" i="4"/>
  <c r="J5234" i="4"/>
  <c r="M5234" i="4" s="1"/>
  <c r="I5235" i="4"/>
  <c r="J5235" i="4"/>
  <c r="I5236" i="4"/>
  <c r="J5236" i="4"/>
  <c r="M5236" i="4" s="1"/>
  <c r="I5237" i="4"/>
  <c r="J5237" i="4"/>
  <c r="M5237" i="4" s="1"/>
  <c r="I5238" i="4"/>
  <c r="J5238" i="4"/>
  <c r="I5239" i="4"/>
  <c r="J5239" i="4"/>
  <c r="M5239" i="4" s="1"/>
  <c r="I5240" i="4"/>
  <c r="J5240" i="4"/>
  <c r="M5240" i="4" s="1"/>
  <c r="I5241" i="4"/>
  <c r="J5241" i="4"/>
  <c r="I5242" i="4"/>
  <c r="J5242" i="4"/>
  <c r="M5242" i="4" s="1"/>
  <c r="I5243" i="4"/>
  <c r="J5243" i="4"/>
  <c r="M5243" i="4" s="1"/>
  <c r="I5244" i="4"/>
  <c r="J5244" i="4"/>
  <c r="I5245" i="4"/>
  <c r="J5245" i="4"/>
  <c r="M5245" i="4" s="1"/>
  <c r="I5246" i="4"/>
  <c r="J5246" i="4"/>
  <c r="M5246" i="4" s="1"/>
  <c r="I5247" i="4"/>
  <c r="J5247" i="4"/>
  <c r="I5248" i="4"/>
  <c r="J5248" i="4"/>
  <c r="M5248" i="4" s="1"/>
  <c r="I5249" i="4"/>
  <c r="J5249" i="4"/>
  <c r="M5249" i="4" s="1"/>
  <c r="I5250" i="4"/>
  <c r="J5250" i="4"/>
  <c r="I5251" i="4"/>
  <c r="J5251" i="4"/>
  <c r="M5251" i="4" s="1"/>
  <c r="I5252" i="4"/>
  <c r="J5252" i="4"/>
  <c r="M5252" i="4" s="1"/>
  <c r="I5253" i="4"/>
  <c r="J5253" i="4"/>
  <c r="M5253" i="4" s="1"/>
  <c r="I5254" i="4"/>
  <c r="J5254" i="4"/>
  <c r="M5254" i="4" s="1"/>
  <c r="I5255" i="4"/>
  <c r="J5255" i="4"/>
  <c r="M5255" i="4" s="1"/>
  <c r="I5256" i="4"/>
  <c r="J5256" i="4"/>
  <c r="I5257" i="4"/>
  <c r="J5257" i="4"/>
  <c r="M5257" i="4" s="1"/>
  <c r="I5258" i="4"/>
  <c r="J5258" i="4"/>
  <c r="M5258" i="4" s="1"/>
  <c r="I5259" i="4"/>
  <c r="J5259" i="4"/>
  <c r="M5259" i="4" s="1"/>
  <c r="I5260" i="4"/>
  <c r="J5260" i="4"/>
  <c r="M5260" i="4" s="1"/>
  <c r="I5261" i="4"/>
  <c r="J5261" i="4"/>
  <c r="M5261" i="4" s="1"/>
  <c r="I5262" i="4"/>
  <c r="J5262" i="4"/>
  <c r="I5263" i="4"/>
  <c r="J5263" i="4"/>
  <c r="M5263" i="4" s="1"/>
  <c r="I5264" i="4"/>
  <c r="J5264" i="4"/>
  <c r="M5264" i="4" s="1"/>
  <c r="I5265" i="4"/>
  <c r="J5265" i="4"/>
  <c r="M5265" i="4" s="1"/>
  <c r="I5266" i="4"/>
  <c r="J5266" i="4"/>
  <c r="M5266" i="4" s="1"/>
  <c r="I5267" i="4"/>
  <c r="J5267" i="4"/>
  <c r="M5267" i="4" s="1"/>
  <c r="I5268" i="4"/>
  <c r="J5268" i="4"/>
  <c r="I5269" i="4"/>
  <c r="J5269" i="4"/>
  <c r="M5269" i="4" s="1"/>
  <c r="I5270" i="4"/>
  <c r="J5270" i="4"/>
  <c r="M5270" i="4" s="1"/>
  <c r="I5271" i="4"/>
  <c r="J5271" i="4"/>
  <c r="M5271" i="4" s="1"/>
  <c r="I5272" i="4"/>
  <c r="J5272" i="4"/>
  <c r="M5272" i="4" s="1"/>
  <c r="I5273" i="4"/>
  <c r="J5273" i="4"/>
  <c r="M5273" i="4" s="1"/>
  <c r="I5274" i="4"/>
  <c r="J5274" i="4"/>
  <c r="I5275" i="4"/>
  <c r="J5275" i="4"/>
  <c r="M5275" i="4" s="1"/>
  <c r="I5276" i="4"/>
  <c r="J5276" i="4"/>
  <c r="M5276" i="4" s="1"/>
  <c r="I5277" i="4"/>
  <c r="J5277" i="4"/>
  <c r="M5277" i="4" s="1"/>
  <c r="I5278" i="4"/>
  <c r="J5278" i="4"/>
  <c r="M5278" i="4" s="1"/>
  <c r="I5279" i="4"/>
  <c r="J5279" i="4"/>
  <c r="M5279" i="4" s="1"/>
  <c r="I5280" i="4"/>
  <c r="J5280" i="4"/>
  <c r="I5281" i="4"/>
  <c r="J5281" i="4"/>
  <c r="M5281" i="4" s="1"/>
  <c r="I5282" i="4"/>
  <c r="J5282" i="4"/>
  <c r="M5282" i="4" s="1"/>
  <c r="I5283" i="4"/>
  <c r="J5283" i="4"/>
  <c r="M5283" i="4" s="1"/>
  <c r="I5284" i="4"/>
  <c r="J5284" i="4"/>
  <c r="M5284" i="4" s="1"/>
  <c r="I5285" i="4"/>
  <c r="J5285" i="4"/>
  <c r="M5285" i="4" s="1"/>
  <c r="I5286" i="4"/>
  <c r="J5286" i="4"/>
  <c r="I5287" i="4"/>
  <c r="J5287" i="4"/>
  <c r="M5287" i="4" s="1"/>
  <c r="I5288" i="4"/>
  <c r="J5288" i="4"/>
  <c r="M5288" i="4" s="1"/>
  <c r="I5289" i="4"/>
  <c r="J5289" i="4"/>
  <c r="M5289" i="4" s="1"/>
  <c r="I5290" i="4"/>
  <c r="J5290" i="4"/>
  <c r="M5290" i="4" s="1"/>
  <c r="I5291" i="4"/>
  <c r="J5291" i="4"/>
  <c r="M5291" i="4" s="1"/>
  <c r="I5292" i="4"/>
  <c r="J5292" i="4"/>
  <c r="I5293" i="4"/>
  <c r="J5293" i="4"/>
  <c r="M5293" i="4" s="1"/>
  <c r="I5294" i="4"/>
  <c r="J5294" i="4"/>
  <c r="M5294" i="4" s="1"/>
  <c r="I5295" i="4"/>
  <c r="J5295" i="4"/>
  <c r="M5295" i="4" s="1"/>
  <c r="I5296" i="4"/>
  <c r="J5296" i="4"/>
  <c r="M5296" i="4" s="1"/>
  <c r="I5297" i="4"/>
  <c r="J5297" i="4"/>
  <c r="M5297" i="4" s="1"/>
  <c r="I5298" i="4"/>
  <c r="J5298" i="4"/>
  <c r="I5299" i="4"/>
  <c r="J5299" i="4"/>
  <c r="M5299" i="4" s="1"/>
  <c r="I5300" i="4"/>
  <c r="J5300" i="4"/>
  <c r="M5300" i="4" s="1"/>
  <c r="I5301" i="4"/>
  <c r="J5301" i="4"/>
  <c r="M5301" i="4" s="1"/>
  <c r="I5302" i="4"/>
  <c r="J5302" i="4"/>
  <c r="M5302" i="4" s="1"/>
  <c r="I5303" i="4"/>
  <c r="J5303" i="4"/>
  <c r="M5303" i="4" s="1"/>
  <c r="I5304" i="4"/>
  <c r="J5304" i="4"/>
  <c r="I5305" i="4"/>
  <c r="J5305" i="4"/>
  <c r="M5305" i="4" s="1"/>
  <c r="I5306" i="4"/>
  <c r="J5306" i="4"/>
  <c r="M5306" i="4" s="1"/>
  <c r="I5307" i="4"/>
  <c r="J5307" i="4"/>
  <c r="M5307" i="4" s="1"/>
  <c r="I5308" i="4"/>
  <c r="J5308" i="4"/>
  <c r="M5308" i="4" s="1"/>
  <c r="I5309" i="4"/>
  <c r="J5309" i="4"/>
  <c r="M5309" i="4" s="1"/>
  <c r="I5310" i="4"/>
  <c r="J5310" i="4"/>
  <c r="I5311" i="4"/>
  <c r="J5311" i="4"/>
  <c r="M5311" i="4" s="1"/>
  <c r="I5312" i="4"/>
  <c r="J5312" i="4"/>
  <c r="M5312" i="4" s="1"/>
  <c r="I5313" i="4"/>
  <c r="J5313" i="4"/>
  <c r="M5313" i="4" s="1"/>
  <c r="I5314" i="4"/>
  <c r="J5314" i="4"/>
  <c r="M5314" i="4" s="1"/>
  <c r="I5315" i="4"/>
  <c r="J5315" i="4"/>
  <c r="M5315" i="4" s="1"/>
  <c r="I5316" i="4"/>
  <c r="J5316" i="4"/>
  <c r="I5317" i="4"/>
  <c r="J5317" i="4"/>
  <c r="M5317" i="4" s="1"/>
  <c r="I5318" i="4"/>
  <c r="J5318" i="4"/>
  <c r="M5318" i="4" s="1"/>
  <c r="I5319" i="4"/>
  <c r="J5319" i="4"/>
  <c r="M5319" i="4" s="1"/>
  <c r="I5320" i="4"/>
  <c r="J5320" i="4"/>
  <c r="M5320" i="4" s="1"/>
  <c r="I5321" i="4"/>
  <c r="J5321" i="4"/>
  <c r="M5321" i="4" s="1"/>
  <c r="I5322" i="4"/>
  <c r="J5322" i="4"/>
  <c r="I5323" i="4"/>
  <c r="J5323" i="4"/>
  <c r="M5323" i="4" s="1"/>
  <c r="I5324" i="4"/>
  <c r="J5324" i="4"/>
  <c r="M5324" i="4" s="1"/>
  <c r="I5325" i="4"/>
  <c r="J5325" i="4"/>
  <c r="M5325" i="4" s="1"/>
  <c r="I5326" i="4"/>
  <c r="J5326" i="4"/>
  <c r="M5326" i="4" s="1"/>
  <c r="I5327" i="4"/>
  <c r="J5327" i="4"/>
  <c r="M5327" i="4" s="1"/>
  <c r="I5328" i="4"/>
  <c r="J5328" i="4"/>
  <c r="M5328" i="4" s="1"/>
  <c r="I5329" i="4"/>
  <c r="J5329" i="4"/>
  <c r="M5329" i="4" s="1"/>
  <c r="I5330" i="4"/>
  <c r="J5330" i="4"/>
  <c r="M5330" i="4" s="1"/>
  <c r="I5331" i="4"/>
  <c r="J5331" i="4"/>
  <c r="M5331" i="4" s="1"/>
  <c r="I5332" i="4"/>
  <c r="J5332" i="4"/>
  <c r="M5332" i="4" s="1"/>
  <c r="I5333" i="4"/>
  <c r="J5333" i="4"/>
  <c r="M5333" i="4" s="1"/>
  <c r="I5334" i="4"/>
  <c r="J5334" i="4"/>
  <c r="I5335" i="4"/>
  <c r="J5335" i="4"/>
  <c r="M5335" i="4" s="1"/>
  <c r="I5336" i="4"/>
  <c r="J5336" i="4"/>
  <c r="M5336" i="4" s="1"/>
  <c r="I5337" i="4"/>
  <c r="J5337" i="4"/>
  <c r="M5337" i="4" s="1"/>
  <c r="I5338" i="4"/>
  <c r="J5338" i="4"/>
  <c r="M5338" i="4" s="1"/>
  <c r="I5339" i="4"/>
  <c r="J5339" i="4"/>
  <c r="M5339" i="4" s="1"/>
  <c r="I5340" i="4"/>
  <c r="J5340" i="4"/>
  <c r="M5340" i="4" s="1"/>
  <c r="I5341" i="4"/>
  <c r="J5341" i="4"/>
  <c r="M5341" i="4" s="1"/>
  <c r="I5342" i="4"/>
  <c r="J5342" i="4"/>
  <c r="M5342" i="4" s="1"/>
  <c r="I5343" i="4"/>
  <c r="J5343" i="4"/>
  <c r="M5343" i="4" s="1"/>
  <c r="I5344" i="4"/>
  <c r="J5344" i="4"/>
  <c r="M5344" i="4" s="1"/>
  <c r="I5345" i="4"/>
  <c r="J5345" i="4"/>
  <c r="M5345" i="4" s="1"/>
  <c r="I5346" i="4"/>
  <c r="J5346" i="4"/>
  <c r="M5346" i="4" s="1"/>
  <c r="I5347" i="4"/>
  <c r="J5347" i="4"/>
  <c r="M5347" i="4" s="1"/>
  <c r="I5348" i="4"/>
  <c r="J5348" i="4"/>
  <c r="M5348" i="4" s="1"/>
  <c r="I5349" i="4"/>
  <c r="J5349" i="4"/>
  <c r="M5349" i="4" s="1"/>
  <c r="I5350" i="4"/>
  <c r="J5350" i="4"/>
  <c r="M5350" i="4" s="1"/>
  <c r="I5351" i="4"/>
  <c r="J5351" i="4"/>
  <c r="M5351" i="4" s="1"/>
  <c r="I5352" i="4"/>
  <c r="J5352" i="4"/>
  <c r="I5353" i="4"/>
  <c r="J5353" i="4"/>
  <c r="M5353" i="4" s="1"/>
  <c r="I5354" i="4"/>
  <c r="J5354" i="4"/>
  <c r="M5354" i="4" s="1"/>
  <c r="I5355" i="4"/>
  <c r="J5355" i="4"/>
  <c r="M5355" i="4" s="1"/>
  <c r="I5356" i="4"/>
  <c r="J5356" i="4"/>
  <c r="M5356" i="4" s="1"/>
  <c r="I5357" i="4"/>
  <c r="J5357" i="4"/>
  <c r="M5357" i="4" s="1"/>
  <c r="I5358" i="4"/>
  <c r="J5358" i="4"/>
  <c r="M5358" i="4" s="1"/>
  <c r="I5359" i="4"/>
  <c r="J5359" i="4"/>
  <c r="M5359" i="4" s="1"/>
  <c r="I5360" i="4"/>
  <c r="J5360" i="4"/>
  <c r="M5360" i="4" s="1"/>
  <c r="I5361" i="4"/>
  <c r="J5361" i="4"/>
  <c r="M5361" i="4" s="1"/>
  <c r="I5362" i="4"/>
  <c r="J5362" i="4"/>
  <c r="M5362" i="4" s="1"/>
  <c r="I5363" i="4"/>
  <c r="J5363" i="4"/>
  <c r="M5363" i="4" s="1"/>
  <c r="I5364" i="4"/>
  <c r="J5364" i="4"/>
  <c r="J4700" i="4"/>
  <c r="I4700" i="4"/>
  <c r="L5365" i="4"/>
  <c r="K5365" i="4"/>
  <c r="B5365" i="4"/>
  <c r="M5364" i="4"/>
  <c r="M5352" i="4"/>
  <c r="M5334" i="4"/>
  <c r="M5322" i="4"/>
  <c r="M5316" i="4"/>
  <c r="M5310" i="4"/>
  <c r="M5304" i="4"/>
  <c r="M5298" i="4"/>
  <c r="M5292" i="4"/>
  <c r="M5286" i="4"/>
  <c r="M5280" i="4"/>
  <c r="M5274" i="4"/>
  <c r="M5268" i="4"/>
  <c r="M5262" i="4"/>
  <c r="M5256" i="4"/>
  <c r="M5250" i="4"/>
  <c r="M5247" i="4"/>
  <c r="M5244" i="4"/>
  <c r="M5241" i="4"/>
  <c r="M5238" i="4"/>
  <c r="M5235" i="4"/>
  <c r="M5232" i="4"/>
  <c r="M5229" i="4"/>
  <c r="M5226" i="4"/>
  <c r="M5224" i="4"/>
  <c r="M5223" i="4"/>
  <c r="M5220" i="4"/>
  <c r="M5217" i="4"/>
  <c r="M5214" i="4"/>
  <c r="M5211" i="4"/>
  <c r="M5208" i="4"/>
  <c r="M5205" i="4"/>
  <c r="M5202" i="4"/>
  <c r="M5199" i="4"/>
  <c r="M5196" i="4"/>
  <c r="M5193" i="4"/>
  <c r="M5190" i="4"/>
  <c r="M5187" i="4"/>
  <c r="M5184" i="4"/>
  <c r="M5181" i="4"/>
  <c r="M5178" i="4"/>
  <c r="M5175" i="4"/>
  <c r="M5172" i="4"/>
  <c r="M5169" i="4"/>
  <c r="M5166" i="4"/>
  <c r="M5163" i="4"/>
  <c r="M5160" i="4"/>
  <c r="M5157" i="4"/>
  <c r="M5154" i="4"/>
  <c r="M5152" i="4"/>
  <c r="M5151" i="4"/>
  <c r="M5148" i="4"/>
  <c r="M5146" i="4"/>
  <c r="M5145" i="4"/>
  <c r="M5142" i="4"/>
  <c r="M5139" i="4"/>
  <c r="M5136" i="4"/>
  <c r="M5133" i="4"/>
  <c r="M5130" i="4"/>
  <c r="M5127" i="4"/>
  <c r="M5125" i="4"/>
  <c r="M5124" i="4"/>
  <c r="M5121" i="4"/>
  <c r="M5119" i="4"/>
  <c r="M5118" i="4"/>
  <c r="M5115" i="4"/>
  <c r="M5112" i="4"/>
  <c r="M5109" i="4"/>
  <c r="M5106" i="4"/>
  <c r="M5103" i="4"/>
  <c r="M5100" i="4"/>
  <c r="M5098" i="4"/>
  <c r="M5097" i="4"/>
  <c r="M5094" i="4"/>
  <c r="M5092" i="4"/>
  <c r="M5091" i="4"/>
  <c r="M5088" i="4"/>
  <c r="M5085" i="4"/>
  <c r="M5082" i="4"/>
  <c r="M5079" i="4"/>
  <c r="M5076" i="4"/>
  <c r="M5073" i="4"/>
  <c r="M5071" i="4"/>
  <c r="M5070" i="4"/>
  <c r="M5067" i="4"/>
  <c r="M5065" i="4"/>
  <c r="M5064" i="4"/>
  <c r="M5061" i="4"/>
  <c r="M5058" i="4"/>
  <c r="M5055" i="4"/>
  <c r="M5052" i="4"/>
  <c r="M5049" i="4"/>
  <c r="M5046" i="4"/>
  <c r="M5044" i="4"/>
  <c r="M5043" i="4"/>
  <c r="M5040" i="4"/>
  <c r="M5038" i="4"/>
  <c r="M5037" i="4"/>
  <c r="M5034" i="4"/>
  <c r="M5031" i="4"/>
  <c r="M5028" i="4"/>
  <c r="M5025" i="4"/>
  <c r="M5022" i="4"/>
  <c r="M5019" i="4"/>
  <c r="M5016" i="4"/>
  <c r="M5013" i="4"/>
  <c r="M5011" i="4"/>
  <c r="M5010" i="4"/>
  <c r="M5007" i="4"/>
  <c r="M5004" i="4"/>
  <c r="M5001" i="4"/>
  <c r="M4998" i="4"/>
  <c r="M4995" i="4"/>
  <c r="M4992" i="4"/>
  <c r="M4989" i="4"/>
  <c r="M4986" i="4"/>
  <c r="O4986" i="4" s="1"/>
  <c r="P4986" i="4" s="1"/>
  <c r="M4983" i="4"/>
  <c r="O4983" i="4" s="1"/>
  <c r="P4983" i="4" s="1"/>
  <c r="M4980" i="4"/>
  <c r="O4980" i="4" s="1"/>
  <c r="P4980" i="4" s="1"/>
  <c r="M4977" i="4"/>
  <c r="O4977" i="4" s="1"/>
  <c r="P4977" i="4" s="1"/>
  <c r="M4974" i="4"/>
  <c r="O4974" i="4" s="1"/>
  <c r="M4971" i="4"/>
  <c r="M4969" i="4"/>
  <c r="M4968" i="4"/>
  <c r="M4965" i="4"/>
  <c r="M4962" i="4"/>
  <c r="M4959" i="4"/>
  <c r="M4956" i="4"/>
  <c r="M4953" i="4"/>
  <c r="M4950" i="4"/>
  <c r="M4947" i="4"/>
  <c r="M4944" i="4"/>
  <c r="M4941" i="4"/>
  <c r="O4941" i="4" s="1"/>
  <c r="M4938" i="4"/>
  <c r="O4938" i="4" s="1"/>
  <c r="M4935" i="4"/>
  <c r="O4935" i="4" s="1"/>
  <c r="M4932" i="4"/>
  <c r="O4932" i="4" s="1"/>
  <c r="M4929" i="4"/>
  <c r="O4929" i="4" s="1"/>
  <c r="M4926" i="4"/>
  <c r="O4926" i="4" s="1"/>
  <c r="M4923" i="4"/>
  <c r="O4923" i="4" s="1"/>
  <c r="M4920" i="4"/>
  <c r="O4920" i="4" s="1"/>
  <c r="M4917" i="4"/>
  <c r="O4917" i="4" s="1"/>
  <c r="M4914" i="4"/>
  <c r="O4914" i="4" s="1"/>
  <c r="M4911" i="4"/>
  <c r="O4911" i="4" s="1"/>
  <c r="M4908" i="4"/>
  <c r="O4908" i="4" s="1"/>
  <c r="M4905" i="4"/>
  <c r="O4905" i="4" s="1"/>
  <c r="M4902" i="4"/>
  <c r="O4902" i="4" s="1"/>
  <c r="M4899" i="4"/>
  <c r="O4899" i="4" s="1"/>
  <c r="M4896" i="4"/>
  <c r="O4896" i="4" s="1"/>
  <c r="M4893" i="4"/>
  <c r="O4893" i="4" s="1"/>
  <c r="M4890" i="4"/>
  <c r="O4890" i="4" s="1"/>
  <c r="M4887" i="4"/>
  <c r="O4887" i="4" s="1"/>
  <c r="M4884" i="4"/>
  <c r="O4884" i="4" s="1"/>
  <c r="M4881" i="4"/>
  <c r="O4881" i="4" s="1"/>
  <c r="M4878" i="4"/>
  <c r="M4875" i="4"/>
  <c r="M4872" i="4"/>
  <c r="M4869" i="4"/>
  <c r="M4866" i="4"/>
  <c r="M4863" i="4"/>
  <c r="M4860" i="4"/>
  <c r="M4857" i="4"/>
  <c r="M4854" i="4"/>
  <c r="M4852" i="4"/>
  <c r="M4851" i="4"/>
  <c r="M4848" i="4"/>
  <c r="M4845" i="4"/>
  <c r="M4843" i="4"/>
  <c r="M4842" i="4"/>
  <c r="M4839" i="4"/>
  <c r="M4836" i="4"/>
  <c r="M4834" i="4"/>
  <c r="M4833" i="4"/>
  <c r="M4830" i="4"/>
  <c r="M4827" i="4"/>
  <c r="M4825" i="4"/>
  <c r="M4824" i="4"/>
  <c r="M4821" i="4"/>
  <c r="M4818" i="4"/>
  <c r="M4816" i="4"/>
  <c r="M4815" i="4"/>
  <c r="M4812" i="4"/>
  <c r="M4809" i="4"/>
  <c r="M4807" i="4"/>
  <c r="O4807" i="4" s="1"/>
  <c r="M4806" i="4"/>
  <c r="M4803" i="4"/>
  <c r="M4800" i="4"/>
  <c r="M4798" i="4"/>
  <c r="O4798" i="4" s="1"/>
  <c r="M4797" i="4"/>
  <c r="M4794" i="4"/>
  <c r="M4791" i="4"/>
  <c r="M4789" i="4"/>
  <c r="O4789" i="4" s="1"/>
  <c r="M4788" i="4"/>
  <c r="M4785" i="4"/>
  <c r="M4782" i="4"/>
  <c r="M4780" i="4"/>
  <c r="M4779" i="4"/>
  <c r="M4776" i="4"/>
  <c r="M4773" i="4"/>
  <c r="M4771" i="4"/>
  <c r="M4770" i="4"/>
  <c r="M4767" i="4"/>
  <c r="M4764" i="4"/>
  <c r="M4762" i="4"/>
  <c r="M4761" i="4"/>
  <c r="M4758" i="4"/>
  <c r="M4755" i="4"/>
  <c r="M4753" i="4"/>
  <c r="M4752" i="4"/>
  <c r="M4749" i="4"/>
  <c r="M4746" i="4"/>
  <c r="M4744" i="4"/>
  <c r="M4743" i="4"/>
  <c r="M4740" i="4"/>
  <c r="M4737" i="4"/>
  <c r="M4735" i="4"/>
  <c r="M4734" i="4"/>
  <c r="M4731" i="4"/>
  <c r="M4728" i="4"/>
  <c r="M4726" i="4"/>
  <c r="M4725" i="4"/>
  <c r="M4722" i="4"/>
  <c r="M4719" i="4"/>
  <c r="M4717" i="4"/>
  <c r="M4716" i="4"/>
  <c r="M4713" i="4"/>
  <c r="M4710" i="4"/>
  <c r="M4708" i="4"/>
  <c r="M4707" i="4"/>
  <c r="M4704" i="4"/>
  <c r="M4701" i="4"/>
  <c r="I4031" i="4"/>
  <c r="J4031" i="4"/>
  <c r="M4031" i="4" s="1"/>
  <c r="I4032" i="4"/>
  <c r="J4032" i="4"/>
  <c r="M4032" i="4" s="1"/>
  <c r="I4033" i="4"/>
  <c r="J4033" i="4"/>
  <c r="M4033" i="4" s="1"/>
  <c r="I4034" i="4"/>
  <c r="J4034" i="4"/>
  <c r="M4034" i="4" s="1"/>
  <c r="I4035" i="4"/>
  <c r="J4035" i="4"/>
  <c r="M4035" i="4" s="1"/>
  <c r="O4035" i="4" s="1"/>
  <c r="I4036" i="4"/>
  <c r="J4036" i="4"/>
  <c r="M4036" i="4" s="1"/>
  <c r="I4037" i="4"/>
  <c r="J4037" i="4"/>
  <c r="M4037" i="4" s="1"/>
  <c r="I4038" i="4"/>
  <c r="J4038" i="4"/>
  <c r="M4038" i="4" s="1"/>
  <c r="O4038" i="4" s="1"/>
  <c r="I4039" i="4"/>
  <c r="J4039" i="4"/>
  <c r="M4039" i="4" s="1"/>
  <c r="I4040" i="4"/>
  <c r="J4040" i="4"/>
  <c r="M4040" i="4" s="1"/>
  <c r="I4041" i="4"/>
  <c r="J4041" i="4"/>
  <c r="M4041" i="4" s="1"/>
  <c r="O4041" i="4" s="1"/>
  <c r="I4042" i="4"/>
  <c r="J4042" i="4"/>
  <c r="M4042" i="4" s="1"/>
  <c r="I4043" i="4"/>
  <c r="J4043" i="4"/>
  <c r="M4043" i="4" s="1"/>
  <c r="I4044" i="4"/>
  <c r="J4044" i="4"/>
  <c r="M4044" i="4" s="1"/>
  <c r="O4044" i="4" s="1"/>
  <c r="I4045" i="4"/>
  <c r="J4045" i="4"/>
  <c r="M4045" i="4" s="1"/>
  <c r="I4046" i="4"/>
  <c r="J4046" i="4"/>
  <c r="M4046" i="4" s="1"/>
  <c r="I4047" i="4"/>
  <c r="J4047" i="4"/>
  <c r="M4047" i="4" s="1"/>
  <c r="O4047" i="4" s="1"/>
  <c r="I4048" i="4"/>
  <c r="J4048" i="4"/>
  <c r="M4048" i="4" s="1"/>
  <c r="I4049" i="4"/>
  <c r="J4049" i="4"/>
  <c r="M4049" i="4" s="1"/>
  <c r="I4050" i="4"/>
  <c r="J4050" i="4"/>
  <c r="M4050" i="4" s="1"/>
  <c r="O4050" i="4" s="1"/>
  <c r="I4051" i="4"/>
  <c r="J4051" i="4"/>
  <c r="M4051" i="4" s="1"/>
  <c r="I4052" i="4"/>
  <c r="J4052" i="4"/>
  <c r="M4052" i="4" s="1"/>
  <c r="I4053" i="4"/>
  <c r="J4053" i="4"/>
  <c r="M4053" i="4" s="1"/>
  <c r="O4053" i="4" s="1"/>
  <c r="I4054" i="4"/>
  <c r="J4054" i="4"/>
  <c r="M4054" i="4" s="1"/>
  <c r="I4055" i="4"/>
  <c r="J4055" i="4"/>
  <c r="M4055" i="4" s="1"/>
  <c r="I4056" i="4"/>
  <c r="J4056" i="4"/>
  <c r="M4056" i="4" s="1"/>
  <c r="O4056" i="4" s="1"/>
  <c r="I4057" i="4"/>
  <c r="J4057" i="4"/>
  <c r="M4057" i="4" s="1"/>
  <c r="I4058" i="4"/>
  <c r="J4058" i="4"/>
  <c r="M4058" i="4" s="1"/>
  <c r="I4059" i="4"/>
  <c r="J4059" i="4"/>
  <c r="M4059" i="4" s="1"/>
  <c r="O4059" i="4" s="1"/>
  <c r="I4060" i="4"/>
  <c r="J4060" i="4"/>
  <c r="M4060" i="4" s="1"/>
  <c r="I4061" i="4"/>
  <c r="J4061" i="4"/>
  <c r="M4061" i="4" s="1"/>
  <c r="I4062" i="4"/>
  <c r="J4062" i="4"/>
  <c r="M4062" i="4" s="1"/>
  <c r="O4062" i="4" s="1"/>
  <c r="I4063" i="4"/>
  <c r="J4063" i="4"/>
  <c r="M4063" i="4" s="1"/>
  <c r="I4064" i="4"/>
  <c r="J4064" i="4"/>
  <c r="M4064" i="4" s="1"/>
  <c r="I4065" i="4"/>
  <c r="J4065" i="4"/>
  <c r="M4065" i="4" s="1"/>
  <c r="O4065" i="4" s="1"/>
  <c r="I4066" i="4"/>
  <c r="J4066" i="4"/>
  <c r="M4066" i="4" s="1"/>
  <c r="I4067" i="4"/>
  <c r="J4067" i="4"/>
  <c r="M4067" i="4" s="1"/>
  <c r="I4068" i="4"/>
  <c r="J4068" i="4"/>
  <c r="M4068" i="4" s="1"/>
  <c r="O4068" i="4" s="1"/>
  <c r="P4068" i="4" s="1"/>
  <c r="I4069" i="4"/>
  <c r="J4069" i="4"/>
  <c r="M4069" i="4" s="1"/>
  <c r="I4070" i="4"/>
  <c r="J4070" i="4"/>
  <c r="M4070" i="4" s="1"/>
  <c r="I4071" i="4"/>
  <c r="J4071" i="4"/>
  <c r="M4071" i="4" s="1"/>
  <c r="O4071" i="4" s="1"/>
  <c r="P4071" i="4" s="1"/>
  <c r="I4072" i="4"/>
  <c r="J4072" i="4"/>
  <c r="M4072" i="4" s="1"/>
  <c r="I4073" i="4"/>
  <c r="J4073" i="4"/>
  <c r="M4073" i="4" s="1"/>
  <c r="I4074" i="4"/>
  <c r="J4074" i="4"/>
  <c r="M4074" i="4" s="1"/>
  <c r="O4074" i="4" s="1"/>
  <c r="I4075" i="4"/>
  <c r="J4075" i="4"/>
  <c r="M4075" i="4" s="1"/>
  <c r="I4076" i="4"/>
  <c r="J4076" i="4"/>
  <c r="M4076" i="4" s="1"/>
  <c r="I4077" i="4"/>
  <c r="J4077" i="4"/>
  <c r="M4077" i="4" s="1"/>
  <c r="O4077" i="4" s="1"/>
  <c r="I4078" i="4"/>
  <c r="J4078" i="4"/>
  <c r="M4078" i="4" s="1"/>
  <c r="I4079" i="4"/>
  <c r="J4079" i="4"/>
  <c r="M4079" i="4" s="1"/>
  <c r="I4080" i="4"/>
  <c r="J4080" i="4"/>
  <c r="M4080" i="4" s="1"/>
  <c r="O4080" i="4" s="1"/>
  <c r="I4081" i="4"/>
  <c r="J4081" i="4"/>
  <c r="M4081" i="4" s="1"/>
  <c r="I4082" i="4"/>
  <c r="J4082" i="4"/>
  <c r="M4082" i="4" s="1"/>
  <c r="I4083" i="4"/>
  <c r="J4083" i="4"/>
  <c r="M4083" i="4" s="1"/>
  <c r="I4084" i="4"/>
  <c r="J4084" i="4"/>
  <c r="M4084" i="4" s="1"/>
  <c r="I4085" i="4"/>
  <c r="J4085" i="4"/>
  <c r="M4085" i="4" s="1"/>
  <c r="I4086" i="4"/>
  <c r="J4086" i="4"/>
  <c r="M4086" i="4" s="1"/>
  <c r="I4087" i="4"/>
  <c r="J4087" i="4"/>
  <c r="M4087" i="4" s="1"/>
  <c r="I4088" i="4"/>
  <c r="J4088" i="4"/>
  <c r="M4088" i="4" s="1"/>
  <c r="I4089" i="4"/>
  <c r="J4089" i="4"/>
  <c r="M4089" i="4" s="1"/>
  <c r="I4090" i="4"/>
  <c r="J4090" i="4"/>
  <c r="M4090" i="4" s="1"/>
  <c r="I4091" i="4"/>
  <c r="J4091" i="4"/>
  <c r="M4091" i="4" s="1"/>
  <c r="I4092" i="4"/>
  <c r="J4092" i="4"/>
  <c r="M4092" i="4" s="1"/>
  <c r="I4093" i="4"/>
  <c r="J4093" i="4"/>
  <c r="M4093" i="4" s="1"/>
  <c r="I4094" i="4"/>
  <c r="J4094" i="4"/>
  <c r="M4094" i="4" s="1"/>
  <c r="I4095" i="4"/>
  <c r="J4095" i="4"/>
  <c r="M4095" i="4" s="1"/>
  <c r="I4096" i="4"/>
  <c r="J4096" i="4"/>
  <c r="M4096" i="4" s="1"/>
  <c r="I4097" i="4"/>
  <c r="J4097" i="4"/>
  <c r="M4097" i="4" s="1"/>
  <c r="I4098" i="4"/>
  <c r="J4098" i="4"/>
  <c r="M4098" i="4" s="1"/>
  <c r="I4099" i="4"/>
  <c r="J4099" i="4"/>
  <c r="M4099" i="4" s="1"/>
  <c r="I4100" i="4"/>
  <c r="J4100" i="4"/>
  <c r="M4100" i="4" s="1"/>
  <c r="I4101" i="4"/>
  <c r="J4101" i="4"/>
  <c r="M4101" i="4" s="1"/>
  <c r="I4102" i="4"/>
  <c r="J4102" i="4"/>
  <c r="M4102" i="4" s="1"/>
  <c r="I4103" i="4"/>
  <c r="J4103" i="4"/>
  <c r="M4103" i="4" s="1"/>
  <c r="I4104" i="4"/>
  <c r="J4104" i="4"/>
  <c r="M4104" i="4" s="1"/>
  <c r="I4105" i="4"/>
  <c r="J4105" i="4"/>
  <c r="M4105" i="4" s="1"/>
  <c r="I4106" i="4"/>
  <c r="J4106" i="4"/>
  <c r="M4106" i="4" s="1"/>
  <c r="I4107" i="4"/>
  <c r="J4107" i="4"/>
  <c r="M4107" i="4" s="1"/>
  <c r="I4108" i="4"/>
  <c r="J4108" i="4"/>
  <c r="M4108" i="4" s="1"/>
  <c r="I4109" i="4"/>
  <c r="J4109" i="4"/>
  <c r="M4109" i="4" s="1"/>
  <c r="I4110" i="4"/>
  <c r="J4110" i="4"/>
  <c r="M4110" i="4" s="1"/>
  <c r="I4111" i="4"/>
  <c r="J4111" i="4"/>
  <c r="M4111" i="4" s="1"/>
  <c r="I4112" i="4"/>
  <c r="J4112" i="4"/>
  <c r="M4112" i="4" s="1"/>
  <c r="I4113" i="4"/>
  <c r="J4113" i="4"/>
  <c r="M4113" i="4" s="1"/>
  <c r="I4114" i="4"/>
  <c r="J4114" i="4"/>
  <c r="M4114" i="4" s="1"/>
  <c r="I4115" i="4"/>
  <c r="J4115" i="4"/>
  <c r="M4115" i="4" s="1"/>
  <c r="I4116" i="4"/>
  <c r="J4116" i="4"/>
  <c r="M4116" i="4" s="1"/>
  <c r="I4117" i="4"/>
  <c r="J4117" i="4"/>
  <c r="M4117" i="4" s="1"/>
  <c r="I4118" i="4"/>
  <c r="J4118" i="4"/>
  <c r="M4118" i="4" s="1"/>
  <c r="I4119" i="4"/>
  <c r="J4119" i="4"/>
  <c r="M4119" i="4" s="1"/>
  <c r="O4119" i="4" s="1"/>
  <c r="P4119" i="4" s="1"/>
  <c r="I4120" i="4"/>
  <c r="J4120" i="4"/>
  <c r="M4120" i="4" s="1"/>
  <c r="I4121" i="4"/>
  <c r="J4121" i="4"/>
  <c r="M4121" i="4" s="1"/>
  <c r="I4122" i="4"/>
  <c r="J4122" i="4"/>
  <c r="M4122" i="4" s="1"/>
  <c r="I4123" i="4"/>
  <c r="J4123" i="4"/>
  <c r="M4123" i="4" s="1"/>
  <c r="I4124" i="4"/>
  <c r="J4124" i="4"/>
  <c r="M4124" i="4" s="1"/>
  <c r="I4125" i="4"/>
  <c r="J4125" i="4"/>
  <c r="M4125" i="4" s="1"/>
  <c r="I4126" i="4"/>
  <c r="J4126" i="4"/>
  <c r="M4126" i="4" s="1"/>
  <c r="O4126" i="4" s="1"/>
  <c r="I4127" i="4"/>
  <c r="J4127" i="4"/>
  <c r="M4127" i="4" s="1"/>
  <c r="I4128" i="4"/>
  <c r="J4128" i="4"/>
  <c r="M4128" i="4" s="1"/>
  <c r="I4129" i="4"/>
  <c r="J4129" i="4"/>
  <c r="M4129" i="4" s="1"/>
  <c r="I4130" i="4"/>
  <c r="J4130" i="4"/>
  <c r="M4130" i="4" s="1"/>
  <c r="I4131" i="4"/>
  <c r="J4131" i="4"/>
  <c r="M4131" i="4" s="1"/>
  <c r="O4131" i="4" s="1"/>
  <c r="P4131" i="4" s="1"/>
  <c r="I4132" i="4"/>
  <c r="J4132" i="4"/>
  <c r="M4132" i="4" s="1"/>
  <c r="I4133" i="4"/>
  <c r="J4133" i="4"/>
  <c r="M4133" i="4" s="1"/>
  <c r="I4134" i="4"/>
  <c r="J4134" i="4"/>
  <c r="M4134" i="4" s="1"/>
  <c r="O4134" i="4" s="1"/>
  <c r="P4134" i="4" s="1"/>
  <c r="I4135" i="4"/>
  <c r="J4135" i="4"/>
  <c r="M4135" i="4" s="1"/>
  <c r="I4136" i="4"/>
  <c r="J4136" i="4"/>
  <c r="M4136" i="4" s="1"/>
  <c r="I4137" i="4"/>
  <c r="J4137" i="4"/>
  <c r="M4137" i="4" s="1"/>
  <c r="O4137" i="4" s="1"/>
  <c r="P4137" i="4" s="1"/>
  <c r="I4138" i="4"/>
  <c r="J4138" i="4"/>
  <c r="M4138" i="4" s="1"/>
  <c r="I4139" i="4"/>
  <c r="J4139" i="4"/>
  <c r="M4139" i="4" s="1"/>
  <c r="I4140" i="4"/>
  <c r="J4140" i="4"/>
  <c r="M4140" i="4" s="1"/>
  <c r="O4140" i="4" s="1"/>
  <c r="P4140" i="4" s="1"/>
  <c r="I4141" i="4"/>
  <c r="J4141" i="4"/>
  <c r="M4141" i="4" s="1"/>
  <c r="I4142" i="4"/>
  <c r="J4142" i="4"/>
  <c r="M4142" i="4" s="1"/>
  <c r="I4143" i="4"/>
  <c r="J4143" i="4"/>
  <c r="M4143" i="4" s="1"/>
  <c r="O4143" i="4" s="1"/>
  <c r="I4144" i="4"/>
  <c r="J4144" i="4"/>
  <c r="M4144" i="4" s="1"/>
  <c r="I4145" i="4"/>
  <c r="J4145" i="4"/>
  <c r="M4145" i="4" s="1"/>
  <c r="I4146" i="4"/>
  <c r="J4146" i="4"/>
  <c r="M4146" i="4" s="1"/>
  <c r="O4146" i="4" s="1"/>
  <c r="P4146" i="4" s="1"/>
  <c r="I4147" i="4"/>
  <c r="J4147" i="4"/>
  <c r="M4147" i="4" s="1"/>
  <c r="I4148" i="4"/>
  <c r="J4148" i="4"/>
  <c r="M4148" i="4" s="1"/>
  <c r="I4149" i="4"/>
  <c r="J4149" i="4"/>
  <c r="M4149" i="4" s="1"/>
  <c r="O4149" i="4" s="1"/>
  <c r="P4149" i="4" s="1"/>
  <c r="I4150" i="4"/>
  <c r="J4150" i="4"/>
  <c r="M4150" i="4" s="1"/>
  <c r="I4151" i="4"/>
  <c r="J4151" i="4"/>
  <c r="M4151" i="4" s="1"/>
  <c r="I4152" i="4"/>
  <c r="J4152" i="4"/>
  <c r="M4152" i="4" s="1"/>
  <c r="O4152" i="4" s="1"/>
  <c r="I4153" i="4"/>
  <c r="J4153" i="4"/>
  <c r="M4153" i="4" s="1"/>
  <c r="I4154" i="4"/>
  <c r="J4154" i="4"/>
  <c r="M4154" i="4" s="1"/>
  <c r="I4155" i="4"/>
  <c r="J4155" i="4"/>
  <c r="M4155" i="4" s="1"/>
  <c r="O4155" i="4" s="1"/>
  <c r="I4156" i="4"/>
  <c r="J4156" i="4"/>
  <c r="M4156" i="4" s="1"/>
  <c r="I4157" i="4"/>
  <c r="J4157" i="4"/>
  <c r="M4157" i="4" s="1"/>
  <c r="I4158" i="4"/>
  <c r="J4158" i="4"/>
  <c r="M4158" i="4" s="1"/>
  <c r="O4158" i="4" s="1"/>
  <c r="I4159" i="4"/>
  <c r="J4159" i="4"/>
  <c r="M4159" i="4" s="1"/>
  <c r="I4160" i="4"/>
  <c r="J4160" i="4"/>
  <c r="M4160" i="4" s="1"/>
  <c r="I4161" i="4"/>
  <c r="J4161" i="4"/>
  <c r="M4161" i="4" s="1"/>
  <c r="O4161" i="4" s="1"/>
  <c r="I4162" i="4"/>
  <c r="J4162" i="4"/>
  <c r="M4162" i="4" s="1"/>
  <c r="I4163" i="4"/>
  <c r="J4163" i="4"/>
  <c r="I4164" i="4"/>
  <c r="J4164" i="4"/>
  <c r="M4164" i="4" s="1"/>
  <c r="O4164" i="4" s="1"/>
  <c r="P4164" i="4" s="1"/>
  <c r="I4165" i="4"/>
  <c r="J4165" i="4"/>
  <c r="M4165" i="4" s="1"/>
  <c r="I4166" i="4"/>
  <c r="J4166" i="4"/>
  <c r="M4166" i="4" s="1"/>
  <c r="I4167" i="4"/>
  <c r="J4167" i="4"/>
  <c r="M4167" i="4" s="1"/>
  <c r="O4167" i="4" s="1"/>
  <c r="I4168" i="4"/>
  <c r="J4168" i="4"/>
  <c r="M4168" i="4" s="1"/>
  <c r="I4169" i="4"/>
  <c r="J4169" i="4"/>
  <c r="M4169" i="4" s="1"/>
  <c r="I4170" i="4"/>
  <c r="J4170" i="4"/>
  <c r="M4170" i="4" s="1"/>
  <c r="O4170" i="4" s="1"/>
  <c r="I4171" i="4"/>
  <c r="J4171" i="4"/>
  <c r="M4171" i="4" s="1"/>
  <c r="I4172" i="4"/>
  <c r="J4172" i="4"/>
  <c r="M4172" i="4" s="1"/>
  <c r="I4173" i="4"/>
  <c r="J4173" i="4"/>
  <c r="M4173" i="4" s="1"/>
  <c r="O4173" i="4" s="1"/>
  <c r="I4174" i="4"/>
  <c r="J4174" i="4"/>
  <c r="M4174" i="4" s="1"/>
  <c r="I4175" i="4"/>
  <c r="J4175" i="4"/>
  <c r="M4175" i="4" s="1"/>
  <c r="I4176" i="4"/>
  <c r="J4176" i="4"/>
  <c r="M4176" i="4" s="1"/>
  <c r="O4176" i="4" s="1"/>
  <c r="P4176" i="4" s="1"/>
  <c r="I4177" i="4"/>
  <c r="J4177" i="4"/>
  <c r="M4177" i="4" s="1"/>
  <c r="I4178" i="4"/>
  <c r="J4178" i="4"/>
  <c r="M4178" i="4" s="1"/>
  <c r="I4179" i="4"/>
  <c r="J4179" i="4"/>
  <c r="M4179" i="4" s="1"/>
  <c r="O4179" i="4" s="1"/>
  <c r="I4180" i="4"/>
  <c r="J4180" i="4"/>
  <c r="M4180" i="4" s="1"/>
  <c r="I4181" i="4"/>
  <c r="J4181" i="4"/>
  <c r="M4181" i="4" s="1"/>
  <c r="I4182" i="4"/>
  <c r="J4182" i="4"/>
  <c r="M4182" i="4" s="1"/>
  <c r="O4182" i="4" s="1"/>
  <c r="I4183" i="4"/>
  <c r="J4183" i="4"/>
  <c r="M4183" i="4" s="1"/>
  <c r="O4183" i="4" s="1"/>
  <c r="P4183" i="4" s="1"/>
  <c r="I4184" i="4"/>
  <c r="J4184" i="4"/>
  <c r="M4184" i="4" s="1"/>
  <c r="I4185" i="4"/>
  <c r="J4185" i="4"/>
  <c r="M4185" i="4" s="1"/>
  <c r="O4185" i="4" s="1"/>
  <c r="I4186" i="4"/>
  <c r="J4186" i="4"/>
  <c r="M4186" i="4" s="1"/>
  <c r="O4186" i="4" s="1"/>
  <c r="P4186" i="4" s="1"/>
  <c r="I4187" i="4"/>
  <c r="J4187" i="4"/>
  <c r="M4187" i="4" s="1"/>
  <c r="I4188" i="4"/>
  <c r="J4188" i="4"/>
  <c r="M4188" i="4" s="1"/>
  <c r="O4188" i="4" s="1"/>
  <c r="I4189" i="4"/>
  <c r="J4189" i="4"/>
  <c r="M4189" i="4" s="1"/>
  <c r="O4189" i="4" s="1"/>
  <c r="P4189" i="4" s="1"/>
  <c r="I4190" i="4"/>
  <c r="J4190" i="4"/>
  <c r="M4190" i="4" s="1"/>
  <c r="I4191" i="4"/>
  <c r="J4191" i="4"/>
  <c r="M4191" i="4" s="1"/>
  <c r="O4191" i="4" s="1"/>
  <c r="I4192" i="4"/>
  <c r="J4192" i="4"/>
  <c r="M4192" i="4" s="1"/>
  <c r="O4192" i="4" s="1"/>
  <c r="P4192" i="4" s="1"/>
  <c r="I4193" i="4"/>
  <c r="J4193" i="4"/>
  <c r="M4193" i="4" s="1"/>
  <c r="I4194" i="4"/>
  <c r="J4194" i="4"/>
  <c r="M4194" i="4" s="1"/>
  <c r="O4194" i="4" s="1"/>
  <c r="I4195" i="4"/>
  <c r="J4195" i="4"/>
  <c r="M4195" i="4" s="1"/>
  <c r="I4196" i="4"/>
  <c r="J4196" i="4"/>
  <c r="M4196" i="4" s="1"/>
  <c r="I4197" i="4"/>
  <c r="J4197" i="4"/>
  <c r="M4197" i="4" s="1"/>
  <c r="O4197" i="4" s="1"/>
  <c r="I4198" i="4"/>
  <c r="J4198" i="4"/>
  <c r="M4198" i="4" s="1"/>
  <c r="I4199" i="4"/>
  <c r="J4199" i="4"/>
  <c r="M4199" i="4" s="1"/>
  <c r="I4200" i="4"/>
  <c r="J4200" i="4"/>
  <c r="M4200" i="4" s="1"/>
  <c r="O4200" i="4" s="1"/>
  <c r="P4200" i="4" s="1"/>
  <c r="I4201" i="4"/>
  <c r="J4201" i="4"/>
  <c r="M4201" i="4" s="1"/>
  <c r="O4201" i="4" s="1"/>
  <c r="I4202" i="4"/>
  <c r="J4202" i="4"/>
  <c r="M4202" i="4" s="1"/>
  <c r="I4203" i="4"/>
  <c r="J4203" i="4"/>
  <c r="M4203" i="4" s="1"/>
  <c r="O4203" i="4" s="1"/>
  <c r="P4203" i="4" s="1"/>
  <c r="I4204" i="4"/>
  <c r="J4204" i="4"/>
  <c r="M4204" i="4" s="1"/>
  <c r="I4205" i="4"/>
  <c r="J4205" i="4"/>
  <c r="M4205" i="4" s="1"/>
  <c r="I4206" i="4"/>
  <c r="J4206" i="4"/>
  <c r="M4206" i="4" s="1"/>
  <c r="O4206" i="4" s="1"/>
  <c r="I4207" i="4"/>
  <c r="J4207" i="4"/>
  <c r="M4207" i="4" s="1"/>
  <c r="I4208" i="4"/>
  <c r="J4208" i="4"/>
  <c r="M4208" i="4" s="1"/>
  <c r="I4209" i="4"/>
  <c r="J4209" i="4"/>
  <c r="M4209" i="4" s="1"/>
  <c r="O4209" i="4" s="1"/>
  <c r="P4209" i="4" s="1"/>
  <c r="I4210" i="4"/>
  <c r="J4210" i="4"/>
  <c r="M4210" i="4" s="1"/>
  <c r="I4211" i="4"/>
  <c r="J4211" i="4"/>
  <c r="M4211" i="4" s="1"/>
  <c r="I4212" i="4"/>
  <c r="J4212" i="4"/>
  <c r="M4212" i="4" s="1"/>
  <c r="O4212" i="4" s="1"/>
  <c r="P4212" i="4" s="1"/>
  <c r="I4213" i="4"/>
  <c r="J4213" i="4"/>
  <c r="M4213" i="4" s="1"/>
  <c r="I4214" i="4"/>
  <c r="J4214" i="4"/>
  <c r="M4214" i="4" s="1"/>
  <c r="I4215" i="4"/>
  <c r="J4215" i="4"/>
  <c r="M4215" i="4" s="1"/>
  <c r="O4215" i="4" s="1"/>
  <c r="P4215" i="4" s="1"/>
  <c r="I4216" i="4"/>
  <c r="J4216" i="4"/>
  <c r="M4216" i="4" s="1"/>
  <c r="I4217" i="4"/>
  <c r="J4217" i="4"/>
  <c r="M4217" i="4" s="1"/>
  <c r="I4218" i="4"/>
  <c r="J4218" i="4"/>
  <c r="M4218" i="4" s="1"/>
  <c r="O4218" i="4" s="1"/>
  <c r="P4218" i="4" s="1"/>
  <c r="I4219" i="4"/>
  <c r="J4219" i="4"/>
  <c r="M4219" i="4" s="1"/>
  <c r="I4220" i="4"/>
  <c r="J4220" i="4"/>
  <c r="M4220" i="4" s="1"/>
  <c r="I4221" i="4"/>
  <c r="J4221" i="4"/>
  <c r="M4221" i="4" s="1"/>
  <c r="I4222" i="4"/>
  <c r="J4222" i="4"/>
  <c r="M4222" i="4" s="1"/>
  <c r="I4223" i="4"/>
  <c r="J4223" i="4"/>
  <c r="I4224" i="4"/>
  <c r="J4224" i="4"/>
  <c r="M4224" i="4" s="1"/>
  <c r="I4225" i="4"/>
  <c r="J4225" i="4"/>
  <c r="M4225" i="4" s="1"/>
  <c r="I4226" i="4"/>
  <c r="J4226" i="4"/>
  <c r="M4226" i="4" s="1"/>
  <c r="I4227" i="4"/>
  <c r="J4227" i="4"/>
  <c r="M4227" i="4" s="1"/>
  <c r="I4228" i="4"/>
  <c r="J4228" i="4"/>
  <c r="M4228" i="4" s="1"/>
  <c r="I4229" i="4"/>
  <c r="J4229" i="4"/>
  <c r="M4229" i="4" s="1"/>
  <c r="I4230" i="4"/>
  <c r="J4230" i="4"/>
  <c r="M4230" i="4" s="1"/>
  <c r="I4231" i="4"/>
  <c r="J4231" i="4"/>
  <c r="M4231" i="4" s="1"/>
  <c r="I4232" i="4"/>
  <c r="J4232" i="4"/>
  <c r="M4232" i="4" s="1"/>
  <c r="I4233" i="4"/>
  <c r="J4233" i="4"/>
  <c r="M4233" i="4" s="1"/>
  <c r="I4234" i="4"/>
  <c r="J4234" i="4"/>
  <c r="M4234" i="4" s="1"/>
  <c r="I4235" i="4"/>
  <c r="J4235" i="4"/>
  <c r="M4235" i="4" s="1"/>
  <c r="I4236" i="4"/>
  <c r="J4236" i="4"/>
  <c r="M4236" i="4" s="1"/>
  <c r="I4237" i="4"/>
  <c r="J4237" i="4"/>
  <c r="M4237" i="4" s="1"/>
  <c r="I4238" i="4"/>
  <c r="J4238" i="4"/>
  <c r="M4238" i="4" s="1"/>
  <c r="I4239" i="4"/>
  <c r="J4239" i="4"/>
  <c r="M4239" i="4" s="1"/>
  <c r="O4239" i="4" s="1"/>
  <c r="I4240" i="4"/>
  <c r="J4240" i="4"/>
  <c r="M4240" i="4" s="1"/>
  <c r="I4241" i="4"/>
  <c r="J4241" i="4"/>
  <c r="M4241" i="4" s="1"/>
  <c r="I4242" i="4"/>
  <c r="J4242" i="4"/>
  <c r="M4242" i="4" s="1"/>
  <c r="O4242" i="4" s="1"/>
  <c r="I4243" i="4"/>
  <c r="J4243" i="4"/>
  <c r="M4243" i="4" s="1"/>
  <c r="I4244" i="4"/>
  <c r="J4244" i="4"/>
  <c r="M4244" i="4" s="1"/>
  <c r="I4245" i="4"/>
  <c r="J4245" i="4"/>
  <c r="M4245" i="4" s="1"/>
  <c r="O4245" i="4" s="1"/>
  <c r="I4246" i="4"/>
  <c r="J4246" i="4"/>
  <c r="M4246" i="4" s="1"/>
  <c r="I4247" i="4"/>
  <c r="J4247" i="4"/>
  <c r="M4247" i="4" s="1"/>
  <c r="I4248" i="4"/>
  <c r="J4248" i="4"/>
  <c r="M4248" i="4" s="1"/>
  <c r="I4249" i="4"/>
  <c r="J4249" i="4"/>
  <c r="M4249" i="4" s="1"/>
  <c r="I4250" i="4"/>
  <c r="J4250" i="4"/>
  <c r="M4250" i="4" s="1"/>
  <c r="I4251" i="4"/>
  <c r="J4251" i="4"/>
  <c r="M4251" i="4" s="1"/>
  <c r="I4252" i="4"/>
  <c r="J4252" i="4"/>
  <c r="M4252" i="4" s="1"/>
  <c r="I4253" i="4"/>
  <c r="J4253" i="4"/>
  <c r="M4253" i="4" s="1"/>
  <c r="O4253" i="4" s="1"/>
  <c r="I4254" i="4"/>
  <c r="J4254" i="4"/>
  <c r="M4254" i="4" s="1"/>
  <c r="O4254" i="4" s="1"/>
  <c r="P4254" i="4" s="1"/>
  <c r="I4255" i="4"/>
  <c r="J4255" i="4"/>
  <c r="M4255" i="4" s="1"/>
  <c r="I4256" i="4"/>
  <c r="J4256" i="4"/>
  <c r="M4256" i="4" s="1"/>
  <c r="I4257" i="4"/>
  <c r="J4257" i="4"/>
  <c r="M4257" i="4" s="1"/>
  <c r="O4257" i="4" s="1"/>
  <c r="P4257" i="4" s="1"/>
  <c r="I4258" i="4"/>
  <c r="J4258" i="4"/>
  <c r="M4258" i="4" s="1"/>
  <c r="I4259" i="4"/>
  <c r="J4259" i="4"/>
  <c r="M4259" i="4" s="1"/>
  <c r="O4259" i="4" s="1"/>
  <c r="P4259" i="4" s="1"/>
  <c r="I4260" i="4"/>
  <c r="J4260" i="4"/>
  <c r="M4260" i="4" s="1"/>
  <c r="O4260" i="4" s="1"/>
  <c r="I4261" i="4"/>
  <c r="J4261" i="4"/>
  <c r="M4261" i="4" s="1"/>
  <c r="I4262" i="4"/>
  <c r="J4262" i="4"/>
  <c r="M4262" i="4" s="1"/>
  <c r="O4262" i="4" s="1"/>
  <c r="P4262" i="4" s="1"/>
  <c r="I4263" i="4"/>
  <c r="J4263" i="4"/>
  <c r="M4263" i="4" s="1"/>
  <c r="O4263" i="4" s="1"/>
  <c r="P4263" i="4" s="1"/>
  <c r="I4264" i="4"/>
  <c r="J4264" i="4"/>
  <c r="M4264" i="4" s="1"/>
  <c r="I4265" i="4"/>
  <c r="J4265" i="4"/>
  <c r="M4265" i="4" s="1"/>
  <c r="I4266" i="4"/>
  <c r="J4266" i="4"/>
  <c r="M4266" i="4" s="1"/>
  <c r="O4266" i="4" s="1"/>
  <c r="P4266" i="4" s="1"/>
  <c r="I4267" i="4"/>
  <c r="J4267" i="4"/>
  <c r="M4267" i="4" s="1"/>
  <c r="I4268" i="4"/>
  <c r="J4268" i="4"/>
  <c r="M4268" i="4" s="1"/>
  <c r="O4268" i="4" s="1"/>
  <c r="P4268" i="4" s="1"/>
  <c r="I4269" i="4"/>
  <c r="J4269" i="4"/>
  <c r="M4269" i="4" s="1"/>
  <c r="O4269" i="4" s="1"/>
  <c r="I4270" i="4"/>
  <c r="J4270" i="4"/>
  <c r="M4270" i="4" s="1"/>
  <c r="I4271" i="4"/>
  <c r="J4271" i="4"/>
  <c r="M4271" i="4" s="1"/>
  <c r="O4271" i="4" s="1"/>
  <c r="I4272" i="4"/>
  <c r="J4272" i="4"/>
  <c r="M4272" i="4" s="1"/>
  <c r="O4272" i="4" s="1"/>
  <c r="P4272" i="4" s="1"/>
  <c r="I4273" i="4"/>
  <c r="J4273" i="4"/>
  <c r="M4273" i="4" s="1"/>
  <c r="I4274" i="4"/>
  <c r="J4274" i="4"/>
  <c r="M4274" i="4" s="1"/>
  <c r="I4275" i="4"/>
  <c r="J4275" i="4"/>
  <c r="M4275" i="4" s="1"/>
  <c r="I4276" i="4"/>
  <c r="J4276" i="4"/>
  <c r="M4276" i="4" s="1"/>
  <c r="I4277" i="4"/>
  <c r="J4277" i="4"/>
  <c r="M4277" i="4" s="1"/>
  <c r="I4278" i="4"/>
  <c r="J4278" i="4"/>
  <c r="M4278" i="4" s="1"/>
  <c r="I4279" i="4"/>
  <c r="J4279" i="4"/>
  <c r="M4279" i="4" s="1"/>
  <c r="I4280" i="4"/>
  <c r="J4280" i="4"/>
  <c r="M4280" i="4" s="1"/>
  <c r="I4281" i="4"/>
  <c r="J4281" i="4"/>
  <c r="M4281" i="4" s="1"/>
  <c r="I4282" i="4"/>
  <c r="J4282" i="4"/>
  <c r="M4282" i="4" s="1"/>
  <c r="I4283" i="4"/>
  <c r="J4283" i="4"/>
  <c r="M4283" i="4" s="1"/>
  <c r="I4284" i="4"/>
  <c r="J4284" i="4"/>
  <c r="M4284" i="4" s="1"/>
  <c r="I4285" i="4"/>
  <c r="J4285" i="4"/>
  <c r="M4285" i="4" s="1"/>
  <c r="I4286" i="4"/>
  <c r="J4286" i="4"/>
  <c r="M4286" i="4" s="1"/>
  <c r="I4287" i="4"/>
  <c r="J4287" i="4"/>
  <c r="M4287" i="4" s="1"/>
  <c r="I4288" i="4"/>
  <c r="J4288" i="4"/>
  <c r="M4288" i="4" s="1"/>
  <c r="I4289" i="4"/>
  <c r="J4289" i="4"/>
  <c r="M4289" i="4" s="1"/>
  <c r="I4290" i="4"/>
  <c r="J4290" i="4"/>
  <c r="M4290" i="4" s="1"/>
  <c r="I4291" i="4"/>
  <c r="J4291" i="4"/>
  <c r="M4291" i="4" s="1"/>
  <c r="I4292" i="4"/>
  <c r="J4292" i="4"/>
  <c r="M4292" i="4" s="1"/>
  <c r="I4293" i="4"/>
  <c r="J4293" i="4"/>
  <c r="M4293" i="4" s="1"/>
  <c r="I4294" i="4"/>
  <c r="J4294" i="4"/>
  <c r="M4294" i="4" s="1"/>
  <c r="I4295" i="4"/>
  <c r="J4295" i="4"/>
  <c r="M4295" i="4" s="1"/>
  <c r="I4296" i="4"/>
  <c r="J4296" i="4"/>
  <c r="M4296" i="4" s="1"/>
  <c r="I4297" i="4"/>
  <c r="J4297" i="4"/>
  <c r="M4297" i="4" s="1"/>
  <c r="I4298" i="4"/>
  <c r="J4298" i="4"/>
  <c r="M4298" i="4" s="1"/>
  <c r="I4299" i="4"/>
  <c r="J4299" i="4"/>
  <c r="M4299" i="4" s="1"/>
  <c r="I4300" i="4"/>
  <c r="J4300" i="4"/>
  <c r="M4300" i="4" s="1"/>
  <c r="I4301" i="4"/>
  <c r="J4301" i="4"/>
  <c r="M4301" i="4" s="1"/>
  <c r="I4302" i="4"/>
  <c r="J4302" i="4"/>
  <c r="M4302" i="4" s="1"/>
  <c r="I4303" i="4"/>
  <c r="J4303" i="4"/>
  <c r="M4303" i="4" s="1"/>
  <c r="I4304" i="4"/>
  <c r="J4304" i="4"/>
  <c r="M4304" i="4" s="1"/>
  <c r="I4305" i="4"/>
  <c r="J4305" i="4"/>
  <c r="M4305" i="4" s="1"/>
  <c r="I4306" i="4"/>
  <c r="J4306" i="4"/>
  <c r="M4306" i="4" s="1"/>
  <c r="I4307" i="4"/>
  <c r="J4307" i="4"/>
  <c r="M4307" i="4" s="1"/>
  <c r="I4308" i="4"/>
  <c r="J4308" i="4"/>
  <c r="M4308" i="4" s="1"/>
  <c r="I4309" i="4"/>
  <c r="J4309" i="4"/>
  <c r="M4309" i="4" s="1"/>
  <c r="I4310" i="4"/>
  <c r="J4310" i="4"/>
  <c r="M4310" i="4" s="1"/>
  <c r="I4311" i="4"/>
  <c r="J4311" i="4"/>
  <c r="M4311" i="4" s="1"/>
  <c r="I4312" i="4"/>
  <c r="J4312" i="4"/>
  <c r="M4312" i="4" s="1"/>
  <c r="I4313" i="4"/>
  <c r="J4313" i="4"/>
  <c r="M4313" i="4" s="1"/>
  <c r="I4314" i="4"/>
  <c r="J4314" i="4"/>
  <c r="M4314" i="4" s="1"/>
  <c r="I4315" i="4"/>
  <c r="J4315" i="4"/>
  <c r="M4315" i="4" s="1"/>
  <c r="I4316" i="4"/>
  <c r="J4316" i="4"/>
  <c r="M4316" i="4" s="1"/>
  <c r="I4317" i="4"/>
  <c r="J4317" i="4"/>
  <c r="M4317" i="4" s="1"/>
  <c r="I4318" i="4"/>
  <c r="J4318" i="4"/>
  <c r="M4318" i="4" s="1"/>
  <c r="I4319" i="4"/>
  <c r="J4319" i="4"/>
  <c r="M4319" i="4" s="1"/>
  <c r="I4320" i="4"/>
  <c r="J4320" i="4"/>
  <c r="M4320" i="4" s="1"/>
  <c r="I4321" i="4"/>
  <c r="J4321" i="4"/>
  <c r="M4321" i="4" s="1"/>
  <c r="I4322" i="4"/>
  <c r="J4322" i="4"/>
  <c r="M4322" i="4" s="1"/>
  <c r="I4323" i="4"/>
  <c r="J4323" i="4"/>
  <c r="M4323" i="4" s="1"/>
  <c r="I4324" i="4"/>
  <c r="J4324" i="4"/>
  <c r="M4324" i="4" s="1"/>
  <c r="I4325" i="4"/>
  <c r="J4325" i="4"/>
  <c r="M4325" i="4" s="1"/>
  <c r="I4326" i="4"/>
  <c r="J4326" i="4"/>
  <c r="M4326" i="4" s="1"/>
  <c r="I4327" i="4"/>
  <c r="J4327" i="4"/>
  <c r="M4327" i="4" s="1"/>
  <c r="I4328" i="4"/>
  <c r="J4328" i="4"/>
  <c r="M4328" i="4" s="1"/>
  <c r="I4329" i="4"/>
  <c r="J4329" i="4"/>
  <c r="M4329" i="4" s="1"/>
  <c r="I4330" i="4"/>
  <c r="J4330" i="4"/>
  <c r="M4330" i="4" s="1"/>
  <c r="I4331" i="4"/>
  <c r="J4331" i="4"/>
  <c r="I4332" i="4"/>
  <c r="J4332" i="4"/>
  <c r="M4332" i="4" s="1"/>
  <c r="I4333" i="4"/>
  <c r="J4333" i="4"/>
  <c r="M4333" i="4" s="1"/>
  <c r="I4334" i="4"/>
  <c r="J4334" i="4"/>
  <c r="M4334" i="4" s="1"/>
  <c r="I4335" i="4"/>
  <c r="J4335" i="4"/>
  <c r="M4335" i="4" s="1"/>
  <c r="I4336" i="4"/>
  <c r="J4336" i="4"/>
  <c r="M4336" i="4" s="1"/>
  <c r="I4337" i="4"/>
  <c r="J4337" i="4"/>
  <c r="M4337" i="4" s="1"/>
  <c r="I4338" i="4"/>
  <c r="J4338" i="4"/>
  <c r="M4338" i="4" s="1"/>
  <c r="I4339" i="4"/>
  <c r="J4339" i="4"/>
  <c r="M4339" i="4" s="1"/>
  <c r="I4340" i="4"/>
  <c r="J4340" i="4"/>
  <c r="M4340" i="4" s="1"/>
  <c r="I4341" i="4"/>
  <c r="J4341" i="4"/>
  <c r="M4341" i="4" s="1"/>
  <c r="I4342" i="4"/>
  <c r="J4342" i="4"/>
  <c r="M4342" i="4" s="1"/>
  <c r="I4343" i="4"/>
  <c r="J4343" i="4"/>
  <c r="M4343" i="4" s="1"/>
  <c r="I4344" i="4"/>
  <c r="J4344" i="4"/>
  <c r="M4344" i="4" s="1"/>
  <c r="I4345" i="4"/>
  <c r="J4345" i="4"/>
  <c r="M4345" i="4" s="1"/>
  <c r="I4346" i="4"/>
  <c r="J4346" i="4"/>
  <c r="I4347" i="4"/>
  <c r="J4347" i="4"/>
  <c r="M4347" i="4" s="1"/>
  <c r="I4348" i="4"/>
  <c r="J4348" i="4"/>
  <c r="M4348" i="4" s="1"/>
  <c r="I4349" i="4"/>
  <c r="J4349" i="4"/>
  <c r="M4349" i="4" s="1"/>
  <c r="I4350" i="4"/>
  <c r="J4350" i="4"/>
  <c r="M4350" i="4" s="1"/>
  <c r="I4351" i="4"/>
  <c r="J4351" i="4"/>
  <c r="M4351" i="4" s="1"/>
  <c r="I4352" i="4"/>
  <c r="J4352" i="4"/>
  <c r="M4352" i="4" s="1"/>
  <c r="I4353" i="4"/>
  <c r="J4353" i="4"/>
  <c r="M4353" i="4" s="1"/>
  <c r="I4354" i="4"/>
  <c r="J4354" i="4"/>
  <c r="M4354" i="4" s="1"/>
  <c r="I4355" i="4"/>
  <c r="J4355" i="4"/>
  <c r="M4355" i="4" s="1"/>
  <c r="I4356" i="4"/>
  <c r="J4356" i="4"/>
  <c r="M4356" i="4" s="1"/>
  <c r="I4357" i="4"/>
  <c r="J4357" i="4"/>
  <c r="M4357" i="4" s="1"/>
  <c r="I4358" i="4"/>
  <c r="J4358" i="4"/>
  <c r="M4358" i="4" s="1"/>
  <c r="I4359" i="4"/>
  <c r="J4359" i="4"/>
  <c r="M4359" i="4" s="1"/>
  <c r="I4360" i="4"/>
  <c r="J4360" i="4"/>
  <c r="M4360" i="4" s="1"/>
  <c r="I4361" i="4"/>
  <c r="J4361" i="4"/>
  <c r="M4361" i="4" s="1"/>
  <c r="I4362" i="4"/>
  <c r="J4362" i="4"/>
  <c r="M4362" i="4" s="1"/>
  <c r="I4363" i="4"/>
  <c r="J4363" i="4"/>
  <c r="M4363" i="4" s="1"/>
  <c r="I4364" i="4"/>
  <c r="J4364" i="4"/>
  <c r="I4365" i="4"/>
  <c r="J4365" i="4"/>
  <c r="M4365" i="4" s="1"/>
  <c r="I4366" i="4"/>
  <c r="J4366" i="4"/>
  <c r="M4366" i="4" s="1"/>
  <c r="I4367" i="4"/>
  <c r="J4367" i="4"/>
  <c r="I4368" i="4"/>
  <c r="J4368" i="4"/>
  <c r="M4368" i="4" s="1"/>
  <c r="I4369" i="4"/>
  <c r="J4369" i="4"/>
  <c r="M4369" i="4" s="1"/>
  <c r="I4370" i="4"/>
  <c r="J4370" i="4"/>
  <c r="I4371" i="4"/>
  <c r="J4371" i="4"/>
  <c r="M4371" i="4" s="1"/>
  <c r="I4372" i="4"/>
  <c r="J4372" i="4"/>
  <c r="M4372" i="4" s="1"/>
  <c r="I4373" i="4"/>
  <c r="J4373" i="4"/>
  <c r="M4373" i="4" s="1"/>
  <c r="I4374" i="4"/>
  <c r="J4374" i="4"/>
  <c r="M4374" i="4" s="1"/>
  <c r="I4375" i="4"/>
  <c r="J4375" i="4"/>
  <c r="M4375" i="4" s="1"/>
  <c r="I4376" i="4"/>
  <c r="J4376" i="4"/>
  <c r="M4376" i="4" s="1"/>
  <c r="I4377" i="4"/>
  <c r="J4377" i="4"/>
  <c r="M4377" i="4" s="1"/>
  <c r="I4378" i="4"/>
  <c r="J4378" i="4"/>
  <c r="M4378" i="4" s="1"/>
  <c r="I4379" i="4"/>
  <c r="J4379" i="4"/>
  <c r="M4379" i="4" s="1"/>
  <c r="I4380" i="4"/>
  <c r="J4380" i="4"/>
  <c r="M4380" i="4" s="1"/>
  <c r="I4381" i="4"/>
  <c r="J4381" i="4"/>
  <c r="M4381" i="4" s="1"/>
  <c r="I4382" i="4"/>
  <c r="J4382" i="4"/>
  <c r="M4382" i="4" s="1"/>
  <c r="I4383" i="4"/>
  <c r="J4383" i="4"/>
  <c r="M4383" i="4" s="1"/>
  <c r="I4384" i="4"/>
  <c r="J4384" i="4"/>
  <c r="M4384" i="4" s="1"/>
  <c r="I4385" i="4"/>
  <c r="J4385" i="4"/>
  <c r="M4385" i="4" s="1"/>
  <c r="I4386" i="4"/>
  <c r="J4386" i="4"/>
  <c r="M4386" i="4" s="1"/>
  <c r="I4387" i="4"/>
  <c r="J4387" i="4"/>
  <c r="M4387" i="4" s="1"/>
  <c r="I4388" i="4"/>
  <c r="J4388" i="4"/>
  <c r="M4388" i="4" s="1"/>
  <c r="I4389" i="4"/>
  <c r="J4389" i="4"/>
  <c r="M4389" i="4" s="1"/>
  <c r="I4390" i="4"/>
  <c r="J4390" i="4"/>
  <c r="M4390" i="4" s="1"/>
  <c r="I4391" i="4"/>
  <c r="J4391" i="4"/>
  <c r="M4391" i="4" s="1"/>
  <c r="I4392" i="4"/>
  <c r="J4392" i="4"/>
  <c r="M4392" i="4" s="1"/>
  <c r="I4393" i="4"/>
  <c r="J4393" i="4"/>
  <c r="M4393" i="4" s="1"/>
  <c r="I4394" i="4"/>
  <c r="J4394" i="4"/>
  <c r="I4395" i="4"/>
  <c r="J4395" i="4"/>
  <c r="M4395" i="4" s="1"/>
  <c r="I4396" i="4"/>
  <c r="J4396" i="4"/>
  <c r="M4396" i="4" s="1"/>
  <c r="I4397" i="4"/>
  <c r="J4397" i="4"/>
  <c r="M4397" i="4" s="1"/>
  <c r="I4398" i="4"/>
  <c r="J4398" i="4"/>
  <c r="M4398" i="4" s="1"/>
  <c r="I4399" i="4"/>
  <c r="J4399" i="4"/>
  <c r="M4399" i="4" s="1"/>
  <c r="I4400" i="4"/>
  <c r="J4400" i="4"/>
  <c r="M4400" i="4" s="1"/>
  <c r="I4401" i="4"/>
  <c r="J4401" i="4"/>
  <c r="M4401" i="4" s="1"/>
  <c r="I4402" i="4"/>
  <c r="J4402" i="4"/>
  <c r="M4402" i="4" s="1"/>
  <c r="I4403" i="4"/>
  <c r="J4403" i="4"/>
  <c r="M4403" i="4" s="1"/>
  <c r="I4404" i="4"/>
  <c r="J4404" i="4"/>
  <c r="M4404" i="4" s="1"/>
  <c r="I4405" i="4"/>
  <c r="J4405" i="4"/>
  <c r="M4405" i="4" s="1"/>
  <c r="I4406" i="4"/>
  <c r="J4406" i="4"/>
  <c r="M4406" i="4" s="1"/>
  <c r="I4407" i="4"/>
  <c r="J4407" i="4"/>
  <c r="M4407" i="4" s="1"/>
  <c r="I4408" i="4"/>
  <c r="J4408" i="4"/>
  <c r="M4408" i="4" s="1"/>
  <c r="I4409" i="4"/>
  <c r="J4409" i="4"/>
  <c r="M4409" i="4" s="1"/>
  <c r="I4410" i="4"/>
  <c r="J4410" i="4"/>
  <c r="M4410" i="4" s="1"/>
  <c r="I4411" i="4"/>
  <c r="J4411" i="4"/>
  <c r="M4411" i="4" s="1"/>
  <c r="I4412" i="4"/>
  <c r="J4412" i="4"/>
  <c r="M4412" i="4" s="1"/>
  <c r="I4413" i="4"/>
  <c r="J4413" i="4"/>
  <c r="M4413" i="4" s="1"/>
  <c r="I4414" i="4"/>
  <c r="J4414" i="4"/>
  <c r="M4414" i="4" s="1"/>
  <c r="I4415" i="4"/>
  <c r="J4415" i="4"/>
  <c r="I4416" i="4"/>
  <c r="J4416" i="4"/>
  <c r="M4416" i="4" s="1"/>
  <c r="I4417" i="4"/>
  <c r="J4417" i="4"/>
  <c r="M4417" i="4" s="1"/>
  <c r="I4418" i="4"/>
  <c r="J4418" i="4"/>
  <c r="M4418" i="4" s="1"/>
  <c r="I4419" i="4"/>
  <c r="J4419" i="4"/>
  <c r="M4419" i="4" s="1"/>
  <c r="I4420" i="4"/>
  <c r="J4420" i="4"/>
  <c r="M4420" i="4" s="1"/>
  <c r="I4421" i="4"/>
  <c r="J4421" i="4"/>
  <c r="M4421" i="4" s="1"/>
  <c r="I4422" i="4"/>
  <c r="J4422" i="4"/>
  <c r="M4422" i="4" s="1"/>
  <c r="I4423" i="4"/>
  <c r="J4423" i="4"/>
  <c r="M4423" i="4" s="1"/>
  <c r="I4424" i="4"/>
  <c r="J4424" i="4"/>
  <c r="M4424" i="4" s="1"/>
  <c r="I4425" i="4"/>
  <c r="J4425" i="4"/>
  <c r="M4425" i="4" s="1"/>
  <c r="I4426" i="4"/>
  <c r="J4426" i="4"/>
  <c r="M4426" i="4" s="1"/>
  <c r="I4427" i="4"/>
  <c r="J4427" i="4"/>
  <c r="M4427" i="4" s="1"/>
  <c r="I4428" i="4"/>
  <c r="J4428" i="4"/>
  <c r="M4428" i="4" s="1"/>
  <c r="I4429" i="4"/>
  <c r="J4429" i="4"/>
  <c r="M4429" i="4" s="1"/>
  <c r="I4430" i="4"/>
  <c r="J4430" i="4"/>
  <c r="M4430" i="4" s="1"/>
  <c r="I4431" i="4"/>
  <c r="J4431" i="4"/>
  <c r="M4431" i="4" s="1"/>
  <c r="I4432" i="4"/>
  <c r="J4432" i="4"/>
  <c r="M4432" i="4" s="1"/>
  <c r="I4433" i="4"/>
  <c r="J4433" i="4"/>
  <c r="I4434" i="4"/>
  <c r="J4434" i="4"/>
  <c r="M4434" i="4" s="1"/>
  <c r="I4435" i="4"/>
  <c r="J4435" i="4"/>
  <c r="M4435" i="4" s="1"/>
  <c r="I4436" i="4"/>
  <c r="J4436" i="4"/>
  <c r="M4436" i="4" s="1"/>
  <c r="I4437" i="4"/>
  <c r="J4437" i="4"/>
  <c r="M4437" i="4" s="1"/>
  <c r="I4438" i="4"/>
  <c r="J4438" i="4"/>
  <c r="M4438" i="4" s="1"/>
  <c r="I4439" i="4"/>
  <c r="J4439" i="4"/>
  <c r="M4439" i="4" s="1"/>
  <c r="I4440" i="4"/>
  <c r="J4440" i="4"/>
  <c r="M4440" i="4" s="1"/>
  <c r="I4441" i="4"/>
  <c r="J4441" i="4"/>
  <c r="M4441" i="4" s="1"/>
  <c r="I4442" i="4"/>
  <c r="J4442" i="4"/>
  <c r="M4442" i="4" s="1"/>
  <c r="I4443" i="4"/>
  <c r="J4443" i="4"/>
  <c r="M4443" i="4" s="1"/>
  <c r="I4444" i="4"/>
  <c r="J4444" i="4"/>
  <c r="M4444" i="4" s="1"/>
  <c r="I4445" i="4"/>
  <c r="J4445" i="4"/>
  <c r="M4445" i="4" s="1"/>
  <c r="I4446" i="4"/>
  <c r="J4446" i="4"/>
  <c r="M4446" i="4" s="1"/>
  <c r="I4447" i="4"/>
  <c r="J4447" i="4"/>
  <c r="M4447" i="4" s="1"/>
  <c r="I4448" i="4"/>
  <c r="J4448" i="4"/>
  <c r="M4448" i="4" s="1"/>
  <c r="I4449" i="4"/>
  <c r="J4449" i="4"/>
  <c r="M4449" i="4" s="1"/>
  <c r="I4450" i="4"/>
  <c r="J4450" i="4"/>
  <c r="M4450" i="4" s="1"/>
  <c r="I4451" i="4"/>
  <c r="J4451" i="4"/>
  <c r="M4451" i="4" s="1"/>
  <c r="I4452" i="4"/>
  <c r="J4452" i="4"/>
  <c r="M4452" i="4" s="1"/>
  <c r="I4453" i="4"/>
  <c r="J4453" i="4"/>
  <c r="M4453" i="4" s="1"/>
  <c r="I4454" i="4"/>
  <c r="J4454" i="4"/>
  <c r="M4454" i="4" s="1"/>
  <c r="I4455" i="4"/>
  <c r="J4455" i="4"/>
  <c r="M4455" i="4" s="1"/>
  <c r="I4456" i="4"/>
  <c r="J4456" i="4"/>
  <c r="M4456" i="4" s="1"/>
  <c r="I4457" i="4"/>
  <c r="J4457" i="4"/>
  <c r="I4458" i="4"/>
  <c r="J4458" i="4"/>
  <c r="M4458" i="4" s="1"/>
  <c r="I4459" i="4"/>
  <c r="J4459" i="4"/>
  <c r="M4459" i="4" s="1"/>
  <c r="I4460" i="4"/>
  <c r="J4460" i="4"/>
  <c r="M4460" i="4" s="1"/>
  <c r="I4461" i="4"/>
  <c r="J4461" i="4"/>
  <c r="M4461" i="4" s="1"/>
  <c r="I4462" i="4"/>
  <c r="J4462" i="4"/>
  <c r="M4462" i="4" s="1"/>
  <c r="I4463" i="4"/>
  <c r="J4463" i="4"/>
  <c r="M4463" i="4" s="1"/>
  <c r="I4464" i="4"/>
  <c r="J4464" i="4"/>
  <c r="M4464" i="4" s="1"/>
  <c r="I4465" i="4"/>
  <c r="J4465" i="4"/>
  <c r="M4465" i="4" s="1"/>
  <c r="I4466" i="4"/>
  <c r="J4466" i="4"/>
  <c r="M4466" i="4" s="1"/>
  <c r="I4467" i="4"/>
  <c r="J4467" i="4"/>
  <c r="M4467" i="4" s="1"/>
  <c r="I4468" i="4"/>
  <c r="J4468" i="4"/>
  <c r="M4468" i="4" s="1"/>
  <c r="I4469" i="4"/>
  <c r="J4469" i="4"/>
  <c r="M4469" i="4" s="1"/>
  <c r="I4470" i="4"/>
  <c r="J4470" i="4"/>
  <c r="M4470" i="4" s="1"/>
  <c r="I4471" i="4"/>
  <c r="J4471" i="4"/>
  <c r="M4471" i="4" s="1"/>
  <c r="I4472" i="4"/>
  <c r="J4472" i="4"/>
  <c r="M4472" i="4" s="1"/>
  <c r="I4473" i="4"/>
  <c r="J4473" i="4"/>
  <c r="M4473" i="4" s="1"/>
  <c r="I4474" i="4"/>
  <c r="J4474" i="4"/>
  <c r="M4474" i="4" s="1"/>
  <c r="I4475" i="4"/>
  <c r="J4475" i="4"/>
  <c r="M4475" i="4" s="1"/>
  <c r="I4476" i="4"/>
  <c r="J4476" i="4"/>
  <c r="M4476" i="4" s="1"/>
  <c r="I4477" i="4"/>
  <c r="J4477" i="4"/>
  <c r="M4477" i="4" s="1"/>
  <c r="I4478" i="4"/>
  <c r="J4478" i="4"/>
  <c r="M4478" i="4" s="1"/>
  <c r="I4479" i="4"/>
  <c r="J4479" i="4"/>
  <c r="M4479" i="4" s="1"/>
  <c r="I4480" i="4"/>
  <c r="J4480" i="4"/>
  <c r="M4480" i="4" s="1"/>
  <c r="I4481" i="4"/>
  <c r="J4481" i="4"/>
  <c r="I4482" i="4"/>
  <c r="J4482" i="4"/>
  <c r="M4482" i="4" s="1"/>
  <c r="I4483" i="4"/>
  <c r="J4483" i="4"/>
  <c r="M4483" i="4" s="1"/>
  <c r="I4484" i="4"/>
  <c r="J4484" i="4"/>
  <c r="M4484" i="4" s="1"/>
  <c r="I4485" i="4"/>
  <c r="J4485" i="4"/>
  <c r="M4485" i="4" s="1"/>
  <c r="I4486" i="4"/>
  <c r="J4486" i="4"/>
  <c r="M4486" i="4" s="1"/>
  <c r="I4487" i="4"/>
  <c r="J4487" i="4"/>
  <c r="M4487" i="4" s="1"/>
  <c r="I4488" i="4"/>
  <c r="J4488" i="4"/>
  <c r="M4488" i="4" s="1"/>
  <c r="I4489" i="4"/>
  <c r="J4489" i="4"/>
  <c r="M4489" i="4" s="1"/>
  <c r="I4490" i="4"/>
  <c r="J4490" i="4"/>
  <c r="M4490" i="4" s="1"/>
  <c r="I4491" i="4"/>
  <c r="J4491" i="4"/>
  <c r="M4491" i="4" s="1"/>
  <c r="I4492" i="4"/>
  <c r="J4492" i="4"/>
  <c r="M4492" i="4" s="1"/>
  <c r="I4493" i="4"/>
  <c r="J4493" i="4"/>
  <c r="M4493" i="4" s="1"/>
  <c r="I4494" i="4"/>
  <c r="J4494" i="4"/>
  <c r="M4494" i="4" s="1"/>
  <c r="I4495" i="4"/>
  <c r="J4495" i="4"/>
  <c r="M4495" i="4" s="1"/>
  <c r="I4496" i="4"/>
  <c r="J4496" i="4"/>
  <c r="M4496" i="4" s="1"/>
  <c r="I4497" i="4"/>
  <c r="J4497" i="4"/>
  <c r="M4497" i="4" s="1"/>
  <c r="I4498" i="4"/>
  <c r="J4498" i="4"/>
  <c r="M4498" i="4" s="1"/>
  <c r="I4499" i="4"/>
  <c r="J4499" i="4"/>
  <c r="I4500" i="4"/>
  <c r="J4500" i="4"/>
  <c r="M4500" i="4" s="1"/>
  <c r="I4501" i="4"/>
  <c r="J4501" i="4"/>
  <c r="M4501" i="4" s="1"/>
  <c r="I4502" i="4"/>
  <c r="J4502" i="4"/>
  <c r="M4502" i="4" s="1"/>
  <c r="I4503" i="4"/>
  <c r="J4503" i="4"/>
  <c r="M4503" i="4" s="1"/>
  <c r="I4504" i="4"/>
  <c r="J4504" i="4"/>
  <c r="M4504" i="4" s="1"/>
  <c r="I4505" i="4"/>
  <c r="J4505" i="4"/>
  <c r="M4505" i="4" s="1"/>
  <c r="I4506" i="4"/>
  <c r="J4506" i="4"/>
  <c r="M4506" i="4" s="1"/>
  <c r="I4507" i="4"/>
  <c r="J4507" i="4"/>
  <c r="M4507" i="4" s="1"/>
  <c r="I4508" i="4"/>
  <c r="J4508" i="4"/>
  <c r="M4508" i="4" s="1"/>
  <c r="I4509" i="4"/>
  <c r="J4509" i="4"/>
  <c r="M4509" i="4" s="1"/>
  <c r="I4510" i="4"/>
  <c r="J4510" i="4"/>
  <c r="M4510" i="4" s="1"/>
  <c r="I4511" i="4"/>
  <c r="J4511" i="4"/>
  <c r="M4511" i="4" s="1"/>
  <c r="I4512" i="4"/>
  <c r="J4512" i="4"/>
  <c r="M4512" i="4" s="1"/>
  <c r="I4513" i="4"/>
  <c r="J4513" i="4"/>
  <c r="M4513" i="4" s="1"/>
  <c r="I4514" i="4"/>
  <c r="J4514" i="4"/>
  <c r="M4514" i="4" s="1"/>
  <c r="I4515" i="4"/>
  <c r="J4515" i="4"/>
  <c r="M4515" i="4" s="1"/>
  <c r="I4516" i="4"/>
  <c r="J4516" i="4"/>
  <c r="M4516" i="4" s="1"/>
  <c r="I4517" i="4"/>
  <c r="J4517" i="4"/>
  <c r="M4517" i="4" s="1"/>
  <c r="I4518" i="4"/>
  <c r="J4518" i="4"/>
  <c r="M4518" i="4" s="1"/>
  <c r="I4519" i="4"/>
  <c r="J4519" i="4"/>
  <c r="M4519" i="4" s="1"/>
  <c r="I4520" i="4"/>
  <c r="J4520" i="4"/>
  <c r="M4520" i="4" s="1"/>
  <c r="I4521" i="4"/>
  <c r="J4521" i="4"/>
  <c r="M4521" i="4" s="1"/>
  <c r="I4522" i="4"/>
  <c r="J4522" i="4"/>
  <c r="M4522" i="4" s="1"/>
  <c r="I4523" i="4"/>
  <c r="J4523" i="4"/>
  <c r="I4524" i="4"/>
  <c r="J4524" i="4"/>
  <c r="M4524" i="4" s="1"/>
  <c r="I4525" i="4"/>
  <c r="J4525" i="4"/>
  <c r="M4525" i="4" s="1"/>
  <c r="I4526" i="4"/>
  <c r="J4526" i="4"/>
  <c r="M4526" i="4" s="1"/>
  <c r="I4527" i="4"/>
  <c r="J4527" i="4"/>
  <c r="M4527" i="4" s="1"/>
  <c r="I4528" i="4"/>
  <c r="J4528" i="4"/>
  <c r="M4528" i="4" s="1"/>
  <c r="I4529" i="4"/>
  <c r="J4529" i="4"/>
  <c r="M4529" i="4" s="1"/>
  <c r="I4530" i="4"/>
  <c r="J4530" i="4"/>
  <c r="M4530" i="4" s="1"/>
  <c r="I4531" i="4"/>
  <c r="J4531" i="4"/>
  <c r="M4531" i="4" s="1"/>
  <c r="I4532" i="4"/>
  <c r="J4532" i="4"/>
  <c r="M4532" i="4" s="1"/>
  <c r="I4533" i="4"/>
  <c r="J4533" i="4"/>
  <c r="M4533" i="4" s="1"/>
  <c r="I4534" i="4"/>
  <c r="J4534" i="4"/>
  <c r="M4534" i="4" s="1"/>
  <c r="I4535" i="4"/>
  <c r="J4535" i="4"/>
  <c r="M4535" i="4" s="1"/>
  <c r="I4536" i="4"/>
  <c r="J4536" i="4"/>
  <c r="M4536" i="4" s="1"/>
  <c r="I4537" i="4"/>
  <c r="J4537" i="4"/>
  <c r="M4537" i="4" s="1"/>
  <c r="I4538" i="4"/>
  <c r="J4538" i="4"/>
  <c r="M4538" i="4" s="1"/>
  <c r="I4539" i="4"/>
  <c r="J4539" i="4"/>
  <c r="M4539" i="4" s="1"/>
  <c r="I4540" i="4"/>
  <c r="J4540" i="4"/>
  <c r="M4540" i="4" s="1"/>
  <c r="I4541" i="4"/>
  <c r="J4541" i="4"/>
  <c r="M4541" i="4" s="1"/>
  <c r="I4542" i="4"/>
  <c r="J4542" i="4"/>
  <c r="M4542" i="4" s="1"/>
  <c r="I4543" i="4"/>
  <c r="J4543" i="4"/>
  <c r="M4543" i="4" s="1"/>
  <c r="I4544" i="4"/>
  <c r="J4544" i="4"/>
  <c r="M4544" i="4" s="1"/>
  <c r="I4545" i="4"/>
  <c r="J4545" i="4"/>
  <c r="M4545" i="4" s="1"/>
  <c r="I4546" i="4"/>
  <c r="J4546" i="4"/>
  <c r="M4546" i="4" s="1"/>
  <c r="I4547" i="4"/>
  <c r="J4547" i="4"/>
  <c r="I4548" i="4"/>
  <c r="J4548" i="4"/>
  <c r="M4548" i="4" s="1"/>
  <c r="I4549" i="4"/>
  <c r="J4549" i="4"/>
  <c r="M4549" i="4" s="1"/>
  <c r="I4550" i="4"/>
  <c r="J4550" i="4"/>
  <c r="M4550" i="4" s="1"/>
  <c r="I4551" i="4"/>
  <c r="J4551" i="4"/>
  <c r="M4551" i="4" s="1"/>
  <c r="I4552" i="4"/>
  <c r="J4552" i="4"/>
  <c r="M4552" i="4" s="1"/>
  <c r="I4553" i="4"/>
  <c r="J4553" i="4"/>
  <c r="M4553" i="4" s="1"/>
  <c r="I4554" i="4"/>
  <c r="J4554" i="4"/>
  <c r="M4554" i="4" s="1"/>
  <c r="I4555" i="4"/>
  <c r="J4555" i="4"/>
  <c r="M4555" i="4" s="1"/>
  <c r="I4556" i="4"/>
  <c r="J4556" i="4"/>
  <c r="M4556" i="4" s="1"/>
  <c r="I4557" i="4"/>
  <c r="J4557" i="4"/>
  <c r="M4557" i="4" s="1"/>
  <c r="I4558" i="4"/>
  <c r="J4558" i="4"/>
  <c r="M4558" i="4" s="1"/>
  <c r="I4559" i="4"/>
  <c r="J4559" i="4"/>
  <c r="M4559" i="4" s="1"/>
  <c r="I4560" i="4"/>
  <c r="J4560" i="4"/>
  <c r="M4560" i="4" s="1"/>
  <c r="I4561" i="4"/>
  <c r="J4561" i="4"/>
  <c r="M4561" i="4" s="1"/>
  <c r="I4562" i="4"/>
  <c r="J4562" i="4"/>
  <c r="M4562" i="4" s="1"/>
  <c r="I4563" i="4"/>
  <c r="J4563" i="4"/>
  <c r="M4563" i="4" s="1"/>
  <c r="I4564" i="4"/>
  <c r="J4564" i="4"/>
  <c r="M4564" i="4" s="1"/>
  <c r="I4565" i="4"/>
  <c r="J4565" i="4"/>
  <c r="I4566" i="4"/>
  <c r="J4566" i="4"/>
  <c r="M4566" i="4" s="1"/>
  <c r="I4567" i="4"/>
  <c r="J4567" i="4"/>
  <c r="M4567" i="4" s="1"/>
  <c r="I4568" i="4"/>
  <c r="J4568" i="4"/>
  <c r="M4568" i="4" s="1"/>
  <c r="I4569" i="4"/>
  <c r="J4569" i="4"/>
  <c r="M4569" i="4" s="1"/>
  <c r="I4570" i="4"/>
  <c r="J4570" i="4"/>
  <c r="M4570" i="4" s="1"/>
  <c r="I4571" i="4"/>
  <c r="J4571" i="4"/>
  <c r="M4571" i="4" s="1"/>
  <c r="I4572" i="4"/>
  <c r="J4572" i="4"/>
  <c r="M4572" i="4" s="1"/>
  <c r="I4573" i="4"/>
  <c r="J4573" i="4"/>
  <c r="M4573" i="4" s="1"/>
  <c r="I4574" i="4"/>
  <c r="J4574" i="4"/>
  <c r="M4574" i="4" s="1"/>
  <c r="I4575" i="4"/>
  <c r="J4575" i="4"/>
  <c r="M4575" i="4" s="1"/>
  <c r="I4576" i="4"/>
  <c r="J4576" i="4"/>
  <c r="M4576" i="4" s="1"/>
  <c r="I4577" i="4"/>
  <c r="J4577" i="4"/>
  <c r="M4577" i="4" s="1"/>
  <c r="I4578" i="4"/>
  <c r="J4578" i="4"/>
  <c r="M4578" i="4" s="1"/>
  <c r="I4579" i="4"/>
  <c r="J4579" i="4"/>
  <c r="M4579" i="4" s="1"/>
  <c r="I4580" i="4"/>
  <c r="J4580" i="4"/>
  <c r="M4580" i="4" s="1"/>
  <c r="I4581" i="4"/>
  <c r="J4581" i="4"/>
  <c r="M4581" i="4" s="1"/>
  <c r="I4582" i="4"/>
  <c r="J4582" i="4"/>
  <c r="M4582" i="4" s="1"/>
  <c r="I4583" i="4"/>
  <c r="J4583" i="4"/>
  <c r="I4584" i="4"/>
  <c r="J4584" i="4"/>
  <c r="M4584" i="4" s="1"/>
  <c r="I4585" i="4"/>
  <c r="J4585" i="4"/>
  <c r="M4585" i="4" s="1"/>
  <c r="I4586" i="4"/>
  <c r="J4586" i="4"/>
  <c r="M4586" i="4" s="1"/>
  <c r="I4587" i="4"/>
  <c r="J4587" i="4"/>
  <c r="M4587" i="4" s="1"/>
  <c r="I4588" i="4"/>
  <c r="J4588" i="4"/>
  <c r="M4588" i="4" s="1"/>
  <c r="I4589" i="4"/>
  <c r="J4589" i="4"/>
  <c r="M4589" i="4" s="1"/>
  <c r="I4590" i="4"/>
  <c r="J4590" i="4"/>
  <c r="M4590" i="4" s="1"/>
  <c r="I4591" i="4"/>
  <c r="J4591" i="4"/>
  <c r="M4591" i="4" s="1"/>
  <c r="I4592" i="4"/>
  <c r="J4592" i="4"/>
  <c r="M4592" i="4" s="1"/>
  <c r="I4593" i="4"/>
  <c r="J4593" i="4"/>
  <c r="M4593" i="4" s="1"/>
  <c r="I4594" i="4"/>
  <c r="J4594" i="4"/>
  <c r="M4594" i="4" s="1"/>
  <c r="I4595" i="4"/>
  <c r="J4595" i="4"/>
  <c r="M4595" i="4" s="1"/>
  <c r="I4596" i="4"/>
  <c r="J4596" i="4"/>
  <c r="M4596" i="4" s="1"/>
  <c r="I4597" i="4"/>
  <c r="J4597" i="4"/>
  <c r="M4597" i="4" s="1"/>
  <c r="I4598" i="4"/>
  <c r="J4598" i="4"/>
  <c r="M4598" i="4" s="1"/>
  <c r="I4599" i="4"/>
  <c r="J4599" i="4"/>
  <c r="M4599" i="4" s="1"/>
  <c r="I4600" i="4"/>
  <c r="J4600" i="4"/>
  <c r="M4600" i="4" s="1"/>
  <c r="I4601" i="4"/>
  <c r="J4601" i="4"/>
  <c r="M4601" i="4" s="1"/>
  <c r="I4602" i="4"/>
  <c r="J4602" i="4"/>
  <c r="M4602" i="4" s="1"/>
  <c r="I4603" i="4"/>
  <c r="J4603" i="4"/>
  <c r="M4603" i="4" s="1"/>
  <c r="I4604" i="4"/>
  <c r="J4604" i="4"/>
  <c r="M4604" i="4" s="1"/>
  <c r="I4605" i="4"/>
  <c r="J4605" i="4"/>
  <c r="M4605" i="4" s="1"/>
  <c r="I4606" i="4"/>
  <c r="J4606" i="4"/>
  <c r="M4606" i="4" s="1"/>
  <c r="I4607" i="4"/>
  <c r="J4607" i="4"/>
  <c r="M4607" i="4" s="1"/>
  <c r="I4608" i="4"/>
  <c r="J4608" i="4"/>
  <c r="M4608" i="4" s="1"/>
  <c r="J4609" i="4"/>
  <c r="M4609" i="4" s="1"/>
  <c r="I4610" i="4"/>
  <c r="J4610" i="4"/>
  <c r="M4610" i="4" s="1"/>
  <c r="J4611" i="4"/>
  <c r="M4611" i="4" s="1"/>
  <c r="I4612" i="4"/>
  <c r="J4612" i="4"/>
  <c r="M4612" i="4" s="1"/>
  <c r="I4613" i="4"/>
  <c r="J4613" i="4"/>
  <c r="M4613" i="4" s="1"/>
  <c r="I4614" i="4"/>
  <c r="J4614" i="4"/>
  <c r="M4614" i="4" s="1"/>
  <c r="I4615" i="4"/>
  <c r="J4615" i="4"/>
  <c r="M4615" i="4" s="1"/>
  <c r="I4616" i="4"/>
  <c r="J4616" i="4"/>
  <c r="M4616" i="4" s="1"/>
  <c r="I4617" i="4"/>
  <c r="J4617" i="4"/>
  <c r="M4617" i="4" s="1"/>
  <c r="I4618" i="4"/>
  <c r="J4618" i="4"/>
  <c r="M4618" i="4" s="1"/>
  <c r="I4619" i="4"/>
  <c r="J4619" i="4"/>
  <c r="M4619" i="4" s="1"/>
  <c r="I4620" i="4"/>
  <c r="J4620" i="4"/>
  <c r="M4620" i="4" s="1"/>
  <c r="I4621" i="4"/>
  <c r="J4621" i="4"/>
  <c r="M4621" i="4" s="1"/>
  <c r="I4622" i="4"/>
  <c r="J4622" i="4"/>
  <c r="M4622" i="4" s="1"/>
  <c r="I4623" i="4"/>
  <c r="J4623" i="4"/>
  <c r="M4623" i="4" s="1"/>
  <c r="I4624" i="4"/>
  <c r="J4624" i="4"/>
  <c r="M4624" i="4" s="1"/>
  <c r="I4625" i="4"/>
  <c r="J4625" i="4"/>
  <c r="M4625" i="4" s="1"/>
  <c r="I4626" i="4"/>
  <c r="J4626" i="4"/>
  <c r="M4626" i="4" s="1"/>
  <c r="I4627" i="4"/>
  <c r="J4627" i="4"/>
  <c r="M4627" i="4" s="1"/>
  <c r="I4628" i="4"/>
  <c r="J4628" i="4"/>
  <c r="M4628" i="4" s="1"/>
  <c r="I4629" i="4"/>
  <c r="J4629" i="4"/>
  <c r="M4629" i="4" s="1"/>
  <c r="I4630" i="4"/>
  <c r="J4630" i="4"/>
  <c r="M4630" i="4" s="1"/>
  <c r="I4631" i="4"/>
  <c r="J4631" i="4"/>
  <c r="M4631" i="4" s="1"/>
  <c r="I4632" i="4"/>
  <c r="J4632" i="4"/>
  <c r="M4632" i="4" s="1"/>
  <c r="I4633" i="4"/>
  <c r="J4633" i="4"/>
  <c r="M4633" i="4" s="1"/>
  <c r="I4634" i="4"/>
  <c r="J4634" i="4"/>
  <c r="M4634" i="4" s="1"/>
  <c r="I4635" i="4"/>
  <c r="J4635" i="4"/>
  <c r="M4635" i="4" s="1"/>
  <c r="I4636" i="4"/>
  <c r="J4636" i="4"/>
  <c r="M4636" i="4" s="1"/>
  <c r="I4637" i="4"/>
  <c r="J4637" i="4"/>
  <c r="M4637" i="4" s="1"/>
  <c r="I4638" i="4"/>
  <c r="J4638" i="4"/>
  <c r="M4638" i="4" s="1"/>
  <c r="I4639" i="4"/>
  <c r="J4639" i="4"/>
  <c r="M4639" i="4" s="1"/>
  <c r="I4640" i="4"/>
  <c r="J4640" i="4"/>
  <c r="M4640" i="4" s="1"/>
  <c r="I4641" i="4"/>
  <c r="J4641" i="4"/>
  <c r="M4641" i="4" s="1"/>
  <c r="I4642" i="4"/>
  <c r="J4642" i="4"/>
  <c r="M4642" i="4" s="1"/>
  <c r="I4643" i="4"/>
  <c r="J4643" i="4"/>
  <c r="M4643" i="4" s="1"/>
  <c r="I4644" i="4"/>
  <c r="J4644" i="4"/>
  <c r="M4644" i="4" s="1"/>
  <c r="I4645" i="4"/>
  <c r="J4645" i="4"/>
  <c r="M4645" i="4" s="1"/>
  <c r="I4646" i="4"/>
  <c r="J4646" i="4"/>
  <c r="M4646" i="4" s="1"/>
  <c r="I4647" i="4"/>
  <c r="J4647" i="4"/>
  <c r="M4647" i="4" s="1"/>
  <c r="I4648" i="4"/>
  <c r="J4648" i="4"/>
  <c r="M4648" i="4" s="1"/>
  <c r="I4649" i="4"/>
  <c r="J4649" i="4"/>
  <c r="M4649" i="4" s="1"/>
  <c r="I4650" i="4"/>
  <c r="J4650" i="4"/>
  <c r="M4650" i="4" s="1"/>
  <c r="I4651" i="4"/>
  <c r="J4651" i="4"/>
  <c r="M4651" i="4" s="1"/>
  <c r="I4652" i="4"/>
  <c r="J4652" i="4"/>
  <c r="M4652" i="4" s="1"/>
  <c r="I4653" i="4"/>
  <c r="J4653" i="4"/>
  <c r="M4653" i="4" s="1"/>
  <c r="I4654" i="4"/>
  <c r="J4654" i="4"/>
  <c r="M4654" i="4" s="1"/>
  <c r="I4655" i="4"/>
  <c r="J4655" i="4"/>
  <c r="M4655" i="4" s="1"/>
  <c r="I4656" i="4"/>
  <c r="J4656" i="4"/>
  <c r="M4656" i="4" s="1"/>
  <c r="I4657" i="4"/>
  <c r="J4657" i="4"/>
  <c r="M4657" i="4" s="1"/>
  <c r="I4658" i="4"/>
  <c r="J4658" i="4"/>
  <c r="M4658" i="4" s="1"/>
  <c r="I4659" i="4"/>
  <c r="J4659" i="4"/>
  <c r="M4659" i="4" s="1"/>
  <c r="I4660" i="4"/>
  <c r="J4660" i="4"/>
  <c r="M4660" i="4" s="1"/>
  <c r="I4661" i="4"/>
  <c r="J4661" i="4"/>
  <c r="M4661" i="4" s="1"/>
  <c r="I4662" i="4"/>
  <c r="J4662" i="4"/>
  <c r="M4662" i="4" s="1"/>
  <c r="I4663" i="4"/>
  <c r="J4663" i="4"/>
  <c r="M4663" i="4" s="1"/>
  <c r="I4664" i="4"/>
  <c r="J4664" i="4"/>
  <c r="M4664" i="4" s="1"/>
  <c r="I4665" i="4"/>
  <c r="J4665" i="4"/>
  <c r="M4665" i="4" s="1"/>
  <c r="I4666" i="4"/>
  <c r="J4666" i="4"/>
  <c r="M4666" i="4" s="1"/>
  <c r="I4667" i="4"/>
  <c r="J4667" i="4"/>
  <c r="M4667" i="4" s="1"/>
  <c r="I4668" i="4"/>
  <c r="J4668" i="4"/>
  <c r="M4668" i="4" s="1"/>
  <c r="I4669" i="4"/>
  <c r="J4669" i="4"/>
  <c r="M4669" i="4" s="1"/>
  <c r="I4670" i="4"/>
  <c r="J4670" i="4"/>
  <c r="M4670" i="4" s="1"/>
  <c r="I4671" i="4"/>
  <c r="J4671" i="4"/>
  <c r="M4671" i="4" s="1"/>
  <c r="I4672" i="4"/>
  <c r="J4672" i="4"/>
  <c r="M4672" i="4" s="1"/>
  <c r="I4673" i="4"/>
  <c r="J4673" i="4"/>
  <c r="M4673" i="4" s="1"/>
  <c r="I4674" i="4"/>
  <c r="J4674" i="4"/>
  <c r="M4674" i="4" s="1"/>
  <c r="I4675" i="4"/>
  <c r="J4675" i="4"/>
  <c r="M4675" i="4" s="1"/>
  <c r="I4676" i="4"/>
  <c r="J4676" i="4"/>
  <c r="M4676" i="4" s="1"/>
  <c r="I4677" i="4"/>
  <c r="J4677" i="4"/>
  <c r="M4677" i="4" s="1"/>
  <c r="I4678" i="4"/>
  <c r="J4678" i="4"/>
  <c r="M4678" i="4" s="1"/>
  <c r="I4679" i="4"/>
  <c r="J4679" i="4"/>
  <c r="M4679" i="4" s="1"/>
  <c r="I4680" i="4"/>
  <c r="J4680" i="4"/>
  <c r="M4680" i="4" s="1"/>
  <c r="I4681" i="4"/>
  <c r="J4681" i="4"/>
  <c r="M4681" i="4" s="1"/>
  <c r="I4682" i="4"/>
  <c r="J4682" i="4"/>
  <c r="M4682" i="4" s="1"/>
  <c r="I4683" i="4"/>
  <c r="J4683" i="4"/>
  <c r="M4683" i="4" s="1"/>
  <c r="I4684" i="4"/>
  <c r="J4684" i="4"/>
  <c r="M4684" i="4" s="1"/>
  <c r="I4685" i="4"/>
  <c r="J4685" i="4"/>
  <c r="M4685" i="4" s="1"/>
  <c r="I4686" i="4"/>
  <c r="J4686" i="4"/>
  <c r="M4686" i="4" s="1"/>
  <c r="I4687" i="4"/>
  <c r="J4687" i="4"/>
  <c r="M4687" i="4" s="1"/>
  <c r="I4688" i="4"/>
  <c r="J4688" i="4"/>
  <c r="M4688" i="4" s="1"/>
  <c r="I4689" i="4"/>
  <c r="J4689" i="4"/>
  <c r="M4689" i="4" s="1"/>
  <c r="I4690" i="4"/>
  <c r="J4690" i="4"/>
  <c r="M4690" i="4" s="1"/>
  <c r="I4691" i="4"/>
  <c r="J4691" i="4"/>
  <c r="M4691" i="4" s="1"/>
  <c r="I4692" i="4"/>
  <c r="J4692" i="4"/>
  <c r="M4692" i="4" s="1"/>
  <c r="I4693" i="4"/>
  <c r="J4693" i="4"/>
  <c r="M4693" i="4" s="1"/>
  <c r="I4694" i="4"/>
  <c r="J4694" i="4"/>
  <c r="J4030" i="4"/>
  <c r="M4030" i="4" s="1"/>
  <c r="I4030" i="4"/>
  <c r="L4695" i="4"/>
  <c r="K4695" i="4"/>
  <c r="B4695" i="4"/>
  <c r="M4694" i="4"/>
  <c r="M4583" i="4"/>
  <c r="M4565" i="4"/>
  <c r="M4547" i="4"/>
  <c r="M4523" i="4"/>
  <c r="M4499" i="4"/>
  <c r="M4481" i="4"/>
  <c r="M4457" i="4"/>
  <c r="M4433" i="4"/>
  <c r="M4415" i="4"/>
  <c r="M4394" i="4"/>
  <c r="M4370" i="4"/>
  <c r="M4367" i="4"/>
  <c r="M4364" i="4"/>
  <c r="M4346" i="4"/>
  <c r="M4331" i="4"/>
  <c r="M4223" i="4"/>
  <c r="M4163" i="4"/>
  <c r="K4025" i="4"/>
  <c r="I3361" i="4"/>
  <c r="J3361" i="4"/>
  <c r="M3361" i="4" s="1"/>
  <c r="I3362" i="4"/>
  <c r="J3362" i="4"/>
  <c r="I3363" i="4"/>
  <c r="J3363" i="4"/>
  <c r="M3363" i="4" s="1"/>
  <c r="I3364" i="4"/>
  <c r="J3364" i="4"/>
  <c r="M3364" i="4" s="1"/>
  <c r="I3365" i="4"/>
  <c r="J3365" i="4"/>
  <c r="M3365" i="4" s="1"/>
  <c r="O3365" i="4" s="1"/>
  <c r="I3366" i="4"/>
  <c r="J3366" i="4"/>
  <c r="M3366" i="4" s="1"/>
  <c r="I3367" i="4"/>
  <c r="J3367" i="4"/>
  <c r="M3367" i="4" s="1"/>
  <c r="I3368" i="4"/>
  <c r="J3368" i="4"/>
  <c r="M3368" i="4" s="1"/>
  <c r="O3368" i="4" s="1"/>
  <c r="I3369" i="4"/>
  <c r="J3369" i="4"/>
  <c r="M3369" i="4" s="1"/>
  <c r="I3370" i="4"/>
  <c r="J3370" i="4"/>
  <c r="M3370" i="4" s="1"/>
  <c r="I3371" i="4"/>
  <c r="J3371" i="4"/>
  <c r="M3371" i="4" s="1"/>
  <c r="O3371" i="4" s="1"/>
  <c r="P3371" i="4" s="1"/>
  <c r="I3372" i="4"/>
  <c r="J3372" i="4"/>
  <c r="M3372" i="4" s="1"/>
  <c r="I3373" i="4"/>
  <c r="J3373" i="4"/>
  <c r="M3373" i="4" s="1"/>
  <c r="O3373" i="4" s="1"/>
  <c r="I3374" i="4"/>
  <c r="J3374" i="4"/>
  <c r="M3374" i="4" s="1"/>
  <c r="O3374" i="4" s="1"/>
  <c r="P3374" i="4" s="1"/>
  <c r="I3375" i="4"/>
  <c r="J3375" i="4"/>
  <c r="M3375" i="4" s="1"/>
  <c r="I3376" i="4"/>
  <c r="J3376" i="4"/>
  <c r="M3376" i="4" s="1"/>
  <c r="I3377" i="4"/>
  <c r="J3377" i="4"/>
  <c r="M3377" i="4" s="1"/>
  <c r="O3377" i="4" s="1"/>
  <c r="P3377" i="4" s="1"/>
  <c r="I3378" i="4"/>
  <c r="J3378" i="4"/>
  <c r="M3378" i="4" s="1"/>
  <c r="I3379" i="4"/>
  <c r="J3379" i="4"/>
  <c r="M3379" i="4" s="1"/>
  <c r="O3379" i="4" s="1"/>
  <c r="I3380" i="4"/>
  <c r="J3380" i="4"/>
  <c r="M3380" i="4" s="1"/>
  <c r="O3380" i="4" s="1"/>
  <c r="P3380" i="4" s="1"/>
  <c r="I3381" i="4"/>
  <c r="J3381" i="4"/>
  <c r="M3381" i="4" s="1"/>
  <c r="I3382" i="4"/>
  <c r="J3382" i="4"/>
  <c r="M3382" i="4" s="1"/>
  <c r="O3382" i="4" s="1"/>
  <c r="I3383" i="4"/>
  <c r="J3383" i="4"/>
  <c r="M3383" i="4" s="1"/>
  <c r="O3383" i="4" s="1"/>
  <c r="P3383" i="4" s="1"/>
  <c r="I3384" i="4"/>
  <c r="J3384" i="4"/>
  <c r="M3384" i="4" s="1"/>
  <c r="I3385" i="4"/>
  <c r="J3385" i="4"/>
  <c r="M3385" i="4" s="1"/>
  <c r="I3386" i="4"/>
  <c r="J3386" i="4"/>
  <c r="M3386" i="4" s="1"/>
  <c r="O3386" i="4" s="1"/>
  <c r="P3386" i="4" s="1"/>
  <c r="I3387" i="4"/>
  <c r="J3387" i="4"/>
  <c r="M3387" i="4" s="1"/>
  <c r="I3388" i="4"/>
  <c r="J3388" i="4"/>
  <c r="M3388" i="4" s="1"/>
  <c r="O3388" i="4" s="1"/>
  <c r="I3389" i="4"/>
  <c r="J3389" i="4"/>
  <c r="M3389" i="4" s="1"/>
  <c r="O3389" i="4" s="1"/>
  <c r="P3389" i="4" s="1"/>
  <c r="I3390" i="4"/>
  <c r="J3390" i="4"/>
  <c r="M3390" i="4" s="1"/>
  <c r="I3391" i="4"/>
  <c r="J3391" i="4"/>
  <c r="M3391" i="4" s="1"/>
  <c r="I3392" i="4"/>
  <c r="J3392" i="4"/>
  <c r="I3393" i="4"/>
  <c r="J3393" i="4"/>
  <c r="M3393" i="4" s="1"/>
  <c r="I3394" i="4"/>
  <c r="J3394" i="4"/>
  <c r="M3394" i="4" s="1"/>
  <c r="O3394" i="4" s="1"/>
  <c r="I3395" i="4"/>
  <c r="J3395" i="4"/>
  <c r="M3395" i="4" s="1"/>
  <c r="O3395" i="4" s="1"/>
  <c r="P3395" i="4" s="1"/>
  <c r="I3396" i="4"/>
  <c r="J3396" i="4"/>
  <c r="M3396" i="4" s="1"/>
  <c r="I3397" i="4"/>
  <c r="J3397" i="4"/>
  <c r="M3397" i="4" s="1"/>
  <c r="I3398" i="4"/>
  <c r="J3398" i="4"/>
  <c r="M3398" i="4" s="1"/>
  <c r="O3398" i="4" s="1"/>
  <c r="I3399" i="4"/>
  <c r="J3399" i="4"/>
  <c r="M3399" i="4" s="1"/>
  <c r="O3399" i="4" s="1"/>
  <c r="I3400" i="4"/>
  <c r="J3400" i="4"/>
  <c r="M3400" i="4" s="1"/>
  <c r="I3401" i="4"/>
  <c r="J3401" i="4"/>
  <c r="M3401" i="4" s="1"/>
  <c r="O3401" i="4" s="1"/>
  <c r="I3402" i="4"/>
  <c r="J3402" i="4"/>
  <c r="M3402" i="4" s="1"/>
  <c r="O3402" i="4" s="1"/>
  <c r="P3402" i="4" s="1"/>
  <c r="I3403" i="4"/>
  <c r="J3403" i="4"/>
  <c r="M3403" i="4" s="1"/>
  <c r="I3404" i="4"/>
  <c r="J3404" i="4"/>
  <c r="M3404" i="4" s="1"/>
  <c r="I3405" i="4"/>
  <c r="J3405" i="4"/>
  <c r="M3405" i="4" s="1"/>
  <c r="O3405" i="4" s="1"/>
  <c r="P3405" i="4" s="1"/>
  <c r="I3406" i="4"/>
  <c r="J3406" i="4"/>
  <c r="M3406" i="4" s="1"/>
  <c r="O3406" i="4" s="1"/>
  <c r="I3407" i="4"/>
  <c r="J3407" i="4"/>
  <c r="M3407" i="4" s="1"/>
  <c r="I3408" i="4"/>
  <c r="J3408" i="4"/>
  <c r="M3408" i="4" s="1"/>
  <c r="O3408" i="4" s="1"/>
  <c r="P3408" i="4" s="1"/>
  <c r="I3409" i="4"/>
  <c r="J3409" i="4"/>
  <c r="M3409" i="4" s="1"/>
  <c r="I3410" i="4"/>
  <c r="J3410" i="4"/>
  <c r="I3411" i="4"/>
  <c r="J3411" i="4"/>
  <c r="M3411" i="4" s="1"/>
  <c r="I3412" i="4"/>
  <c r="J3412" i="4"/>
  <c r="M3412" i="4" s="1"/>
  <c r="I3413" i="4"/>
  <c r="J3413" i="4"/>
  <c r="M3413" i="4" s="1"/>
  <c r="I3414" i="4"/>
  <c r="J3414" i="4"/>
  <c r="M3414" i="4" s="1"/>
  <c r="O3414" i="4" s="1"/>
  <c r="P3414" i="4" s="1"/>
  <c r="I3415" i="4"/>
  <c r="J3415" i="4"/>
  <c r="M3415" i="4" s="1"/>
  <c r="O3415" i="4" s="1"/>
  <c r="I3416" i="4"/>
  <c r="J3416" i="4"/>
  <c r="M3416" i="4" s="1"/>
  <c r="I3417" i="4"/>
  <c r="J3417" i="4"/>
  <c r="M3417" i="4" s="1"/>
  <c r="I3418" i="4"/>
  <c r="J3418" i="4"/>
  <c r="M3418" i="4" s="1"/>
  <c r="O3418" i="4" s="1"/>
  <c r="I3419" i="4"/>
  <c r="J3419" i="4"/>
  <c r="M3419" i="4" s="1"/>
  <c r="I3420" i="4"/>
  <c r="J3420" i="4"/>
  <c r="M3420" i="4" s="1"/>
  <c r="I3421" i="4"/>
  <c r="J3421" i="4"/>
  <c r="M3421" i="4" s="1"/>
  <c r="O3421" i="4" s="1"/>
  <c r="I3422" i="4"/>
  <c r="J3422" i="4"/>
  <c r="M3422" i="4" s="1"/>
  <c r="I3423" i="4"/>
  <c r="J3423" i="4"/>
  <c r="M3423" i="4" s="1"/>
  <c r="I3424" i="4"/>
  <c r="J3424" i="4"/>
  <c r="M3424" i="4" s="1"/>
  <c r="O3424" i="4" s="1"/>
  <c r="I3425" i="4"/>
  <c r="J3425" i="4"/>
  <c r="M3425" i="4" s="1"/>
  <c r="I3426" i="4"/>
  <c r="J3426" i="4"/>
  <c r="M3426" i="4" s="1"/>
  <c r="I3427" i="4"/>
  <c r="J3427" i="4"/>
  <c r="M3427" i="4" s="1"/>
  <c r="O3427" i="4" s="1"/>
  <c r="I3428" i="4"/>
  <c r="J3428" i="4"/>
  <c r="I3429" i="4"/>
  <c r="J3429" i="4"/>
  <c r="M3429" i="4" s="1"/>
  <c r="O3429" i="4" s="1"/>
  <c r="P3429" i="4" s="1"/>
  <c r="I3430" i="4"/>
  <c r="J3430" i="4"/>
  <c r="M3430" i="4" s="1"/>
  <c r="O3430" i="4" s="1"/>
  <c r="I3431" i="4"/>
  <c r="J3431" i="4"/>
  <c r="M3431" i="4" s="1"/>
  <c r="I3432" i="4"/>
  <c r="J3432" i="4"/>
  <c r="M3432" i="4" s="1"/>
  <c r="O3432" i="4" s="1"/>
  <c r="P3432" i="4" s="1"/>
  <c r="I3433" i="4"/>
  <c r="J3433" i="4"/>
  <c r="M3433" i="4" s="1"/>
  <c r="O3433" i="4" s="1"/>
  <c r="I3434" i="4"/>
  <c r="J3434" i="4"/>
  <c r="M3434" i="4" s="1"/>
  <c r="I3435" i="4"/>
  <c r="J3435" i="4"/>
  <c r="M3435" i="4" s="1"/>
  <c r="I3436" i="4"/>
  <c r="J3436" i="4"/>
  <c r="M3436" i="4" s="1"/>
  <c r="I3437" i="4"/>
  <c r="J3437" i="4"/>
  <c r="M3437" i="4" s="1"/>
  <c r="I3438" i="4"/>
  <c r="J3438" i="4"/>
  <c r="M3438" i="4" s="1"/>
  <c r="O3438" i="4" s="1"/>
  <c r="P3438" i="4" s="1"/>
  <c r="I3439" i="4"/>
  <c r="J3439" i="4"/>
  <c r="M3439" i="4" s="1"/>
  <c r="I3440" i="4"/>
  <c r="J3440" i="4"/>
  <c r="M3440" i="4" s="1"/>
  <c r="I3441" i="4"/>
  <c r="J3441" i="4"/>
  <c r="M3441" i="4" s="1"/>
  <c r="O3441" i="4" s="1"/>
  <c r="P3441" i="4" s="1"/>
  <c r="I3442" i="4"/>
  <c r="J3442" i="4"/>
  <c r="M3442" i="4" s="1"/>
  <c r="I3443" i="4"/>
  <c r="J3443" i="4"/>
  <c r="M3443" i="4" s="1"/>
  <c r="I3444" i="4"/>
  <c r="J3444" i="4"/>
  <c r="M3444" i="4" s="1"/>
  <c r="O3444" i="4" s="1"/>
  <c r="P3444" i="4" s="1"/>
  <c r="I3445" i="4"/>
  <c r="J3445" i="4"/>
  <c r="M3445" i="4" s="1"/>
  <c r="I3446" i="4"/>
  <c r="J3446" i="4"/>
  <c r="M3446" i="4" s="1"/>
  <c r="I3447" i="4"/>
  <c r="J3447" i="4"/>
  <c r="M3447" i="4" s="1"/>
  <c r="I3448" i="4"/>
  <c r="J3448" i="4"/>
  <c r="M3448" i="4" s="1"/>
  <c r="I3449" i="4"/>
  <c r="J3449" i="4"/>
  <c r="M3449" i="4" s="1"/>
  <c r="I3450" i="4"/>
  <c r="J3450" i="4"/>
  <c r="M3450" i="4" s="1"/>
  <c r="I3451" i="4"/>
  <c r="J3451" i="4"/>
  <c r="M3451" i="4" s="1"/>
  <c r="I3452" i="4"/>
  <c r="J3452" i="4"/>
  <c r="M3452" i="4" s="1"/>
  <c r="I3453" i="4"/>
  <c r="J3453" i="4"/>
  <c r="M3453" i="4" s="1"/>
  <c r="I3454" i="4"/>
  <c r="J3454" i="4"/>
  <c r="M3454" i="4" s="1"/>
  <c r="I3455" i="4"/>
  <c r="J3455" i="4"/>
  <c r="M3455" i="4" s="1"/>
  <c r="I3456" i="4"/>
  <c r="J3456" i="4"/>
  <c r="M3456" i="4" s="1"/>
  <c r="I3457" i="4"/>
  <c r="J3457" i="4"/>
  <c r="M3457" i="4" s="1"/>
  <c r="I3458" i="4"/>
  <c r="J3458" i="4"/>
  <c r="I3459" i="4"/>
  <c r="J3459" i="4"/>
  <c r="M3459" i="4" s="1"/>
  <c r="I3460" i="4"/>
  <c r="J3460" i="4"/>
  <c r="M3460" i="4" s="1"/>
  <c r="I3461" i="4"/>
  <c r="J3461" i="4"/>
  <c r="M3461" i="4" s="1"/>
  <c r="I3462" i="4"/>
  <c r="J3462" i="4"/>
  <c r="M3462" i="4" s="1"/>
  <c r="I3463" i="4"/>
  <c r="J3463" i="4"/>
  <c r="M3463" i="4" s="1"/>
  <c r="I3464" i="4"/>
  <c r="J3464" i="4"/>
  <c r="M3464" i="4" s="1"/>
  <c r="I3465" i="4"/>
  <c r="J3465" i="4"/>
  <c r="M3465" i="4" s="1"/>
  <c r="I3466" i="4"/>
  <c r="J3466" i="4"/>
  <c r="M3466" i="4" s="1"/>
  <c r="I3467" i="4"/>
  <c r="J3467" i="4"/>
  <c r="M3467" i="4" s="1"/>
  <c r="I3468" i="4"/>
  <c r="J3468" i="4"/>
  <c r="M3468" i="4" s="1"/>
  <c r="I3469" i="4"/>
  <c r="J3469" i="4"/>
  <c r="M3469" i="4" s="1"/>
  <c r="I3470" i="4"/>
  <c r="J3470" i="4"/>
  <c r="M3470" i="4" s="1"/>
  <c r="I3471" i="4"/>
  <c r="J3471" i="4"/>
  <c r="M3471" i="4" s="1"/>
  <c r="I3472" i="4"/>
  <c r="J3472" i="4"/>
  <c r="M3472" i="4" s="1"/>
  <c r="I3473" i="4"/>
  <c r="J3473" i="4"/>
  <c r="I3474" i="4"/>
  <c r="J3474" i="4"/>
  <c r="M3474" i="4" s="1"/>
  <c r="I3475" i="4"/>
  <c r="J3475" i="4"/>
  <c r="M3475" i="4" s="1"/>
  <c r="I3476" i="4"/>
  <c r="J3476" i="4"/>
  <c r="M3476" i="4" s="1"/>
  <c r="I3477" i="4"/>
  <c r="J3477" i="4"/>
  <c r="M3477" i="4" s="1"/>
  <c r="I3478" i="4"/>
  <c r="J3478" i="4"/>
  <c r="M3478" i="4" s="1"/>
  <c r="I3479" i="4"/>
  <c r="J3479" i="4"/>
  <c r="M3479" i="4" s="1"/>
  <c r="I3480" i="4"/>
  <c r="J3480" i="4"/>
  <c r="M3480" i="4" s="1"/>
  <c r="I3481" i="4"/>
  <c r="J3481" i="4"/>
  <c r="M3481" i="4" s="1"/>
  <c r="I3482" i="4"/>
  <c r="J3482" i="4"/>
  <c r="M3482" i="4" s="1"/>
  <c r="I3483" i="4"/>
  <c r="J3483" i="4"/>
  <c r="M3483" i="4" s="1"/>
  <c r="O3483" i="4" s="1"/>
  <c r="I3484" i="4"/>
  <c r="J3484" i="4"/>
  <c r="M3484" i="4" s="1"/>
  <c r="I3485" i="4"/>
  <c r="J3485" i="4"/>
  <c r="M3485" i="4" s="1"/>
  <c r="I3486" i="4"/>
  <c r="J3486" i="4"/>
  <c r="M3486" i="4" s="1"/>
  <c r="O3486" i="4" s="1"/>
  <c r="I3487" i="4"/>
  <c r="J3487" i="4"/>
  <c r="M3487" i="4" s="1"/>
  <c r="I3488" i="4"/>
  <c r="J3488" i="4"/>
  <c r="I3489" i="4"/>
  <c r="J3489" i="4"/>
  <c r="M3489" i="4" s="1"/>
  <c r="O3489" i="4" s="1"/>
  <c r="I3490" i="4"/>
  <c r="J3490" i="4"/>
  <c r="M3490" i="4" s="1"/>
  <c r="I3491" i="4"/>
  <c r="J3491" i="4"/>
  <c r="M3491" i="4" s="1"/>
  <c r="I3492" i="4"/>
  <c r="J3492" i="4"/>
  <c r="M3492" i="4" s="1"/>
  <c r="O3492" i="4" s="1"/>
  <c r="I3493" i="4"/>
  <c r="J3493" i="4"/>
  <c r="M3493" i="4" s="1"/>
  <c r="I3494" i="4"/>
  <c r="J3494" i="4"/>
  <c r="M3494" i="4" s="1"/>
  <c r="I3495" i="4"/>
  <c r="J3495" i="4"/>
  <c r="M3495" i="4" s="1"/>
  <c r="O3495" i="4" s="1"/>
  <c r="I3496" i="4"/>
  <c r="J3496" i="4"/>
  <c r="M3496" i="4" s="1"/>
  <c r="I3497" i="4"/>
  <c r="J3497" i="4"/>
  <c r="M3497" i="4" s="1"/>
  <c r="I3498" i="4"/>
  <c r="J3498" i="4"/>
  <c r="M3498" i="4" s="1"/>
  <c r="O3498" i="4" s="1"/>
  <c r="I3499" i="4"/>
  <c r="J3499" i="4"/>
  <c r="M3499" i="4" s="1"/>
  <c r="I3500" i="4"/>
  <c r="J3500" i="4"/>
  <c r="M3500" i="4" s="1"/>
  <c r="I3501" i="4"/>
  <c r="J3501" i="4"/>
  <c r="M3501" i="4" s="1"/>
  <c r="O3501" i="4" s="1"/>
  <c r="I3502" i="4"/>
  <c r="J3502" i="4"/>
  <c r="M3502" i="4" s="1"/>
  <c r="I3503" i="4"/>
  <c r="J3503" i="4"/>
  <c r="M3503" i="4" s="1"/>
  <c r="I3504" i="4"/>
  <c r="J3504" i="4"/>
  <c r="M3504" i="4" s="1"/>
  <c r="I3505" i="4"/>
  <c r="J3505" i="4"/>
  <c r="M3505" i="4" s="1"/>
  <c r="I3506" i="4"/>
  <c r="J3506" i="4"/>
  <c r="M3506" i="4" s="1"/>
  <c r="I3507" i="4"/>
  <c r="J3507" i="4"/>
  <c r="M3507" i="4" s="1"/>
  <c r="I3508" i="4"/>
  <c r="J3508" i="4"/>
  <c r="M3508" i="4" s="1"/>
  <c r="O3508" i="4" s="1"/>
  <c r="I3509" i="4"/>
  <c r="J3509" i="4"/>
  <c r="M3509" i="4" s="1"/>
  <c r="I3510" i="4"/>
  <c r="J3510" i="4"/>
  <c r="M3510" i="4" s="1"/>
  <c r="I3511" i="4"/>
  <c r="J3511" i="4"/>
  <c r="M3511" i="4" s="1"/>
  <c r="I3512" i="4"/>
  <c r="J3512" i="4"/>
  <c r="M3512" i="4" s="1"/>
  <c r="I3513" i="4"/>
  <c r="J3513" i="4"/>
  <c r="M3513" i="4" s="1"/>
  <c r="I3514" i="4"/>
  <c r="J3514" i="4"/>
  <c r="M3514" i="4" s="1"/>
  <c r="O3514" i="4" s="1"/>
  <c r="I3515" i="4"/>
  <c r="J3515" i="4"/>
  <c r="M3515" i="4" s="1"/>
  <c r="I3516" i="4"/>
  <c r="J3516" i="4"/>
  <c r="M3516" i="4" s="1"/>
  <c r="I3517" i="4"/>
  <c r="J3517" i="4"/>
  <c r="M3517" i="4" s="1"/>
  <c r="I3518" i="4"/>
  <c r="J3518" i="4"/>
  <c r="M3518" i="4" s="1"/>
  <c r="I3519" i="4"/>
  <c r="J3519" i="4"/>
  <c r="M3519" i="4" s="1"/>
  <c r="I3520" i="4"/>
  <c r="J3520" i="4"/>
  <c r="M3520" i="4" s="1"/>
  <c r="O3520" i="4" s="1"/>
  <c r="I3521" i="4"/>
  <c r="J3521" i="4"/>
  <c r="M3521" i="4" s="1"/>
  <c r="I3522" i="4"/>
  <c r="J3522" i="4"/>
  <c r="M3522" i="4" s="1"/>
  <c r="I3523" i="4"/>
  <c r="J3523" i="4"/>
  <c r="M3523" i="4" s="1"/>
  <c r="I3524" i="4"/>
  <c r="J3524" i="4"/>
  <c r="M3524" i="4" s="1"/>
  <c r="I3525" i="4"/>
  <c r="J3525" i="4"/>
  <c r="M3525" i="4" s="1"/>
  <c r="I3526" i="4"/>
  <c r="J3526" i="4"/>
  <c r="M3526" i="4" s="1"/>
  <c r="O3526" i="4" s="1"/>
  <c r="I3527" i="4"/>
  <c r="J3527" i="4"/>
  <c r="M3527" i="4" s="1"/>
  <c r="I3528" i="4"/>
  <c r="J3528" i="4"/>
  <c r="M3528" i="4" s="1"/>
  <c r="I3529" i="4"/>
  <c r="J3529" i="4"/>
  <c r="M3529" i="4" s="1"/>
  <c r="I3530" i="4"/>
  <c r="J3530" i="4"/>
  <c r="M3530" i="4" s="1"/>
  <c r="I3531" i="4"/>
  <c r="J3531" i="4"/>
  <c r="M3531" i="4" s="1"/>
  <c r="I3532" i="4"/>
  <c r="J3532" i="4"/>
  <c r="M3532" i="4" s="1"/>
  <c r="I3533" i="4"/>
  <c r="J3533" i="4"/>
  <c r="I3534" i="4"/>
  <c r="J3534" i="4"/>
  <c r="M3534" i="4" s="1"/>
  <c r="I3535" i="4"/>
  <c r="J3535" i="4"/>
  <c r="M3535" i="4" s="1"/>
  <c r="I3536" i="4"/>
  <c r="J3536" i="4"/>
  <c r="M3536" i="4" s="1"/>
  <c r="I3537" i="4"/>
  <c r="J3537" i="4"/>
  <c r="M3537" i="4" s="1"/>
  <c r="I3538" i="4"/>
  <c r="J3538" i="4"/>
  <c r="M3538" i="4" s="1"/>
  <c r="O3538" i="4" s="1"/>
  <c r="I3539" i="4"/>
  <c r="J3539" i="4"/>
  <c r="M3539" i="4" s="1"/>
  <c r="I3540" i="4"/>
  <c r="J3540" i="4"/>
  <c r="M3540" i="4" s="1"/>
  <c r="I3541" i="4"/>
  <c r="J3541" i="4"/>
  <c r="M3541" i="4" s="1"/>
  <c r="I3542" i="4"/>
  <c r="J3542" i="4"/>
  <c r="M3542" i="4" s="1"/>
  <c r="I3543" i="4"/>
  <c r="J3543" i="4"/>
  <c r="M3543" i="4" s="1"/>
  <c r="I3544" i="4"/>
  <c r="J3544" i="4"/>
  <c r="M3544" i="4" s="1"/>
  <c r="I3545" i="4"/>
  <c r="J3545" i="4"/>
  <c r="M3545" i="4" s="1"/>
  <c r="O3545" i="4" s="1"/>
  <c r="I3546" i="4"/>
  <c r="J3546" i="4"/>
  <c r="M3546" i="4" s="1"/>
  <c r="I3547" i="4"/>
  <c r="J3547" i="4"/>
  <c r="M3547" i="4" s="1"/>
  <c r="O3547" i="4" s="1"/>
  <c r="I3548" i="4"/>
  <c r="J3548" i="4"/>
  <c r="M3548" i="4" s="1"/>
  <c r="I3549" i="4"/>
  <c r="J3549" i="4"/>
  <c r="M3549" i="4" s="1"/>
  <c r="O3549" i="4" s="1"/>
  <c r="I3550" i="4"/>
  <c r="J3550" i="4"/>
  <c r="M3550" i="4" s="1"/>
  <c r="I3551" i="4"/>
  <c r="J3551" i="4"/>
  <c r="I3552" i="4"/>
  <c r="J3552" i="4"/>
  <c r="M3552" i="4" s="1"/>
  <c r="O3552" i="4" s="1"/>
  <c r="I3553" i="4"/>
  <c r="J3553" i="4"/>
  <c r="M3553" i="4" s="1"/>
  <c r="O3553" i="4" s="1"/>
  <c r="I3554" i="4"/>
  <c r="J3554" i="4"/>
  <c r="M3554" i="4" s="1"/>
  <c r="I3555" i="4"/>
  <c r="J3555" i="4"/>
  <c r="M3555" i="4" s="1"/>
  <c r="O3555" i="4" s="1"/>
  <c r="I3556" i="4"/>
  <c r="J3556" i="4"/>
  <c r="M3556" i="4" s="1"/>
  <c r="I3557" i="4"/>
  <c r="J3557" i="4"/>
  <c r="M3557" i="4" s="1"/>
  <c r="I3558" i="4"/>
  <c r="J3558" i="4"/>
  <c r="M3558" i="4" s="1"/>
  <c r="O3558" i="4" s="1"/>
  <c r="I3559" i="4"/>
  <c r="J3559" i="4"/>
  <c r="M3559" i="4" s="1"/>
  <c r="I3560" i="4"/>
  <c r="J3560" i="4"/>
  <c r="M3560" i="4" s="1"/>
  <c r="I3561" i="4"/>
  <c r="J3561" i="4"/>
  <c r="M3561" i="4" s="1"/>
  <c r="O3561" i="4" s="1"/>
  <c r="I3562" i="4"/>
  <c r="J3562" i="4"/>
  <c r="M3562" i="4" s="1"/>
  <c r="I3563" i="4"/>
  <c r="J3563" i="4"/>
  <c r="M3563" i="4" s="1"/>
  <c r="I3564" i="4"/>
  <c r="J3564" i="4"/>
  <c r="M3564" i="4" s="1"/>
  <c r="O3564" i="4" s="1"/>
  <c r="I3565" i="4"/>
  <c r="J3565" i="4"/>
  <c r="M3565" i="4" s="1"/>
  <c r="O3565" i="4" s="1"/>
  <c r="I3566" i="4"/>
  <c r="J3566" i="4"/>
  <c r="M3566" i="4" s="1"/>
  <c r="I3567" i="4"/>
  <c r="J3567" i="4"/>
  <c r="M3567" i="4" s="1"/>
  <c r="I3568" i="4"/>
  <c r="J3568" i="4"/>
  <c r="M3568" i="4" s="1"/>
  <c r="O3568" i="4" s="1"/>
  <c r="P3568" i="4" s="1"/>
  <c r="I3569" i="4"/>
  <c r="J3569" i="4"/>
  <c r="I3570" i="4"/>
  <c r="J3570" i="4"/>
  <c r="M3570" i="4" s="1"/>
  <c r="I3571" i="4"/>
  <c r="J3571" i="4"/>
  <c r="M3571" i="4" s="1"/>
  <c r="O3571" i="4" s="1"/>
  <c r="P3571" i="4" s="1"/>
  <c r="I3572" i="4"/>
  <c r="J3572" i="4"/>
  <c r="M3572" i="4" s="1"/>
  <c r="I3573" i="4"/>
  <c r="J3573" i="4"/>
  <c r="M3573" i="4" s="1"/>
  <c r="I3574" i="4"/>
  <c r="J3574" i="4"/>
  <c r="M3574" i="4" s="1"/>
  <c r="O3574" i="4" s="1"/>
  <c r="I3575" i="4"/>
  <c r="J3575" i="4"/>
  <c r="M3575" i="4" s="1"/>
  <c r="I3576" i="4"/>
  <c r="J3576" i="4"/>
  <c r="M3576" i="4" s="1"/>
  <c r="I3577" i="4"/>
  <c r="J3577" i="4"/>
  <c r="M3577" i="4" s="1"/>
  <c r="O3577" i="4" s="1"/>
  <c r="P3577" i="4" s="1"/>
  <c r="I3578" i="4"/>
  <c r="J3578" i="4"/>
  <c r="M3578" i="4" s="1"/>
  <c r="I3579" i="4"/>
  <c r="J3579" i="4"/>
  <c r="M3579" i="4" s="1"/>
  <c r="I3580" i="4"/>
  <c r="J3580" i="4"/>
  <c r="M3580" i="4" s="1"/>
  <c r="O3580" i="4" s="1"/>
  <c r="I3581" i="4"/>
  <c r="J3581" i="4"/>
  <c r="M3581" i="4" s="1"/>
  <c r="I3582" i="4"/>
  <c r="J3582" i="4"/>
  <c r="M3582" i="4" s="1"/>
  <c r="I3583" i="4"/>
  <c r="J3583" i="4"/>
  <c r="M3583" i="4" s="1"/>
  <c r="O3583" i="4" s="1"/>
  <c r="I3584" i="4"/>
  <c r="J3584" i="4"/>
  <c r="M3584" i="4" s="1"/>
  <c r="I3585" i="4"/>
  <c r="J3585" i="4"/>
  <c r="M3585" i="4" s="1"/>
  <c r="I3586" i="4"/>
  <c r="J3586" i="4"/>
  <c r="M3586" i="4" s="1"/>
  <c r="O3586" i="4" s="1"/>
  <c r="I3587" i="4"/>
  <c r="J3587" i="4"/>
  <c r="I3588" i="4"/>
  <c r="J3588" i="4"/>
  <c r="M3588" i="4" s="1"/>
  <c r="I3589" i="4"/>
  <c r="J3589" i="4"/>
  <c r="M3589" i="4" s="1"/>
  <c r="O3589" i="4" s="1"/>
  <c r="I3590" i="4"/>
  <c r="J3590" i="4"/>
  <c r="M3590" i="4" s="1"/>
  <c r="I3591" i="4"/>
  <c r="J3591" i="4"/>
  <c r="M3591" i="4" s="1"/>
  <c r="I3592" i="4"/>
  <c r="J3592" i="4"/>
  <c r="M3592" i="4" s="1"/>
  <c r="O3592" i="4" s="1"/>
  <c r="I3593" i="4"/>
  <c r="J3593" i="4"/>
  <c r="M3593" i="4" s="1"/>
  <c r="I3594" i="4"/>
  <c r="J3594" i="4"/>
  <c r="M3594" i="4" s="1"/>
  <c r="I3595" i="4"/>
  <c r="J3595" i="4"/>
  <c r="M3595" i="4" s="1"/>
  <c r="O3595" i="4" s="1"/>
  <c r="I3596" i="4"/>
  <c r="J3596" i="4"/>
  <c r="M3596" i="4" s="1"/>
  <c r="I3597" i="4"/>
  <c r="J3597" i="4"/>
  <c r="M3597" i="4" s="1"/>
  <c r="I3598" i="4"/>
  <c r="J3598" i="4"/>
  <c r="M3598" i="4" s="1"/>
  <c r="O3598" i="4" s="1"/>
  <c r="I3599" i="4"/>
  <c r="J3599" i="4"/>
  <c r="M3599" i="4" s="1"/>
  <c r="I3600" i="4"/>
  <c r="J3600" i="4"/>
  <c r="M3600" i="4" s="1"/>
  <c r="I3601" i="4"/>
  <c r="J3601" i="4"/>
  <c r="M3601" i="4" s="1"/>
  <c r="O3601" i="4" s="1"/>
  <c r="I3602" i="4"/>
  <c r="J3602" i="4"/>
  <c r="I3603" i="4"/>
  <c r="J3603" i="4"/>
  <c r="M3603" i="4" s="1"/>
  <c r="I3604" i="4"/>
  <c r="J3604" i="4"/>
  <c r="M3604" i="4" s="1"/>
  <c r="I3605" i="4"/>
  <c r="J3605" i="4"/>
  <c r="M3605" i="4" s="1"/>
  <c r="I3606" i="4"/>
  <c r="J3606" i="4"/>
  <c r="M3606" i="4" s="1"/>
  <c r="I3607" i="4"/>
  <c r="J3607" i="4"/>
  <c r="M3607" i="4" s="1"/>
  <c r="I3608" i="4"/>
  <c r="J3608" i="4"/>
  <c r="M3608" i="4" s="1"/>
  <c r="I3609" i="4"/>
  <c r="J3609" i="4"/>
  <c r="M3609" i="4" s="1"/>
  <c r="I3610" i="4"/>
  <c r="J3610" i="4"/>
  <c r="M3610" i="4" s="1"/>
  <c r="I3611" i="4"/>
  <c r="J3611" i="4"/>
  <c r="M3611" i="4" s="1"/>
  <c r="I3612" i="4"/>
  <c r="J3612" i="4"/>
  <c r="M3612" i="4" s="1"/>
  <c r="I3613" i="4"/>
  <c r="J3613" i="4"/>
  <c r="M3613" i="4" s="1"/>
  <c r="I3614" i="4"/>
  <c r="J3614" i="4"/>
  <c r="M3614" i="4" s="1"/>
  <c r="I3615" i="4"/>
  <c r="J3615" i="4"/>
  <c r="M3615" i="4" s="1"/>
  <c r="I3616" i="4"/>
  <c r="J3616" i="4"/>
  <c r="M3616" i="4" s="1"/>
  <c r="I3617" i="4"/>
  <c r="J3617" i="4"/>
  <c r="M3617" i="4" s="1"/>
  <c r="I3618" i="4"/>
  <c r="J3618" i="4"/>
  <c r="M3618" i="4" s="1"/>
  <c r="I3619" i="4"/>
  <c r="J3619" i="4"/>
  <c r="M3619" i="4" s="1"/>
  <c r="I3620" i="4"/>
  <c r="J3620" i="4"/>
  <c r="I3621" i="4"/>
  <c r="J3621" i="4"/>
  <c r="M3621" i="4" s="1"/>
  <c r="I3622" i="4"/>
  <c r="J3622" i="4"/>
  <c r="M3622" i="4" s="1"/>
  <c r="I3623" i="4"/>
  <c r="J3623" i="4"/>
  <c r="M3623" i="4" s="1"/>
  <c r="I3624" i="4"/>
  <c r="J3624" i="4"/>
  <c r="M3624" i="4" s="1"/>
  <c r="I3625" i="4"/>
  <c r="J3625" i="4"/>
  <c r="M3625" i="4" s="1"/>
  <c r="I3626" i="4"/>
  <c r="J3626" i="4"/>
  <c r="M3626" i="4" s="1"/>
  <c r="I3627" i="4"/>
  <c r="J3627" i="4"/>
  <c r="M3627" i="4" s="1"/>
  <c r="I3628" i="4"/>
  <c r="J3628" i="4"/>
  <c r="M3628" i="4" s="1"/>
  <c r="I3629" i="4"/>
  <c r="J3629" i="4"/>
  <c r="M3629" i="4" s="1"/>
  <c r="I3630" i="4"/>
  <c r="J3630" i="4"/>
  <c r="M3630" i="4" s="1"/>
  <c r="I3631" i="4"/>
  <c r="J3631" i="4"/>
  <c r="M3631" i="4" s="1"/>
  <c r="I3632" i="4"/>
  <c r="J3632" i="4"/>
  <c r="M3632" i="4" s="1"/>
  <c r="I3633" i="4"/>
  <c r="J3633" i="4"/>
  <c r="M3633" i="4" s="1"/>
  <c r="O3633" i="4" s="1"/>
  <c r="P3633" i="4" s="1"/>
  <c r="I3634" i="4"/>
  <c r="J3634" i="4"/>
  <c r="M3634" i="4" s="1"/>
  <c r="O3634" i="4" s="1"/>
  <c r="I3635" i="4"/>
  <c r="J3635" i="4"/>
  <c r="I3636" i="4"/>
  <c r="J3636" i="4"/>
  <c r="M3636" i="4" s="1"/>
  <c r="I3637" i="4"/>
  <c r="J3637" i="4"/>
  <c r="M3637" i="4" s="1"/>
  <c r="O3637" i="4" s="1"/>
  <c r="I3638" i="4"/>
  <c r="J3638" i="4"/>
  <c r="M3638" i="4" s="1"/>
  <c r="I3639" i="4"/>
  <c r="J3639" i="4"/>
  <c r="M3639" i="4" s="1"/>
  <c r="O3639" i="4" s="1"/>
  <c r="P3639" i="4" s="1"/>
  <c r="I3640" i="4"/>
  <c r="J3640" i="4"/>
  <c r="M3640" i="4" s="1"/>
  <c r="O3640" i="4" s="1"/>
  <c r="I3641" i="4"/>
  <c r="J3641" i="4"/>
  <c r="M3641" i="4" s="1"/>
  <c r="I3642" i="4"/>
  <c r="J3642" i="4"/>
  <c r="M3642" i="4" s="1"/>
  <c r="I3643" i="4"/>
  <c r="J3643" i="4"/>
  <c r="I3644" i="4"/>
  <c r="J3644" i="4"/>
  <c r="M3644" i="4" s="1"/>
  <c r="I3645" i="4"/>
  <c r="J3645" i="4"/>
  <c r="M3645" i="4" s="1"/>
  <c r="O3645" i="4" s="1"/>
  <c r="P3645" i="4" s="1"/>
  <c r="I3646" i="4"/>
  <c r="J3646" i="4"/>
  <c r="M3646" i="4" s="1"/>
  <c r="O3646" i="4" s="1"/>
  <c r="I3647" i="4"/>
  <c r="J3647" i="4"/>
  <c r="M3647" i="4" s="1"/>
  <c r="I3648" i="4"/>
  <c r="J3648" i="4"/>
  <c r="M3648" i="4" s="1"/>
  <c r="I3649" i="4"/>
  <c r="J3649" i="4"/>
  <c r="M3649" i="4" s="1"/>
  <c r="O3649" i="4" s="1"/>
  <c r="I3650" i="4"/>
  <c r="J3650" i="4"/>
  <c r="I3651" i="4"/>
  <c r="J3651" i="4"/>
  <c r="M3651" i="4" s="1"/>
  <c r="O3651" i="4" s="1"/>
  <c r="P3651" i="4" s="1"/>
  <c r="I3652" i="4"/>
  <c r="J3652" i="4"/>
  <c r="M3652" i="4" s="1"/>
  <c r="O3652" i="4" s="1"/>
  <c r="I3653" i="4"/>
  <c r="J3653" i="4"/>
  <c r="M3653" i="4" s="1"/>
  <c r="I3654" i="4"/>
  <c r="J3654" i="4"/>
  <c r="M3654" i="4" s="1"/>
  <c r="I3655" i="4"/>
  <c r="J3655" i="4"/>
  <c r="M3655" i="4" s="1"/>
  <c r="I3656" i="4"/>
  <c r="J3656" i="4"/>
  <c r="M3656" i="4" s="1"/>
  <c r="I3657" i="4"/>
  <c r="J3657" i="4"/>
  <c r="M3657" i="4" s="1"/>
  <c r="I3658" i="4"/>
  <c r="J3658" i="4"/>
  <c r="M3658" i="4" s="1"/>
  <c r="I3659" i="4"/>
  <c r="J3659" i="4"/>
  <c r="M3659" i="4" s="1"/>
  <c r="I3660" i="4"/>
  <c r="J3660" i="4"/>
  <c r="M3660" i="4" s="1"/>
  <c r="I3661" i="4"/>
  <c r="J3661" i="4"/>
  <c r="M3661" i="4" s="1"/>
  <c r="I3662" i="4"/>
  <c r="J3662" i="4"/>
  <c r="M3662" i="4" s="1"/>
  <c r="I3663" i="4"/>
  <c r="J3663" i="4"/>
  <c r="M3663" i="4" s="1"/>
  <c r="I3664" i="4"/>
  <c r="J3664" i="4"/>
  <c r="M3664" i="4" s="1"/>
  <c r="I3665" i="4"/>
  <c r="J3665" i="4"/>
  <c r="I3666" i="4"/>
  <c r="J3666" i="4"/>
  <c r="M3666" i="4" s="1"/>
  <c r="I3667" i="4"/>
  <c r="J3667" i="4"/>
  <c r="M3667" i="4" s="1"/>
  <c r="I3668" i="4"/>
  <c r="J3668" i="4"/>
  <c r="M3668" i="4" s="1"/>
  <c r="I3669" i="4"/>
  <c r="J3669" i="4"/>
  <c r="M3669" i="4" s="1"/>
  <c r="I3670" i="4"/>
  <c r="J3670" i="4"/>
  <c r="M3670" i="4" s="1"/>
  <c r="I3671" i="4"/>
  <c r="J3671" i="4"/>
  <c r="M3671" i="4" s="1"/>
  <c r="I3672" i="4"/>
  <c r="J3672" i="4"/>
  <c r="M3672" i="4" s="1"/>
  <c r="I3673" i="4"/>
  <c r="J3673" i="4"/>
  <c r="M3673" i="4" s="1"/>
  <c r="I3674" i="4"/>
  <c r="J3674" i="4"/>
  <c r="M3674" i="4" s="1"/>
  <c r="I3675" i="4"/>
  <c r="J3675" i="4"/>
  <c r="M3675" i="4" s="1"/>
  <c r="I3676" i="4"/>
  <c r="J3676" i="4"/>
  <c r="M3676" i="4" s="1"/>
  <c r="I3677" i="4"/>
  <c r="J3677" i="4"/>
  <c r="M3677" i="4" s="1"/>
  <c r="I3678" i="4"/>
  <c r="J3678" i="4"/>
  <c r="M3678" i="4" s="1"/>
  <c r="I3679" i="4"/>
  <c r="J3679" i="4"/>
  <c r="M3679" i="4" s="1"/>
  <c r="I3680" i="4"/>
  <c r="J3680" i="4"/>
  <c r="I3681" i="4"/>
  <c r="J3681" i="4"/>
  <c r="M3681" i="4" s="1"/>
  <c r="I3682" i="4"/>
  <c r="J3682" i="4"/>
  <c r="M3682" i="4" s="1"/>
  <c r="I3683" i="4"/>
  <c r="J3683" i="4"/>
  <c r="M3683" i="4" s="1"/>
  <c r="I3684" i="4"/>
  <c r="J3684" i="4"/>
  <c r="M3684" i="4" s="1"/>
  <c r="I3685" i="4"/>
  <c r="J3685" i="4"/>
  <c r="M3685" i="4" s="1"/>
  <c r="I3686" i="4"/>
  <c r="J3686" i="4"/>
  <c r="M3686" i="4" s="1"/>
  <c r="I3687" i="4"/>
  <c r="J3687" i="4"/>
  <c r="M3687" i="4" s="1"/>
  <c r="I3688" i="4"/>
  <c r="J3688" i="4"/>
  <c r="M3688" i="4" s="1"/>
  <c r="I3689" i="4"/>
  <c r="J3689" i="4"/>
  <c r="M3689" i="4" s="1"/>
  <c r="I3690" i="4"/>
  <c r="J3690" i="4"/>
  <c r="M3690" i="4" s="1"/>
  <c r="I3691" i="4"/>
  <c r="J3691" i="4"/>
  <c r="M3691" i="4" s="1"/>
  <c r="I3692" i="4"/>
  <c r="J3692" i="4"/>
  <c r="M3692" i="4" s="1"/>
  <c r="I3693" i="4"/>
  <c r="J3693" i="4"/>
  <c r="M3693" i="4" s="1"/>
  <c r="I3694" i="4"/>
  <c r="J3694" i="4"/>
  <c r="M3694" i="4" s="1"/>
  <c r="I3695" i="4"/>
  <c r="J3695" i="4"/>
  <c r="M3695" i="4" s="1"/>
  <c r="I3696" i="4"/>
  <c r="J3696" i="4"/>
  <c r="M3696" i="4" s="1"/>
  <c r="I3697" i="4"/>
  <c r="J3697" i="4"/>
  <c r="M3697" i="4" s="1"/>
  <c r="I3698" i="4"/>
  <c r="J3698" i="4"/>
  <c r="M3698" i="4" s="1"/>
  <c r="I3699" i="4"/>
  <c r="J3699" i="4"/>
  <c r="M3699" i="4" s="1"/>
  <c r="I3700" i="4"/>
  <c r="J3700" i="4"/>
  <c r="M3700" i="4" s="1"/>
  <c r="I3701" i="4"/>
  <c r="J3701" i="4"/>
  <c r="M3701" i="4" s="1"/>
  <c r="I3702" i="4"/>
  <c r="J3702" i="4"/>
  <c r="M3702" i="4" s="1"/>
  <c r="I3703" i="4"/>
  <c r="J3703" i="4"/>
  <c r="M3703" i="4" s="1"/>
  <c r="I3704" i="4"/>
  <c r="J3704" i="4"/>
  <c r="M3704" i="4" s="1"/>
  <c r="I3705" i="4"/>
  <c r="J3705" i="4"/>
  <c r="M3705" i="4" s="1"/>
  <c r="I3706" i="4"/>
  <c r="J3706" i="4"/>
  <c r="M3706" i="4" s="1"/>
  <c r="I3707" i="4"/>
  <c r="J3707" i="4"/>
  <c r="I3708" i="4"/>
  <c r="J3708" i="4"/>
  <c r="M3708" i="4" s="1"/>
  <c r="I3709" i="4"/>
  <c r="J3709" i="4"/>
  <c r="M3709" i="4" s="1"/>
  <c r="I3710" i="4"/>
  <c r="J3710" i="4"/>
  <c r="M3710" i="4" s="1"/>
  <c r="I3711" i="4"/>
  <c r="J3711" i="4"/>
  <c r="M3711" i="4" s="1"/>
  <c r="I3712" i="4"/>
  <c r="J3712" i="4"/>
  <c r="M3712" i="4" s="1"/>
  <c r="I3713" i="4"/>
  <c r="J3713" i="4"/>
  <c r="M3713" i="4" s="1"/>
  <c r="I3714" i="4"/>
  <c r="J3714" i="4"/>
  <c r="M3714" i="4" s="1"/>
  <c r="I3715" i="4"/>
  <c r="J3715" i="4"/>
  <c r="M3715" i="4" s="1"/>
  <c r="I3716" i="4"/>
  <c r="J3716" i="4"/>
  <c r="M3716" i="4" s="1"/>
  <c r="I3717" i="4"/>
  <c r="J3717" i="4"/>
  <c r="M3717" i="4" s="1"/>
  <c r="I3718" i="4"/>
  <c r="J3718" i="4"/>
  <c r="M3718" i="4" s="1"/>
  <c r="I3719" i="4"/>
  <c r="J3719" i="4"/>
  <c r="M3719" i="4" s="1"/>
  <c r="I3720" i="4"/>
  <c r="J3720" i="4"/>
  <c r="M3720" i="4" s="1"/>
  <c r="I3721" i="4"/>
  <c r="J3721" i="4"/>
  <c r="M3721" i="4" s="1"/>
  <c r="I3722" i="4"/>
  <c r="J3722" i="4"/>
  <c r="M3722" i="4" s="1"/>
  <c r="I3723" i="4"/>
  <c r="J3723" i="4"/>
  <c r="M3723" i="4" s="1"/>
  <c r="I3724" i="4"/>
  <c r="J3724" i="4"/>
  <c r="M3724" i="4" s="1"/>
  <c r="I3725" i="4"/>
  <c r="J3725" i="4"/>
  <c r="M3725" i="4" s="1"/>
  <c r="I3726" i="4"/>
  <c r="J3726" i="4"/>
  <c r="M3726" i="4" s="1"/>
  <c r="I3727" i="4"/>
  <c r="J3727" i="4"/>
  <c r="M3727" i="4" s="1"/>
  <c r="I3728" i="4"/>
  <c r="J3728" i="4"/>
  <c r="M3728" i="4" s="1"/>
  <c r="I3729" i="4"/>
  <c r="J3729" i="4"/>
  <c r="M3729" i="4" s="1"/>
  <c r="I3730" i="4"/>
  <c r="J3730" i="4"/>
  <c r="M3730" i="4" s="1"/>
  <c r="I3731" i="4"/>
  <c r="J3731" i="4"/>
  <c r="M3731" i="4" s="1"/>
  <c r="I3732" i="4"/>
  <c r="J3732" i="4"/>
  <c r="M3732" i="4" s="1"/>
  <c r="I3733" i="4"/>
  <c r="J3733" i="4"/>
  <c r="M3733" i="4" s="1"/>
  <c r="I3734" i="4"/>
  <c r="J3734" i="4"/>
  <c r="M3734" i="4" s="1"/>
  <c r="I3735" i="4"/>
  <c r="J3735" i="4"/>
  <c r="M3735" i="4" s="1"/>
  <c r="I3736" i="4"/>
  <c r="J3736" i="4"/>
  <c r="M3736" i="4" s="1"/>
  <c r="I3737" i="4"/>
  <c r="J3737" i="4"/>
  <c r="M3737" i="4" s="1"/>
  <c r="I3738" i="4"/>
  <c r="J3738" i="4"/>
  <c r="M3738" i="4" s="1"/>
  <c r="I3739" i="4"/>
  <c r="J3739" i="4"/>
  <c r="M3739" i="4" s="1"/>
  <c r="I3740" i="4"/>
  <c r="J3740" i="4"/>
  <c r="M3740" i="4" s="1"/>
  <c r="I3741" i="4"/>
  <c r="J3741" i="4"/>
  <c r="M3741" i="4" s="1"/>
  <c r="I3742" i="4"/>
  <c r="J3742" i="4"/>
  <c r="M3742" i="4" s="1"/>
  <c r="I3743" i="4"/>
  <c r="J3743" i="4"/>
  <c r="M3743" i="4" s="1"/>
  <c r="I3744" i="4"/>
  <c r="J3744" i="4"/>
  <c r="M3744" i="4" s="1"/>
  <c r="I3745" i="4"/>
  <c r="J3745" i="4"/>
  <c r="M3745" i="4" s="1"/>
  <c r="I3746" i="4"/>
  <c r="J3746" i="4"/>
  <c r="M3746" i="4" s="1"/>
  <c r="I3747" i="4"/>
  <c r="J3747" i="4"/>
  <c r="M3747" i="4" s="1"/>
  <c r="I3748" i="4"/>
  <c r="J3748" i="4"/>
  <c r="M3748" i="4" s="1"/>
  <c r="I3749" i="4"/>
  <c r="J3749" i="4"/>
  <c r="M3749" i="4" s="1"/>
  <c r="I3750" i="4"/>
  <c r="J3750" i="4"/>
  <c r="M3750" i="4" s="1"/>
  <c r="I3751" i="4"/>
  <c r="J3751" i="4"/>
  <c r="M3751" i="4" s="1"/>
  <c r="I3752" i="4"/>
  <c r="J3752" i="4"/>
  <c r="M3752" i="4" s="1"/>
  <c r="I3753" i="4"/>
  <c r="J3753" i="4"/>
  <c r="M3753" i="4" s="1"/>
  <c r="I3754" i="4"/>
  <c r="J3754" i="4"/>
  <c r="M3754" i="4" s="1"/>
  <c r="I3755" i="4"/>
  <c r="J3755" i="4"/>
  <c r="M3755" i="4" s="1"/>
  <c r="I3756" i="4"/>
  <c r="J3756" i="4"/>
  <c r="M3756" i="4" s="1"/>
  <c r="I3757" i="4"/>
  <c r="J3757" i="4"/>
  <c r="M3757" i="4" s="1"/>
  <c r="I3758" i="4"/>
  <c r="J3758" i="4"/>
  <c r="M3758" i="4" s="1"/>
  <c r="I3759" i="4"/>
  <c r="J3759" i="4"/>
  <c r="M3759" i="4" s="1"/>
  <c r="I3760" i="4"/>
  <c r="J3760" i="4"/>
  <c r="M3760" i="4" s="1"/>
  <c r="I3761" i="4"/>
  <c r="J3761" i="4"/>
  <c r="M3761" i="4" s="1"/>
  <c r="I3762" i="4"/>
  <c r="J3762" i="4"/>
  <c r="M3762" i="4" s="1"/>
  <c r="I3763" i="4"/>
  <c r="J3763" i="4"/>
  <c r="M3763" i="4" s="1"/>
  <c r="I3764" i="4"/>
  <c r="J3764" i="4"/>
  <c r="M3764" i="4" s="1"/>
  <c r="I3765" i="4"/>
  <c r="J3765" i="4"/>
  <c r="M3765" i="4" s="1"/>
  <c r="I3766" i="4"/>
  <c r="J3766" i="4"/>
  <c r="M3766" i="4" s="1"/>
  <c r="I3767" i="4"/>
  <c r="J3767" i="4"/>
  <c r="M3767" i="4" s="1"/>
  <c r="I3768" i="4"/>
  <c r="J3768" i="4"/>
  <c r="M3768" i="4" s="1"/>
  <c r="I3769" i="4"/>
  <c r="J3769" i="4"/>
  <c r="M3769" i="4" s="1"/>
  <c r="I3770" i="4"/>
  <c r="J3770" i="4"/>
  <c r="M3770" i="4" s="1"/>
  <c r="I3771" i="4"/>
  <c r="J3771" i="4"/>
  <c r="M3771" i="4" s="1"/>
  <c r="I3772" i="4"/>
  <c r="J3772" i="4"/>
  <c r="M3772" i="4" s="1"/>
  <c r="I3773" i="4"/>
  <c r="J3773" i="4"/>
  <c r="M3773" i="4" s="1"/>
  <c r="I3774" i="4"/>
  <c r="J3774" i="4"/>
  <c r="M3774" i="4" s="1"/>
  <c r="I3775" i="4"/>
  <c r="J3775" i="4"/>
  <c r="M3775" i="4" s="1"/>
  <c r="I3776" i="4"/>
  <c r="J3776" i="4"/>
  <c r="M3776" i="4" s="1"/>
  <c r="I3777" i="4"/>
  <c r="J3777" i="4"/>
  <c r="M3777" i="4" s="1"/>
  <c r="I3778" i="4"/>
  <c r="J3778" i="4"/>
  <c r="M3778" i="4" s="1"/>
  <c r="I3779" i="4"/>
  <c r="J3779" i="4"/>
  <c r="M3779" i="4" s="1"/>
  <c r="I3780" i="4"/>
  <c r="J3780" i="4"/>
  <c r="M3780" i="4" s="1"/>
  <c r="I3781" i="4"/>
  <c r="J3781" i="4"/>
  <c r="M3781" i="4" s="1"/>
  <c r="I3782" i="4"/>
  <c r="J3782" i="4"/>
  <c r="I3783" i="4"/>
  <c r="J3783" i="4"/>
  <c r="M3783" i="4" s="1"/>
  <c r="I3784" i="4"/>
  <c r="J3784" i="4"/>
  <c r="M3784" i="4" s="1"/>
  <c r="I3785" i="4"/>
  <c r="J3785" i="4"/>
  <c r="M3785" i="4" s="1"/>
  <c r="I3786" i="4"/>
  <c r="J3786" i="4"/>
  <c r="M3786" i="4" s="1"/>
  <c r="I3787" i="4"/>
  <c r="J3787" i="4"/>
  <c r="M3787" i="4" s="1"/>
  <c r="I3788" i="4"/>
  <c r="J3788" i="4"/>
  <c r="M3788" i="4" s="1"/>
  <c r="I3789" i="4"/>
  <c r="J3789" i="4"/>
  <c r="M3789" i="4" s="1"/>
  <c r="I3790" i="4"/>
  <c r="J3790" i="4"/>
  <c r="M3790" i="4" s="1"/>
  <c r="I3791" i="4"/>
  <c r="J3791" i="4"/>
  <c r="M3791" i="4" s="1"/>
  <c r="I3792" i="4"/>
  <c r="J3792" i="4"/>
  <c r="M3792" i="4" s="1"/>
  <c r="I3793" i="4"/>
  <c r="J3793" i="4"/>
  <c r="M3793" i="4" s="1"/>
  <c r="I3794" i="4"/>
  <c r="J3794" i="4"/>
  <c r="M3794" i="4" s="1"/>
  <c r="I3795" i="4"/>
  <c r="J3795" i="4"/>
  <c r="M3795" i="4" s="1"/>
  <c r="I3796" i="4"/>
  <c r="J3796" i="4"/>
  <c r="M3796" i="4" s="1"/>
  <c r="I3797" i="4"/>
  <c r="J3797" i="4"/>
  <c r="M3797" i="4" s="1"/>
  <c r="I3798" i="4"/>
  <c r="J3798" i="4"/>
  <c r="M3798" i="4" s="1"/>
  <c r="I3799" i="4"/>
  <c r="J3799" i="4"/>
  <c r="M3799" i="4" s="1"/>
  <c r="I3800" i="4"/>
  <c r="J3800" i="4"/>
  <c r="M3800" i="4" s="1"/>
  <c r="I3801" i="4"/>
  <c r="J3801" i="4"/>
  <c r="M3801" i="4" s="1"/>
  <c r="I3802" i="4"/>
  <c r="J3802" i="4"/>
  <c r="M3802" i="4" s="1"/>
  <c r="I3803" i="4"/>
  <c r="J3803" i="4"/>
  <c r="M3803" i="4" s="1"/>
  <c r="I3804" i="4"/>
  <c r="J3804" i="4"/>
  <c r="M3804" i="4" s="1"/>
  <c r="I3805" i="4"/>
  <c r="J3805" i="4"/>
  <c r="M3805" i="4" s="1"/>
  <c r="I3806" i="4"/>
  <c r="J3806" i="4"/>
  <c r="M3806" i="4" s="1"/>
  <c r="I3807" i="4"/>
  <c r="J3807" i="4"/>
  <c r="M3807" i="4" s="1"/>
  <c r="I3808" i="4"/>
  <c r="J3808" i="4"/>
  <c r="M3808" i="4" s="1"/>
  <c r="I3809" i="4"/>
  <c r="J3809" i="4"/>
  <c r="M3809" i="4" s="1"/>
  <c r="I3810" i="4"/>
  <c r="J3810" i="4"/>
  <c r="M3810" i="4" s="1"/>
  <c r="I3811" i="4"/>
  <c r="J3811" i="4"/>
  <c r="M3811" i="4" s="1"/>
  <c r="I3812" i="4"/>
  <c r="J3812" i="4"/>
  <c r="M3812" i="4" s="1"/>
  <c r="I3813" i="4"/>
  <c r="J3813" i="4"/>
  <c r="M3813" i="4" s="1"/>
  <c r="I3814" i="4"/>
  <c r="J3814" i="4"/>
  <c r="M3814" i="4" s="1"/>
  <c r="I3815" i="4"/>
  <c r="J3815" i="4"/>
  <c r="M3815" i="4" s="1"/>
  <c r="I3816" i="4"/>
  <c r="J3816" i="4"/>
  <c r="M3816" i="4" s="1"/>
  <c r="I3817" i="4"/>
  <c r="J3817" i="4"/>
  <c r="M3817" i="4" s="1"/>
  <c r="I3818" i="4"/>
  <c r="J3818" i="4"/>
  <c r="M3818" i="4" s="1"/>
  <c r="I3819" i="4"/>
  <c r="J3819" i="4"/>
  <c r="M3819" i="4" s="1"/>
  <c r="I3820" i="4"/>
  <c r="J3820" i="4"/>
  <c r="M3820" i="4" s="1"/>
  <c r="I3821" i="4"/>
  <c r="J3821" i="4"/>
  <c r="M3821" i="4" s="1"/>
  <c r="I3822" i="4"/>
  <c r="J3822" i="4"/>
  <c r="M3822" i="4" s="1"/>
  <c r="I3823" i="4"/>
  <c r="J3823" i="4"/>
  <c r="M3823" i="4" s="1"/>
  <c r="I3824" i="4"/>
  <c r="J3824" i="4"/>
  <c r="M3824" i="4" s="1"/>
  <c r="I3825" i="4"/>
  <c r="J3825" i="4"/>
  <c r="M3825" i="4" s="1"/>
  <c r="I3826" i="4"/>
  <c r="J3826" i="4"/>
  <c r="M3826" i="4" s="1"/>
  <c r="I3827" i="4"/>
  <c r="J3827" i="4"/>
  <c r="M3827" i="4" s="1"/>
  <c r="I3828" i="4"/>
  <c r="J3828" i="4"/>
  <c r="M3828" i="4" s="1"/>
  <c r="I3829" i="4"/>
  <c r="J3829" i="4"/>
  <c r="M3829" i="4" s="1"/>
  <c r="I3830" i="4"/>
  <c r="J3830" i="4"/>
  <c r="M3830" i="4" s="1"/>
  <c r="I3831" i="4"/>
  <c r="J3831" i="4"/>
  <c r="M3831" i="4" s="1"/>
  <c r="I3832" i="4"/>
  <c r="J3832" i="4"/>
  <c r="M3832" i="4" s="1"/>
  <c r="I3833" i="4"/>
  <c r="J3833" i="4"/>
  <c r="M3833" i="4" s="1"/>
  <c r="I3834" i="4"/>
  <c r="J3834" i="4"/>
  <c r="M3834" i="4" s="1"/>
  <c r="I3835" i="4"/>
  <c r="J3835" i="4"/>
  <c r="M3835" i="4" s="1"/>
  <c r="I3836" i="4"/>
  <c r="J3836" i="4"/>
  <c r="M3836" i="4" s="1"/>
  <c r="I3837" i="4"/>
  <c r="J3837" i="4"/>
  <c r="M3837" i="4" s="1"/>
  <c r="I3838" i="4"/>
  <c r="J3838" i="4"/>
  <c r="M3838" i="4" s="1"/>
  <c r="I3839" i="4"/>
  <c r="J3839" i="4"/>
  <c r="M3839" i="4" s="1"/>
  <c r="I3840" i="4"/>
  <c r="J3840" i="4"/>
  <c r="M3840" i="4" s="1"/>
  <c r="I3841" i="4"/>
  <c r="J3841" i="4"/>
  <c r="M3841" i="4" s="1"/>
  <c r="I3842" i="4"/>
  <c r="J3842" i="4"/>
  <c r="M3842" i="4" s="1"/>
  <c r="I3843" i="4"/>
  <c r="J3843" i="4"/>
  <c r="M3843" i="4" s="1"/>
  <c r="I3844" i="4"/>
  <c r="J3844" i="4"/>
  <c r="M3844" i="4" s="1"/>
  <c r="I3845" i="4"/>
  <c r="J3845" i="4"/>
  <c r="M3845" i="4" s="1"/>
  <c r="I3846" i="4"/>
  <c r="J3846" i="4"/>
  <c r="M3846" i="4" s="1"/>
  <c r="I3847" i="4"/>
  <c r="J3847" i="4"/>
  <c r="M3847" i="4" s="1"/>
  <c r="I3848" i="4"/>
  <c r="J3848" i="4"/>
  <c r="M3848" i="4" s="1"/>
  <c r="I3849" i="4"/>
  <c r="J3849" i="4"/>
  <c r="M3849" i="4" s="1"/>
  <c r="I3850" i="4"/>
  <c r="J3850" i="4"/>
  <c r="M3850" i="4" s="1"/>
  <c r="I3851" i="4"/>
  <c r="J3851" i="4"/>
  <c r="M3851" i="4" s="1"/>
  <c r="I3852" i="4"/>
  <c r="J3852" i="4"/>
  <c r="M3852" i="4" s="1"/>
  <c r="I3853" i="4"/>
  <c r="J3853" i="4"/>
  <c r="M3853" i="4" s="1"/>
  <c r="I3854" i="4"/>
  <c r="J3854" i="4"/>
  <c r="M3854" i="4" s="1"/>
  <c r="I3855" i="4"/>
  <c r="J3855" i="4"/>
  <c r="M3855" i="4" s="1"/>
  <c r="I3856" i="4"/>
  <c r="J3856" i="4"/>
  <c r="M3856" i="4" s="1"/>
  <c r="I3857" i="4"/>
  <c r="J3857" i="4"/>
  <c r="M3857" i="4" s="1"/>
  <c r="I3858" i="4"/>
  <c r="J3858" i="4"/>
  <c r="M3858" i="4" s="1"/>
  <c r="I3859" i="4"/>
  <c r="J3859" i="4"/>
  <c r="M3859" i="4" s="1"/>
  <c r="I3860" i="4"/>
  <c r="J3860" i="4"/>
  <c r="M3860" i="4" s="1"/>
  <c r="I3861" i="4"/>
  <c r="J3861" i="4"/>
  <c r="M3861" i="4" s="1"/>
  <c r="I3862" i="4"/>
  <c r="J3862" i="4"/>
  <c r="M3862" i="4" s="1"/>
  <c r="I3863" i="4"/>
  <c r="J3863" i="4"/>
  <c r="M3863" i="4" s="1"/>
  <c r="I3864" i="4"/>
  <c r="J3864" i="4"/>
  <c r="M3864" i="4" s="1"/>
  <c r="I3865" i="4"/>
  <c r="J3865" i="4"/>
  <c r="M3865" i="4" s="1"/>
  <c r="I3866" i="4"/>
  <c r="J3866" i="4"/>
  <c r="M3866" i="4" s="1"/>
  <c r="J3867" i="4"/>
  <c r="M3867" i="4" s="1"/>
  <c r="I3868" i="4"/>
  <c r="J3868" i="4"/>
  <c r="M3868" i="4" s="1"/>
  <c r="I3869" i="4"/>
  <c r="J3869" i="4"/>
  <c r="M3869" i="4" s="1"/>
  <c r="I3870" i="4"/>
  <c r="J3870" i="4"/>
  <c r="M3870" i="4" s="1"/>
  <c r="I3871" i="4"/>
  <c r="J3871" i="4"/>
  <c r="M3871" i="4" s="1"/>
  <c r="I3872" i="4"/>
  <c r="J3872" i="4"/>
  <c r="M3872" i="4" s="1"/>
  <c r="I3873" i="4"/>
  <c r="J3873" i="4"/>
  <c r="M3873" i="4" s="1"/>
  <c r="I3874" i="4"/>
  <c r="J3874" i="4"/>
  <c r="M3874" i="4" s="1"/>
  <c r="I3875" i="4"/>
  <c r="J3875" i="4"/>
  <c r="M3875" i="4" s="1"/>
  <c r="I3876" i="4"/>
  <c r="J3876" i="4"/>
  <c r="M3876" i="4" s="1"/>
  <c r="I3877" i="4"/>
  <c r="J3877" i="4"/>
  <c r="M3877" i="4" s="1"/>
  <c r="I3878" i="4"/>
  <c r="J3878" i="4"/>
  <c r="M3878" i="4" s="1"/>
  <c r="I3879" i="4"/>
  <c r="J3879" i="4"/>
  <c r="M3879" i="4" s="1"/>
  <c r="I3880" i="4"/>
  <c r="J3880" i="4"/>
  <c r="M3880" i="4" s="1"/>
  <c r="I3881" i="4"/>
  <c r="J3881" i="4"/>
  <c r="M3881" i="4" s="1"/>
  <c r="I3882" i="4"/>
  <c r="J3882" i="4"/>
  <c r="M3882" i="4" s="1"/>
  <c r="I3883" i="4"/>
  <c r="J3883" i="4"/>
  <c r="M3883" i="4" s="1"/>
  <c r="I3884" i="4"/>
  <c r="J3884" i="4"/>
  <c r="M3884" i="4" s="1"/>
  <c r="I3885" i="4"/>
  <c r="J3885" i="4"/>
  <c r="M3885" i="4" s="1"/>
  <c r="I3886" i="4"/>
  <c r="J3886" i="4"/>
  <c r="M3886" i="4" s="1"/>
  <c r="I3887" i="4"/>
  <c r="J3887" i="4"/>
  <c r="M3887" i="4" s="1"/>
  <c r="I3888" i="4"/>
  <c r="J3888" i="4"/>
  <c r="M3888" i="4" s="1"/>
  <c r="I3889" i="4"/>
  <c r="J3889" i="4"/>
  <c r="M3889" i="4" s="1"/>
  <c r="I3890" i="4"/>
  <c r="J3890" i="4"/>
  <c r="M3890" i="4" s="1"/>
  <c r="I3891" i="4"/>
  <c r="J3891" i="4"/>
  <c r="M3891" i="4" s="1"/>
  <c r="I3892" i="4"/>
  <c r="J3892" i="4"/>
  <c r="M3892" i="4" s="1"/>
  <c r="I3893" i="4"/>
  <c r="J3893" i="4"/>
  <c r="M3893" i="4" s="1"/>
  <c r="I3894" i="4"/>
  <c r="J3894" i="4"/>
  <c r="M3894" i="4" s="1"/>
  <c r="I3895" i="4"/>
  <c r="J3895" i="4"/>
  <c r="M3895" i="4" s="1"/>
  <c r="I3896" i="4"/>
  <c r="J3896" i="4"/>
  <c r="M3896" i="4" s="1"/>
  <c r="I3897" i="4"/>
  <c r="J3897" i="4"/>
  <c r="M3897" i="4" s="1"/>
  <c r="I3898" i="4"/>
  <c r="J3898" i="4"/>
  <c r="M3898" i="4" s="1"/>
  <c r="I3899" i="4"/>
  <c r="J3899" i="4"/>
  <c r="M3899" i="4" s="1"/>
  <c r="I3900" i="4"/>
  <c r="J3900" i="4"/>
  <c r="M3900" i="4" s="1"/>
  <c r="I3901" i="4"/>
  <c r="J3901" i="4"/>
  <c r="M3901" i="4" s="1"/>
  <c r="I3902" i="4"/>
  <c r="J3902" i="4"/>
  <c r="M3902" i="4" s="1"/>
  <c r="I3903" i="4"/>
  <c r="J3903" i="4"/>
  <c r="M3903" i="4" s="1"/>
  <c r="I3904" i="4"/>
  <c r="J3904" i="4"/>
  <c r="M3904" i="4" s="1"/>
  <c r="I3905" i="4"/>
  <c r="J3905" i="4"/>
  <c r="M3905" i="4" s="1"/>
  <c r="I3906" i="4"/>
  <c r="J3906" i="4"/>
  <c r="M3906" i="4" s="1"/>
  <c r="I3907" i="4"/>
  <c r="J3907" i="4"/>
  <c r="M3907" i="4" s="1"/>
  <c r="I3908" i="4"/>
  <c r="J3908" i="4"/>
  <c r="M3908" i="4" s="1"/>
  <c r="I3909" i="4"/>
  <c r="J3909" i="4"/>
  <c r="M3909" i="4" s="1"/>
  <c r="I3910" i="4"/>
  <c r="J3910" i="4"/>
  <c r="M3910" i="4" s="1"/>
  <c r="I3911" i="4"/>
  <c r="J3911" i="4"/>
  <c r="M3911" i="4" s="1"/>
  <c r="I3912" i="4"/>
  <c r="J3912" i="4"/>
  <c r="M3912" i="4" s="1"/>
  <c r="I3913" i="4"/>
  <c r="J3913" i="4"/>
  <c r="M3913" i="4" s="1"/>
  <c r="I3914" i="4"/>
  <c r="J3914" i="4"/>
  <c r="I3915" i="4"/>
  <c r="J3915" i="4"/>
  <c r="M3915" i="4" s="1"/>
  <c r="I3916" i="4"/>
  <c r="J3916" i="4"/>
  <c r="M3916" i="4" s="1"/>
  <c r="I3917" i="4"/>
  <c r="J3917" i="4"/>
  <c r="M3917" i="4" s="1"/>
  <c r="I3918" i="4"/>
  <c r="J3918" i="4"/>
  <c r="M3918" i="4" s="1"/>
  <c r="I3919" i="4"/>
  <c r="J3919" i="4"/>
  <c r="M3919" i="4" s="1"/>
  <c r="I3920" i="4"/>
  <c r="J3920" i="4"/>
  <c r="M3920" i="4" s="1"/>
  <c r="I3921" i="4"/>
  <c r="J3921" i="4"/>
  <c r="M3921" i="4" s="1"/>
  <c r="I3922" i="4"/>
  <c r="J3922" i="4"/>
  <c r="M3922" i="4" s="1"/>
  <c r="I3923" i="4"/>
  <c r="J3923" i="4"/>
  <c r="M3923" i="4" s="1"/>
  <c r="I3924" i="4"/>
  <c r="J3924" i="4"/>
  <c r="M3924" i="4" s="1"/>
  <c r="I3925" i="4"/>
  <c r="J3925" i="4"/>
  <c r="M3925" i="4" s="1"/>
  <c r="I3926" i="4"/>
  <c r="J3926" i="4"/>
  <c r="M3926" i="4" s="1"/>
  <c r="I3927" i="4"/>
  <c r="J3927" i="4"/>
  <c r="M3927" i="4" s="1"/>
  <c r="I3928" i="4"/>
  <c r="J3928" i="4"/>
  <c r="M3928" i="4" s="1"/>
  <c r="I3929" i="4"/>
  <c r="J3929" i="4"/>
  <c r="M3929" i="4" s="1"/>
  <c r="I3930" i="4"/>
  <c r="J3930" i="4"/>
  <c r="M3930" i="4" s="1"/>
  <c r="I3931" i="4"/>
  <c r="J3931" i="4"/>
  <c r="M3931" i="4" s="1"/>
  <c r="I3932" i="4"/>
  <c r="J3932" i="4"/>
  <c r="M3932" i="4" s="1"/>
  <c r="I3933" i="4"/>
  <c r="J3933" i="4"/>
  <c r="M3933" i="4" s="1"/>
  <c r="I3934" i="4"/>
  <c r="J3934" i="4"/>
  <c r="M3934" i="4" s="1"/>
  <c r="I3935" i="4"/>
  <c r="J3935" i="4"/>
  <c r="M3935" i="4" s="1"/>
  <c r="I3936" i="4"/>
  <c r="J3936" i="4"/>
  <c r="M3936" i="4" s="1"/>
  <c r="I3937" i="4"/>
  <c r="J3937" i="4"/>
  <c r="M3937" i="4" s="1"/>
  <c r="I3938" i="4"/>
  <c r="J3938" i="4"/>
  <c r="M3938" i="4" s="1"/>
  <c r="J3939" i="4"/>
  <c r="M3939" i="4" s="1"/>
  <c r="I3940" i="4"/>
  <c r="J3940" i="4"/>
  <c r="M3940" i="4" s="1"/>
  <c r="J3941" i="4"/>
  <c r="M3941" i="4" s="1"/>
  <c r="I3942" i="4"/>
  <c r="J3942" i="4"/>
  <c r="M3942" i="4" s="1"/>
  <c r="I3943" i="4"/>
  <c r="J3943" i="4"/>
  <c r="M3943" i="4" s="1"/>
  <c r="I3944" i="4"/>
  <c r="J3944" i="4"/>
  <c r="M3944" i="4" s="1"/>
  <c r="I3945" i="4"/>
  <c r="J3945" i="4"/>
  <c r="M3945" i="4" s="1"/>
  <c r="I3946" i="4"/>
  <c r="J3946" i="4"/>
  <c r="M3946" i="4" s="1"/>
  <c r="I3947" i="4"/>
  <c r="J3947" i="4"/>
  <c r="M3947" i="4" s="1"/>
  <c r="I3948" i="4"/>
  <c r="J3948" i="4"/>
  <c r="M3948" i="4" s="1"/>
  <c r="I3949" i="4"/>
  <c r="J3949" i="4"/>
  <c r="M3949" i="4" s="1"/>
  <c r="I3950" i="4"/>
  <c r="J3950" i="4"/>
  <c r="M3950" i="4" s="1"/>
  <c r="I3951" i="4"/>
  <c r="J3951" i="4"/>
  <c r="M3951" i="4" s="1"/>
  <c r="I3952" i="4"/>
  <c r="J3952" i="4"/>
  <c r="M3952" i="4" s="1"/>
  <c r="I3953" i="4"/>
  <c r="J3953" i="4"/>
  <c r="M3953" i="4" s="1"/>
  <c r="I3954" i="4"/>
  <c r="J3954" i="4"/>
  <c r="M3954" i="4" s="1"/>
  <c r="I3955" i="4"/>
  <c r="J3955" i="4"/>
  <c r="M3955" i="4" s="1"/>
  <c r="I3956" i="4"/>
  <c r="J3956" i="4"/>
  <c r="M3956" i="4" s="1"/>
  <c r="I3957" i="4"/>
  <c r="J3957" i="4"/>
  <c r="M3957" i="4" s="1"/>
  <c r="I3958" i="4"/>
  <c r="J3958" i="4"/>
  <c r="M3958" i="4" s="1"/>
  <c r="I3959" i="4"/>
  <c r="J3959" i="4"/>
  <c r="M3959" i="4" s="1"/>
  <c r="I3960" i="4"/>
  <c r="J3960" i="4"/>
  <c r="M3960" i="4" s="1"/>
  <c r="I3961" i="4"/>
  <c r="J3961" i="4"/>
  <c r="M3961" i="4" s="1"/>
  <c r="I3962" i="4"/>
  <c r="J3962" i="4"/>
  <c r="M3962" i="4" s="1"/>
  <c r="I3963" i="4"/>
  <c r="J3963" i="4"/>
  <c r="M3963" i="4" s="1"/>
  <c r="I3964" i="4"/>
  <c r="J3964" i="4"/>
  <c r="M3964" i="4" s="1"/>
  <c r="I3965" i="4"/>
  <c r="J3965" i="4"/>
  <c r="M3965" i="4" s="1"/>
  <c r="I3966" i="4"/>
  <c r="J3966" i="4"/>
  <c r="M3966" i="4" s="1"/>
  <c r="I3967" i="4"/>
  <c r="J3967" i="4"/>
  <c r="M3967" i="4" s="1"/>
  <c r="I3968" i="4"/>
  <c r="J3968" i="4"/>
  <c r="M3968" i="4" s="1"/>
  <c r="I3969" i="4"/>
  <c r="J3969" i="4"/>
  <c r="M3969" i="4" s="1"/>
  <c r="I3970" i="4"/>
  <c r="J3970" i="4"/>
  <c r="M3970" i="4" s="1"/>
  <c r="I3971" i="4"/>
  <c r="J3971" i="4"/>
  <c r="M3971" i="4" s="1"/>
  <c r="I3972" i="4"/>
  <c r="J3972" i="4"/>
  <c r="M3972" i="4" s="1"/>
  <c r="I3973" i="4"/>
  <c r="J3973" i="4"/>
  <c r="M3973" i="4" s="1"/>
  <c r="I3974" i="4"/>
  <c r="J3974" i="4"/>
  <c r="M3974" i="4" s="1"/>
  <c r="I3975" i="4"/>
  <c r="J3975" i="4"/>
  <c r="M3975" i="4" s="1"/>
  <c r="I3976" i="4"/>
  <c r="J3976" i="4"/>
  <c r="M3976" i="4" s="1"/>
  <c r="I3977" i="4"/>
  <c r="J3977" i="4"/>
  <c r="M3977" i="4" s="1"/>
  <c r="I3978" i="4"/>
  <c r="J3978" i="4"/>
  <c r="M3978" i="4" s="1"/>
  <c r="I3979" i="4"/>
  <c r="J3979" i="4"/>
  <c r="M3979" i="4" s="1"/>
  <c r="I3980" i="4"/>
  <c r="J3980" i="4"/>
  <c r="M3980" i="4" s="1"/>
  <c r="I3981" i="4"/>
  <c r="J3981" i="4"/>
  <c r="M3981" i="4" s="1"/>
  <c r="I3982" i="4"/>
  <c r="J3982" i="4"/>
  <c r="M3982" i="4" s="1"/>
  <c r="I3983" i="4"/>
  <c r="J3983" i="4"/>
  <c r="M3983" i="4" s="1"/>
  <c r="I3984" i="4"/>
  <c r="J3984" i="4"/>
  <c r="M3984" i="4" s="1"/>
  <c r="I3985" i="4"/>
  <c r="J3985" i="4"/>
  <c r="M3985" i="4" s="1"/>
  <c r="I3986" i="4"/>
  <c r="J3986" i="4"/>
  <c r="M3986" i="4" s="1"/>
  <c r="I3987" i="4"/>
  <c r="J3987" i="4"/>
  <c r="M3987" i="4" s="1"/>
  <c r="I3988" i="4"/>
  <c r="J3988" i="4"/>
  <c r="M3988" i="4" s="1"/>
  <c r="I3989" i="4"/>
  <c r="J3989" i="4"/>
  <c r="M3989" i="4" s="1"/>
  <c r="I3990" i="4"/>
  <c r="J3990" i="4"/>
  <c r="M3990" i="4" s="1"/>
  <c r="I3991" i="4"/>
  <c r="J3991" i="4"/>
  <c r="M3991" i="4" s="1"/>
  <c r="I3992" i="4"/>
  <c r="J3992" i="4"/>
  <c r="M3992" i="4" s="1"/>
  <c r="I3993" i="4"/>
  <c r="J3993" i="4"/>
  <c r="M3993" i="4" s="1"/>
  <c r="I3994" i="4"/>
  <c r="J3994" i="4"/>
  <c r="M3994" i="4" s="1"/>
  <c r="I3995" i="4"/>
  <c r="J3995" i="4"/>
  <c r="M3995" i="4" s="1"/>
  <c r="I3996" i="4"/>
  <c r="J3996" i="4"/>
  <c r="M3996" i="4" s="1"/>
  <c r="I3997" i="4"/>
  <c r="J3997" i="4"/>
  <c r="M3997" i="4" s="1"/>
  <c r="I3998" i="4"/>
  <c r="J3998" i="4"/>
  <c r="M3998" i="4" s="1"/>
  <c r="I3999" i="4"/>
  <c r="J3999" i="4"/>
  <c r="M3999" i="4" s="1"/>
  <c r="I4000" i="4"/>
  <c r="J4000" i="4"/>
  <c r="M4000" i="4" s="1"/>
  <c r="I4001" i="4"/>
  <c r="J4001" i="4"/>
  <c r="M4001" i="4" s="1"/>
  <c r="I4002" i="4"/>
  <c r="J4002" i="4"/>
  <c r="M4002" i="4" s="1"/>
  <c r="I4003" i="4"/>
  <c r="J4003" i="4"/>
  <c r="M4003" i="4" s="1"/>
  <c r="I4004" i="4"/>
  <c r="J4004" i="4"/>
  <c r="M4004" i="4" s="1"/>
  <c r="I4005" i="4"/>
  <c r="J4005" i="4"/>
  <c r="M4005" i="4" s="1"/>
  <c r="I4006" i="4"/>
  <c r="J4006" i="4"/>
  <c r="M4006" i="4" s="1"/>
  <c r="I4007" i="4"/>
  <c r="J4007" i="4"/>
  <c r="M4007" i="4" s="1"/>
  <c r="I4008" i="4"/>
  <c r="J4008" i="4"/>
  <c r="M4008" i="4" s="1"/>
  <c r="I4009" i="4"/>
  <c r="J4009" i="4"/>
  <c r="M4009" i="4" s="1"/>
  <c r="I4010" i="4"/>
  <c r="J4010" i="4"/>
  <c r="M4010" i="4" s="1"/>
  <c r="I4011" i="4"/>
  <c r="J4011" i="4"/>
  <c r="M4011" i="4" s="1"/>
  <c r="I4012" i="4"/>
  <c r="J4012" i="4"/>
  <c r="M4012" i="4" s="1"/>
  <c r="I4013" i="4"/>
  <c r="J4013" i="4"/>
  <c r="M4013" i="4" s="1"/>
  <c r="I4014" i="4"/>
  <c r="J4014" i="4"/>
  <c r="M4014" i="4" s="1"/>
  <c r="I4015" i="4"/>
  <c r="J4015" i="4"/>
  <c r="M4015" i="4" s="1"/>
  <c r="I4016" i="4"/>
  <c r="J4016" i="4"/>
  <c r="M4016" i="4" s="1"/>
  <c r="I4017" i="4"/>
  <c r="J4017" i="4"/>
  <c r="M4017" i="4" s="1"/>
  <c r="I4018" i="4"/>
  <c r="J4018" i="4"/>
  <c r="M4018" i="4" s="1"/>
  <c r="I4019" i="4"/>
  <c r="J4019" i="4"/>
  <c r="M4019" i="4" s="1"/>
  <c r="I4020" i="4"/>
  <c r="J4020" i="4"/>
  <c r="M4020" i="4" s="1"/>
  <c r="I4021" i="4"/>
  <c r="J4021" i="4"/>
  <c r="M4021" i="4" s="1"/>
  <c r="I4022" i="4"/>
  <c r="J4022" i="4"/>
  <c r="M4022" i="4" s="1"/>
  <c r="I4023" i="4"/>
  <c r="J4023" i="4"/>
  <c r="M4023" i="4" s="1"/>
  <c r="I4024" i="4"/>
  <c r="J4024" i="4"/>
  <c r="M4024" i="4" s="1"/>
  <c r="J3360" i="4"/>
  <c r="M3360" i="4" s="1"/>
  <c r="I3360" i="4"/>
  <c r="L4025" i="4"/>
  <c r="M3914" i="4"/>
  <c r="M3782" i="4"/>
  <c r="M3707" i="4"/>
  <c r="M3680" i="4"/>
  <c r="M3665" i="4"/>
  <c r="M3650" i="4"/>
  <c r="M3643" i="4"/>
  <c r="O3643" i="4" s="1"/>
  <c r="M3635" i="4"/>
  <c r="M3620" i="4"/>
  <c r="M3602" i="4"/>
  <c r="M3587" i="4"/>
  <c r="M3569" i="4"/>
  <c r="M3551" i="4"/>
  <c r="M3533" i="4"/>
  <c r="M3488" i="4"/>
  <c r="M3473" i="4"/>
  <c r="M3458" i="4"/>
  <c r="M3428" i="4"/>
  <c r="M3410" i="4"/>
  <c r="M3392" i="4"/>
  <c r="O3392" i="4" s="1"/>
  <c r="P3392" i="4" s="1"/>
  <c r="M3362" i="4"/>
  <c r="O3362" i="4" s="1"/>
  <c r="I2691" i="4"/>
  <c r="J2691" i="4"/>
  <c r="M2691" i="4" s="1"/>
  <c r="O2691" i="4" s="1"/>
  <c r="P2691" i="4" s="1"/>
  <c r="I2692" i="4"/>
  <c r="J2692" i="4"/>
  <c r="M2692" i="4" s="1"/>
  <c r="I2693" i="4"/>
  <c r="J2693" i="4"/>
  <c r="M2693" i="4" s="1"/>
  <c r="I2694" i="4"/>
  <c r="J2694" i="4"/>
  <c r="M2694" i="4" s="1"/>
  <c r="O2694" i="4" s="1"/>
  <c r="P2694" i="4" s="1"/>
  <c r="I2695" i="4"/>
  <c r="J2695" i="4"/>
  <c r="M2695" i="4" s="1"/>
  <c r="I2696" i="4"/>
  <c r="J2696" i="4"/>
  <c r="M2696" i="4" s="1"/>
  <c r="I2697" i="4"/>
  <c r="J2697" i="4"/>
  <c r="M2697" i="4" s="1"/>
  <c r="O2697" i="4" s="1"/>
  <c r="P2697" i="4" s="1"/>
  <c r="I2698" i="4"/>
  <c r="J2698" i="4"/>
  <c r="M2698" i="4" s="1"/>
  <c r="I2699" i="4"/>
  <c r="J2699" i="4"/>
  <c r="M2699" i="4" s="1"/>
  <c r="I2700" i="4"/>
  <c r="J2700" i="4"/>
  <c r="M2700" i="4" s="1"/>
  <c r="O2700" i="4" s="1"/>
  <c r="P2700" i="4" s="1"/>
  <c r="I2701" i="4"/>
  <c r="J2701" i="4"/>
  <c r="M2701" i="4" s="1"/>
  <c r="I2702" i="4"/>
  <c r="J2702" i="4"/>
  <c r="M2702" i="4" s="1"/>
  <c r="I2703" i="4"/>
  <c r="J2703" i="4"/>
  <c r="M2703" i="4" s="1"/>
  <c r="O2703" i="4" s="1"/>
  <c r="P2703" i="4" s="1"/>
  <c r="I2704" i="4"/>
  <c r="J2704" i="4"/>
  <c r="M2704" i="4" s="1"/>
  <c r="I2705" i="4"/>
  <c r="J2705" i="4"/>
  <c r="M2705" i="4" s="1"/>
  <c r="I2706" i="4"/>
  <c r="J2706" i="4"/>
  <c r="M2706" i="4" s="1"/>
  <c r="O2706" i="4" s="1"/>
  <c r="P2706" i="4" s="1"/>
  <c r="I2707" i="4"/>
  <c r="J2707" i="4"/>
  <c r="M2707" i="4" s="1"/>
  <c r="I2708" i="4"/>
  <c r="J2708" i="4"/>
  <c r="M2708" i="4" s="1"/>
  <c r="I2709" i="4"/>
  <c r="J2709" i="4"/>
  <c r="M2709" i="4" s="1"/>
  <c r="O2709" i="4" s="1"/>
  <c r="P2709" i="4" s="1"/>
  <c r="I2710" i="4"/>
  <c r="J2710" i="4"/>
  <c r="M2710" i="4" s="1"/>
  <c r="I2711" i="4"/>
  <c r="J2711" i="4"/>
  <c r="M2711" i="4" s="1"/>
  <c r="I2712" i="4"/>
  <c r="J2712" i="4"/>
  <c r="M2712" i="4" s="1"/>
  <c r="O2712" i="4" s="1"/>
  <c r="P2712" i="4" s="1"/>
  <c r="I2713" i="4"/>
  <c r="J2713" i="4"/>
  <c r="M2713" i="4" s="1"/>
  <c r="I2714" i="4"/>
  <c r="J2714" i="4"/>
  <c r="M2714" i="4" s="1"/>
  <c r="O2714" i="4" s="1"/>
  <c r="P2714" i="4" s="1"/>
  <c r="I2715" i="4"/>
  <c r="J2715" i="4"/>
  <c r="M2715" i="4" s="1"/>
  <c r="I2716" i="4"/>
  <c r="J2716" i="4"/>
  <c r="M2716" i="4" s="1"/>
  <c r="I2717" i="4"/>
  <c r="J2717" i="4"/>
  <c r="M2717" i="4" s="1"/>
  <c r="O2717" i="4" s="1"/>
  <c r="P2717" i="4" s="1"/>
  <c r="I2718" i="4"/>
  <c r="J2718" i="4"/>
  <c r="M2718" i="4" s="1"/>
  <c r="I2719" i="4"/>
  <c r="J2719" i="4"/>
  <c r="M2719" i="4" s="1"/>
  <c r="I2720" i="4"/>
  <c r="J2720" i="4"/>
  <c r="M2720" i="4" s="1"/>
  <c r="O2720" i="4" s="1"/>
  <c r="P2720" i="4" s="1"/>
  <c r="I2721" i="4"/>
  <c r="J2721" i="4"/>
  <c r="M2721" i="4" s="1"/>
  <c r="I2722" i="4"/>
  <c r="J2722" i="4"/>
  <c r="M2722" i="4" s="1"/>
  <c r="I2723" i="4"/>
  <c r="J2723" i="4"/>
  <c r="M2723" i="4" s="1"/>
  <c r="O2723" i="4" s="1"/>
  <c r="P2723" i="4" s="1"/>
  <c r="I2724" i="4"/>
  <c r="J2724" i="4"/>
  <c r="M2724" i="4" s="1"/>
  <c r="I2725" i="4"/>
  <c r="J2725" i="4"/>
  <c r="M2725" i="4" s="1"/>
  <c r="I2726" i="4"/>
  <c r="J2726" i="4"/>
  <c r="M2726" i="4" s="1"/>
  <c r="O2726" i="4" s="1"/>
  <c r="P2726" i="4" s="1"/>
  <c r="I2727" i="4"/>
  <c r="J2727" i="4"/>
  <c r="M2727" i="4" s="1"/>
  <c r="I2728" i="4"/>
  <c r="J2728" i="4"/>
  <c r="M2728" i="4" s="1"/>
  <c r="I2729" i="4"/>
  <c r="J2729" i="4"/>
  <c r="M2729" i="4" s="1"/>
  <c r="O2729" i="4" s="1"/>
  <c r="P2729" i="4" s="1"/>
  <c r="I2730" i="4"/>
  <c r="J2730" i="4"/>
  <c r="M2730" i="4" s="1"/>
  <c r="I2731" i="4"/>
  <c r="J2731" i="4"/>
  <c r="M2731" i="4" s="1"/>
  <c r="I2732" i="4"/>
  <c r="J2732" i="4"/>
  <c r="M2732" i="4" s="1"/>
  <c r="O2732" i="4" s="1"/>
  <c r="P2732" i="4" s="1"/>
  <c r="I2733" i="4"/>
  <c r="J2733" i="4"/>
  <c r="M2733" i="4" s="1"/>
  <c r="I2734" i="4"/>
  <c r="J2734" i="4"/>
  <c r="M2734" i="4" s="1"/>
  <c r="I2735" i="4"/>
  <c r="J2735" i="4"/>
  <c r="M2735" i="4" s="1"/>
  <c r="O2735" i="4" s="1"/>
  <c r="P2735" i="4" s="1"/>
  <c r="I2736" i="4"/>
  <c r="J2736" i="4"/>
  <c r="M2736" i="4" s="1"/>
  <c r="I2737" i="4"/>
  <c r="J2737" i="4"/>
  <c r="M2737" i="4" s="1"/>
  <c r="I2738" i="4"/>
  <c r="J2738" i="4"/>
  <c r="M2738" i="4" s="1"/>
  <c r="O2738" i="4" s="1"/>
  <c r="P2738" i="4" s="1"/>
  <c r="I2739" i="4"/>
  <c r="J2739" i="4"/>
  <c r="M2739" i="4" s="1"/>
  <c r="I2740" i="4"/>
  <c r="J2740" i="4"/>
  <c r="M2740" i="4" s="1"/>
  <c r="I2741" i="4"/>
  <c r="J2741" i="4"/>
  <c r="M2741" i="4" s="1"/>
  <c r="O2741" i="4" s="1"/>
  <c r="P2741" i="4" s="1"/>
  <c r="I2742" i="4"/>
  <c r="J2742" i="4"/>
  <c r="M2742" i="4" s="1"/>
  <c r="I2743" i="4"/>
  <c r="J2743" i="4"/>
  <c r="M2743" i="4" s="1"/>
  <c r="I2744" i="4"/>
  <c r="J2744" i="4"/>
  <c r="M2744" i="4" s="1"/>
  <c r="O2744" i="4" s="1"/>
  <c r="P2744" i="4" s="1"/>
  <c r="I2745" i="4"/>
  <c r="J2745" i="4"/>
  <c r="M2745" i="4" s="1"/>
  <c r="I2746" i="4"/>
  <c r="J2746" i="4"/>
  <c r="M2746" i="4" s="1"/>
  <c r="I2747" i="4"/>
  <c r="J2747" i="4"/>
  <c r="M2747" i="4" s="1"/>
  <c r="I2748" i="4"/>
  <c r="J2748" i="4"/>
  <c r="M2748" i="4" s="1"/>
  <c r="I2749" i="4"/>
  <c r="J2749" i="4"/>
  <c r="M2749" i="4" s="1"/>
  <c r="I2750" i="4"/>
  <c r="J2750" i="4"/>
  <c r="M2750" i="4" s="1"/>
  <c r="I2751" i="4"/>
  <c r="J2751" i="4"/>
  <c r="M2751" i="4" s="1"/>
  <c r="I2752" i="4"/>
  <c r="J2752" i="4"/>
  <c r="M2752" i="4" s="1"/>
  <c r="I2753" i="4"/>
  <c r="J2753" i="4"/>
  <c r="M2753" i="4" s="1"/>
  <c r="I2754" i="4"/>
  <c r="J2754" i="4"/>
  <c r="M2754" i="4" s="1"/>
  <c r="I2755" i="4"/>
  <c r="J2755" i="4"/>
  <c r="M2755" i="4" s="1"/>
  <c r="I2756" i="4"/>
  <c r="J2756" i="4"/>
  <c r="M2756" i="4" s="1"/>
  <c r="O2756" i="4" s="1"/>
  <c r="I2757" i="4"/>
  <c r="J2757" i="4"/>
  <c r="M2757" i="4" s="1"/>
  <c r="I2758" i="4"/>
  <c r="J2758" i="4"/>
  <c r="M2758" i="4" s="1"/>
  <c r="I2759" i="4"/>
  <c r="J2759" i="4"/>
  <c r="M2759" i="4" s="1"/>
  <c r="O2759" i="4" s="1"/>
  <c r="I2760" i="4"/>
  <c r="J2760" i="4"/>
  <c r="M2760" i="4" s="1"/>
  <c r="I2761" i="4"/>
  <c r="J2761" i="4"/>
  <c r="M2761" i="4" s="1"/>
  <c r="I2762" i="4"/>
  <c r="J2762" i="4"/>
  <c r="M2762" i="4" s="1"/>
  <c r="O2762" i="4" s="1"/>
  <c r="I2763" i="4"/>
  <c r="J2763" i="4"/>
  <c r="M2763" i="4" s="1"/>
  <c r="I2764" i="4"/>
  <c r="J2764" i="4"/>
  <c r="M2764" i="4" s="1"/>
  <c r="I2765" i="4"/>
  <c r="J2765" i="4"/>
  <c r="M2765" i="4" s="1"/>
  <c r="O2765" i="4" s="1"/>
  <c r="I2766" i="4"/>
  <c r="J2766" i="4"/>
  <c r="M2766" i="4" s="1"/>
  <c r="I2767" i="4"/>
  <c r="J2767" i="4"/>
  <c r="M2767" i="4" s="1"/>
  <c r="I2768" i="4"/>
  <c r="J2768" i="4"/>
  <c r="M2768" i="4" s="1"/>
  <c r="O2768" i="4" s="1"/>
  <c r="I2769" i="4"/>
  <c r="J2769" i="4"/>
  <c r="M2769" i="4" s="1"/>
  <c r="I2770" i="4"/>
  <c r="J2770" i="4"/>
  <c r="M2770" i="4" s="1"/>
  <c r="O2770" i="4" s="1"/>
  <c r="I2771" i="4"/>
  <c r="J2771" i="4"/>
  <c r="M2771" i="4" s="1"/>
  <c r="O2771" i="4" s="1"/>
  <c r="I2772" i="4"/>
  <c r="J2772" i="4"/>
  <c r="M2772" i="4" s="1"/>
  <c r="I2773" i="4"/>
  <c r="J2773" i="4"/>
  <c r="M2773" i="4" s="1"/>
  <c r="O2773" i="4" s="1"/>
  <c r="I2774" i="4"/>
  <c r="J2774" i="4"/>
  <c r="M2774" i="4" s="1"/>
  <c r="O2774" i="4" s="1"/>
  <c r="I2775" i="4"/>
  <c r="J2775" i="4"/>
  <c r="M2775" i="4" s="1"/>
  <c r="I2776" i="4"/>
  <c r="J2776" i="4"/>
  <c r="M2776" i="4" s="1"/>
  <c r="O2776" i="4" s="1"/>
  <c r="I2777" i="4"/>
  <c r="J2777" i="4"/>
  <c r="M2777" i="4" s="1"/>
  <c r="O2777" i="4" s="1"/>
  <c r="I2778" i="4"/>
  <c r="J2778" i="4"/>
  <c r="M2778" i="4" s="1"/>
  <c r="I2779" i="4"/>
  <c r="J2779" i="4"/>
  <c r="M2779" i="4" s="1"/>
  <c r="O2779" i="4" s="1"/>
  <c r="I2780" i="4"/>
  <c r="J2780" i="4"/>
  <c r="M2780" i="4" s="1"/>
  <c r="I2781" i="4"/>
  <c r="J2781" i="4"/>
  <c r="M2781" i="4" s="1"/>
  <c r="I2782" i="4"/>
  <c r="J2782" i="4"/>
  <c r="M2782" i="4" s="1"/>
  <c r="O2782" i="4" s="1"/>
  <c r="I2783" i="4"/>
  <c r="J2783" i="4"/>
  <c r="M2783" i="4" s="1"/>
  <c r="I2784" i="4"/>
  <c r="J2784" i="4"/>
  <c r="M2784" i="4" s="1"/>
  <c r="I2785" i="4"/>
  <c r="J2785" i="4"/>
  <c r="M2785" i="4" s="1"/>
  <c r="I2786" i="4"/>
  <c r="J2786" i="4"/>
  <c r="M2786" i="4" s="1"/>
  <c r="O2786" i="4" s="1"/>
  <c r="I2787" i="4"/>
  <c r="J2787" i="4"/>
  <c r="M2787" i="4" s="1"/>
  <c r="I2788" i="4"/>
  <c r="J2788" i="4"/>
  <c r="M2788" i="4" s="1"/>
  <c r="O2788" i="4" s="1"/>
  <c r="I2789" i="4"/>
  <c r="J2789" i="4"/>
  <c r="M2789" i="4" s="1"/>
  <c r="I2790" i="4"/>
  <c r="J2790" i="4"/>
  <c r="M2790" i="4" s="1"/>
  <c r="I2791" i="4"/>
  <c r="J2791" i="4"/>
  <c r="M2791" i="4" s="1"/>
  <c r="I2792" i="4"/>
  <c r="J2792" i="4"/>
  <c r="M2792" i="4" s="1"/>
  <c r="O2792" i="4" s="1"/>
  <c r="I2793" i="4"/>
  <c r="J2793" i="4"/>
  <c r="M2793" i="4" s="1"/>
  <c r="I2794" i="4"/>
  <c r="J2794" i="4"/>
  <c r="M2794" i="4" s="1"/>
  <c r="O2794" i="4" s="1"/>
  <c r="I2795" i="4"/>
  <c r="J2795" i="4"/>
  <c r="M2795" i="4" s="1"/>
  <c r="I2796" i="4"/>
  <c r="J2796" i="4"/>
  <c r="M2796" i="4" s="1"/>
  <c r="I2797" i="4"/>
  <c r="J2797" i="4"/>
  <c r="M2797" i="4" s="1"/>
  <c r="I2798" i="4"/>
  <c r="J2798" i="4"/>
  <c r="M2798" i="4" s="1"/>
  <c r="O2798" i="4" s="1"/>
  <c r="I2799" i="4"/>
  <c r="J2799" i="4"/>
  <c r="M2799" i="4" s="1"/>
  <c r="I2800" i="4"/>
  <c r="J2800" i="4"/>
  <c r="M2800" i="4" s="1"/>
  <c r="O2800" i="4" s="1"/>
  <c r="I2801" i="4"/>
  <c r="J2801" i="4"/>
  <c r="M2801" i="4" s="1"/>
  <c r="I2802" i="4"/>
  <c r="J2802" i="4"/>
  <c r="M2802" i="4" s="1"/>
  <c r="O2802" i="4" s="1"/>
  <c r="I2803" i="4"/>
  <c r="J2803" i="4"/>
  <c r="M2803" i="4" s="1"/>
  <c r="I2804" i="4"/>
  <c r="J2804" i="4"/>
  <c r="M2804" i="4" s="1"/>
  <c r="I2805" i="4"/>
  <c r="J2805" i="4"/>
  <c r="M2805" i="4" s="1"/>
  <c r="I2806" i="4"/>
  <c r="J2806" i="4"/>
  <c r="M2806" i="4" s="1"/>
  <c r="I2807" i="4"/>
  <c r="J2807" i="4"/>
  <c r="M2807" i="4" s="1"/>
  <c r="I2808" i="4"/>
  <c r="J2808" i="4"/>
  <c r="M2808" i="4" s="1"/>
  <c r="I2809" i="4"/>
  <c r="J2809" i="4"/>
  <c r="M2809" i="4" s="1"/>
  <c r="I2810" i="4"/>
  <c r="J2810" i="4"/>
  <c r="M2810" i="4" s="1"/>
  <c r="O2810" i="4" s="1"/>
  <c r="I2811" i="4"/>
  <c r="J2811" i="4"/>
  <c r="M2811" i="4" s="1"/>
  <c r="I2812" i="4"/>
  <c r="J2812" i="4"/>
  <c r="M2812" i="4" s="1"/>
  <c r="I2813" i="4"/>
  <c r="J2813" i="4"/>
  <c r="M2813" i="4" s="1"/>
  <c r="I2814" i="4"/>
  <c r="J2814" i="4"/>
  <c r="M2814" i="4" s="1"/>
  <c r="I2815" i="4"/>
  <c r="J2815" i="4"/>
  <c r="M2815" i="4" s="1"/>
  <c r="I2816" i="4"/>
  <c r="J2816" i="4"/>
  <c r="M2816" i="4" s="1"/>
  <c r="I2817" i="4"/>
  <c r="J2817" i="4"/>
  <c r="M2817" i="4" s="1"/>
  <c r="I2818" i="4"/>
  <c r="J2818" i="4"/>
  <c r="M2818" i="4" s="1"/>
  <c r="I2819" i="4"/>
  <c r="J2819" i="4"/>
  <c r="M2819" i="4" s="1"/>
  <c r="O2819" i="4" s="1"/>
  <c r="I2820" i="4"/>
  <c r="J2820" i="4"/>
  <c r="M2820" i="4" s="1"/>
  <c r="I2821" i="4"/>
  <c r="J2821" i="4"/>
  <c r="M2821" i="4" s="1"/>
  <c r="I2822" i="4"/>
  <c r="J2822" i="4"/>
  <c r="M2822" i="4" s="1"/>
  <c r="I2823" i="4"/>
  <c r="J2823" i="4"/>
  <c r="M2823" i="4" s="1"/>
  <c r="I2824" i="4"/>
  <c r="J2824" i="4"/>
  <c r="M2824" i="4" s="1"/>
  <c r="I2825" i="4"/>
  <c r="J2825" i="4"/>
  <c r="M2825" i="4" s="1"/>
  <c r="I2826" i="4"/>
  <c r="J2826" i="4"/>
  <c r="M2826" i="4" s="1"/>
  <c r="I2827" i="4"/>
  <c r="J2827" i="4"/>
  <c r="M2827" i="4" s="1"/>
  <c r="I2828" i="4"/>
  <c r="J2828" i="4"/>
  <c r="M2828" i="4" s="1"/>
  <c r="O2828" i="4" s="1"/>
  <c r="I2829" i="4"/>
  <c r="J2829" i="4"/>
  <c r="M2829" i="4" s="1"/>
  <c r="I2830" i="4"/>
  <c r="J2830" i="4"/>
  <c r="M2830" i="4" s="1"/>
  <c r="I2831" i="4"/>
  <c r="J2831" i="4"/>
  <c r="M2831" i="4" s="1"/>
  <c r="I2832" i="4"/>
  <c r="J2832" i="4"/>
  <c r="M2832" i="4" s="1"/>
  <c r="I2833" i="4"/>
  <c r="J2833" i="4"/>
  <c r="M2833" i="4" s="1"/>
  <c r="I2834" i="4"/>
  <c r="J2834" i="4"/>
  <c r="M2834" i="4" s="1"/>
  <c r="I2835" i="4"/>
  <c r="J2835" i="4"/>
  <c r="M2835" i="4" s="1"/>
  <c r="I2836" i="4"/>
  <c r="J2836" i="4"/>
  <c r="M2836" i="4" s="1"/>
  <c r="I2837" i="4"/>
  <c r="J2837" i="4"/>
  <c r="M2837" i="4" s="1"/>
  <c r="O2837" i="4" s="1"/>
  <c r="I2838" i="4"/>
  <c r="J2838" i="4"/>
  <c r="M2838" i="4" s="1"/>
  <c r="I2839" i="4"/>
  <c r="J2839" i="4"/>
  <c r="M2839" i="4" s="1"/>
  <c r="I2840" i="4"/>
  <c r="J2840" i="4"/>
  <c r="M2840" i="4" s="1"/>
  <c r="I2841" i="4"/>
  <c r="J2841" i="4"/>
  <c r="M2841" i="4" s="1"/>
  <c r="I2842" i="4"/>
  <c r="J2842" i="4"/>
  <c r="M2842" i="4" s="1"/>
  <c r="I2843" i="4"/>
  <c r="J2843" i="4"/>
  <c r="M2843" i="4" s="1"/>
  <c r="I2844" i="4"/>
  <c r="J2844" i="4"/>
  <c r="M2844" i="4" s="1"/>
  <c r="I2845" i="4"/>
  <c r="J2845" i="4"/>
  <c r="M2845" i="4" s="1"/>
  <c r="I2846" i="4"/>
  <c r="J2846" i="4"/>
  <c r="M2846" i="4" s="1"/>
  <c r="O2846" i="4" s="1"/>
  <c r="I2847" i="4"/>
  <c r="J2847" i="4"/>
  <c r="M2847" i="4" s="1"/>
  <c r="I2848" i="4"/>
  <c r="J2848" i="4"/>
  <c r="M2848" i="4" s="1"/>
  <c r="I2849" i="4"/>
  <c r="J2849" i="4"/>
  <c r="M2849" i="4" s="1"/>
  <c r="I2850" i="4"/>
  <c r="J2850" i="4"/>
  <c r="M2850" i="4" s="1"/>
  <c r="I2851" i="4"/>
  <c r="J2851" i="4"/>
  <c r="M2851" i="4" s="1"/>
  <c r="I2852" i="4"/>
  <c r="J2852" i="4"/>
  <c r="M2852" i="4" s="1"/>
  <c r="I2853" i="4"/>
  <c r="J2853" i="4"/>
  <c r="M2853" i="4" s="1"/>
  <c r="I2854" i="4"/>
  <c r="J2854" i="4"/>
  <c r="M2854" i="4" s="1"/>
  <c r="I2855" i="4"/>
  <c r="J2855" i="4"/>
  <c r="M2855" i="4" s="1"/>
  <c r="O2855" i="4" s="1"/>
  <c r="I2856" i="4"/>
  <c r="J2856" i="4"/>
  <c r="M2856" i="4" s="1"/>
  <c r="I2857" i="4"/>
  <c r="J2857" i="4"/>
  <c r="M2857" i="4" s="1"/>
  <c r="I2858" i="4"/>
  <c r="J2858" i="4"/>
  <c r="M2858" i="4" s="1"/>
  <c r="I2859" i="4"/>
  <c r="J2859" i="4"/>
  <c r="M2859" i="4" s="1"/>
  <c r="I2860" i="4"/>
  <c r="J2860" i="4"/>
  <c r="M2860" i="4" s="1"/>
  <c r="I2861" i="4"/>
  <c r="J2861" i="4"/>
  <c r="M2861" i="4" s="1"/>
  <c r="I2862" i="4"/>
  <c r="J2862" i="4"/>
  <c r="M2862" i="4" s="1"/>
  <c r="I2863" i="4"/>
  <c r="J2863" i="4"/>
  <c r="M2863" i="4" s="1"/>
  <c r="I2864" i="4"/>
  <c r="J2864" i="4"/>
  <c r="M2864" i="4" s="1"/>
  <c r="O2864" i="4" s="1"/>
  <c r="I2865" i="4"/>
  <c r="J2865" i="4"/>
  <c r="M2865" i="4" s="1"/>
  <c r="I2866" i="4"/>
  <c r="J2866" i="4"/>
  <c r="M2866" i="4" s="1"/>
  <c r="I2867" i="4"/>
  <c r="J2867" i="4"/>
  <c r="M2867" i="4" s="1"/>
  <c r="I2868" i="4"/>
  <c r="J2868" i="4"/>
  <c r="M2868" i="4" s="1"/>
  <c r="I2869" i="4"/>
  <c r="J2869" i="4"/>
  <c r="M2869" i="4" s="1"/>
  <c r="I2870" i="4"/>
  <c r="J2870" i="4"/>
  <c r="M2870" i="4" s="1"/>
  <c r="I2871" i="4"/>
  <c r="J2871" i="4"/>
  <c r="M2871" i="4" s="1"/>
  <c r="I2872" i="4"/>
  <c r="J2872" i="4"/>
  <c r="M2872" i="4" s="1"/>
  <c r="I2873" i="4"/>
  <c r="J2873" i="4"/>
  <c r="M2873" i="4" s="1"/>
  <c r="O2873" i="4" s="1"/>
  <c r="I2874" i="4"/>
  <c r="J2874" i="4"/>
  <c r="M2874" i="4" s="1"/>
  <c r="I2875" i="4"/>
  <c r="J2875" i="4"/>
  <c r="M2875" i="4" s="1"/>
  <c r="I2876" i="4"/>
  <c r="J2876" i="4"/>
  <c r="M2876" i="4" s="1"/>
  <c r="I2877" i="4"/>
  <c r="J2877" i="4"/>
  <c r="M2877" i="4" s="1"/>
  <c r="I2878" i="4"/>
  <c r="J2878" i="4"/>
  <c r="M2878" i="4" s="1"/>
  <c r="I2879" i="4"/>
  <c r="J2879" i="4"/>
  <c r="M2879" i="4" s="1"/>
  <c r="I2880" i="4"/>
  <c r="J2880" i="4"/>
  <c r="M2880" i="4" s="1"/>
  <c r="I2881" i="4"/>
  <c r="J2881" i="4"/>
  <c r="M2881" i="4" s="1"/>
  <c r="I2882" i="4"/>
  <c r="J2882" i="4"/>
  <c r="M2882" i="4" s="1"/>
  <c r="O2882" i="4" s="1"/>
  <c r="I2883" i="4"/>
  <c r="J2883" i="4"/>
  <c r="M2883" i="4" s="1"/>
  <c r="I2884" i="4"/>
  <c r="J2884" i="4"/>
  <c r="M2884" i="4" s="1"/>
  <c r="I2885" i="4"/>
  <c r="J2885" i="4"/>
  <c r="M2885" i="4" s="1"/>
  <c r="I2886" i="4"/>
  <c r="J2886" i="4"/>
  <c r="M2886" i="4" s="1"/>
  <c r="I2887" i="4"/>
  <c r="J2887" i="4"/>
  <c r="M2887" i="4" s="1"/>
  <c r="I2888" i="4"/>
  <c r="J2888" i="4"/>
  <c r="M2888" i="4" s="1"/>
  <c r="I2889" i="4"/>
  <c r="J2889" i="4"/>
  <c r="M2889" i="4" s="1"/>
  <c r="I2890" i="4"/>
  <c r="J2890" i="4"/>
  <c r="M2890" i="4" s="1"/>
  <c r="I2891" i="4"/>
  <c r="J2891" i="4"/>
  <c r="M2891" i="4" s="1"/>
  <c r="O2891" i="4" s="1"/>
  <c r="I2892" i="4"/>
  <c r="J2892" i="4"/>
  <c r="M2892" i="4" s="1"/>
  <c r="I2893" i="4"/>
  <c r="J2893" i="4"/>
  <c r="M2893" i="4" s="1"/>
  <c r="I2894" i="4"/>
  <c r="J2894" i="4"/>
  <c r="M2894" i="4" s="1"/>
  <c r="I2895" i="4"/>
  <c r="J2895" i="4"/>
  <c r="M2895" i="4" s="1"/>
  <c r="I2896" i="4"/>
  <c r="J2896" i="4"/>
  <c r="M2896" i="4" s="1"/>
  <c r="I2897" i="4"/>
  <c r="J2897" i="4"/>
  <c r="M2897" i="4" s="1"/>
  <c r="I2898" i="4"/>
  <c r="J2898" i="4"/>
  <c r="M2898" i="4" s="1"/>
  <c r="I2899" i="4"/>
  <c r="J2899" i="4"/>
  <c r="M2899" i="4" s="1"/>
  <c r="I2900" i="4"/>
  <c r="J2900" i="4"/>
  <c r="M2900" i="4" s="1"/>
  <c r="I2901" i="4"/>
  <c r="J2901" i="4"/>
  <c r="M2901" i="4" s="1"/>
  <c r="I2902" i="4"/>
  <c r="J2902" i="4"/>
  <c r="M2902" i="4" s="1"/>
  <c r="I2903" i="4"/>
  <c r="J2903" i="4"/>
  <c r="M2903" i="4" s="1"/>
  <c r="I2904" i="4"/>
  <c r="J2904" i="4"/>
  <c r="M2904" i="4" s="1"/>
  <c r="I2905" i="4"/>
  <c r="J2905" i="4"/>
  <c r="M2905" i="4" s="1"/>
  <c r="O2905" i="4" s="1"/>
  <c r="I2906" i="4"/>
  <c r="J2906" i="4"/>
  <c r="M2906" i="4" s="1"/>
  <c r="I2907" i="4"/>
  <c r="J2907" i="4"/>
  <c r="M2907" i="4" s="1"/>
  <c r="I2908" i="4"/>
  <c r="J2908" i="4"/>
  <c r="M2908" i="4" s="1"/>
  <c r="O2908" i="4" s="1"/>
  <c r="I2909" i="4"/>
  <c r="J2909" i="4"/>
  <c r="M2909" i="4" s="1"/>
  <c r="O2909" i="4" s="1"/>
  <c r="I2910" i="4"/>
  <c r="J2910" i="4"/>
  <c r="M2910" i="4" s="1"/>
  <c r="I2911" i="4"/>
  <c r="J2911" i="4"/>
  <c r="M2911" i="4" s="1"/>
  <c r="O2911" i="4" s="1"/>
  <c r="I2912" i="4"/>
  <c r="J2912" i="4"/>
  <c r="M2912" i="4" s="1"/>
  <c r="O2912" i="4" s="1"/>
  <c r="P2912" i="4" s="1"/>
  <c r="I2913" i="4"/>
  <c r="J2913" i="4"/>
  <c r="M2913" i="4" s="1"/>
  <c r="I2914" i="4"/>
  <c r="J2914" i="4"/>
  <c r="M2914" i="4" s="1"/>
  <c r="I2915" i="4"/>
  <c r="J2915" i="4"/>
  <c r="M2915" i="4" s="1"/>
  <c r="I2916" i="4"/>
  <c r="J2916" i="4"/>
  <c r="M2916" i="4" s="1"/>
  <c r="I2917" i="4"/>
  <c r="J2917" i="4"/>
  <c r="M2917" i="4" s="1"/>
  <c r="I2918" i="4"/>
  <c r="J2918" i="4"/>
  <c r="M2918" i="4" s="1"/>
  <c r="I2919" i="4"/>
  <c r="J2919" i="4"/>
  <c r="M2919" i="4" s="1"/>
  <c r="I2920" i="4"/>
  <c r="J2920" i="4"/>
  <c r="M2920" i="4" s="1"/>
  <c r="I2921" i="4"/>
  <c r="J2921" i="4"/>
  <c r="M2921" i="4" s="1"/>
  <c r="I2922" i="4"/>
  <c r="J2922" i="4"/>
  <c r="M2922" i="4" s="1"/>
  <c r="I2923" i="4"/>
  <c r="J2923" i="4"/>
  <c r="M2923" i="4" s="1"/>
  <c r="I2924" i="4"/>
  <c r="J2924" i="4"/>
  <c r="M2924" i="4" s="1"/>
  <c r="I2925" i="4"/>
  <c r="J2925" i="4"/>
  <c r="M2925" i="4" s="1"/>
  <c r="I2926" i="4"/>
  <c r="J2926" i="4"/>
  <c r="M2926" i="4" s="1"/>
  <c r="I2927" i="4"/>
  <c r="J2927" i="4"/>
  <c r="M2927" i="4" s="1"/>
  <c r="I2928" i="4"/>
  <c r="J2928" i="4"/>
  <c r="M2928" i="4" s="1"/>
  <c r="I2929" i="4"/>
  <c r="J2929" i="4"/>
  <c r="M2929" i="4" s="1"/>
  <c r="I2930" i="4"/>
  <c r="J2930" i="4"/>
  <c r="M2930" i="4" s="1"/>
  <c r="I2931" i="4"/>
  <c r="J2931" i="4"/>
  <c r="M2931" i="4" s="1"/>
  <c r="I2932" i="4"/>
  <c r="J2932" i="4"/>
  <c r="M2932" i="4" s="1"/>
  <c r="O2932" i="4" s="1"/>
  <c r="I2933" i="4"/>
  <c r="J2933" i="4"/>
  <c r="M2933" i="4" s="1"/>
  <c r="I2934" i="4"/>
  <c r="J2934" i="4"/>
  <c r="M2934" i="4" s="1"/>
  <c r="I2935" i="4"/>
  <c r="J2935" i="4"/>
  <c r="M2935" i="4" s="1"/>
  <c r="I2936" i="4"/>
  <c r="J2936" i="4"/>
  <c r="M2936" i="4" s="1"/>
  <c r="I2937" i="4"/>
  <c r="J2937" i="4"/>
  <c r="M2937" i="4" s="1"/>
  <c r="I2938" i="4"/>
  <c r="J2938" i="4"/>
  <c r="M2938" i="4" s="1"/>
  <c r="I2939" i="4"/>
  <c r="J2939" i="4"/>
  <c r="M2939" i="4" s="1"/>
  <c r="I2940" i="4"/>
  <c r="J2940" i="4"/>
  <c r="M2940" i="4" s="1"/>
  <c r="I2941" i="4"/>
  <c r="J2941" i="4"/>
  <c r="M2941" i="4" s="1"/>
  <c r="I2942" i="4"/>
  <c r="J2942" i="4"/>
  <c r="M2942" i="4" s="1"/>
  <c r="I2943" i="4"/>
  <c r="J2943" i="4"/>
  <c r="M2943" i="4" s="1"/>
  <c r="I2944" i="4"/>
  <c r="J2944" i="4"/>
  <c r="M2944" i="4" s="1"/>
  <c r="I2945" i="4"/>
  <c r="J2945" i="4"/>
  <c r="M2945" i="4" s="1"/>
  <c r="I2946" i="4"/>
  <c r="J2946" i="4"/>
  <c r="M2946" i="4" s="1"/>
  <c r="I2947" i="4"/>
  <c r="J2947" i="4"/>
  <c r="M2947" i="4" s="1"/>
  <c r="I2948" i="4"/>
  <c r="J2948" i="4"/>
  <c r="M2948" i="4" s="1"/>
  <c r="I2949" i="4"/>
  <c r="J2949" i="4"/>
  <c r="M2949" i="4" s="1"/>
  <c r="I2950" i="4"/>
  <c r="J2950" i="4"/>
  <c r="M2950" i="4" s="1"/>
  <c r="I2951" i="4"/>
  <c r="J2951" i="4"/>
  <c r="M2951" i="4" s="1"/>
  <c r="I2952" i="4"/>
  <c r="J2952" i="4"/>
  <c r="M2952" i="4" s="1"/>
  <c r="I2953" i="4"/>
  <c r="J2953" i="4"/>
  <c r="M2953" i="4" s="1"/>
  <c r="I2954" i="4"/>
  <c r="J2954" i="4"/>
  <c r="M2954" i="4" s="1"/>
  <c r="I2955" i="4"/>
  <c r="J2955" i="4"/>
  <c r="M2955" i="4" s="1"/>
  <c r="I2956" i="4"/>
  <c r="J2956" i="4"/>
  <c r="M2956" i="4" s="1"/>
  <c r="I2957" i="4"/>
  <c r="J2957" i="4"/>
  <c r="M2957" i="4" s="1"/>
  <c r="I2958" i="4"/>
  <c r="J2958" i="4"/>
  <c r="M2958" i="4" s="1"/>
  <c r="I2959" i="4"/>
  <c r="J2959" i="4"/>
  <c r="M2959" i="4" s="1"/>
  <c r="I2960" i="4"/>
  <c r="J2960" i="4"/>
  <c r="M2960" i="4" s="1"/>
  <c r="I2961" i="4"/>
  <c r="J2961" i="4"/>
  <c r="M2961" i="4" s="1"/>
  <c r="I2962" i="4"/>
  <c r="J2962" i="4"/>
  <c r="M2962" i="4" s="1"/>
  <c r="I2963" i="4"/>
  <c r="J2963" i="4"/>
  <c r="M2963" i="4" s="1"/>
  <c r="I2964" i="4"/>
  <c r="J2964" i="4"/>
  <c r="M2964" i="4" s="1"/>
  <c r="O2964" i="4" s="1"/>
  <c r="I2965" i="4"/>
  <c r="J2965" i="4"/>
  <c r="M2965" i="4" s="1"/>
  <c r="I2966" i="4"/>
  <c r="J2966" i="4"/>
  <c r="M2966" i="4" s="1"/>
  <c r="I2967" i="4"/>
  <c r="J2967" i="4"/>
  <c r="M2967" i="4" s="1"/>
  <c r="O2967" i="4" s="1"/>
  <c r="I2968" i="4"/>
  <c r="J2968" i="4"/>
  <c r="M2968" i="4" s="1"/>
  <c r="O2968" i="4" s="1"/>
  <c r="P2968" i="4" s="1"/>
  <c r="I2969" i="4"/>
  <c r="J2969" i="4"/>
  <c r="M2969" i="4" s="1"/>
  <c r="I2970" i="4"/>
  <c r="J2970" i="4"/>
  <c r="M2970" i="4" s="1"/>
  <c r="I2971" i="4"/>
  <c r="J2971" i="4"/>
  <c r="M2971" i="4" s="1"/>
  <c r="I2972" i="4"/>
  <c r="J2972" i="4"/>
  <c r="M2972" i="4" s="1"/>
  <c r="O2972" i="4" s="1"/>
  <c r="P2972" i="4" s="1"/>
  <c r="I2973" i="4"/>
  <c r="J2973" i="4"/>
  <c r="M2973" i="4" s="1"/>
  <c r="O2973" i="4" s="1"/>
  <c r="I2974" i="4"/>
  <c r="J2974" i="4"/>
  <c r="M2974" i="4" s="1"/>
  <c r="I2975" i="4"/>
  <c r="J2975" i="4"/>
  <c r="M2975" i="4" s="1"/>
  <c r="O2975" i="4" s="1"/>
  <c r="P2975" i="4" s="1"/>
  <c r="I2976" i="4"/>
  <c r="J2976" i="4"/>
  <c r="M2976" i="4" s="1"/>
  <c r="O2976" i="4" s="1"/>
  <c r="I2977" i="4"/>
  <c r="J2977" i="4"/>
  <c r="M2977" i="4" s="1"/>
  <c r="I2978" i="4"/>
  <c r="J2978" i="4"/>
  <c r="M2978" i="4" s="1"/>
  <c r="O2978" i="4" s="1"/>
  <c r="I2979" i="4"/>
  <c r="J2979" i="4"/>
  <c r="M2979" i="4" s="1"/>
  <c r="I2980" i="4"/>
  <c r="J2980" i="4"/>
  <c r="M2980" i="4" s="1"/>
  <c r="I2981" i="4"/>
  <c r="J2981" i="4"/>
  <c r="M2981" i="4" s="1"/>
  <c r="O2981" i="4" s="1"/>
  <c r="I2982" i="4"/>
  <c r="J2982" i="4"/>
  <c r="M2982" i="4" s="1"/>
  <c r="O2982" i="4" s="1"/>
  <c r="I2983" i="4"/>
  <c r="J2983" i="4"/>
  <c r="M2983" i="4" s="1"/>
  <c r="I2984" i="4"/>
  <c r="J2984" i="4"/>
  <c r="M2984" i="4" s="1"/>
  <c r="O2984" i="4" s="1"/>
  <c r="I2985" i="4"/>
  <c r="J2985" i="4"/>
  <c r="M2985" i="4" s="1"/>
  <c r="I2986" i="4"/>
  <c r="J2986" i="4"/>
  <c r="M2986" i="4" s="1"/>
  <c r="I2987" i="4"/>
  <c r="J2987" i="4"/>
  <c r="M2987" i="4" s="1"/>
  <c r="I2988" i="4"/>
  <c r="J2988" i="4"/>
  <c r="M2988" i="4" s="1"/>
  <c r="I2989" i="4"/>
  <c r="J2989" i="4"/>
  <c r="M2989" i="4" s="1"/>
  <c r="I2990" i="4"/>
  <c r="J2990" i="4"/>
  <c r="M2990" i="4" s="1"/>
  <c r="I2991" i="4"/>
  <c r="J2991" i="4"/>
  <c r="M2991" i="4" s="1"/>
  <c r="I2992" i="4"/>
  <c r="J2992" i="4"/>
  <c r="M2992" i="4" s="1"/>
  <c r="I2993" i="4"/>
  <c r="J2993" i="4"/>
  <c r="M2993" i="4" s="1"/>
  <c r="I2994" i="4"/>
  <c r="J2994" i="4"/>
  <c r="M2994" i="4" s="1"/>
  <c r="J2995" i="4"/>
  <c r="M2995" i="4" s="1"/>
  <c r="J2996" i="4"/>
  <c r="M2996" i="4" s="1"/>
  <c r="J2997" i="4"/>
  <c r="M2997" i="4" s="1"/>
  <c r="J2998" i="4"/>
  <c r="M2998" i="4" s="1"/>
  <c r="I2999" i="4"/>
  <c r="J2999" i="4"/>
  <c r="M2999" i="4" s="1"/>
  <c r="I3000" i="4"/>
  <c r="J3000" i="4"/>
  <c r="M3000" i="4" s="1"/>
  <c r="I3001" i="4"/>
  <c r="J3001" i="4"/>
  <c r="M3001" i="4" s="1"/>
  <c r="I3002" i="4"/>
  <c r="J3002" i="4"/>
  <c r="M3002" i="4" s="1"/>
  <c r="I3003" i="4"/>
  <c r="J3003" i="4"/>
  <c r="M3003" i="4" s="1"/>
  <c r="I3004" i="4"/>
  <c r="J3004" i="4"/>
  <c r="M3004" i="4" s="1"/>
  <c r="I3005" i="4"/>
  <c r="J3005" i="4"/>
  <c r="M3005" i="4" s="1"/>
  <c r="I3006" i="4"/>
  <c r="J3006" i="4"/>
  <c r="M3006" i="4" s="1"/>
  <c r="I3007" i="4"/>
  <c r="J3007" i="4"/>
  <c r="M3007" i="4" s="1"/>
  <c r="I3008" i="4"/>
  <c r="J3008" i="4"/>
  <c r="M3008" i="4" s="1"/>
  <c r="I3009" i="4"/>
  <c r="J3009" i="4"/>
  <c r="M3009" i="4" s="1"/>
  <c r="I3010" i="4"/>
  <c r="J3010" i="4"/>
  <c r="M3010" i="4" s="1"/>
  <c r="I3011" i="4"/>
  <c r="J3011" i="4"/>
  <c r="M3011" i="4" s="1"/>
  <c r="I3012" i="4"/>
  <c r="J3012" i="4"/>
  <c r="M3012" i="4" s="1"/>
  <c r="I3013" i="4"/>
  <c r="J3013" i="4"/>
  <c r="M3013" i="4" s="1"/>
  <c r="I3014" i="4"/>
  <c r="J3014" i="4"/>
  <c r="M3014" i="4" s="1"/>
  <c r="I3015" i="4"/>
  <c r="J3015" i="4"/>
  <c r="M3015" i="4" s="1"/>
  <c r="I3016" i="4"/>
  <c r="J3016" i="4"/>
  <c r="M3016" i="4" s="1"/>
  <c r="I3017" i="4"/>
  <c r="J3017" i="4"/>
  <c r="M3017" i="4" s="1"/>
  <c r="I3018" i="4"/>
  <c r="J3018" i="4"/>
  <c r="M3018" i="4" s="1"/>
  <c r="I3019" i="4"/>
  <c r="J3019" i="4"/>
  <c r="M3019" i="4" s="1"/>
  <c r="I3020" i="4"/>
  <c r="J3020" i="4"/>
  <c r="M3020" i="4" s="1"/>
  <c r="I3021" i="4"/>
  <c r="J3021" i="4"/>
  <c r="M3021" i="4" s="1"/>
  <c r="I3022" i="4"/>
  <c r="J3022" i="4"/>
  <c r="M3022" i="4" s="1"/>
  <c r="I3023" i="4"/>
  <c r="J3023" i="4"/>
  <c r="M3023" i="4" s="1"/>
  <c r="I3024" i="4"/>
  <c r="J3024" i="4"/>
  <c r="M3024" i="4" s="1"/>
  <c r="I3025" i="4"/>
  <c r="J3025" i="4"/>
  <c r="M3025" i="4" s="1"/>
  <c r="I3026" i="4"/>
  <c r="J3026" i="4"/>
  <c r="M3026" i="4" s="1"/>
  <c r="I3027" i="4"/>
  <c r="J3027" i="4"/>
  <c r="M3027" i="4" s="1"/>
  <c r="I3028" i="4"/>
  <c r="J3028" i="4"/>
  <c r="M3028" i="4" s="1"/>
  <c r="I3029" i="4"/>
  <c r="J3029" i="4"/>
  <c r="M3029" i="4" s="1"/>
  <c r="I3030" i="4"/>
  <c r="J3030" i="4"/>
  <c r="M3030" i="4" s="1"/>
  <c r="I3031" i="4"/>
  <c r="J3031" i="4"/>
  <c r="M3031" i="4" s="1"/>
  <c r="I3032" i="4"/>
  <c r="J3032" i="4"/>
  <c r="M3032" i="4" s="1"/>
  <c r="I3033" i="4"/>
  <c r="J3033" i="4"/>
  <c r="M3033" i="4" s="1"/>
  <c r="I3034" i="4"/>
  <c r="J3034" i="4"/>
  <c r="M3034" i="4" s="1"/>
  <c r="I3035" i="4"/>
  <c r="J3035" i="4"/>
  <c r="M3035" i="4" s="1"/>
  <c r="I3036" i="4"/>
  <c r="J3036" i="4"/>
  <c r="M3036" i="4" s="1"/>
  <c r="I3037" i="4"/>
  <c r="J3037" i="4"/>
  <c r="M3037" i="4" s="1"/>
  <c r="I3038" i="4"/>
  <c r="J3038" i="4"/>
  <c r="M3038" i="4" s="1"/>
  <c r="I3039" i="4"/>
  <c r="J3039" i="4"/>
  <c r="M3039" i="4" s="1"/>
  <c r="I3040" i="4"/>
  <c r="J3040" i="4"/>
  <c r="M3040" i="4" s="1"/>
  <c r="I3041" i="4"/>
  <c r="J3041" i="4"/>
  <c r="M3041" i="4" s="1"/>
  <c r="I3042" i="4"/>
  <c r="J3042" i="4"/>
  <c r="M3042" i="4" s="1"/>
  <c r="I3043" i="4"/>
  <c r="J3043" i="4"/>
  <c r="M3043" i="4" s="1"/>
  <c r="I3044" i="4"/>
  <c r="J3044" i="4"/>
  <c r="M3044" i="4" s="1"/>
  <c r="I3045" i="4"/>
  <c r="J3045" i="4"/>
  <c r="M3045" i="4" s="1"/>
  <c r="I3046" i="4"/>
  <c r="J3046" i="4"/>
  <c r="M3046" i="4" s="1"/>
  <c r="I3047" i="4"/>
  <c r="J3047" i="4"/>
  <c r="M3047" i="4" s="1"/>
  <c r="I3048" i="4"/>
  <c r="J3048" i="4"/>
  <c r="M3048" i="4" s="1"/>
  <c r="I3049" i="4"/>
  <c r="J3049" i="4"/>
  <c r="M3049" i="4" s="1"/>
  <c r="I3050" i="4"/>
  <c r="J3050" i="4"/>
  <c r="M3050" i="4" s="1"/>
  <c r="I3051" i="4"/>
  <c r="J3051" i="4"/>
  <c r="M3051" i="4" s="1"/>
  <c r="I3052" i="4"/>
  <c r="J3052" i="4"/>
  <c r="M3052" i="4" s="1"/>
  <c r="I3053" i="4"/>
  <c r="J3053" i="4"/>
  <c r="M3053" i="4" s="1"/>
  <c r="I3054" i="4"/>
  <c r="J3054" i="4"/>
  <c r="M3054" i="4" s="1"/>
  <c r="I3055" i="4"/>
  <c r="J3055" i="4"/>
  <c r="M3055" i="4" s="1"/>
  <c r="I3056" i="4"/>
  <c r="J3056" i="4"/>
  <c r="M3056" i="4" s="1"/>
  <c r="I3057" i="4"/>
  <c r="J3057" i="4"/>
  <c r="M3057" i="4" s="1"/>
  <c r="I3058" i="4"/>
  <c r="J3058" i="4"/>
  <c r="M3058" i="4" s="1"/>
  <c r="I3059" i="4"/>
  <c r="J3059" i="4"/>
  <c r="M3059" i="4" s="1"/>
  <c r="I3060" i="4"/>
  <c r="J3060" i="4"/>
  <c r="M3060" i="4" s="1"/>
  <c r="I3061" i="4"/>
  <c r="J3061" i="4"/>
  <c r="M3061" i="4" s="1"/>
  <c r="I3062" i="4"/>
  <c r="J3062" i="4"/>
  <c r="M3062" i="4" s="1"/>
  <c r="I3063" i="4"/>
  <c r="J3063" i="4"/>
  <c r="M3063" i="4" s="1"/>
  <c r="I3064" i="4"/>
  <c r="J3064" i="4"/>
  <c r="M3064" i="4" s="1"/>
  <c r="I3065" i="4"/>
  <c r="J3065" i="4"/>
  <c r="M3065" i="4" s="1"/>
  <c r="I3066" i="4"/>
  <c r="J3066" i="4"/>
  <c r="M3066" i="4" s="1"/>
  <c r="I3067" i="4"/>
  <c r="J3067" i="4"/>
  <c r="M3067" i="4" s="1"/>
  <c r="I3068" i="4"/>
  <c r="J3068" i="4"/>
  <c r="M3068" i="4" s="1"/>
  <c r="I3069" i="4"/>
  <c r="J3069" i="4"/>
  <c r="M3069" i="4" s="1"/>
  <c r="I3070" i="4"/>
  <c r="J3070" i="4"/>
  <c r="M3070" i="4" s="1"/>
  <c r="I3071" i="4"/>
  <c r="J3071" i="4"/>
  <c r="M3071" i="4" s="1"/>
  <c r="I3072" i="4"/>
  <c r="J3072" i="4"/>
  <c r="M3072" i="4" s="1"/>
  <c r="I3073" i="4"/>
  <c r="J3073" i="4"/>
  <c r="M3073" i="4" s="1"/>
  <c r="I3074" i="4"/>
  <c r="J3074" i="4"/>
  <c r="M3074" i="4" s="1"/>
  <c r="I3075" i="4"/>
  <c r="J3075" i="4"/>
  <c r="M3075" i="4" s="1"/>
  <c r="I3076" i="4"/>
  <c r="J3076" i="4"/>
  <c r="M3076" i="4" s="1"/>
  <c r="I3077" i="4"/>
  <c r="J3077" i="4"/>
  <c r="M3077" i="4" s="1"/>
  <c r="I3078" i="4"/>
  <c r="J3078" i="4"/>
  <c r="M3078" i="4" s="1"/>
  <c r="I3079" i="4"/>
  <c r="J3079" i="4"/>
  <c r="M3079" i="4" s="1"/>
  <c r="I3080" i="4"/>
  <c r="J3080" i="4"/>
  <c r="M3080" i="4" s="1"/>
  <c r="I3081" i="4"/>
  <c r="J3081" i="4"/>
  <c r="M3081" i="4" s="1"/>
  <c r="I3082" i="4"/>
  <c r="J3082" i="4"/>
  <c r="M3082" i="4" s="1"/>
  <c r="I3083" i="4"/>
  <c r="J3083" i="4"/>
  <c r="M3083" i="4" s="1"/>
  <c r="I3084" i="4"/>
  <c r="J3084" i="4"/>
  <c r="M3084" i="4" s="1"/>
  <c r="I3085" i="4"/>
  <c r="J3085" i="4"/>
  <c r="M3085" i="4" s="1"/>
  <c r="I3086" i="4"/>
  <c r="J3086" i="4"/>
  <c r="M3086" i="4" s="1"/>
  <c r="I3087" i="4"/>
  <c r="J3087" i="4"/>
  <c r="M3087" i="4" s="1"/>
  <c r="I3088" i="4"/>
  <c r="J3088" i="4"/>
  <c r="M3088" i="4" s="1"/>
  <c r="I3089" i="4"/>
  <c r="J3089" i="4"/>
  <c r="M3089" i="4" s="1"/>
  <c r="I3090" i="4"/>
  <c r="J3090" i="4"/>
  <c r="M3090" i="4" s="1"/>
  <c r="I3091" i="4"/>
  <c r="J3091" i="4"/>
  <c r="M3091" i="4" s="1"/>
  <c r="I3092" i="4"/>
  <c r="J3092" i="4"/>
  <c r="M3092" i="4" s="1"/>
  <c r="I3093" i="4"/>
  <c r="J3093" i="4"/>
  <c r="M3093" i="4" s="1"/>
  <c r="I3094" i="4"/>
  <c r="J3094" i="4"/>
  <c r="M3094" i="4" s="1"/>
  <c r="I3095" i="4"/>
  <c r="J3095" i="4"/>
  <c r="M3095" i="4" s="1"/>
  <c r="I3096" i="4"/>
  <c r="J3096" i="4"/>
  <c r="M3096" i="4" s="1"/>
  <c r="I3097" i="4"/>
  <c r="J3097" i="4"/>
  <c r="M3097" i="4" s="1"/>
  <c r="I3098" i="4"/>
  <c r="J3098" i="4"/>
  <c r="M3098" i="4" s="1"/>
  <c r="I3099" i="4"/>
  <c r="J3099" i="4"/>
  <c r="M3099" i="4" s="1"/>
  <c r="I3100" i="4"/>
  <c r="J3100" i="4"/>
  <c r="M3100" i="4" s="1"/>
  <c r="I3101" i="4"/>
  <c r="J3101" i="4"/>
  <c r="M3101" i="4" s="1"/>
  <c r="I3102" i="4"/>
  <c r="J3102" i="4"/>
  <c r="M3102" i="4" s="1"/>
  <c r="I3103" i="4"/>
  <c r="J3103" i="4"/>
  <c r="M3103" i="4" s="1"/>
  <c r="I3104" i="4"/>
  <c r="J3104" i="4"/>
  <c r="M3104" i="4" s="1"/>
  <c r="I3105" i="4"/>
  <c r="J3105" i="4"/>
  <c r="M3105" i="4" s="1"/>
  <c r="I3106" i="4"/>
  <c r="J3106" i="4"/>
  <c r="M3106" i="4" s="1"/>
  <c r="I3107" i="4"/>
  <c r="J3107" i="4"/>
  <c r="M3107" i="4" s="1"/>
  <c r="I3108" i="4"/>
  <c r="J3108" i="4"/>
  <c r="M3108" i="4" s="1"/>
  <c r="I3109" i="4"/>
  <c r="J3109" i="4"/>
  <c r="M3109" i="4" s="1"/>
  <c r="I3110" i="4"/>
  <c r="J3110" i="4"/>
  <c r="M3110" i="4" s="1"/>
  <c r="I3111" i="4"/>
  <c r="J3111" i="4"/>
  <c r="M3111" i="4" s="1"/>
  <c r="I3112" i="4"/>
  <c r="J3112" i="4"/>
  <c r="M3112" i="4" s="1"/>
  <c r="I3113" i="4"/>
  <c r="J3113" i="4"/>
  <c r="M3113" i="4" s="1"/>
  <c r="I3114" i="4"/>
  <c r="J3114" i="4"/>
  <c r="M3114" i="4" s="1"/>
  <c r="I3115" i="4"/>
  <c r="J3115" i="4"/>
  <c r="M3115" i="4" s="1"/>
  <c r="I3116" i="4"/>
  <c r="J3116" i="4"/>
  <c r="M3116" i="4" s="1"/>
  <c r="I3117" i="4"/>
  <c r="J3117" i="4"/>
  <c r="M3117" i="4" s="1"/>
  <c r="I3118" i="4"/>
  <c r="J3118" i="4"/>
  <c r="M3118" i="4" s="1"/>
  <c r="I3119" i="4"/>
  <c r="J3119" i="4"/>
  <c r="M3119" i="4" s="1"/>
  <c r="I3120" i="4"/>
  <c r="J3120" i="4"/>
  <c r="M3120" i="4" s="1"/>
  <c r="I3121" i="4"/>
  <c r="J3121" i="4"/>
  <c r="M3121" i="4" s="1"/>
  <c r="I3122" i="4"/>
  <c r="J3122" i="4"/>
  <c r="M3122" i="4" s="1"/>
  <c r="I3123" i="4"/>
  <c r="J3123" i="4"/>
  <c r="M3123" i="4" s="1"/>
  <c r="I3124" i="4"/>
  <c r="J3124" i="4"/>
  <c r="M3124" i="4" s="1"/>
  <c r="I3125" i="4"/>
  <c r="J3125" i="4"/>
  <c r="M3125" i="4" s="1"/>
  <c r="I3126" i="4"/>
  <c r="J3126" i="4"/>
  <c r="M3126" i="4" s="1"/>
  <c r="I3127" i="4"/>
  <c r="J3127" i="4"/>
  <c r="M3127" i="4" s="1"/>
  <c r="I3128" i="4"/>
  <c r="J3128" i="4"/>
  <c r="M3128" i="4" s="1"/>
  <c r="I3129" i="4"/>
  <c r="J3129" i="4"/>
  <c r="M3129" i="4" s="1"/>
  <c r="I3130" i="4"/>
  <c r="J3130" i="4"/>
  <c r="M3130" i="4" s="1"/>
  <c r="I3131" i="4"/>
  <c r="J3131" i="4"/>
  <c r="M3131" i="4" s="1"/>
  <c r="I3132" i="4"/>
  <c r="J3132" i="4"/>
  <c r="M3132" i="4" s="1"/>
  <c r="I3133" i="4"/>
  <c r="J3133" i="4"/>
  <c r="M3133" i="4" s="1"/>
  <c r="I3134" i="4"/>
  <c r="J3134" i="4"/>
  <c r="M3134" i="4" s="1"/>
  <c r="I3135" i="4"/>
  <c r="J3135" i="4"/>
  <c r="M3135" i="4" s="1"/>
  <c r="I3136" i="4"/>
  <c r="J3136" i="4"/>
  <c r="M3136" i="4" s="1"/>
  <c r="I3137" i="4"/>
  <c r="J3137" i="4"/>
  <c r="M3137" i="4" s="1"/>
  <c r="I3138" i="4"/>
  <c r="J3138" i="4"/>
  <c r="M3138" i="4" s="1"/>
  <c r="I3139" i="4"/>
  <c r="J3139" i="4"/>
  <c r="M3139" i="4" s="1"/>
  <c r="I3140" i="4"/>
  <c r="J3140" i="4"/>
  <c r="M3140" i="4" s="1"/>
  <c r="I3141" i="4"/>
  <c r="J3141" i="4"/>
  <c r="M3141" i="4" s="1"/>
  <c r="I3142" i="4"/>
  <c r="J3142" i="4"/>
  <c r="M3142" i="4" s="1"/>
  <c r="I3143" i="4"/>
  <c r="J3143" i="4"/>
  <c r="M3143" i="4" s="1"/>
  <c r="I3144" i="4"/>
  <c r="J3144" i="4"/>
  <c r="M3144" i="4" s="1"/>
  <c r="I3145" i="4"/>
  <c r="J3145" i="4"/>
  <c r="M3145" i="4" s="1"/>
  <c r="I3146" i="4"/>
  <c r="J3146" i="4"/>
  <c r="M3146" i="4" s="1"/>
  <c r="I3147" i="4"/>
  <c r="J3147" i="4"/>
  <c r="M3147" i="4" s="1"/>
  <c r="I3148" i="4"/>
  <c r="J3148" i="4"/>
  <c r="M3148" i="4" s="1"/>
  <c r="I3149" i="4"/>
  <c r="J3149" i="4"/>
  <c r="M3149" i="4" s="1"/>
  <c r="I3150" i="4"/>
  <c r="J3150" i="4"/>
  <c r="M3150" i="4" s="1"/>
  <c r="I3151" i="4"/>
  <c r="J3151" i="4"/>
  <c r="M3151" i="4" s="1"/>
  <c r="I3152" i="4"/>
  <c r="J3152" i="4"/>
  <c r="M3152" i="4" s="1"/>
  <c r="I3153" i="4"/>
  <c r="J3153" i="4"/>
  <c r="M3153" i="4" s="1"/>
  <c r="I3154" i="4"/>
  <c r="J3154" i="4"/>
  <c r="M3154" i="4" s="1"/>
  <c r="I3155" i="4"/>
  <c r="J3155" i="4"/>
  <c r="M3155" i="4" s="1"/>
  <c r="I3156" i="4"/>
  <c r="J3156" i="4"/>
  <c r="M3156" i="4" s="1"/>
  <c r="I3157" i="4"/>
  <c r="J3157" i="4"/>
  <c r="M3157" i="4" s="1"/>
  <c r="I3158" i="4"/>
  <c r="J3158" i="4"/>
  <c r="M3158" i="4" s="1"/>
  <c r="I3159" i="4"/>
  <c r="J3159" i="4"/>
  <c r="M3159" i="4" s="1"/>
  <c r="I3160" i="4"/>
  <c r="J3160" i="4"/>
  <c r="M3160" i="4" s="1"/>
  <c r="I3161" i="4"/>
  <c r="J3161" i="4"/>
  <c r="M3161" i="4" s="1"/>
  <c r="I3162" i="4"/>
  <c r="J3162" i="4"/>
  <c r="M3162" i="4" s="1"/>
  <c r="I3163" i="4"/>
  <c r="J3163" i="4"/>
  <c r="M3163" i="4" s="1"/>
  <c r="I3164" i="4"/>
  <c r="J3164" i="4"/>
  <c r="M3164" i="4" s="1"/>
  <c r="I3165" i="4"/>
  <c r="J3165" i="4"/>
  <c r="M3165" i="4" s="1"/>
  <c r="I3166" i="4"/>
  <c r="J3166" i="4"/>
  <c r="M3166" i="4" s="1"/>
  <c r="I3167" i="4"/>
  <c r="J3167" i="4"/>
  <c r="M3167" i="4" s="1"/>
  <c r="I3168" i="4"/>
  <c r="J3168" i="4"/>
  <c r="M3168" i="4" s="1"/>
  <c r="I3169" i="4"/>
  <c r="J3169" i="4"/>
  <c r="M3169" i="4" s="1"/>
  <c r="I3170" i="4"/>
  <c r="J3170" i="4"/>
  <c r="M3170" i="4" s="1"/>
  <c r="I3171" i="4"/>
  <c r="J3171" i="4"/>
  <c r="M3171" i="4" s="1"/>
  <c r="I3172" i="4"/>
  <c r="J3172" i="4"/>
  <c r="M3172" i="4" s="1"/>
  <c r="I3173" i="4"/>
  <c r="J3173" i="4"/>
  <c r="M3173" i="4" s="1"/>
  <c r="I3174" i="4"/>
  <c r="J3174" i="4"/>
  <c r="M3174" i="4" s="1"/>
  <c r="I3175" i="4"/>
  <c r="J3175" i="4"/>
  <c r="M3175" i="4" s="1"/>
  <c r="I3176" i="4"/>
  <c r="J3176" i="4"/>
  <c r="M3176" i="4" s="1"/>
  <c r="I3177" i="4"/>
  <c r="J3177" i="4"/>
  <c r="M3177" i="4" s="1"/>
  <c r="I3178" i="4"/>
  <c r="J3178" i="4"/>
  <c r="M3178" i="4" s="1"/>
  <c r="I3179" i="4"/>
  <c r="J3179" i="4"/>
  <c r="M3179" i="4" s="1"/>
  <c r="I3180" i="4"/>
  <c r="J3180" i="4"/>
  <c r="M3180" i="4" s="1"/>
  <c r="I3181" i="4"/>
  <c r="J3181" i="4"/>
  <c r="M3181" i="4" s="1"/>
  <c r="I3182" i="4"/>
  <c r="J3182" i="4"/>
  <c r="M3182" i="4" s="1"/>
  <c r="I3183" i="4"/>
  <c r="J3183" i="4"/>
  <c r="M3183" i="4" s="1"/>
  <c r="I3184" i="4"/>
  <c r="J3184" i="4"/>
  <c r="M3184" i="4" s="1"/>
  <c r="I3185" i="4"/>
  <c r="J3185" i="4"/>
  <c r="M3185" i="4" s="1"/>
  <c r="I3186" i="4"/>
  <c r="J3186" i="4"/>
  <c r="M3186" i="4" s="1"/>
  <c r="I3187" i="4"/>
  <c r="J3187" i="4"/>
  <c r="M3187" i="4" s="1"/>
  <c r="I3188" i="4"/>
  <c r="J3188" i="4"/>
  <c r="M3188" i="4" s="1"/>
  <c r="I3189" i="4"/>
  <c r="J3189" i="4"/>
  <c r="M3189" i="4" s="1"/>
  <c r="I3190" i="4"/>
  <c r="J3190" i="4"/>
  <c r="M3190" i="4" s="1"/>
  <c r="I3191" i="4"/>
  <c r="J3191" i="4"/>
  <c r="M3191" i="4" s="1"/>
  <c r="I3192" i="4"/>
  <c r="J3192" i="4"/>
  <c r="M3192" i="4" s="1"/>
  <c r="I3193" i="4"/>
  <c r="J3193" i="4"/>
  <c r="M3193" i="4" s="1"/>
  <c r="I3194" i="4"/>
  <c r="J3194" i="4"/>
  <c r="M3194" i="4" s="1"/>
  <c r="I3195" i="4"/>
  <c r="J3195" i="4"/>
  <c r="M3195" i="4" s="1"/>
  <c r="I3196" i="4"/>
  <c r="J3196" i="4"/>
  <c r="M3196" i="4" s="1"/>
  <c r="J3197" i="4"/>
  <c r="M3197" i="4" s="1"/>
  <c r="I3198" i="4"/>
  <c r="J3198" i="4"/>
  <c r="M3198" i="4" s="1"/>
  <c r="I3199" i="4"/>
  <c r="J3199" i="4"/>
  <c r="M3199" i="4" s="1"/>
  <c r="I3200" i="4"/>
  <c r="J3200" i="4"/>
  <c r="M3200" i="4" s="1"/>
  <c r="I3201" i="4"/>
  <c r="J3201" i="4"/>
  <c r="M3201" i="4" s="1"/>
  <c r="I3202" i="4"/>
  <c r="J3202" i="4"/>
  <c r="M3202" i="4" s="1"/>
  <c r="I3203" i="4"/>
  <c r="J3203" i="4"/>
  <c r="M3203" i="4" s="1"/>
  <c r="I3204" i="4"/>
  <c r="J3204" i="4"/>
  <c r="M3204" i="4" s="1"/>
  <c r="I3205" i="4"/>
  <c r="J3205" i="4"/>
  <c r="M3205" i="4" s="1"/>
  <c r="I3206" i="4"/>
  <c r="J3206" i="4"/>
  <c r="M3206" i="4" s="1"/>
  <c r="I3207" i="4"/>
  <c r="J3207" i="4"/>
  <c r="M3207" i="4" s="1"/>
  <c r="I3208" i="4"/>
  <c r="J3208" i="4"/>
  <c r="M3208" i="4" s="1"/>
  <c r="I3209" i="4"/>
  <c r="J3209" i="4"/>
  <c r="M3209" i="4" s="1"/>
  <c r="I3210" i="4"/>
  <c r="J3210" i="4"/>
  <c r="M3210" i="4" s="1"/>
  <c r="I3211" i="4"/>
  <c r="J3211" i="4"/>
  <c r="M3211" i="4" s="1"/>
  <c r="I3212" i="4"/>
  <c r="J3212" i="4"/>
  <c r="M3212" i="4" s="1"/>
  <c r="I3213" i="4"/>
  <c r="J3213" i="4"/>
  <c r="M3213" i="4" s="1"/>
  <c r="I3214" i="4"/>
  <c r="J3214" i="4"/>
  <c r="M3214" i="4" s="1"/>
  <c r="I3215" i="4"/>
  <c r="J3215" i="4"/>
  <c r="M3215" i="4" s="1"/>
  <c r="I3216" i="4"/>
  <c r="J3216" i="4"/>
  <c r="M3216" i="4" s="1"/>
  <c r="I3217" i="4"/>
  <c r="J3217" i="4"/>
  <c r="M3217" i="4" s="1"/>
  <c r="I3218" i="4"/>
  <c r="J3218" i="4"/>
  <c r="M3218" i="4" s="1"/>
  <c r="I3219" i="4"/>
  <c r="J3219" i="4"/>
  <c r="M3219" i="4" s="1"/>
  <c r="I3220" i="4"/>
  <c r="J3220" i="4"/>
  <c r="M3220" i="4" s="1"/>
  <c r="I3221" i="4"/>
  <c r="J3221" i="4"/>
  <c r="M3221" i="4" s="1"/>
  <c r="I3222" i="4"/>
  <c r="J3222" i="4"/>
  <c r="M3222" i="4" s="1"/>
  <c r="I3223" i="4"/>
  <c r="J3223" i="4"/>
  <c r="M3223" i="4" s="1"/>
  <c r="I3224" i="4"/>
  <c r="J3224" i="4"/>
  <c r="M3224" i="4" s="1"/>
  <c r="I3225" i="4"/>
  <c r="J3225" i="4"/>
  <c r="M3225" i="4" s="1"/>
  <c r="I3226" i="4"/>
  <c r="J3226" i="4"/>
  <c r="M3226" i="4" s="1"/>
  <c r="I3227" i="4"/>
  <c r="J3227" i="4"/>
  <c r="M3227" i="4" s="1"/>
  <c r="I3228" i="4"/>
  <c r="J3228" i="4"/>
  <c r="M3228" i="4" s="1"/>
  <c r="I3229" i="4"/>
  <c r="J3229" i="4"/>
  <c r="M3229" i="4" s="1"/>
  <c r="I3230" i="4"/>
  <c r="J3230" i="4"/>
  <c r="M3230" i="4" s="1"/>
  <c r="I3231" i="4"/>
  <c r="J3231" i="4"/>
  <c r="M3231" i="4" s="1"/>
  <c r="I3232" i="4"/>
  <c r="J3232" i="4"/>
  <c r="M3232" i="4" s="1"/>
  <c r="I3233" i="4"/>
  <c r="J3233" i="4"/>
  <c r="M3233" i="4" s="1"/>
  <c r="I3234" i="4"/>
  <c r="J3234" i="4"/>
  <c r="M3234" i="4" s="1"/>
  <c r="I3235" i="4"/>
  <c r="J3235" i="4"/>
  <c r="M3235" i="4" s="1"/>
  <c r="I3236" i="4"/>
  <c r="J3236" i="4"/>
  <c r="M3236" i="4" s="1"/>
  <c r="I3237" i="4"/>
  <c r="J3237" i="4"/>
  <c r="M3237" i="4" s="1"/>
  <c r="I3238" i="4"/>
  <c r="J3238" i="4"/>
  <c r="M3238" i="4" s="1"/>
  <c r="I3239" i="4"/>
  <c r="J3239" i="4"/>
  <c r="M3239" i="4" s="1"/>
  <c r="I3240" i="4"/>
  <c r="J3240" i="4"/>
  <c r="M3240" i="4" s="1"/>
  <c r="I3241" i="4"/>
  <c r="J3241" i="4"/>
  <c r="M3241" i="4" s="1"/>
  <c r="I3242" i="4"/>
  <c r="J3242" i="4"/>
  <c r="M3242" i="4" s="1"/>
  <c r="I3243" i="4"/>
  <c r="J3243" i="4"/>
  <c r="M3243" i="4" s="1"/>
  <c r="I3244" i="4"/>
  <c r="J3244" i="4"/>
  <c r="M3244" i="4" s="1"/>
  <c r="I3245" i="4"/>
  <c r="J3245" i="4"/>
  <c r="M3245" i="4" s="1"/>
  <c r="I3246" i="4"/>
  <c r="J3246" i="4"/>
  <c r="M3246" i="4" s="1"/>
  <c r="I3247" i="4"/>
  <c r="J3247" i="4"/>
  <c r="M3247" i="4" s="1"/>
  <c r="I3248" i="4"/>
  <c r="J3248" i="4"/>
  <c r="M3248" i="4" s="1"/>
  <c r="I3249" i="4"/>
  <c r="J3249" i="4"/>
  <c r="M3249" i="4" s="1"/>
  <c r="I3250" i="4"/>
  <c r="J3250" i="4"/>
  <c r="M3250" i="4" s="1"/>
  <c r="I3251" i="4"/>
  <c r="J3251" i="4"/>
  <c r="M3251" i="4" s="1"/>
  <c r="I3252" i="4"/>
  <c r="J3252" i="4"/>
  <c r="M3252" i="4" s="1"/>
  <c r="I3253" i="4"/>
  <c r="J3253" i="4"/>
  <c r="M3253" i="4" s="1"/>
  <c r="I3254" i="4"/>
  <c r="J3254" i="4"/>
  <c r="M3254" i="4" s="1"/>
  <c r="I3255" i="4"/>
  <c r="J3255" i="4"/>
  <c r="M3255" i="4" s="1"/>
  <c r="I3256" i="4"/>
  <c r="J3256" i="4"/>
  <c r="M3256" i="4" s="1"/>
  <c r="I3257" i="4"/>
  <c r="J3257" i="4"/>
  <c r="M3257" i="4" s="1"/>
  <c r="I3258" i="4"/>
  <c r="J3258" i="4"/>
  <c r="M3258" i="4" s="1"/>
  <c r="I3259" i="4"/>
  <c r="J3259" i="4"/>
  <c r="M3259" i="4" s="1"/>
  <c r="I3260" i="4"/>
  <c r="J3260" i="4"/>
  <c r="M3260" i="4" s="1"/>
  <c r="I3261" i="4"/>
  <c r="J3261" i="4"/>
  <c r="M3261" i="4" s="1"/>
  <c r="I3262" i="4"/>
  <c r="J3262" i="4"/>
  <c r="M3262" i="4" s="1"/>
  <c r="I3263" i="4"/>
  <c r="J3263" i="4"/>
  <c r="M3263" i="4" s="1"/>
  <c r="I3264" i="4"/>
  <c r="J3264" i="4"/>
  <c r="M3264" i="4" s="1"/>
  <c r="I3265" i="4"/>
  <c r="J3265" i="4"/>
  <c r="M3265" i="4" s="1"/>
  <c r="J3266" i="4"/>
  <c r="M3266" i="4" s="1"/>
  <c r="J3267" i="4"/>
  <c r="M3267" i="4" s="1"/>
  <c r="I3268" i="4"/>
  <c r="J3268" i="4"/>
  <c r="M3268" i="4" s="1"/>
  <c r="J3269" i="4"/>
  <c r="M3269" i="4" s="1"/>
  <c r="I3270" i="4"/>
  <c r="J3270" i="4"/>
  <c r="M3270" i="4" s="1"/>
  <c r="I3271" i="4"/>
  <c r="J3271" i="4"/>
  <c r="M3271" i="4" s="1"/>
  <c r="I3272" i="4"/>
  <c r="J3272" i="4"/>
  <c r="M3272" i="4" s="1"/>
  <c r="I3273" i="4"/>
  <c r="J3273" i="4"/>
  <c r="M3273" i="4" s="1"/>
  <c r="I3274" i="4"/>
  <c r="J3274" i="4"/>
  <c r="M3274" i="4" s="1"/>
  <c r="I3275" i="4"/>
  <c r="J3275" i="4"/>
  <c r="M3275" i="4" s="1"/>
  <c r="I3276" i="4"/>
  <c r="J3276" i="4"/>
  <c r="M3276" i="4" s="1"/>
  <c r="I3277" i="4"/>
  <c r="J3277" i="4"/>
  <c r="M3277" i="4" s="1"/>
  <c r="I3278" i="4"/>
  <c r="J3278" i="4"/>
  <c r="M3278" i="4" s="1"/>
  <c r="I3279" i="4"/>
  <c r="J3279" i="4"/>
  <c r="M3279" i="4" s="1"/>
  <c r="I3280" i="4"/>
  <c r="J3280" i="4"/>
  <c r="M3280" i="4" s="1"/>
  <c r="I3281" i="4"/>
  <c r="J3281" i="4"/>
  <c r="M3281" i="4" s="1"/>
  <c r="I3282" i="4"/>
  <c r="J3282" i="4"/>
  <c r="M3282" i="4" s="1"/>
  <c r="I3283" i="4"/>
  <c r="J3283" i="4"/>
  <c r="M3283" i="4" s="1"/>
  <c r="I3284" i="4"/>
  <c r="J3284" i="4"/>
  <c r="M3284" i="4" s="1"/>
  <c r="I3285" i="4"/>
  <c r="J3285" i="4"/>
  <c r="M3285" i="4" s="1"/>
  <c r="I3286" i="4"/>
  <c r="J3286" i="4"/>
  <c r="M3286" i="4" s="1"/>
  <c r="I3287" i="4"/>
  <c r="J3287" i="4"/>
  <c r="M3287" i="4" s="1"/>
  <c r="I3288" i="4"/>
  <c r="J3288" i="4"/>
  <c r="M3288" i="4" s="1"/>
  <c r="I3289" i="4"/>
  <c r="J3289" i="4"/>
  <c r="M3289" i="4" s="1"/>
  <c r="I3290" i="4"/>
  <c r="J3290" i="4"/>
  <c r="M3290" i="4" s="1"/>
  <c r="I3291" i="4"/>
  <c r="J3291" i="4"/>
  <c r="M3291" i="4" s="1"/>
  <c r="I3292" i="4"/>
  <c r="J3292" i="4"/>
  <c r="M3292" i="4" s="1"/>
  <c r="I3293" i="4"/>
  <c r="J3293" i="4"/>
  <c r="M3293" i="4" s="1"/>
  <c r="I3294" i="4"/>
  <c r="J3294" i="4"/>
  <c r="M3294" i="4" s="1"/>
  <c r="I3295" i="4"/>
  <c r="J3295" i="4"/>
  <c r="M3295" i="4" s="1"/>
  <c r="I3296" i="4"/>
  <c r="J3296" i="4"/>
  <c r="M3296" i="4" s="1"/>
  <c r="I3297" i="4"/>
  <c r="J3297" i="4"/>
  <c r="M3297" i="4" s="1"/>
  <c r="I3298" i="4"/>
  <c r="J3298" i="4"/>
  <c r="M3298" i="4" s="1"/>
  <c r="I3299" i="4"/>
  <c r="J3299" i="4"/>
  <c r="M3299" i="4" s="1"/>
  <c r="I3300" i="4"/>
  <c r="J3300" i="4"/>
  <c r="M3300" i="4" s="1"/>
  <c r="I3301" i="4"/>
  <c r="J3301" i="4"/>
  <c r="M3301" i="4" s="1"/>
  <c r="I3302" i="4"/>
  <c r="J3302" i="4"/>
  <c r="M3302" i="4" s="1"/>
  <c r="I3303" i="4"/>
  <c r="J3303" i="4"/>
  <c r="M3303" i="4" s="1"/>
  <c r="I3304" i="4"/>
  <c r="J3304" i="4"/>
  <c r="M3304" i="4" s="1"/>
  <c r="I3305" i="4"/>
  <c r="J3305" i="4"/>
  <c r="M3305" i="4" s="1"/>
  <c r="I3306" i="4"/>
  <c r="J3306" i="4"/>
  <c r="M3306" i="4" s="1"/>
  <c r="J3307" i="4"/>
  <c r="M3307" i="4" s="1"/>
  <c r="J3308" i="4"/>
  <c r="M3308" i="4" s="1"/>
  <c r="J3309" i="4"/>
  <c r="M3309" i="4" s="1"/>
  <c r="I3310" i="4"/>
  <c r="J3310" i="4"/>
  <c r="M3310" i="4" s="1"/>
  <c r="I3311" i="4"/>
  <c r="J3311" i="4"/>
  <c r="M3311" i="4" s="1"/>
  <c r="I3312" i="4"/>
  <c r="J3312" i="4"/>
  <c r="M3312" i="4" s="1"/>
  <c r="I3313" i="4"/>
  <c r="J3313" i="4"/>
  <c r="M3313" i="4" s="1"/>
  <c r="I3314" i="4"/>
  <c r="J3314" i="4"/>
  <c r="M3314" i="4" s="1"/>
  <c r="I3315" i="4"/>
  <c r="J3315" i="4"/>
  <c r="M3315" i="4" s="1"/>
  <c r="I3316" i="4"/>
  <c r="J3316" i="4"/>
  <c r="M3316" i="4" s="1"/>
  <c r="I3317" i="4"/>
  <c r="J3317" i="4"/>
  <c r="M3317" i="4" s="1"/>
  <c r="I3318" i="4"/>
  <c r="J3318" i="4"/>
  <c r="M3318" i="4" s="1"/>
  <c r="I3319" i="4"/>
  <c r="J3319" i="4"/>
  <c r="M3319" i="4" s="1"/>
  <c r="I3320" i="4"/>
  <c r="J3320" i="4"/>
  <c r="M3320" i="4" s="1"/>
  <c r="I3321" i="4"/>
  <c r="J3321" i="4"/>
  <c r="M3321" i="4" s="1"/>
  <c r="I3322" i="4"/>
  <c r="J3322" i="4"/>
  <c r="M3322" i="4" s="1"/>
  <c r="I3323" i="4"/>
  <c r="J3323" i="4"/>
  <c r="M3323" i="4" s="1"/>
  <c r="I3324" i="4"/>
  <c r="J3324" i="4"/>
  <c r="M3324" i="4" s="1"/>
  <c r="I3325" i="4"/>
  <c r="J3325" i="4"/>
  <c r="M3325" i="4" s="1"/>
  <c r="I3326" i="4"/>
  <c r="J3326" i="4"/>
  <c r="M3326" i="4" s="1"/>
  <c r="I3327" i="4"/>
  <c r="J3327" i="4"/>
  <c r="M3327" i="4" s="1"/>
  <c r="I3328" i="4"/>
  <c r="J3328" i="4"/>
  <c r="M3328" i="4" s="1"/>
  <c r="I3329" i="4"/>
  <c r="J3329" i="4"/>
  <c r="M3329" i="4" s="1"/>
  <c r="I3330" i="4"/>
  <c r="J3330" i="4"/>
  <c r="M3330" i="4" s="1"/>
  <c r="I3331" i="4"/>
  <c r="J3331" i="4"/>
  <c r="M3331" i="4" s="1"/>
  <c r="I3332" i="4"/>
  <c r="J3332" i="4"/>
  <c r="M3332" i="4" s="1"/>
  <c r="I3333" i="4"/>
  <c r="J3333" i="4"/>
  <c r="M3333" i="4" s="1"/>
  <c r="I3334" i="4"/>
  <c r="J3334" i="4"/>
  <c r="M3334" i="4" s="1"/>
  <c r="I3335" i="4"/>
  <c r="J3335" i="4"/>
  <c r="M3335" i="4" s="1"/>
  <c r="I3336" i="4"/>
  <c r="J3336" i="4"/>
  <c r="M3336" i="4" s="1"/>
  <c r="I3337" i="4"/>
  <c r="J3337" i="4"/>
  <c r="M3337" i="4" s="1"/>
  <c r="I3338" i="4"/>
  <c r="J3338" i="4"/>
  <c r="M3338" i="4" s="1"/>
  <c r="I3339" i="4"/>
  <c r="J3339" i="4"/>
  <c r="M3339" i="4" s="1"/>
  <c r="I3340" i="4"/>
  <c r="J3340" i="4"/>
  <c r="M3340" i="4" s="1"/>
  <c r="I3341" i="4"/>
  <c r="J3341" i="4"/>
  <c r="M3341" i="4" s="1"/>
  <c r="I3342" i="4"/>
  <c r="J3342" i="4"/>
  <c r="M3342" i="4" s="1"/>
  <c r="I3343" i="4"/>
  <c r="J3343" i="4"/>
  <c r="M3343" i="4" s="1"/>
  <c r="I3344" i="4"/>
  <c r="J3344" i="4"/>
  <c r="M3344" i="4" s="1"/>
  <c r="I3345" i="4"/>
  <c r="J3345" i="4"/>
  <c r="M3345" i="4" s="1"/>
  <c r="I3346" i="4"/>
  <c r="J3346" i="4"/>
  <c r="M3346" i="4" s="1"/>
  <c r="I3347" i="4"/>
  <c r="J3347" i="4"/>
  <c r="M3347" i="4" s="1"/>
  <c r="I3348" i="4"/>
  <c r="J3348" i="4"/>
  <c r="M3348" i="4" s="1"/>
  <c r="I3349" i="4"/>
  <c r="J3349" i="4"/>
  <c r="M3349" i="4" s="1"/>
  <c r="I3350" i="4"/>
  <c r="J3350" i="4"/>
  <c r="M3350" i="4" s="1"/>
  <c r="I3351" i="4"/>
  <c r="J3351" i="4"/>
  <c r="M3351" i="4" s="1"/>
  <c r="I3352" i="4"/>
  <c r="J3352" i="4"/>
  <c r="M3352" i="4" s="1"/>
  <c r="I3353" i="4"/>
  <c r="J3353" i="4"/>
  <c r="M3353" i="4" s="1"/>
  <c r="I3354" i="4"/>
  <c r="J3354" i="4"/>
  <c r="M3354" i="4" s="1"/>
  <c r="J2690" i="4"/>
  <c r="I2690" i="4"/>
  <c r="L3355" i="4"/>
  <c r="K3355" i="4"/>
  <c r="I2021" i="4"/>
  <c r="J2021" i="4"/>
  <c r="M2021" i="4" s="1"/>
  <c r="I2022" i="4"/>
  <c r="J2022" i="4"/>
  <c r="M2022" i="4" s="1"/>
  <c r="I2023" i="4"/>
  <c r="J2023" i="4"/>
  <c r="M2023" i="4" s="1"/>
  <c r="O2023" i="4" s="1"/>
  <c r="P2023" i="4" s="1"/>
  <c r="I2024" i="4"/>
  <c r="J2024" i="4"/>
  <c r="M2024" i="4" s="1"/>
  <c r="I2025" i="4"/>
  <c r="J2025" i="4"/>
  <c r="M2025" i="4" s="1"/>
  <c r="I2026" i="4"/>
  <c r="J2026" i="4"/>
  <c r="M2026" i="4" s="1"/>
  <c r="O2026" i="4" s="1"/>
  <c r="P2026" i="4" s="1"/>
  <c r="I2027" i="4"/>
  <c r="J2027" i="4"/>
  <c r="M2027" i="4" s="1"/>
  <c r="I2028" i="4"/>
  <c r="J2028" i="4"/>
  <c r="M2028" i="4" s="1"/>
  <c r="I2029" i="4"/>
  <c r="J2029" i="4"/>
  <c r="M2029" i="4" s="1"/>
  <c r="O2029" i="4" s="1"/>
  <c r="P2029" i="4" s="1"/>
  <c r="I2030" i="4"/>
  <c r="J2030" i="4"/>
  <c r="M2030" i="4" s="1"/>
  <c r="I2031" i="4"/>
  <c r="J2031" i="4"/>
  <c r="M2031" i="4" s="1"/>
  <c r="I2032" i="4"/>
  <c r="J2032" i="4"/>
  <c r="M2032" i="4" s="1"/>
  <c r="O2032" i="4" s="1"/>
  <c r="P2032" i="4" s="1"/>
  <c r="I2033" i="4"/>
  <c r="J2033" i="4"/>
  <c r="M2033" i="4" s="1"/>
  <c r="I2034" i="4"/>
  <c r="J2034" i="4"/>
  <c r="M2034" i="4" s="1"/>
  <c r="I2035" i="4"/>
  <c r="J2035" i="4"/>
  <c r="M2035" i="4" s="1"/>
  <c r="O2035" i="4" s="1"/>
  <c r="P2035" i="4" s="1"/>
  <c r="I2036" i="4"/>
  <c r="J2036" i="4"/>
  <c r="M2036" i="4" s="1"/>
  <c r="I2037" i="4"/>
  <c r="J2037" i="4"/>
  <c r="M2037" i="4" s="1"/>
  <c r="I2038" i="4"/>
  <c r="J2038" i="4"/>
  <c r="M2038" i="4" s="1"/>
  <c r="O2038" i="4" s="1"/>
  <c r="P2038" i="4" s="1"/>
  <c r="I2039" i="4"/>
  <c r="J2039" i="4"/>
  <c r="M2039" i="4" s="1"/>
  <c r="I2040" i="4"/>
  <c r="J2040" i="4"/>
  <c r="M2040" i="4" s="1"/>
  <c r="I2041" i="4"/>
  <c r="J2041" i="4"/>
  <c r="M2041" i="4" s="1"/>
  <c r="O2041" i="4" s="1"/>
  <c r="P2041" i="4" s="1"/>
  <c r="I2042" i="4"/>
  <c r="J2042" i="4"/>
  <c r="M2042" i="4" s="1"/>
  <c r="I2043" i="4"/>
  <c r="J2043" i="4"/>
  <c r="M2043" i="4" s="1"/>
  <c r="I2044" i="4"/>
  <c r="J2044" i="4"/>
  <c r="M2044" i="4" s="1"/>
  <c r="O2044" i="4" s="1"/>
  <c r="P2044" i="4" s="1"/>
  <c r="I2045" i="4"/>
  <c r="J2045" i="4"/>
  <c r="M2045" i="4" s="1"/>
  <c r="I2046" i="4"/>
  <c r="J2046" i="4"/>
  <c r="M2046" i="4" s="1"/>
  <c r="I2047" i="4"/>
  <c r="J2047" i="4"/>
  <c r="M2047" i="4" s="1"/>
  <c r="O2047" i="4" s="1"/>
  <c r="P2047" i="4" s="1"/>
  <c r="I2048" i="4"/>
  <c r="J2048" i="4"/>
  <c r="M2048" i="4" s="1"/>
  <c r="I2049" i="4"/>
  <c r="J2049" i="4"/>
  <c r="M2049" i="4" s="1"/>
  <c r="I2050" i="4"/>
  <c r="J2050" i="4"/>
  <c r="M2050" i="4" s="1"/>
  <c r="O2050" i="4" s="1"/>
  <c r="P2050" i="4" s="1"/>
  <c r="I2051" i="4"/>
  <c r="J2051" i="4"/>
  <c r="M2051" i="4" s="1"/>
  <c r="I2052" i="4"/>
  <c r="J2052" i="4"/>
  <c r="M2052" i="4" s="1"/>
  <c r="I2053" i="4"/>
  <c r="J2053" i="4"/>
  <c r="M2053" i="4" s="1"/>
  <c r="I2054" i="4"/>
  <c r="J2054" i="4"/>
  <c r="M2054" i="4" s="1"/>
  <c r="I2055" i="4"/>
  <c r="J2055" i="4"/>
  <c r="M2055" i="4" s="1"/>
  <c r="I2056" i="4"/>
  <c r="J2056" i="4"/>
  <c r="M2056" i="4" s="1"/>
  <c r="O2056" i="4" s="1"/>
  <c r="P2056" i="4" s="1"/>
  <c r="I2057" i="4"/>
  <c r="J2057" i="4"/>
  <c r="M2057" i="4" s="1"/>
  <c r="I2058" i="4"/>
  <c r="J2058" i="4"/>
  <c r="M2058" i="4" s="1"/>
  <c r="I2059" i="4"/>
  <c r="J2059" i="4"/>
  <c r="M2059" i="4" s="1"/>
  <c r="O2059" i="4" s="1"/>
  <c r="P2059" i="4" s="1"/>
  <c r="I2060" i="4"/>
  <c r="J2060" i="4"/>
  <c r="M2060" i="4" s="1"/>
  <c r="I2061" i="4"/>
  <c r="J2061" i="4"/>
  <c r="M2061" i="4" s="1"/>
  <c r="I2062" i="4"/>
  <c r="J2062" i="4"/>
  <c r="M2062" i="4" s="1"/>
  <c r="O2062" i="4" s="1"/>
  <c r="P2062" i="4" s="1"/>
  <c r="I2063" i="4"/>
  <c r="J2063" i="4"/>
  <c r="M2063" i="4" s="1"/>
  <c r="I2064" i="4"/>
  <c r="J2064" i="4"/>
  <c r="M2064" i="4" s="1"/>
  <c r="I2065" i="4"/>
  <c r="J2065" i="4"/>
  <c r="M2065" i="4" s="1"/>
  <c r="O2065" i="4" s="1"/>
  <c r="P2065" i="4" s="1"/>
  <c r="I2066" i="4"/>
  <c r="J2066" i="4"/>
  <c r="M2066" i="4" s="1"/>
  <c r="I2067" i="4"/>
  <c r="J2067" i="4"/>
  <c r="M2067" i="4" s="1"/>
  <c r="I2068" i="4"/>
  <c r="J2068" i="4"/>
  <c r="M2068" i="4" s="1"/>
  <c r="O2068" i="4" s="1"/>
  <c r="P2068" i="4" s="1"/>
  <c r="I2069" i="4"/>
  <c r="J2069" i="4"/>
  <c r="M2069" i="4" s="1"/>
  <c r="I2070" i="4"/>
  <c r="J2070" i="4"/>
  <c r="M2070" i="4" s="1"/>
  <c r="I2071" i="4"/>
  <c r="J2071" i="4"/>
  <c r="M2071" i="4" s="1"/>
  <c r="O2071" i="4" s="1"/>
  <c r="P2071" i="4" s="1"/>
  <c r="I2072" i="4"/>
  <c r="J2072" i="4"/>
  <c r="M2072" i="4" s="1"/>
  <c r="I2073" i="4"/>
  <c r="J2073" i="4"/>
  <c r="M2073" i="4" s="1"/>
  <c r="I2074" i="4"/>
  <c r="J2074" i="4"/>
  <c r="M2074" i="4" s="1"/>
  <c r="O2074" i="4" s="1"/>
  <c r="P2074" i="4" s="1"/>
  <c r="I2075" i="4"/>
  <c r="J2075" i="4"/>
  <c r="M2075" i="4" s="1"/>
  <c r="I2076" i="4"/>
  <c r="J2076" i="4"/>
  <c r="M2076" i="4" s="1"/>
  <c r="I2077" i="4"/>
  <c r="J2077" i="4"/>
  <c r="M2077" i="4" s="1"/>
  <c r="I2078" i="4"/>
  <c r="J2078" i="4"/>
  <c r="M2078" i="4" s="1"/>
  <c r="I2079" i="4"/>
  <c r="J2079" i="4"/>
  <c r="M2079" i="4" s="1"/>
  <c r="I2080" i="4"/>
  <c r="J2080" i="4"/>
  <c r="M2080" i="4" s="1"/>
  <c r="I2081" i="4"/>
  <c r="J2081" i="4"/>
  <c r="M2081" i="4" s="1"/>
  <c r="I2082" i="4"/>
  <c r="J2082" i="4"/>
  <c r="M2082" i="4" s="1"/>
  <c r="I2083" i="4"/>
  <c r="J2083" i="4"/>
  <c r="M2083" i="4" s="1"/>
  <c r="I2084" i="4"/>
  <c r="J2084" i="4"/>
  <c r="M2084" i="4" s="1"/>
  <c r="I2085" i="4"/>
  <c r="J2085" i="4"/>
  <c r="M2085" i="4" s="1"/>
  <c r="I2086" i="4"/>
  <c r="J2086" i="4"/>
  <c r="M2086" i="4" s="1"/>
  <c r="I2087" i="4"/>
  <c r="J2087" i="4"/>
  <c r="M2087" i="4" s="1"/>
  <c r="I2088" i="4"/>
  <c r="J2088" i="4"/>
  <c r="M2088" i="4" s="1"/>
  <c r="I2089" i="4"/>
  <c r="J2089" i="4"/>
  <c r="M2089" i="4" s="1"/>
  <c r="I2090" i="4"/>
  <c r="J2090" i="4"/>
  <c r="M2090" i="4" s="1"/>
  <c r="I2091" i="4"/>
  <c r="J2091" i="4"/>
  <c r="M2091" i="4" s="1"/>
  <c r="I2092" i="4"/>
  <c r="J2092" i="4"/>
  <c r="M2092" i="4" s="1"/>
  <c r="I2093" i="4"/>
  <c r="J2093" i="4"/>
  <c r="M2093" i="4" s="1"/>
  <c r="I2094" i="4"/>
  <c r="J2094" i="4"/>
  <c r="M2094" i="4" s="1"/>
  <c r="I2095" i="4"/>
  <c r="J2095" i="4"/>
  <c r="M2095" i="4" s="1"/>
  <c r="I2096" i="4"/>
  <c r="J2096" i="4"/>
  <c r="M2096" i="4" s="1"/>
  <c r="I2097" i="4"/>
  <c r="J2097" i="4"/>
  <c r="M2097" i="4" s="1"/>
  <c r="I2098" i="4"/>
  <c r="J2098" i="4"/>
  <c r="M2098" i="4" s="1"/>
  <c r="I2099" i="4"/>
  <c r="J2099" i="4"/>
  <c r="M2099" i="4" s="1"/>
  <c r="I2100" i="4"/>
  <c r="J2100" i="4"/>
  <c r="M2100" i="4" s="1"/>
  <c r="I2101" i="4"/>
  <c r="J2101" i="4"/>
  <c r="M2101" i="4" s="1"/>
  <c r="I2102" i="4"/>
  <c r="J2102" i="4"/>
  <c r="M2102" i="4" s="1"/>
  <c r="I2103" i="4"/>
  <c r="J2103" i="4"/>
  <c r="M2103" i="4" s="1"/>
  <c r="I2104" i="4"/>
  <c r="J2104" i="4"/>
  <c r="M2104" i="4" s="1"/>
  <c r="I2105" i="4"/>
  <c r="J2105" i="4"/>
  <c r="M2105" i="4" s="1"/>
  <c r="I2106" i="4"/>
  <c r="J2106" i="4"/>
  <c r="M2106" i="4" s="1"/>
  <c r="I2107" i="4"/>
  <c r="J2107" i="4"/>
  <c r="M2107" i="4" s="1"/>
  <c r="I2108" i="4"/>
  <c r="J2108" i="4"/>
  <c r="M2108" i="4" s="1"/>
  <c r="I2109" i="4"/>
  <c r="J2109" i="4"/>
  <c r="M2109" i="4" s="1"/>
  <c r="I2110" i="4"/>
  <c r="J2110" i="4"/>
  <c r="M2110" i="4" s="1"/>
  <c r="I2111" i="4"/>
  <c r="J2111" i="4"/>
  <c r="M2111" i="4" s="1"/>
  <c r="I2112" i="4"/>
  <c r="J2112" i="4"/>
  <c r="M2112" i="4" s="1"/>
  <c r="I2113" i="4"/>
  <c r="J2113" i="4"/>
  <c r="M2113" i="4" s="1"/>
  <c r="I2114" i="4"/>
  <c r="J2114" i="4"/>
  <c r="M2114" i="4" s="1"/>
  <c r="O2114" i="4" s="1"/>
  <c r="I2115" i="4"/>
  <c r="J2115" i="4"/>
  <c r="M2115" i="4" s="1"/>
  <c r="O2115" i="4" s="1"/>
  <c r="I2116" i="4"/>
  <c r="J2116" i="4"/>
  <c r="M2116" i="4" s="1"/>
  <c r="I2117" i="4"/>
  <c r="J2117" i="4"/>
  <c r="M2117" i="4" s="1"/>
  <c r="I2118" i="4"/>
  <c r="J2118" i="4"/>
  <c r="M2118" i="4" s="1"/>
  <c r="O2118" i="4" s="1"/>
  <c r="I2119" i="4"/>
  <c r="J2119" i="4"/>
  <c r="M2119" i="4" s="1"/>
  <c r="I2120" i="4"/>
  <c r="J2120" i="4"/>
  <c r="M2120" i="4" s="1"/>
  <c r="O2120" i="4" s="1"/>
  <c r="I2121" i="4"/>
  <c r="J2121" i="4"/>
  <c r="M2121" i="4" s="1"/>
  <c r="O2121" i="4" s="1"/>
  <c r="I2122" i="4"/>
  <c r="J2122" i="4"/>
  <c r="M2122" i="4" s="1"/>
  <c r="I2123" i="4"/>
  <c r="J2123" i="4"/>
  <c r="M2123" i="4" s="1"/>
  <c r="O2123" i="4" s="1"/>
  <c r="I2124" i="4"/>
  <c r="J2124" i="4"/>
  <c r="M2124" i="4" s="1"/>
  <c r="O2124" i="4" s="1"/>
  <c r="I2125" i="4"/>
  <c r="J2125" i="4"/>
  <c r="M2125" i="4" s="1"/>
  <c r="I2126" i="4"/>
  <c r="J2126" i="4"/>
  <c r="M2126" i="4" s="1"/>
  <c r="O2126" i="4" s="1"/>
  <c r="I2127" i="4"/>
  <c r="J2127" i="4"/>
  <c r="M2127" i="4" s="1"/>
  <c r="O2127" i="4" s="1"/>
  <c r="I2128" i="4"/>
  <c r="J2128" i="4"/>
  <c r="M2128" i="4" s="1"/>
  <c r="I2129" i="4"/>
  <c r="J2129" i="4"/>
  <c r="M2129" i="4" s="1"/>
  <c r="O2129" i="4" s="1"/>
  <c r="I2130" i="4"/>
  <c r="J2130" i="4"/>
  <c r="M2130" i="4" s="1"/>
  <c r="O2130" i="4" s="1"/>
  <c r="I2131" i="4"/>
  <c r="J2131" i="4"/>
  <c r="M2131" i="4" s="1"/>
  <c r="I2132" i="4"/>
  <c r="J2132" i="4"/>
  <c r="M2132" i="4" s="1"/>
  <c r="O2132" i="4" s="1"/>
  <c r="I2133" i="4"/>
  <c r="J2133" i="4"/>
  <c r="M2133" i="4" s="1"/>
  <c r="O2133" i="4" s="1"/>
  <c r="I2134" i="4"/>
  <c r="J2134" i="4"/>
  <c r="M2134" i="4" s="1"/>
  <c r="I2135" i="4"/>
  <c r="J2135" i="4"/>
  <c r="M2135" i="4" s="1"/>
  <c r="O2135" i="4" s="1"/>
  <c r="I2136" i="4"/>
  <c r="J2136" i="4"/>
  <c r="M2136" i="4" s="1"/>
  <c r="O2136" i="4" s="1"/>
  <c r="I2137" i="4"/>
  <c r="J2137" i="4"/>
  <c r="M2137" i="4" s="1"/>
  <c r="I2138" i="4"/>
  <c r="J2138" i="4"/>
  <c r="M2138" i="4" s="1"/>
  <c r="O2138" i="4" s="1"/>
  <c r="I2139" i="4"/>
  <c r="J2139" i="4"/>
  <c r="M2139" i="4" s="1"/>
  <c r="O2139" i="4" s="1"/>
  <c r="I2140" i="4"/>
  <c r="J2140" i="4"/>
  <c r="M2140" i="4" s="1"/>
  <c r="I2141" i="4"/>
  <c r="J2141" i="4"/>
  <c r="M2141" i="4" s="1"/>
  <c r="O2141" i="4" s="1"/>
  <c r="I2142" i="4"/>
  <c r="J2142" i="4"/>
  <c r="M2142" i="4" s="1"/>
  <c r="O2142" i="4" s="1"/>
  <c r="I2143" i="4"/>
  <c r="J2143" i="4"/>
  <c r="M2143" i="4" s="1"/>
  <c r="I2144" i="4"/>
  <c r="J2144" i="4"/>
  <c r="M2144" i="4" s="1"/>
  <c r="O2144" i="4" s="1"/>
  <c r="I2145" i="4"/>
  <c r="J2145" i="4"/>
  <c r="M2145" i="4" s="1"/>
  <c r="O2145" i="4" s="1"/>
  <c r="I2146" i="4"/>
  <c r="J2146" i="4"/>
  <c r="M2146" i="4" s="1"/>
  <c r="I2147" i="4"/>
  <c r="J2147" i="4"/>
  <c r="M2147" i="4" s="1"/>
  <c r="O2147" i="4" s="1"/>
  <c r="I2148" i="4"/>
  <c r="J2148" i="4"/>
  <c r="M2148" i="4" s="1"/>
  <c r="O2148" i="4" s="1"/>
  <c r="I2149" i="4"/>
  <c r="J2149" i="4"/>
  <c r="M2149" i="4" s="1"/>
  <c r="I2150" i="4"/>
  <c r="J2150" i="4"/>
  <c r="M2150" i="4" s="1"/>
  <c r="O2150" i="4" s="1"/>
  <c r="I2151" i="4"/>
  <c r="J2151" i="4"/>
  <c r="M2151" i="4" s="1"/>
  <c r="O2151" i="4" s="1"/>
  <c r="I2152" i="4"/>
  <c r="J2152" i="4"/>
  <c r="M2152" i="4" s="1"/>
  <c r="I2153" i="4"/>
  <c r="J2153" i="4"/>
  <c r="M2153" i="4" s="1"/>
  <c r="O2153" i="4" s="1"/>
  <c r="I2154" i="4"/>
  <c r="J2154" i="4"/>
  <c r="M2154" i="4" s="1"/>
  <c r="O2154" i="4" s="1"/>
  <c r="I2155" i="4"/>
  <c r="J2155" i="4"/>
  <c r="M2155" i="4" s="1"/>
  <c r="I2156" i="4"/>
  <c r="J2156" i="4"/>
  <c r="M2156" i="4" s="1"/>
  <c r="O2156" i="4" s="1"/>
  <c r="I2157" i="4"/>
  <c r="J2157" i="4"/>
  <c r="M2157" i="4" s="1"/>
  <c r="O2157" i="4" s="1"/>
  <c r="I2158" i="4"/>
  <c r="J2158" i="4"/>
  <c r="M2158" i="4" s="1"/>
  <c r="I2159" i="4"/>
  <c r="J2159" i="4"/>
  <c r="M2159" i="4" s="1"/>
  <c r="I2160" i="4"/>
  <c r="J2160" i="4"/>
  <c r="M2160" i="4" s="1"/>
  <c r="I2161" i="4"/>
  <c r="J2161" i="4"/>
  <c r="M2161" i="4" s="1"/>
  <c r="I2162" i="4"/>
  <c r="J2162" i="4"/>
  <c r="M2162" i="4" s="1"/>
  <c r="I2163" i="4"/>
  <c r="J2163" i="4"/>
  <c r="M2163" i="4" s="1"/>
  <c r="O2163" i="4" s="1"/>
  <c r="I2164" i="4"/>
  <c r="J2164" i="4"/>
  <c r="M2164" i="4" s="1"/>
  <c r="I2165" i="4"/>
  <c r="J2165" i="4"/>
  <c r="M2165" i="4" s="1"/>
  <c r="I2166" i="4"/>
  <c r="J2166" i="4"/>
  <c r="M2166" i="4" s="1"/>
  <c r="I2167" i="4"/>
  <c r="J2167" i="4"/>
  <c r="M2167" i="4" s="1"/>
  <c r="I2168" i="4"/>
  <c r="J2168" i="4"/>
  <c r="M2168" i="4" s="1"/>
  <c r="I2169" i="4"/>
  <c r="J2169" i="4"/>
  <c r="M2169" i="4" s="1"/>
  <c r="I2170" i="4"/>
  <c r="J2170" i="4"/>
  <c r="M2170" i="4" s="1"/>
  <c r="I2171" i="4"/>
  <c r="J2171" i="4"/>
  <c r="M2171" i="4" s="1"/>
  <c r="I2172" i="4"/>
  <c r="J2172" i="4"/>
  <c r="M2172" i="4" s="1"/>
  <c r="O2172" i="4" s="1"/>
  <c r="I2173" i="4"/>
  <c r="J2173" i="4"/>
  <c r="M2173" i="4" s="1"/>
  <c r="O2173" i="4" s="1"/>
  <c r="I2174" i="4"/>
  <c r="J2174" i="4"/>
  <c r="M2174" i="4" s="1"/>
  <c r="O2174" i="4" s="1"/>
  <c r="I2175" i="4"/>
  <c r="J2175" i="4"/>
  <c r="M2175" i="4" s="1"/>
  <c r="O2175" i="4" s="1"/>
  <c r="P2175" i="4" s="1"/>
  <c r="I2176" i="4"/>
  <c r="J2176" i="4"/>
  <c r="M2176" i="4" s="1"/>
  <c r="O2176" i="4" s="1"/>
  <c r="I2177" i="4"/>
  <c r="J2177" i="4"/>
  <c r="M2177" i="4" s="1"/>
  <c r="I2178" i="4"/>
  <c r="J2178" i="4"/>
  <c r="M2178" i="4" s="1"/>
  <c r="O2178" i="4" s="1"/>
  <c r="I2179" i="4"/>
  <c r="J2179" i="4"/>
  <c r="M2179" i="4" s="1"/>
  <c r="I2180" i="4"/>
  <c r="J2180" i="4"/>
  <c r="M2180" i="4" s="1"/>
  <c r="I2181" i="4"/>
  <c r="J2181" i="4"/>
  <c r="M2181" i="4" s="1"/>
  <c r="O2181" i="4" s="1"/>
  <c r="P2181" i="4" s="1"/>
  <c r="I2182" i="4"/>
  <c r="J2182" i="4"/>
  <c r="M2182" i="4" s="1"/>
  <c r="I2183" i="4"/>
  <c r="J2183" i="4"/>
  <c r="M2183" i="4" s="1"/>
  <c r="I2184" i="4"/>
  <c r="J2184" i="4"/>
  <c r="M2184" i="4" s="1"/>
  <c r="I2185" i="4"/>
  <c r="J2185" i="4"/>
  <c r="M2185" i="4" s="1"/>
  <c r="I2186" i="4"/>
  <c r="J2186" i="4"/>
  <c r="M2186" i="4" s="1"/>
  <c r="I2187" i="4"/>
  <c r="J2187" i="4"/>
  <c r="M2187" i="4" s="1"/>
  <c r="I2188" i="4"/>
  <c r="J2188" i="4"/>
  <c r="M2188" i="4" s="1"/>
  <c r="I2189" i="4"/>
  <c r="J2189" i="4"/>
  <c r="M2189" i="4" s="1"/>
  <c r="I2190" i="4"/>
  <c r="J2190" i="4"/>
  <c r="M2190" i="4" s="1"/>
  <c r="I2191" i="4"/>
  <c r="J2191" i="4"/>
  <c r="M2191" i="4" s="1"/>
  <c r="I2192" i="4"/>
  <c r="J2192" i="4"/>
  <c r="M2192" i="4" s="1"/>
  <c r="I2193" i="4"/>
  <c r="J2193" i="4"/>
  <c r="M2193" i="4" s="1"/>
  <c r="I2194" i="4"/>
  <c r="J2194" i="4"/>
  <c r="M2194" i="4" s="1"/>
  <c r="I2195" i="4"/>
  <c r="J2195" i="4"/>
  <c r="M2195" i="4" s="1"/>
  <c r="O2195" i="4" s="1"/>
  <c r="I2196" i="4"/>
  <c r="J2196" i="4"/>
  <c r="M2196" i="4" s="1"/>
  <c r="O2196" i="4" s="1"/>
  <c r="I2197" i="4"/>
  <c r="J2197" i="4"/>
  <c r="M2197" i="4" s="1"/>
  <c r="I2198" i="4"/>
  <c r="J2198" i="4"/>
  <c r="M2198" i="4" s="1"/>
  <c r="O2198" i="4" s="1"/>
  <c r="I2199" i="4"/>
  <c r="J2199" i="4"/>
  <c r="M2199" i="4" s="1"/>
  <c r="O2199" i="4" s="1"/>
  <c r="I2200" i="4"/>
  <c r="J2200" i="4"/>
  <c r="M2200" i="4" s="1"/>
  <c r="I2201" i="4"/>
  <c r="J2201" i="4"/>
  <c r="M2201" i="4" s="1"/>
  <c r="O2201" i="4" s="1"/>
  <c r="I2202" i="4"/>
  <c r="J2202" i="4"/>
  <c r="M2202" i="4" s="1"/>
  <c r="O2202" i="4" s="1"/>
  <c r="I2203" i="4"/>
  <c r="J2203" i="4"/>
  <c r="M2203" i="4" s="1"/>
  <c r="I2204" i="4"/>
  <c r="J2204" i="4"/>
  <c r="M2204" i="4" s="1"/>
  <c r="O2204" i="4" s="1"/>
  <c r="I2205" i="4"/>
  <c r="J2205" i="4"/>
  <c r="M2205" i="4" s="1"/>
  <c r="O2205" i="4" s="1"/>
  <c r="I2206" i="4"/>
  <c r="J2206" i="4"/>
  <c r="M2206" i="4" s="1"/>
  <c r="I2207" i="4"/>
  <c r="J2207" i="4"/>
  <c r="M2207" i="4" s="1"/>
  <c r="O2207" i="4" s="1"/>
  <c r="I2208" i="4"/>
  <c r="J2208" i="4"/>
  <c r="M2208" i="4" s="1"/>
  <c r="I2209" i="4"/>
  <c r="J2209" i="4"/>
  <c r="M2209" i="4" s="1"/>
  <c r="I2210" i="4"/>
  <c r="J2210" i="4"/>
  <c r="M2210" i="4" s="1"/>
  <c r="O2210" i="4" s="1"/>
  <c r="P2210" i="4" s="1"/>
  <c r="I2211" i="4"/>
  <c r="J2211" i="4"/>
  <c r="M2211" i="4" s="1"/>
  <c r="I2212" i="4"/>
  <c r="J2212" i="4"/>
  <c r="M2212" i="4" s="1"/>
  <c r="I2213" i="4"/>
  <c r="J2213" i="4"/>
  <c r="M2213" i="4" s="1"/>
  <c r="O2213" i="4" s="1"/>
  <c r="I2214" i="4"/>
  <c r="J2214" i="4"/>
  <c r="M2214" i="4" s="1"/>
  <c r="O2214" i="4" s="1"/>
  <c r="P2214" i="4" s="1"/>
  <c r="I2215" i="4"/>
  <c r="J2215" i="4"/>
  <c r="M2215" i="4" s="1"/>
  <c r="I2216" i="4"/>
  <c r="J2216" i="4"/>
  <c r="M2216" i="4" s="1"/>
  <c r="I2217" i="4"/>
  <c r="J2217" i="4"/>
  <c r="M2217" i="4" s="1"/>
  <c r="O2217" i="4" s="1"/>
  <c r="P2217" i="4" s="1"/>
  <c r="I2218" i="4"/>
  <c r="J2218" i="4"/>
  <c r="M2218" i="4" s="1"/>
  <c r="I2219" i="4"/>
  <c r="J2219" i="4"/>
  <c r="M2219" i="4" s="1"/>
  <c r="O2219" i="4" s="1"/>
  <c r="I2220" i="4"/>
  <c r="J2220" i="4"/>
  <c r="M2220" i="4" s="1"/>
  <c r="O2220" i="4" s="1"/>
  <c r="P2220" i="4" s="1"/>
  <c r="I2221" i="4"/>
  <c r="J2221" i="4"/>
  <c r="M2221" i="4" s="1"/>
  <c r="I2222" i="4"/>
  <c r="J2222" i="4"/>
  <c r="M2222" i="4" s="1"/>
  <c r="I2223" i="4"/>
  <c r="J2223" i="4"/>
  <c r="M2223" i="4" s="1"/>
  <c r="O2223" i="4" s="1"/>
  <c r="P2223" i="4" s="1"/>
  <c r="I2224" i="4"/>
  <c r="J2224" i="4"/>
  <c r="M2224" i="4" s="1"/>
  <c r="O2224" i="4" s="1"/>
  <c r="I2225" i="4"/>
  <c r="J2225" i="4"/>
  <c r="M2225" i="4" s="1"/>
  <c r="I2226" i="4"/>
  <c r="J2226" i="4"/>
  <c r="M2226" i="4" s="1"/>
  <c r="I2227" i="4"/>
  <c r="J2227" i="4"/>
  <c r="M2227" i="4" s="1"/>
  <c r="O2227" i="4" s="1"/>
  <c r="I2228" i="4"/>
  <c r="J2228" i="4"/>
  <c r="M2228" i="4" s="1"/>
  <c r="I2229" i="4"/>
  <c r="J2229" i="4"/>
  <c r="M2229" i="4" s="1"/>
  <c r="I2230" i="4"/>
  <c r="J2230" i="4"/>
  <c r="M2230" i="4" s="1"/>
  <c r="I2231" i="4"/>
  <c r="J2231" i="4"/>
  <c r="M2231" i="4" s="1"/>
  <c r="I2232" i="4"/>
  <c r="J2232" i="4"/>
  <c r="M2232" i="4" s="1"/>
  <c r="I2233" i="4"/>
  <c r="J2233" i="4"/>
  <c r="M2233" i="4" s="1"/>
  <c r="O2233" i="4" s="1"/>
  <c r="I2234" i="4"/>
  <c r="J2234" i="4"/>
  <c r="M2234" i="4" s="1"/>
  <c r="I2235" i="4"/>
  <c r="J2235" i="4"/>
  <c r="M2235" i="4" s="1"/>
  <c r="I2236" i="4"/>
  <c r="J2236" i="4"/>
  <c r="M2236" i="4" s="1"/>
  <c r="O2236" i="4" s="1"/>
  <c r="I2237" i="4"/>
  <c r="J2237" i="4"/>
  <c r="M2237" i="4" s="1"/>
  <c r="I2238" i="4"/>
  <c r="J2238" i="4"/>
  <c r="M2238" i="4" s="1"/>
  <c r="I2239" i="4"/>
  <c r="J2239" i="4"/>
  <c r="M2239" i="4" s="1"/>
  <c r="O2239" i="4" s="1"/>
  <c r="I2240" i="4"/>
  <c r="J2240" i="4"/>
  <c r="M2240" i="4" s="1"/>
  <c r="I2241" i="4"/>
  <c r="J2241" i="4"/>
  <c r="M2241" i="4" s="1"/>
  <c r="I2242" i="4"/>
  <c r="J2242" i="4"/>
  <c r="M2242" i="4" s="1"/>
  <c r="O2242" i="4" s="1"/>
  <c r="I2243" i="4"/>
  <c r="J2243" i="4"/>
  <c r="M2243" i="4" s="1"/>
  <c r="I2244" i="4"/>
  <c r="J2244" i="4"/>
  <c r="M2244" i="4" s="1"/>
  <c r="I2245" i="4"/>
  <c r="J2245" i="4"/>
  <c r="M2245" i="4" s="1"/>
  <c r="O2245" i="4" s="1"/>
  <c r="I2246" i="4"/>
  <c r="J2246" i="4"/>
  <c r="M2246" i="4" s="1"/>
  <c r="I2247" i="4"/>
  <c r="J2247" i="4"/>
  <c r="M2247" i="4" s="1"/>
  <c r="I2248" i="4"/>
  <c r="J2248" i="4"/>
  <c r="M2248" i="4" s="1"/>
  <c r="O2248" i="4" s="1"/>
  <c r="I2249" i="4"/>
  <c r="J2249" i="4"/>
  <c r="M2249" i="4" s="1"/>
  <c r="I2250" i="4"/>
  <c r="J2250" i="4"/>
  <c r="M2250" i="4" s="1"/>
  <c r="I2251" i="4"/>
  <c r="J2251" i="4"/>
  <c r="M2251" i="4" s="1"/>
  <c r="I2252" i="4"/>
  <c r="J2252" i="4"/>
  <c r="M2252" i="4" s="1"/>
  <c r="I2253" i="4"/>
  <c r="J2253" i="4"/>
  <c r="M2253" i="4" s="1"/>
  <c r="I2254" i="4"/>
  <c r="J2254" i="4"/>
  <c r="M2254" i="4" s="1"/>
  <c r="O2254" i="4" s="1"/>
  <c r="P2254" i="4" s="1"/>
  <c r="I2255" i="4"/>
  <c r="J2255" i="4"/>
  <c r="M2255" i="4" s="1"/>
  <c r="I2256" i="4"/>
  <c r="J2256" i="4"/>
  <c r="M2256" i="4" s="1"/>
  <c r="I2257" i="4"/>
  <c r="J2257" i="4"/>
  <c r="M2257" i="4" s="1"/>
  <c r="O2257" i="4" s="1"/>
  <c r="P2257" i="4" s="1"/>
  <c r="I2258" i="4"/>
  <c r="J2258" i="4"/>
  <c r="M2258" i="4" s="1"/>
  <c r="I2259" i="4"/>
  <c r="J2259" i="4"/>
  <c r="M2259" i="4" s="1"/>
  <c r="I2260" i="4"/>
  <c r="J2260" i="4"/>
  <c r="M2260" i="4" s="1"/>
  <c r="O2260" i="4" s="1"/>
  <c r="P2260" i="4" s="1"/>
  <c r="I2261" i="4"/>
  <c r="J2261" i="4"/>
  <c r="M2261" i="4" s="1"/>
  <c r="I2262" i="4"/>
  <c r="J2262" i="4"/>
  <c r="M2262" i="4" s="1"/>
  <c r="I2263" i="4"/>
  <c r="J2263" i="4"/>
  <c r="M2263" i="4" s="1"/>
  <c r="I2264" i="4"/>
  <c r="J2264" i="4"/>
  <c r="M2264" i="4" s="1"/>
  <c r="I2265" i="4"/>
  <c r="J2265" i="4"/>
  <c r="M2265" i="4" s="1"/>
  <c r="I2266" i="4"/>
  <c r="J2266" i="4"/>
  <c r="M2266" i="4" s="1"/>
  <c r="I2267" i="4"/>
  <c r="J2267" i="4"/>
  <c r="M2267" i="4" s="1"/>
  <c r="I2268" i="4"/>
  <c r="J2268" i="4"/>
  <c r="M2268" i="4" s="1"/>
  <c r="I2269" i="4"/>
  <c r="J2269" i="4"/>
  <c r="M2269" i="4" s="1"/>
  <c r="I2270" i="4"/>
  <c r="J2270" i="4"/>
  <c r="M2270" i="4" s="1"/>
  <c r="I2271" i="4"/>
  <c r="J2271" i="4"/>
  <c r="M2271" i="4" s="1"/>
  <c r="I2272" i="4"/>
  <c r="J2272" i="4"/>
  <c r="M2272" i="4" s="1"/>
  <c r="I2273" i="4"/>
  <c r="J2273" i="4"/>
  <c r="M2273" i="4" s="1"/>
  <c r="I2274" i="4"/>
  <c r="J2274" i="4"/>
  <c r="M2274" i="4" s="1"/>
  <c r="I2275" i="4"/>
  <c r="J2275" i="4"/>
  <c r="M2275" i="4" s="1"/>
  <c r="I2276" i="4"/>
  <c r="J2276" i="4"/>
  <c r="M2276" i="4" s="1"/>
  <c r="I2277" i="4"/>
  <c r="J2277" i="4"/>
  <c r="M2277" i="4" s="1"/>
  <c r="I2278" i="4"/>
  <c r="J2278" i="4"/>
  <c r="M2278" i="4" s="1"/>
  <c r="I2279" i="4"/>
  <c r="J2279" i="4"/>
  <c r="M2279" i="4" s="1"/>
  <c r="I2280" i="4"/>
  <c r="J2280" i="4"/>
  <c r="M2280" i="4" s="1"/>
  <c r="I2281" i="4"/>
  <c r="J2281" i="4"/>
  <c r="M2281" i="4" s="1"/>
  <c r="I2282" i="4"/>
  <c r="J2282" i="4"/>
  <c r="M2282" i="4" s="1"/>
  <c r="I2283" i="4"/>
  <c r="J2283" i="4"/>
  <c r="M2283" i="4" s="1"/>
  <c r="I2284" i="4"/>
  <c r="J2284" i="4"/>
  <c r="M2284" i="4" s="1"/>
  <c r="I2285" i="4"/>
  <c r="J2285" i="4"/>
  <c r="M2285" i="4" s="1"/>
  <c r="I2286" i="4"/>
  <c r="J2286" i="4"/>
  <c r="M2286" i="4" s="1"/>
  <c r="I2287" i="4"/>
  <c r="J2287" i="4"/>
  <c r="M2287" i="4" s="1"/>
  <c r="I2288" i="4"/>
  <c r="J2288" i="4"/>
  <c r="M2288" i="4" s="1"/>
  <c r="I2289" i="4"/>
  <c r="J2289" i="4"/>
  <c r="M2289" i="4" s="1"/>
  <c r="I2290" i="4"/>
  <c r="J2290" i="4"/>
  <c r="M2290" i="4" s="1"/>
  <c r="I2291" i="4"/>
  <c r="J2291" i="4"/>
  <c r="M2291" i="4" s="1"/>
  <c r="I2292" i="4"/>
  <c r="J2292" i="4"/>
  <c r="M2292" i="4" s="1"/>
  <c r="O2292" i="4" s="1"/>
  <c r="I2293" i="4"/>
  <c r="J2293" i="4"/>
  <c r="M2293" i="4" s="1"/>
  <c r="O2293" i="4" s="1"/>
  <c r="I2294" i="4"/>
  <c r="J2294" i="4"/>
  <c r="M2294" i="4" s="1"/>
  <c r="I2295" i="4"/>
  <c r="J2295" i="4"/>
  <c r="M2295" i="4" s="1"/>
  <c r="O2295" i="4" s="1"/>
  <c r="I2296" i="4"/>
  <c r="J2296" i="4"/>
  <c r="M2296" i="4" s="1"/>
  <c r="O2296" i="4" s="1"/>
  <c r="I2297" i="4"/>
  <c r="J2297" i="4"/>
  <c r="M2297" i="4" s="1"/>
  <c r="I2298" i="4"/>
  <c r="J2298" i="4"/>
  <c r="M2298" i="4" s="1"/>
  <c r="O2298" i="4" s="1"/>
  <c r="I2299" i="4"/>
  <c r="J2299" i="4"/>
  <c r="M2299" i="4" s="1"/>
  <c r="O2299" i="4" s="1"/>
  <c r="I2300" i="4"/>
  <c r="J2300" i="4"/>
  <c r="M2300" i="4" s="1"/>
  <c r="I2301" i="4"/>
  <c r="J2301" i="4"/>
  <c r="M2301" i="4" s="1"/>
  <c r="O2301" i="4" s="1"/>
  <c r="I2302" i="4"/>
  <c r="J2302" i="4"/>
  <c r="M2302" i="4" s="1"/>
  <c r="I2303" i="4"/>
  <c r="J2303" i="4"/>
  <c r="M2303" i="4" s="1"/>
  <c r="I2304" i="4"/>
  <c r="J2304" i="4"/>
  <c r="M2304" i="4" s="1"/>
  <c r="I2305" i="4"/>
  <c r="J2305" i="4"/>
  <c r="M2305" i="4" s="1"/>
  <c r="I2306" i="4"/>
  <c r="J2306" i="4"/>
  <c r="M2306" i="4" s="1"/>
  <c r="I2307" i="4"/>
  <c r="J2307" i="4"/>
  <c r="M2307" i="4" s="1"/>
  <c r="I2308" i="4"/>
  <c r="J2308" i="4"/>
  <c r="M2308" i="4" s="1"/>
  <c r="I2309" i="4"/>
  <c r="J2309" i="4"/>
  <c r="M2309" i="4" s="1"/>
  <c r="I2310" i="4"/>
  <c r="J2310" i="4"/>
  <c r="M2310" i="4" s="1"/>
  <c r="O2310" i="4" s="1"/>
  <c r="I2311" i="4"/>
  <c r="J2311" i="4"/>
  <c r="M2311" i="4" s="1"/>
  <c r="I2312" i="4"/>
  <c r="J2312" i="4"/>
  <c r="M2312" i="4" s="1"/>
  <c r="I2313" i="4"/>
  <c r="J2313" i="4"/>
  <c r="M2313" i="4" s="1"/>
  <c r="I2314" i="4"/>
  <c r="J2314" i="4"/>
  <c r="M2314" i="4" s="1"/>
  <c r="O2314" i="4" s="1"/>
  <c r="I2315" i="4"/>
  <c r="J2315" i="4"/>
  <c r="M2315" i="4" s="1"/>
  <c r="I2316" i="4"/>
  <c r="J2316" i="4"/>
  <c r="M2316" i="4" s="1"/>
  <c r="I2317" i="4"/>
  <c r="J2317" i="4"/>
  <c r="M2317" i="4" s="1"/>
  <c r="I2318" i="4"/>
  <c r="J2318" i="4"/>
  <c r="M2318" i="4" s="1"/>
  <c r="I2319" i="4"/>
  <c r="J2319" i="4"/>
  <c r="M2319" i="4" s="1"/>
  <c r="I2320" i="4"/>
  <c r="J2320" i="4"/>
  <c r="M2320" i="4" s="1"/>
  <c r="I2321" i="4"/>
  <c r="J2321" i="4"/>
  <c r="M2321" i="4" s="1"/>
  <c r="I2322" i="4"/>
  <c r="J2322" i="4"/>
  <c r="M2322" i="4" s="1"/>
  <c r="I2323" i="4"/>
  <c r="J2323" i="4"/>
  <c r="M2323" i="4" s="1"/>
  <c r="I2324" i="4"/>
  <c r="J2324" i="4"/>
  <c r="M2324" i="4" s="1"/>
  <c r="I2325" i="4"/>
  <c r="J2325" i="4"/>
  <c r="M2325" i="4" s="1"/>
  <c r="I2326" i="4"/>
  <c r="J2326" i="4"/>
  <c r="M2326" i="4" s="1"/>
  <c r="I2327" i="4"/>
  <c r="J2327" i="4"/>
  <c r="M2327" i="4" s="1"/>
  <c r="I2328" i="4"/>
  <c r="J2328" i="4"/>
  <c r="M2328" i="4" s="1"/>
  <c r="I2329" i="4"/>
  <c r="J2329" i="4"/>
  <c r="M2329" i="4" s="1"/>
  <c r="I2330" i="4"/>
  <c r="J2330" i="4"/>
  <c r="M2330" i="4" s="1"/>
  <c r="I2331" i="4"/>
  <c r="J2331" i="4"/>
  <c r="M2331" i="4" s="1"/>
  <c r="I2332" i="4"/>
  <c r="J2332" i="4"/>
  <c r="M2332" i="4" s="1"/>
  <c r="I2333" i="4"/>
  <c r="J2333" i="4"/>
  <c r="M2333" i="4" s="1"/>
  <c r="I2334" i="4"/>
  <c r="J2334" i="4"/>
  <c r="M2334" i="4" s="1"/>
  <c r="I2335" i="4"/>
  <c r="J2335" i="4"/>
  <c r="M2335" i="4" s="1"/>
  <c r="I2336" i="4"/>
  <c r="J2336" i="4"/>
  <c r="M2336" i="4" s="1"/>
  <c r="I2337" i="4"/>
  <c r="J2337" i="4"/>
  <c r="M2337" i="4" s="1"/>
  <c r="I2338" i="4"/>
  <c r="J2338" i="4"/>
  <c r="M2338" i="4" s="1"/>
  <c r="I2339" i="4"/>
  <c r="J2339" i="4"/>
  <c r="M2339" i="4" s="1"/>
  <c r="I2340" i="4"/>
  <c r="J2340" i="4"/>
  <c r="M2340" i="4" s="1"/>
  <c r="I2341" i="4"/>
  <c r="J2341" i="4"/>
  <c r="M2341" i="4" s="1"/>
  <c r="I2342" i="4"/>
  <c r="J2342" i="4"/>
  <c r="M2342" i="4" s="1"/>
  <c r="I2343" i="4"/>
  <c r="J2343" i="4"/>
  <c r="M2343" i="4" s="1"/>
  <c r="I2344" i="4"/>
  <c r="J2344" i="4"/>
  <c r="M2344" i="4" s="1"/>
  <c r="I2345" i="4"/>
  <c r="J2345" i="4"/>
  <c r="M2345" i="4" s="1"/>
  <c r="I2346" i="4"/>
  <c r="J2346" i="4"/>
  <c r="M2346" i="4" s="1"/>
  <c r="I2347" i="4"/>
  <c r="J2347" i="4"/>
  <c r="M2347" i="4" s="1"/>
  <c r="I2348" i="4"/>
  <c r="J2348" i="4"/>
  <c r="M2348" i="4" s="1"/>
  <c r="I2349" i="4"/>
  <c r="J2349" i="4"/>
  <c r="M2349" i="4" s="1"/>
  <c r="I2350" i="4"/>
  <c r="J2350" i="4"/>
  <c r="M2350" i="4" s="1"/>
  <c r="I2351" i="4"/>
  <c r="J2351" i="4"/>
  <c r="M2351" i="4" s="1"/>
  <c r="I2352" i="4"/>
  <c r="J2352" i="4"/>
  <c r="M2352" i="4" s="1"/>
  <c r="I2353" i="4"/>
  <c r="J2353" i="4"/>
  <c r="M2353" i="4" s="1"/>
  <c r="I2354" i="4"/>
  <c r="J2354" i="4"/>
  <c r="M2354" i="4" s="1"/>
  <c r="I2355" i="4"/>
  <c r="J2355" i="4"/>
  <c r="M2355" i="4" s="1"/>
  <c r="I2356" i="4"/>
  <c r="J2356" i="4"/>
  <c r="M2356" i="4" s="1"/>
  <c r="I2357" i="4"/>
  <c r="J2357" i="4"/>
  <c r="M2357" i="4" s="1"/>
  <c r="I2358" i="4"/>
  <c r="J2358" i="4"/>
  <c r="M2358" i="4" s="1"/>
  <c r="I2359" i="4"/>
  <c r="J2359" i="4"/>
  <c r="M2359" i="4" s="1"/>
  <c r="I2360" i="4"/>
  <c r="J2360" i="4"/>
  <c r="M2360" i="4" s="1"/>
  <c r="I2361" i="4"/>
  <c r="J2361" i="4"/>
  <c r="M2361" i="4" s="1"/>
  <c r="I2362" i="4"/>
  <c r="J2362" i="4"/>
  <c r="M2362" i="4" s="1"/>
  <c r="I2363" i="4"/>
  <c r="J2363" i="4"/>
  <c r="M2363" i="4" s="1"/>
  <c r="I2364" i="4"/>
  <c r="J2364" i="4"/>
  <c r="M2364" i="4" s="1"/>
  <c r="I2365" i="4"/>
  <c r="J2365" i="4"/>
  <c r="M2365" i="4" s="1"/>
  <c r="I2366" i="4"/>
  <c r="J2366" i="4"/>
  <c r="M2366" i="4" s="1"/>
  <c r="I2367" i="4"/>
  <c r="J2367" i="4"/>
  <c r="M2367" i="4" s="1"/>
  <c r="I2368" i="4"/>
  <c r="J2368" i="4"/>
  <c r="M2368" i="4" s="1"/>
  <c r="I2369" i="4"/>
  <c r="J2369" i="4"/>
  <c r="M2369" i="4" s="1"/>
  <c r="I2370" i="4"/>
  <c r="J2370" i="4"/>
  <c r="M2370" i="4" s="1"/>
  <c r="I2371" i="4"/>
  <c r="J2371" i="4"/>
  <c r="M2371" i="4" s="1"/>
  <c r="I2372" i="4"/>
  <c r="J2372" i="4"/>
  <c r="M2372" i="4" s="1"/>
  <c r="I2373" i="4"/>
  <c r="J2373" i="4"/>
  <c r="M2373" i="4" s="1"/>
  <c r="I2374" i="4"/>
  <c r="J2374" i="4"/>
  <c r="M2374" i="4" s="1"/>
  <c r="I2375" i="4"/>
  <c r="J2375" i="4"/>
  <c r="M2375" i="4" s="1"/>
  <c r="I2376" i="4"/>
  <c r="J2376" i="4"/>
  <c r="M2376" i="4" s="1"/>
  <c r="I2377" i="4"/>
  <c r="J2377" i="4"/>
  <c r="M2377" i="4" s="1"/>
  <c r="I2378" i="4"/>
  <c r="J2378" i="4"/>
  <c r="M2378" i="4" s="1"/>
  <c r="I2379" i="4"/>
  <c r="J2379" i="4"/>
  <c r="M2379" i="4" s="1"/>
  <c r="I2380" i="4"/>
  <c r="J2380" i="4"/>
  <c r="M2380" i="4" s="1"/>
  <c r="I2381" i="4"/>
  <c r="J2381" i="4"/>
  <c r="M2381" i="4" s="1"/>
  <c r="I2382" i="4"/>
  <c r="J2382" i="4"/>
  <c r="M2382" i="4" s="1"/>
  <c r="I2383" i="4"/>
  <c r="J2383" i="4"/>
  <c r="M2383" i="4" s="1"/>
  <c r="I2384" i="4"/>
  <c r="J2384" i="4"/>
  <c r="M2384" i="4" s="1"/>
  <c r="I2385" i="4"/>
  <c r="J2385" i="4"/>
  <c r="M2385" i="4" s="1"/>
  <c r="I2386" i="4"/>
  <c r="J2386" i="4"/>
  <c r="M2386" i="4" s="1"/>
  <c r="I2387" i="4"/>
  <c r="J2387" i="4"/>
  <c r="M2387" i="4" s="1"/>
  <c r="I2388" i="4"/>
  <c r="J2388" i="4"/>
  <c r="M2388" i="4" s="1"/>
  <c r="I2389" i="4"/>
  <c r="J2389" i="4"/>
  <c r="M2389" i="4" s="1"/>
  <c r="I2390" i="4"/>
  <c r="J2390" i="4"/>
  <c r="M2390" i="4" s="1"/>
  <c r="I2391" i="4"/>
  <c r="J2391" i="4"/>
  <c r="M2391" i="4" s="1"/>
  <c r="I2392" i="4"/>
  <c r="J2392" i="4"/>
  <c r="M2392" i="4" s="1"/>
  <c r="I2393" i="4"/>
  <c r="J2393" i="4"/>
  <c r="M2393" i="4" s="1"/>
  <c r="I2394" i="4"/>
  <c r="J2394" i="4"/>
  <c r="M2394" i="4" s="1"/>
  <c r="I2395" i="4"/>
  <c r="J2395" i="4"/>
  <c r="M2395" i="4" s="1"/>
  <c r="I2396" i="4"/>
  <c r="J2396" i="4"/>
  <c r="M2396" i="4" s="1"/>
  <c r="I2397" i="4"/>
  <c r="J2397" i="4"/>
  <c r="M2397" i="4" s="1"/>
  <c r="I2398" i="4"/>
  <c r="J2398" i="4"/>
  <c r="M2398" i="4" s="1"/>
  <c r="I2399" i="4"/>
  <c r="J2399" i="4"/>
  <c r="M2399" i="4" s="1"/>
  <c r="I2400" i="4"/>
  <c r="J2400" i="4"/>
  <c r="M2400" i="4" s="1"/>
  <c r="I2401" i="4"/>
  <c r="J2401" i="4"/>
  <c r="M2401" i="4" s="1"/>
  <c r="I2402" i="4"/>
  <c r="J2402" i="4"/>
  <c r="M2402" i="4" s="1"/>
  <c r="I2403" i="4"/>
  <c r="J2403" i="4"/>
  <c r="M2403" i="4" s="1"/>
  <c r="I2404" i="4"/>
  <c r="J2404" i="4"/>
  <c r="M2404" i="4" s="1"/>
  <c r="I2405" i="4"/>
  <c r="J2405" i="4"/>
  <c r="M2405" i="4" s="1"/>
  <c r="I2406" i="4"/>
  <c r="J2406" i="4"/>
  <c r="M2406" i="4" s="1"/>
  <c r="I2407" i="4"/>
  <c r="J2407" i="4"/>
  <c r="M2407" i="4" s="1"/>
  <c r="I2408" i="4"/>
  <c r="J2408" i="4"/>
  <c r="M2408" i="4" s="1"/>
  <c r="I2409" i="4"/>
  <c r="J2409" i="4"/>
  <c r="M2409" i="4" s="1"/>
  <c r="I2410" i="4"/>
  <c r="J2410" i="4"/>
  <c r="M2410" i="4" s="1"/>
  <c r="I2411" i="4"/>
  <c r="J2411" i="4"/>
  <c r="M2411" i="4" s="1"/>
  <c r="I2412" i="4"/>
  <c r="J2412" i="4"/>
  <c r="M2412" i="4" s="1"/>
  <c r="I2413" i="4"/>
  <c r="J2413" i="4"/>
  <c r="M2413" i="4" s="1"/>
  <c r="I2414" i="4"/>
  <c r="J2414" i="4"/>
  <c r="M2414" i="4" s="1"/>
  <c r="I2415" i="4"/>
  <c r="J2415" i="4"/>
  <c r="M2415" i="4" s="1"/>
  <c r="I2416" i="4"/>
  <c r="J2416" i="4"/>
  <c r="M2416" i="4" s="1"/>
  <c r="I2417" i="4"/>
  <c r="J2417" i="4"/>
  <c r="M2417" i="4" s="1"/>
  <c r="I2418" i="4"/>
  <c r="J2418" i="4"/>
  <c r="M2418" i="4" s="1"/>
  <c r="I2419" i="4"/>
  <c r="J2419" i="4"/>
  <c r="M2419" i="4" s="1"/>
  <c r="I2420" i="4"/>
  <c r="J2420" i="4"/>
  <c r="M2420" i="4" s="1"/>
  <c r="I2421" i="4"/>
  <c r="J2421" i="4"/>
  <c r="M2421" i="4" s="1"/>
  <c r="I2422" i="4"/>
  <c r="J2422" i="4"/>
  <c r="M2422" i="4" s="1"/>
  <c r="I2423" i="4"/>
  <c r="J2423" i="4"/>
  <c r="M2423" i="4" s="1"/>
  <c r="I2424" i="4"/>
  <c r="J2424" i="4"/>
  <c r="M2424" i="4" s="1"/>
  <c r="I2425" i="4"/>
  <c r="J2425" i="4"/>
  <c r="M2425" i="4" s="1"/>
  <c r="I2426" i="4"/>
  <c r="J2426" i="4"/>
  <c r="M2426" i="4" s="1"/>
  <c r="I2427" i="4"/>
  <c r="J2427" i="4"/>
  <c r="M2427" i="4" s="1"/>
  <c r="I2428" i="4"/>
  <c r="J2428" i="4"/>
  <c r="M2428" i="4" s="1"/>
  <c r="I2429" i="4"/>
  <c r="J2429" i="4"/>
  <c r="M2429" i="4" s="1"/>
  <c r="I2430" i="4"/>
  <c r="J2430" i="4"/>
  <c r="M2430" i="4" s="1"/>
  <c r="I2431" i="4"/>
  <c r="J2431" i="4"/>
  <c r="M2431" i="4" s="1"/>
  <c r="I2432" i="4"/>
  <c r="J2432" i="4"/>
  <c r="M2432" i="4" s="1"/>
  <c r="I2433" i="4"/>
  <c r="J2433" i="4"/>
  <c r="M2433" i="4" s="1"/>
  <c r="I2434" i="4"/>
  <c r="J2434" i="4"/>
  <c r="M2434" i="4" s="1"/>
  <c r="I2435" i="4"/>
  <c r="J2435" i="4"/>
  <c r="M2435" i="4" s="1"/>
  <c r="I2436" i="4"/>
  <c r="J2436" i="4"/>
  <c r="M2436" i="4" s="1"/>
  <c r="I2437" i="4"/>
  <c r="J2437" i="4"/>
  <c r="M2437" i="4" s="1"/>
  <c r="I2438" i="4"/>
  <c r="J2438" i="4"/>
  <c r="M2438" i="4" s="1"/>
  <c r="I2439" i="4"/>
  <c r="J2439" i="4"/>
  <c r="M2439" i="4" s="1"/>
  <c r="I2440" i="4"/>
  <c r="J2440" i="4"/>
  <c r="M2440" i="4" s="1"/>
  <c r="I2441" i="4"/>
  <c r="J2441" i="4"/>
  <c r="M2441" i="4" s="1"/>
  <c r="I2442" i="4"/>
  <c r="J2442" i="4"/>
  <c r="M2442" i="4" s="1"/>
  <c r="I2443" i="4"/>
  <c r="J2443" i="4"/>
  <c r="M2443" i="4" s="1"/>
  <c r="I2444" i="4"/>
  <c r="J2444" i="4"/>
  <c r="M2444" i="4" s="1"/>
  <c r="I2445" i="4"/>
  <c r="J2445" i="4"/>
  <c r="M2445" i="4" s="1"/>
  <c r="I2446" i="4"/>
  <c r="J2446" i="4"/>
  <c r="M2446" i="4" s="1"/>
  <c r="I2447" i="4"/>
  <c r="J2447" i="4"/>
  <c r="M2447" i="4" s="1"/>
  <c r="I2448" i="4"/>
  <c r="J2448" i="4"/>
  <c r="M2448" i="4" s="1"/>
  <c r="I2449" i="4"/>
  <c r="J2449" i="4"/>
  <c r="M2449" i="4" s="1"/>
  <c r="I2450" i="4"/>
  <c r="J2450" i="4"/>
  <c r="M2450" i="4" s="1"/>
  <c r="I2451" i="4"/>
  <c r="J2451" i="4"/>
  <c r="M2451" i="4" s="1"/>
  <c r="I2452" i="4"/>
  <c r="J2452" i="4"/>
  <c r="M2452" i="4" s="1"/>
  <c r="I2453" i="4"/>
  <c r="J2453" i="4"/>
  <c r="M2453" i="4" s="1"/>
  <c r="I2454" i="4"/>
  <c r="J2454" i="4"/>
  <c r="M2454" i="4" s="1"/>
  <c r="I2455" i="4"/>
  <c r="J2455" i="4"/>
  <c r="M2455" i="4" s="1"/>
  <c r="I2456" i="4"/>
  <c r="J2456" i="4"/>
  <c r="M2456" i="4" s="1"/>
  <c r="I2457" i="4"/>
  <c r="J2457" i="4"/>
  <c r="M2457" i="4" s="1"/>
  <c r="I2458" i="4"/>
  <c r="J2458" i="4"/>
  <c r="M2458" i="4" s="1"/>
  <c r="I2459" i="4"/>
  <c r="J2459" i="4"/>
  <c r="M2459" i="4" s="1"/>
  <c r="I2460" i="4"/>
  <c r="J2460" i="4"/>
  <c r="M2460" i="4" s="1"/>
  <c r="I2461" i="4"/>
  <c r="J2461" i="4"/>
  <c r="M2461" i="4" s="1"/>
  <c r="I2462" i="4"/>
  <c r="J2462" i="4"/>
  <c r="M2462" i="4" s="1"/>
  <c r="I2463" i="4"/>
  <c r="J2463" i="4"/>
  <c r="M2463" i="4" s="1"/>
  <c r="I2464" i="4"/>
  <c r="J2464" i="4"/>
  <c r="M2464" i="4" s="1"/>
  <c r="I2465" i="4"/>
  <c r="J2465" i="4"/>
  <c r="M2465" i="4" s="1"/>
  <c r="I2466" i="4"/>
  <c r="J2466" i="4"/>
  <c r="M2466" i="4" s="1"/>
  <c r="I2467" i="4"/>
  <c r="J2467" i="4"/>
  <c r="M2467" i="4" s="1"/>
  <c r="I2468" i="4"/>
  <c r="J2468" i="4"/>
  <c r="M2468" i="4" s="1"/>
  <c r="I2469" i="4"/>
  <c r="J2469" i="4"/>
  <c r="M2469" i="4" s="1"/>
  <c r="I2470" i="4"/>
  <c r="J2470" i="4"/>
  <c r="M2470" i="4" s="1"/>
  <c r="I2471" i="4"/>
  <c r="J2471" i="4"/>
  <c r="M2471" i="4" s="1"/>
  <c r="I2472" i="4"/>
  <c r="J2472" i="4"/>
  <c r="M2472" i="4" s="1"/>
  <c r="I2473" i="4"/>
  <c r="J2473" i="4"/>
  <c r="M2473" i="4" s="1"/>
  <c r="I2474" i="4"/>
  <c r="J2474" i="4"/>
  <c r="M2474" i="4" s="1"/>
  <c r="I2475" i="4"/>
  <c r="J2475" i="4"/>
  <c r="M2475" i="4" s="1"/>
  <c r="I2476" i="4"/>
  <c r="J2476" i="4"/>
  <c r="M2476" i="4" s="1"/>
  <c r="I2477" i="4"/>
  <c r="J2477" i="4"/>
  <c r="M2477" i="4" s="1"/>
  <c r="I2478" i="4"/>
  <c r="J2478" i="4"/>
  <c r="M2478" i="4" s="1"/>
  <c r="I2479" i="4"/>
  <c r="J2479" i="4"/>
  <c r="M2479" i="4" s="1"/>
  <c r="I2480" i="4"/>
  <c r="J2480" i="4"/>
  <c r="M2480" i="4" s="1"/>
  <c r="I2481" i="4"/>
  <c r="J2481" i="4"/>
  <c r="M2481" i="4" s="1"/>
  <c r="I2482" i="4"/>
  <c r="J2482" i="4"/>
  <c r="M2482" i="4" s="1"/>
  <c r="I2483" i="4"/>
  <c r="J2483" i="4"/>
  <c r="M2483" i="4" s="1"/>
  <c r="I2484" i="4"/>
  <c r="J2484" i="4"/>
  <c r="M2484" i="4" s="1"/>
  <c r="I2485" i="4"/>
  <c r="J2485" i="4"/>
  <c r="M2485" i="4" s="1"/>
  <c r="I2486" i="4"/>
  <c r="J2486" i="4"/>
  <c r="M2486" i="4" s="1"/>
  <c r="I2487" i="4"/>
  <c r="J2487" i="4"/>
  <c r="M2487" i="4" s="1"/>
  <c r="I2488" i="4"/>
  <c r="J2488" i="4"/>
  <c r="M2488" i="4" s="1"/>
  <c r="I2489" i="4"/>
  <c r="J2489" i="4"/>
  <c r="M2489" i="4" s="1"/>
  <c r="I2490" i="4"/>
  <c r="J2490" i="4"/>
  <c r="M2490" i="4" s="1"/>
  <c r="I2491" i="4"/>
  <c r="J2491" i="4"/>
  <c r="M2491" i="4" s="1"/>
  <c r="I2492" i="4"/>
  <c r="J2492" i="4"/>
  <c r="M2492" i="4" s="1"/>
  <c r="I2493" i="4"/>
  <c r="J2493" i="4"/>
  <c r="M2493" i="4" s="1"/>
  <c r="I2494" i="4"/>
  <c r="J2494" i="4"/>
  <c r="M2494" i="4" s="1"/>
  <c r="I2495" i="4"/>
  <c r="J2495" i="4"/>
  <c r="M2495" i="4" s="1"/>
  <c r="I2496" i="4"/>
  <c r="J2496" i="4"/>
  <c r="M2496" i="4" s="1"/>
  <c r="I2497" i="4"/>
  <c r="J2497" i="4"/>
  <c r="M2497" i="4" s="1"/>
  <c r="I2498" i="4"/>
  <c r="J2498" i="4"/>
  <c r="M2498" i="4" s="1"/>
  <c r="I2499" i="4"/>
  <c r="J2499" i="4"/>
  <c r="M2499" i="4" s="1"/>
  <c r="I2500" i="4"/>
  <c r="J2500" i="4"/>
  <c r="M2500" i="4" s="1"/>
  <c r="I2501" i="4"/>
  <c r="J2501" i="4"/>
  <c r="M2501" i="4" s="1"/>
  <c r="I2502" i="4"/>
  <c r="J2502" i="4"/>
  <c r="M2502" i="4" s="1"/>
  <c r="I2503" i="4"/>
  <c r="J2503" i="4"/>
  <c r="M2503" i="4" s="1"/>
  <c r="I2504" i="4"/>
  <c r="J2504" i="4"/>
  <c r="M2504" i="4" s="1"/>
  <c r="I2505" i="4"/>
  <c r="J2505" i="4"/>
  <c r="M2505" i="4" s="1"/>
  <c r="I2506" i="4"/>
  <c r="J2506" i="4"/>
  <c r="M2506" i="4" s="1"/>
  <c r="I2507" i="4"/>
  <c r="J2507" i="4"/>
  <c r="M2507" i="4" s="1"/>
  <c r="I2508" i="4"/>
  <c r="J2508" i="4"/>
  <c r="M2508" i="4" s="1"/>
  <c r="I2509" i="4"/>
  <c r="J2509" i="4"/>
  <c r="M2509" i="4" s="1"/>
  <c r="I2510" i="4"/>
  <c r="J2510" i="4"/>
  <c r="M2510" i="4" s="1"/>
  <c r="I2511" i="4"/>
  <c r="J2511" i="4"/>
  <c r="M2511" i="4" s="1"/>
  <c r="I2512" i="4"/>
  <c r="J2512" i="4"/>
  <c r="M2512" i="4" s="1"/>
  <c r="I2513" i="4"/>
  <c r="J2513" i="4"/>
  <c r="M2513" i="4" s="1"/>
  <c r="I2514" i="4"/>
  <c r="J2514" i="4"/>
  <c r="M2514" i="4" s="1"/>
  <c r="I2515" i="4"/>
  <c r="J2515" i="4"/>
  <c r="M2515" i="4" s="1"/>
  <c r="I2516" i="4"/>
  <c r="J2516" i="4"/>
  <c r="M2516" i="4" s="1"/>
  <c r="I2517" i="4"/>
  <c r="J2517" i="4"/>
  <c r="M2517" i="4" s="1"/>
  <c r="I2518" i="4"/>
  <c r="J2518" i="4"/>
  <c r="M2518" i="4" s="1"/>
  <c r="I2519" i="4"/>
  <c r="J2519" i="4"/>
  <c r="M2519" i="4" s="1"/>
  <c r="I2520" i="4"/>
  <c r="J2520" i="4"/>
  <c r="M2520" i="4" s="1"/>
  <c r="I2521" i="4"/>
  <c r="J2521" i="4"/>
  <c r="M2521" i="4" s="1"/>
  <c r="I2522" i="4"/>
  <c r="J2522" i="4"/>
  <c r="M2522" i="4" s="1"/>
  <c r="I2523" i="4"/>
  <c r="J2523" i="4"/>
  <c r="M2523" i="4" s="1"/>
  <c r="I2524" i="4"/>
  <c r="J2524" i="4"/>
  <c r="M2524" i="4" s="1"/>
  <c r="I2525" i="4"/>
  <c r="J2525" i="4"/>
  <c r="M2525" i="4" s="1"/>
  <c r="I2526" i="4"/>
  <c r="J2526" i="4"/>
  <c r="M2526" i="4" s="1"/>
  <c r="I2527" i="4"/>
  <c r="J2527" i="4"/>
  <c r="M2527" i="4" s="1"/>
  <c r="I2528" i="4"/>
  <c r="J2528" i="4"/>
  <c r="M2528" i="4" s="1"/>
  <c r="I2529" i="4"/>
  <c r="J2529" i="4"/>
  <c r="M2529" i="4" s="1"/>
  <c r="I2530" i="4"/>
  <c r="J2530" i="4"/>
  <c r="M2530" i="4" s="1"/>
  <c r="I2531" i="4"/>
  <c r="J2531" i="4"/>
  <c r="M2531" i="4" s="1"/>
  <c r="I2532" i="4"/>
  <c r="J2532" i="4"/>
  <c r="M2532" i="4" s="1"/>
  <c r="I2533" i="4"/>
  <c r="J2533" i="4"/>
  <c r="M2533" i="4" s="1"/>
  <c r="I2534" i="4"/>
  <c r="J2534" i="4"/>
  <c r="M2534" i="4" s="1"/>
  <c r="I2535" i="4"/>
  <c r="J2535" i="4"/>
  <c r="M2535" i="4" s="1"/>
  <c r="I2536" i="4"/>
  <c r="J2536" i="4"/>
  <c r="M2536" i="4" s="1"/>
  <c r="I2537" i="4"/>
  <c r="J2537" i="4"/>
  <c r="M2537" i="4" s="1"/>
  <c r="I2538" i="4"/>
  <c r="J2538" i="4"/>
  <c r="M2538" i="4" s="1"/>
  <c r="I2539" i="4"/>
  <c r="J2539" i="4"/>
  <c r="M2539" i="4" s="1"/>
  <c r="I2540" i="4"/>
  <c r="J2540" i="4"/>
  <c r="M2540" i="4" s="1"/>
  <c r="I2541" i="4"/>
  <c r="J2541" i="4"/>
  <c r="M2541" i="4" s="1"/>
  <c r="I2542" i="4"/>
  <c r="J2542" i="4"/>
  <c r="M2542" i="4" s="1"/>
  <c r="I2543" i="4"/>
  <c r="J2543" i="4"/>
  <c r="M2543" i="4" s="1"/>
  <c r="I2544" i="4"/>
  <c r="J2544" i="4"/>
  <c r="M2544" i="4" s="1"/>
  <c r="I2545" i="4"/>
  <c r="J2545" i="4"/>
  <c r="M2545" i="4" s="1"/>
  <c r="I2546" i="4"/>
  <c r="J2546" i="4"/>
  <c r="M2546" i="4" s="1"/>
  <c r="I2547" i="4"/>
  <c r="J2547" i="4"/>
  <c r="M2547" i="4" s="1"/>
  <c r="I2548" i="4"/>
  <c r="J2548" i="4"/>
  <c r="M2548" i="4" s="1"/>
  <c r="I2549" i="4"/>
  <c r="J2549" i="4"/>
  <c r="M2549" i="4" s="1"/>
  <c r="I2550" i="4"/>
  <c r="J2550" i="4"/>
  <c r="M2550" i="4" s="1"/>
  <c r="I2551" i="4"/>
  <c r="J2551" i="4"/>
  <c r="M2551" i="4" s="1"/>
  <c r="I2552" i="4"/>
  <c r="J2552" i="4"/>
  <c r="M2552" i="4" s="1"/>
  <c r="I2553" i="4"/>
  <c r="J2553" i="4"/>
  <c r="M2553" i="4" s="1"/>
  <c r="I2554" i="4"/>
  <c r="J2554" i="4"/>
  <c r="M2554" i="4" s="1"/>
  <c r="I2555" i="4"/>
  <c r="J2555" i="4"/>
  <c r="M2555" i="4" s="1"/>
  <c r="I2556" i="4"/>
  <c r="J2556" i="4"/>
  <c r="M2556" i="4" s="1"/>
  <c r="I2557" i="4"/>
  <c r="J2557" i="4"/>
  <c r="M2557" i="4" s="1"/>
  <c r="I2558" i="4"/>
  <c r="J2558" i="4"/>
  <c r="M2558" i="4" s="1"/>
  <c r="I2559" i="4"/>
  <c r="J2559" i="4"/>
  <c r="M2559" i="4" s="1"/>
  <c r="I2560" i="4"/>
  <c r="J2560" i="4"/>
  <c r="M2560" i="4" s="1"/>
  <c r="I2561" i="4"/>
  <c r="J2561" i="4"/>
  <c r="M2561" i="4" s="1"/>
  <c r="I2562" i="4"/>
  <c r="J2562" i="4"/>
  <c r="M2562" i="4" s="1"/>
  <c r="I2563" i="4"/>
  <c r="J2563" i="4"/>
  <c r="M2563" i="4" s="1"/>
  <c r="I2564" i="4"/>
  <c r="J2564" i="4"/>
  <c r="M2564" i="4" s="1"/>
  <c r="I2565" i="4"/>
  <c r="J2565" i="4"/>
  <c r="M2565" i="4" s="1"/>
  <c r="I2566" i="4"/>
  <c r="J2566" i="4"/>
  <c r="M2566" i="4" s="1"/>
  <c r="I2567" i="4"/>
  <c r="J2567" i="4"/>
  <c r="M2567" i="4" s="1"/>
  <c r="I2568" i="4"/>
  <c r="J2568" i="4"/>
  <c r="M2568" i="4" s="1"/>
  <c r="I2569" i="4"/>
  <c r="J2569" i="4"/>
  <c r="M2569" i="4" s="1"/>
  <c r="I2570" i="4"/>
  <c r="J2570" i="4"/>
  <c r="M2570" i="4" s="1"/>
  <c r="I2571" i="4"/>
  <c r="J2571" i="4"/>
  <c r="M2571" i="4" s="1"/>
  <c r="I2572" i="4"/>
  <c r="J2572" i="4"/>
  <c r="M2572" i="4" s="1"/>
  <c r="I2573" i="4"/>
  <c r="J2573" i="4"/>
  <c r="M2573" i="4" s="1"/>
  <c r="I2574" i="4"/>
  <c r="J2574" i="4"/>
  <c r="M2574" i="4" s="1"/>
  <c r="I2575" i="4"/>
  <c r="J2575" i="4"/>
  <c r="M2575" i="4" s="1"/>
  <c r="I2576" i="4"/>
  <c r="J2576" i="4"/>
  <c r="M2576" i="4" s="1"/>
  <c r="I2577" i="4"/>
  <c r="J2577" i="4"/>
  <c r="M2577" i="4" s="1"/>
  <c r="I2578" i="4"/>
  <c r="J2578" i="4"/>
  <c r="M2578" i="4" s="1"/>
  <c r="I2579" i="4"/>
  <c r="J2579" i="4"/>
  <c r="M2579" i="4" s="1"/>
  <c r="I2580" i="4"/>
  <c r="J2580" i="4"/>
  <c r="M2580" i="4" s="1"/>
  <c r="I2581" i="4"/>
  <c r="J2581" i="4"/>
  <c r="M2581" i="4" s="1"/>
  <c r="I2582" i="4"/>
  <c r="J2582" i="4"/>
  <c r="M2582" i="4" s="1"/>
  <c r="I2583" i="4"/>
  <c r="J2583" i="4"/>
  <c r="M2583" i="4" s="1"/>
  <c r="I2584" i="4"/>
  <c r="J2584" i="4"/>
  <c r="M2584" i="4" s="1"/>
  <c r="I2585" i="4"/>
  <c r="J2585" i="4"/>
  <c r="M2585" i="4" s="1"/>
  <c r="I2586" i="4"/>
  <c r="J2586" i="4"/>
  <c r="M2586" i="4" s="1"/>
  <c r="I2587" i="4"/>
  <c r="J2587" i="4"/>
  <c r="M2587" i="4" s="1"/>
  <c r="I2588" i="4"/>
  <c r="J2588" i="4"/>
  <c r="M2588" i="4" s="1"/>
  <c r="I2589" i="4"/>
  <c r="J2589" i="4"/>
  <c r="M2589" i="4" s="1"/>
  <c r="I2590" i="4"/>
  <c r="J2590" i="4"/>
  <c r="M2590" i="4" s="1"/>
  <c r="I2591" i="4"/>
  <c r="J2591" i="4"/>
  <c r="M2591" i="4" s="1"/>
  <c r="I2592" i="4"/>
  <c r="J2592" i="4"/>
  <c r="M2592" i="4" s="1"/>
  <c r="I2593" i="4"/>
  <c r="J2593" i="4"/>
  <c r="M2593" i="4" s="1"/>
  <c r="I2594" i="4"/>
  <c r="J2594" i="4"/>
  <c r="M2594" i="4" s="1"/>
  <c r="I2595" i="4"/>
  <c r="J2595" i="4"/>
  <c r="M2595" i="4" s="1"/>
  <c r="J2596" i="4"/>
  <c r="M2596" i="4" s="1"/>
  <c r="J2597" i="4"/>
  <c r="M2597" i="4" s="1"/>
  <c r="I2598" i="4"/>
  <c r="J2598" i="4"/>
  <c r="M2598" i="4" s="1"/>
  <c r="I2599" i="4"/>
  <c r="J2599" i="4"/>
  <c r="M2599" i="4" s="1"/>
  <c r="I2600" i="4"/>
  <c r="J2600" i="4"/>
  <c r="M2600" i="4" s="1"/>
  <c r="I2601" i="4"/>
  <c r="J2601" i="4"/>
  <c r="M2601" i="4" s="1"/>
  <c r="I2602" i="4"/>
  <c r="J2602" i="4"/>
  <c r="M2602" i="4" s="1"/>
  <c r="I2603" i="4"/>
  <c r="J2603" i="4"/>
  <c r="M2603" i="4" s="1"/>
  <c r="I2604" i="4"/>
  <c r="J2604" i="4"/>
  <c r="M2604" i="4" s="1"/>
  <c r="I2605" i="4"/>
  <c r="J2605" i="4"/>
  <c r="M2605" i="4" s="1"/>
  <c r="I2606" i="4"/>
  <c r="J2606" i="4"/>
  <c r="M2606" i="4" s="1"/>
  <c r="I2607" i="4"/>
  <c r="J2607" i="4"/>
  <c r="M2607" i="4" s="1"/>
  <c r="I2608" i="4"/>
  <c r="J2608" i="4"/>
  <c r="M2608" i="4" s="1"/>
  <c r="I2609" i="4"/>
  <c r="J2609" i="4"/>
  <c r="M2609" i="4" s="1"/>
  <c r="I2610" i="4"/>
  <c r="J2610" i="4"/>
  <c r="M2610" i="4" s="1"/>
  <c r="I2611" i="4"/>
  <c r="J2611" i="4"/>
  <c r="M2611" i="4" s="1"/>
  <c r="I2612" i="4"/>
  <c r="J2612" i="4"/>
  <c r="M2612" i="4" s="1"/>
  <c r="I2613" i="4"/>
  <c r="J2613" i="4"/>
  <c r="M2613" i="4" s="1"/>
  <c r="I2614" i="4"/>
  <c r="J2614" i="4"/>
  <c r="M2614" i="4" s="1"/>
  <c r="I2615" i="4"/>
  <c r="J2615" i="4"/>
  <c r="M2615" i="4" s="1"/>
  <c r="I2616" i="4"/>
  <c r="J2616" i="4"/>
  <c r="M2616" i="4" s="1"/>
  <c r="I2617" i="4"/>
  <c r="J2617" i="4"/>
  <c r="M2617" i="4" s="1"/>
  <c r="I2618" i="4"/>
  <c r="J2618" i="4"/>
  <c r="M2618" i="4" s="1"/>
  <c r="I2619" i="4"/>
  <c r="J2619" i="4"/>
  <c r="M2619" i="4" s="1"/>
  <c r="I2620" i="4"/>
  <c r="J2620" i="4"/>
  <c r="M2620" i="4" s="1"/>
  <c r="I2621" i="4"/>
  <c r="J2621" i="4"/>
  <c r="M2621" i="4" s="1"/>
  <c r="I2622" i="4"/>
  <c r="J2622" i="4"/>
  <c r="M2622" i="4" s="1"/>
  <c r="I2623" i="4"/>
  <c r="J2623" i="4"/>
  <c r="M2623" i="4" s="1"/>
  <c r="I2624" i="4"/>
  <c r="J2624" i="4"/>
  <c r="M2624" i="4" s="1"/>
  <c r="I2625" i="4"/>
  <c r="J2625" i="4"/>
  <c r="M2625" i="4" s="1"/>
  <c r="I2626" i="4"/>
  <c r="J2626" i="4"/>
  <c r="M2626" i="4" s="1"/>
  <c r="I2627" i="4"/>
  <c r="J2627" i="4"/>
  <c r="M2627" i="4" s="1"/>
  <c r="I2628" i="4"/>
  <c r="J2628" i="4"/>
  <c r="M2628" i="4" s="1"/>
  <c r="I2629" i="4"/>
  <c r="J2629" i="4"/>
  <c r="M2629" i="4" s="1"/>
  <c r="I2630" i="4"/>
  <c r="J2630" i="4"/>
  <c r="M2630" i="4" s="1"/>
  <c r="I2631" i="4"/>
  <c r="J2631" i="4"/>
  <c r="M2631" i="4" s="1"/>
  <c r="I2632" i="4"/>
  <c r="J2632" i="4"/>
  <c r="M2632" i="4" s="1"/>
  <c r="I2633" i="4"/>
  <c r="J2633" i="4"/>
  <c r="M2633" i="4" s="1"/>
  <c r="I2634" i="4"/>
  <c r="J2634" i="4"/>
  <c r="M2634" i="4" s="1"/>
  <c r="I2635" i="4"/>
  <c r="J2635" i="4"/>
  <c r="M2635" i="4" s="1"/>
  <c r="I2636" i="4"/>
  <c r="J2636" i="4"/>
  <c r="M2636" i="4" s="1"/>
  <c r="I2637" i="4"/>
  <c r="J2637" i="4"/>
  <c r="M2637" i="4" s="1"/>
  <c r="I2638" i="4"/>
  <c r="J2638" i="4"/>
  <c r="M2638" i="4" s="1"/>
  <c r="I2639" i="4"/>
  <c r="J2639" i="4"/>
  <c r="M2639" i="4" s="1"/>
  <c r="I2640" i="4"/>
  <c r="J2640" i="4"/>
  <c r="M2640" i="4" s="1"/>
  <c r="I2641" i="4"/>
  <c r="J2641" i="4"/>
  <c r="M2641" i="4" s="1"/>
  <c r="I2642" i="4"/>
  <c r="J2642" i="4"/>
  <c r="M2642" i="4" s="1"/>
  <c r="I2643" i="4"/>
  <c r="J2643" i="4"/>
  <c r="M2643" i="4" s="1"/>
  <c r="I2644" i="4"/>
  <c r="J2644" i="4"/>
  <c r="M2644" i="4" s="1"/>
  <c r="I2645" i="4"/>
  <c r="J2645" i="4"/>
  <c r="M2645" i="4" s="1"/>
  <c r="I2646" i="4"/>
  <c r="J2646" i="4"/>
  <c r="M2646" i="4" s="1"/>
  <c r="I2647" i="4"/>
  <c r="J2647" i="4"/>
  <c r="M2647" i="4" s="1"/>
  <c r="I2648" i="4"/>
  <c r="J2648" i="4"/>
  <c r="M2648" i="4" s="1"/>
  <c r="I2649" i="4"/>
  <c r="J2649" i="4"/>
  <c r="M2649" i="4" s="1"/>
  <c r="I2650" i="4"/>
  <c r="J2650" i="4"/>
  <c r="M2650" i="4" s="1"/>
  <c r="I2651" i="4"/>
  <c r="J2651" i="4"/>
  <c r="M2651" i="4" s="1"/>
  <c r="I2652" i="4"/>
  <c r="J2652" i="4"/>
  <c r="M2652" i="4" s="1"/>
  <c r="I2653" i="4"/>
  <c r="J2653" i="4"/>
  <c r="M2653" i="4" s="1"/>
  <c r="I2654" i="4"/>
  <c r="J2654" i="4"/>
  <c r="M2654" i="4" s="1"/>
  <c r="I2655" i="4"/>
  <c r="J2655" i="4"/>
  <c r="M2655" i="4" s="1"/>
  <c r="I2656" i="4"/>
  <c r="J2656" i="4"/>
  <c r="M2656" i="4" s="1"/>
  <c r="I2657" i="4"/>
  <c r="J2657" i="4"/>
  <c r="M2657" i="4" s="1"/>
  <c r="I2658" i="4"/>
  <c r="J2658" i="4"/>
  <c r="M2658" i="4" s="1"/>
  <c r="I2659" i="4"/>
  <c r="J2659" i="4"/>
  <c r="M2659" i="4" s="1"/>
  <c r="I2660" i="4"/>
  <c r="J2660" i="4"/>
  <c r="M2660" i="4" s="1"/>
  <c r="I2661" i="4"/>
  <c r="J2661" i="4"/>
  <c r="M2661" i="4" s="1"/>
  <c r="I2662" i="4"/>
  <c r="J2662" i="4"/>
  <c r="M2662" i="4" s="1"/>
  <c r="I2663" i="4"/>
  <c r="J2663" i="4"/>
  <c r="M2663" i="4" s="1"/>
  <c r="I2664" i="4"/>
  <c r="J2664" i="4"/>
  <c r="M2664" i="4" s="1"/>
  <c r="I2665" i="4"/>
  <c r="J2665" i="4"/>
  <c r="M2665" i="4" s="1"/>
  <c r="I2666" i="4"/>
  <c r="J2666" i="4"/>
  <c r="M2666" i="4" s="1"/>
  <c r="I2667" i="4"/>
  <c r="J2667" i="4"/>
  <c r="M2667" i="4" s="1"/>
  <c r="I2668" i="4"/>
  <c r="J2668" i="4"/>
  <c r="M2668" i="4" s="1"/>
  <c r="I2669" i="4"/>
  <c r="J2669" i="4"/>
  <c r="M2669" i="4" s="1"/>
  <c r="I2670" i="4"/>
  <c r="J2670" i="4"/>
  <c r="M2670" i="4" s="1"/>
  <c r="J2671" i="4"/>
  <c r="M2671" i="4" s="1"/>
  <c r="J2672" i="4"/>
  <c r="M2672" i="4" s="1"/>
  <c r="I2673" i="4"/>
  <c r="J2673" i="4"/>
  <c r="M2673" i="4" s="1"/>
  <c r="I2674" i="4"/>
  <c r="J2674" i="4"/>
  <c r="M2674" i="4" s="1"/>
  <c r="I2675" i="4"/>
  <c r="J2675" i="4"/>
  <c r="M2675" i="4" s="1"/>
  <c r="I2676" i="4"/>
  <c r="J2676" i="4"/>
  <c r="M2676" i="4" s="1"/>
  <c r="I2677" i="4"/>
  <c r="J2677" i="4"/>
  <c r="M2677" i="4" s="1"/>
  <c r="I2678" i="4"/>
  <c r="J2678" i="4"/>
  <c r="M2678" i="4" s="1"/>
  <c r="I2679" i="4"/>
  <c r="J2679" i="4"/>
  <c r="M2679" i="4" s="1"/>
  <c r="I2680" i="4"/>
  <c r="J2680" i="4"/>
  <c r="M2680" i="4" s="1"/>
  <c r="I2681" i="4"/>
  <c r="J2681" i="4"/>
  <c r="M2681" i="4" s="1"/>
  <c r="I2682" i="4"/>
  <c r="J2682" i="4"/>
  <c r="M2682" i="4" s="1"/>
  <c r="I2683" i="4"/>
  <c r="J2683" i="4"/>
  <c r="M2683" i="4" s="1"/>
  <c r="I2684" i="4"/>
  <c r="J2684" i="4"/>
  <c r="M2684" i="4" s="1"/>
  <c r="J2020" i="4"/>
  <c r="M2020" i="4" s="1"/>
  <c r="I2020" i="4"/>
  <c r="L2685" i="4"/>
  <c r="K2685" i="4"/>
  <c r="I1351" i="4"/>
  <c r="J1351" i="4"/>
  <c r="M1351" i="4" s="1"/>
  <c r="O1351" i="4" s="1"/>
  <c r="P1351" i="4" s="1"/>
  <c r="I1352" i="4"/>
  <c r="J1352" i="4"/>
  <c r="M1352" i="4" s="1"/>
  <c r="O1352" i="4" s="1"/>
  <c r="P1352" i="4" s="1"/>
  <c r="I1353" i="4"/>
  <c r="J1353" i="4"/>
  <c r="M1353" i="4" s="1"/>
  <c r="I1354" i="4"/>
  <c r="J1354" i="4"/>
  <c r="M1354" i="4" s="1"/>
  <c r="I1355" i="4"/>
  <c r="J1355" i="4"/>
  <c r="M1355" i="4" s="1"/>
  <c r="O1355" i="4" s="1"/>
  <c r="P1355" i="4" s="1"/>
  <c r="I1356" i="4"/>
  <c r="J1356" i="4"/>
  <c r="M1356" i="4" s="1"/>
  <c r="I1357" i="4"/>
  <c r="J1357" i="4"/>
  <c r="M1357" i="4" s="1"/>
  <c r="O1357" i="4" s="1"/>
  <c r="P1357" i="4" s="1"/>
  <c r="I1358" i="4"/>
  <c r="J1358" i="4"/>
  <c r="M1358" i="4" s="1"/>
  <c r="O1358" i="4" s="1"/>
  <c r="P1358" i="4" s="1"/>
  <c r="I1359" i="4"/>
  <c r="J1359" i="4"/>
  <c r="M1359" i="4" s="1"/>
  <c r="I1360" i="4"/>
  <c r="J1360" i="4"/>
  <c r="M1360" i="4" s="1"/>
  <c r="O1360" i="4" s="1"/>
  <c r="P1360" i="4" s="1"/>
  <c r="I1361" i="4"/>
  <c r="J1361" i="4"/>
  <c r="M1361" i="4" s="1"/>
  <c r="O1361" i="4" s="1"/>
  <c r="P1361" i="4" s="1"/>
  <c r="I1362" i="4"/>
  <c r="J1362" i="4"/>
  <c r="M1362" i="4" s="1"/>
  <c r="I1363" i="4"/>
  <c r="J1363" i="4"/>
  <c r="M1363" i="4" s="1"/>
  <c r="I1364" i="4"/>
  <c r="J1364" i="4"/>
  <c r="M1364" i="4" s="1"/>
  <c r="O1364" i="4" s="1"/>
  <c r="P1364" i="4" s="1"/>
  <c r="I1365" i="4"/>
  <c r="J1365" i="4"/>
  <c r="I1366" i="4"/>
  <c r="J1366" i="4"/>
  <c r="M1366" i="4" s="1"/>
  <c r="O1366" i="4" s="1"/>
  <c r="P1366" i="4" s="1"/>
  <c r="I1367" i="4"/>
  <c r="J1367" i="4"/>
  <c r="M1367" i="4" s="1"/>
  <c r="O1367" i="4" s="1"/>
  <c r="P1367" i="4" s="1"/>
  <c r="I1368" i="4"/>
  <c r="J1368" i="4"/>
  <c r="M1368" i="4" s="1"/>
  <c r="I1369" i="4"/>
  <c r="J1369" i="4"/>
  <c r="M1369" i="4" s="1"/>
  <c r="O1369" i="4" s="1"/>
  <c r="P1369" i="4" s="1"/>
  <c r="I1370" i="4"/>
  <c r="J1370" i="4"/>
  <c r="M1370" i="4" s="1"/>
  <c r="O1370" i="4" s="1"/>
  <c r="P1370" i="4" s="1"/>
  <c r="I1371" i="4"/>
  <c r="J1371" i="4"/>
  <c r="M1371" i="4" s="1"/>
  <c r="I1372" i="4"/>
  <c r="J1372" i="4"/>
  <c r="M1372" i="4" s="1"/>
  <c r="I1373" i="4"/>
  <c r="J1373" i="4"/>
  <c r="M1373" i="4" s="1"/>
  <c r="I1374" i="4"/>
  <c r="J1374" i="4"/>
  <c r="M1374" i="4" s="1"/>
  <c r="O1374" i="4" s="1"/>
  <c r="P1374" i="4" s="1"/>
  <c r="I1375" i="4"/>
  <c r="J1375" i="4"/>
  <c r="M1375" i="4" s="1"/>
  <c r="I1376" i="4"/>
  <c r="J1376" i="4"/>
  <c r="M1376" i="4" s="1"/>
  <c r="I1377" i="4"/>
  <c r="J1377" i="4"/>
  <c r="M1377" i="4" s="1"/>
  <c r="O1377" i="4" s="1"/>
  <c r="P1377" i="4" s="1"/>
  <c r="I1378" i="4"/>
  <c r="J1378" i="4"/>
  <c r="M1378" i="4" s="1"/>
  <c r="I1379" i="4"/>
  <c r="J1379" i="4"/>
  <c r="M1379" i="4" s="1"/>
  <c r="I1380" i="4"/>
  <c r="J1380" i="4"/>
  <c r="M1380" i="4" s="1"/>
  <c r="O1380" i="4" s="1"/>
  <c r="P1380" i="4" s="1"/>
  <c r="I1381" i="4"/>
  <c r="J1381" i="4"/>
  <c r="M1381" i="4" s="1"/>
  <c r="I1382" i="4"/>
  <c r="J1382" i="4"/>
  <c r="M1382" i="4" s="1"/>
  <c r="I1383" i="4"/>
  <c r="J1383" i="4"/>
  <c r="M1383" i="4" s="1"/>
  <c r="O1383" i="4" s="1"/>
  <c r="P1383" i="4" s="1"/>
  <c r="I1384" i="4"/>
  <c r="J1384" i="4"/>
  <c r="M1384" i="4" s="1"/>
  <c r="I1385" i="4"/>
  <c r="J1385" i="4"/>
  <c r="M1385" i="4" s="1"/>
  <c r="I1386" i="4"/>
  <c r="J1386" i="4"/>
  <c r="M1386" i="4" s="1"/>
  <c r="O1386" i="4" s="1"/>
  <c r="P1386" i="4" s="1"/>
  <c r="I1387" i="4"/>
  <c r="J1387" i="4"/>
  <c r="M1387" i="4" s="1"/>
  <c r="I1388" i="4"/>
  <c r="J1388" i="4"/>
  <c r="M1388" i="4" s="1"/>
  <c r="I1389" i="4"/>
  <c r="J1389" i="4"/>
  <c r="M1389" i="4" s="1"/>
  <c r="I1390" i="4"/>
  <c r="J1390" i="4"/>
  <c r="M1390" i="4" s="1"/>
  <c r="I1391" i="4"/>
  <c r="J1391" i="4"/>
  <c r="M1391" i="4" s="1"/>
  <c r="I1392" i="4"/>
  <c r="J1392" i="4"/>
  <c r="M1392" i="4" s="1"/>
  <c r="O1392" i="4" s="1"/>
  <c r="P1392" i="4" s="1"/>
  <c r="I1393" i="4"/>
  <c r="J1393" i="4"/>
  <c r="M1393" i="4" s="1"/>
  <c r="I1394" i="4"/>
  <c r="J1394" i="4"/>
  <c r="M1394" i="4" s="1"/>
  <c r="I1395" i="4"/>
  <c r="J1395" i="4"/>
  <c r="M1395" i="4" s="1"/>
  <c r="O1395" i="4" s="1"/>
  <c r="P1395" i="4" s="1"/>
  <c r="I1396" i="4"/>
  <c r="J1396" i="4"/>
  <c r="M1396" i="4" s="1"/>
  <c r="I1397" i="4"/>
  <c r="J1397" i="4"/>
  <c r="M1397" i="4" s="1"/>
  <c r="I1398" i="4"/>
  <c r="J1398" i="4"/>
  <c r="M1398" i="4" s="1"/>
  <c r="I1399" i="4"/>
  <c r="J1399" i="4"/>
  <c r="M1399" i="4" s="1"/>
  <c r="O1399" i="4" s="1"/>
  <c r="I1400" i="4"/>
  <c r="J1400" i="4"/>
  <c r="M1400" i="4" s="1"/>
  <c r="I1401" i="4"/>
  <c r="J1401" i="4"/>
  <c r="M1401" i="4" s="1"/>
  <c r="I1402" i="4"/>
  <c r="J1402" i="4"/>
  <c r="M1402" i="4" s="1"/>
  <c r="O1402" i="4" s="1"/>
  <c r="I1403" i="4"/>
  <c r="J1403" i="4"/>
  <c r="M1403" i="4" s="1"/>
  <c r="O1403" i="4" s="1"/>
  <c r="P1403" i="4" s="1"/>
  <c r="I1404" i="4"/>
  <c r="J1404" i="4"/>
  <c r="M1404" i="4" s="1"/>
  <c r="I1405" i="4"/>
  <c r="J1405" i="4"/>
  <c r="M1405" i="4" s="1"/>
  <c r="O1405" i="4" s="1"/>
  <c r="I1406" i="4"/>
  <c r="J1406" i="4"/>
  <c r="M1406" i="4" s="1"/>
  <c r="I1407" i="4"/>
  <c r="J1407" i="4"/>
  <c r="M1407" i="4" s="1"/>
  <c r="I1408" i="4"/>
  <c r="J1408" i="4"/>
  <c r="M1408" i="4" s="1"/>
  <c r="O1408" i="4" s="1"/>
  <c r="I1409" i="4"/>
  <c r="J1409" i="4"/>
  <c r="M1409" i="4" s="1"/>
  <c r="I1410" i="4"/>
  <c r="J1410" i="4"/>
  <c r="M1410" i="4" s="1"/>
  <c r="I1411" i="4"/>
  <c r="J1411" i="4"/>
  <c r="M1411" i="4" s="1"/>
  <c r="O1411" i="4" s="1"/>
  <c r="I1412" i="4"/>
  <c r="J1412" i="4"/>
  <c r="M1412" i="4" s="1"/>
  <c r="O1412" i="4" s="1"/>
  <c r="I1413" i="4"/>
  <c r="J1413" i="4"/>
  <c r="M1413" i="4" s="1"/>
  <c r="I1414" i="4"/>
  <c r="J1414" i="4"/>
  <c r="M1414" i="4" s="1"/>
  <c r="I1415" i="4"/>
  <c r="J1415" i="4"/>
  <c r="M1415" i="4" s="1"/>
  <c r="I1416" i="4"/>
  <c r="J1416" i="4"/>
  <c r="M1416" i="4" s="1"/>
  <c r="I1417" i="4"/>
  <c r="J1417" i="4"/>
  <c r="M1417" i="4" s="1"/>
  <c r="I1418" i="4"/>
  <c r="J1418" i="4"/>
  <c r="M1418" i="4" s="1"/>
  <c r="I1419" i="4"/>
  <c r="J1419" i="4"/>
  <c r="M1419" i="4" s="1"/>
  <c r="I1420" i="4"/>
  <c r="J1420" i="4"/>
  <c r="M1420" i="4" s="1"/>
  <c r="I1421" i="4"/>
  <c r="J1421" i="4"/>
  <c r="M1421" i="4" s="1"/>
  <c r="I1422" i="4"/>
  <c r="J1422" i="4"/>
  <c r="M1422" i="4" s="1"/>
  <c r="I1423" i="4"/>
  <c r="J1423" i="4"/>
  <c r="M1423" i="4" s="1"/>
  <c r="I1424" i="4"/>
  <c r="J1424" i="4"/>
  <c r="M1424" i="4" s="1"/>
  <c r="I1425" i="4"/>
  <c r="J1425" i="4"/>
  <c r="M1425" i="4" s="1"/>
  <c r="O1425" i="4" s="1"/>
  <c r="P1425" i="4" s="1"/>
  <c r="I1426" i="4"/>
  <c r="J1426" i="4"/>
  <c r="M1426" i="4" s="1"/>
  <c r="I1427" i="4"/>
  <c r="J1427" i="4"/>
  <c r="M1427" i="4" s="1"/>
  <c r="I1428" i="4"/>
  <c r="J1428" i="4"/>
  <c r="M1428" i="4" s="1"/>
  <c r="I1429" i="4"/>
  <c r="J1429" i="4"/>
  <c r="M1429" i="4" s="1"/>
  <c r="I1430" i="4"/>
  <c r="J1430" i="4"/>
  <c r="M1430" i="4" s="1"/>
  <c r="I1431" i="4"/>
  <c r="J1431" i="4"/>
  <c r="M1431" i="4" s="1"/>
  <c r="I1432" i="4"/>
  <c r="J1432" i="4"/>
  <c r="M1432" i="4" s="1"/>
  <c r="I1433" i="4"/>
  <c r="J1433" i="4"/>
  <c r="M1433" i="4" s="1"/>
  <c r="I1434" i="4"/>
  <c r="J1434" i="4"/>
  <c r="M1434" i="4" s="1"/>
  <c r="O1434" i="4" s="1"/>
  <c r="P1434" i="4" s="1"/>
  <c r="I1435" i="4"/>
  <c r="J1435" i="4"/>
  <c r="M1435" i="4" s="1"/>
  <c r="I1436" i="4"/>
  <c r="J1436" i="4"/>
  <c r="M1436" i="4" s="1"/>
  <c r="I1437" i="4"/>
  <c r="J1437" i="4"/>
  <c r="M1437" i="4" s="1"/>
  <c r="O1437" i="4" s="1"/>
  <c r="P1437" i="4" s="1"/>
  <c r="I1438" i="4"/>
  <c r="J1438" i="4"/>
  <c r="M1438" i="4" s="1"/>
  <c r="I1439" i="4"/>
  <c r="J1439" i="4"/>
  <c r="M1439" i="4" s="1"/>
  <c r="I1440" i="4"/>
  <c r="J1440" i="4"/>
  <c r="M1440" i="4" s="1"/>
  <c r="I1441" i="4"/>
  <c r="J1441" i="4"/>
  <c r="M1441" i="4" s="1"/>
  <c r="I1442" i="4"/>
  <c r="J1442" i="4"/>
  <c r="M1442" i="4" s="1"/>
  <c r="I1443" i="4"/>
  <c r="J1443" i="4"/>
  <c r="M1443" i="4" s="1"/>
  <c r="O1443" i="4" s="1"/>
  <c r="P1443" i="4" s="1"/>
  <c r="I1444" i="4"/>
  <c r="J1444" i="4"/>
  <c r="M1444" i="4" s="1"/>
  <c r="I1445" i="4"/>
  <c r="J1445" i="4"/>
  <c r="M1445" i="4" s="1"/>
  <c r="I1446" i="4"/>
  <c r="J1446" i="4"/>
  <c r="M1446" i="4" s="1"/>
  <c r="O1446" i="4" s="1"/>
  <c r="P1446" i="4" s="1"/>
  <c r="I1447" i="4"/>
  <c r="J1447" i="4"/>
  <c r="M1447" i="4" s="1"/>
  <c r="I1448" i="4"/>
  <c r="J1448" i="4"/>
  <c r="M1448" i="4" s="1"/>
  <c r="I1449" i="4"/>
  <c r="J1449" i="4"/>
  <c r="M1449" i="4" s="1"/>
  <c r="O1449" i="4" s="1"/>
  <c r="I1450" i="4"/>
  <c r="J1450" i="4"/>
  <c r="M1450" i="4" s="1"/>
  <c r="I1451" i="4"/>
  <c r="J1451" i="4"/>
  <c r="M1451" i="4" s="1"/>
  <c r="I1452" i="4"/>
  <c r="J1452" i="4"/>
  <c r="M1452" i="4" s="1"/>
  <c r="I1453" i="4"/>
  <c r="J1453" i="4"/>
  <c r="M1453" i="4" s="1"/>
  <c r="I1454" i="4"/>
  <c r="J1454" i="4"/>
  <c r="M1454" i="4" s="1"/>
  <c r="I1455" i="4"/>
  <c r="J1455" i="4"/>
  <c r="M1455" i="4" s="1"/>
  <c r="O1455" i="4" s="1"/>
  <c r="P1455" i="4" s="1"/>
  <c r="I1456" i="4"/>
  <c r="J1456" i="4"/>
  <c r="M1456" i="4" s="1"/>
  <c r="I1457" i="4"/>
  <c r="J1457" i="4"/>
  <c r="M1457" i="4" s="1"/>
  <c r="I1458" i="4"/>
  <c r="J1458" i="4"/>
  <c r="M1458" i="4" s="1"/>
  <c r="O1458" i="4" s="1"/>
  <c r="I1459" i="4"/>
  <c r="J1459" i="4"/>
  <c r="M1459" i="4" s="1"/>
  <c r="I1460" i="4"/>
  <c r="J1460" i="4"/>
  <c r="M1460" i="4" s="1"/>
  <c r="I1461" i="4"/>
  <c r="J1461" i="4"/>
  <c r="M1461" i="4" s="1"/>
  <c r="O1461" i="4" s="1"/>
  <c r="I1462" i="4"/>
  <c r="J1462" i="4"/>
  <c r="M1462" i="4" s="1"/>
  <c r="I1463" i="4"/>
  <c r="J1463" i="4"/>
  <c r="M1463" i="4" s="1"/>
  <c r="I1464" i="4"/>
  <c r="J1464" i="4"/>
  <c r="M1464" i="4" s="1"/>
  <c r="O1464" i="4" s="1"/>
  <c r="I1465" i="4"/>
  <c r="J1465" i="4"/>
  <c r="M1465" i="4" s="1"/>
  <c r="I1466" i="4"/>
  <c r="J1466" i="4"/>
  <c r="M1466" i="4" s="1"/>
  <c r="I1467" i="4"/>
  <c r="J1467" i="4"/>
  <c r="M1467" i="4" s="1"/>
  <c r="O1467" i="4" s="1"/>
  <c r="P1467" i="4" s="1"/>
  <c r="I1468" i="4"/>
  <c r="J1468" i="4"/>
  <c r="M1468" i="4" s="1"/>
  <c r="I1469" i="4"/>
  <c r="J1469" i="4"/>
  <c r="M1469" i="4" s="1"/>
  <c r="I1470" i="4"/>
  <c r="J1470" i="4"/>
  <c r="M1470" i="4" s="1"/>
  <c r="I1471" i="4"/>
  <c r="J1471" i="4"/>
  <c r="M1471" i="4" s="1"/>
  <c r="I1472" i="4"/>
  <c r="J1472" i="4"/>
  <c r="M1472" i="4" s="1"/>
  <c r="I1473" i="4"/>
  <c r="J1473" i="4"/>
  <c r="M1473" i="4" s="1"/>
  <c r="I1474" i="4"/>
  <c r="J1474" i="4"/>
  <c r="M1474" i="4" s="1"/>
  <c r="I1475" i="4"/>
  <c r="J1475" i="4"/>
  <c r="M1475" i="4" s="1"/>
  <c r="I1476" i="4"/>
  <c r="J1476" i="4"/>
  <c r="M1476" i="4" s="1"/>
  <c r="I1477" i="4"/>
  <c r="J1477" i="4"/>
  <c r="M1477" i="4" s="1"/>
  <c r="I1478" i="4"/>
  <c r="J1478" i="4"/>
  <c r="M1478" i="4" s="1"/>
  <c r="I1479" i="4"/>
  <c r="J1479" i="4"/>
  <c r="M1479" i="4" s="1"/>
  <c r="I1480" i="4"/>
  <c r="J1480" i="4"/>
  <c r="M1480" i="4" s="1"/>
  <c r="I1481" i="4"/>
  <c r="J1481" i="4"/>
  <c r="M1481" i="4" s="1"/>
  <c r="I1482" i="4"/>
  <c r="J1482" i="4"/>
  <c r="M1482" i="4" s="1"/>
  <c r="I1483" i="4"/>
  <c r="J1483" i="4"/>
  <c r="M1483" i="4" s="1"/>
  <c r="I1484" i="4"/>
  <c r="J1484" i="4"/>
  <c r="M1484" i="4" s="1"/>
  <c r="I1485" i="4"/>
  <c r="J1485" i="4"/>
  <c r="M1485" i="4" s="1"/>
  <c r="O1485" i="4" s="1"/>
  <c r="P1485" i="4" s="1"/>
  <c r="I1486" i="4"/>
  <c r="J1486" i="4"/>
  <c r="M1486" i="4" s="1"/>
  <c r="I1487" i="4"/>
  <c r="J1487" i="4"/>
  <c r="M1487" i="4" s="1"/>
  <c r="I1488" i="4"/>
  <c r="J1488" i="4"/>
  <c r="M1488" i="4" s="1"/>
  <c r="I1489" i="4"/>
  <c r="J1489" i="4"/>
  <c r="M1489" i="4" s="1"/>
  <c r="I1490" i="4"/>
  <c r="J1490" i="4"/>
  <c r="M1490" i="4" s="1"/>
  <c r="I1491" i="4"/>
  <c r="J1491" i="4"/>
  <c r="M1491" i="4" s="1"/>
  <c r="I1492" i="4"/>
  <c r="J1492" i="4"/>
  <c r="M1492" i="4" s="1"/>
  <c r="I1493" i="4"/>
  <c r="J1493" i="4"/>
  <c r="M1493" i="4" s="1"/>
  <c r="I1494" i="4"/>
  <c r="J1494" i="4"/>
  <c r="M1494" i="4" s="1"/>
  <c r="O1494" i="4" s="1"/>
  <c r="P1494" i="4" s="1"/>
  <c r="I1495" i="4"/>
  <c r="J1495" i="4"/>
  <c r="M1495" i="4" s="1"/>
  <c r="I1496" i="4"/>
  <c r="J1496" i="4"/>
  <c r="M1496" i="4" s="1"/>
  <c r="I1497" i="4"/>
  <c r="J1497" i="4"/>
  <c r="M1497" i="4" s="1"/>
  <c r="O1497" i="4" s="1"/>
  <c r="I1498" i="4"/>
  <c r="J1498" i="4"/>
  <c r="M1498" i="4" s="1"/>
  <c r="I1499" i="4"/>
  <c r="J1499" i="4"/>
  <c r="M1499" i="4" s="1"/>
  <c r="I1500" i="4"/>
  <c r="J1500" i="4"/>
  <c r="M1500" i="4" s="1"/>
  <c r="O1500" i="4" s="1"/>
  <c r="P1500" i="4" s="1"/>
  <c r="I1501" i="4"/>
  <c r="J1501" i="4"/>
  <c r="M1501" i="4" s="1"/>
  <c r="I1502" i="4"/>
  <c r="J1502" i="4"/>
  <c r="M1502" i="4" s="1"/>
  <c r="I1503" i="4"/>
  <c r="J1503" i="4"/>
  <c r="M1503" i="4" s="1"/>
  <c r="O1503" i="4" s="1"/>
  <c r="I1504" i="4"/>
  <c r="J1504" i="4"/>
  <c r="M1504" i="4" s="1"/>
  <c r="I1505" i="4"/>
  <c r="J1505" i="4"/>
  <c r="M1505" i="4" s="1"/>
  <c r="I1506" i="4"/>
  <c r="J1506" i="4"/>
  <c r="M1506" i="4" s="1"/>
  <c r="I1507" i="4"/>
  <c r="J1507" i="4"/>
  <c r="M1507" i="4" s="1"/>
  <c r="I1508" i="4"/>
  <c r="J1508" i="4"/>
  <c r="M1508" i="4" s="1"/>
  <c r="I1509" i="4"/>
  <c r="J1509" i="4"/>
  <c r="M1509" i="4" s="1"/>
  <c r="I1510" i="4"/>
  <c r="J1510" i="4"/>
  <c r="M1510" i="4" s="1"/>
  <c r="I1511" i="4"/>
  <c r="J1511" i="4"/>
  <c r="M1511" i="4" s="1"/>
  <c r="I1512" i="4"/>
  <c r="J1512" i="4"/>
  <c r="M1512" i="4" s="1"/>
  <c r="O1512" i="4" s="1"/>
  <c r="P1512" i="4" s="1"/>
  <c r="I1513" i="4"/>
  <c r="J1513" i="4"/>
  <c r="M1513" i="4" s="1"/>
  <c r="I1514" i="4"/>
  <c r="J1514" i="4"/>
  <c r="M1514" i="4" s="1"/>
  <c r="I1515" i="4"/>
  <c r="J1515" i="4"/>
  <c r="M1515" i="4" s="1"/>
  <c r="O1515" i="4" s="1"/>
  <c r="I1516" i="4"/>
  <c r="J1516" i="4"/>
  <c r="M1516" i="4" s="1"/>
  <c r="I1517" i="4"/>
  <c r="J1517" i="4"/>
  <c r="M1517" i="4" s="1"/>
  <c r="I1518" i="4"/>
  <c r="J1518" i="4"/>
  <c r="M1518" i="4" s="1"/>
  <c r="I1519" i="4"/>
  <c r="J1519" i="4"/>
  <c r="M1519" i="4" s="1"/>
  <c r="I1520" i="4"/>
  <c r="J1520" i="4"/>
  <c r="M1520" i="4" s="1"/>
  <c r="I1521" i="4"/>
  <c r="J1521" i="4"/>
  <c r="M1521" i="4" s="1"/>
  <c r="O1521" i="4" s="1"/>
  <c r="P1521" i="4" s="1"/>
  <c r="I1522" i="4"/>
  <c r="J1522" i="4"/>
  <c r="M1522" i="4" s="1"/>
  <c r="I1523" i="4"/>
  <c r="J1523" i="4"/>
  <c r="M1523" i="4" s="1"/>
  <c r="I1524" i="4"/>
  <c r="J1524" i="4"/>
  <c r="M1524" i="4" s="1"/>
  <c r="O1524" i="4" s="1"/>
  <c r="P1524" i="4" s="1"/>
  <c r="I1525" i="4"/>
  <c r="J1525" i="4"/>
  <c r="M1525" i="4" s="1"/>
  <c r="I1526" i="4"/>
  <c r="J1526" i="4"/>
  <c r="M1526" i="4" s="1"/>
  <c r="I1527" i="4"/>
  <c r="J1527" i="4"/>
  <c r="M1527" i="4" s="1"/>
  <c r="O1527" i="4" s="1"/>
  <c r="I1528" i="4"/>
  <c r="J1528" i="4"/>
  <c r="M1528" i="4" s="1"/>
  <c r="I1529" i="4"/>
  <c r="J1529" i="4"/>
  <c r="M1529" i="4" s="1"/>
  <c r="I1530" i="4"/>
  <c r="J1530" i="4"/>
  <c r="M1530" i="4" s="1"/>
  <c r="I1531" i="4"/>
  <c r="J1531" i="4"/>
  <c r="M1531" i="4" s="1"/>
  <c r="I1532" i="4"/>
  <c r="J1532" i="4"/>
  <c r="M1532" i="4" s="1"/>
  <c r="O1532" i="4" s="1"/>
  <c r="I1533" i="4"/>
  <c r="J1533" i="4"/>
  <c r="M1533" i="4" s="1"/>
  <c r="O1533" i="4" s="1"/>
  <c r="P1533" i="4" s="1"/>
  <c r="I1534" i="4"/>
  <c r="J1534" i="4"/>
  <c r="M1534" i="4" s="1"/>
  <c r="I1535" i="4"/>
  <c r="J1535" i="4"/>
  <c r="M1535" i="4" s="1"/>
  <c r="O1535" i="4" s="1"/>
  <c r="I1536" i="4"/>
  <c r="J1536" i="4"/>
  <c r="M1536" i="4" s="1"/>
  <c r="O1536" i="4" s="1"/>
  <c r="P1536" i="4" s="1"/>
  <c r="I1537" i="4"/>
  <c r="J1537" i="4"/>
  <c r="M1537" i="4" s="1"/>
  <c r="I1538" i="4"/>
  <c r="J1538" i="4"/>
  <c r="M1538" i="4" s="1"/>
  <c r="I1539" i="4"/>
  <c r="J1539" i="4"/>
  <c r="M1539" i="4" s="1"/>
  <c r="I1540" i="4"/>
  <c r="J1540" i="4"/>
  <c r="M1540" i="4" s="1"/>
  <c r="I1541" i="4"/>
  <c r="J1541" i="4"/>
  <c r="M1541" i="4" s="1"/>
  <c r="I1542" i="4"/>
  <c r="J1542" i="4"/>
  <c r="M1542" i="4" s="1"/>
  <c r="O1542" i="4" s="1"/>
  <c r="P1542" i="4" s="1"/>
  <c r="I1543" i="4"/>
  <c r="J1543" i="4"/>
  <c r="M1543" i="4" s="1"/>
  <c r="I1544" i="4"/>
  <c r="J1544" i="4"/>
  <c r="M1544" i="4" s="1"/>
  <c r="O1544" i="4" s="1"/>
  <c r="I1545" i="4"/>
  <c r="J1545" i="4"/>
  <c r="M1545" i="4" s="1"/>
  <c r="O1545" i="4" s="1"/>
  <c r="I1546" i="4"/>
  <c r="J1546" i="4"/>
  <c r="M1546" i="4" s="1"/>
  <c r="I1547" i="4"/>
  <c r="J1547" i="4"/>
  <c r="M1547" i="4" s="1"/>
  <c r="I1548" i="4"/>
  <c r="J1548" i="4"/>
  <c r="M1548" i="4" s="1"/>
  <c r="O1548" i="4" s="1"/>
  <c r="P1548" i="4" s="1"/>
  <c r="I1549" i="4"/>
  <c r="J1549" i="4"/>
  <c r="M1549" i="4" s="1"/>
  <c r="I1550" i="4"/>
  <c r="J1550" i="4"/>
  <c r="M1550" i="4" s="1"/>
  <c r="O1550" i="4" s="1"/>
  <c r="I1551" i="4"/>
  <c r="J1551" i="4"/>
  <c r="M1551" i="4" s="1"/>
  <c r="O1551" i="4" s="1"/>
  <c r="P1551" i="4" s="1"/>
  <c r="I1552" i="4"/>
  <c r="J1552" i="4"/>
  <c r="M1552" i="4" s="1"/>
  <c r="I1553" i="4"/>
  <c r="J1553" i="4"/>
  <c r="M1553" i="4" s="1"/>
  <c r="O1553" i="4" s="1"/>
  <c r="P1553" i="4" s="1"/>
  <c r="I1554" i="4"/>
  <c r="J1554" i="4"/>
  <c r="M1554" i="4" s="1"/>
  <c r="O1554" i="4" s="1"/>
  <c r="P1554" i="4" s="1"/>
  <c r="I1555" i="4"/>
  <c r="J1555" i="4"/>
  <c r="M1555" i="4" s="1"/>
  <c r="I1556" i="4"/>
  <c r="J1556" i="4"/>
  <c r="M1556" i="4" s="1"/>
  <c r="O1556" i="4" s="1"/>
  <c r="I1557" i="4"/>
  <c r="J1557" i="4"/>
  <c r="M1557" i="4" s="1"/>
  <c r="O1557" i="4" s="1"/>
  <c r="P1557" i="4" s="1"/>
  <c r="I1558" i="4"/>
  <c r="J1558" i="4"/>
  <c r="M1558" i="4" s="1"/>
  <c r="I1559" i="4"/>
  <c r="J1559" i="4"/>
  <c r="M1559" i="4" s="1"/>
  <c r="I1560" i="4"/>
  <c r="J1560" i="4"/>
  <c r="M1560" i="4" s="1"/>
  <c r="O1560" i="4" s="1"/>
  <c r="I1561" i="4"/>
  <c r="J1561" i="4"/>
  <c r="M1561" i="4" s="1"/>
  <c r="I1562" i="4"/>
  <c r="J1562" i="4"/>
  <c r="M1562" i="4" s="1"/>
  <c r="O1562" i="4" s="1"/>
  <c r="I1563" i="4"/>
  <c r="J1563" i="4"/>
  <c r="M1563" i="4" s="1"/>
  <c r="I1564" i="4"/>
  <c r="J1564" i="4"/>
  <c r="M1564" i="4" s="1"/>
  <c r="I1565" i="4"/>
  <c r="J1565" i="4"/>
  <c r="M1565" i="4" s="1"/>
  <c r="I1566" i="4"/>
  <c r="J1566" i="4"/>
  <c r="M1566" i="4" s="1"/>
  <c r="O1566" i="4" s="1"/>
  <c r="P1566" i="4" s="1"/>
  <c r="I1567" i="4"/>
  <c r="J1567" i="4"/>
  <c r="M1567" i="4" s="1"/>
  <c r="I1568" i="4"/>
  <c r="J1568" i="4"/>
  <c r="M1568" i="4" s="1"/>
  <c r="O1568" i="4" s="1"/>
  <c r="I1569" i="4"/>
  <c r="J1569" i="4"/>
  <c r="M1569" i="4" s="1"/>
  <c r="O1569" i="4" s="1"/>
  <c r="P1569" i="4" s="1"/>
  <c r="I1570" i="4"/>
  <c r="J1570" i="4"/>
  <c r="M1570" i="4" s="1"/>
  <c r="I1571" i="4"/>
  <c r="J1571" i="4"/>
  <c r="M1571" i="4" s="1"/>
  <c r="O1571" i="4" s="1"/>
  <c r="I1572" i="4"/>
  <c r="J1572" i="4"/>
  <c r="M1572" i="4" s="1"/>
  <c r="O1572" i="4" s="1"/>
  <c r="P1572" i="4" s="1"/>
  <c r="I1573" i="4"/>
  <c r="J1573" i="4"/>
  <c r="M1573" i="4" s="1"/>
  <c r="I1574" i="4"/>
  <c r="J1574" i="4"/>
  <c r="M1574" i="4" s="1"/>
  <c r="I1575" i="4"/>
  <c r="J1575" i="4"/>
  <c r="M1575" i="4" s="1"/>
  <c r="O1575" i="4" s="1"/>
  <c r="P1575" i="4" s="1"/>
  <c r="I1576" i="4"/>
  <c r="J1576" i="4"/>
  <c r="M1576" i="4" s="1"/>
  <c r="I1577" i="4"/>
  <c r="J1577" i="4"/>
  <c r="M1577" i="4" s="1"/>
  <c r="O1577" i="4" s="1"/>
  <c r="P1577" i="4" s="1"/>
  <c r="I1578" i="4"/>
  <c r="J1578" i="4"/>
  <c r="M1578" i="4" s="1"/>
  <c r="O1578" i="4" s="1"/>
  <c r="I1579" i="4"/>
  <c r="J1579" i="4"/>
  <c r="M1579" i="4" s="1"/>
  <c r="I1580" i="4"/>
  <c r="J1580" i="4"/>
  <c r="M1580" i="4" s="1"/>
  <c r="I1581" i="4"/>
  <c r="J1581" i="4"/>
  <c r="M1581" i="4" s="1"/>
  <c r="I1582" i="4"/>
  <c r="J1582" i="4"/>
  <c r="M1582" i="4" s="1"/>
  <c r="I1583" i="4"/>
  <c r="J1583" i="4"/>
  <c r="M1583" i="4" s="1"/>
  <c r="O1583" i="4" s="1"/>
  <c r="I1584" i="4"/>
  <c r="J1584" i="4"/>
  <c r="M1584" i="4" s="1"/>
  <c r="O1584" i="4" s="1"/>
  <c r="P1584" i="4" s="1"/>
  <c r="I1585" i="4"/>
  <c r="J1585" i="4"/>
  <c r="M1585" i="4" s="1"/>
  <c r="I1586" i="4"/>
  <c r="J1586" i="4"/>
  <c r="M1586" i="4" s="1"/>
  <c r="O1586" i="4" s="1"/>
  <c r="I1587" i="4"/>
  <c r="J1587" i="4"/>
  <c r="M1587" i="4" s="1"/>
  <c r="O1587" i="4" s="1"/>
  <c r="P1587" i="4" s="1"/>
  <c r="I1588" i="4"/>
  <c r="J1588" i="4"/>
  <c r="M1588" i="4" s="1"/>
  <c r="I1589" i="4"/>
  <c r="J1589" i="4"/>
  <c r="M1589" i="4" s="1"/>
  <c r="O1589" i="4" s="1"/>
  <c r="I1590" i="4"/>
  <c r="J1590" i="4"/>
  <c r="M1590" i="4" s="1"/>
  <c r="O1590" i="4" s="1"/>
  <c r="P1590" i="4" s="1"/>
  <c r="I1591" i="4"/>
  <c r="J1591" i="4"/>
  <c r="M1591" i="4" s="1"/>
  <c r="I1592" i="4"/>
  <c r="J1592" i="4"/>
  <c r="M1592" i="4" s="1"/>
  <c r="O1592" i="4" s="1"/>
  <c r="I1593" i="4"/>
  <c r="J1593" i="4"/>
  <c r="M1593" i="4" s="1"/>
  <c r="I1594" i="4"/>
  <c r="J1594" i="4"/>
  <c r="M1594" i="4" s="1"/>
  <c r="I1595" i="4"/>
  <c r="J1595" i="4"/>
  <c r="M1595" i="4" s="1"/>
  <c r="I1596" i="4"/>
  <c r="J1596" i="4"/>
  <c r="M1596" i="4" s="1"/>
  <c r="I1597" i="4"/>
  <c r="J1597" i="4"/>
  <c r="M1597" i="4" s="1"/>
  <c r="I1598" i="4"/>
  <c r="J1598" i="4"/>
  <c r="M1598" i="4" s="1"/>
  <c r="I1599" i="4"/>
  <c r="J1599" i="4"/>
  <c r="M1599" i="4" s="1"/>
  <c r="I1600" i="4"/>
  <c r="J1600" i="4"/>
  <c r="M1600" i="4" s="1"/>
  <c r="I1601" i="4"/>
  <c r="J1601" i="4"/>
  <c r="M1601" i="4" s="1"/>
  <c r="I1602" i="4"/>
  <c r="J1602" i="4"/>
  <c r="M1602" i="4" s="1"/>
  <c r="I1603" i="4"/>
  <c r="J1603" i="4"/>
  <c r="M1603" i="4" s="1"/>
  <c r="I1604" i="4"/>
  <c r="J1604" i="4"/>
  <c r="M1604" i="4" s="1"/>
  <c r="I1605" i="4"/>
  <c r="J1605" i="4"/>
  <c r="M1605" i="4" s="1"/>
  <c r="I1606" i="4"/>
  <c r="J1606" i="4"/>
  <c r="M1606" i="4" s="1"/>
  <c r="I1607" i="4"/>
  <c r="J1607" i="4"/>
  <c r="M1607" i="4" s="1"/>
  <c r="I1608" i="4"/>
  <c r="J1608" i="4"/>
  <c r="M1608" i="4" s="1"/>
  <c r="I1609" i="4"/>
  <c r="J1609" i="4"/>
  <c r="M1609" i="4" s="1"/>
  <c r="I1610" i="4"/>
  <c r="J1610" i="4"/>
  <c r="M1610" i="4" s="1"/>
  <c r="I1611" i="4"/>
  <c r="J1611" i="4"/>
  <c r="M1611" i="4" s="1"/>
  <c r="I1612" i="4"/>
  <c r="J1612" i="4"/>
  <c r="M1612" i="4" s="1"/>
  <c r="I1613" i="4"/>
  <c r="J1613" i="4"/>
  <c r="M1613" i="4" s="1"/>
  <c r="I1614" i="4"/>
  <c r="J1614" i="4"/>
  <c r="M1614" i="4" s="1"/>
  <c r="I1615" i="4"/>
  <c r="J1615" i="4"/>
  <c r="M1615" i="4" s="1"/>
  <c r="I1616" i="4"/>
  <c r="J1616" i="4"/>
  <c r="M1616" i="4" s="1"/>
  <c r="I1617" i="4"/>
  <c r="J1617" i="4"/>
  <c r="M1617" i="4" s="1"/>
  <c r="I1618" i="4"/>
  <c r="J1618" i="4"/>
  <c r="M1618" i="4" s="1"/>
  <c r="I1619" i="4"/>
  <c r="J1619" i="4"/>
  <c r="M1619" i="4" s="1"/>
  <c r="I1620" i="4"/>
  <c r="J1620" i="4"/>
  <c r="M1620" i="4" s="1"/>
  <c r="I1621" i="4"/>
  <c r="J1621" i="4"/>
  <c r="M1621" i="4" s="1"/>
  <c r="I1622" i="4"/>
  <c r="J1622" i="4"/>
  <c r="M1622" i="4" s="1"/>
  <c r="O1622" i="4" s="1"/>
  <c r="P1622" i="4" s="1"/>
  <c r="I1623" i="4"/>
  <c r="J1623" i="4"/>
  <c r="M1623" i="4" s="1"/>
  <c r="I1624" i="4"/>
  <c r="J1624" i="4"/>
  <c r="M1624" i="4" s="1"/>
  <c r="I1625" i="4"/>
  <c r="J1625" i="4"/>
  <c r="M1625" i="4" s="1"/>
  <c r="O1625" i="4" s="1"/>
  <c r="P1625" i="4" s="1"/>
  <c r="I1626" i="4"/>
  <c r="J1626" i="4"/>
  <c r="M1626" i="4" s="1"/>
  <c r="I1627" i="4"/>
  <c r="J1627" i="4"/>
  <c r="M1627" i="4" s="1"/>
  <c r="I1628" i="4"/>
  <c r="J1628" i="4"/>
  <c r="M1628" i="4" s="1"/>
  <c r="O1628" i="4" s="1"/>
  <c r="P1628" i="4" s="1"/>
  <c r="I1629" i="4"/>
  <c r="J1629" i="4"/>
  <c r="M1629" i="4" s="1"/>
  <c r="I1630" i="4"/>
  <c r="J1630" i="4"/>
  <c r="M1630" i="4" s="1"/>
  <c r="I1631" i="4"/>
  <c r="J1631" i="4"/>
  <c r="M1631" i="4" s="1"/>
  <c r="O1631" i="4" s="1"/>
  <c r="I1632" i="4"/>
  <c r="J1632" i="4"/>
  <c r="M1632" i="4" s="1"/>
  <c r="I1633" i="4"/>
  <c r="J1633" i="4"/>
  <c r="M1633" i="4" s="1"/>
  <c r="I1634" i="4"/>
  <c r="J1634" i="4"/>
  <c r="M1634" i="4" s="1"/>
  <c r="O1634" i="4" s="1"/>
  <c r="P1634" i="4" s="1"/>
  <c r="I1635" i="4"/>
  <c r="J1635" i="4"/>
  <c r="M1635" i="4" s="1"/>
  <c r="I1636" i="4"/>
  <c r="J1636" i="4"/>
  <c r="M1636" i="4" s="1"/>
  <c r="I1637" i="4"/>
  <c r="J1637" i="4"/>
  <c r="M1637" i="4" s="1"/>
  <c r="O1637" i="4" s="1"/>
  <c r="I1638" i="4"/>
  <c r="J1638" i="4"/>
  <c r="M1638" i="4" s="1"/>
  <c r="I1639" i="4"/>
  <c r="J1639" i="4"/>
  <c r="M1639" i="4" s="1"/>
  <c r="O1639" i="4" s="1"/>
  <c r="I1640" i="4"/>
  <c r="J1640" i="4"/>
  <c r="M1640" i="4" s="1"/>
  <c r="O1640" i="4" s="1"/>
  <c r="P1640" i="4" s="1"/>
  <c r="I1641" i="4"/>
  <c r="J1641" i="4"/>
  <c r="M1641" i="4" s="1"/>
  <c r="I1642" i="4"/>
  <c r="J1642" i="4"/>
  <c r="M1642" i="4" s="1"/>
  <c r="I1643" i="4"/>
  <c r="J1643" i="4"/>
  <c r="M1643" i="4" s="1"/>
  <c r="I1644" i="4"/>
  <c r="J1644" i="4"/>
  <c r="M1644" i="4" s="1"/>
  <c r="I1645" i="4"/>
  <c r="J1645" i="4"/>
  <c r="M1645" i="4" s="1"/>
  <c r="I1646" i="4"/>
  <c r="J1646" i="4"/>
  <c r="M1646" i="4" s="1"/>
  <c r="I1647" i="4"/>
  <c r="J1647" i="4"/>
  <c r="M1647" i="4" s="1"/>
  <c r="I1648" i="4"/>
  <c r="J1648" i="4"/>
  <c r="M1648" i="4" s="1"/>
  <c r="I1649" i="4"/>
  <c r="J1649" i="4"/>
  <c r="M1649" i="4" s="1"/>
  <c r="I1650" i="4"/>
  <c r="J1650" i="4"/>
  <c r="M1650" i="4" s="1"/>
  <c r="I1651" i="4"/>
  <c r="J1651" i="4"/>
  <c r="M1651" i="4" s="1"/>
  <c r="I1652" i="4"/>
  <c r="J1652" i="4"/>
  <c r="M1652" i="4" s="1"/>
  <c r="I1653" i="4"/>
  <c r="J1653" i="4"/>
  <c r="M1653" i="4" s="1"/>
  <c r="I1654" i="4"/>
  <c r="J1654" i="4"/>
  <c r="M1654" i="4" s="1"/>
  <c r="I1655" i="4"/>
  <c r="J1655" i="4"/>
  <c r="M1655" i="4" s="1"/>
  <c r="I1656" i="4"/>
  <c r="J1656" i="4"/>
  <c r="M1656" i="4" s="1"/>
  <c r="I1657" i="4"/>
  <c r="J1657" i="4"/>
  <c r="M1657" i="4" s="1"/>
  <c r="I1658" i="4"/>
  <c r="J1658" i="4"/>
  <c r="M1658" i="4" s="1"/>
  <c r="I1659" i="4"/>
  <c r="J1659" i="4"/>
  <c r="M1659" i="4" s="1"/>
  <c r="I1660" i="4"/>
  <c r="J1660" i="4"/>
  <c r="M1660" i="4" s="1"/>
  <c r="I1661" i="4"/>
  <c r="J1661" i="4"/>
  <c r="M1661" i="4" s="1"/>
  <c r="I1662" i="4"/>
  <c r="J1662" i="4"/>
  <c r="M1662" i="4" s="1"/>
  <c r="I1663" i="4"/>
  <c r="J1663" i="4"/>
  <c r="M1663" i="4" s="1"/>
  <c r="I1664" i="4"/>
  <c r="J1664" i="4"/>
  <c r="M1664" i="4" s="1"/>
  <c r="I1665" i="4"/>
  <c r="J1665" i="4"/>
  <c r="M1665" i="4" s="1"/>
  <c r="I1666" i="4"/>
  <c r="J1666" i="4"/>
  <c r="M1666" i="4" s="1"/>
  <c r="I1667" i="4"/>
  <c r="J1667" i="4"/>
  <c r="M1667" i="4" s="1"/>
  <c r="I1668" i="4"/>
  <c r="J1668" i="4"/>
  <c r="M1668" i="4" s="1"/>
  <c r="I1669" i="4"/>
  <c r="J1669" i="4"/>
  <c r="M1669" i="4" s="1"/>
  <c r="I1670" i="4"/>
  <c r="J1670" i="4"/>
  <c r="M1670" i="4" s="1"/>
  <c r="I1671" i="4"/>
  <c r="J1671" i="4"/>
  <c r="M1671" i="4" s="1"/>
  <c r="I1672" i="4"/>
  <c r="J1672" i="4"/>
  <c r="M1672" i="4" s="1"/>
  <c r="I1673" i="4"/>
  <c r="J1673" i="4"/>
  <c r="M1673" i="4" s="1"/>
  <c r="I1674" i="4"/>
  <c r="J1674" i="4"/>
  <c r="M1674" i="4" s="1"/>
  <c r="I1675" i="4"/>
  <c r="J1675" i="4"/>
  <c r="M1675" i="4" s="1"/>
  <c r="I1676" i="4"/>
  <c r="J1676" i="4"/>
  <c r="M1676" i="4" s="1"/>
  <c r="I1677" i="4"/>
  <c r="J1677" i="4"/>
  <c r="M1677" i="4" s="1"/>
  <c r="I1678" i="4"/>
  <c r="J1678" i="4"/>
  <c r="M1678" i="4" s="1"/>
  <c r="I1679" i="4"/>
  <c r="J1679" i="4"/>
  <c r="M1679" i="4" s="1"/>
  <c r="I1680" i="4"/>
  <c r="J1680" i="4"/>
  <c r="M1680" i="4" s="1"/>
  <c r="I1681" i="4"/>
  <c r="J1681" i="4"/>
  <c r="M1681" i="4" s="1"/>
  <c r="I1682" i="4"/>
  <c r="J1682" i="4"/>
  <c r="M1682" i="4" s="1"/>
  <c r="I1683" i="4"/>
  <c r="J1683" i="4"/>
  <c r="M1683" i="4" s="1"/>
  <c r="I1684" i="4"/>
  <c r="J1684" i="4"/>
  <c r="M1684" i="4" s="1"/>
  <c r="I1685" i="4"/>
  <c r="J1685" i="4"/>
  <c r="M1685" i="4" s="1"/>
  <c r="I1686" i="4"/>
  <c r="J1686" i="4"/>
  <c r="M1686" i="4" s="1"/>
  <c r="I1687" i="4"/>
  <c r="J1687" i="4"/>
  <c r="M1687" i="4" s="1"/>
  <c r="I1688" i="4"/>
  <c r="J1688" i="4"/>
  <c r="M1688" i="4" s="1"/>
  <c r="I1689" i="4"/>
  <c r="J1689" i="4"/>
  <c r="M1689" i="4" s="1"/>
  <c r="I1690" i="4"/>
  <c r="J1690" i="4"/>
  <c r="M1690" i="4" s="1"/>
  <c r="I1691" i="4"/>
  <c r="J1691" i="4"/>
  <c r="M1691" i="4" s="1"/>
  <c r="I1692" i="4"/>
  <c r="J1692" i="4"/>
  <c r="M1692" i="4" s="1"/>
  <c r="I1693" i="4"/>
  <c r="J1693" i="4"/>
  <c r="M1693" i="4" s="1"/>
  <c r="I1694" i="4"/>
  <c r="J1694" i="4"/>
  <c r="M1694" i="4" s="1"/>
  <c r="I1695" i="4"/>
  <c r="J1695" i="4"/>
  <c r="M1695" i="4" s="1"/>
  <c r="I1696" i="4"/>
  <c r="J1696" i="4"/>
  <c r="M1696" i="4" s="1"/>
  <c r="I1697" i="4"/>
  <c r="J1697" i="4"/>
  <c r="M1697" i="4" s="1"/>
  <c r="I1698" i="4"/>
  <c r="J1698" i="4"/>
  <c r="M1698" i="4" s="1"/>
  <c r="I1699" i="4"/>
  <c r="J1699" i="4"/>
  <c r="M1699" i="4" s="1"/>
  <c r="I1700" i="4"/>
  <c r="J1700" i="4"/>
  <c r="M1700" i="4" s="1"/>
  <c r="I1701" i="4"/>
  <c r="J1701" i="4"/>
  <c r="M1701" i="4" s="1"/>
  <c r="I1702" i="4"/>
  <c r="J1702" i="4"/>
  <c r="M1702" i="4" s="1"/>
  <c r="I1703" i="4"/>
  <c r="J1703" i="4"/>
  <c r="M1703" i="4" s="1"/>
  <c r="I1704" i="4"/>
  <c r="J1704" i="4"/>
  <c r="M1704" i="4" s="1"/>
  <c r="I1705" i="4"/>
  <c r="J1705" i="4"/>
  <c r="M1705" i="4" s="1"/>
  <c r="I1706" i="4"/>
  <c r="J1706" i="4"/>
  <c r="M1706" i="4" s="1"/>
  <c r="I1707" i="4"/>
  <c r="J1707" i="4"/>
  <c r="M1707" i="4" s="1"/>
  <c r="I1708" i="4"/>
  <c r="J1708" i="4"/>
  <c r="M1708" i="4" s="1"/>
  <c r="I1709" i="4"/>
  <c r="J1709" i="4"/>
  <c r="M1709" i="4" s="1"/>
  <c r="I1710" i="4"/>
  <c r="J1710" i="4"/>
  <c r="M1710" i="4" s="1"/>
  <c r="I1711" i="4"/>
  <c r="J1711" i="4"/>
  <c r="M1711" i="4" s="1"/>
  <c r="I1712" i="4"/>
  <c r="J1712" i="4"/>
  <c r="M1712" i="4" s="1"/>
  <c r="I1713" i="4"/>
  <c r="J1713" i="4"/>
  <c r="M1713" i="4" s="1"/>
  <c r="I1714" i="4"/>
  <c r="J1714" i="4"/>
  <c r="M1714" i="4" s="1"/>
  <c r="I1715" i="4"/>
  <c r="J1715" i="4"/>
  <c r="M1715" i="4" s="1"/>
  <c r="I1716" i="4"/>
  <c r="J1716" i="4"/>
  <c r="M1716" i="4" s="1"/>
  <c r="I1717" i="4"/>
  <c r="J1717" i="4"/>
  <c r="M1717" i="4" s="1"/>
  <c r="I1718" i="4"/>
  <c r="J1718" i="4"/>
  <c r="M1718" i="4" s="1"/>
  <c r="I1719" i="4"/>
  <c r="J1719" i="4"/>
  <c r="M1719" i="4" s="1"/>
  <c r="I1720" i="4"/>
  <c r="J1720" i="4"/>
  <c r="M1720" i="4" s="1"/>
  <c r="I1721" i="4"/>
  <c r="J1721" i="4"/>
  <c r="M1721" i="4" s="1"/>
  <c r="I1722" i="4"/>
  <c r="J1722" i="4"/>
  <c r="M1722" i="4" s="1"/>
  <c r="I1723" i="4"/>
  <c r="J1723" i="4"/>
  <c r="M1723" i="4" s="1"/>
  <c r="I1724" i="4"/>
  <c r="J1724" i="4"/>
  <c r="M1724" i="4" s="1"/>
  <c r="I1725" i="4"/>
  <c r="J1725" i="4"/>
  <c r="M1725" i="4" s="1"/>
  <c r="I1726" i="4"/>
  <c r="J1726" i="4"/>
  <c r="M1726" i="4" s="1"/>
  <c r="I1727" i="4"/>
  <c r="J1727" i="4"/>
  <c r="M1727" i="4" s="1"/>
  <c r="I1728" i="4"/>
  <c r="J1728" i="4"/>
  <c r="M1728" i="4" s="1"/>
  <c r="I1729" i="4"/>
  <c r="J1729" i="4"/>
  <c r="M1729" i="4" s="1"/>
  <c r="I1730" i="4"/>
  <c r="J1730" i="4"/>
  <c r="M1730" i="4" s="1"/>
  <c r="I1731" i="4"/>
  <c r="J1731" i="4"/>
  <c r="M1731" i="4" s="1"/>
  <c r="I1732" i="4"/>
  <c r="J1732" i="4"/>
  <c r="M1732" i="4" s="1"/>
  <c r="I1733" i="4"/>
  <c r="J1733" i="4"/>
  <c r="M1733" i="4" s="1"/>
  <c r="I1734" i="4"/>
  <c r="J1734" i="4"/>
  <c r="M1734" i="4" s="1"/>
  <c r="I1735" i="4"/>
  <c r="J1735" i="4"/>
  <c r="M1735" i="4" s="1"/>
  <c r="I1736" i="4"/>
  <c r="J1736" i="4"/>
  <c r="M1736" i="4" s="1"/>
  <c r="I1737" i="4"/>
  <c r="J1737" i="4"/>
  <c r="M1737" i="4" s="1"/>
  <c r="I1738" i="4"/>
  <c r="J1738" i="4"/>
  <c r="M1738" i="4" s="1"/>
  <c r="I1739" i="4"/>
  <c r="J1739" i="4"/>
  <c r="M1739" i="4" s="1"/>
  <c r="I1740" i="4"/>
  <c r="J1740" i="4"/>
  <c r="M1740" i="4" s="1"/>
  <c r="I1741" i="4"/>
  <c r="J1741" i="4"/>
  <c r="M1741" i="4" s="1"/>
  <c r="I1742" i="4"/>
  <c r="J1742" i="4"/>
  <c r="M1742" i="4" s="1"/>
  <c r="I1743" i="4"/>
  <c r="J1743" i="4"/>
  <c r="M1743" i="4" s="1"/>
  <c r="I1744" i="4"/>
  <c r="J1744" i="4"/>
  <c r="M1744" i="4" s="1"/>
  <c r="I1745" i="4"/>
  <c r="J1745" i="4"/>
  <c r="M1745" i="4" s="1"/>
  <c r="I1746" i="4"/>
  <c r="J1746" i="4"/>
  <c r="M1746" i="4" s="1"/>
  <c r="I1747" i="4"/>
  <c r="J1747" i="4"/>
  <c r="M1747" i="4" s="1"/>
  <c r="I1748" i="4"/>
  <c r="J1748" i="4"/>
  <c r="M1748" i="4" s="1"/>
  <c r="I1749" i="4"/>
  <c r="J1749" i="4"/>
  <c r="M1749" i="4" s="1"/>
  <c r="I1750" i="4"/>
  <c r="J1750" i="4"/>
  <c r="M1750" i="4" s="1"/>
  <c r="I1751" i="4"/>
  <c r="J1751" i="4"/>
  <c r="M1751" i="4" s="1"/>
  <c r="I1752" i="4"/>
  <c r="J1752" i="4"/>
  <c r="M1752" i="4" s="1"/>
  <c r="I1753" i="4"/>
  <c r="J1753" i="4"/>
  <c r="M1753" i="4" s="1"/>
  <c r="I1754" i="4"/>
  <c r="J1754" i="4"/>
  <c r="M1754" i="4" s="1"/>
  <c r="I1755" i="4"/>
  <c r="J1755" i="4"/>
  <c r="M1755" i="4" s="1"/>
  <c r="I1756" i="4"/>
  <c r="J1756" i="4"/>
  <c r="M1756" i="4" s="1"/>
  <c r="I1757" i="4"/>
  <c r="J1757" i="4"/>
  <c r="M1757" i="4" s="1"/>
  <c r="I1758" i="4"/>
  <c r="J1758" i="4"/>
  <c r="M1758" i="4" s="1"/>
  <c r="I1759" i="4"/>
  <c r="J1759" i="4"/>
  <c r="M1759" i="4" s="1"/>
  <c r="I1760" i="4"/>
  <c r="J1760" i="4"/>
  <c r="M1760" i="4" s="1"/>
  <c r="I1761" i="4"/>
  <c r="J1761" i="4"/>
  <c r="M1761" i="4" s="1"/>
  <c r="I1762" i="4"/>
  <c r="J1762" i="4"/>
  <c r="M1762" i="4" s="1"/>
  <c r="I1763" i="4"/>
  <c r="J1763" i="4"/>
  <c r="M1763" i="4" s="1"/>
  <c r="I1764" i="4"/>
  <c r="J1764" i="4"/>
  <c r="M1764" i="4" s="1"/>
  <c r="I1765" i="4"/>
  <c r="J1765" i="4"/>
  <c r="M1765" i="4" s="1"/>
  <c r="I1766" i="4"/>
  <c r="J1766" i="4"/>
  <c r="M1766" i="4" s="1"/>
  <c r="I1767" i="4"/>
  <c r="J1767" i="4"/>
  <c r="M1767" i="4" s="1"/>
  <c r="I1768" i="4"/>
  <c r="J1768" i="4"/>
  <c r="M1768" i="4" s="1"/>
  <c r="I1769" i="4"/>
  <c r="J1769" i="4"/>
  <c r="M1769" i="4" s="1"/>
  <c r="I1770" i="4"/>
  <c r="J1770" i="4"/>
  <c r="M1770" i="4" s="1"/>
  <c r="I1771" i="4"/>
  <c r="J1771" i="4"/>
  <c r="M1771" i="4" s="1"/>
  <c r="I1772" i="4"/>
  <c r="J1772" i="4"/>
  <c r="M1772" i="4" s="1"/>
  <c r="I1773" i="4"/>
  <c r="J1773" i="4"/>
  <c r="M1773" i="4" s="1"/>
  <c r="I1774" i="4"/>
  <c r="J1774" i="4"/>
  <c r="M1774" i="4" s="1"/>
  <c r="I1775" i="4"/>
  <c r="J1775" i="4"/>
  <c r="M1775" i="4" s="1"/>
  <c r="I1776" i="4"/>
  <c r="J1776" i="4"/>
  <c r="M1776" i="4" s="1"/>
  <c r="I1777" i="4"/>
  <c r="J1777" i="4"/>
  <c r="M1777" i="4" s="1"/>
  <c r="I1778" i="4"/>
  <c r="J1778" i="4"/>
  <c r="M1778" i="4" s="1"/>
  <c r="I1779" i="4"/>
  <c r="J1779" i="4"/>
  <c r="M1779" i="4" s="1"/>
  <c r="I1780" i="4"/>
  <c r="J1780" i="4"/>
  <c r="M1780" i="4" s="1"/>
  <c r="I1781" i="4"/>
  <c r="J1781" i="4"/>
  <c r="M1781" i="4" s="1"/>
  <c r="I1782" i="4"/>
  <c r="J1782" i="4"/>
  <c r="M1782" i="4" s="1"/>
  <c r="I1783" i="4"/>
  <c r="J1783" i="4"/>
  <c r="M1783" i="4" s="1"/>
  <c r="I1784" i="4"/>
  <c r="J1784" i="4"/>
  <c r="M1784" i="4" s="1"/>
  <c r="I1785" i="4"/>
  <c r="J1785" i="4"/>
  <c r="M1785" i="4" s="1"/>
  <c r="I1786" i="4"/>
  <c r="J1786" i="4"/>
  <c r="M1786" i="4" s="1"/>
  <c r="I1787" i="4"/>
  <c r="J1787" i="4"/>
  <c r="M1787" i="4" s="1"/>
  <c r="I1788" i="4"/>
  <c r="J1788" i="4"/>
  <c r="M1788" i="4" s="1"/>
  <c r="I1789" i="4"/>
  <c r="J1789" i="4"/>
  <c r="M1789" i="4" s="1"/>
  <c r="I1790" i="4"/>
  <c r="J1790" i="4"/>
  <c r="M1790" i="4" s="1"/>
  <c r="I1791" i="4"/>
  <c r="J1791" i="4"/>
  <c r="M1791" i="4" s="1"/>
  <c r="I1792" i="4"/>
  <c r="J1792" i="4"/>
  <c r="M1792" i="4" s="1"/>
  <c r="I1793" i="4"/>
  <c r="J1793" i="4"/>
  <c r="M1793" i="4" s="1"/>
  <c r="I1794" i="4"/>
  <c r="J1794" i="4"/>
  <c r="M1794" i="4" s="1"/>
  <c r="I1795" i="4"/>
  <c r="J1795" i="4"/>
  <c r="M1795" i="4" s="1"/>
  <c r="I1796" i="4"/>
  <c r="J1796" i="4"/>
  <c r="M1796" i="4" s="1"/>
  <c r="I1797" i="4"/>
  <c r="J1797" i="4"/>
  <c r="M1797" i="4" s="1"/>
  <c r="I1798" i="4"/>
  <c r="J1798" i="4"/>
  <c r="M1798" i="4" s="1"/>
  <c r="I1799" i="4"/>
  <c r="J1799" i="4"/>
  <c r="M1799" i="4" s="1"/>
  <c r="I1800" i="4"/>
  <c r="J1800" i="4"/>
  <c r="M1800" i="4" s="1"/>
  <c r="I1801" i="4"/>
  <c r="J1801" i="4"/>
  <c r="M1801" i="4" s="1"/>
  <c r="I1802" i="4"/>
  <c r="J1802" i="4"/>
  <c r="M1802" i="4" s="1"/>
  <c r="I1803" i="4"/>
  <c r="J1803" i="4"/>
  <c r="M1803" i="4" s="1"/>
  <c r="I1804" i="4"/>
  <c r="J1804" i="4"/>
  <c r="M1804" i="4" s="1"/>
  <c r="I1805" i="4"/>
  <c r="J1805" i="4"/>
  <c r="M1805" i="4" s="1"/>
  <c r="I1806" i="4"/>
  <c r="J1806" i="4"/>
  <c r="M1806" i="4" s="1"/>
  <c r="I1807" i="4"/>
  <c r="J1807" i="4"/>
  <c r="M1807" i="4" s="1"/>
  <c r="I1808" i="4"/>
  <c r="J1808" i="4"/>
  <c r="M1808" i="4" s="1"/>
  <c r="I1809" i="4"/>
  <c r="J1809" i="4"/>
  <c r="M1809" i="4" s="1"/>
  <c r="I1810" i="4"/>
  <c r="J1810" i="4"/>
  <c r="M1810" i="4" s="1"/>
  <c r="I1811" i="4"/>
  <c r="J1811" i="4"/>
  <c r="M1811" i="4" s="1"/>
  <c r="I1812" i="4"/>
  <c r="J1812" i="4"/>
  <c r="M1812" i="4" s="1"/>
  <c r="I1813" i="4"/>
  <c r="J1813" i="4"/>
  <c r="M1813" i="4" s="1"/>
  <c r="I1814" i="4"/>
  <c r="J1814" i="4"/>
  <c r="M1814" i="4" s="1"/>
  <c r="I1815" i="4"/>
  <c r="J1815" i="4"/>
  <c r="M1815" i="4" s="1"/>
  <c r="I1816" i="4"/>
  <c r="J1816" i="4"/>
  <c r="M1816" i="4" s="1"/>
  <c r="I1817" i="4"/>
  <c r="J1817" i="4"/>
  <c r="M1817" i="4" s="1"/>
  <c r="I1818" i="4"/>
  <c r="J1818" i="4"/>
  <c r="M1818" i="4" s="1"/>
  <c r="I1819" i="4"/>
  <c r="J1819" i="4"/>
  <c r="M1819" i="4" s="1"/>
  <c r="I1820" i="4"/>
  <c r="J1820" i="4"/>
  <c r="M1820" i="4" s="1"/>
  <c r="I1821" i="4"/>
  <c r="J1821" i="4"/>
  <c r="M1821" i="4" s="1"/>
  <c r="I1822" i="4"/>
  <c r="J1822" i="4"/>
  <c r="M1822" i="4" s="1"/>
  <c r="I1823" i="4"/>
  <c r="J1823" i="4"/>
  <c r="M1823" i="4" s="1"/>
  <c r="I1824" i="4"/>
  <c r="J1824" i="4"/>
  <c r="M1824" i="4" s="1"/>
  <c r="I1825" i="4"/>
  <c r="J1825" i="4"/>
  <c r="M1825" i="4" s="1"/>
  <c r="I1826" i="4"/>
  <c r="J1826" i="4"/>
  <c r="M1826" i="4" s="1"/>
  <c r="I1827" i="4"/>
  <c r="J1827" i="4"/>
  <c r="M1827" i="4" s="1"/>
  <c r="I1828" i="4"/>
  <c r="J1828" i="4"/>
  <c r="M1828" i="4" s="1"/>
  <c r="I1829" i="4"/>
  <c r="J1829" i="4"/>
  <c r="M1829" i="4" s="1"/>
  <c r="I1830" i="4"/>
  <c r="J1830" i="4"/>
  <c r="M1830" i="4" s="1"/>
  <c r="I1831" i="4"/>
  <c r="J1831" i="4"/>
  <c r="M1831" i="4" s="1"/>
  <c r="I1832" i="4"/>
  <c r="J1832" i="4"/>
  <c r="M1832" i="4" s="1"/>
  <c r="I1833" i="4"/>
  <c r="J1833" i="4"/>
  <c r="M1833" i="4" s="1"/>
  <c r="I1834" i="4"/>
  <c r="J1834" i="4"/>
  <c r="M1834" i="4" s="1"/>
  <c r="I1835" i="4"/>
  <c r="J1835" i="4"/>
  <c r="M1835" i="4" s="1"/>
  <c r="I1836" i="4"/>
  <c r="J1836" i="4"/>
  <c r="M1836" i="4" s="1"/>
  <c r="I1837" i="4"/>
  <c r="J1837" i="4"/>
  <c r="M1837" i="4" s="1"/>
  <c r="I1838" i="4"/>
  <c r="J1838" i="4"/>
  <c r="M1838" i="4" s="1"/>
  <c r="I1839" i="4"/>
  <c r="J1839" i="4"/>
  <c r="M1839" i="4" s="1"/>
  <c r="I1840" i="4"/>
  <c r="J1840" i="4"/>
  <c r="M1840" i="4" s="1"/>
  <c r="I1841" i="4"/>
  <c r="J1841" i="4"/>
  <c r="M1841" i="4" s="1"/>
  <c r="I1842" i="4"/>
  <c r="J1842" i="4"/>
  <c r="M1842" i="4" s="1"/>
  <c r="I1843" i="4"/>
  <c r="J1843" i="4"/>
  <c r="M1843" i="4" s="1"/>
  <c r="I1844" i="4"/>
  <c r="J1844" i="4"/>
  <c r="M1844" i="4" s="1"/>
  <c r="I1845" i="4"/>
  <c r="J1845" i="4"/>
  <c r="M1845" i="4" s="1"/>
  <c r="I1846" i="4"/>
  <c r="J1846" i="4"/>
  <c r="M1846" i="4" s="1"/>
  <c r="I1847" i="4"/>
  <c r="J1847" i="4"/>
  <c r="M1847" i="4" s="1"/>
  <c r="I1848" i="4"/>
  <c r="J1848" i="4"/>
  <c r="M1848" i="4" s="1"/>
  <c r="I1849" i="4"/>
  <c r="J1849" i="4"/>
  <c r="M1849" i="4" s="1"/>
  <c r="I1850" i="4"/>
  <c r="J1850" i="4"/>
  <c r="M1850" i="4" s="1"/>
  <c r="I1851" i="4"/>
  <c r="J1851" i="4"/>
  <c r="M1851" i="4" s="1"/>
  <c r="I1852" i="4"/>
  <c r="J1852" i="4"/>
  <c r="M1852" i="4" s="1"/>
  <c r="I1853" i="4"/>
  <c r="J1853" i="4"/>
  <c r="M1853" i="4" s="1"/>
  <c r="I1854" i="4"/>
  <c r="J1854" i="4"/>
  <c r="M1854" i="4" s="1"/>
  <c r="I1855" i="4"/>
  <c r="J1855" i="4"/>
  <c r="M1855" i="4" s="1"/>
  <c r="I1856" i="4"/>
  <c r="J1856" i="4"/>
  <c r="M1856" i="4" s="1"/>
  <c r="I1857" i="4"/>
  <c r="J1857" i="4"/>
  <c r="M1857" i="4" s="1"/>
  <c r="I1858" i="4"/>
  <c r="J1858" i="4"/>
  <c r="M1858" i="4" s="1"/>
  <c r="I1859" i="4"/>
  <c r="J1859" i="4"/>
  <c r="M1859" i="4" s="1"/>
  <c r="I1860" i="4"/>
  <c r="J1860" i="4"/>
  <c r="M1860" i="4" s="1"/>
  <c r="I1861" i="4"/>
  <c r="J1861" i="4"/>
  <c r="M1861" i="4" s="1"/>
  <c r="I1862" i="4"/>
  <c r="J1862" i="4"/>
  <c r="M1862" i="4" s="1"/>
  <c r="I1863" i="4"/>
  <c r="J1863" i="4"/>
  <c r="M1863" i="4" s="1"/>
  <c r="I1864" i="4"/>
  <c r="J1864" i="4"/>
  <c r="M1864" i="4" s="1"/>
  <c r="I1865" i="4"/>
  <c r="J1865" i="4"/>
  <c r="M1865" i="4" s="1"/>
  <c r="I1866" i="4"/>
  <c r="J1866" i="4"/>
  <c r="M1866" i="4" s="1"/>
  <c r="I1867" i="4"/>
  <c r="J1867" i="4"/>
  <c r="M1867" i="4" s="1"/>
  <c r="I1868" i="4"/>
  <c r="J1868" i="4"/>
  <c r="M1868" i="4" s="1"/>
  <c r="I1869" i="4"/>
  <c r="J1869" i="4"/>
  <c r="M1869" i="4" s="1"/>
  <c r="I1870" i="4"/>
  <c r="J1870" i="4"/>
  <c r="M1870" i="4" s="1"/>
  <c r="I1871" i="4"/>
  <c r="J1871" i="4"/>
  <c r="M1871" i="4" s="1"/>
  <c r="I1872" i="4"/>
  <c r="J1872" i="4"/>
  <c r="M1872" i="4" s="1"/>
  <c r="I1873" i="4"/>
  <c r="J1873" i="4"/>
  <c r="M1873" i="4" s="1"/>
  <c r="I1874" i="4"/>
  <c r="J1874" i="4"/>
  <c r="M1874" i="4" s="1"/>
  <c r="I1875" i="4"/>
  <c r="J1875" i="4"/>
  <c r="M1875" i="4" s="1"/>
  <c r="I1876" i="4"/>
  <c r="J1876" i="4"/>
  <c r="M1876" i="4" s="1"/>
  <c r="I1877" i="4"/>
  <c r="J1877" i="4"/>
  <c r="M1877" i="4" s="1"/>
  <c r="I1878" i="4"/>
  <c r="J1878" i="4"/>
  <c r="M1878" i="4" s="1"/>
  <c r="I1879" i="4"/>
  <c r="J1879" i="4"/>
  <c r="M1879" i="4" s="1"/>
  <c r="I1880" i="4"/>
  <c r="J1880" i="4"/>
  <c r="M1880" i="4" s="1"/>
  <c r="I1881" i="4"/>
  <c r="J1881" i="4"/>
  <c r="M1881" i="4" s="1"/>
  <c r="I1882" i="4"/>
  <c r="J1882" i="4"/>
  <c r="M1882" i="4" s="1"/>
  <c r="I1883" i="4"/>
  <c r="J1883" i="4"/>
  <c r="M1883" i="4" s="1"/>
  <c r="I1884" i="4"/>
  <c r="J1884" i="4"/>
  <c r="M1884" i="4" s="1"/>
  <c r="I1885" i="4"/>
  <c r="J1885" i="4"/>
  <c r="M1885" i="4" s="1"/>
  <c r="I1886" i="4"/>
  <c r="J1886" i="4"/>
  <c r="M1886" i="4" s="1"/>
  <c r="I1887" i="4"/>
  <c r="J1887" i="4"/>
  <c r="M1887" i="4" s="1"/>
  <c r="I1888" i="4"/>
  <c r="J1888" i="4"/>
  <c r="M1888" i="4" s="1"/>
  <c r="I1889" i="4"/>
  <c r="J1889" i="4"/>
  <c r="M1889" i="4" s="1"/>
  <c r="I1890" i="4"/>
  <c r="J1890" i="4"/>
  <c r="M1890" i="4" s="1"/>
  <c r="I1891" i="4"/>
  <c r="J1891" i="4"/>
  <c r="M1891" i="4" s="1"/>
  <c r="I1892" i="4"/>
  <c r="J1892" i="4"/>
  <c r="M1892" i="4" s="1"/>
  <c r="I1893" i="4"/>
  <c r="J1893" i="4"/>
  <c r="M1893" i="4" s="1"/>
  <c r="I1894" i="4"/>
  <c r="J1894" i="4"/>
  <c r="M1894" i="4" s="1"/>
  <c r="I1895" i="4"/>
  <c r="J1895" i="4"/>
  <c r="M1895" i="4" s="1"/>
  <c r="I1896" i="4"/>
  <c r="J1896" i="4"/>
  <c r="M1896" i="4" s="1"/>
  <c r="I1897" i="4"/>
  <c r="J1897" i="4"/>
  <c r="M1897" i="4" s="1"/>
  <c r="I1898" i="4"/>
  <c r="J1898" i="4"/>
  <c r="M1898" i="4" s="1"/>
  <c r="I1899" i="4"/>
  <c r="J1899" i="4"/>
  <c r="M1899" i="4" s="1"/>
  <c r="I1900" i="4"/>
  <c r="J1900" i="4"/>
  <c r="M1900" i="4" s="1"/>
  <c r="I1901" i="4"/>
  <c r="J1901" i="4"/>
  <c r="M1901" i="4" s="1"/>
  <c r="I1902" i="4"/>
  <c r="J1902" i="4"/>
  <c r="M1902" i="4" s="1"/>
  <c r="I1903" i="4"/>
  <c r="J1903" i="4"/>
  <c r="M1903" i="4" s="1"/>
  <c r="I1904" i="4"/>
  <c r="J1904" i="4"/>
  <c r="M1904" i="4" s="1"/>
  <c r="I1905" i="4"/>
  <c r="J1905" i="4"/>
  <c r="M1905" i="4" s="1"/>
  <c r="I1906" i="4"/>
  <c r="J1906" i="4"/>
  <c r="M1906" i="4" s="1"/>
  <c r="I1907" i="4"/>
  <c r="J1907" i="4"/>
  <c r="M1907" i="4" s="1"/>
  <c r="I1908" i="4"/>
  <c r="J1908" i="4"/>
  <c r="M1908" i="4" s="1"/>
  <c r="I1909" i="4"/>
  <c r="J1909" i="4"/>
  <c r="M1909" i="4" s="1"/>
  <c r="I1910" i="4"/>
  <c r="J1910" i="4"/>
  <c r="M1910" i="4" s="1"/>
  <c r="I1911" i="4"/>
  <c r="J1911" i="4"/>
  <c r="M1911" i="4" s="1"/>
  <c r="I1912" i="4"/>
  <c r="J1912" i="4"/>
  <c r="M1912" i="4" s="1"/>
  <c r="I1913" i="4"/>
  <c r="J1913" i="4"/>
  <c r="M1913" i="4" s="1"/>
  <c r="I1914" i="4"/>
  <c r="J1914" i="4"/>
  <c r="M1914" i="4" s="1"/>
  <c r="I1915" i="4"/>
  <c r="J1915" i="4"/>
  <c r="M1915" i="4" s="1"/>
  <c r="I1916" i="4"/>
  <c r="J1916" i="4"/>
  <c r="M1916" i="4" s="1"/>
  <c r="I1917" i="4"/>
  <c r="J1917" i="4"/>
  <c r="M1917" i="4" s="1"/>
  <c r="I1918" i="4"/>
  <c r="J1918" i="4"/>
  <c r="M1918" i="4" s="1"/>
  <c r="I1919" i="4"/>
  <c r="J1919" i="4"/>
  <c r="M1919" i="4" s="1"/>
  <c r="I1920" i="4"/>
  <c r="J1920" i="4"/>
  <c r="M1920" i="4" s="1"/>
  <c r="I1921" i="4"/>
  <c r="J1921" i="4"/>
  <c r="M1921" i="4" s="1"/>
  <c r="I1922" i="4"/>
  <c r="J1922" i="4"/>
  <c r="M1922" i="4" s="1"/>
  <c r="I1923" i="4"/>
  <c r="J1923" i="4"/>
  <c r="M1923" i="4" s="1"/>
  <c r="I1924" i="4"/>
  <c r="J1924" i="4"/>
  <c r="M1924" i="4" s="1"/>
  <c r="I1925" i="4"/>
  <c r="J1925" i="4"/>
  <c r="M1925" i="4" s="1"/>
  <c r="I1926" i="4"/>
  <c r="J1926" i="4"/>
  <c r="M1926" i="4" s="1"/>
  <c r="I1927" i="4"/>
  <c r="J1927" i="4"/>
  <c r="M1927" i="4" s="1"/>
  <c r="I1928" i="4"/>
  <c r="J1928" i="4"/>
  <c r="M1928" i="4" s="1"/>
  <c r="I1929" i="4"/>
  <c r="J1929" i="4"/>
  <c r="M1929" i="4" s="1"/>
  <c r="I1930" i="4"/>
  <c r="J1930" i="4"/>
  <c r="M1930" i="4" s="1"/>
  <c r="I1931" i="4"/>
  <c r="J1931" i="4"/>
  <c r="M1931" i="4" s="1"/>
  <c r="I1932" i="4"/>
  <c r="J1932" i="4"/>
  <c r="M1932" i="4" s="1"/>
  <c r="I1933" i="4"/>
  <c r="J1933" i="4"/>
  <c r="M1933" i="4" s="1"/>
  <c r="I1934" i="4"/>
  <c r="J1934" i="4"/>
  <c r="M1934" i="4" s="1"/>
  <c r="I1935" i="4"/>
  <c r="J1935" i="4"/>
  <c r="M1935" i="4" s="1"/>
  <c r="I1936" i="4"/>
  <c r="J1936" i="4"/>
  <c r="M1936" i="4" s="1"/>
  <c r="I1937" i="4"/>
  <c r="J1937" i="4"/>
  <c r="M1937" i="4" s="1"/>
  <c r="I1938" i="4"/>
  <c r="J1938" i="4"/>
  <c r="M1938" i="4" s="1"/>
  <c r="I1939" i="4"/>
  <c r="J1939" i="4"/>
  <c r="M1939" i="4" s="1"/>
  <c r="I1940" i="4"/>
  <c r="J1940" i="4"/>
  <c r="M1940" i="4" s="1"/>
  <c r="I1941" i="4"/>
  <c r="J1941" i="4"/>
  <c r="M1941" i="4" s="1"/>
  <c r="I1942" i="4"/>
  <c r="J1942" i="4"/>
  <c r="M1942" i="4" s="1"/>
  <c r="I1943" i="4"/>
  <c r="J1943" i="4"/>
  <c r="M1943" i="4" s="1"/>
  <c r="I1944" i="4"/>
  <c r="J1944" i="4"/>
  <c r="M1944" i="4" s="1"/>
  <c r="I1945" i="4"/>
  <c r="J1945" i="4"/>
  <c r="M1945" i="4" s="1"/>
  <c r="I1946" i="4"/>
  <c r="J1946" i="4"/>
  <c r="M1946" i="4" s="1"/>
  <c r="I1947" i="4"/>
  <c r="J1947" i="4"/>
  <c r="M1947" i="4" s="1"/>
  <c r="I1948" i="4"/>
  <c r="J1948" i="4"/>
  <c r="M1948" i="4" s="1"/>
  <c r="I1949" i="4"/>
  <c r="J1949" i="4"/>
  <c r="M1949" i="4" s="1"/>
  <c r="I1950" i="4"/>
  <c r="J1950" i="4"/>
  <c r="M1950" i="4" s="1"/>
  <c r="I1951" i="4"/>
  <c r="J1951" i="4"/>
  <c r="M1951" i="4" s="1"/>
  <c r="I1952" i="4"/>
  <c r="J1952" i="4"/>
  <c r="M1952" i="4" s="1"/>
  <c r="I1953" i="4"/>
  <c r="J1953" i="4"/>
  <c r="M1953" i="4" s="1"/>
  <c r="I1954" i="4"/>
  <c r="J1954" i="4"/>
  <c r="M1954" i="4" s="1"/>
  <c r="I1955" i="4"/>
  <c r="J1955" i="4"/>
  <c r="M1955" i="4" s="1"/>
  <c r="I1956" i="4"/>
  <c r="J1956" i="4"/>
  <c r="M1956" i="4" s="1"/>
  <c r="I1957" i="4"/>
  <c r="J1957" i="4"/>
  <c r="M1957" i="4" s="1"/>
  <c r="I1958" i="4"/>
  <c r="J1958" i="4"/>
  <c r="M1958" i="4" s="1"/>
  <c r="I1959" i="4"/>
  <c r="J1959" i="4"/>
  <c r="M1959" i="4" s="1"/>
  <c r="I1960" i="4"/>
  <c r="J1960" i="4"/>
  <c r="M1960" i="4" s="1"/>
  <c r="I1961" i="4"/>
  <c r="J1961" i="4"/>
  <c r="M1961" i="4" s="1"/>
  <c r="I1962" i="4"/>
  <c r="J1962" i="4"/>
  <c r="M1962" i="4" s="1"/>
  <c r="I1963" i="4"/>
  <c r="J1963" i="4"/>
  <c r="M1963" i="4" s="1"/>
  <c r="I1964" i="4"/>
  <c r="J1964" i="4"/>
  <c r="M1964" i="4" s="1"/>
  <c r="I1965" i="4"/>
  <c r="J1965" i="4"/>
  <c r="M1965" i="4" s="1"/>
  <c r="I1966" i="4"/>
  <c r="J1966" i="4"/>
  <c r="M1966" i="4" s="1"/>
  <c r="I1967" i="4"/>
  <c r="J1967" i="4"/>
  <c r="M1967" i="4" s="1"/>
  <c r="I1968" i="4"/>
  <c r="J1968" i="4"/>
  <c r="M1968" i="4" s="1"/>
  <c r="I1969" i="4"/>
  <c r="J1969" i="4"/>
  <c r="M1969" i="4" s="1"/>
  <c r="I1970" i="4"/>
  <c r="J1970" i="4"/>
  <c r="M1970" i="4" s="1"/>
  <c r="I1971" i="4"/>
  <c r="J1971" i="4"/>
  <c r="M1971" i="4" s="1"/>
  <c r="I1972" i="4"/>
  <c r="J1972" i="4"/>
  <c r="M1972" i="4" s="1"/>
  <c r="I1973" i="4"/>
  <c r="J1973" i="4"/>
  <c r="M1973" i="4" s="1"/>
  <c r="I1974" i="4"/>
  <c r="J1974" i="4"/>
  <c r="M1974" i="4" s="1"/>
  <c r="I1975" i="4"/>
  <c r="J1975" i="4"/>
  <c r="M1975" i="4" s="1"/>
  <c r="I1976" i="4"/>
  <c r="J1976" i="4"/>
  <c r="M1976" i="4" s="1"/>
  <c r="I1977" i="4"/>
  <c r="J1977" i="4"/>
  <c r="M1977" i="4" s="1"/>
  <c r="I1978" i="4"/>
  <c r="J1978" i="4"/>
  <c r="M1978" i="4" s="1"/>
  <c r="I1979" i="4"/>
  <c r="J1979" i="4"/>
  <c r="M1979" i="4" s="1"/>
  <c r="I1980" i="4"/>
  <c r="J1980" i="4"/>
  <c r="M1980" i="4" s="1"/>
  <c r="I1981" i="4"/>
  <c r="J1981" i="4"/>
  <c r="M1981" i="4" s="1"/>
  <c r="I1982" i="4"/>
  <c r="J1982" i="4"/>
  <c r="M1982" i="4" s="1"/>
  <c r="I1983" i="4"/>
  <c r="J1983" i="4"/>
  <c r="M1983" i="4" s="1"/>
  <c r="I1984" i="4"/>
  <c r="J1984" i="4"/>
  <c r="M1984" i="4" s="1"/>
  <c r="I1985" i="4"/>
  <c r="J1985" i="4"/>
  <c r="M1985" i="4" s="1"/>
  <c r="I1986" i="4"/>
  <c r="J1986" i="4"/>
  <c r="M1986" i="4" s="1"/>
  <c r="I1987" i="4"/>
  <c r="J1987" i="4"/>
  <c r="M1987" i="4" s="1"/>
  <c r="I1988" i="4"/>
  <c r="J1988" i="4"/>
  <c r="M1988" i="4" s="1"/>
  <c r="J1990" i="4"/>
  <c r="M1990" i="4" s="1"/>
  <c r="I1991" i="4"/>
  <c r="J1991" i="4"/>
  <c r="M1991" i="4" s="1"/>
  <c r="I1992" i="4"/>
  <c r="J1992" i="4"/>
  <c r="M1992" i="4" s="1"/>
  <c r="I1993" i="4"/>
  <c r="J1993" i="4"/>
  <c r="M1993" i="4" s="1"/>
  <c r="I1995" i="4"/>
  <c r="I1997" i="4"/>
  <c r="J1997" i="4"/>
  <c r="M1997" i="4" s="1"/>
  <c r="I2000" i="4"/>
  <c r="J2000" i="4"/>
  <c r="M2000" i="4" s="1"/>
  <c r="I2001" i="4"/>
  <c r="J2001" i="4"/>
  <c r="M2001" i="4" s="1"/>
  <c r="I2002" i="4"/>
  <c r="J2002" i="4"/>
  <c r="M2002" i="4" s="1"/>
  <c r="I2003" i="4"/>
  <c r="J2003" i="4"/>
  <c r="M2003" i="4" s="1"/>
  <c r="I2004" i="4"/>
  <c r="J2004" i="4"/>
  <c r="M2004" i="4" s="1"/>
  <c r="I2005" i="4"/>
  <c r="J2005" i="4"/>
  <c r="M2005" i="4" s="1"/>
  <c r="I2006" i="4"/>
  <c r="J2006" i="4"/>
  <c r="M2006" i="4" s="1"/>
  <c r="I2007" i="4"/>
  <c r="J2007" i="4"/>
  <c r="M2007" i="4" s="1"/>
  <c r="I2008" i="4"/>
  <c r="J2008" i="4"/>
  <c r="M2008" i="4" s="1"/>
  <c r="I2009" i="4"/>
  <c r="J2009" i="4"/>
  <c r="M2009" i="4" s="1"/>
  <c r="I2010" i="4"/>
  <c r="J2010" i="4"/>
  <c r="M2010" i="4" s="1"/>
  <c r="I2011" i="4"/>
  <c r="I2012" i="4"/>
  <c r="I2013" i="4"/>
  <c r="J2013" i="4"/>
  <c r="M2013" i="4" s="1"/>
  <c r="I2014" i="4"/>
  <c r="J2014" i="4"/>
  <c r="M2014" i="4" s="1"/>
  <c r="J1350" i="4"/>
  <c r="I1350" i="4"/>
  <c r="I681" i="4"/>
  <c r="J681" i="4"/>
  <c r="I682" i="4"/>
  <c r="J682" i="4"/>
  <c r="I683" i="4"/>
  <c r="J683" i="4"/>
  <c r="I684" i="4"/>
  <c r="J684" i="4"/>
  <c r="I685" i="4"/>
  <c r="J685" i="4"/>
  <c r="I686" i="4"/>
  <c r="J686" i="4"/>
  <c r="I687" i="4"/>
  <c r="J687" i="4"/>
  <c r="I688" i="4"/>
  <c r="J688" i="4"/>
  <c r="I689" i="4"/>
  <c r="J689" i="4"/>
  <c r="I690" i="4"/>
  <c r="J690" i="4"/>
  <c r="I691" i="4"/>
  <c r="J691" i="4"/>
  <c r="I692" i="4"/>
  <c r="J692" i="4"/>
  <c r="I693" i="4"/>
  <c r="J693" i="4"/>
  <c r="I694" i="4"/>
  <c r="J694" i="4"/>
  <c r="I695" i="4"/>
  <c r="J695" i="4"/>
  <c r="I696" i="4"/>
  <c r="J696" i="4"/>
  <c r="I697" i="4"/>
  <c r="J697" i="4"/>
  <c r="I698" i="4"/>
  <c r="J698" i="4"/>
  <c r="I699" i="4"/>
  <c r="J699" i="4"/>
  <c r="I700" i="4"/>
  <c r="J700" i="4"/>
  <c r="I701" i="4"/>
  <c r="J701" i="4"/>
  <c r="I702" i="4"/>
  <c r="J702" i="4"/>
  <c r="I703" i="4"/>
  <c r="J703" i="4"/>
  <c r="I704" i="4"/>
  <c r="J704" i="4"/>
  <c r="I705" i="4"/>
  <c r="J705" i="4"/>
  <c r="I706" i="4"/>
  <c r="J706" i="4"/>
  <c r="I707" i="4"/>
  <c r="J707" i="4"/>
  <c r="I708" i="4"/>
  <c r="J708" i="4"/>
  <c r="I709" i="4"/>
  <c r="J709" i="4"/>
  <c r="I710" i="4"/>
  <c r="J710" i="4"/>
  <c r="I711" i="4"/>
  <c r="J711" i="4"/>
  <c r="I712" i="4"/>
  <c r="J712" i="4"/>
  <c r="I713" i="4"/>
  <c r="J713" i="4"/>
  <c r="I714" i="4"/>
  <c r="J714" i="4"/>
  <c r="I715" i="4"/>
  <c r="J715" i="4"/>
  <c r="I716" i="4"/>
  <c r="J716" i="4"/>
  <c r="I717" i="4"/>
  <c r="J717" i="4"/>
  <c r="I718" i="4"/>
  <c r="J718" i="4"/>
  <c r="I719" i="4"/>
  <c r="J719" i="4"/>
  <c r="I720" i="4"/>
  <c r="J720" i="4"/>
  <c r="I721" i="4"/>
  <c r="J721" i="4"/>
  <c r="I722" i="4"/>
  <c r="J722" i="4"/>
  <c r="I723" i="4"/>
  <c r="J723" i="4"/>
  <c r="I724" i="4"/>
  <c r="J724" i="4"/>
  <c r="I725" i="4"/>
  <c r="J725" i="4"/>
  <c r="I726" i="4"/>
  <c r="J726" i="4"/>
  <c r="I727" i="4"/>
  <c r="J727" i="4"/>
  <c r="I728" i="4"/>
  <c r="J728" i="4"/>
  <c r="I729" i="4"/>
  <c r="J729" i="4"/>
  <c r="I730" i="4"/>
  <c r="J730" i="4"/>
  <c r="I731" i="4"/>
  <c r="J731" i="4"/>
  <c r="I732" i="4"/>
  <c r="J732" i="4"/>
  <c r="I733" i="4"/>
  <c r="J733" i="4"/>
  <c r="I734" i="4"/>
  <c r="J734" i="4"/>
  <c r="I735" i="4"/>
  <c r="J735" i="4"/>
  <c r="I736" i="4"/>
  <c r="J736" i="4"/>
  <c r="I737" i="4"/>
  <c r="J737" i="4"/>
  <c r="I738" i="4"/>
  <c r="J738" i="4"/>
  <c r="I739" i="4"/>
  <c r="J739" i="4"/>
  <c r="I740" i="4"/>
  <c r="J740" i="4"/>
  <c r="I741" i="4"/>
  <c r="J741" i="4"/>
  <c r="I742" i="4"/>
  <c r="J742" i="4"/>
  <c r="I743" i="4"/>
  <c r="J743" i="4"/>
  <c r="I744" i="4"/>
  <c r="J744" i="4"/>
  <c r="I745" i="4"/>
  <c r="J745" i="4"/>
  <c r="I746" i="4"/>
  <c r="J746" i="4"/>
  <c r="I747" i="4"/>
  <c r="J747" i="4"/>
  <c r="I748" i="4"/>
  <c r="J748" i="4"/>
  <c r="I749" i="4"/>
  <c r="J749" i="4"/>
  <c r="I750" i="4"/>
  <c r="J750" i="4"/>
  <c r="I751" i="4"/>
  <c r="J751" i="4"/>
  <c r="I752" i="4"/>
  <c r="J752" i="4"/>
  <c r="I753" i="4"/>
  <c r="J753" i="4"/>
  <c r="I754" i="4"/>
  <c r="J754" i="4"/>
  <c r="I755" i="4"/>
  <c r="J755" i="4"/>
  <c r="I756" i="4"/>
  <c r="J756" i="4"/>
  <c r="I757" i="4"/>
  <c r="J757" i="4"/>
  <c r="I758" i="4"/>
  <c r="J758" i="4"/>
  <c r="I759" i="4"/>
  <c r="J759" i="4"/>
  <c r="I760" i="4"/>
  <c r="J760" i="4"/>
  <c r="I761" i="4"/>
  <c r="J761" i="4"/>
  <c r="I762" i="4"/>
  <c r="J762" i="4"/>
  <c r="I763" i="4"/>
  <c r="J763" i="4"/>
  <c r="I764" i="4"/>
  <c r="J764" i="4"/>
  <c r="I765" i="4"/>
  <c r="J765" i="4"/>
  <c r="I766" i="4"/>
  <c r="J766" i="4"/>
  <c r="I767" i="4"/>
  <c r="J767" i="4"/>
  <c r="I768" i="4"/>
  <c r="J768" i="4"/>
  <c r="I769" i="4"/>
  <c r="J769" i="4"/>
  <c r="I770" i="4"/>
  <c r="J770" i="4"/>
  <c r="I771" i="4"/>
  <c r="J771" i="4"/>
  <c r="I772" i="4"/>
  <c r="J772" i="4"/>
  <c r="I773" i="4"/>
  <c r="J773" i="4"/>
  <c r="I774" i="4"/>
  <c r="J774" i="4"/>
  <c r="I775" i="4"/>
  <c r="J775" i="4"/>
  <c r="I776" i="4"/>
  <c r="J776" i="4"/>
  <c r="I777" i="4"/>
  <c r="J777" i="4"/>
  <c r="I778" i="4"/>
  <c r="J778" i="4"/>
  <c r="I779" i="4"/>
  <c r="J779" i="4"/>
  <c r="I780" i="4"/>
  <c r="J780" i="4"/>
  <c r="I781" i="4"/>
  <c r="J781" i="4"/>
  <c r="I782" i="4"/>
  <c r="J782" i="4"/>
  <c r="I783" i="4"/>
  <c r="J783" i="4"/>
  <c r="I784" i="4"/>
  <c r="J784" i="4"/>
  <c r="I785" i="4"/>
  <c r="J785" i="4"/>
  <c r="I786" i="4"/>
  <c r="J786" i="4"/>
  <c r="I787" i="4"/>
  <c r="J787" i="4"/>
  <c r="I788" i="4"/>
  <c r="J788" i="4"/>
  <c r="I789" i="4"/>
  <c r="J789" i="4"/>
  <c r="I790" i="4"/>
  <c r="J790" i="4"/>
  <c r="I791" i="4"/>
  <c r="J791" i="4"/>
  <c r="I792" i="4"/>
  <c r="J792" i="4"/>
  <c r="I793" i="4"/>
  <c r="J793" i="4"/>
  <c r="I794" i="4"/>
  <c r="J794" i="4"/>
  <c r="I795" i="4"/>
  <c r="J795" i="4"/>
  <c r="I796" i="4"/>
  <c r="J796" i="4"/>
  <c r="I797" i="4"/>
  <c r="J797" i="4"/>
  <c r="I798" i="4"/>
  <c r="J798" i="4"/>
  <c r="I799" i="4"/>
  <c r="J799" i="4"/>
  <c r="I800" i="4"/>
  <c r="J800" i="4"/>
  <c r="I801" i="4"/>
  <c r="J801" i="4"/>
  <c r="I802" i="4"/>
  <c r="J802" i="4"/>
  <c r="I803" i="4"/>
  <c r="J803" i="4"/>
  <c r="I804" i="4"/>
  <c r="J804" i="4"/>
  <c r="I805" i="4"/>
  <c r="J805" i="4"/>
  <c r="I806" i="4"/>
  <c r="J806" i="4"/>
  <c r="I807" i="4"/>
  <c r="J807" i="4"/>
  <c r="I808" i="4"/>
  <c r="J808" i="4"/>
  <c r="I809" i="4"/>
  <c r="J809" i="4"/>
  <c r="I810" i="4"/>
  <c r="J810" i="4"/>
  <c r="I811" i="4"/>
  <c r="J811" i="4"/>
  <c r="I812" i="4"/>
  <c r="J812" i="4"/>
  <c r="I813" i="4"/>
  <c r="J813" i="4"/>
  <c r="I814" i="4"/>
  <c r="J814" i="4"/>
  <c r="I815" i="4"/>
  <c r="J815" i="4"/>
  <c r="I816" i="4"/>
  <c r="J816" i="4"/>
  <c r="I817" i="4"/>
  <c r="J817" i="4"/>
  <c r="I818" i="4"/>
  <c r="J818" i="4"/>
  <c r="I819" i="4"/>
  <c r="J819" i="4"/>
  <c r="I820" i="4"/>
  <c r="J820" i="4"/>
  <c r="I821" i="4"/>
  <c r="J821" i="4"/>
  <c r="I822" i="4"/>
  <c r="J822" i="4"/>
  <c r="I823" i="4"/>
  <c r="J823" i="4"/>
  <c r="I824" i="4"/>
  <c r="J824" i="4"/>
  <c r="I825" i="4"/>
  <c r="J825" i="4"/>
  <c r="I826" i="4"/>
  <c r="J826" i="4"/>
  <c r="I827" i="4"/>
  <c r="J827" i="4"/>
  <c r="I828" i="4"/>
  <c r="J828" i="4"/>
  <c r="I829" i="4"/>
  <c r="J829" i="4"/>
  <c r="I830" i="4"/>
  <c r="J830" i="4"/>
  <c r="I831" i="4"/>
  <c r="J831" i="4"/>
  <c r="I832" i="4"/>
  <c r="J832" i="4"/>
  <c r="I833" i="4"/>
  <c r="J833" i="4"/>
  <c r="I834" i="4"/>
  <c r="J834" i="4"/>
  <c r="I835" i="4"/>
  <c r="J835" i="4"/>
  <c r="I836" i="4"/>
  <c r="J836" i="4"/>
  <c r="I837" i="4"/>
  <c r="J837" i="4"/>
  <c r="I838" i="4"/>
  <c r="J838" i="4"/>
  <c r="I839" i="4"/>
  <c r="J839" i="4"/>
  <c r="I840" i="4"/>
  <c r="J840" i="4"/>
  <c r="I841" i="4"/>
  <c r="J841" i="4"/>
  <c r="I842" i="4"/>
  <c r="J842" i="4"/>
  <c r="I843" i="4"/>
  <c r="J843" i="4"/>
  <c r="I844" i="4"/>
  <c r="J844" i="4"/>
  <c r="I845" i="4"/>
  <c r="J845" i="4"/>
  <c r="I846" i="4"/>
  <c r="J846" i="4"/>
  <c r="I847" i="4"/>
  <c r="J847" i="4"/>
  <c r="I848" i="4"/>
  <c r="J848" i="4"/>
  <c r="I849" i="4"/>
  <c r="J849" i="4"/>
  <c r="I850" i="4"/>
  <c r="J850" i="4"/>
  <c r="I851" i="4"/>
  <c r="J851" i="4"/>
  <c r="I852" i="4"/>
  <c r="J852" i="4"/>
  <c r="I853" i="4"/>
  <c r="J853" i="4"/>
  <c r="I854" i="4"/>
  <c r="J854" i="4"/>
  <c r="I855" i="4"/>
  <c r="J855" i="4"/>
  <c r="I856" i="4"/>
  <c r="J856" i="4"/>
  <c r="I857" i="4"/>
  <c r="J857" i="4"/>
  <c r="I858" i="4"/>
  <c r="J858" i="4"/>
  <c r="I859" i="4"/>
  <c r="J859" i="4"/>
  <c r="I860" i="4"/>
  <c r="J860" i="4"/>
  <c r="I861" i="4"/>
  <c r="J861" i="4"/>
  <c r="I862" i="4"/>
  <c r="J862" i="4"/>
  <c r="I863" i="4"/>
  <c r="J863" i="4"/>
  <c r="I864" i="4"/>
  <c r="J864" i="4"/>
  <c r="I865" i="4"/>
  <c r="J865" i="4"/>
  <c r="I866" i="4"/>
  <c r="J866" i="4"/>
  <c r="I867" i="4"/>
  <c r="J867" i="4"/>
  <c r="I868" i="4"/>
  <c r="J868" i="4"/>
  <c r="I869" i="4"/>
  <c r="J869" i="4"/>
  <c r="I870" i="4"/>
  <c r="J870" i="4"/>
  <c r="I871" i="4"/>
  <c r="J871" i="4"/>
  <c r="I872" i="4"/>
  <c r="J872" i="4"/>
  <c r="I873" i="4"/>
  <c r="J873" i="4"/>
  <c r="I874" i="4"/>
  <c r="J874" i="4"/>
  <c r="I875" i="4"/>
  <c r="J875" i="4"/>
  <c r="I876" i="4"/>
  <c r="J876" i="4"/>
  <c r="I877" i="4"/>
  <c r="J877" i="4"/>
  <c r="I878" i="4"/>
  <c r="J878" i="4"/>
  <c r="I879" i="4"/>
  <c r="J879" i="4"/>
  <c r="I880" i="4"/>
  <c r="J880" i="4"/>
  <c r="I881" i="4"/>
  <c r="J881" i="4"/>
  <c r="I882" i="4"/>
  <c r="J882" i="4"/>
  <c r="I883" i="4"/>
  <c r="J883" i="4"/>
  <c r="I884" i="4"/>
  <c r="J884" i="4"/>
  <c r="I885" i="4"/>
  <c r="J885" i="4"/>
  <c r="I886" i="4"/>
  <c r="J886" i="4"/>
  <c r="I887" i="4"/>
  <c r="J887" i="4"/>
  <c r="I888" i="4"/>
  <c r="J888" i="4"/>
  <c r="I889" i="4"/>
  <c r="J889" i="4"/>
  <c r="I890" i="4"/>
  <c r="J890" i="4"/>
  <c r="I891" i="4"/>
  <c r="J891" i="4"/>
  <c r="I892" i="4"/>
  <c r="J892" i="4"/>
  <c r="I893" i="4"/>
  <c r="J893" i="4"/>
  <c r="I894" i="4"/>
  <c r="J894" i="4"/>
  <c r="I895" i="4"/>
  <c r="J895" i="4"/>
  <c r="I896" i="4"/>
  <c r="J896" i="4"/>
  <c r="I897" i="4"/>
  <c r="J897" i="4"/>
  <c r="I898" i="4"/>
  <c r="J898" i="4"/>
  <c r="I899" i="4"/>
  <c r="J899" i="4"/>
  <c r="I900" i="4"/>
  <c r="J900" i="4"/>
  <c r="I901" i="4"/>
  <c r="J901" i="4"/>
  <c r="I902" i="4"/>
  <c r="J902" i="4"/>
  <c r="I903" i="4"/>
  <c r="J903" i="4"/>
  <c r="I904" i="4"/>
  <c r="J904" i="4"/>
  <c r="I905" i="4"/>
  <c r="J905" i="4"/>
  <c r="I906" i="4"/>
  <c r="J906" i="4"/>
  <c r="I907" i="4"/>
  <c r="J907" i="4"/>
  <c r="I908" i="4"/>
  <c r="J908" i="4"/>
  <c r="I909" i="4"/>
  <c r="J909" i="4"/>
  <c r="I910" i="4"/>
  <c r="J910" i="4"/>
  <c r="I911" i="4"/>
  <c r="J911" i="4"/>
  <c r="I912" i="4"/>
  <c r="J912" i="4"/>
  <c r="I913" i="4"/>
  <c r="J913" i="4"/>
  <c r="I914" i="4"/>
  <c r="J914" i="4"/>
  <c r="I915" i="4"/>
  <c r="J915" i="4"/>
  <c r="I916" i="4"/>
  <c r="J916" i="4"/>
  <c r="I917" i="4"/>
  <c r="J917" i="4"/>
  <c r="I918" i="4"/>
  <c r="J918" i="4"/>
  <c r="I919" i="4"/>
  <c r="J919" i="4"/>
  <c r="I920" i="4"/>
  <c r="J920" i="4"/>
  <c r="I921" i="4"/>
  <c r="J921" i="4"/>
  <c r="I922" i="4"/>
  <c r="J922" i="4"/>
  <c r="I923" i="4"/>
  <c r="J923" i="4"/>
  <c r="I924" i="4"/>
  <c r="J924" i="4"/>
  <c r="I925" i="4"/>
  <c r="J925" i="4"/>
  <c r="I926" i="4"/>
  <c r="J926" i="4"/>
  <c r="I927" i="4"/>
  <c r="J927" i="4"/>
  <c r="I928" i="4"/>
  <c r="J928" i="4"/>
  <c r="I929" i="4"/>
  <c r="J929" i="4"/>
  <c r="I930" i="4"/>
  <c r="J930" i="4"/>
  <c r="I931" i="4"/>
  <c r="J931" i="4"/>
  <c r="I932" i="4"/>
  <c r="J932" i="4"/>
  <c r="I933" i="4"/>
  <c r="J933" i="4"/>
  <c r="I934" i="4"/>
  <c r="J934" i="4"/>
  <c r="I935" i="4"/>
  <c r="J935" i="4"/>
  <c r="I936" i="4"/>
  <c r="J936" i="4"/>
  <c r="I937" i="4"/>
  <c r="J937" i="4"/>
  <c r="I938" i="4"/>
  <c r="J938" i="4"/>
  <c r="I939" i="4"/>
  <c r="J939" i="4"/>
  <c r="I940" i="4"/>
  <c r="J940" i="4"/>
  <c r="I941" i="4"/>
  <c r="J941" i="4"/>
  <c r="I942" i="4"/>
  <c r="J942" i="4"/>
  <c r="I943" i="4"/>
  <c r="J943" i="4"/>
  <c r="I944" i="4"/>
  <c r="J944" i="4"/>
  <c r="I945" i="4"/>
  <c r="J945" i="4"/>
  <c r="I946" i="4"/>
  <c r="J946" i="4"/>
  <c r="I947" i="4"/>
  <c r="J947" i="4"/>
  <c r="I948" i="4"/>
  <c r="J948" i="4"/>
  <c r="I949" i="4"/>
  <c r="J949" i="4"/>
  <c r="I950" i="4"/>
  <c r="J950" i="4"/>
  <c r="I951" i="4"/>
  <c r="J951" i="4"/>
  <c r="I952" i="4"/>
  <c r="J952" i="4"/>
  <c r="I953" i="4"/>
  <c r="J953" i="4"/>
  <c r="I954" i="4"/>
  <c r="J954" i="4"/>
  <c r="I955" i="4"/>
  <c r="J955" i="4"/>
  <c r="I956" i="4"/>
  <c r="J956" i="4"/>
  <c r="I957" i="4"/>
  <c r="J957" i="4"/>
  <c r="I958" i="4"/>
  <c r="J958" i="4"/>
  <c r="I959" i="4"/>
  <c r="J959" i="4"/>
  <c r="I960" i="4"/>
  <c r="J960" i="4"/>
  <c r="I961" i="4"/>
  <c r="J961" i="4"/>
  <c r="I962" i="4"/>
  <c r="J962" i="4"/>
  <c r="I963" i="4"/>
  <c r="J963" i="4"/>
  <c r="I964" i="4"/>
  <c r="J964" i="4"/>
  <c r="I965" i="4"/>
  <c r="J965" i="4"/>
  <c r="I966" i="4"/>
  <c r="J966" i="4"/>
  <c r="I967" i="4"/>
  <c r="J967" i="4"/>
  <c r="I968" i="4"/>
  <c r="J968" i="4"/>
  <c r="I969" i="4"/>
  <c r="J969" i="4"/>
  <c r="I970" i="4"/>
  <c r="J970" i="4"/>
  <c r="I971" i="4"/>
  <c r="J971" i="4"/>
  <c r="I972" i="4"/>
  <c r="J972" i="4"/>
  <c r="I973" i="4"/>
  <c r="J973" i="4"/>
  <c r="I974" i="4"/>
  <c r="J974" i="4"/>
  <c r="I975" i="4"/>
  <c r="J975" i="4"/>
  <c r="I976" i="4"/>
  <c r="J976" i="4"/>
  <c r="I977" i="4"/>
  <c r="J977" i="4"/>
  <c r="I978" i="4"/>
  <c r="J978" i="4"/>
  <c r="I979" i="4"/>
  <c r="J979" i="4"/>
  <c r="I980" i="4"/>
  <c r="J980" i="4"/>
  <c r="I981" i="4"/>
  <c r="J981" i="4"/>
  <c r="I982" i="4"/>
  <c r="J982" i="4"/>
  <c r="I983" i="4"/>
  <c r="J983" i="4"/>
  <c r="I984" i="4"/>
  <c r="J984" i="4"/>
  <c r="I985" i="4"/>
  <c r="J985" i="4"/>
  <c r="I986" i="4"/>
  <c r="J986" i="4"/>
  <c r="I987" i="4"/>
  <c r="J987" i="4"/>
  <c r="I988" i="4"/>
  <c r="J988" i="4"/>
  <c r="I989" i="4"/>
  <c r="J989" i="4"/>
  <c r="I990" i="4"/>
  <c r="J990" i="4"/>
  <c r="I991" i="4"/>
  <c r="J991" i="4"/>
  <c r="I992" i="4"/>
  <c r="J992" i="4"/>
  <c r="I993" i="4"/>
  <c r="J993" i="4"/>
  <c r="I994" i="4"/>
  <c r="J994" i="4"/>
  <c r="I995" i="4"/>
  <c r="J995" i="4"/>
  <c r="I996" i="4"/>
  <c r="J996" i="4"/>
  <c r="I997" i="4"/>
  <c r="J997" i="4"/>
  <c r="I998" i="4"/>
  <c r="J998" i="4"/>
  <c r="I999" i="4"/>
  <c r="J999" i="4"/>
  <c r="I1000" i="4"/>
  <c r="J1000" i="4"/>
  <c r="I1001" i="4"/>
  <c r="J1001" i="4"/>
  <c r="I1002" i="4"/>
  <c r="J1002" i="4"/>
  <c r="I1003" i="4"/>
  <c r="J1003" i="4"/>
  <c r="I1004" i="4"/>
  <c r="J1004" i="4"/>
  <c r="I1005" i="4"/>
  <c r="J1005" i="4"/>
  <c r="I1006" i="4"/>
  <c r="J1006" i="4"/>
  <c r="I1007" i="4"/>
  <c r="J1007" i="4"/>
  <c r="I1008" i="4"/>
  <c r="J1008" i="4"/>
  <c r="I1009" i="4"/>
  <c r="J1009" i="4"/>
  <c r="I1010" i="4"/>
  <c r="J1010" i="4"/>
  <c r="I1011" i="4"/>
  <c r="J1011" i="4"/>
  <c r="I1012" i="4"/>
  <c r="J1012" i="4"/>
  <c r="I1013" i="4"/>
  <c r="J1013" i="4"/>
  <c r="I1014" i="4"/>
  <c r="J1014" i="4"/>
  <c r="I1015" i="4"/>
  <c r="J1015" i="4"/>
  <c r="I1016" i="4"/>
  <c r="J1016" i="4"/>
  <c r="I1017" i="4"/>
  <c r="J1017" i="4"/>
  <c r="I1018" i="4"/>
  <c r="J1018" i="4"/>
  <c r="I1019" i="4"/>
  <c r="J1019" i="4"/>
  <c r="I1020" i="4"/>
  <c r="J1020" i="4"/>
  <c r="I1021" i="4"/>
  <c r="J1021" i="4"/>
  <c r="I1022" i="4"/>
  <c r="J1022" i="4"/>
  <c r="I1023" i="4"/>
  <c r="J1023" i="4"/>
  <c r="I1024" i="4"/>
  <c r="J1024" i="4"/>
  <c r="I1025" i="4"/>
  <c r="J1025" i="4"/>
  <c r="I1026" i="4"/>
  <c r="J1026" i="4"/>
  <c r="I1027" i="4"/>
  <c r="J1027" i="4"/>
  <c r="I1028" i="4"/>
  <c r="J1028" i="4"/>
  <c r="I1029" i="4"/>
  <c r="J1029" i="4"/>
  <c r="I1030" i="4"/>
  <c r="J1030" i="4"/>
  <c r="I1031" i="4"/>
  <c r="J1031" i="4"/>
  <c r="I1032" i="4"/>
  <c r="J1032" i="4"/>
  <c r="I1033" i="4"/>
  <c r="J1033" i="4"/>
  <c r="I1034" i="4"/>
  <c r="J1034" i="4"/>
  <c r="I1035" i="4"/>
  <c r="J1035" i="4"/>
  <c r="I1036" i="4"/>
  <c r="J1036" i="4"/>
  <c r="I1037" i="4"/>
  <c r="J1037" i="4"/>
  <c r="I1038" i="4"/>
  <c r="J1038" i="4"/>
  <c r="I1039" i="4"/>
  <c r="J1039" i="4"/>
  <c r="I1040" i="4"/>
  <c r="J1040" i="4"/>
  <c r="I1041" i="4"/>
  <c r="J1041" i="4"/>
  <c r="I1042" i="4"/>
  <c r="J1042" i="4"/>
  <c r="I1043" i="4"/>
  <c r="J1043" i="4"/>
  <c r="I1044" i="4"/>
  <c r="J1044" i="4"/>
  <c r="I1045" i="4"/>
  <c r="J1045" i="4"/>
  <c r="I1046" i="4"/>
  <c r="J1046" i="4"/>
  <c r="I1047" i="4"/>
  <c r="J1047" i="4"/>
  <c r="I1048" i="4"/>
  <c r="J1048" i="4"/>
  <c r="I1049" i="4"/>
  <c r="J1049" i="4"/>
  <c r="I1050" i="4"/>
  <c r="J1050" i="4"/>
  <c r="I1051" i="4"/>
  <c r="J1051" i="4"/>
  <c r="I1052" i="4"/>
  <c r="J1052" i="4"/>
  <c r="I1053" i="4"/>
  <c r="J1053" i="4"/>
  <c r="I1054" i="4"/>
  <c r="J1054" i="4"/>
  <c r="I1055" i="4"/>
  <c r="J1055" i="4"/>
  <c r="I1056" i="4"/>
  <c r="J1056" i="4"/>
  <c r="I1057" i="4"/>
  <c r="J1057" i="4"/>
  <c r="I1058" i="4"/>
  <c r="J1058" i="4"/>
  <c r="I1059" i="4"/>
  <c r="J1059" i="4"/>
  <c r="I1060" i="4"/>
  <c r="J1060" i="4"/>
  <c r="I1061" i="4"/>
  <c r="J1061" i="4"/>
  <c r="I1062" i="4"/>
  <c r="J1062" i="4"/>
  <c r="I1063" i="4"/>
  <c r="J1063" i="4"/>
  <c r="I1064" i="4"/>
  <c r="J1064" i="4"/>
  <c r="I1065" i="4"/>
  <c r="J1065" i="4"/>
  <c r="I1066" i="4"/>
  <c r="J1066" i="4"/>
  <c r="I1067" i="4"/>
  <c r="J1067" i="4"/>
  <c r="I1068" i="4"/>
  <c r="J1068" i="4"/>
  <c r="I1069" i="4"/>
  <c r="J1069" i="4"/>
  <c r="I1070" i="4"/>
  <c r="J1070" i="4"/>
  <c r="I1071" i="4"/>
  <c r="J1071" i="4"/>
  <c r="I1072" i="4"/>
  <c r="J1072" i="4"/>
  <c r="I1073" i="4"/>
  <c r="J1073" i="4"/>
  <c r="I1074" i="4"/>
  <c r="J1074" i="4"/>
  <c r="I1075" i="4"/>
  <c r="J1075" i="4"/>
  <c r="I1076" i="4"/>
  <c r="J1076" i="4"/>
  <c r="I1077" i="4"/>
  <c r="J1077" i="4"/>
  <c r="I1078" i="4"/>
  <c r="J1078" i="4"/>
  <c r="I1079" i="4"/>
  <c r="J1079" i="4"/>
  <c r="I1080" i="4"/>
  <c r="J1080" i="4"/>
  <c r="I1081" i="4"/>
  <c r="J1081" i="4"/>
  <c r="I1082" i="4"/>
  <c r="J1082" i="4"/>
  <c r="I1083" i="4"/>
  <c r="J1083" i="4"/>
  <c r="I1084" i="4"/>
  <c r="J1084" i="4"/>
  <c r="I1085" i="4"/>
  <c r="J1085" i="4"/>
  <c r="I1086" i="4"/>
  <c r="J1086" i="4"/>
  <c r="I1087" i="4"/>
  <c r="J1087" i="4"/>
  <c r="I1088" i="4"/>
  <c r="J1088" i="4"/>
  <c r="I1089" i="4"/>
  <c r="J1089" i="4"/>
  <c r="I1090" i="4"/>
  <c r="J1090" i="4"/>
  <c r="I1091" i="4"/>
  <c r="J1091" i="4"/>
  <c r="I1092" i="4"/>
  <c r="J1092" i="4"/>
  <c r="I1093" i="4"/>
  <c r="J1093" i="4"/>
  <c r="I1094" i="4"/>
  <c r="J1094" i="4"/>
  <c r="I1095" i="4"/>
  <c r="J1095" i="4"/>
  <c r="I1096" i="4"/>
  <c r="J1096" i="4"/>
  <c r="I1097" i="4"/>
  <c r="J1097" i="4"/>
  <c r="I1098" i="4"/>
  <c r="J1098" i="4"/>
  <c r="I1099" i="4"/>
  <c r="J1099" i="4"/>
  <c r="I1100" i="4"/>
  <c r="J1100" i="4"/>
  <c r="I1101" i="4"/>
  <c r="J1101" i="4"/>
  <c r="I1102" i="4"/>
  <c r="J1102" i="4"/>
  <c r="I1103" i="4"/>
  <c r="J1103" i="4"/>
  <c r="I1104" i="4"/>
  <c r="J1104" i="4"/>
  <c r="I1105" i="4"/>
  <c r="J1105" i="4"/>
  <c r="I1106" i="4"/>
  <c r="J1106" i="4"/>
  <c r="I1107" i="4"/>
  <c r="J1107" i="4"/>
  <c r="I1108" i="4"/>
  <c r="J1108" i="4"/>
  <c r="I1109" i="4"/>
  <c r="J1109" i="4"/>
  <c r="I1110" i="4"/>
  <c r="J1110" i="4"/>
  <c r="I1111" i="4"/>
  <c r="J1111" i="4"/>
  <c r="I1112" i="4"/>
  <c r="J1112" i="4"/>
  <c r="I1113" i="4"/>
  <c r="J1113" i="4"/>
  <c r="I1114" i="4"/>
  <c r="J1114" i="4"/>
  <c r="I1115" i="4"/>
  <c r="J1115" i="4"/>
  <c r="I1116" i="4"/>
  <c r="J1116" i="4"/>
  <c r="I1117" i="4"/>
  <c r="J1117" i="4"/>
  <c r="I1118" i="4"/>
  <c r="J1118" i="4"/>
  <c r="I1119" i="4"/>
  <c r="J1119" i="4"/>
  <c r="I1120" i="4"/>
  <c r="J1120" i="4"/>
  <c r="I1121" i="4"/>
  <c r="J1121" i="4"/>
  <c r="I1122" i="4"/>
  <c r="J1122" i="4"/>
  <c r="I1123" i="4"/>
  <c r="J1123" i="4"/>
  <c r="I1124" i="4"/>
  <c r="J1124" i="4"/>
  <c r="I1125" i="4"/>
  <c r="J1125" i="4"/>
  <c r="I1126" i="4"/>
  <c r="J1126" i="4"/>
  <c r="I1127" i="4"/>
  <c r="J1127" i="4"/>
  <c r="I1128" i="4"/>
  <c r="J1128" i="4"/>
  <c r="I1129" i="4"/>
  <c r="J1129" i="4"/>
  <c r="I1130" i="4"/>
  <c r="J1130" i="4"/>
  <c r="I1131" i="4"/>
  <c r="J1131" i="4"/>
  <c r="I1132" i="4"/>
  <c r="J1132" i="4"/>
  <c r="I1133" i="4"/>
  <c r="J1133" i="4"/>
  <c r="I1134" i="4"/>
  <c r="J1134" i="4"/>
  <c r="I1135" i="4"/>
  <c r="J1135" i="4"/>
  <c r="I1136" i="4"/>
  <c r="J1136" i="4"/>
  <c r="I1137" i="4"/>
  <c r="J1137" i="4"/>
  <c r="I1138" i="4"/>
  <c r="J1138" i="4"/>
  <c r="I1139" i="4"/>
  <c r="J1139" i="4"/>
  <c r="I1140" i="4"/>
  <c r="J1140" i="4"/>
  <c r="I1141" i="4"/>
  <c r="J1141" i="4"/>
  <c r="I1142" i="4"/>
  <c r="J1142" i="4"/>
  <c r="I1143" i="4"/>
  <c r="J1143" i="4"/>
  <c r="I1144" i="4"/>
  <c r="J1144" i="4"/>
  <c r="I1145" i="4"/>
  <c r="J1145" i="4"/>
  <c r="I1146" i="4"/>
  <c r="J1146" i="4"/>
  <c r="I1147" i="4"/>
  <c r="J1147" i="4"/>
  <c r="I1148" i="4"/>
  <c r="J1148" i="4"/>
  <c r="I1149" i="4"/>
  <c r="J1149" i="4"/>
  <c r="I1150" i="4"/>
  <c r="J1150" i="4"/>
  <c r="I1151" i="4"/>
  <c r="J1151" i="4"/>
  <c r="I1152" i="4"/>
  <c r="J1152" i="4"/>
  <c r="I1153" i="4"/>
  <c r="J1153" i="4"/>
  <c r="I1154" i="4"/>
  <c r="J1154" i="4"/>
  <c r="I1155" i="4"/>
  <c r="J1155" i="4"/>
  <c r="I1156" i="4"/>
  <c r="J1156" i="4"/>
  <c r="I1157" i="4"/>
  <c r="J1157" i="4"/>
  <c r="I1158" i="4"/>
  <c r="J1158" i="4"/>
  <c r="I1159" i="4"/>
  <c r="J1159" i="4"/>
  <c r="I1160" i="4"/>
  <c r="J1160" i="4"/>
  <c r="I1161" i="4"/>
  <c r="J1161" i="4"/>
  <c r="I1162" i="4"/>
  <c r="J1162" i="4"/>
  <c r="I1163" i="4"/>
  <c r="J1163" i="4"/>
  <c r="I1164" i="4"/>
  <c r="J1164" i="4"/>
  <c r="I1165" i="4"/>
  <c r="J1165" i="4"/>
  <c r="I1166" i="4"/>
  <c r="J1166" i="4"/>
  <c r="I1167" i="4"/>
  <c r="J1167" i="4"/>
  <c r="I1168" i="4"/>
  <c r="J1168" i="4"/>
  <c r="I1169" i="4"/>
  <c r="J1169" i="4"/>
  <c r="I1170" i="4"/>
  <c r="J1170" i="4"/>
  <c r="I1171" i="4"/>
  <c r="J1171" i="4"/>
  <c r="I1172" i="4"/>
  <c r="J1172" i="4"/>
  <c r="I1173" i="4"/>
  <c r="J1173" i="4"/>
  <c r="I1174" i="4"/>
  <c r="J1174" i="4"/>
  <c r="I1175" i="4"/>
  <c r="J1175" i="4"/>
  <c r="I1176" i="4"/>
  <c r="J1176" i="4"/>
  <c r="I1177" i="4"/>
  <c r="J1177" i="4"/>
  <c r="I1178" i="4"/>
  <c r="J1178" i="4"/>
  <c r="I1179" i="4"/>
  <c r="J1179" i="4"/>
  <c r="I1180" i="4"/>
  <c r="J1180" i="4"/>
  <c r="I1181" i="4"/>
  <c r="J1181" i="4"/>
  <c r="I1182" i="4"/>
  <c r="J1182" i="4"/>
  <c r="I1183" i="4"/>
  <c r="J1183" i="4"/>
  <c r="I1184" i="4"/>
  <c r="J1184" i="4"/>
  <c r="I1185" i="4"/>
  <c r="J1185" i="4"/>
  <c r="I1186" i="4"/>
  <c r="J1186" i="4"/>
  <c r="I1187" i="4"/>
  <c r="J1187" i="4"/>
  <c r="I1188" i="4"/>
  <c r="J1188" i="4"/>
  <c r="I1189" i="4"/>
  <c r="J1189" i="4"/>
  <c r="I1190" i="4"/>
  <c r="J1190" i="4"/>
  <c r="I1191" i="4"/>
  <c r="J1191" i="4"/>
  <c r="I1192" i="4"/>
  <c r="J1192" i="4"/>
  <c r="I1193" i="4"/>
  <c r="J1193" i="4"/>
  <c r="I1194" i="4"/>
  <c r="J1194" i="4"/>
  <c r="I1195" i="4"/>
  <c r="J1195" i="4"/>
  <c r="I1196" i="4"/>
  <c r="J1196" i="4"/>
  <c r="I1197" i="4"/>
  <c r="J1197" i="4"/>
  <c r="I1198" i="4"/>
  <c r="J1198" i="4"/>
  <c r="I1199" i="4"/>
  <c r="J1199" i="4"/>
  <c r="I1200" i="4"/>
  <c r="J1200" i="4"/>
  <c r="I1201" i="4"/>
  <c r="J1201" i="4"/>
  <c r="I1202" i="4"/>
  <c r="J1202" i="4"/>
  <c r="I1203" i="4"/>
  <c r="J1203" i="4"/>
  <c r="I1204" i="4"/>
  <c r="J1204" i="4"/>
  <c r="I1205" i="4"/>
  <c r="J1205" i="4"/>
  <c r="I1206" i="4"/>
  <c r="J1206" i="4"/>
  <c r="I1207" i="4"/>
  <c r="J1207" i="4"/>
  <c r="I1208" i="4"/>
  <c r="J1208" i="4"/>
  <c r="I1209" i="4"/>
  <c r="J1209" i="4"/>
  <c r="I1210" i="4"/>
  <c r="J1210" i="4"/>
  <c r="I1211" i="4"/>
  <c r="J1211" i="4"/>
  <c r="I1212" i="4"/>
  <c r="J1212" i="4"/>
  <c r="I1213" i="4"/>
  <c r="J1213" i="4"/>
  <c r="I1214" i="4"/>
  <c r="J1214" i="4"/>
  <c r="I1215" i="4"/>
  <c r="J1215" i="4"/>
  <c r="I1216" i="4"/>
  <c r="J1216" i="4"/>
  <c r="I1217" i="4"/>
  <c r="J1217" i="4"/>
  <c r="I1218" i="4"/>
  <c r="J1218" i="4"/>
  <c r="I1219" i="4"/>
  <c r="J1219" i="4"/>
  <c r="I1220" i="4"/>
  <c r="J1220" i="4"/>
  <c r="I1221" i="4"/>
  <c r="J1221" i="4"/>
  <c r="I1222" i="4"/>
  <c r="J1222" i="4"/>
  <c r="I1223" i="4"/>
  <c r="J1223" i="4"/>
  <c r="I1224" i="4"/>
  <c r="J1224" i="4"/>
  <c r="I1225" i="4"/>
  <c r="J1225" i="4"/>
  <c r="I1226" i="4"/>
  <c r="J1226" i="4"/>
  <c r="I1227" i="4"/>
  <c r="J1227" i="4"/>
  <c r="I1228" i="4"/>
  <c r="J1228" i="4"/>
  <c r="I1229" i="4"/>
  <c r="J1229" i="4"/>
  <c r="I1230" i="4"/>
  <c r="J1230" i="4"/>
  <c r="I1231" i="4"/>
  <c r="J1231" i="4"/>
  <c r="I1232" i="4"/>
  <c r="J1232" i="4"/>
  <c r="I1233" i="4"/>
  <c r="J1233" i="4"/>
  <c r="I1234" i="4"/>
  <c r="J1234" i="4"/>
  <c r="I1235" i="4"/>
  <c r="J1235" i="4"/>
  <c r="I1236" i="4"/>
  <c r="J1236" i="4"/>
  <c r="I1237" i="4"/>
  <c r="J1237" i="4"/>
  <c r="I1238" i="4"/>
  <c r="J1238" i="4"/>
  <c r="I1239" i="4"/>
  <c r="J1239" i="4"/>
  <c r="I1240" i="4"/>
  <c r="J1240" i="4"/>
  <c r="I1241" i="4"/>
  <c r="J1241" i="4"/>
  <c r="I1242" i="4"/>
  <c r="J1242" i="4"/>
  <c r="I1243" i="4"/>
  <c r="J1243" i="4"/>
  <c r="I1244" i="4"/>
  <c r="J1244" i="4"/>
  <c r="I1245" i="4"/>
  <c r="J1245" i="4"/>
  <c r="I1246" i="4"/>
  <c r="J1246" i="4"/>
  <c r="I1247" i="4"/>
  <c r="J1247" i="4"/>
  <c r="I1248" i="4"/>
  <c r="J1248" i="4"/>
  <c r="I1249" i="4"/>
  <c r="J1249" i="4"/>
  <c r="I1250" i="4"/>
  <c r="J1250" i="4"/>
  <c r="I1251" i="4"/>
  <c r="J1251" i="4"/>
  <c r="I1252" i="4"/>
  <c r="J1252" i="4"/>
  <c r="I1253" i="4"/>
  <c r="J1253" i="4"/>
  <c r="I1254" i="4"/>
  <c r="J1254" i="4"/>
  <c r="I1255" i="4"/>
  <c r="J1255" i="4"/>
  <c r="I1256" i="4"/>
  <c r="J1256" i="4"/>
  <c r="I1257" i="4"/>
  <c r="J1257" i="4"/>
  <c r="I1258" i="4"/>
  <c r="J1258" i="4"/>
  <c r="I1259" i="4"/>
  <c r="J1259" i="4"/>
  <c r="I1260" i="4"/>
  <c r="J1260" i="4"/>
  <c r="I1261" i="4"/>
  <c r="J1261" i="4"/>
  <c r="I1262" i="4"/>
  <c r="J1262" i="4"/>
  <c r="I1263" i="4"/>
  <c r="J1263" i="4"/>
  <c r="I1264" i="4"/>
  <c r="J1264" i="4"/>
  <c r="I1265" i="4"/>
  <c r="J1265" i="4"/>
  <c r="I1266" i="4"/>
  <c r="J1266" i="4"/>
  <c r="I1267" i="4"/>
  <c r="J1267" i="4"/>
  <c r="I1268" i="4"/>
  <c r="J1268" i="4"/>
  <c r="I1269" i="4"/>
  <c r="J1269" i="4"/>
  <c r="I1270" i="4"/>
  <c r="J1270" i="4"/>
  <c r="I1271" i="4"/>
  <c r="J1271" i="4"/>
  <c r="I1272" i="4"/>
  <c r="J1272" i="4"/>
  <c r="I1273" i="4"/>
  <c r="J1273" i="4"/>
  <c r="I1274" i="4"/>
  <c r="J1274" i="4"/>
  <c r="I1275" i="4"/>
  <c r="J1275" i="4"/>
  <c r="I1276" i="4"/>
  <c r="J1276" i="4"/>
  <c r="I1277" i="4"/>
  <c r="J1277" i="4"/>
  <c r="I1278" i="4"/>
  <c r="J1278" i="4"/>
  <c r="I1279" i="4"/>
  <c r="J1279" i="4"/>
  <c r="I1280" i="4"/>
  <c r="J1280" i="4"/>
  <c r="I1281" i="4"/>
  <c r="J1281" i="4"/>
  <c r="I1282" i="4"/>
  <c r="J1282" i="4"/>
  <c r="I1283" i="4"/>
  <c r="J1283" i="4"/>
  <c r="I1284" i="4"/>
  <c r="J1284" i="4"/>
  <c r="I1285" i="4"/>
  <c r="J1285" i="4"/>
  <c r="I1286" i="4"/>
  <c r="J1286" i="4"/>
  <c r="I1287" i="4"/>
  <c r="J1287" i="4"/>
  <c r="I1288" i="4"/>
  <c r="J1288" i="4"/>
  <c r="I1289" i="4"/>
  <c r="J1289" i="4"/>
  <c r="I1290" i="4"/>
  <c r="J1290" i="4"/>
  <c r="I1291" i="4"/>
  <c r="J1291" i="4"/>
  <c r="I1292" i="4"/>
  <c r="J1292" i="4"/>
  <c r="I1293" i="4"/>
  <c r="J1293" i="4"/>
  <c r="I1294" i="4"/>
  <c r="J1294" i="4"/>
  <c r="I1295" i="4"/>
  <c r="J1295" i="4"/>
  <c r="I1296" i="4"/>
  <c r="J1296" i="4"/>
  <c r="I1297" i="4"/>
  <c r="J1297" i="4"/>
  <c r="I1298" i="4"/>
  <c r="J1298" i="4"/>
  <c r="I1299" i="4"/>
  <c r="J1299" i="4"/>
  <c r="I1300" i="4"/>
  <c r="J1300" i="4"/>
  <c r="I1301" i="4"/>
  <c r="J1301" i="4"/>
  <c r="I1302" i="4"/>
  <c r="J1302" i="4"/>
  <c r="I1303" i="4"/>
  <c r="J1303" i="4"/>
  <c r="I1304" i="4"/>
  <c r="J1304" i="4"/>
  <c r="I1305" i="4"/>
  <c r="J1305" i="4"/>
  <c r="I1306" i="4"/>
  <c r="J1306" i="4"/>
  <c r="I1307" i="4"/>
  <c r="J1307" i="4"/>
  <c r="I1308" i="4"/>
  <c r="J1308" i="4"/>
  <c r="I1309" i="4"/>
  <c r="J1309" i="4"/>
  <c r="I1310" i="4"/>
  <c r="J1310" i="4"/>
  <c r="I1311" i="4"/>
  <c r="J1311" i="4"/>
  <c r="I1312" i="4"/>
  <c r="J1312" i="4"/>
  <c r="I1313" i="4"/>
  <c r="J1313" i="4"/>
  <c r="I1314" i="4"/>
  <c r="J1314" i="4"/>
  <c r="I1315" i="4"/>
  <c r="J1315" i="4"/>
  <c r="I1316" i="4"/>
  <c r="J1316" i="4"/>
  <c r="I1317" i="4"/>
  <c r="J1317" i="4"/>
  <c r="I1318" i="4"/>
  <c r="J1318" i="4"/>
  <c r="I1319" i="4"/>
  <c r="J1319" i="4"/>
  <c r="I1320" i="4"/>
  <c r="J1320" i="4"/>
  <c r="J1322" i="4"/>
  <c r="J1323" i="4"/>
  <c r="I1324" i="4"/>
  <c r="J1324" i="4"/>
  <c r="I1325" i="4"/>
  <c r="J1325" i="4"/>
  <c r="I1326" i="4"/>
  <c r="J1326" i="4"/>
  <c r="I1327" i="4"/>
  <c r="J1327" i="4"/>
  <c r="I1328" i="4"/>
  <c r="J1328" i="4"/>
  <c r="I1329" i="4"/>
  <c r="J1329" i="4"/>
  <c r="I1330" i="4"/>
  <c r="J1330" i="4"/>
  <c r="I1331" i="4"/>
  <c r="J1331" i="4"/>
  <c r="I1332" i="4"/>
  <c r="J1332" i="4"/>
  <c r="I1333" i="4"/>
  <c r="J1333" i="4"/>
  <c r="I1334" i="4"/>
  <c r="J1334" i="4"/>
  <c r="I1335" i="4"/>
  <c r="J1335" i="4"/>
  <c r="I1336" i="4"/>
  <c r="J1336" i="4"/>
  <c r="I1337" i="4"/>
  <c r="J1337" i="4"/>
  <c r="I1338" i="4"/>
  <c r="J1338" i="4"/>
  <c r="I1339" i="4"/>
  <c r="J1339" i="4"/>
  <c r="M1339" i="4" s="1"/>
  <c r="I1340" i="4"/>
  <c r="J1340" i="4"/>
  <c r="M1340" i="4" s="1"/>
  <c r="I1341" i="4"/>
  <c r="J1341" i="4"/>
  <c r="M1341" i="4" s="1"/>
  <c r="I1342" i="4"/>
  <c r="J1342" i="4"/>
  <c r="M1342" i="4" s="1"/>
  <c r="I1343" i="4"/>
  <c r="J1343" i="4"/>
  <c r="M1343" i="4" s="1"/>
  <c r="I1344" i="4"/>
  <c r="J1344" i="4"/>
  <c r="M1344" i="4" s="1"/>
  <c r="J680" i="4"/>
  <c r="I680" i="4"/>
  <c r="L2015" i="4"/>
  <c r="K2015" i="4"/>
  <c r="M1365" i="4"/>
  <c r="T8" i="3"/>
  <c r="N11" i="2" s="1"/>
  <c r="T9" i="3"/>
  <c r="N12" i="2" s="1"/>
  <c r="T10" i="3"/>
  <c r="N13" i="2" s="1"/>
  <c r="T11" i="3"/>
  <c r="N14" i="2" s="1"/>
  <c r="T12" i="3"/>
  <c r="N15" i="2" s="1"/>
  <c r="T13" i="3"/>
  <c r="N16" i="2" s="1"/>
  <c r="T14" i="3"/>
  <c r="N17" i="2" s="1"/>
  <c r="T15" i="3"/>
  <c r="N18" i="2" s="1"/>
  <c r="T16" i="3"/>
  <c r="N19" i="2" s="1"/>
  <c r="T17" i="3"/>
  <c r="N20" i="2" s="1"/>
  <c r="T18" i="3"/>
  <c r="N21" i="2" s="1"/>
  <c r="T19" i="3"/>
  <c r="N22" i="2" s="1"/>
  <c r="T20" i="3"/>
  <c r="N23" i="2" s="1"/>
  <c r="T21" i="3"/>
  <c r="N24" i="2" s="1"/>
  <c r="T22" i="3"/>
  <c r="N25" i="2" s="1"/>
  <c r="T23" i="3"/>
  <c r="N26" i="2" s="1"/>
  <c r="T24" i="3"/>
  <c r="N27" i="2" s="1"/>
  <c r="T25" i="3"/>
  <c r="N28" i="2" s="1"/>
  <c r="T26" i="3"/>
  <c r="N29" i="2" s="1"/>
  <c r="T27" i="3"/>
  <c r="N30" i="2" s="1"/>
  <c r="T28" i="3"/>
  <c r="N31" i="2" s="1"/>
  <c r="T29" i="3"/>
  <c r="N32" i="2" s="1"/>
  <c r="T30" i="3"/>
  <c r="N33" i="2" s="1"/>
  <c r="T31" i="3"/>
  <c r="N34" i="2" s="1"/>
  <c r="T32" i="3"/>
  <c r="N35" i="2" s="1"/>
  <c r="T33" i="3"/>
  <c r="N36" i="2" s="1"/>
  <c r="T34" i="3"/>
  <c r="N37" i="2" s="1"/>
  <c r="T35" i="3"/>
  <c r="N38" i="2" s="1"/>
  <c r="T36" i="3"/>
  <c r="N39" i="2" s="1"/>
  <c r="T37" i="3"/>
  <c r="N40" i="2" s="1"/>
  <c r="T38" i="3"/>
  <c r="N41" i="2" s="1"/>
  <c r="T39" i="3"/>
  <c r="N42" i="2" s="1"/>
  <c r="T40" i="3"/>
  <c r="N43" i="2" s="1"/>
  <c r="T41" i="3"/>
  <c r="N44" i="2" s="1"/>
  <c r="T42" i="3"/>
  <c r="N45" i="2" s="1"/>
  <c r="T43" i="3"/>
  <c r="N46" i="2" s="1"/>
  <c r="T44" i="3"/>
  <c r="N47" i="2" s="1"/>
  <c r="T45" i="3"/>
  <c r="N48" i="2" s="1"/>
  <c r="T46" i="3"/>
  <c r="N49" i="2" s="1"/>
  <c r="T47" i="3"/>
  <c r="N50" i="2" s="1"/>
  <c r="T48" i="3"/>
  <c r="N51" i="2" s="1"/>
  <c r="T49" i="3"/>
  <c r="N52" i="2" s="1"/>
  <c r="T50" i="3"/>
  <c r="N53" i="2" s="1"/>
  <c r="T51" i="3"/>
  <c r="N54" i="2" s="1"/>
  <c r="T52" i="3"/>
  <c r="N55" i="2" s="1"/>
  <c r="T53" i="3"/>
  <c r="N56" i="2" s="1"/>
  <c r="T54" i="3"/>
  <c r="N57" i="2" s="1"/>
  <c r="T55" i="3"/>
  <c r="N58" i="2" s="1"/>
  <c r="T56" i="3"/>
  <c r="N59" i="2" s="1"/>
  <c r="T57" i="3"/>
  <c r="N60" i="2" s="1"/>
  <c r="T58" i="3"/>
  <c r="N61" i="2" s="1"/>
  <c r="T59" i="3"/>
  <c r="N62" i="2" s="1"/>
  <c r="T60" i="3"/>
  <c r="N63" i="2" s="1"/>
  <c r="T61" i="3"/>
  <c r="N64" i="2" s="1"/>
  <c r="T62" i="3"/>
  <c r="N65" i="2" s="1"/>
  <c r="T63" i="3"/>
  <c r="N66" i="2" s="1"/>
  <c r="T64" i="3"/>
  <c r="N67" i="2" s="1"/>
  <c r="T65" i="3"/>
  <c r="N68" i="2" s="1"/>
  <c r="T66" i="3"/>
  <c r="N69" i="2" s="1"/>
  <c r="T67" i="3"/>
  <c r="N70" i="2" s="1"/>
  <c r="T68" i="3"/>
  <c r="N71" i="2" s="1"/>
  <c r="T69" i="3"/>
  <c r="N72" i="2" s="1"/>
  <c r="T70" i="3"/>
  <c r="N73" i="2" s="1"/>
  <c r="T71" i="3"/>
  <c r="N74" i="2" s="1"/>
  <c r="T72" i="3"/>
  <c r="N75" i="2" s="1"/>
  <c r="T73" i="3"/>
  <c r="N76" i="2" s="1"/>
  <c r="T74" i="3"/>
  <c r="N77" i="2" s="1"/>
  <c r="T75" i="3"/>
  <c r="N78" i="2" s="1"/>
  <c r="T76" i="3"/>
  <c r="N79" i="2" s="1"/>
  <c r="T77" i="3"/>
  <c r="N80" i="2" s="1"/>
  <c r="T78" i="3"/>
  <c r="N81" i="2" s="1"/>
  <c r="T79" i="3"/>
  <c r="N82" i="2" s="1"/>
  <c r="T80" i="3"/>
  <c r="N83" i="2" s="1"/>
  <c r="T81" i="3"/>
  <c r="N84" i="2" s="1"/>
  <c r="T82" i="3"/>
  <c r="N85" i="2" s="1"/>
  <c r="T83" i="3"/>
  <c r="N86" i="2" s="1"/>
  <c r="T84" i="3"/>
  <c r="N87" i="2" s="1"/>
  <c r="T85" i="3"/>
  <c r="N88" i="2" s="1"/>
  <c r="T86" i="3"/>
  <c r="N89" i="2" s="1"/>
  <c r="T87" i="3"/>
  <c r="N90" i="2" s="1"/>
  <c r="T88" i="3"/>
  <c r="N91" i="2" s="1"/>
  <c r="T89" i="3"/>
  <c r="N92" i="2" s="1"/>
  <c r="T90" i="3"/>
  <c r="N93" i="2" s="1"/>
  <c r="T91" i="3"/>
  <c r="N94" i="2" s="1"/>
  <c r="T92" i="3"/>
  <c r="N95" i="2" s="1"/>
  <c r="T93" i="3"/>
  <c r="N96" i="2" s="1"/>
  <c r="T94" i="3"/>
  <c r="N97" i="2" s="1"/>
  <c r="T95" i="3"/>
  <c r="N98" i="2" s="1"/>
  <c r="T96" i="3"/>
  <c r="N99" i="2" s="1"/>
  <c r="T97" i="3"/>
  <c r="N100" i="2" s="1"/>
  <c r="T98" i="3"/>
  <c r="N101" i="2" s="1"/>
  <c r="T99" i="3"/>
  <c r="N102" i="2" s="1"/>
  <c r="T100" i="3"/>
  <c r="N103" i="2" s="1"/>
  <c r="T101" i="3"/>
  <c r="N104" i="2" s="1"/>
  <c r="T102" i="3"/>
  <c r="N105" i="2" s="1"/>
  <c r="T103" i="3"/>
  <c r="N106" i="2" s="1"/>
  <c r="T104" i="3"/>
  <c r="N107" i="2" s="1"/>
  <c r="T105" i="3"/>
  <c r="N108" i="2" s="1"/>
  <c r="T106" i="3"/>
  <c r="N109" i="2" s="1"/>
  <c r="T107" i="3"/>
  <c r="N110" i="2" s="1"/>
  <c r="T108" i="3"/>
  <c r="N111" i="2" s="1"/>
  <c r="T109" i="3"/>
  <c r="N112" i="2" s="1"/>
  <c r="T110" i="3"/>
  <c r="N113" i="2" s="1"/>
  <c r="T111" i="3"/>
  <c r="N114" i="2" s="1"/>
  <c r="T112" i="3"/>
  <c r="N115" i="2" s="1"/>
  <c r="T113" i="3"/>
  <c r="N116" i="2" s="1"/>
  <c r="T114" i="3"/>
  <c r="N117" i="2" s="1"/>
  <c r="T115" i="3"/>
  <c r="N118" i="2" s="1"/>
  <c r="T116" i="3"/>
  <c r="N119" i="2" s="1"/>
  <c r="T117" i="3"/>
  <c r="N120" i="2" s="1"/>
  <c r="T118" i="3"/>
  <c r="N121" i="2" s="1"/>
  <c r="T119" i="3"/>
  <c r="N122" i="2" s="1"/>
  <c r="T120" i="3"/>
  <c r="N123" i="2" s="1"/>
  <c r="T121" i="3"/>
  <c r="N124" i="2" s="1"/>
  <c r="T122" i="3"/>
  <c r="N125" i="2" s="1"/>
  <c r="T123" i="3"/>
  <c r="N126" i="2" s="1"/>
  <c r="T124" i="3"/>
  <c r="N127" i="2" s="1"/>
  <c r="T125" i="3"/>
  <c r="N128" i="2" s="1"/>
  <c r="T126" i="3"/>
  <c r="N129" i="2" s="1"/>
  <c r="T127" i="3"/>
  <c r="N130" i="2" s="1"/>
  <c r="T128" i="3"/>
  <c r="N131" i="2" s="1"/>
  <c r="T129" i="3"/>
  <c r="N132" i="2" s="1"/>
  <c r="T130" i="3"/>
  <c r="N133" i="2" s="1"/>
  <c r="T131" i="3"/>
  <c r="N134" i="2" s="1"/>
  <c r="T132" i="3"/>
  <c r="N135" i="2" s="1"/>
  <c r="T133" i="3"/>
  <c r="N136" i="2" s="1"/>
  <c r="T134" i="3"/>
  <c r="N137" i="2" s="1"/>
  <c r="T135" i="3"/>
  <c r="N138" i="2" s="1"/>
  <c r="T136" i="3"/>
  <c r="N139" i="2" s="1"/>
  <c r="T137" i="3"/>
  <c r="N140" i="2" s="1"/>
  <c r="T138" i="3"/>
  <c r="N141" i="2" s="1"/>
  <c r="T139" i="3"/>
  <c r="N142" i="2" s="1"/>
  <c r="T140" i="3"/>
  <c r="N143" i="2" s="1"/>
  <c r="T141" i="3"/>
  <c r="N144" i="2" s="1"/>
  <c r="T142" i="3"/>
  <c r="N145" i="2" s="1"/>
  <c r="T143" i="3"/>
  <c r="N146" i="2" s="1"/>
  <c r="T144" i="3"/>
  <c r="N147" i="2" s="1"/>
  <c r="T145" i="3"/>
  <c r="N148" i="2" s="1"/>
  <c r="T146" i="3"/>
  <c r="N149" i="2" s="1"/>
  <c r="T147" i="3"/>
  <c r="N150" i="2" s="1"/>
  <c r="T148" i="3"/>
  <c r="N151" i="2" s="1"/>
  <c r="T149" i="3"/>
  <c r="N152" i="2" s="1"/>
  <c r="T150" i="3"/>
  <c r="N153" i="2" s="1"/>
  <c r="T151" i="3"/>
  <c r="N154" i="2" s="1"/>
  <c r="T152" i="3"/>
  <c r="N155" i="2" s="1"/>
  <c r="T153" i="3"/>
  <c r="N156" i="2" s="1"/>
  <c r="T154" i="3"/>
  <c r="N157" i="2" s="1"/>
  <c r="T155" i="3"/>
  <c r="N158" i="2" s="1"/>
  <c r="T156" i="3"/>
  <c r="N159" i="2" s="1"/>
  <c r="T157" i="3"/>
  <c r="N160" i="2" s="1"/>
  <c r="T158" i="3"/>
  <c r="N161" i="2" s="1"/>
  <c r="T159" i="3"/>
  <c r="N162" i="2" s="1"/>
  <c r="T160" i="3"/>
  <c r="N163" i="2" s="1"/>
  <c r="T161" i="3"/>
  <c r="N164" i="2" s="1"/>
  <c r="T162" i="3"/>
  <c r="N165" i="2" s="1"/>
  <c r="T163" i="3"/>
  <c r="N166" i="2" s="1"/>
  <c r="T164" i="3"/>
  <c r="N167" i="2" s="1"/>
  <c r="T165" i="3"/>
  <c r="N168" i="2" s="1"/>
  <c r="T166" i="3"/>
  <c r="N169" i="2" s="1"/>
  <c r="T167" i="3"/>
  <c r="N170" i="2" s="1"/>
  <c r="T168" i="3"/>
  <c r="N171" i="2" s="1"/>
  <c r="T169" i="3"/>
  <c r="N172" i="2" s="1"/>
  <c r="T170" i="3"/>
  <c r="N173" i="2" s="1"/>
  <c r="T171" i="3"/>
  <c r="N174" i="2" s="1"/>
  <c r="T172" i="3"/>
  <c r="N175" i="2" s="1"/>
  <c r="T173" i="3"/>
  <c r="N176" i="2" s="1"/>
  <c r="T174" i="3"/>
  <c r="N177" i="2" s="1"/>
  <c r="T175" i="3"/>
  <c r="N178" i="2" s="1"/>
  <c r="T176" i="3"/>
  <c r="N179" i="2" s="1"/>
  <c r="T177" i="3"/>
  <c r="N180" i="2" s="1"/>
  <c r="T178" i="3"/>
  <c r="N181" i="2" s="1"/>
  <c r="T179" i="3"/>
  <c r="N182" i="2" s="1"/>
  <c r="T180" i="3"/>
  <c r="N183" i="2" s="1"/>
  <c r="T181" i="3"/>
  <c r="N184" i="2" s="1"/>
  <c r="T182" i="3"/>
  <c r="N185" i="2" s="1"/>
  <c r="T183" i="3"/>
  <c r="N186" i="2" s="1"/>
  <c r="T184" i="3"/>
  <c r="N187" i="2" s="1"/>
  <c r="T185" i="3"/>
  <c r="N188" i="2" s="1"/>
  <c r="T186" i="3"/>
  <c r="N189" i="2" s="1"/>
  <c r="T187" i="3"/>
  <c r="N190" i="2" s="1"/>
  <c r="T188" i="3"/>
  <c r="N191" i="2" s="1"/>
  <c r="T189" i="3"/>
  <c r="N192" i="2" s="1"/>
  <c r="T190" i="3"/>
  <c r="N193" i="2" s="1"/>
  <c r="T191" i="3"/>
  <c r="N194" i="2" s="1"/>
  <c r="T192" i="3"/>
  <c r="N195" i="2" s="1"/>
  <c r="T193" i="3"/>
  <c r="N196" i="2" s="1"/>
  <c r="T194" i="3"/>
  <c r="N197" i="2" s="1"/>
  <c r="T195" i="3"/>
  <c r="N198" i="2" s="1"/>
  <c r="T196" i="3"/>
  <c r="N199" i="2" s="1"/>
  <c r="T197" i="3"/>
  <c r="N200" i="2" s="1"/>
  <c r="T198" i="3"/>
  <c r="N201" i="2" s="1"/>
  <c r="T199" i="3"/>
  <c r="N202" i="2" s="1"/>
  <c r="T200" i="3"/>
  <c r="N203" i="2" s="1"/>
  <c r="T201" i="3"/>
  <c r="N204" i="2" s="1"/>
  <c r="T202" i="3"/>
  <c r="N205" i="2" s="1"/>
  <c r="T203" i="3"/>
  <c r="N206" i="2" s="1"/>
  <c r="T204" i="3"/>
  <c r="N207" i="2" s="1"/>
  <c r="T205" i="3"/>
  <c r="N208" i="2" s="1"/>
  <c r="T206" i="3"/>
  <c r="N209" i="2" s="1"/>
  <c r="T207" i="3"/>
  <c r="N210" i="2" s="1"/>
  <c r="T208" i="3"/>
  <c r="N211" i="2" s="1"/>
  <c r="T209" i="3"/>
  <c r="N212" i="2" s="1"/>
  <c r="T210" i="3"/>
  <c r="N213" i="2" s="1"/>
  <c r="T211" i="3"/>
  <c r="N214" i="2" s="1"/>
  <c r="T212" i="3"/>
  <c r="N215" i="2" s="1"/>
  <c r="T213" i="3"/>
  <c r="N216" i="2" s="1"/>
  <c r="T214" i="3"/>
  <c r="N217" i="2" s="1"/>
  <c r="T215" i="3"/>
  <c r="N218" i="2" s="1"/>
  <c r="T216" i="3"/>
  <c r="N219" i="2" s="1"/>
  <c r="T217" i="3"/>
  <c r="N220" i="2" s="1"/>
  <c r="T218" i="3"/>
  <c r="N221" i="2" s="1"/>
  <c r="T219" i="3"/>
  <c r="N222" i="2" s="1"/>
  <c r="T220" i="3"/>
  <c r="N223" i="2" s="1"/>
  <c r="T221" i="3"/>
  <c r="N224" i="2" s="1"/>
  <c r="T222" i="3"/>
  <c r="N225" i="2" s="1"/>
  <c r="T223" i="3"/>
  <c r="N226" i="2" s="1"/>
  <c r="T224" i="3"/>
  <c r="N227" i="2" s="1"/>
  <c r="T225" i="3"/>
  <c r="N228" i="2" s="1"/>
  <c r="T226" i="3"/>
  <c r="N229" i="2" s="1"/>
  <c r="T227" i="3"/>
  <c r="N230" i="2" s="1"/>
  <c r="T228" i="3"/>
  <c r="N231" i="2" s="1"/>
  <c r="T229" i="3"/>
  <c r="N232" i="2" s="1"/>
  <c r="T230" i="3"/>
  <c r="N233" i="2" s="1"/>
  <c r="T231" i="3"/>
  <c r="N234" i="2" s="1"/>
  <c r="T232" i="3"/>
  <c r="N235" i="2" s="1"/>
  <c r="T233" i="3"/>
  <c r="N236" i="2" s="1"/>
  <c r="T234" i="3"/>
  <c r="N237" i="2" s="1"/>
  <c r="T235" i="3"/>
  <c r="N238" i="2" s="1"/>
  <c r="T236" i="3"/>
  <c r="N239" i="2" s="1"/>
  <c r="T237" i="3"/>
  <c r="N240" i="2" s="1"/>
  <c r="T238" i="3"/>
  <c r="N241" i="2" s="1"/>
  <c r="T239" i="3"/>
  <c r="N242" i="2" s="1"/>
  <c r="T240" i="3"/>
  <c r="N243" i="2" s="1"/>
  <c r="T241" i="3"/>
  <c r="N244" i="2" s="1"/>
  <c r="T242" i="3"/>
  <c r="N245" i="2" s="1"/>
  <c r="T243" i="3"/>
  <c r="N246" i="2" s="1"/>
  <c r="T244" i="3"/>
  <c r="N247" i="2" s="1"/>
  <c r="T245" i="3"/>
  <c r="N248" i="2" s="1"/>
  <c r="T246" i="3"/>
  <c r="N249" i="2" s="1"/>
  <c r="T247" i="3"/>
  <c r="N250" i="2" s="1"/>
  <c r="T248" i="3"/>
  <c r="N251" i="2" s="1"/>
  <c r="T249" i="3"/>
  <c r="N252" i="2" s="1"/>
  <c r="T250" i="3"/>
  <c r="N253" i="2" s="1"/>
  <c r="T251" i="3"/>
  <c r="N254" i="2" s="1"/>
  <c r="T252" i="3"/>
  <c r="N255" i="2" s="1"/>
  <c r="T253" i="3"/>
  <c r="N256" i="2" s="1"/>
  <c r="T254" i="3"/>
  <c r="N257" i="2" s="1"/>
  <c r="T255" i="3"/>
  <c r="N258" i="2" s="1"/>
  <c r="T256" i="3"/>
  <c r="N259" i="2" s="1"/>
  <c r="T257" i="3"/>
  <c r="N260" i="2" s="1"/>
  <c r="T258" i="3"/>
  <c r="N261" i="2" s="1"/>
  <c r="T259" i="3"/>
  <c r="N262" i="2" s="1"/>
  <c r="T260" i="3"/>
  <c r="N263" i="2" s="1"/>
  <c r="T261" i="3"/>
  <c r="N264" i="2" s="1"/>
  <c r="T262" i="3"/>
  <c r="N265" i="2" s="1"/>
  <c r="T263" i="3"/>
  <c r="N266" i="2" s="1"/>
  <c r="T264" i="3"/>
  <c r="N267" i="2" s="1"/>
  <c r="T265" i="3"/>
  <c r="N268" i="2" s="1"/>
  <c r="T266" i="3"/>
  <c r="N269" i="2" s="1"/>
  <c r="T267" i="3"/>
  <c r="N270" i="2" s="1"/>
  <c r="T268" i="3"/>
  <c r="N271" i="2" s="1"/>
  <c r="T269" i="3"/>
  <c r="N272" i="2" s="1"/>
  <c r="T270" i="3"/>
  <c r="N273" i="2" s="1"/>
  <c r="T271" i="3"/>
  <c r="N274" i="2" s="1"/>
  <c r="T272" i="3"/>
  <c r="N275" i="2" s="1"/>
  <c r="T273" i="3"/>
  <c r="N276" i="2" s="1"/>
  <c r="T274" i="3"/>
  <c r="N277" i="2" s="1"/>
  <c r="T275" i="3"/>
  <c r="N278" i="2" s="1"/>
  <c r="T276" i="3"/>
  <c r="N279" i="2" s="1"/>
  <c r="T277" i="3"/>
  <c r="N280" i="2" s="1"/>
  <c r="T278" i="3"/>
  <c r="N281" i="2" s="1"/>
  <c r="T279" i="3"/>
  <c r="N282" i="2" s="1"/>
  <c r="T280" i="3"/>
  <c r="N283" i="2" s="1"/>
  <c r="T281" i="3"/>
  <c r="N284" i="2" s="1"/>
  <c r="T282" i="3"/>
  <c r="N285" i="2" s="1"/>
  <c r="T283" i="3"/>
  <c r="N286" i="2" s="1"/>
  <c r="T284" i="3"/>
  <c r="N287" i="2" s="1"/>
  <c r="T285" i="3"/>
  <c r="N288" i="2" s="1"/>
  <c r="T286" i="3"/>
  <c r="N289" i="2" s="1"/>
  <c r="T287" i="3"/>
  <c r="N290" i="2" s="1"/>
  <c r="T288" i="3"/>
  <c r="N291" i="2" s="1"/>
  <c r="T289" i="3"/>
  <c r="N292" i="2" s="1"/>
  <c r="T290" i="3"/>
  <c r="N293" i="2" s="1"/>
  <c r="T291" i="3"/>
  <c r="N294" i="2" s="1"/>
  <c r="T292" i="3"/>
  <c r="N295" i="2" s="1"/>
  <c r="T293" i="3"/>
  <c r="N296" i="2" s="1"/>
  <c r="T294" i="3"/>
  <c r="N297" i="2" s="1"/>
  <c r="T295" i="3"/>
  <c r="N298" i="2" s="1"/>
  <c r="T296" i="3"/>
  <c r="N299" i="2" s="1"/>
  <c r="T297" i="3"/>
  <c r="N300" i="2" s="1"/>
  <c r="T298" i="3"/>
  <c r="N301" i="2" s="1"/>
  <c r="T299" i="3"/>
  <c r="N302" i="2" s="1"/>
  <c r="T300" i="3"/>
  <c r="N303" i="2" s="1"/>
  <c r="T301" i="3"/>
  <c r="N304" i="2" s="1"/>
  <c r="T302" i="3"/>
  <c r="N305" i="2" s="1"/>
  <c r="T303" i="3"/>
  <c r="N306" i="2" s="1"/>
  <c r="T304" i="3"/>
  <c r="N307" i="2" s="1"/>
  <c r="T305" i="3"/>
  <c r="N308" i="2" s="1"/>
  <c r="T306" i="3"/>
  <c r="N309" i="2" s="1"/>
  <c r="T307" i="3"/>
  <c r="F310" i="4" s="1"/>
  <c r="T308" i="3"/>
  <c r="F311" i="4" s="1"/>
  <c r="T309" i="3"/>
  <c r="F312" i="4" s="1"/>
  <c r="T310" i="3"/>
  <c r="F313" i="4" s="1"/>
  <c r="T311" i="3"/>
  <c r="F314" i="4" s="1"/>
  <c r="T312" i="3"/>
  <c r="F315" i="4" s="1"/>
  <c r="T313" i="3"/>
  <c r="F316" i="4" s="1"/>
  <c r="T314" i="3"/>
  <c r="F317" i="4" s="1"/>
  <c r="T315" i="3"/>
  <c r="F318" i="4" s="1"/>
  <c r="T316" i="3"/>
  <c r="F319" i="4" s="1"/>
  <c r="T317" i="3"/>
  <c r="F320" i="4" s="1"/>
  <c r="T318" i="3"/>
  <c r="F321" i="4" s="1"/>
  <c r="T319" i="3"/>
  <c r="F322" i="4" s="1"/>
  <c r="T320" i="3"/>
  <c r="F323" i="4" s="1"/>
  <c r="T321" i="3"/>
  <c r="F324" i="4" s="1"/>
  <c r="T322" i="3"/>
  <c r="F325" i="4" s="1"/>
  <c r="T323" i="3"/>
  <c r="F326" i="4" s="1"/>
  <c r="T324" i="3"/>
  <c r="F327" i="4" s="1"/>
  <c r="T325" i="3"/>
  <c r="F328" i="4" s="1"/>
  <c r="T326" i="3"/>
  <c r="F329" i="4" s="1"/>
  <c r="T327" i="3"/>
  <c r="F330" i="4" s="1"/>
  <c r="T328" i="3"/>
  <c r="F331" i="4" s="1"/>
  <c r="T329" i="3"/>
  <c r="F332" i="4" s="1"/>
  <c r="T330" i="3"/>
  <c r="F333" i="4" s="1"/>
  <c r="T331" i="3"/>
  <c r="F334" i="4" s="1"/>
  <c r="T332" i="3"/>
  <c r="F335" i="4" s="1"/>
  <c r="T333" i="3"/>
  <c r="F336" i="4" s="1"/>
  <c r="T334" i="3"/>
  <c r="F337" i="4" s="1"/>
  <c r="T335" i="3"/>
  <c r="F338" i="4" s="1"/>
  <c r="T336" i="3"/>
  <c r="F339" i="4" s="1"/>
  <c r="T337" i="3"/>
  <c r="F340" i="4" s="1"/>
  <c r="T338" i="3"/>
  <c r="F341" i="4" s="1"/>
  <c r="T339" i="3"/>
  <c r="F342" i="4" s="1"/>
  <c r="T340" i="3"/>
  <c r="F343" i="4" s="1"/>
  <c r="T341" i="3"/>
  <c r="F344" i="4" s="1"/>
  <c r="T342" i="3"/>
  <c r="F345" i="4" s="1"/>
  <c r="T343" i="3"/>
  <c r="F346" i="4" s="1"/>
  <c r="T344" i="3"/>
  <c r="F347" i="4" s="1"/>
  <c r="T345" i="3"/>
  <c r="F348" i="4" s="1"/>
  <c r="T346" i="3"/>
  <c r="F349" i="4" s="1"/>
  <c r="T347" i="3"/>
  <c r="F350" i="4" s="1"/>
  <c r="T348" i="3"/>
  <c r="F351" i="4" s="1"/>
  <c r="T349" i="3"/>
  <c r="F352" i="4" s="1"/>
  <c r="T350" i="3"/>
  <c r="F353" i="4" s="1"/>
  <c r="T351" i="3"/>
  <c r="F354" i="4" s="1"/>
  <c r="T352" i="3"/>
  <c r="F355" i="4" s="1"/>
  <c r="T353" i="3"/>
  <c r="F356" i="4" s="1"/>
  <c r="T354" i="3"/>
  <c r="F357" i="4" s="1"/>
  <c r="T355" i="3"/>
  <c r="F358" i="4" s="1"/>
  <c r="T356" i="3"/>
  <c r="F359" i="4" s="1"/>
  <c r="T357" i="3"/>
  <c r="F360" i="4" s="1"/>
  <c r="T358" i="3"/>
  <c r="F361" i="4" s="1"/>
  <c r="T359" i="3"/>
  <c r="F362" i="4" s="1"/>
  <c r="T360" i="3"/>
  <c r="F363" i="4" s="1"/>
  <c r="T361" i="3"/>
  <c r="F364" i="4" s="1"/>
  <c r="T362" i="3"/>
  <c r="F365" i="4" s="1"/>
  <c r="T363" i="3"/>
  <c r="F366" i="4" s="1"/>
  <c r="T364" i="3"/>
  <c r="F367" i="4" s="1"/>
  <c r="T365" i="3"/>
  <c r="F368" i="4" s="1"/>
  <c r="T366" i="3"/>
  <c r="F369" i="4" s="1"/>
  <c r="T367" i="3"/>
  <c r="F370" i="4" s="1"/>
  <c r="T368" i="3"/>
  <c r="F371" i="4" s="1"/>
  <c r="T369" i="3"/>
  <c r="F372" i="4" s="1"/>
  <c r="T370" i="3"/>
  <c r="F373" i="4" s="1"/>
  <c r="T371" i="3"/>
  <c r="F374" i="4" s="1"/>
  <c r="T372" i="3"/>
  <c r="F375" i="4" s="1"/>
  <c r="T373" i="3"/>
  <c r="F376" i="4" s="1"/>
  <c r="T374" i="3"/>
  <c r="F377" i="4" s="1"/>
  <c r="T375" i="3"/>
  <c r="F378" i="4" s="1"/>
  <c r="T376" i="3"/>
  <c r="F379" i="4" s="1"/>
  <c r="T377" i="3"/>
  <c r="F380" i="4" s="1"/>
  <c r="T378" i="3"/>
  <c r="F381" i="4" s="1"/>
  <c r="T379" i="3"/>
  <c r="F382" i="4" s="1"/>
  <c r="T380" i="3"/>
  <c r="F383" i="4" s="1"/>
  <c r="T381" i="3"/>
  <c r="F384" i="4" s="1"/>
  <c r="T382" i="3"/>
  <c r="F385" i="4" s="1"/>
  <c r="T383" i="3"/>
  <c r="F386" i="4" s="1"/>
  <c r="T384" i="3"/>
  <c r="F387" i="4" s="1"/>
  <c r="T385" i="3"/>
  <c r="F388" i="4" s="1"/>
  <c r="T386" i="3"/>
  <c r="F389" i="4" s="1"/>
  <c r="T387" i="3"/>
  <c r="F390" i="4" s="1"/>
  <c r="T388" i="3"/>
  <c r="F391" i="4" s="1"/>
  <c r="T389" i="3"/>
  <c r="F392" i="4" s="1"/>
  <c r="T390" i="3"/>
  <c r="F393" i="4" s="1"/>
  <c r="T391" i="3"/>
  <c r="F394" i="4" s="1"/>
  <c r="T392" i="3"/>
  <c r="F395" i="4" s="1"/>
  <c r="T393" i="3"/>
  <c r="F396" i="4" s="1"/>
  <c r="T394" i="3"/>
  <c r="F397" i="4" s="1"/>
  <c r="T395" i="3"/>
  <c r="F398" i="4" s="1"/>
  <c r="T396" i="3"/>
  <c r="F399" i="4" s="1"/>
  <c r="T397" i="3"/>
  <c r="F400" i="4" s="1"/>
  <c r="T398" i="3"/>
  <c r="F401" i="4" s="1"/>
  <c r="T399" i="3"/>
  <c r="F402" i="4" s="1"/>
  <c r="T400" i="3"/>
  <c r="F403" i="4" s="1"/>
  <c r="T401" i="3"/>
  <c r="F404" i="4" s="1"/>
  <c r="T402" i="3"/>
  <c r="F405" i="4" s="1"/>
  <c r="T403" i="3"/>
  <c r="F406" i="4" s="1"/>
  <c r="T404" i="3"/>
  <c r="F407" i="4" s="1"/>
  <c r="T405" i="3"/>
  <c r="F408" i="4" s="1"/>
  <c r="T406" i="3"/>
  <c r="F409" i="4" s="1"/>
  <c r="T407" i="3"/>
  <c r="F410" i="4" s="1"/>
  <c r="T408" i="3"/>
  <c r="F411" i="4" s="1"/>
  <c r="T409" i="3"/>
  <c r="F412" i="4" s="1"/>
  <c r="T410" i="3"/>
  <c r="F413" i="4" s="1"/>
  <c r="T411" i="3"/>
  <c r="F414" i="4" s="1"/>
  <c r="T412" i="3"/>
  <c r="F415" i="4" s="1"/>
  <c r="T413" i="3"/>
  <c r="F416" i="4" s="1"/>
  <c r="T414" i="3"/>
  <c r="F417" i="4" s="1"/>
  <c r="T415" i="3"/>
  <c r="F418" i="4" s="1"/>
  <c r="T416" i="3"/>
  <c r="F419" i="4" s="1"/>
  <c r="T417" i="3"/>
  <c r="F420" i="4" s="1"/>
  <c r="T418" i="3"/>
  <c r="F421" i="4" s="1"/>
  <c r="T419" i="3"/>
  <c r="F422" i="4" s="1"/>
  <c r="T420" i="3"/>
  <c r="F423" i="4" s="1"/>
  <c r="T421" i="3"/>
  <c r="F424" i="4" s="1"/>
  <c r="T422" i="3"/>
  <c r="F425" i="4" s="1"/>
  <c r="T423" i="3"/>
  <c r="F426" i="4" s="1"/>
  <c r="T424" i="3"/>
  <c r="F427" i="4" s="1"/>
  <c r="T425" i="3"/>
  <c r="F428" i="4" s="1"/>
  <c r="T426" i="3"/>
  <c r="F429" i="4" s="1"/>
  <c r="T427" i="3"/>
  <c r="F430" i="4" s="1"/>
  <c r="T428" i="3"/>
  <c r="F431" i="4" s="1"/>
  <c r="T429" i="3"/>
  <c r="F432" i="4" s="1"/>
  <c r="T430" i="3"/>
  <c r="F433" i="4" s="1"/>
  <c r="T431" i="3"/>
  <c r="F434" i="4" s="1"/>
  <c r="T432" i="3"/>
  <c r="F435" i="4" s="1"/>
  <c r="T433" i="3"/>
  <c r="F436" i="4" s="1"/>
  <c r="T434" i="3"/>
  <c r="F437" i="4" s="1"/>
  <c r="T435" i="3"/>
  <c r="F438" i="4" s="1"/>
  <c r="T436" i="3"/>
  <c r="F439" i="4" s="1"/>
  <c r="T437" i="3"/>
  <c r="F440" i="4" s="1"/>
  <c r="T438" i="3"/>
  <c r="F441" i="4" s="1"/>
  <c r="T439" i="3"/>
  <c r="F442" i="4" s="1"/>
  <c r="T440" i="3"/>
  <c r="F443" i="4" s="1"/>
  <c r="T441" i="3"/>
  <c r="F444" i="4" s="1"/>
  <c r="T442" i="3"/>
  <c r="F445" i="4" s="1"/>
  <c r="T443" i="3"/>
  <c r="F446" i="4" s="1"/>
  <c r="T444" i="3"/>
  <c r="F447" i="4" s="1"/>
  <c r="T445" i="3"/>
  <c r="F448" i="4" s="1"/>
  <c r="T446" i="3"/>
  <c r="F449" i="4" s="1"/>
  <c r="T447" i="3"/>
  <c r="F450" i="4" s="1"/>
  <c r="T448" i="3"/>
  <c r="F451" i="4" s="1"/>
  <c r="T449" i="3"/>
  <c r="F452" i="4" s="1"/>
  <c r="T450" i="3"/>
  <c r="F453" i="4" s="1"/>
  <c r="T451" i="3"/>
  <c r="F454" i="4" s="1"/>
  <c r="T452" i="3"/>
  <c r="F455" i="4" s="1"/>
  <c r="T453" i="3"/>
  <c r="F456" i="4" s="1"/>
  <c r="T454" i="3"/>
  <c r="F457" i="4" s="1"/>
  <c r="T455" i="3"/>
  <c r="F458" i="4" s="1"/>
  <c r="T456" i="3"/>
  <c r="F459" i="4" s="1"/>
  <c r="T457" i="3"/>
  <c r="F460" i="4" s="1"/>
  <c r="T458" i="3"/>
  <c r="F461" i="4" s="1"/>
  <c r="T459" i="3"/>
  <c r="F462" i="4" s="1"/>
  <c r="T460" i="3"/>
  <c r="F463" i="4" s="1"/>
  <c r="T461" i="3"/>
  <c r="F464" i="4" s="1"/>
  <c r="T462" i="3"/>
  <c r="F465" i="4" s="1"/>
  <c r="T463" i="3"/>
  <c r="F466" i="4" s="1"/>
  <c r="T464" i="3"/>
  <c r="F467" i="4" s="1"/>
  <c r="T465" i="3"/>
  <c r="F468" i="4" s="1"/>
  <c r="T466" i="3"/>
  <c r="F469" i="4" s="1"/>
  <c r="T467" i="3"/>
  <c r="F470" i="4" s="1"/>
  <c r="T468" i="3"/>
  <c r="F471" i="4" s="1"/>
  <c r="T469" i="3"/>
  <c r="F472" i="4" s="1"/>
  <c r="T470" i="3"/>
  <c r="F473" i="4" s="1"/>
  <c r="T471" i="3"/>
  <c r="F474" i="4" s="1"/>
  <c r="T472" i="3"/>
  <c r="F475" i="4" s="1"/>
  <c r="T473" i="3"/>
  <c r="F476" i="4" s="1"/>
  <c r="T474" i="3"/>
  <c r="F477" i="4" s="1"/>
  <c r="T475" i="3"/>
  <c r="F478" i="4" s="1"/>
  <c r="T476" i="3"/>
  <c r="F479" i="4" s="1"/>
  <c r="T477" i="3"/>
  <c r="F480" i="4" s="1"/>
  <c r="T478" i="3"/>
  <c r="F481" i="4" s="1"/>
  <c r="T479" i="3"/>
  <c r="F482" i="4" s="1"/>
  <c r="T480" i="3"/>
  <c r="F483" i="4" s="1"/>
  <c r="T481" i="3"/>
  <c r="F484" i="4" s="1"/>
  <c r="T482" i="3"/>
  <c r="F485" i="4" s="1"/>
  <c r="T483" i="3"/>
  <c r="F486" i="4" s="1"/>
  <c r="T484" i="3"/>
  <c r="F487" i="4" s="1"/>
  <c r="T485" i="3"/>
  <c r="F488" i="4" s="1"/>
  <c r="T486" i="3"/>
  <c r="F489" i="4" s="1"/>
  <c r="T487" i="3"/>
  <c r="F490" i="4" s="1"/>
  <c r="T488" i="3"/>
  <c r="F491" i="4" s="1"/>
  <c r="T489" i="3"/>
  <c r="F492" i="4" s="1"/>
  <c r="T490" i="3"/>
  <c r="F493" i="4" s="1"/>
  <c r="T491" i="3"/>
  <c r="F494" i="4" s="1"/>
  <c r="T492" i="3"/>
  <c r="F495" i="4" s="1"/>
  <c r="T493" i="3"/>
  <c r="F496" i="4" s="1"/>
  <c r="T494" i="3"/>
  <c r="F497" i="4" s="1"/>
  <c r="T495" i="3"/>
  <c r="F498" i="4" s="1"/>
  <c r="T496" i="3"/>
  <c r="F499" i="4" s="1"/>
  <c r="T497" i="3"/>
  <c r="F500" i="4" s="1"/>
  <c r="T498" i="3"/>
  <c r="F501" i="4" s="1"/>
  <c r="T499" i="3"/>
  <c r="F502" i="4" s="1"/>
  <c r="T500" i="3"/>
  <c r="F503" i="4" s="1"/>
  <c r="T501" i="3"/>
  <c r="F504" i="4" s="1"/>
  <c r="T502" i="3"/>
  <c r="F505" i="4" s="1"/>
  <c r="T503" i="3"/>
  <c r="F506" i="4" s="1"/>
  <c r="T504" i="3"/>
  <c r="F507" i="4" s="1"/>
  <c r="T505" i="3"/>
  <c r="F508" i="4" s="1"/>
  <c r="T506" i="3"/>
  <c r="F509" i="4" s="1"/>
  <c r="T507" i="3"/>
  <c r="F510" i="4" s="1"/>
  <c r="T508" i="3"/>
  <c r="F511" i="4" s="1"/>
  <c r="T509" i="3"/>
  <c r="F512" i="4" s="1"/>
  <c r="T510" i="3"/>
  <c r="F513" i="4" s="1"/>
  <c r="T511" i="3"/>
  <c r="F514" i="4" s="1"/>
  <c r="T512" i="3"/>
  <c r="F515" i="4" s="1"/>
  <c r="T513" i="3"/>
  <c r="F516" i="4" s="1"/>
  <c r="T514" i="3"/>
  <c r="F517" i="4" s="1"/>
  <c r="T515" i="3"/>
  <c r="F518" i="4" s="1"/>
  <c r="T516" i="3"/>
  <c r="F519" i="4" s="1"/>
  <c r="T517" i="3"/>
  <c r="F520" i="4" s="1"/>
  <c r="T518" i="3"/>
  <c r="F521" i="4" s="1"/>
  <c r="T519" i="3"/>
  <c r="F522" i="4" s="1"/>
  <c r="T520" i="3"/>
  <c r="F523" i="4" s="1"/>
  <c r="T521" i="3"/>
  <c r="F524" i="4" s="1"/>
  <c r="T522" i="3"/>
  <c r="F525" i="4" s="1"/>
  <c r="T523" i="3"/>
  <c r="F526" i="4" s="1"/>
  <c r="T524" i="3"/>
  <c r="F527" i="4" s="1"/>
  <c r="T525" i="3"/>
  <c r="F528" i="4" s="1"/>
  <c r="T526" i="3"/>
  <c r="F529" i="4" s="1"/>
  <c r="T527" i="3"/>
  <c r="F530" i="4" s="1"/>
  <c r="T528" i="3"/>
  <c r="F531" i="4" s="1"/>
  <c r="T529" i="3"/>
  <c r="F532" i="4" s="1"/>
  <c r="T530" i="3"/>
  <c r="F533" i="4" s="1"/>
  <c r="T531" i="3"/>
  <c r="F534" i="4" s="1"/>
  <c r="T532" i="3"/>
  <c r="F535" i="4" s="1"/>
  <c r="T533" i="3"/>
  <c r="F536" i="4" s="1"/>
  <c r="T534" i="3"/>
  <c r="F537" i="4" s="1"/>
  <c r="T535" i="3"/>
  <c r="F538" i="4" s="1"/>
  <c r="T536" i="3"/>
  <c r="F539" i="4" s="1"/>
  <c r="T537" i="3"/>
  <c r="F540" i="4" s="1"/>
  <c r="T538" i="3"/>
  <c r="F541" i="4" s="1"/>
  <c r="T539" i="3"/>
  <c r="F542" i="4" s="1"/>
  <c r="T540" i="3"/>
  <c r="F543" i="4" s="1"/>
  <c r="T541" i="3"/>
  <c r="F544" i="4" s="1"/>
  <c r="T542" i="3"/>
  <c r="F545" i="4" s="1"/>
  <c r="T543" i="3"/>
  <c r="F546" i="4" s="1"/>
  <c r="T544" i="3"/>
  <c r="F547" i="4" s="1"/>
  <c r="T545" i="3"/>
  <c r="F548" i="4" s="1"/>
  <c r="T546" i="3"/>
  <c r="F549" i="4" s="1"/>
  <c r="T547" i="3"/>
  <c r="F550" i="4" s="1"/>
  <c r="T548" i="3"/>
  <c r="F551" i="4" s="1"/>
  <c r="T549" i="3"/>
  <c r="F552" i="4" s="1"/>
  <c r="T550" i="3"/>
  <c r="F553" i="4" s="1"/>
  <c r="T551" i="3"/>
  <c r="F554" i="4" s="1"/>
  <c r="T552" i="3"/>
  <c r="F555" i="4" s="1"/>
  <c r="T553" i="3"/>
  <c r="F556" i="4" s="1"/>
  <c r="T554" i="3"/>
  <c r="F557" i="4" s="1"/>
  <c r="T555" i="3"/>
  <c r="F558" i="4" s="1"/>
  <c r="T556" i="3"/>
  <c r="F559" i="4" s="1"/>
  <c r="T557" i="3"/>
  <c r="F560" i="4" s="1"/>
  <c r="T558" i="3"/>
  <c r="F561" i="4" s="1"/>
  <c r="T559" i="3"/>
  <c r="F562" i="4" s="1"/>
  <c r="T560" i="3"/>
  <c r="F563" i="4" s="1"/>
  <c r="T561" i="3"/>
  <c r="F564" i="4" s="1"/>
  <c r="T562" i="3"/>
  <c r="F565" i="4" s="1"/>
  <c r="T563" i="3"/>
  <c r="F566" i="4" s="1"/>
  <c r="T564" i="3"/>
  <c r="F567" i="4" s="1"/>
  <c r="T565" i="3"/>
  <c r="F568" i="4" s="1"/>
  <c r="T566" i="3"/>
  <c r="F569" i="4" s="1"/>
  <c r="T567" i="3"/>
  <c r="F570" i="4" s="1"/>
  <c r="T568" i="3"/>
  <c r="F571" i="4" s="1"/>
  <c r="T569" i="3"/>
  <c r="F572" i="4" s="1"/>
  <c r="T570" i="3"/>
  <c r="F573" i="4" s="1"/>
  <c r="T571" i="3"/>
  <c r="F574" i="4" s="1"/>
  <c r="T572" i="3"/>
  <c r="F575" i="4" s="1"/>
  <c r="T573" i="3"/>
  <c r="F576" i="4" s="1"/>
  <c r="T574" i="3"/>
  <c r="F577" i="4" s="1"/>
  <c r="T575" i="3"/>
  <c r="F578" i="4" s="1"/>
  <c r="T576" i="3"/>
  <c r="F579" i="4" s="1"/>
  <c r="T577" i="3"/>
  <c r="F580" i="4" s="1"/>
  <c r="T578" i="3"/>
  <c r="F581" i="4" s="1"/>
  <c r="T579" i="3"/>
  <c r="F582" i="4" s="1"/>
  <c r="T580" i="3"/>
  <c r="F583" i="4" s="1"/>
  <c r="T581" i="3"/>
  <c r="F584" i="4" s="1"/>
  <c r="T582" i="3"/>
  <c r="F585" i="4" s="1"/>
  <c r="T583" i="3"/>
  <c r="F586" i="4" s="1"/>
  <c r="T584" i="3"/>
  <c r="F587" i="4" s="1"/>
  <c r="T585" i="3"/>
  <c r="F588" i="4" s="1"/>
  <c r="T586" i="3"/>
  <c r="F589" i="4" s="1"/>
  <c r="T587" i="3"/>
  <c r="F590" i="4" s="1"/>
  <c r="T588" i="3"/>
  <c r="F591" i="4" s="1"/>
  <c r="T589" i="3"/>
  <c r="F592" i="4" s="1"/>
  <c r="T590" i="3"/>
  <c r="F593" i="4" s="1"/>
  <c r="T591" i="3"/>
  <c r="F594" i="4" s="1"/>
  <c r="T592" i="3"/>
  <c r="F595" i="4" s="1"/>
  <c r="T593" i="3"/>
  <c r="F596" i="4" s="1"/>
  <c r="T594" i="3"/>
  <c r="F597" i="4" s="1"/>
  <c r="T595" i="3"/>
  <c r="F598" i="4" s="1"/>
  <c r="T596" i="3"/>
  <c r="F599" i="4" s="1"/>
  <c r="T597" i="3"/>
  <c r="F600" i="4" s="1"/>
  <c r="T598" i="3"/>
  <c r="F601" i="4" s="1"/>
  <c r="T599" i="3"/>
  <c r="F602" i="4" s="1"/>
  <c r="T600" i="3"/>
  <c r="F603" i="4" s="1"/>
  <c r="T601" i="3"/>
  <c r="F604" i="4" s="1"/>
  <c r="T602" i="3"/>
  <c r="F605" i="4" s="1"/>
  <c r="T603" i="3"/>
  <c r="F606" i="4" s="1"/>
  <c r="T604" i="3"/>
  <c r="F607" i="4" s="1"/>
  <c r="T605" i="3"/>
  <c r="F608" i="4" s="1"/>
  <c r="T606" i="3"/>
  <c r="F609" i="4" s="1"/>
  <c r="T607" i="3"/>
  <c r="F610" i="4" s="1"/>
  <c r="T608" i="3"/>
  <c r="F611" i="4" s="1"/>
  <c r="T609" i="3"/>
  <c r="F612" i="4" s="1"/>
  <c r="T610" i="3"/>
  <c r="F613" i="4" s="1"/>
  <c r="T611" i="3"/>
  <c r="F614" i="4" s="1"/>
  <c r="T612" i="3"/>
  <c r="F615" i="4" s="1"/>
  <c r="T613" i="3"/>
  <c r="F616" i="4" s="1"/>
  <c r="T614" i="3"/>
  <c r="F617" i="4" s="1"/>
  <c r="T615" i="3"/>
  <c r="F618" i="4" s="1"/>
  <c r="T616" i="3"/>
  <c r="F619" i="4" s="1"/>
  <c r="T617" i="3"/>
  <c r="F620" i="4" s="1"/>
  <c r="T618" i="3"/>
  <c r="F621" i="4" s="1"/>
  <c r="T619" i="3"/>
  <c r="F622" i="4" s="1"/>
  <c r="T620" i="3"/>
  <c r="F623" i="4" s="1"/>
  <c r="T621" i="3"/>
  <c r="F624" i="4" s="1"/>
  <c r="T622" i="3"/>
  <c r="F625" i="4" s="1"/>
  <c r="T623" i="3"/>
  <c r="F626" i="4" s="1"/>
  <c r="T624" i="3"/>
  <c r="F627" i="4" s="1"/>
  <c r="T625" i="3"/>
  <c r="F628" i="4" s="1"/>
  <c r="T626" i="3"/>
  <c r="F629" i="4" s="1"/>
  <c r="T627" i="3"/>
  <c r="F630" i="4" s="1"/>
  <c r="T628" i="3"/>
  <c r="F631" i="4" s="1"/>
  <c r="T629" i="3"/>
  <c r="F632" i="4" s="1"/>
  <c r="T630" i="3"/>
  <c r="F633" i="4" s="1"/>
  <c r="T631" i="3"/>
  <c r="F634" i="4" s="1"/>
  <c r="T632" i="3"/>
  <c r="F635" i="4" s="1"/>
  <c r="T633" i="3"/>
  <c r="F636" i="4" s="1"/>
  <c r="T634" i="3"/>
  <c r="F637" i="4" s="1"/>
  <c r="T635" i="3"/>
  <c r="F638" i="4" s="1"/>
  <c r="T636" i="3"/>
  <c r="F639" i="4" s="1"/>
  <c r="T637" i="3"/>
  <c r="F640" i="4" s="1"/>
  <c r="T638" i="3"/>
  <c r="T639" i="3"/>
  <c r="F642" i="4" s="1"/>
  <c r="T640" i="3"/>
  <c r="F643" i="4" s="1"/>
  <c r="T641" i="3"/>
  <c r="F644" i="4" s="1"/>
  <c r="T642" i="3"/>
  <c r="F645" i="4" s="1"/>
  <c r="T643" i="3"/>
  <c r="F646" i="4" s="1"/>
  <c r="T644" i="3"/>
  <c r="F647" i="4" s="1"/>
  <c r="T645" i="3"/>
  <c r="F648" i="4" s="1"/>
  <c r="T646" i="3"/>
  <c r="F649" i="4" s="1"/>
  <c r="T647" i="3"/>
  <c r="F650" i="4" s="1"/>
  <c r="T648" i="3"/>
  <c r="F651" i="4" s="1"/>
  <c r="T649" i="3"/>
  <c r="F652" i="4" s="1"/>
  <c r="T650" i="3"/>
  <c r="F653" i="4" s="1"/>
  <c r="T651" i="3"/>
  <c r="F654" i="4" s="1"/>
  <c r="T652" i="3"/>
  <c r="F655" i="4" s="1"/>
  <c r="T653" i="3"/>
  <c r="F656" i="4" s="1"/>
  <c r="T654" i="3"/>
  <c r="F657" i="4" s="1"/>
  <c r="T655" i="3"/>
  <c r="F658" i="4" s="1"/>
  <c r="T656" i="3"/>
  <c r="F659" i="4" s="1"/>
  <c r="T657" i="3"/>
  <c r="F660" i="4" s="1"/>
  <c r="T658" i="3"/>
  <c r="F661" i="4" s="1"/>
  <c r="T659" i="3"/>
  <c r="F662" i="4" s="1"/>
  <c r="T660" i="3"/>
  <c r="F663" i="4" s="1"/>
  <c r="T661" i="3"/>
  <c r="F664" i="4" s="1"/>
  <c r="T662" i="3"/>
  <c r="F665" i="4" s="1"/>
  <c r="T663" i="3"/>
  <c r="F666" i="4" s="1"/>
  <c r="T664" i="3"/>
  <c r="F667" i="4" s="1"/>
  <c r="T665" i="3"/>
  <c r="F668" i="4" s="1"/>
  <c r="T666" i="3"/>
  <c r="F669" i="4" s="1"/>
  <c r="T667" i="3"/>
  <c r="F670" i="4" s="1"/>
  <c r="T668" i="3"/>
  <c r="F671" i="4" s="1"/>
  <c r="T669" i="3"/>
  <c r="F672" i="4" s="1"/>
  <c r="T670" i="3"/>
  <c r="F673" i="4" s="1"/>
  <c r="T671" i="3"/>
  <c r="F674" i="4" s="1"/>
  <c r="T7" i="3"/>
  <c r="N10" i="2" s="1"/>
  <c r="AN8" i="3"/>
  <c r="AN9" i="3"/>
  <c r="AN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G313" i="4" s="1"/>
  <c r="AN311" i="3"/>
  <c r="G314" i="4" s="1"/>
  <c r="AN312" i="3"/>
  <c r="G315" i="4" s="1"/>
  <c r="AN313" i="3"/>
  <c r="G316" i="4" s="1"/>
  <c r="AN314" i="3"/>
  <c r="G317" i="4" s="1"/>
  <c r="AN315" i="3"/>
  <c r="G318" i="4" s="1"/>
  <c r="AN316" i="3"/>
  <c r="G319" i="4" s="1"/>
  <c r="AN317" i="3"/>
  <c r="G320" i="4" s="1"/>
  <c r="AN318" i="3"/>
  <c r="G321" i="4" s="1"/>
  <c r="AN319" i="3"/>
  <c r="G322" i="4" s="1"/>
  <c r="AN320" i="3"/>
  <c r="G323" i="4" s="1"/>
  <c r="AN321" i="3"/>
  <c r="G324" i="4" s="1"/>
  <c r="AN322" i="3"/>
  <c r="G325" i="4" s="1"/>
  <c r="AN323" i="3"/>
  <c r="G326" i="4" s="1"/>
  <c r="AN324" i="3"/>
  <c r="G327" i="4" s="1"/>
  <c r="AN325" i="3"/>
  <c r="G328" i="4" s="1"/>
  <c r="AN326" i="3"/>
  <c r="G329" i="4" s="1"/>
  <c r="AN327" i="3"/>
  <c r="G330" i="4" s="1"/>
  <c r="AN328" i="3"/>
  <c r="G331" i="4" s="1"/>
  <c r="AN329" i="3"/>
  <c r="G332" i="4" s="1"/>
  <c r="AN330" i="3"/>
  <c r="G333" i="4" s="1"/>
  <c r="AN331" i="3"/>
  <c r="G334" i="4" s="1"/>
  <c r="AN332" i="3"/>
  <c r="G335" i="4" s="1"/>
  <c r="AN333" i="3"/>
  <c r="G336" i="4" s="1"/>
  <c r="AN334" i="3"/>
  <c r="G337" i="4" s="1"/>
  <c r="AN335" i="3"/>
  <c r="G338" i="4" s="1"/>
  <c r="AN336" i="3"/>
  <c r="G339" i="4" s="1"/>
  <c r="AN337" i="3"/>
  <c r="G340" i="4" s="1"/>
  <c r="AN338" i="3"/>
  <c r="G341" i="4" s="1"/>
  <c r="AN339" i="3"/>
  <c r="G342" i="4" s="1"/>
  <c r="AN340" i="3"/>
  <c r="G343" i="4" s="1"/>
  <c r="AN341" i="3"/>
  <c r="G344" i="4" s="1"/>
  <c r="AN342" i="3"/>
  <c r="G345" i="4" s="1"/>
  <c r="AN343" i="3"/>
  <c r="G346" i="4" s="1"/>
  <c r="AN344" i="3"/>
  <c r="G347" i="4" s="1"/>
  <c r="AN345" i="3"/>
  <c r="G348" i="4" s="1"/>
  <c r="AN346" i="3"/>
  <c r="G349" i="4" s="1"/>
  <c r="AN347" i="3"/>
  <c r="G350" i="4" s="1"/>
  <c r="AN348" i="3"/>
  <c r="G351" i="4" s="1"/>
  <c r="AN349" i="3"/>
  <c r="G352" i="4" s="1"/>
  <c r="AN350" i="3"/>
  <c r="G353" i="4" s="1"/>
  <c r="AN351" i="3"/>
  <c r="G354" i="4" s="1"/>
  <c r="AN352" i="3"/>
  <c r="G355" i="4" s="1"/>
  <c r="AN353" i="3"/>
  <c r="G356" i="4" s="1"/>
  <c r="AN354" i="3"/>
  <c r="G357" i="4" s="1"/>
  <c r="AN355" i="3"/>
  <c r="G358" i="4" s="1"/>
  <c r="AN356" i="3"/>
  <c r="G359" i="4" s="1"/>
  <c r="AN357" i="3"/>
  <c r="G360" i="4" s="1"/>
  <c r="AN358" i="3"/>
  <c r="G361" i="4" s="1"/>
  <c r="AN359" i="3"/>
  <c r="G362" i="4" s="1"/>
  <c r="AN360" i="3"/>
  <c r="G363" i="4" s="1"/>
  <c r="AN361" i="3"/>
  <c r="G364" i="4" s="1"/>
  <c r="AN362" i="3"/>
  <c r="G365" i="4" s="1"/>
  <c r="AN363" i="3"/>
  <c r="G366" i="4" s="1"/>
  <c r="AN364" i="3"/>
  <c r="G367" i="4" s="1"/>
  <c r="AN365" i="3"/>
  <c r="G368" i="4" s="1"/>
  <c r="AN366" i="3"/>
  <c r="G369" i="4" s="1"/>
  <c r="AN367" i="3"/>
  <c r="G370" i="4" s="1"/>
  <c r="AN368" i="3"/>
  <c r="G371" i="4" s="1"/>
  <c r="AN369" i="3"/>
  <c r="G372" i="4" s="1"/>
  <c r="AN370" i="3"/>
  <c r="G373" i="4" s="1"/>
  <c r="AN371" i="3"/>
  <c r="G374" i="4" s="1"/>
  <c r="AN372" i="3"/>
  <c r="G375" i="4" s="1"/>
  <c r="AN373" i="3"/>
  <c r="G376" i="4" s="1"/>
  <c r="AN374" i="3"/>
  <c r="G377" i="4" s="1"/>
  <c r="AN375" i="3"/>
  <c r="G378" i="4" s="1"/>
  <c r="AN376" i="3"/>
  <c r="G379" i="4" s="1"/>
  <c r="AN377" i="3"/>
  <c r="G380" i="4" s="1"/>
  <c r="AN378" i="3"/>
  <c r="G381" i="4" s="1"/>
  <c r="AN379" i="3"/>
  <c r="G382" i="4" s="1"/>
  <c r="AN380" i="3"/>
  <c r="G383" i="4" s="1"/>
  <c r="AN381" i="3"/>
  <c r="G384" i="4" s="1"/>
  <c r="AN382" i="3"/>
  <c r="G385" i="4" s="1"/>
  <c r="AN383" i="3"/>
  <c r="G386" i="4" s="1"/>
  <c r="AN384" i="3"/>
  <c r="G387" i="4" s="1"/>
  <c r="AN385" i="3"/>
  <c r="G388" i="4" s="1"/>
  <c r="AN386" i="3"/>
  <c r="G389" i="4" s="1"/>
  <c r="AN387" i="3"/>
  <c r="G390" i="4" s="1"/>
  <c r="AN388" i="3"/>
  <c r="G391" i="4" s="1"/>
  <c r="AN389" i="3"/>
  <c r="G392" i="4" s="1"/>
  <c r="AN390" i="3"/>
  <c r="G393" i="4" s="1"/>
  <c r="AN391" i="3"/>
  <c r="G394" i="4" s="1"/>
  <c r="AN392" i="3"/>
  <c r="G395" i="4" s="1"/>
  <c r="AN393" i="3"/>
  <c r="G396" i="4" s="1"/>
  <c r="AN394" i="3"/>
  <c r="G397" i="4" s="1"/>
  <c r="AN395" i="3"/>
  <c r="G398" i="4" s="1"/>
  <c r="AN396" i="3"/>
  <c r="G399" i="4" s="1"/>
  <c r="AN397" i="3"/>
  <c r="G400" i="4" s="1"/>
  <c r="AN398" i="3"/>
  <c r="G401" i="4" s="1"/>
  <c r="AN399" i="3"/>
  <c r="G402" i="4" s="1"/>
  <c r="AN400" i="3"/>
  <c r="G403" i="4" s="1"/>
  <c r="AN401" i="3"/>
  <c r="G404" i="4" s="1"/>
  <c r="AN402" i="3"/>
  <c r="G405" i="4" s="1"/>
  <c r="AN403" i="3"/>
  <c r="G406" i="4" s="1"/>
  <c r="AN404" i="3"/>
  <c r="G407" i="4" s="1"/>
  <c r="AN405" i="3"/>
  <c r="G408" i="4" s="1"/>
  <c r="AN406" i="3"/>
  <c r="G409" i="4" s="1"/>
  <c r="AN407" i="3"/>
  <c r="G410" i="4" s="1"/>
  <c r="AN408" i="3"/>
  <c r="G411" i="4" s="1"/>
  <c r="AN409" i="3"/>
  <c r="G412" i="4" s="1"/>
  <c r="AN410" i="3"/>
  <c r="G413" i="4" s="1"/>
  <c r="AN411" i="3"/>
  <c r="G414" i="4" s="1"/>
  <c r="AN412" i="3"/>
  <c r="G415" i="4" s="1"/>
  <c r="AN413" i="3"/>
  <c r="G416" i="4" s="1"/>
  <c r="AN414" i="3"/>
  <c r="G417" i="4" s="1"/>
  <c r="AN415" i="3"/>
  <c r="G418" i="4" s="1"/>
  <c r="AN416" i="3"/>
  <c r="G419" i="4" s="1"/>
  <c r="AN417" i="3"/>
  <c r="G420" i="4" s="1"/>
  <c r="AN418" i="3"/>
  <c r="G421" i="4" s="1"/>
  <c r="AN419" i="3"/>
  <c r="G422" i="4" s="1"/>
  <c r="AN420" i="3"/>
  <c r="G423" i="4" s="1"/>
  <c r="AN421" i="3"/>
  <c r="G424" i="4" s="1"/>
  <c r="AN422" i="3"/>
  <c r="G425" i="4" s="1"/>
  <c r="AN423" i="3"/>
  <c r="G426" i="4" s="1"/>
  <c r="AN424" i="3"/>
  <c r="G427" i="4" s="1"/>
  <c r="AN425" i="3"/>
  <c r="G428" i="4" s="1"/>
  <c r="AN426" i="3"/>
  <c r="G429" i="4" s="1"/>
  <c r="AN427" i="3"/>
  <c r="G430" i="4" s="1"/>
  <c r="AN428" i="3"/>
  <c r="G431" i="4" s="1"/>
  <c r="AN429" i="3"/>
  <c r="G432" i="4" s="1"/>
  <c r="AN430" i="3"/>
  <c r="G433" i="4" s="1"/>
  <c r="AN431" i="3"/>
  <c r="G434" i="4" s="1"/>
  <c r="AN432" i="3"/>
  <c r="G435" i="4" s="1"/>
  <c r="AN433" i="3"/>
  <c r="G436" i="4" s="1"/>
  <c r="AN434" i="3"/>
  <c r="G437" i="4" s="1"/>
  <c r="AN435" i="3"/>
  <c r="G438" i="4" s="1"/>
  <c r="AN436" i="3"/>
  <c r="G439" i="4" s="1"/>
  <c r="AN437" i="3"/>
  <c r="G440" i="4" s="1"/>
  <c r="AN438" i="3"/>
  <c r="G441" i="4" s="1"/>
  <c r="AN439" i="3"/>
  <c r="G442" i="4" s="1"/>
  <c r="AN440" i="3"/>
  <c r="G443" i="4" s="1"/>
  <c r="AN441" i="3"/>
  <c r="G444" i="4" s="1"/>
  <c r="AN442" i="3"/>
  <c r="G445" i="4" s="1"/>
  <c r="AN443" i="3"/>
  <c r="G446" i="4" s="1"/>
  <c r="AN444" i="3"/>
  <c r="G447" i="4" s="1"/>
  <c r="AN445" i="3"/>
  <c r="G448" i="4" s="1"/>
  <c r="AN446" i="3"/>
  <c r="G449" i="4" s="1"/>
  <c r="AN447" i="3"/>
  <c r="G450" i="4" s="1"/>
  <c r="AN448" i="3"/>
  <c r="G451" i="4" s="1"/>
  <c r="AN449" i="3"/>
  <c r="G452" i="4" s="1"/>
  <c r="AN450" i="3"/>
  <c r="G453" i="4" s="1"/>
  <c r="AN451" i="3"/>
  <c r="G454" i="4" s="1"/>
  <c r="AN452" i="3"/>
  <c r="G455" i="4" s="1"/>
  <c r="AN453" i="3"/>
  <c r="G456" i="4" s="1"/>
  <c r="AN454" i="3"/>
  <c r="G457" i="4" s="1"/>
  <c r="AN455" i="3"/>
  <c r="G458" i="4" s="1"/>
  <c r="AN456" i="3"/>
  <c r="G459" i="4" s="1"/>
  <c r="AN457" i="3"/>
  <c r="G460" i="4" s="1"/>
  <c r="AN458" i="3"/>
  <c r="G461" i="4" s="1"/>
  <c r="AN459" i="3"/>
  <c r="G462" i="4" s="1"/>
  <c r="AN460" i="3"/>
  <c r="G463" i="4" s="1"/>
  <c r="AN461" i="3"/>
  <c r="G464" i="4" s="1"/>
  <c r="AN462" i="3"/>
  <c r="G465" i="4" s="1"/>
  <c r="AN463" i="3"/>
  <c r="G466" i="4" s="1"/>
  <c r="AN464" i="3"/>
  <c r="G467" i="4" s="1"/>
  <c r="AN465" i="3"/>
  <c r="G468" i="4" s="1"/>
  <c r="AN466" i="3"/>
  <c r="G469" i="4" s="1"/>
  <c r="AN467" i="3"/>
  <c r="G470" i="4" s="1"/>
  <c r="AN468" i="3"/>
  <c r="G471" i="4" s="1"/>
  <c r="AN469" i="3"/>
  <c r="G472" i="4" s="1"/>
  <c r="AN470" i="3"/>
  <c r="G473" i="4" s="1"/>
  <c r="AN471" i="3"/>
  <c r="G474" i="4" s="1"/>
  <c r="AN472" i="3"/>
  <c r="G475" i="4" s="1"/>
  <c r="AN473" i="3"/>
  <c r="G476" i="4" s="1"/>
  <c r="AN474" i="3"/>
  <c r="G477" i="4" s="1"/>
  <c r="AN475" i="3"/>
  <c r="G478" i="4" s="1"/>
  <c r="AN476" i="3"/>
  <c r="G479" i="4" s="1"/>
  <c r="AN477" i="3"/>
  <c r="G480" i="4" s="1"/>
  <c r="AN478" i="3"/>
  <c r="G481" i="4" s="1"/>
  <c r="AN479" i="3"/>
  <c r="G482" i="4" s="1"/>
  <c r="AN480" i="3"/>
  <c r="G483" i="4" s="1"/>
  <c r="AN481" i="3"/>
  <c r="G484" i="4" s="1"/>
  <c r="AN482" i="3"/>
  <c r="G485" i="4" s="1"/>
  <c r="AN483" i="3"/>
  <c r="G486" i="4" s="1"/>
  <c r="AN484" i="3"/>
  <c r="G487" i="4" s="1"/>
  <c r="AN485" i="3"/>
  <c r="G488" i="4" s="1"/>
  <c r="AN486" i="3"/>
  <c r="G489" i="4" s="1"/>
  <c r="AN487" i="3"/>
  <c r="G490" i="4" s="1"/>
  <c r="AN488" i="3"/>
  <c r="G491" i="4" s="1"/>
  <c r="AN489" i="3"/>
  <c r="G492" i="4" s="1"/>
  <c r="AN490" i="3"/>
  <c r="G493" i="4" s="1"/>
  <c r="AN491" i="3"/>
  <c r="G494" i="4" s="1"/>
  <c r="AN492" i="3"/>
  <c r="G495" i="4" s="1"/>
  <c r="AN493" i="3"/>
  <c r="G496" i="4" s="1"/>
  <c r="AN494" i="3"/>
  <c r="G497" i="4" s="1"/>
  <c r="AN495" i="3"/>
  <c r="G498" i="4" s="1"/>
  <c r="AN496" i="3"/>
  <c r="G499" i="4" s="1"/>
  <c r="AN497" i="3"/>
  <c r="G500" i="4" s="1"/>
  <c r="AN498" i="3"/>
  <c r="G501" i="4" s="1"/>
  <c r="AN499" i="3"/>
  <c r="G502" i="4" s="1"/>
  <c r="AN500" i="3"/>
  <c r="G503" i="4" s="1"/>
  <c r="AN501" i="3"/>
  <c r="G504" i="4" s="1"/>
  <c r="AN502" i="3"/>
  <c r="G505" i="4" s="1"/>
  <c r="AN503" i="3"/>
  <c r="G506" i="4" s="1"/>
  <c r="AN504" i="3"/>
  <c r="G507" i="4" s="1"/>
  <c r="AN505" i="3"/>
  <c r="G508" i="4" s="1"/>
  <c r="AN506" i="3"/>
  <c r="G509" i="4" s="1"/>
  <c r="AN507" i="3"/>
  <c r="G510" i="4" s="1"/>
  <c r="AN508" i="3"/>
  <c r="G511" i="4" s="1"/>
  <c r="AN509" i="3"/>
  <c r="G512" i="4" s="1"/>
  <c r="AN510" i="3"/>
  <c r="G513" i="4" s="1"/>
  <c r="AN511" i="3"/>
  <c r="G514" i="4" s="1"/>
  <c r="AN512" i="3"/>
  <c r="G515" i="4" s="1"/>
  <c r="AN513" i="3"/>
  <c r="G516" i="4" s="1"/>
  <c r="AN514" i="3"/>
  <c r="G517" i="4" s="1"/>
  <c r="AN515" i="3"/>
  <c r="G518" i="4" s="1"/>
  <c r="AN516" i="3"/>
  <c r="G519" i="4" s="1"/>
  <c r="AN517" i="3"/>
  <c r="G520" i="4" s="1"/>
  <c r="AN518" i="3"/>
  <c r="G521" i="4" s="1"/>
  <c r="AN519" i="3"/>
  <c r="G522" i="4" s="1"/>
  <c r="AN520" i="3"/>
  <c r="G523" i="4" s="1"/>
  <c r="AN521" i="3"/>
  <c r="G524" i="4" s="1"/>
  <c r="AN522" i="3"/>
  <c r="G525" i="4" s="1"/>
  <c r="AN523" i="3"/>
  <c r="G526" i="4" s="1"/>
  <c r="AN524" i="3"/>
  <c r="G527" i="4" s="1"/>
  <c r="AN525" i="3"/>
  <c r="G528" i="4" s="1"/>
  <c r="AN526" i="3"/>
  <c r="G529" i="4" s="1"/>
  <c r="AN527" i="3"/>
  <c r="G530" i="4" s="1"/>
  <c r="AN528" i="3"/>
  <c r="G531" i="4" s="1"/>
  <c r="AN529" i="3"/>
  <c r="G532" i="4" s="1"/>
  <c r="AN530" i="3"/>
  <c r="G533" i="4" s="1"/>
  <c r="AN531" i="3"/>
  <c r="G534" i="4" s="1"/>
  <c r="AN532" i="3"/>
  <c r="G535" i="4" s="1"/>
  <c r="AN533" i="3"/>
  <c r="G536" i="4" s="1"/>
  <c r="AN534" i="3"/>
  <c r="G537" i="4" s="1"/>
  <c r="AN535" i="3"/>
  <c r="G538" i="4" s="1"/>
  <c r="AN536" i="3"/>
  <c r="G539" i="4" s="1"/>
  <c r="AN537" i="3"/>
  <c r="G540" i="4" s="1"/>
  <c r="AN538" i="3"/>
  <c r="G541" i="4" s="1"/>
  <c r="AN539" i="3"/>
  <c r="G542" i="4" s="1"/>
  <c r="AN540" i="3"/>
  <c r="G543" i="4" s="1"/>
  <c r="AN541" i="3"/>
  <c r="G544" i="4" s="1"/>
  <c r="AN542" i="3"/>
  <c r="G545" i="4" s="1"/>
  <c r="AN543" i="3"/>
  <c r="G546" i="4" s="1"/>
  <c r="AN544" i="3"/>
  <c r="G547" i="4" s="1"/>
  <c r="AN545" i="3"/>
  <c r="G548" i="4" s="1"/>
  <c r="AN546" i="3"/>
  <c r="G549" i="4" s="1"/>
  <c r="AN547" i="3"/>
  <c r="G550" i="4" s="1"/>
  <c r="AN548" i="3"/>
  <c r="G551" i="4" s="1"/>
  <c r="AN549" i="3"/>
  <c r="G552" i="4" s="1"/>
  <c r="AN550" i="3"/>
  <c r="G553" i="4" s="1"/>
  <c r="AN551" i="3"/>
  <c r="G554" i="4" s="1"/>
  <c r="AN552" i="3"/>
  <c r="G555" i="4" s="1"/>
  <c r="AN553" i="3"/>
  <c r="G556" i="4" s="1"/>
  <c r="AN554" i="3"/>
  <c r="G557" i="4" s="1"/>
  <c r="AN555" i="3"/>
  <c r="G558" i="4" s="1"/>
  <c r="AN556" i="3"/>
  <c r="G559" i="4" s="1"/>
  <c r="AN557" i="3"/>
  <c r="G560" i="4" s="1"/>
  <c r="AN558" i="3"/>
  <c r="G561" i="4" s="1"/>
  <c r="AN559" i="3"/>
  <c r="G562" i="4" s="1"/>
  <c r="AN560" i="3"/>
  <c r="G563" i="4" s="1"/>
  <c r="AN561" i="3"/>
  <c r="G564" i="4" s="1"/>
  <c r="AN562" i="3"/>
  <c r="G565" i="4" s="1"/>
  <c r="AN563" i="3"/>
  <c r="G566" i="4" s="1"/>
  <c r="AN564" i="3"/>
  <c r="G567" i="4" s="1"/>
  <c r="AN565" i="3"/>
  <c r="G568" i="4" s="1"/>
  <c r="AN566" i="3"/>
  <c r="G569" i="4" s="1"/>
  <c r="AN567" i="3"/>
  <c r="G570" i="4" s="1"/>
  <c r="AN568" i="3"/>
  <c r="G571" i="4" s="1"/>
  <c r="AN569" i="3"/>
  <c r="G572" i="4" s="1"/>
  <c r="AN570" i="3"/>
  <c r="G573" i="4" s="1"/>
  <c r="AN571" i="3"/>
  <c r="G574" i="4" s="1"/>
  <c r="AN572" i="3"/>
  <c r="G575" i="4" s="1"/>
  <c r="AN573" i="3"/>
  <c r="G576" i="4" s="1"/>
  <c r="AN574" i="3"/>
  <c r="G577" i="4" s="1"/>
  <c r="AN575" i="3"/>
  <c r="G578" i="4" s="1"/>
  <c r="AN576" i="3"/>
  <c r="G579" i="4" s="1"/>
  <c r="AN577" i="3"/>
  <c r="G580" i="4" s="1"/>
  <c r="AN578" i="3"/>
  <c r="G581" i="4" s="1"/>
  <c r="AN579" i="3"/>
  <c r="G582" i="4" s="1"/>
  <c r="AN580" i="3"/>
  <c r="G583" i="4" s="1"/>
  <c r="AN581" i="3"/>
  <c r="G584" i="4" s="1"/>
  <c r="AN582" i="3"/>
  <c r="G585" i="4" s="1"/>
  <c r="AN583" i="3"/>
  <c r="G586" i="4" s="1"/>
  <c r="AN584" i="3"/>
  <c r="G587" i="4" s="1"/>
  <c r="AN585" i="3"/>
  <c r="G588" i="4" s="1"/>
  <c r="AN586" i="3"/>
  <c r="G589" i="4" s="1"/>
  <c r="AN587" i="3"/>
  <c r="G590" i="4" s="1"/>
  <c r="AN588" i="3"/>
  <c r="G591" i="4" s="1"/>
  <c r="AN589" i="3"/>
  <c r="G592" i="4" s="1"/>
  <c r="AN590" i="3"/>
  <c r="G593" i="4" s="1"/>
  <c r="AN591" i="3"/>
  <c r="G594" i="4" s="1"/>
  <c r="AN592" i="3"/>
  <c r="G595" i="4" s="1"/>
  <c r="AN593" i="3"/>
  <c r="G596" i="4" s="1"/>
  <c r="AN594" i="3"/>
  <c r="G597" i="4" s="1"/>
  <c r="AN595" i="3"/>
  <c r="G598" i="4" s="1"/>
  <c r="AN596" i="3"/>
  <c r="G599" i="4" s="1"/>
  <c r="AN597" i="3"/>
  <c r="G600" i="4" s="1"/>
  <c r="AN598" i="3"/>
  <c r="G601" i="4" s="1"/>
  <c r="AN599" i="3"/>
  <c r="G602" i="4" s="1"/>
  <c r="AN600" i="3"/>
  <c r="G603" i="4" s="1"/>
  <c r="AN601" i="3"/>
  <c r="G604" i="4" s="1"/>
  <c r="AN602" i="3"/>
  <c r="G605" i="4" s="1"/>
  <c r="AN603" i="3"/>
  <c r="G606" i="4" s="1"/>
  <c r="AN604" i="3"/>
  <c r="G607" i="4" s="1"/>
  <c r="AN605" i="3"/>
  <c r="G608" i="4" s="1"/>
  <c r="AN606" i="3"/>
  <c r="G609" i="4" s="1"/>
  <c r="AN607" i="3"/>
  <c r="G610" i="4" s="1"/>
  <c r="AN608" i="3"/>
  <c r="G611" i="4" s="1"/>
  <c r="AN609" i="3"/>
  <c r="G612" i="4" s="1"/>
  <c r="AN610" i="3"/>
  <c r="G613" i="4" s="1"/>
  <c r="AN611" i="3"/>
  <c r="G614" i="4" s="1"/>
  <c r="AN612" i="3"/>
  <c r="G615" i="4" s="1"/>
  <c r="AN613" i="3"/>
  <c r="G616" i="4" s="1"/>
  <c r="AN614" i="3"/>
  <c r="G617" i="4" s="1"/>
  <c r="AN615" i="3"/>
  <c r="G618" i="4" s="1"/>
  <c r="AN616" i="3"/>
  <c r="G619" i="4" s="1"/>
  <c r="AN617" i="3"/>
  <c r="G620" i="4" s="1"/>
  <c r="AN618" i="3"/>
  <c r="G621" i="4" s="1"/>
  <c r="AN619" i="3"/>
  <c r="G622" i="4" s="1"/>
  <c r="AN620" i="3"/>
  <c r="G623" i="4" s="1"/>
  <c r="AN621" i="3"/>
  <c r="G624" i="4" s="1"/>
  <c r="AN622" i="3"/>
  <c r="G625" i="4" s="1"/>
  <c r="AN623" i="3"/>
  <c r="G626" i="4" s="1"/>
  <c r="AN624" i="3"/>
  <c r="G627" i="4" s="1"/>
  <c r="AN625" i="3"/>
  <c r="G628" i="4" s="1"/>
  <c r="AN626" i="3"/>
  <c r="G629" i="4" s="1"/>
  <c r="AN627" i="3"/>
  <c r="G630" i="4" s="1"/>
  <c r="AN628" i="3"/>
  <c r="G631" i="4" s="1"/>
  <c r="AN629" i="3"/>
  <c r="G632" i="4" s="1"/>
  <c r="AN630" i="3"/>
  <c r="G633" i="4" s="1"/>
  <c r="AN631" i="3"/>
  <c r="G634" i="4" s="1"/>
  <c r="AN632" i="3"/>
  <c r="G635" i="4" s="1"/>
  <c r="AN633" i="3"/>
  <c r="G636" i="4" s="1"/>
  <c r="AN634" i="3"/>
  <c r="G637" i="4" s="1"/>
  <c r="AN635" i="3"/>
  <c r="G638" i="4" s="1"/>
  <c r="AN636" i="3"/>
  <c r="G639" i="4" s="1"/>
  <c r="AN637" i="3"/>
  <c r="G640" i="4" s="1"/>
  <c r="AN638" i="3"/>
  <c r="G641" i="4" s="1"/>
  <c r="AN639" i="3"/>
  <c r="G642" i="4" s="1"/>
  <c r="AN640" i="3"/>
  <c r="G643" i="4" s="1"/>
  <c r="AN641" i="3"/>
  <c r="G644" i="4" s="1"/>
  <c r="AN642" i="3"/>
  <c r="G645" i="4" s="1"/>
  <c r="AN643" i="3"/>
  <c r="G646" i="4" s="1"/>
  <c r="AN644" i="3"/>
  <c r="G647" i="4" s="1"/>
  <c r="AN645" i="3"/>
  <c r="G648" i="4" s="1"/>
  <c r="AN646" i="3"/>
  <c r="G649" i="4" s="1"/>
  <c r="AN647" i="3"/>
  <c r="G650" i="4" s="1"/>
  <c r="AN648" i="3"/>
  <c r="G651" i="4" s="1"/>
  <c r="AN649" i="3"/>
  <c r="G652" i="4" s="1"/>
  <c r="AN650" i="3"/>
  <c r="G653" i="4" s="1"/>
  <c r="AN651" i="3"/>
  <c r="G654" i="4" s="1"/>
  <c r="AN652" i="3"/>
  <c r="G655" i="4" s="1"/>
  <c r="AN653" i="3"/>
  <c r="G656" i="4" s="1"/>
  <c r="AN654" i="3"/>
  <c r="G657" i="4" s="1"/>
  <c r="AN655" i="3"/>
  <c r="G658" i="4" s="1"/>
  <c r="AN656" i="3"/>
  <c r="G659" i="4" s="1"/>
  <c r="AN657" i="3"/>
  <c r="G660" i="4" s="1"/>
  <c r="AN658" i="3"/>
  <c r="G661" i="4" s="1"/>
  <c r="AN659" i="3"/>
  <c r="G662" i="4" s="1"/>
  <c r="AN660" i="3"/>
  <c r="G663" i="4" s="1"/>
  <c r="AN661" i="3"/>
  <c r="G664" i="4" s="1"/>
  <c r="AN662" i="3"/>
  <c r="G665" i="4" s="1"/>
  <c r="AN663" i="3"/>
  <c r="G666" i="4" s="1"/>
  <c r="AN664" i="3"/>
  <c r="G667" i="4" s="1"/>
  <c r="AN665" i="3"/>
  <c r="G668" i="4" s="1"/>
  <c r="AN666" i="3"/>
  <c r="G669" i="4" s="1"/>
  <c r="AN667" i="3"/>
  <c r="G670" i="4" s="1"/>
  <c r="AN668" i="3"/>
  <c r="G671" i="4" s="1"/>
  <c r="AN669" i="3"/>
  <c r="G672" i="4" s="1"/>
  <c r="AN670" i="3"/>
  <c r="G673" i="4" s="1"/>
  <c r="AN671" i="3"/>
  <c r="G674" i="4" s="1"/>
  <c r="AN7" i="3"/>
  <c r="G10" i="4" s="1"/>
  <c r="G304" i="4" l="1"/>
  <c r="G292" i="4"/>
  <c r="G274" i="4"/>
  <c r="G268" i="4"/>
  <c r="G250" i="4"/>
  <c r="G232" i="4"/>
  <c r="G220" i="4"/>
  <c r="G202" i="4"/>
  <c r="G178" i="4"/>
  <c r="G160" i="4"/>
  <c r="G142" i="4"/>
  <c r="G124" i="4"/>
  <c r="G112" i="4"/>
  <c r="G100" i="4"/>
  <c r="G82" i="4"/>
  <c r="G70" i="4"/>
  <c r="G52" i="4"/>
  <c r="G40" i="4"/>
  <c r="G28" i="4"/>
  <c r="G16" i="4"/>
  <c r="G308" i="4"/>
  <c r="G302" i="4"/>
  <c r="G296" i="4"/>
  <c r="G290" i="4"/>
  <c r="G284" i="4"/>
  <c r="G278" i="4"/>
  <c r="G272" i="4"/>
  <c r="G266" i="4"/>
  <c r="G260" i="4"/>
  <c r="G254" i="4"/>
  <c r="G248" i="4"/>
  <c r="G242" i="4"/>
  <c r="G236" i="4"/>
  <c r="G230" i="4"/>
  <c r="G224" i="4"/>
  <c r="G218" i="4"/>
  <c r="G212" i="4"/>
  <c r="G206" i="4"/>
  <c r="G200" i="4"/>
  <c r="G194" i="4"/>
  <c r="G188" i="4"/>
  <c r="G182" i="4"/>
  <c r="G176" i="4"/>
  <c r="G170" i="4"/>
  <c r="G164" i="4"/>
  <c r="G158" i="4"/>
  <c r="G152" i="4"/>
  <c r="G146" i="4"/>
  <c r="G140" i="4"/>
  <c r="G134" i="4"/>
  <c r="G128" i="4"/>
  <c r="G122" i="4"/>
  <c r="G116" i="4"/>
  <c r="G110" i="4"/>
  <c r="G104" i="4"/>
  <c r="G98" i="4"/>
  <c r="G92" i="4"/>
  <c r="G86" i="4"/>
  <c r="G80" i="4"/>
  <c r="G74" i="4"/>
  <c r="G68" i="4"/>
  <c r="G62" i="4"/>
  <c r="G56" i="4"/>
  <c r="G50" i="4"/>
  <c r="G44" i="4"/>
  <c r="G38" i="4"/>
  <c r="G32" i="4"/>
  <c r="G26" i="4"/>
  <c r="G20" i="4"/>
  <c r="G14" i="4"/>
  <c r="G310" i="4"/>
  <c r="G286" i="4"/>
  <c r="G256" i="4"/>
  <c r="G238" i="4"/>
  <c r="G208" i="4"/>
  <c r="G172" i="4"/>
  <c r="G154" i="4"/>
  <c r="G136" i="4"/>
  <c r="G106" i="4"/>
  <c r="G88" i="4"/>
  <c r="G76" i="4"/>
  <c r="G58" i="4"/>
  <c r="G34" i="4"/>
  <c r="G309" i="4"/>
  <c r="G291" i="4"/>
  <c r="G285" i="4"/>
  <c r="G273" i="4"/>
  <c r="G261" i="4"/>
  <c r="G249" i="4"/>
  <c r="G237" i="4"/>
  <c r="G225" i="4"/>
  <c r="G219" i="4"/>
  <c r="G213" i="4"/>
  <c r="G195" i="4"/>
  <c r="G189" i="4"/>
  <c r="G177" i="4"/>
  <c r="G159" i="4"/>
  <c r="G147" i="4"/>
  <c r="G135" i="4"/>
  <c r="G129" i="4"/>
  <c r="G117" i="4"/>
  <c r="G105" i="4"/>
  <c r="G93" i="4"/>
  <c r="G87" i="4"/>
  <c r="G75" i="4"/>
  <c r="G63" i="4"/>
  <c r="G51" i="4"/>
  <c r="G39" i="4"/>
  <c r="G21" i="4"/>
  <c r="G301" i="4"/>
  <c r="G289" i="4"/>
  <c r="G271" i="4"/>
  <c r="G253" i="4"/>
  <c r="G241" i="4"/>
  <c r="G217" i="4"/>
  <c r="G199" i="4"/>
  <c r="G181" i="4"/>
  <c r="G175" i="4"/>
  <c r="G157" i="4"/>
  <c r="G145" i="4"/>
  <c r="G133" i="4"/>
  <c r="G121" i="4"/>
  <c r="G109" i="4"/>
  <c r="G91" i="4"/>
  <c r="G67" i="4"/>
  <c r="G49" i="4"/>
  <c r="G25" i="4"/>
  <c r="G307" i="4"/>
  <c r="G283" i="4"/>
  <c r="G259" i="4"/>
  <c r="G229" i="4"/>
  <c r="G223" i="4"/>
  <c r="G205" i="4"/>
  <c r="G193" i="4"/>
  <c r="G169" i="4"/>
  <c r="G151" i="4"/>
  <c r="G115" i="4"/>
  <c r="G97" i="4"/>
  <c r="G79" i="4"/>
  <c r="G61" i="4"/>
  <c r="G43" i="4"/>
  <c r="G31" i="4"/>
  <c r="G13" i="4"/>
  <c r="G312" i="4"/>
  <c r="G306" i="4"/>
  <c r="G300" i="4"/>
  <c r="G294" i="4"/>
  <c r="G288" i="4"/>
  <c r="G282" i="4"/>
  <c r="G276" i="4"/>
  <c r="G270" i="4"/>
  <c r="G264" i="4"/>
  <c r="G258" i="4"/>
  <c r="G252" i="4"/>
  <c r="G246" i="4"/>
  <c r="G240" i="4"/>
  <c r="G234" i="4"/>
  <c r="G228" i="4"/>
  <c r="G222" i="4"/>
  <c r="G216" i="4"/>
  <c r="G210" i="4"/>
  <c r="G204" i="4"/>
  <c r="G198" i="4"/>
  <c r="G192" i="4"/>
  <c r="G186" i="4"/>
  <c r="G180" i="4"/>
  <c r="G174" i="4"/>
  <c r="G168" i="4"/>
  <c r="G162" i="4"/>
  <c r="G156" i="4"/>
  <c r="G150" i="4"/>
  <c r="G144" i="4"/>
  <c r="G138" i="4"/>
  <c r="G132" i="4"/>
  <c r="G126" i="4"/>
  <c r="G120" i="4"/>
  <c r="G114" i="4"/>
  <c r="G108" i="4"/>
  <c r="G102" i="4"/>
  <c r="G96" i="4"/>
  <c r="G90" i="4"/>
  <c r="G84" i="4"/>
  <c r="G78" i="4"/>
  <c r="G72" i="4"/>
  <c r="G66" i="4"/>
  <c r="G60" i="4"/>
  <c r="G54" i="4"/>
  <c r="G48" i="4"/>
  <c r="G42" i="4"/>
  <c r="G36" i="4"/>
  <c r="G30" i="4"/>
  <c r="G24" i="4"/>
  <c r="G18" i="4"/>
  <c r="G12" i="4"/>
  <c r="G298" i="4"/>
  <c r="G280" i="4"/>
  <c r="G262" i="4"/>
  <c r="G244" i="4"/>
  <c r="G226" i="4"/>
  <c r="G214" i="4"/>
  <c r="G196" i="4"/>
  <c r="G190" i="4"/>
  <c r="G184" i="4"/>
  <c r="G166" i="4"/>
  <c r="G148" i="4"/>
  <c r="G130" i="4"/>
  <c r="G118" i="4"/>
  <c r="G94" i="4"/>
  <c r="G64" i="4"/>
  <c r="G46" i="4"/>
  <c r="G22" i="4"/>
  <c r="G303" i="4"/>
  <c r="G297" i="4"/>
  <c r="G279" i="4"/>
  <c r="G267" i="4"/>
  <c r="G255" i="4"/>
  <c r="G243" i="4"/>
  <c r="G231" i="4"/>
  <c r="G207" i="4"/>
  <c r="G201" i="4"/>
  <c r="G183" i="4"/>
  <c r="G171" i="4"/>
  <c r="G165" i="4"/>
  <c r="G153" i="4"/>
  <c r="G141" i="4"/>
  <c r="G123" i="4"/>
  <c r="G111" i="4"/>
  <c r="G99" i="4"/>
  <c r="G81" i="4"/>
  <c r="G69" i="4"/>
  <c r="G57" i="4"/>
  <c r="G45" i="4"/>
  <c r="G33" i="4"/>
  <c r="G27" i="4"/>
  <c r="G15" i="4"/>
  <c r="G295" i="4"/>
  <c r="G277" i="4"/>
  <c r="G265" i="4"/>
  <c r="G247" i="4"/>
  <c r="G235" i="4"/>
  <c r="G211" i="4"/>
  <c r="G187" i="4"/>
  <c r="G163" i="4"/>
  <c r="G139" i="4"/>
  <c r="G127" i="4"/>
  <c r="G103" i="4"/>
  <c r="G85" i="4"/>
  <c r="G73" i="4"/>
  <c r="G55" i="4"/>
  <c r="G37" i="4"/>
  <c r="G19" i="4"/>
  <c r="G311" i="4"/>
  <c r="G305" i="4"/>
  <c r="G299" i="4"/>
  <c r="G293" i="4"/>
  <c r="G287" i="4"/>
  <c r="G281" i="4"/>
  <c r="G275" i="4"/>
  <c r="G269" i="4"/>
  <c r="G263" i="4"/>
  <c r="G257" i="4"/>
  <c r="G251" i="4"/>
  <c r="G245" i="4"/>
  <c r="G239" i="4"/>
  <c r="G233" i="4"/>
  <c r="G227" i="4"/>
  <c r="G221" i="4"/>
  <c r="G215" i="4"/>
  <c r="G209" i="4"/>
  <c r="G203" i="4"/>
  <c r="G197" i="4"/>
  <c r="G191" i="4"/>
  <c r="G185" i="4"/>
  <c r="G179" i="4"/>
  <c r="G173" i="4"/>
  <c r="G167" i="4"/>
  <c r="G161" i="4"/>
  <c r="G155" i="4"/>
  <c r="G149" i="4"/>
  <c r="G143" i="4"/>
  <c r="G137" i="4"/>
  <c r="G131" i="4"/>
  <c r="G125" i="4"/>
  <c r="G119" i="4"/>
  <c r="G113" i="4"/>
  <c r="G107" i="4"/>
  <c r="G101" i="4"/>
  <c r="G95" i="4"/>
  <c r="G89" i="4"/>
  <c r="G83" i="4"/>
  <c r="G77" i="4"/>
  <c r="G71" i="4"/>
  <c r="G65" i="4"/>
  <c r="G59" i="4"/>
  <c r="G53" i="4"/>
  <c r="G47" i="4"/>
  <c r="G41" i="4"/>
  <c r="G35" i="4"/>
  <c r="G29" i="4"/>
  <c r="G23" i="4"/>
  <c r="G17" i="4"/>
  <c r="G11" i="4"/>
  <c r="F205" i="4"/>
  <c r="F133" i="4"/>
  <c r="F145" i="4"/>
  <c r="F73" i="4"/>
  <c r="F277" i="4"/>
  <c r="F61" i="4"/>
  <c r="F217" i="4"/>
  <c r="F265" i="4"/>
  <c r="F193" i="4"/>
  <c r="F121" i="4"/>
  <c r="F49" i="4"/>
  <c r="F253" i="4"/>
  <c r="F181" i="4"/>
  <c r="F109" i="4"/>
  <c r="F293" i="4"/>
  <c r="F241" i="4"/>
  <c r="F169" i="4"/>
  <c r="F97" i="4"/>
  <c r="F229" i="4"/>
  <c r="F157" i="4"/>
  <c r="F85" i="4"/>
  <c r="F308" i="4"/>
  <c r="F290" i="4"/>
  <c r="F275" i="4"/>
  <c r="F263" i="4"/>
  <c r="F251" i="4"/>
  <c r="F239" i="4"/>
  <c r="F227" i="4"/>
  <c r="F215" i="4"/>
  <c r="F203" i="4"/>
  <c r="F191" i="4"/>
  <c r="F179" i="4"/>
  <c r="F167" i="4"/>
  <c r="F155" i="4"/>
  <c r="F143" i="4"/>
  <c r="F131" i="4"/>
  <c r="F119" i="4"/>
  <c r="F107" i="4"/>
  <c r="F95" i="4"/>
  <c r="F83" i="4"/>
  <c r="F71" i="4"/>
  <c r="F59" i="4"/>
  <c r="F47" i="4"/>
  <c r="F305" i="4"/>
  <c r="F287" i="4"/>
  <c r="F272" i="4"/>
  <c r="F260" i="4"/>
  <c r="F248" i="4"/>
  <c r="F236" i="4"/>
  <c r="F224" i="4"/>
  <c r="F212" i="4"/>
  <c r="F200" i="4"/>
  <c r="F188" i="4"/>
  <c r="F176" i="4"/>
  <c r="F164" i="4"/>
  <c r="F152" i="4"/>
  <c r="F140" i="4"/>
  <c r="F128" i="4"/>
  <c r="F116" i="4"/>
  <c r="F104" i="4"/>
  <c r="F92" i="4"/>
  <c r="F80" i="4"/>
  <c r="F68" i="4"/>
  <c r="F56" i="4"/>
  <c r="F44" i="4"/>
  <c r="F302" i="4"/>
  <c r="F284" i="4"/>
  <c r="F271" i="4"/>
  <c r="F259" i="4"/>
  <c r="F247" i="4"/>
  <c r="F235" i="4"/>
  <c r="F223" i="4"/>
  <c r="F211" i="4"/>
  <c r="F199" i="4"/>
  <c r="F187" i="4"/>
  <c r="F175" i="4"/>
  <c r="F163" i="4"/>
  <c r="F151" i="4"/>
  <c r="F139" i="4"/>
  <c r="F127" i="4"/>
  <c r="F115" i="4"/>
  <c r="F103" i="4"/>
  <c r="F91" i="4"/>
  <c r="F79" i="4"/>
  <c r="F67" i="4"/>
  <c r="F55" i="4"/>
  <c r="F43" i="4"/>
  <c r="F299" i="4"/>
  <c r="F281" i="4"/>
  <c r="F269" i="4"/>
  <c r="F257" i="4"/>
  <c r="F245" i="4"/>
  <c r="F233" i="4"/>
  <c r="F221" i="4"/>
  <c r="F209" i="4"/>
  <c r="F197" i="4"/>
  <c r="F185" i="4"/>
  <c r="F173" i="4"/>
  <c r="F161" i="4"/>
  <c r="F149" i="4"/>
  <c r="F137" i="4"/>
  <c r="F125" i="4"/>
  <c r="F113" i="4"/>
  <c r="F101" i="4"/>
  <c r="F89" i="4"/>
  <c r="F77" i="4"/>
  <c r="F65" i="4"/>
  <c r="F53" i="4"/>
  <c r="F40" i="4"/>
  <c r="F296" i="4"/>
  <c r="F278" i="4"/>
  <c r="F266" i="4"/>
  <c r="F254" i="4"/>
  <c r="F242" i="4"/>
  <c r="F230" i="4"/>
  <c r="F218" i="4"/>
  <c r="F206" i="4"/>
  <c r="F194" i="4"/>
  <c r="F182" i="4"/>
  <c r="F170" i="4"/>
  <c r="F158" i="4"/>
  <c r="F146" i="4"/>
  <c r="F134" i="4"/>
  <c r="F122" i="4"/>
  <c r="F110" i="4"/>
  <c r="F98" i="4"/>
  <c r="F86" i="4"/>
  <c r="F74" i="4"/>
  <c r="F62" i="4"/>
  <c r="F50" i="4"/>
  <c r="F41" i="4"/>
  <c r="F35" i="4"/>
  <c r="F29" i="4"/>
  <c r="F23" i="4"/>
  <c r="F17" i="4"/>
  <c r="F11" i="4"/>
  <c r="F304" i="4"/>
  <c r="F298" i="4"/>
  <c r="F292" i="4"/>
  <c r="F286" i="4"/>
  <c r="F280" i="4"/>
  <c r="F274" i="4"/>
  <c r="F268" i="4"/>
  <c r="F262" i="4"/>
  <c r="F256" i="4"/>
  <c r="F250" i="4"/>
  <c r="F244" i="4"/>
  <c r="F238" i="4"/>
  <c r="F232" i="4"/>
  <c r="F226" i="4"/>
  <c r="F220" i="4"/>
  <c r="F214" i="4"/>
  <c r="F208" i="4"/>
  <c r="F202" i="4"/>
  <c r="F196" i="4"/>
  <c r="F190" i="4"/>
  <c r="F184" i="4"/>
  <c r="F178" i="4"/>
  <c r="F172" i="4"/>
  <c r="F166" i="4"/>
  <c r="F160" i="4"/>
  <c r="F154" i="4"/>
  <c r="F148" i="4"/>
  <c r="F142" i="4"/>
  <c r="F136" i="4"/>
  <c r="F130" i="4"/>
  <c r="F124" i="4"/>
  <c r="F118" i="4"/>
  <c r="F112" i="4"/>
  <c r="F106" i="4"/>
  <c r="F100" i="4"/>
  <c r="F94" i="4"/>
  <c r="F88" i="4"/>
  <c r="F82" i="4"/>
  <c r="F76" i="4"/>
  <c r="F70" i="4"/>
  <c r="F64" i="4"/>
  <c r="F58" i="4"/>
  <c r="F52" i="4"/>
  <c r="F46" i="4"/>
  <c r="F36" i="4"/>
  <c r="P306" i="2"/>
  <c r="S306" i="2" s="1"/>
  <c r="F34" i="4"/>
  <c r="F28" i="4"/>
  <c r="F22" i="4"/>
  <c r="F16" i="4"/>
  <c r="F10" i="4"/>
  <c r="F309" i="4"/>
  <c r="F303" i="4"/>
  <c r="F297" i="4"/>
  <c r="F291" i="4"/>
  <c r="F285" i="4"/>
  <c r="F279" i="4"/>
  <c r="F273" i="4"/>
  <c r="F267" i="4"/>
  <c r="F261" i="4"/>
  <c r="F255" i="4"/>
  <c r="F249" i="4"/>
  <c r="F243" i="4"/>
  <c r="F237" i="4"/>
  <c r="F231" i="4"/>
  <c r="F225" i="4"/>
  <c r="F219" i="4"/>
  <c r="F213" i="4"/>
  <c r="F207" i="4"/>
  <c r="F201" i="4"/>
  <c r="F195" i="4"/>
  <c r="F189" i="4"/>
  <c r="F183" i="4"/>
  <c r="F177" i="4"/>
  <c r="F171" i="4"/>
  <c r="F165" i="4"/>
  <c r="F159" i="4"/>
  <c r="F153" i="4"/>
  <c r="F147" i="4"/>
  <c r="F141" i="4"/>
  <c r="F135" i="4"/>
  <c r="F129" i="4"/>
  <c r="F123" i="4"/>
  <c r="F117" i="4"/>
  <c r="F111" i="4"/>
  <c r="F105" i="4"/>
  <c r="F99" i="4"/>
  <c r="F93" i="4"/>
  <c r="F87" i="4"/>
  <c r="F81" i="4"/>
  <c r="F75" i="4"/>
  <c r="F69" i="4"/>
  <c r="F63" i="4"/>
  <c r="F57" i="4"/>
  <c r="F51" i="4"/>
  <c r="F45" i="4"/>
  <c r="F30" i="4"/>
  <c r="F39" i="4"/>
  <c r="F33" i="4"/>
  <c r="F27" i="4"/>
  <c r="F21" i="4"/>
  <c r="F15" i="4"/>
  <c r="F24" i="4"/>
  <c r="P308" i="2"/>
  <c r="S308" i="2" s="1"/>
  <c r="F38" i="4"/>
  <c r="F32" i="4"/>
  <c r="F26" i="4"/>
  <c r="F20" i="4"/>
  <c r="F14" i="4"/>
  <c r="F307" i="4"/>
  <c r="F301" i="4"/>
  <c r="F295" i="4"/>
  <c r="F289" i="4"/>
  <c r="F283" i="4"/>
  <c r="F18" i="4"/>
  <c r="F37" i="4"/>
  <c r="F31" i="4"/>
  <c r="F25" i="4"/>
  <c r="F19" i="4"/>
  <c r="F13" i="4"/>
  <c r="F306" i="4"/>
  <c r="F300" i="4"/>
  <c r="F294" i="4"/>
  <c r="F288" i="4"/>
  <c r="F282" i="4"/>
  <c r="F276" i="4"/>
  <c r="F270" i="4"/>
  <c r="F264" i="4"/>
  <c r="F258" i="4"/>
  <c r="F252" i="4"/>
  <c r="F246" i="4"/>
  <c r="F240" i="4"/>
  <c r="F234" i="4"/>
  <c r="F228" i="4"/>
  <c r="F222" i="4"/>
  <c r="F216" i="4"/>
  <c r="F210" i="4"/>
  <c r="F204" i="4"/>
  <c r="F198" i="4"/>
  <c r="F192" i="4"/>
  <c r="F186" i="4"/>
  <c r="F180" i="4"/>
  <c r="F174" i="4"/>
  <c r="F168" i="4"/>
  <c r="F162" i="4"/>
  <c r="F156" i="4"/>
  <c r="F150" i="4"/>
  <c r="F144" i="4"/>
  <c r="F138" i="4"/>
  <c r="F132" i="4"/>
  <c r="F126" i="4"/>
  <c r="F120" i="4"/>
  <c r="F114" i="4"/>
  <c r="F108" i="4"/>
  <c r="F102" i="4"/>
  <c r="F96" i="4"/>
  <c r="F90" i="4"/>
  <c r="F84" i="4"/>
  <c r="F78" i="4"/>
  <c r="F72" i="4"/>
  <c r="F66" i="4"/>
  <c r="F60" i="4"/>
  <c r="F54" i="4"/>
  <c r="F48" i="4"/>
  <c r="F42" i="4"/>
  <c r="F12" i="4"/>
  <c r="P307" i="2"/>
  <c r="S307" i="2" s="1"/>
  <c r="P300" i="2"/>
  <c r="S300" i="2" s="1"/>
  <c r="T672" i="3"/>
  <c r="F641" i="4"/>
  <c r="AN672" i="3"/>
  <c r="P303" i="2"/>
  <c r="S303" i="2" s="1"/>
  <c r="P301" i="2"/>
  <c r="S301" i="2" s="1"/>
  <c r="P304" i="2"/>
  <c r="S304" i="2" s="1"/>
  <c r="P309" i="2"/>
  <c r="S309" i="2" s="1"/>
  <c r="P305" i="2"/>
  <c r="S305" i="2" s="1"/>
  <c r="P302" i="2"/>
  <c r="S302" i="2" s="1"/>
  <c r="P4853" i="4"/>
  <c r="P4974" i="4"/>
  <c r="P4783" i="4"/>
  <c r="O4862" i="4"/>
  <c r="P4862" i="4" s="1"/>
  <c r="O4835" i="4"/>
  <c r="P4835" i="4" s="1"/>
  <c r="O4778" i="4"/>
  <c r="P4778" i="4" s="1"/>
  <c r="O4871" i="4"/>
  <c r="P4871" i="4" s="1"/>
  <c r="O4811" i="4"/>
  <c r="P4811" i="4" s="1"/>
  <c r="O4813" i="4"/>
  <c r="P4813" i="4" s="1"/>
  <c r="O4850" i="4"/>
  <c r="P4850" i="4" s="1"/>
  <c r="O4841" i="4"/>
  <c r="P4841" i="4" s="1"/>
  <c r="O4814" i="4"/>
  <c r="P4814" i="4" s="1"/>
  <c r="O4784" i="4"/>
  <c r="P4784" i="4" s="1"/>
  <c r="O4868" i="4"/>
  <c r="P4868" i="4" s="1"/>
  <c r="O4859" i="4"/>
  <c r="P4859" i="4" s="1"/>
  <c r="O4844" i="4"/>
  <c r="P4844" i="4" s="1"/>
  <c r="P4805" i="4"/>
  <c r="O4796" i="4"/>
  <c r="P4796" i="4" s="1"/>
  <c r="O4780" i="4"/>
  <c r="P4780" i="4" s="1"/>
  <c r="O4992" i="4"/>
  <c r="P4992" i="4" s="1"/>
  <c r="P4807" i="4"/>
  <c r="O4989" i="4"/>
  <c r="P4989" i="4" s="1"/>
  <c r="O4704" i="4"/>
  <c r="P4704" i="4" s="1"/>
  <c r="O4722" i="4"/>
  <c r="P4722" i="4" s="1"/>
  <c r="O4740" i="4"/>
  <c r="P4740" i="4" s="1"/>
  <c r="O4758" i="4"/>
  <c r="P4758" i="4" s="1"/>
  <c r="O4804" i="4"/>
  <c r="P4804" i="4" s="1"/>
  <c r="O4819" i="4"/>
  <c r="P4819" i="4" s="1"/>
  <c r="O4832" i="4"/>
  <c r="P4832" i="4" s="1"/>
  <c r="O4852" i="4"/>
  <c r="P4852" i="4" s="1"/>
  <c r="O4866" i="4"/>
  <c r="P4866" i="4" s="1"/>
  <c r="P4703" i="4"/>
  <c r="O4707" i="4"/>
  <c r="P4707" i="4" s="1"/>
  <c r="O4718" i="4"/>
  <c r="P4718" i="4" s="1"/>
  <c r="P4721" i="4"/>
  <c r="O4725" i="4"/>
  <c r="P4725" i="4" s="1"/>
  <c r="O4736" i="4"/>
  <c r="P4736" i="4" s="1"/>
  <c r="P4739" i="4"/>
  <c r="O4743" i="4"/>
  <c r="P4743" i="4" s="1"/>
  <c r="O4754" i="4"/>
  <c r="P4754" i="4" s="1"/>
  <c r="P4757" i="4"/>
  <c r="O4761" i="4"/>
  <c r="P4761" i="4" s="1"/>
  <c r="O4772" i="4"/>
  <c r="P4772" i="4" s="1"/>
  <c r="O4777" i="4"/>
  <c r="P4777" i="4" s="1"/>
  <c r="O4809" i="4"/>
  <c r="P4809" i="4" s="1"/>
  <c r="O4817" i="4"/>
  <c r="P4817" i="4" s="1"/>
  <c r="O4822" i="4"/>
  <c r="P4822" i="4" s="1"/>
  <c r="O4870" i="4"/>
  <c r="P4870" i="4" s="1"/>
  <c r="O4901" i="4"/>
  <c r="P4901" i="4" s="1"/>
  <c r="O4937" i="4"/>
  <c r="P4937" i="4" s="1"/>
  <c r="O4710" i="4"/>
  <c r="P4710" i="4" s="1"/>
  <c r="O4728" i="4"/>
  <c r="P4728" i="4" s="1"/>
  <c r="O4746" i="4"/>
  <c r="P4746" i="4" s="1"/>
  <c r="O4764" i="4"/>
  <c r="P4764" i="4" s="1"/>
  <c r="O4782" i="4"/>
  <c r="P4782" i="4" s="1"/>
  <c r="O4820" i="4"/>
  <c r="P4820" i="4" s="1"/>
  <c r="O4825" i="4"/>
  <c r="P4825" i="4" s="1"/>
  <c r="P4170" i="4"/>
  <c r="O4250" i="4"/>
  <c r="P4250" i="4" s="1"/>
  <c r="O4706" i="4"/>
  <c r="P4706" i="4" s="1"/>
  <c r="O4713" i="4"/>
  <c r="P4713" i="4" s="1"/>
  <c r="O4724" i="4"/>
  <c r="P4724" i="4" s="1"/>
  <c r="O4731" i="4"/>
  <c r="P4731" i="4" s="1"/>
  <c r="O4742" i="4"/>
  <c r="P4742" i="4" s="1"/>
  <c r="O4749" i="4"/>
  <c r="P4749" i="4" s="1"/>
  <c r="O4760" i="4"/>
  <c r="P4760" i="4" s="1"/>
  <c r="O4767" i="4"/>
  <c r="P4767" i="4" s="1"/>
  <c r="O4803" i="4"/>
  <c r="P4803" i="4" s="1"/>
  <c r="O4806" i="4"/>
  <c r="P4806" i="4" s="1"/>
  <c r="O4815" i="4"/>
  <c r="P4815" i="4" s="1"/>
  <c r="O4823" i="4"/>
  <c r="P4823" i="4" s="1"/>
  <c r="O4828" i="4"/>
  <c r="P4828" i="4" s="1"/>
  <c r="P4206" i="4"/>
  <c r="O4709" i="4"/>
  <c r="P4709" i="4" s="1"/>
  <c r="O4716" i="4"/>
  <c r="P4716" i="4" s="1"/>
  <c r="O4727" i="4"/>
  <c r="P4727" i="4" s="1"/>
  <c r="O4734" i="4"/>
  <c r="P4734" i="4" s="1"/>
  <c r="O4745" i="4"/>
  <c r="P4745" i="4" s="1"/>
  <c r="O4752" i="4"/>
  <c r="P4752" i="4" s="1"/>
  <c r="O4763" i="4"/>
  <c r="P4763" i="4" s="1"/>
  <c r="O4770" i="4"/>
  <c r="P4770" i="4" s="1"/>
  <c r="O4776" i="4"/>
  <c r="P4776" i="4" s="1"/>
  <c r="O4779" i="4"/>
  <c r="P4779" i="4" s="1"/>
  <c r="O4800" i="4"/>
  <c r="P4800" i="4" s="1"/>
  <c r="O4826" i="4"/>
  <c r="P4826" i="4" s="1"/>
  <c r="O4831" i="4"/>
  <c r="P4831" i="4" s="1"/>
  <c r="O4883" i="4"/>
  <c r="P4883" i="4" s="1"/>
  <c r="O4919" i="4"/>
  <c r="P4919" i="4" s="1"/>
  <c r="O4701" i="4"/>
  <c r="P4701" i="4" s="1"/>
  <c r="O4712" i="4"/>
  <c r="P4712" i="4" s="1"/>
  <c r="P4715" i="4"/>
  <c r="O4719" i="4"/>
  <c r="P4719" i="4" s="1"/>
  <c r="O4730" i="4"/>
  <c r="P4730" i="4" s="1"/>
  <c r="P4733" i="4"/>
  <c r="O4737" i="4"/>
  <c r="P4737" i="4" s="1"/>
  <c r="O4748" i="4"/>
  <c r="P4748" i="4" s="1"/>
  <c r="P4751" i="4"/>
  <c r="O4755" i="4"/>
  <c r="P4755" i="4" s="1"/>
  <c r="O4766" i="4"/>
  <c r="P4766" i="4" s="1"/>
  <c r="P4769" i="4"/>
  <c r="O4773" i="4"/>
  <c r="P4773" i="4" s="1"/>
  <c r="O4812" i="4"/>
  <c r="P4812" i="4" s="1"/>
  <c r="O4816" i="4"/>
  <c r="P4816" i="4" s="1"/>
  <c r="O4829" i="4"/>
  <c r="P4829" i="4" s="1"/>
  <c r="O4834" i="4"/>
  <c r="P4834" i="4" s="1"/>
  <c r="O4848" i="4"/>
  <c r="P4848" i="4" s="1"/>
  <c r="O4818" i="4"/>
  <c r="P4818" i="4" s="1"/>
  <c r="O4821" i="4"/>
  <c r="P4821" i="4" s="1"/>
  <c r="O4824" i="4"/>
  <c r="P4824" i="4" s="1"/>
  <c r="O4827" i="4"/>
  <c r="P4827" i="4" s="1"/>
  <c r="O4830" i="4"/>
  <c r="P4830" i="4" s="1"/>
  <c r="O4833" i="4"/>
  <c r="P4833" i="4" s="1"/>
  <c r="O4837" i="4"/>
  <c r="P4837" i="4" s="1"/>
  <c r="O4851" i="4"/>
  <c r="P4851" i="4" s="1"/>
  <c r="O4855" i="4"/>
  <c r="P4855" i="4" s="1"/>
  <c r="O4869" i="4"/>
  <c r="P4869" i="4" s="1"/>
  <c r="O4873" i="4"/>
  <c r="P4873" i="4" s="1"/>
  <c r="O4875" i="4"/>
  <c r="P4875" i="4" s="1"/>
  <c r="O4886" i="4"/>
  <c r="P4886" i="4" s="1"/>
  <c r="O4904" i="4"/>
  <c r="P4904" i="4" s="1"/>
  <c r="O4922" i="4"/>
  <c r="P4922" i="4" s="1"/>
  <c r="O4940" i="4"/>
  <c r="P4940" i="4" s="1"/>
  <c r="I5365" i="4"/>
  <c r="O4785" i="4"/>
  <c r="P4785" i="4" s="1"/>
  <c r="O4788" i="4"/>
  <c r="P4788" i="4" s="1"/>
  <c r="O4791" i="4"/>
  <c r="P4791" i="4" s="1"/>
  <c r="O4794" i="4"/>
  <c r="P4794" i="4" s="1"/>
  <c r="O4836" i="4"/>
  <c r="P4836" i="4" s="1"/>
  <c r="O4840" i="4"/>
  <c r="P4840" i="4" s="1"/>
  <c r="O4854" i="4"/>
  <c r="P4854" i="4" s="1"/>
  <c r="O4858" i="4"/>
  <c r="P4858" i="4" s="1"/>
  <c r="O4872" i="4"/>
  <c r="P4872" i="4" s="1"/>
  <c r="O4878" i="4"/>
  <c r="P4878" i="4" s="1"/>
  <c r="O4889" i="4"/>
  <c r="P4889" i="4" s="1"/>
  <c r="O4907" i="4"/>
  <c r="P4907" i="4" s="1"/>
  <c r="O4925" i="4"/>
  <c r="P4925" i="4" s="1"/>
  <c r="P4253" i="4"/>
  <c r="J5365" i="4"/>
  <c r="O4797" i="4"/>
  <c r="P4797" i="4" s="1"/>
  <c r="O4839" i="4"/>
  <c r="P4839" i="4" s="1"/>
  <c r="O4843" i="4"/>
  <c r="P4843" i="4" s="1"/>
  <c r="O4857" i="4"/>
  <c r="P4857" i="4" s="1"/>
  <c r="O4861" i="4"/>
  <c r="P4861" i="4" s="1"/>
  <c r="O4892" i="4"/>
  <c r="P4892" i="4" s="1"/>
  <c r="O4910" i="4"/>
  <c r="P4910" i="4" s="1"/>
  <c r="O4928" i="4"/>
  <c r="P4928" i="4" s="1"/>
  <c r="O4978" i="4"/>
  <c r="P4978" i="4" s="1"/>
  <c r="O4982" i="4"/>
  <c r="P4982" i="4" s="1"/>
  <c r="M4700" i="4"/>
  <c r="O4702" i="4"/>
  <c r="P4702" i="4" s="1"/>
  <c r="O4705" i="4"/>
  <c r="P4705" i="4" s="1"/>
  <c r="O4708" i="4"/>
  <c r="P4708" i="4" s="1"/>
  <c r="O4711" i="4"/>
  <c r="P4711" i="4" s="1"/>
  <c r="O4714" i="4"/>
  <c r="P4714" i="4" s="1"/>
  <c r="O4717" i="4"/>
  <c r="P4717" i="4" s="1"/>
  <c r="O4720" i="4"/>
  <c r="P4720" i="4" s="1"/>
  <c r="O4723" i="4"/>
  <c r="P4723" i="4" s="1"/>
  <c r="O4726" i="4"/>
  <c r="P4726" i="4" s="1"/>
  <c r="O4729" i="4"/>
  <c r="P4729" i="4" s="1"/>
  <c r="O4732" i="4"/>
  <c r="P4732" i="4" s="1"/>
  <c r="O4735" i="4"/>
  <c r="P4735" i="4" s="1"/>
  <c r="O4738" i="4"/>
  <c r="P4738" i="4" s="1"/>
  <c r="O4741" i="4"/>
  <c r="P4741" i="4" s="1"/>
  <c r="O4744" i="4"/>
  <c r="P4744" i="4" s="1"/>
  <c r="O4747" i="4"/>
  <c r="P4747" i="4" s="1"/>
  <c r="O4750" i="4"/>
  <c r="P4750" i="4" s="1"/>
  <c r="O4753" i="4"/>
  <c r="P4753" i="4" s="1"/>
  <c r="O4756" i="4"/>
  <c r="P4756" i="4" s="1"/>
  <c r="O4759" i="4"/>
  <c r="P4759" i="4" s="1"/>
  <c r="O4762" i="4"/>
  <c r="P4762" i="4" s="1"/>
  <c r="O4765" i="4"/>
  <c r="P4765" i="4" s="1"/>
  <c r="O4768" i="4"/>
  <c r="P4768" i="4" s="1"/>
  <c r="O4771" i="4"/>
  <c r="P4771" i="4" s="1"/>
  <c r="O4774" i="4"/>
  <c r="P4774" i="4" s="1"/>
  <c r="O4775" i="4"/>
  <c r="P4775" i="4" s="1"/>
  <c r="P4786" i="4"/>
  <c r="P4789" i="4"/>
  <c r="P4792" i="4"/>
  <c r="P4795" i="4"/>
  <c r="O4842" i="4"/>
  <c r="P4842" i="4" s="1"/>
  <c r="O4846" i="4"/>
  <c r="P4846" i="4" s="1"/>
  <c r="O4860" i="4"/>
  <c r="P4860" i="4" s="1"/>
  <c r="O4864" i="4"/>
  <c r="P4864" i="4" s="1"/>
  <c r="O4876" i="4"/>
  <c r="P4876" i="4" s="1"/>
  <c r="O4895" i="4"/>
  <c r="P4895" i="4" s="1"/>
  <c r="O4913" i="4"/>
  <c r="P4913" i="4" s="1"/>
  <c r="O4931" i="4"/>
  <c r="P4931" i="4" s="1"/>
  <c r="P4798" i="4"/>
  <c r="O4845" i="4"/>
  <c r="P4845" i="4" s="1"/>
  <c r="O4849" i="4"/>
  <c r="P4849" i="4" s="1"/>
  <c r="O4863" i="4"/>
  <c r="P4863" i="4" s="1"/>
  <c r="O4867" i="4"/>
  <c r="P4867" i="4" s="1"/>
  <c r="O4879" i="4"/>
  <c r="P4879" i="4" s="1"/>
  <c r="O4898" i="4"/>
  <c r="P4898" i="4" s="1"/>
  <c r="O4916" i="4"/>
  <c r="P4916" i="4" s="1"/>
  <c r="O4934" i="4"/>
  <c r="P4934" i="4" s="1"/>
  <c r="O4981" i="4"/>
  <c r="P4981" i="4" s="1"/>
  <c r="O4985" i="4"/>
  <c r="P4985" i="4" s="1"/>
  <c r="O4984" i="4"/>
  <c r="P4984" i="4" s="1"/>
  <c r="O4988" i="4"/>
  <c r="P4988" i="4" s="1"/>
  <c r="O4973" i="4"/>
  <c r="P4973" i="4" s="1"/>
  <c r="O4987" i="4"/>
  <c r="P4987" i="4" s="1"/>
  <c r="O4991" i="4"/>
  <c r="P4991" i="4" s="1"/>
  <c r="P4881" i="4"/>
  <c r="P4884" i="4"/>
  <c r="P4887" i="4"/>
  <c r="P4890" i="4"/>
  <c r="P4893" i="4"/>
  <c r="P4896" i="4"/>
  <c r="P4899" i="4"/>
  <c r="P4902" i="4"/>
  <c r="P4905" i="4"/>
  <c r="P4908" i="4"/>
  <c r="P4911" i="4"/>
  <c r="P4914" i="4"/>
  <c r="P4917" i="4"/>
  <c r="P4920" i="4"/>
  <c r="P4923" i="4"/>
  <c r="P4926" i="4"/>
  <c r="P4929" i="4"/>
  <c r="P4932" i="4"/>
  <c r="P4935" i="4"/>
  <c r="P4938" i="4"/>
  <c r="P4941" i="4"/>
  <c r="O4972" i="4"/>
  <c r="P4972" i="4" s="1"/>
  <c r="O4976" i="4"/>
  <c r="P4976" i="4" s="1"/>
  <c r="O4990" i="4"/>
  <c r="P4990" i="4" s="1"/>
  <c r="O4994" i="4"/>
  <c r="P4994" i="4" s="1"/>
  <c r="O4975" i="4"/>
  <c r="P4975" i="4" s="1"/>
  <c r="O4979" i="4"/>
  <c r="P4979" i="4" s="1"/>
  <c r="O4993" i="4"/>
  <c r="P4993" i="4" s="1"/>
  <c r="O4177" i="4"/>
  <c r="P4177" i="4" s="1"/>
  <c r="O4168" i="4"/>
  <c r="P4168" i="4" s="1"/>
  <c r="O4156" i="4"/>
  <c r="P4156" i="4" s="1"/>
  <c r="O4144" i="4"/>
  <c r="P4144" i="4" s="1"/>
  <c r="O4135" i="4"/>
  <c r="P4135" i="4" s="1"/>
  <c r="O4165" i="4"/>
  <c r="P4165" i="4" s="1"/>
  <c r="O4138" i="4"/>
  <c r="P4138" i="4" s="1"/>
  <c r="O4117" i="4"/>
  <c r="P4117" i="4" s="1"/>
  <c r="O4159" i="4"/>
  <c r="P4159" i="4" s="1"/>
  <c r="O4141" i="4"/>
  <c r="P4141" i="4" s="1"/>
  <c r="O4123" i="4"/>
  <c r="P4123" i="4" s="1"/>
  <c r="O4129" i="4"/>
  <c r="P4129" i="4" s="1"/>
  <c r="P4158" i="4"/>
  <c r="O4162" i="4"/>
  <c r="P4162" i="4" s="1"/>
  <c r="P4126" i="4"/>
  <c r="O4248" i="4"/>
  <c r="P4248" i="4" s="1"/>
  <c r="P4155" i="4"/>
  <c r="O4251" i="4"/>
  <c r="P4251" i="4" s="1"/>
  <c r="O4122" i="4"/>
  <c r="P4122" i="4" s="1"/>
  <c r="O4125" i="4"/>
  <c r="P4125" i="4" s="1"/>
  <c r="O4128" i="4"/>
  <c r="P4128" i="4" s="1"/>
  <c r="P4173" i="4"/>
  <c r="P4271" i="4"/>
  <c r="O4265" i="4"/>
  <c r="P4265" i="4" s="1"/>
  <c r="P4182" i="4"/>
  <c r="P4239" i="4"/>
  <c r="O4256" i="4"/>
  <c r="P4256" i="4" s="1"/>
  <c r="P4269" i="4"/>
  <c r="P4191" i="4"/>
  <c r="P4179" i="4"/>
  <c r="P4260" i="4"/>
  <c r="O4039" i="4"/>
  <c r="P4039" i="4" s="1"/>
  <c r="O4048" i="4"/>
  <c r="P4048" i="4" s="1"/>
  <c r="O4057" i="4"/>
  <c r="P4057" i="4" s="1"/>
  <c r="P4065" i="4"/>
  <c r="O4069" i="4"/>
  <c r="P4069" i="4" s="1"/>
  <c r="O4089" i="4"/>
  <c r="P4089" i="4" s="1"/>
  <c r="O4094" i="4"/>
  <c r="P4094" i="4" s="1"/>
  <c r="O4107" i="4"/>
  <c r="P4107" i="4" s="1"/>
  <c r="O4112" i="4"/>
  <c r="P4112" i="4" s="1"/>
  <c r="P4038" i="4"/>
  <c r="P4047" i="4"/>
  <c r="P4056" i="4"/>
  <c r="O4064" i="4"/>
  <c r="P4064" i="4" s="1"/>
  <c r="O4072" i="4"/>
  <c r="P4072" i="4" s="1"/>
  <c r="O4075" i="4"/>
  <c r="P4075" i="4" s="1"/>
  <c r="O4078" i="4"/>
  <c r="P4078" i="4" s="1"/>
  <c r="O4092" i="4"/>
  <c r="P4092" i="4" s="1"/>
  <c r="O4097" i="4"/>
  <c r="P4097" i="4" s="1"/>
  <c r="O4110" i="4"/>
  <c r="P4110" i="4" s="1"/>
  <c r="O4115" i="4"/>
  <c r="P4115" i="4" s="1"/>
  <c r="M4695" i="4"/>
  <c r="O4030" i="4"/>
  <c r="P4030" i="4" s="1"/>
  <c r="O4042" i="4"/>
  <c r="P4042" i="4" s="1"/>
  <c r="O4051" i="4"/>
  <c r="P4051" i="4" s="1"/>
  <c r="O4060" i="4"/>
  <c r="P4060" i="4" s="1"/>
  <c r="O4067" i="4"/>
  <c r="P4067" i="4" s="1"/>
  <c r="P4074" i="4"/>
  <c r="P4077" i="4"/>
  <c r="P4080" i="4"/>
  <c r="O4082" i="4"/>
  <c r="P4082" i="4" s="1"/>
  <c r="O4095" i="4"/>
  <c r="P4095" i="4" s="1"/>
  <c r="O4100" i="4"/>
  <c r="P4100" i="4" s="1"/>
  <c r="O4113" i="4"/>
  <c r="P4113" i="4" s="1"/>
  <c r="O4033" i="4"/>
  <c r="P4033" i="4" s="1"/>
  <c r="P4041" i="4"/>
  <c r="P4050" i="4"/>
  <c r="P4059" i="4"/>
  <c r="O4070" i="4"/>
  <c r="P4070" i="4" s="1"/>
  <c r="O4085" i="4"/>
  <c r="P4085" i="4" s="1"/>
  <c r="O4098" i="4"/>
  <c r="P4098" i="4" s="1"/>
  <c r="O4103" i="4"/>
  <c r="P4103" i="4" s="1"/>
  <c r="O4036" i="4"/>
  <c r="P4036" i="4" s="1"/>
  <c r="O4045" i="4"/>
  <c r="P4045" i="4" s="1"/>
  <c r="O4054" i="4"/>
  <c r="P4054" i="4" s="1"/>
  <c r="O4063" i="4"/>
  <c r="P4063" i="4" s="1"/>
  <c r="O4073" i="4"/>
  <c r="P4073" i="4" s="1"/>
  <c r="O4076" i="4"/>
  <c r="P4076" i="4" s="1"/>
  <c r="O4079" i="4"/>
  <c r="P4079" i="4" s="1"/>
  <c r="O4083" i="4"/>
  <c r="P4083" i="4" s="1"/>
  <c r="O4088" i="4"/>
  <c r="P4088" i="4" s="1"/>
  <c r="O4101" i="4"/>
  <c r="P4101" i="4" s="1"/>
  <c r="O4106" i="4"/>
  <c r="P4106" i="4" s="1"/>
  <c r="O4032" i="4"/>
  <c r="P4032" i="4" s="1"/>
  <c r="P4035" i="4"/>
  <c r="P4044" i="4"/>
  <c r="P4053" i="4"/>
  <c r="P4062" i="4"/>
  <c r="O4066" i="4"/>
  <c r="P4066" i="4" s="1"/>
  <c r="O4086" i="4"/>
  <c r="P4086" i="4" s="1"/>
  <c r="O4091" i="4"/>
  <c r="P4091" i="4" s="1"/>
  <c r="O4104" i="4"/>
  <c r="P4104" i="4" s="1"/>
  <c r="O4109" i="4"/>
  <c r="P4109" i="4" s="1"/>
  <c r="O4118" i="4"/>
  <c r="P4118" i="4" s="1"/>
  <c r="O4157" i="4"/>
  <c r="P4157" i="4" s="1"/>
  <c r="O4171" i="4"/>
  <c r="P4171" i="4" s="1"/>
  <c r="O4174" i="4"/>
  <c r="P4174" i="4" s="1"/>
  <c r="O4227" i="4"/>
  <c r="P4227" i="4" s="1"/>
  <c r="O4236" i="4"/>
  <c r="P4236" i="4" s="1"/>
  <c r="O4121" i="4"/>
  <c r="P4121" i="4" s="1"/>
  <c r="O4130" i="4"/>
  <c r="P4130" i="4" s="1"/>
  <c r="O4145" i="4"/>
  <c r="P4145" i="4" s="1"/>
  <c r="P4167" i="4"/>
  <c r="O4178" i="4"/>
  <c r="P4178" i="4" s="1"/>
  <c r="O4181" i="4"/>
  <c r="P4181" i="4" s="1"/>
  <c r="O4190" i="4"/>
  <c r="P4190" i="4" s="1"/>
  <c r="O4204" i="4"/>
  <c r="P4204" i="4" s="1"/>
  <c r="O4211" i="4"/>
  <c r="P4211" i="4" s="1"/>
  <c r="O4081" i="4"/>
  <c r="P4081" i="4" s="1"/>
  <c r="O4084" i="4"/>
  <c r="P4084" i="4" s="1"/>
  <c r="O4087" i="4"/>
  <c r="P4087" i="4" s="1"/>
  <c r="O4090" i="4"/>
  <c r="P4090" i="4" s="1"/>
  <c r="O4093" i="4"/>
  <c r="P4093" i="4" s="1"/>
  <c r="O4096" i="4"/>
  <c r="P4096" i="4" s="1"/>
  <c r="O4099" i="4"/>
  <c r="P4099" i="4" s="1"/>
  <c r="O4102" i="4"/>
  <c r="P4102" i="4" s="1"/>
  <c r="O4105" i="4"/>
  <c r="P4105" i="4" s="1"/>
  <c r="O4108" i="4"/>
  <c r="P4108" i="4" s="1"/>
  <c r="O4111" i="4"/>
  <c r="P4111" i="4" s="1"/>
  <c r="O4114" i="4"/>
  <c r="P4114" i="4" s="1"/>
  <c r="O4133" i="4"/>
  <c r="P4133" i="4" s="1"/>
  <c r="O4139" i="4"/>
  <c r="P4139" i="4" s="1"/>
  <c r="O4148" i="4"/>
  <c r="P4148" i="4" s="1"/>
  <c r="P4152" i="4"/>
  <c r="P4161" i="4"/>
  <c r="O4166" i="4"/>
  <c r="P4166" i="4" s="1"/>
  <c r="P4185" i="4"/>
  <c r="P4194" i="4"/>
  <c r="P4197" i="4"/>
  <c r="O4217" i="4"/>
  <c r="P4217" i="4" s="1"/>
  <c r="O4221" i="4"/>
  <c r="P4221" i="4" s="1"/>
  <c r="O4230" i="4"/>
  <c r="P4230" i="4" s="1"/>
  <c r="O4241" i="4"/>
  <c r="P4241" i="4" s="1"/>
  <c r="O4261" i="4"/>
  <c r="P4261" i="4" s="1"/>
  <c r="O4127" i="4"/>
  <c r="P4127" i="4" s="1"/>
  <c r="O4151" i="4"/>
  <c r="P4151" i="4" s="1"/>
  <c r="O4154" i="4"/>
  <c r="P4154" i="4" s="1"/>
  <c r="O4160" i="4"/>
  <c r="P4160" i="4" s="1"/>
  <c r="O4180" i="4"/>
  <c r="P4180" i="4" s="1"/>
  <c r="O4184" i="4"/>
  <c r="P4184" i="4" s="1"/>
  <c r="O4193" i="4"/>
  <c r="P4193" i="4" s="1"/>
  <c r="O4196" i="4"/>
  <c r="P4196" i="4" s="1"/>
  <c r="O4205" i="4"/>
  <c r="P4205" i="4" s="1"/>
  <c r="O4208" i="4"/>
  <c r="P4208" i="4" s="1"/>
  <c r="O4213" i="4"/>
  <c r="P4213" i="4" s="1"/>
  <c r="O4252" i="4"/>
  <c r="P4252" i="4" s="1"/>
  <c r="O4031" i="4"/>
  <c r="P4031" i="4" s="1"/>
  <c r="O4034" i="4"/>
  <c r="P4034" i="4" s="1"/>
  <c r="O4037" i="4"/>
  <c r="P4037" i="4" s="1"/>
  <c r="O4040" i="4"/>
  <c r="P4040" i="4" s="1"/>
  <c r="O4043" i="4"/>
  <c r="P4043" i="4" s="1"/>
  <c r="O4046" i="4"/>
  <c r="P4046" i="4" s="1"/>
  <c r="O4049" i="4"/>
  <c r="P4049" i="4" s="1"/>
  <c r="O4052" i="4"/>
  <c r="P4052" i="4" s="1"/>
  <c r="O4055" i="4"/>
  <c r="P4055" i="4" s="1"/>
  <c r="O4058" i="4"/>
  <c r="P4058" i="4" s="1"/>
  <c r="O4061" i="4"/>
  <c r="P4061" i="4" s="1"/>
  <c r="O4116" i="4"/>
  <c r="P4116" i="4" s="1"/>
  <c r="O4132" i="4"/>
  <c r="P4132" i="4" s="1"/>
  <c r="P4143" i="4"/>
  <c r="O4147" i="4"/>
  <c r="P4147" i="4" s="1"/>
  <c r="O4169" i="4"/>
  <c r="P4169" i="4" s="1"/>
  <c r="O4172" i="4"/>
  <c r="P4172" i="4" s="1"/>
  <c r="O4175" i="4"/>
  <c r="P4175" i="4" s="1"/>
  <c r="P4188" i="4"/>
  <c r="O4199" i="4"/>
  <c r="P4199" i="4" s="1"/>
  <c r="O4202" i="4"/>
  <c r="P4202" i="4" s="1"/>
  <c r="O4224" i="4"/>
  <c r="P4224" i="4" s="1"/>
  <c r="O4233" i="4"/>
  <c r="P4233" i="4" s="1"/>
  <c r="J4695" i="4"/>
  <c r="O4124" i="4"/>
  <c r="P4124" i="4" s="1"/>
  <c r="O4136" i="4"/>
  <c r="P4136" i="4" s="1"/>
  <c r="O4142" i="4"/>
  <c r="P4142" i="4" s="1"/>
  <c r="O4150" i="4"/>
  <c r="P4150" i="4" s="1"/>
  <c r="O4153" i="4"/>
  <c r="P4153" i="4" s="1"/>
  <c r="O4163" i="4"/>
  <c r="P4163" i="4" s="1"/>
  <c r="O4187" i="4"/>
  <c r="P4187" i="4" s="1"/>
  <c r="O4195" i="4"/>
  <c r="P4195" i="4" s="1"/>
  <c r="O4198" i="4"/>
  <c r="P4198" i="4" s="1"/>
  <c r="O4214" i="4"/>
  <c r="P4214" i="4" s="1"/>
  <c r="O4120" i="4"/>
  <c r="P4120" i="4" s="1"/>
  <c r="O4255" i="4"/>
  <c r="P4255" i="4" s="1"/>
  <c r="O4264" i="4"/>
  <c r="P4264" i="4" s="1"/>
  <c r="O4270" i="4"/>
  <c r="P4270" i="4" s="1"/>
  <c r="O4216" i="4"/>
  <c r="P4216" i="4" s="1"/>
  <c r="O4220" i="4"/>
  <c r="P4220" i="4" s="1"/>
  <c r="O4223" i="4"/>
  <c r="P4223" i="4" s="1"/>
  <c r="O4226" i="4"/>
  <c r="P4226" i="4" s="1"/>
  <c r="O4229" i="4"/>
  <c r="P4229" i="4" s="1"/>
  <c r="O4232" i="4"/>
  <c r="P4232" i="4" s="1"/>
  <c r="O4235" i="4"/>
  <c r="P4235" i="4" s="1"/>
  <c r="O4238" i="4"/>
  <c r="P4238" i="4" s="1"/>
  <c r="P4245" i="4"/>
  <c r="O4247" i="4"/>
  <c r="P4247" i="4" s="1"/>
  <c r="O4207" i="4"/>
  <c r="P4207" i="4" s="1"/>
  <c r="O4210" i="4"/>
  <c r="P4210" i="4" s="1"/>
  <c r="P4242" i="4"/>
  <c r="O4244" i="4"/>
  <c r="P4244" i="4" s="1"/>
  <c r="P4201" i="4"/>
  <c r="O4219" i="4"/>
  <c r="P4219" i="4" s="1"/>
  <c r="O4222" i="4"/>
  <c r="P4222" i="4" s="1"/>
  <c r="O4225" i="4"/>
  <c r="P4225" i="4" s="1"/>
  <c r="O4228" i="4"/>
  <c r="P4228" i="4" s="1"/>
  <c r="O4231" i="4"/>
  <c r="P4231" i="4" s="1"/>
  <c r="O4234" i="4"/>
  <c r="P4234" i="4" s="1"/>
  <c r="O4237" i="4"/>
  <c r="P4237" i="4" s="1"/>
  <c r="O4240" i="4"/>
  <c r="P4240" i="4" s="1"/>
  <c r="O4243" i="4"/>
  <c r="P4243" i="4" s="1"/>
  <c r="O4246" i="4"/>
  <c r="P4246" i="4" s="1"/>
  <c r="O4249" i="4"/>
  <c r="P4249" i="4" s="1"/>
  <c r="O4304" i="4"/>
  <c r="P4304" i="4" s="1"/>
  <c r="O4310" i="4"/>
  <c r="P4310" i="4" s="1"/>
  <c r="O4316" i="4"/>
  <c r="P4316" i="4" s="1"/>
  <c r="O4322" i="4"/>
  <c r="P4322" i="4" s="1"/>
  <c r="O4258" i="4"/>
  <c r="P4258" i="4" s="1"/>
  <c r="O4267" i="4"/>
  <c r="P4267" i="4" s="1"/>
  <c r="O4307" i="4"/>
  <c r="P4307" i="4" s="1"/>
  <c r="O4313" i="4"/>
  <c r="P4313" i="4" s="1"/>
  <c r="O4319" i="4"/>
  <c r="P4319" i="4" s="1"/>
  <c r="O4303" i="4"/>
  <c r="P4303" i="4" s="1"/>
  <c r="O4306" i="4"/>
  <c r="P4306" i="4" s="1"/>
  <c r="O4309" i="4"/>
  <c r="P4309" i="4" s="1"/>
  <c r="O4312" i="4"/>
  <c r="P4312" i="4" s="1"/>
  <c r="O4315" i="4"/>
  <c r="P4315" i="4" s="1"/>
  <c r="O4318" i="4"/>
  <c r="P4318" i="4" s="1"/>
  <c r="O4321" i="4"/>
  <c r="P4321" i="4" s="1"/>
  <c r="O4324" i="4"/>
  <c r="P4324" i="4" s="1"/>
  <c r="O4302" i="4"/>
  <c r="P4302" i="4" s="1"/>
  <c r="O4305" i="4"/>
  <c r="P4305" i="4" s="1"/>
  <c r="O4308" i="4"/>
  <c r="P4308" i="4" s="1"/>
  <c r="O4311" i="4"/>
  <c r="P4311" i="4" s="1"/>
  <c r="O4314" i="4"/>
  <c r="P4314" i="4" s="1"/>
  <c r="O4317" i="4"/>
  <c r="P4317" i="4" s="1"/>
  <c r="O4320" i="4"/>
  <c r="P4320" i="4" s="1"/>
  <c r="O4323" i="4"/>
  <c r="P4323" i="4" s="1"/>
  <c r="P3545" i="4"/>
  <c r="J4025" i="4"/>
  <c r="P3508" i="4"/>
  <c r="P3514" i="4"/>
  <c r="O3411" i="4"/>
  <c r="P3411" i="4" s="1"/>
  <c r="P3394" i="4"/>
  <c r="O3532" i="4"/>
  <c r="P3532" i="4" s="1"/>
  <c r="O3550" i="4"/>
  <c r="P3550" i="4" s="1"/>
  <c r="P3379" i="4"/>
  <c r="P3553" i="4"/>
  <c r="O3376" i="4"/>
  <c r="P3376" i="4" s="1"/>
  <c r="O3385" i="4"/>
  <c r="P3385" i="4" s="1"/>
  <c r="P3520" i="4"/>
  <c r="P3526" i="4"/>
  <c r="O3542" i="4"/>
  <c r="P3542" i="4" s="1"/>
  <c r="P3388" i="4"/>
  <c r="P3565" i="4"/>
  <c r="P3373" i="4"/>
  <c r="P3382" i="4"/>
  <c r="O3391" i="4"/>
  <c r="P3391" i="4" s="1"/>
  <c r="P3401" i="4"/>
  <c r="P3538" i="4"/>
  <c r="P3547" i="4"/>
  <c r="P3574" i="4"/>
  <c r="O3367" i="4"/>
  <c r="P3367" i="4" s="1"/>
  <c r="O3410" i="4"/>
  <c r="P3410" i="4" s="1"/>
  <c r="O3361" i="4"/>
  <c r="P3361" i="4" s="1"/>
  <c r="O3370" i="4"/>
  <c r="P3370" i="4" s="1"/>
  <c r="O3364" i="4"/>
  <c r="P3364" i="4" s="1"/>
  <c r="P3362" i="4"/>
  <c r="P3365" i="4"/>
  <c r="P3368" i="4"/>
  <c r="O3407" i="4"/>
  <c r="P3407" i="4" s="1"/>
  <c r="O3426" i="4"/>
  <c r="P3426" i="4" s="1"/>
  <c r="O3546" i="4"/>
  <c r="P3546" i="4" s="1"/>
  <c r="O3360" i="4"/>
  <c r="P3360" i="4" s="1"/>
  <c r="O3363" i="4"/>
  <c r="P3363" i="4" s="1"/>
  <c r="O3366" i="4"/>
  <c r="P3366" i="4" s="1"/>
  <c r="O3369" i="4"/>
  <c r="P3369" i="4" s="1"/>
  <c r="P3399" i="4"/>
  <c r="O3404" i="4"/>
  <c r="P3404" i="4" s="1"/>
  <c r="O3423" i="4"/>
  <c r="P3423" i="4" s="1"/>
  <c r="P3430" i="4"/>
  <c r="O3431" i="4"/>
  <c r="P3431" i="4" s="1"/>
  <c r="O3435" i="4"/>
  <c r="P3435" i="4" s="1"/>
  <c r="O3436" i="4"/>
  <c r="P3436" i="4" s="1"/>
  <c r="O3440" i="4"/>
  <c r="P3440" i="4" s="1"/>
  <c r="O3453" i="4"/>
  <c r="P3453" i="4" s="1"/>
  <c r="O3462" i="4"/>
  <c r="P3462" i="4" s="1"/>
  <c r="O3471" i="4"/>
  <c r="P3471" i="4" s="1"/>
  <c r="O3507" i="4"/>
  <c r="P3507" i="4" s="1"/>
  <c r="O3512" i="4"/>
  <c r="P3512" i="4" s="1"/>
  <c r="O3519" i="4"/>
  <c r="P3519" i="4" s="1"/>
  <c r="O3524" i="4"/>
  <c r="P3524" i="4" s="1"/>
  <c r="O3531" i="4"/>
  <c r="P3531" i="4" s="1"/>
  <c r="O3536" i="4"/>
  <c r="P3536" i="4" s="1"/>
  <c r="O3541" i="4"/>
  <c r="P3541" i="4" s="1"/>
  <c r="O3397" i="4"/>
  <c r="P3397" i="4" s="1"/>
  <c r="O3420" i="4"/>
  <c r="P3420" i="4" s="1"/>
  <c r="P3433" i="4"/>
  <c r="O3434" i="4"/>
  <c r="P3434" i="4" s="1"/>
  <c r="O3443" i="4"/>
  <c r="P3443" i="4" s="1"/>
  <c r="O3505" i="4"/>
  <c r="P3505" i="4" s="1"/>
  <c r="O3517" i="4"/>
  <c r="P3517" i="4" s="1"/>
  <c r="O3529" i="4"/>
  <c r="P3529" i="4" s="1"/>
  <c r="O3413" i="4"/>
  <c r="P3413" i="4" s="1"/>
  <c r="O3417" i="4"/>
  <c r="P3417" i="4" s="1"/>
  <c r="O3447" i="4"/>
  <c r="P3447" i="4" s="1"/>
  <c r="O3456" i="4"/>
  <c r="P3456" i="4" s="1"/>
  <c r="O3465" i="4"/>
  <c r="P3465" i="4" s="1"/>
  <c r="O3474" i="4"/>
  <c r="P3474" i="4" s="1"/>
  <c r="O3559" i="4"/>
  <c r="P3559" i="4" s="1"/>
  <c r="O3372" i="4"/>
  <c r="P3372" i="4" s="1"/>
  <c r="O3375" i="4"/>
  <c r="P3375" i="4" s="1"/>
  <c r="O3378" i="4"/>
  <c r="P3378" i="4" s="1"/>
  <c r="O3381" i="4"/>
  <c r="P3381" i="4" s="1"/>
  <c r="O3384" i="4"/>
  <c r="P3384" i="4" s="1"/>
  <c r="O3387" i="4"/>
  <c r="P3387" i="4" s="1"/>
  <c r="O3390" i="4"/>
  <c r="P3390" i="4" s="1"/>
  <c r="O3393" i="4"/>
  <c r="P3393" i="4" s="1"/>
  <c r="O3396" i="4"/>
  <c r="P3396" i="4" s="1"/>
  <c r="P3398" i="4"/>
  <c r="O3400" i="4"/>
  <c r="P3400" i="4" s="1"/>
  <c r="O3412" i="4"/>
  <c r="P3412" i="4" s="1"/>
  <c r="O3439" i="4"/>
  <c r="P3439" i="4" s="1"/>
  <c r="O3442" i="4"/>
  <c r="P3442" i="4" s="1"/>
  <c r="O3506" i="4"/>
  <c r="P3506" i="4" s="1"/>
  <c r="O3513" i="4"/>
  <c r="P3513" i="4" s="1"/>
  <c r="O3518" i="4"/>
  <c r="P3518" i="4" s="1"/>
  <c r="O3525" i="4"/>
  <c r="P3525" i="4" s="1"/>
  <c r="O3530" i="4"/>
  <c r="P3530" i="4" s="1"/>
  <c r="O3537" i="4"/>
  <c r="P3537" i="4" s="1"/>
  <c r="M4025" i="4"/>
  <c r="O3403" i="4"/>
  <c r="P3403" i="4" s="1"/>
  <c r="O3409" i="4"/>
  <c r="P3409" i="4" s="1"/>
  <c r="O3437" i="4"/>
  <c r="P3437" i="4" s="1"/>
  <c r="O3450" i="4"/>
  <c r="P3450" i="4" s="1"/>
  <c r="O3459" i="4"/>
  <c r="P3459" i="4" s="1"/>
  <c r="O3468" i="4"/>
  <c r="P3468" i="4" s="1"/>
  <c r="O3477" i="4"/>
  <c r="P3477" i="4" s="1"/>
  <c r="O3511" i="4"/>
  <c r="P3511" i="4" s="1"/>
  <c r="O3523" i="4"/>
  <c r="P3523" i="4" s="1"/>
  <c r="O3535" i="4"/>
  <c r="P3535" i="4" s="1"/>
  <c r="O3650" i="4"/>
  <c r="P3650" i="4" s="1"/>
  <c r="O3446" i="4"/>
  <c r="P3446" i="4" s="1"/>
  <c r="O3449" i="4"/>
  <c r="P3449" i="4" s="1"/>
  <c r="O3452" i="4"/>
  <c r="P3452" i="4" s="1"/>
  <c r="O3455" i="4"/>
  <c r="P3455" i="4" s="1"/>
  <c r="O3458" i="4"/>
  <c r="P3458" i="4" s="1"/>
  <c r="O3461" i="4"/>
  <c r="P3461" i="4" s="1"/>
  <c r="O3464" i="4"/>
  <c r="P3464" i="4" s="1"/>
  <c r="O3467" i="4"/>
  <c r="P3467" i="4" s="1"/>
  <c r="O3470" i="4"/>
  <c r="P3470" i="4" s="1"/>
  <c r="O3473" i="4"/>
  <c r="P3473" i="4" s="1"/>
  <c r="O3476" i="4"/>
  <c r="P3476" i="4" s="1"/>
  <c r="O3479" i="4"/>
  <c r="P3479" i="4" s="1"/>
  <c r="O3480" i="4"/>
  <c r="P3480" i="4" s="1"/>
  <c r="O3482" i="4"/>
  <c r="P3482" i="4" s="1"/>
  <c r="O3485" i="4"/>
  <c r="P3485" i="4" s="1"/>
  <c r="O3488" i="4"/>
  <c r="P3488" i="4" s="1"/>
  <c r="O3491" i="4"/>
  <c r="P3491" i="4" s="1"/>
  <c r="O3494" i="4"/>
  <c r="P3494" i="4" s="1"/>
  <c r="O3497" i="4"/>
  <c r="P3497" i="4" s="1"/>
  <c r="O3500" i="4"/>
  <c r="P3500" i="4" s="1"/>
  <c r="O3503" i="4"/>
  <c r="P3503" i="4" s="1"/>
  <c r="O3509" i="4"/>
  <c r="P3509" i="4" s="1"/>
  <c r="O3515" i="4"/>
  <c r="P3515" i="4" s="1"/>
  <c r="O3521" i="4"/>
  <c r="P3521" i="4" s="1"/>
  <c r="O3527" i="4"/>
  <c r="P3527" i="4" s="1"/>
  <c r="O3533" i="4"/>
  <c r="P3533" i="4" s="1"/>
  <c r="O3539" i="4"/>
  <c r="P3539" i="4" s="1"/>
  <c r="P3406" i="4"/>
  <c r="P3415" i="4"/>
  <c r="O3416" i="4"/>
  <c r="P3416" i="4" s="1"/>
  <c r="P3418" i="4"/>
  <c r="O3419" i="4"/>
  <c r="P3419" i="4" s="1"/>
  <c r="P3421" i="4"/>
  <c r="O3422" i="4"/>
  <c r="P3422" i="4" s="1"/>
  <c r="P3424" i="4"/>
  <c r="O3425" i="4"/>
  <c r="P3425" i="4" s="1"/>
  <c r="P3427" i="4"/>
  <c r="O3428" i="4"/>
  <c r="P3428" i="4" s="1"/>
  <c r="O3445" i="4"/>
  <c r="P3445" i="4" s="1"/>
  <c r="O3448" i="4"/>
  <c r="P3448" i="4" s="1"/>
  <c r="O3451" i="4"/>
  <c r="P3451" i="4" s="1"/>
  <c r="O3454" i="4"/>
  <c r="P3454" i="4" s="1"/>
  <c r="O3457" i="4"/>
  <c r="P3457" i="4" s="1"/>
  <c r="O3460" i="4"/>
  <c r="P3460" i="4" s="1"/>
  <c r="O3463" i="4"/>
  <c r="P3463" i="4" s="1"/>
  <c r="O3466" i="4"/>
  <c r="P3466" i="4" s="1"/>
  <c r="O3469" i="4"/>
  <c r="P3469" i="4" s="1"/>
  <c r="O3472" i="4"/>
  <c r="P3472" i="4" s="1"/>
  <c r="O3475" i="4"/>
  <c r="P3475" i="4" s="1"/>
  <c r="O3478" i="4"/>
  <c r="P3478" i="4" s="1"/>
  <c r="O3481" i="4"/>
  <c r="P3481" i="4" s="1"/>
  <c r="O3484" i="4"/>
  <c r="P3484" i="4" s="1"/>
  <c r="O3487" i="4"/>
  <c r="P3487" i="4" s="1"/>
  <c r="O3490" i="4"/>
  <c r="P3490" i="4" s="1"/>
  <c r="O3493" i="4"/>
  <c r="P3493" i="4" s="1"/>
  <c r="O3496" i="4"/>
  <c r="P3496" i="4" s="1"/>
  <c r="O3499" i="4"/>
  <c r="P3499" i="4" s="1"/>
  <c r="O3502" i="4"/>
  <c r="P3502" i="4" s="1"/>
  <c r="O3543" i="4"/>
  <c r="P3543" i="4" s="1"/>
  <c r="O3569" i="4"/>
  <c r="P3569" i="4" s="1"/>
  <c r="O3638" i="4"/>
  <c r="P3638" i="4" s="1"/>
  <c r="P3483" i="4"/>
  <c r="P3486" i="4"/>
  <c r="P3489" i="4"/>
  <c r="P3492" i="4"/>
  <c r="P3495" i="4"/>
  <c r="P3498" i="4"/>
  <c r="P3501" i="4"/>
  <c r="O3504" i="4"/>
  <c r="P3504" i="4" s="1"/>
  <c r="O3510" i="4"/>
  <c r="P3510" i="4" s="1"/>
  <c r="O3516" i="4"/>
  <c r="P3516" i="4" s="1"/>
  <c r="O3522" i="4"/>
  <c r="P3522" i="4" s="1"/>
  <c r="O3528" i="4"/>
  <c r="P3528" i="4" s="1"/>
  <c r="O3534" i="4"/>
  <c r="P3534" i="4" s="1"/>
  <c r="O3540" i="4"/>
  <c r="P3540" i="4" s="1"/>
  <c r="O3544" i="4"/>
  <c r="P3544" i="4" s="1"/>
  <c r="O3548" i="4"/>
  <c r="P3548" i="4" s="1"/>
  <c r="O3551" i="4"/>
  <c r="P3551" i="4" s="1"/>
  <c r="O3556" i="4"/>
  <c r="P3556" i="4" s="1"/>
  <c r="O3562" i="4"/>
  <c r="P3562" i="4" s="1"/>
  <c r="O3575" i="4"/>
  <c r="P3575" i="4" s="1"/>
  <c r="O3567" i="4"/>
  <c r="P3567" i="4" s="1"/>
  <c r="O3578" i="4"/>
  <c r="P3578" i="4" s="1"/>
  <c r="O3632" i="4"/>
  <c r="P3632" i="4" s="1"/>
  <c r="O3644" i="4"/>
  <c r="P3644" i="4" s="1"/>
  <c r="P3549" i="4"/>
  <c r="P3552" i="4"/>
  <c r="O3570" i="4"/>
  <c r="P3570" i="4" s="1"/>
  <c r="O3566" i="4"/>
  <c r="P3566" i="4" s="1"/>
  <c r="O3573" i="4"/>
  <c r="P3573" i="4" s="1"/>
  <c r="P3580" i="4"/>
  <c r="P3583" i="4"/>
  <c r="P3586" i="4"/>
  <c r="P3589" i="4"/>
  <c r="P3592" i="4"/>
  <c r="P3595" i="4"/>
  <c r="P3598" i="4"/>
  <c r="P3601" i="4"/>
  <c r="O3554" i="4"/>
  <c r="P3554" i="4" s="1"/>
  <c r="P3555" i="4"/>
  <c r="O3557" i="4"/>
  <c r="P3557" i="4" s="1"/>
  <c r="P3558" i="4"/>
  <c r="O3560" i="4"/>
  <c r="P3560" i="4" s="1"/>
  <c r="P3561" i="4"/>
  <c r="O3563" i="4"/>
  <c r="P3563" i="4" s="1"/>
  <c r="P3564" i="4"/>
  <c r="O3572" i="4"/>
  <c r="P3572" i="4" s="1"/>
  <c r="O3576" i="4"/>
  <c r="P3576" i="4" s="1"/>
  <c r="O3579" i="4"/>
  <c r="P3579" i="4" s="1"/>
  <c r="O3582" i="4"/>
  <c r="P3582" i="4" s="1"/>
  <c r="O3585" i="4"/>
  <c r="P3585" i="4" s="1"/>
  <c r="O3588" i="4"/>
  <c r="P3588" i="4" s="1"/>
  <c r="O3591" i="4"/>
  <c r="P3591" i="4" s="1"/>
  <c r="O3594" i="4"/>
  <c r="P3594" i="4" s="1"/>
  <c r="O3597" i="4"/>
  <c r="P3597" i="4" s="1"/>
  <c r="O3600" i="4"/>
  <c r="P3600" i="4" s="1"/>
  <c r="P3637" i="4"/>
  <c r="P3643" i="4"/>
  <c r="P3649" i="4"/>
  <c r="O3581" i="4"/>
  <c r="P3581" i="4" s="1"/>
  <c r="O3584" i="4"/>
  <c r="P3584" i="4" s="1"/>
  <c r="O3587" i="4"/>
  <c r="P3587" i="4" s="1"/>
  <c r="O3590" i="4"/>
  <c r="P3590" i="4" s="1"/>
  <c r="O3593" i="4"/>
  <c r="P3593" i="4" s="1"/>
  <c r="O3596" i="4"/>
  <c r="P3596" i="4" s="1"/>
  <c r="O3599" i="4"/>
  <c r="P3599" i="4" s="1"/>
  <c r="O3602" i="4"/>
  <c r="P3602" i="4" s="1"/>
  <c r="P3634" i="4"/>
  <c r="O3635" i="4"/>
  <c r="P3635" i="4" s="1"/>
  <c r="O3636" i="4"/>
  <c r="P3636" i="4" s="1"/>
  <c r="P3640" i="4"/>
  <c r="O3641" i="4"/>
  <c r="P3641" i="4" s="1"/>
  <c r="O3642" i="4"/>
  <c r="P3642" i="4" s="1"/>
  <c r="P3646" i="4"/>
  <c r="O3647" i="4"/>
  <c r="P3647" i="4" s="1"/>
  <c r="O3648" i="4"/>
  <c r="P3648" i="4" s="1"/>
  <c r="P3652" i="4"/>
  <c r="O3653" i="4"/>
  <c r="P3653" i="4" s="1"/>
  <c r="O3654" i="4"/>
  <c r="P3654" i="4" s="1"/>
  <c r="O2900" i="4"/>
  <c r="P2900" i="4" s="1"/>
  <c r="P2846" i="4"/>
  <c r="P2967" i="4"/>
  <c r="P2964" i="4"/>
  <c r="P2978" i="4"/>
  <c r="O2888" i="4"/>
  <c r="P2888" i="4" s="1"/>
  <c r="O2879" i="4"/>
  <c r="P2879" i="4" s="1"/>
  <c r="O2867" i="4"/>
  <c r="P2867" i="4" s="1"/>
  <c r="O2840" i="4"/>
  <c r="P2840" i="4" s="1"/>
  <c r="O2816" i="4"/>
  <c r="P2816" i="4" s="1"/>
  <c r="O2780" i="4"/>
  <c r="P2780" i="4" s="1"/>
  <c r="P2909" i="4"/>
  <c r="P2984" i="4"/>
  <c r="P2810" i="4"/>
  <c r="P2864" i="4"/>
  <c r="O2903" i="4"/>
  <c r="P2903" i="4" s="1"/>
  <c r="O2858" i="4"/>
  <c r="P2858" i="4" s="1"/>
  <c r="O2849" i="4"/>
  <c r="P2849" i="4" s="1"/>
  <c r="O2825" i="4"/>
  <c r="P2825" i="4" s="1"/>
  <c r="O2813" i="4"/>
  <c r="P2813" i="4" s="1"/>
  <c r="O2804" i="4"/>
  <c r="P2804" i="4" s="1"/>
  <c r="O2789" i="4"/>
  <c r="P2789" i="4" s="1"/>
  <c r="P2819" i="4"/>
  <c r="P2873" i="4"/>
  <c r="P2981" i="4"/>
  <c r="O2930" i="4"/>
  <c r="P2930" i="4" s="1"/>
  <c r="O2897" i="4"/>
  <c r="P2897" i="4" s="1"/>
  <c r="O2870" i="4"/>
  <c r="P2870" i="4" s="1"/>
  <c r="O2861" i="4"/>
  <c r="P2861" i="4" s="1"/>
  <c r="O2834" i="4"/>
  <c r="P2834" i="4" s="1"/>
  <c r="O2807" i="4"/>
  <c r="P2807" i="4" s="1"/>
  <c r="O2795" i="4"/>
  <c r="P2795" i="4" s="1"/>
  <c r="O2783" i="4"/>
  <c r="P2783" i="4" s="1"/>
  <c r="P2855" i="4"/>
  <c r="P2828" i="4"/>
  <c r="P2882" i="4"/>
  <c r="O2906" i="4"/>
  <c r="P2906" i="4" s="1"/>
  <c r="O2894" i="4"/>
  <c r="P2894" i="4" s="1"/>
  <c r="O2885" i="4"/>
  <c r="P2885" i="4" s="1"/>
  <c r="O2876" i="4"/>
  <c r="P2876" i="4" s="1"/>
  <c r="O2852" i="4"/>
  <c r="P2852" i="4" s="1"/>
  <c r="O2843" i="4"/>
  <c r="P2843" i="4" s="1"/>
  <c r="O2831" i="4"/>
  <c r="P2831" i="4" s="1"/>
  <c r="O2822" i="4"/>
  <c r="P2822" i="4" s="1"/>
  <c r="O2801" i="4"/>
  <c r="P2801" i="4" s="1"/>
  <c r="P2837" i="4"/>
  <c r="P2891" i="4"/>
  <c r="P2911" i="4"/>
  <c r="O2693" i="4"/>
  <c r="P2693" i="4" s="1"/>
  <c r="O2701" i="4"/>
  <c r="P2701" i="4" s="1"/>
  <c r="O2711" i="4"/>
  <c r="P2711" i="4" s="1"/>
  <c r="O2719" i="4"/>
  <c r="P2719" i="4" s="1"/>
  <c r="O2730" i="4"/>
  <c r="P2730" i="4" s="1"/>
  <c r="O2737" i="4"/>
  <c r="P2737" i="4" s="1"/>
  <c r="O2764" i="4"/>
  <c r="P2764" i="4" s="1"/>
  <c r="O2772" i="4"/>
  <c r="P2772" i="4" s="1"/>
  <c r="O2781" i="4"/>
  <c r="P2781" i="4" s="1"/>
  <c r="O2793" i="4"/>
  <c r="P2793" i="4" s="1"/>
  <c r="O2696" i="4"/>
  <c r="P2696" i="4" s="1"/>
  <c r="O2704" i="4"/>
  <c r="P2704" i="4" s="1"/>
  <c r="O2715" i="4"/>
  <c r="P2715" i="4" s="1"/>
  <c r="O2722" i="4"/>
  <c r="P2722" i="4" s="1"/>
  <c r="O2733" i="4"/>
  <c r="P2733" i="4" s="1"/>
  <c r="O2740" i="4"/>
  <c r="P2740" i="4" s="1"/>
  <c r="O2749" i="4"/>
  <c r="P2749" i="4" s="1"/>
  <c r="O2751" i="4"/>
  <c r="P2751" i="4" s="1"/>
  <c r="O2761" i="4"/>
  <c r="P2761" i="4" s="1"/>
  <c r="O2766" i="4"/>
  <c r="P2766" i="4" s="1"/>
  <c r="O2699" i="4"/>
  <c r="P2699" i="4" s="1"/>
  <c r="O2707" i="4"/>
  <c r="P2707" i="4" s="1"/>
  <c r="O2718" i="4"/>
  <c r="P2718" i="4" s="1"/>
  <c r="O2725" i="4"/>
  <c r="P2725" i="4" s="1"/>
  <c r="O2736" i="4"/>
  <c r="P2736" i="4" s="1"/>
  <c r="O2743" i="4"/>
  <c r="P2743" i="4" s="1"/>
  <c r="O2758" i="4"/>
  <c r="P2758" i="4" s="1"/>
  <c r="O2763" i="4"/>
  <c r="P2763" i="4" s="1"/>
  <c r="O2775" i="4"/>
  <c r="P2775" i="4" s="1"/>
  <c r="O2791" i="4"/>
  <c r="P2791" i="4" s="1"/>
  <c r="O2692" i="4"/>
  <c r="P2692" i="4" s="1"/>
  <c r="O2702" i="4"/>
  <c r="P2702" i="4" s="1"/>
  <c r="O2710" i="4"/>
  <c r="P2710" i="4" s="1"/>
  <c r="O2721" i="4"/>
  <c r="P2721" i="4" s="1"/>
  <c r="O2728" i="4"/>
  <c r="P2728" i="4" s="1"/>
  <c r="O2739" i="4"/>
  <c r="P2739" i="4" s="1"/>
  <c r="O2746" i="4"/>
  <c r="P2746" i="4" s="1"/>
  <c r="O2748" i="4"/>
  <c r="P2748" i="4" s="1"/>
  <c r="O2755" i="4"/>
  <c r="P2755" i="4" s="1"/>
  <c r="O2760" i="4"/>
  <c r="P2760" i="4" s="1"/>
  <c r="O2787" i="4"/>
  <c r="P2787" i="4" s="1"/>
  <c r="O2799" i="4"/>
  <c r="P2799" i="4" s="1"/>
  <c r="O2695" i="4"/>
  <c r="P2695" i="4" s="1"/>
  <c r="O2705" i="4"/>
  <c r="P2705" i="4" s="1"/>
  <c r="O2713" i="4"/>
  <c r="P2713" i="4" s="1"/>
  <c r="O2724" i="4"/>
  <c r="P2724" i="4" s="1"/>
  <c r="O2731" i="4"/>
  <c r="P2731" i="4" s="1"/>
  <c r="O2742" i="4"/>
  <c r="P2742" i="4" s="1"/>
  <c r="O2757" i="4"/>
  <c r="P2757" i="4" s="1"/>
  <c r="O2769" i="4"/>
  <c r="P2769" i="4" s="1"/>
  <c r="O2778" i="4"/>
  <c r="P2778" i="4" s="1"/>
  <c r="O2169" i="4"/>
  <c r="P2169" i="4" s="1"/>
  <c r="O2698" i="4"/>
  <c r="P2698" i="4" s="1"/>
  <c r="O2708" i="4"/>
  <c r="P2708" i="4" s="1"/>
  <c r="O2716" i="4"/>
  <c r="P2716" i="4" s="1"/>
  <c r="O2727" i="4"/>
  <c r="P2727" i="4" s="1"/>
  <c r="O2734" i="4"/>
  <c r="P2734" i="4" s="1"/>
  <c r="O2745" i="4"/>
  <c r="P2745" i="4" s="1"/>
  <c r="O2752" i="4"/>
  <c r="P2752" i="4" s="1"/>
  <c r="O2754" i="4"/>
  <c r="P2754" i="4" s="1"/>
  <c r="O2767" i="4"/>
  <c r="P2767" i="4" s="1"/>
  <c r="O2785" i="4"/>
  <c r="P2785" i="4" s="1"/>
  <c r="O2797" i="4"/>
  <c r="P2797" i="4" s="1"/>
  <c r="J3355" i="4"/>
  <c r="O2784" i="4"/>
  <c r="P2784" i="4" s="1"/>
  <c r="O2790" i="4"/>
  <c r="P2790" i="4" s="1"/>
  <c r="O2796" i="4"/>
  <c r="P2796" i="4" s="1"/>
  <c r="O2907" i="4"/>
  <c r="P2907" i="4" s="1"/>
  <c r="O2914" i="4"/>
  <c r="P2914" i="4" s="1"/>
  <c r="O2920" i="4"/>
  <c r="P2920" i="4" s="1"/>
  <c r="O2926" i="4"/>
  <c r="P2926" i="4" s="1"/>
  <c r="M2690" i="4"/>
  <c r="P2770" i="4"/>
  <c r="P2773" i="4"/>
  <c r="P2776" i="4"/>
  <c r="P2779" i="4"/>
  <c r="O2805" i="4"/>
  <c r="P2805" i="4" s="1"/>
  <c r="O2806" i="4"/>
  <c r="P2806" i="4" s="1"/>
  <c r="O2811" i="4"/>
  <c r="P2811" i="4" s="1"/>
  <c r="O2812" i="4"/>
  <c r="P2812" i="4" s="1"/>
  <c r="O2817" i="4"/>
  <c r="P2817" i="4" s="1"/>
  <c r="O2818" i="4"/>
  <c r="P2818" i="4" s="1"/>
  <c r="O2823" i="4"/>
  <c r="P2823" i="4" s="1"/>
  <c r="O2824" i="4"/>
  <c r="P2824" i="4" s="1"/>
  <c r="O2829" i="4"/>
  <c r="P2829" i="4" s="1"/>
  <c r="O2830" i="4"/>
  <c r="P2830" i="4" s="1"/>
  <c r="O2835" i="4"/>
  <c r="P2835" i="4" s="1"/>
  <c r="O2836" i="4"/>
  <c r="P2836" i="4" s="1"/>
  <c r="O2841" i="4"/>
  <c r="P2841" i="4" s="1"/>
  <c r="O2842" i="4"/>
  <c r="P2842" i="4" s="1"/>
  <c r="O2847" i="4"/>
  <c r="P2847" i="4" s="1"/>
  <c r="O2848" i="4"/>
  <c r="P2848" i="4" s="1"/>
  <c r="O2853" i="4"/>
  <c r="P2853" i="4" s="1"/>
  <c r="O2854" i="4"/>
  <c r="P2854" i="4" s="1"/>
  <c r="O2859" i="4"/>
  <c r="P2859" i="4" s="1"/>
  <c r="O2860" i="4"/>
  <c r="P2860" i="4" s="1"/>
  <c r="O2865" i="4"/>
  <c r="P2865" i="4" s="1"/>
  <c r="O2871" i="4"/>
  <c r="P2871" i="4" s="1"/>
  <c r="O2872" i="4"/>
  <c r="P2872" i="4" s="1"/>
  <c r="O2877" i="4"/>
  <c r="P2877" i="4" s="1"/>
  <c r="O2878" i="4"/>
  <c r="P2878" i="4" s="1"/>
  <c r="O2883" i="4"/>
  <c r="P2883" i="4" s="1"/>
  <c r="O2884" i="4"/>
  <c r="P2884" i="4" s="1"/>
  <c r="O2889" i="4"/>
  <c r="P2889" i="4" s="1"/>
  <c r="O2890" i="4"/>
  <c r="P2890" i="4" s="1"/>
  <c r="O2895" i="4"/>
  <c r="P2895" i="4" s="1"/>
  <c r="O2896" i="4"/>
  <c r="P2896" i="4" s="1"/>
  <c r="O2901" i="4"/>
  <c r="P2901" i="4" s="1"/>
  <c r="O2902" i="4"/>
  <c r="P2902" i="4" s="1"/>
  <c r="O2910" i="4"/>
  <c r="P2910" i="4" s="1"/>
  <c r="P2756" i="4"/>
  <c r="P2759" i="4"/>
  <c r="P2762" i="4"/>
  <c r="P2765" i="4"/>
  <c r="P2768" i="4"/>
  <c r="P2771" i="4"/>
  <c r="P2774" i="4"/>
  <c r="P2777" i="4"/>
  <c r="P2786" i="4"/>
  <c r="P2792" i="4"/>
  <c r="P2798" i="4"/>
  <c r="O2918" i="4"/>
  <c r="P2918" i="4" s="1"/>
  <c r="O2924" i="4"/>
  <c r="P2924" i="4" s="1"/>
  <c r="O2970" i="4"/>
  <c r="P2970" i="4" s="1"/>
  <c r="P2802" i="4"/>
  <c r="O2747" i="4"/>
  <c r="P2747" i="4" s="1"/>
  <c r="O2750" i="4"/>
  <c r="P2750" i="4" s="1"/>
  <c r="O2753" i="4"/>
  <c r="P2753" i="4" s="1"/>
  <c r="P2782" i="4"/>
  <c r="P2788" i="4"/>
  <c r="P2794" i="4"/>
  <c r="P2800" i="4"/>
  <c r="O2803" i="4"/>
  <c r="P2803" i="4" s="1"/>
  <c r="O2808" i="4"/>
  <c r="P2808" i="4" s="1"/>
  <c r="O2809" i="4"/>
  <c r="P2809" i="4" s="1"/>
  <c r="O2814" i="4"/>
  <c r="P2814" i="4" s="1"/>
  <c r="O2815" i="4"/>
  <c r="P2815" i="4" s="1"/>
  <c r="O2820" i="4"/>
  <c r="P2820" i="4" s="1"/>
  <c r="O2821" i="4"/>
  <c r="P2821" i="4" s="1"/>
  <c r="O2826" i="4"/>
  <c r="P2826" i="4" s="1"/>
  <c r="O2827" i="4"/>
  <c r="P2827" i="4" s="1"/>
  <c r="O2832" i="4"/>
  <c r="P2832" i="4" s="1"/>
  <c r="O2833" i="4"/>
  <c r="P2833" i="4" s="1"/>
  <c r="O2838" i="4"/>
  <c r="P2838" i="4" s="1"/>
  <c r="O2839" i="4"/>
  <c r="P2839" i="4" s="1"/>
  <c r="O2844" i="4"/>
  <c r="P2844" i="4" s="1"/>
  <c r="O2845" i="4"/>
  <c r="P2845" i="4" s="1"/>
  <c r="O2850" i="4"/>
  <c r="P2850" i="4" s="1"/>
  <c r="O2851" i="4"/>
  <c r="P2851" i="4" s="1"/>
  <c r="O2856" i="4"/>
  <c r="P2856" i="4" s="1"/>
  <c r="O2857" i="4"/>
  <c r="P2857" i="4" s="1"/>
  <c r="O2862" i="4"/>
  <c r="P2862" i="4" s="1"/>
  <c r="O2863" i="4"/>
  <c r="P2863" i="4" s="1"/>
  <c r="O2868" i="4"/>
  <c r="P2868" i="4" s="1"/>
  <c r="O2869" i="4"/>
  <c r="P2869" i="4" s="1"/>
  <c r="O2874" i="4"/>
  <c r="P2874" i="4" s="1"/>
  <c r="O2875" i="4"/>
  <c r="P2875" i="4" s="1"/>
  <c r="O2880" i="4"/>
  <c r="P2880" i="4" s="1"/>
  <c r="O2886" i="4"/>
  <c r="P2886" i="4" s="1"/>
  <c r="O2887" i="4"/>
  <c r="P2887" i="4" s="1"/>
  <c r="O2892" i="4"/>
  <c r="P2892" i="4" s="1"/>
  <c r="O2893" i="4"/>
  <c r="P2893" i="4" s="1"/>
  <c r="O2898" i="4"/>
  <c r="P2898" i="4" s="1"/>
  <c r="O2899" i="4"/>
  <c r="P2899" i="4" s="1"/>
  <c r="O2904" i="4"/>
  <c r="P2904" i="4" s="1"/>
  <c r="O2916" i="4"/>
  <c r="P2916" i="4" s="1"/>
  <c r="O2922" i="4"/>
  <c r="P2922" i="4" s="1"/>
  <c r="O2980" i="4"/>
  <c r="P2980" i="4" s="1"/>
  <c r="P2905" i="4"/>
  <c r="P2908" i="4"/>
  <c r="O2913" i="4"/>
  <c r="P2913" i="4" s="1"/>
  <c r="O2915" i="4"/>
  <c r="P2915" i="4" s="1"/>
  <c r="O2917" i="4"/>
  <c r="P2917" i="4" s="1"/>
  <c r="O2919" i="4"/>
  <c r="P2919" i="4" s="1"/>
  <c r="O2921" i="4"/>
  <c r="P2921" i="4" s="1"/>
  <c r="O2923" i="4"/>
  <c r="P2923" i="4" s="1"/>
  <c r="O2925" i="4"/>
  <c r="P2925" i="4" s="1"/>
  <c r="O2927" i="4"/>
  <c r="P2927" i="4" s="1"/>
  <c r="O2929" i="4"/>
  <c r="P2929" i="4" s="1"/>
  <c r="O2931" i="4"/>
  <c r="P2931" i="4" s="1"/>
  <c r="O2977" i="4"/>
  <c r="P2977" i="4" s="1"/>
  <c r="P2932" i="4"/>
  <c r="O2979" i="4"/>
  <c r="P2979" i="4" s="1"/>
  <c r="O2983" i="4"/>
  <c r="P2983" i="4" s="1"/>
  <c r="O2974" i="4"/>
  <c r="P2974" i="4" s="1"/>
  <c r="P2973" i="4"/>
  <c r="O2971" i="4"/>
  <c r="P2971" i="4" s="1"/>
  <c r="P2976" i="4"/>
  <c r="P2982" i="4"/>
  <c r="O2168" i="4"/>
  <c r="P2168" i="4" s="1"/>
  <c r="O2171" i="4"/>
  <c r="P2171" i="4" s="1"/>
  <c r="O2160" i="4"/>
  <c r="P2160" i="4" s="1"/>
  <c r="O2166" i="4"/>
  <c r="P2166" i="4" s="1"/>
  <c r="P2172" i="4"/>
  <c r="O2028" i="4"/>
  <c r="P2028" i="4" s="1"/>
  <c r="O2033" i="4"/>
  <c r="P2033" i="4" s="1"/>
  <c r="O2046" i="4"/>
  <c r="P2046" i="4" s="1"/>
  <c r="O2051" i="4"/>
  <c r="P2051" i="4" s="1"/>
  <c r="O2069" i="4"/>
  <c r="P2069" i="4" s="1"/>
  <c r="O2031" i="4"/>
  <c r="P2031" i="4" s="1"/>
  <c r="O2036" i="4"/>
  <c r="P2036" i="4" s="1"/>
  <c r="O2049" i="4"/>
  <c r="P2049" i="4" s="1"/>
  <c r="O2067" i="4"/>
  <c r="P2067" i="4" s="1"/>
  <c r="O2072" i="4"/>
  <c r="P2072" i="4" s="1"/>
  <c r="O2021" i="4"/>
  <c r="P2021" i="4" s="1"/>
  <c r="O2034" i="4"/>
  <c r="P2034" i="4" s="1"/>
  <c r="O2039" i="4"/>
  <c r="P2039" i="4" s="1"/>
  <c r="O2052" i="4"/>
  <c r="P2052" i="4" s="1"/>
  <c r="O2057" i="4"/>
  <c r="P2057" i="4" s="1"/>
  <c r="O2070" i="4"/>
  <c r="P2070" i="4" s="1"/>
  <c r="O2075" i="4"/>
  <c r="P2075" i="4" s="1"/>
  <c r="O2024" i="4"/>
  <c r="P2024" i="4" s="1"/>
  <c r="O2037" i="4"/>
  <c r="P2037" i="4" s="1"/>
  <c r="O2042" i="4"/>
  <c r="P2042" i="4" s="1"/>
  <c r="O2055" i="4"/>
  <c r="P2055" i="4" s="1"/>
  <c r="O2060" i="4"/>
  <c r="P2060" i="4" s="1"/>
  <c r="O2073" i="4"/>
  <c r="P2073" i="4" s="1"/>
  <c r="O2022" i="4"/>
  <c r="P2022" i="4" s="1"/>
  <c r="O2027" i="4"/>
  <c r="P2027" i="4" s="1"/>
  <c r="O2040" i="4"/>
  <c r="P2040" i="4" s="1"/>
  <c r="O2045" i="4"/>
  <c r="P2045" i="4" s="1"/>
  <c r="O2063" i="4"/>
  <c r="P2063" i="4" s="1"/>
  <c r="O2076" i="4"/>
  <c r="P2076" i="4" s="1"/>
  <c r="O2025" i="4"/>
  <c r="P2025" i="4" s="1"/>
  <c r="O2030" i="4"/>
  <c r="P2030" i="4" s="1"/>
  <c r="O2043" i="4"/>
  <c r="P2043" i="4" s="1"/>
  <c r="O2048" i="4"/>
  <c r="P2048" i="4" s="1"/>
  <c r="O2061" i="4"/>
  <c r="P2061" i="4" s="1"/>
  <c r="O2066" i="4"/>
  <c r="P2066" i="4" s="1"/>
  <c r="J2685" i="4"/>
  <c r="O2079" i="4"/>
  <c r="P2079" i="4" s="1"/>
  <c r="O2082" i="4"/>
  <c r="P2082" i="4" s="1"/>
  <c r="O2085" i="4"/>
  <c r="P2085" i="4" s="1"/>
  <c r="O2088" i="4"/>
  <c r="P2088" i="4" s="1"/>
  <c r="O2091" i="4"/>
  <c r="P2091" i="4" s="1"/>
  <c r="O2097" i="4"/>
  <c r="P2097" i="4" s="1"/>
  <c r="O2100" i="4"/>
  <c r="P2100" i="4" s="1"/>
  <c r="O2103" i="4"/>
  <c r="P2103" i="4" s="1"/>
  <c r="O2106" i="4"/>
  <c r="P2106" i="4" s="1"/>
  <c r="O2109" i="4"/>
  <c r="P2109" i="4" s="1"/>
  <c r="O2112" i="4"/>
  <c r="P2112" i="4" s="1"/>
  <c r="P2114" i="4"/>
  <c r="P2120" i="4"/>
  <c r="P2123" i="4"/>
  <c r="P2126" i="4"/>
  <c r="P2129" i="4"/>
  <c r="P2132" i="4"/>
  <c r="P2135" i="4"/>
  <c r="P2138" i="4"/>
  <c r="P2141" i="4"/>
  <c r="P2144" i="4"/>
  <c r="P2147" i="4"/>
  <c r="P2150" i="4"/>
  <c r="P2153" i="4"/>
  <c r="P2156" i="4"/>
  <c r="O2158" i="4"/>
  <c r="P2158" i="4" s="1"/>
  <c r="M2685" i="4"/>
  <c r="O2077" i="4"/>
  <c r="P2077" i="4" s="1"/>
  <c r="O2080" i="4"/>
  <c r="P2080" i="4" s="1"/>
  <c r="O2083" i="4"/>
  <c r="P2083" i="4" s="1"/>
  <c r="O2086" i="4"/>
  <c r="P2086" i="4" s="1"/>
  <c r="O2089" i="4"/>
  <c r="P2089" i="4" s="1"/>
  <c r="O2092" i="4"/>
  <c r="P2092" i="4" s="1"/>
  <c r="O2095" i="4"/>
  <c r="P2095" i="4" s="1"/>
  <c r="O2098" i="4"/>
  <c r="P2098" i="4" s="1"/>
  <c r="O2101" i="4"/>
  <c r="P2101" i="4" s="1"/>
  <c r="O2104" i="4"/>
  <c r="P2104" i="4" s="1"/>
  <c r="O2107" i="4"/>
  <c r="P2107" i="4" s="1"/>
  <c r="O2110" i="4"/>
  <c r="P2110" i="4" s="1"/>
  <c r="O2113" i="4"/>
  <c r="P2113" i="4" s="1"/>
  <c r="P2115" i="4"/>
  <c r="O2116" i="4"/>
  <c r="P2116" i="4" s="1"/>
  <c r="P2118" i="4"/>
  <c r="O2119" i="4"/>
  <c r="P2119" i="4" s="1"/>
  <c r="P2121" i="4"/>
  <c r="O2122" i="4"/>
  <c r="P2122" i="4" s="1"/>
  <c r="P2124" i="4"/>
  <c r="O2125" i="4"/>
  <c r="P2125" i="4" s="1"/>
  <c r="P2127" i="4"/>
  <c r="O2128" i="4"/>
  <c r="P2128" i="4" s="1"/>
  <c r="P2130" i="4"/>
  <c r="O2131" i="4"/>
  <c r="P2131" i="4" s="1"/>
  <c r="P2133" i="4"/>
  <c r="O2134" i="4"/>
  <c r="P2134" i="4" s="1"/>
  <c r="P2136" i="4"/>
  <c r="O2137" i="4"/>
  <c r="P2137" i="4" s="1"/>
  <c r="P2139" i="4"/>
  <c r="O2140" i="4"/>
  <c r="P2140" i="4" s="1"/>
  <c r="P2142" i="4"/>
  <c r="P2145" i="4"/>
  <c r="O2146" i="4"/>
  <c r="P2146" i="4" s="1"/>
  <c r="P2148" i="4"/>
  <c r="O2149" i="4"/>
  <c r="P2149" i="4" s="1"/>
  <c r="P2151" i="4"/>
  <c r="O2152" i="4"/>
  <c r="P2152" i="4" s="1"/>
  <c r="P2154" i="4"/>
  <c r="O2155" i="4"/>
  <c r="P2155" i="4" s="1"/>
  <c r="P2157" i="4"/>
  <c r="O2161" i="4"/>
  <c r="P2161" i="4" s="1"/>
  <c r="O2164" i="4"/>
  <c r="P2164" i="4" s="1"/>
  <c r="O2170" i="4"/>
  <c r="P2170" i="4" s="1"/>
  <c r="O2020" i="4"/>
  <c r="P2020" i="4" s="1"/>
  <c r="O2078" i="4"/>
  <c r="P2078" i="4" s="1"/>
  <c r="O2081" i="4"/>
  <c r="P2081" i="4" s="1"/>
  <c r="O2084" i="4"/>
  <c r="P2084" i="4" s="1"/>
  <c r="O2087" i="4"/>
  <c r="P2087" i="4" s="1"/>
  <c r="O2090" i="4"/>
  <c r="P2090" i="4" s="1"/>
  <c r="O2093" i="4"/>
  <c r="P2093" i="4" s="1"/>
  <c r="O2096" i="4"/>
  <c r="P2096" i="4" s="1"/>
  <c r="O2099" i="4"/>
  <c r="P2099" i="4" s="1"/>
  <c r="O2102" i="4"/>
  <c r="P2102" i="4" s="1"/>
  <c r="O2105" i="4"/>
  <c r="P2105" i="4" s="1"/>
  <c r="O2108" i="4"/>
  <c r="P2108" i="4" s="1"/>
  <c r="O2111" i="4"/>
  <c r="P2111" i="4" s="1"/>
  <c r="O2159" i="4"/>
  <c r="P2159" i="4" s="1"/>
  <c r="P2163" i="4"/>
  <c r="O2167" i="4"/>
  <c r="P2167" i="4" s="1"/>
  <c r="O2162" i="4"/>
  <c r="P2162" i="4" s="1"/>
  <c r="O2177" i="4"/>
  <c r="P2177" i="4" s="1"/>
  <c r="O2165" i="4"/>
  <c r="P2165" i="4" s="1"/>
  <c r="O2180" i="4"/>
  <c r="P2180" i="4" s="1"/>
  <c r="P2176" i="4"/>
  <c r="P2178" i="4"/>
  <c r="P2196" i="4"/>
  <c r="P2199" i="4"/>
  <c r="P2202" i="4"/>
  <c r="P2205" i="4"/>
  <c r="O2221" i="4"/>
  <c r="P2221" i="4" s="1"/>
  <c r="P2213" i="4"/>
  <c r="O2294" i="4"/>
  <c r="P2294" i="4" s="1"/>
  <c r="P2174" i="4"/>
  <c r="O2194" i="4"/>
  <c r="P2194" i="4" s="1"/>
  <c r="O2209" i="4"/>
  <c r="P2209" i="4" s="1"/>
  <c r="O2212" i="4"/>
  <c r="P2212" i="4" s="1"/>
  <c r="O2216" i="4"/>
  <c r="P2216" i="4" s="1"/>
  <c r="P2219" i="4"/>
  <c r="O2197" i="4"/>
  <c r="P2197" i="4" s="1"/>
  <c r="O2200" i="4"/>
  <c r="P2200" i="4" s="1"/>
  <c r="O2203" i="4"/>
  <c r="P2203" i="4" s="1"/>
  <c r="O2206" i="4"/>
  <c r="P2206" i="4" s="1"/>
  <c r="O2215" i="4"/>
  <c r="P2215" i="4" s="1"/>
  <c r="O2226" i="4"/>
  <c r="P2226" i="4" s="1"/>
  <c r="O2229" i="4"/>
  <c r="P2229" i="4" s="1"/>
  <c r="O2232" i="4"/>
  <c r="P2232" i="4" s="1"/>
  <c r="O2235" i="4"/>
  <c r="P2235" i="4" s="1"/>
  <c r="O2238" i="4"/>
  <c r="P2238" i="4" s="1"/>
  <c r="O2241" i="4"/>
  <c r="P2241" i="4" s="1"/>
  <c r="O2244" i="4"/>
  <c r="P2244" i="4" s="1"/>
  <c r="O2247" i="4"/>
  <c r="P2247" i="4" s="1"/>
  <c r="P2173" i="4"/>
  <c r="P2195" i="4"/>
  <c r="P2198" i="4"/>
  <c r="P2201" i="4"/>
  <c r="P2204" i="4"/>
  <c r="P2207" i="4"/>
  <c r="O2218" i="4"/>
  <c r="P2218" i="4" s="1"/>
  <c r="O2222" i="4"/>
  <c r="P2222" i="4" s="1"/>
  <c r="O2300" i="4"/>
  <c r="P2300" i="4" s="1"/>
  <c r="P2224" i="4"/>
  <c r="P2227" i="4"/>
  <c r="P2233" i="4"/>
  <c r="P2236" i="4"/>
  <c r="P2239" i="4"/>
  <c r="P2242" i="4"/>
  <c r="P2245" i="4"/>
  <c r="P2248" i="4"/>
  <c r="O2256" i="4"/>
  <c r="P2256" i="4" s="1"/>
  <c r="P2295" i="4"/>
  <c r="P2296" i="4"/>
  <c r="P2301" i="4"/>
  <c r="O2258" i="4"/>
  <c r="P2258" i="4" s="1"/>
  <c r="O2253" i="4"/>
  <c r="P2253" i="4" s="1"/>
  <c r="P2292" i="4"/>
  <c r="P2293" i="4"/>
  <c r="P2298" i="4"/>
  <c r="P2299" i="4"/>
  <c r="P2310" i="4"/>
  <c r="O2225" i="4"/>
  <c r="P2225" i="4" s="1"/>
  <c r="O2228" i="4"/>
  <c r="P2228" i="4" s="1"/>
  <c r="O2231" i="4"/>
  <c r="P2231" i="4" s="1"/>
  <c r="O2234" i="4"/>
  <c r="P2234" i="4" s="1"/>
  <c r="O2237" i="4"/>
  <c r="P2237" i="4" s="1"/>
  <c r="O2240" i="4"/>
  <c r="P2240" i="4" s="1"/>
  <c r="O2243" i="4"/>
  <c r="P2243" i="4" s="1"/>
  <c r="O2246" i="4"/>
  <c r="P2246" i="4" s="1"/>
  <c r="O2249" i="4"/>
  <c r="P2249" i="4" s="1"/>
  <c r="O2250" i="4"/>
  <c r="P2250" i="4" s="1"/>
  <c r="O2261" i="4"/>
  <c r="P2261" i="4" s="1"/>
  <c r="O2297" i="4"/>
  <c r="P2297" i="4" s="1"/>
  <c r="O2309" i="4"/>
  <c r="P2309" i="4" s="1"/>
  <c r="P2314" i="4"/>
  <c r="O2259" i="4"/>
  <c r="P2259" i="4" s="1"/>
  <c r="O2262" i="4"/>
  <c r="P2262" i="4" s="1"/>
  <c r="P1527" i="4"/>
  <c r="P1562" i="4"/>
  <c r="P1631" i="4"/>
  <c r="P1412" i="4"/>
  <c r="P1637" i="4"/>
  <c r="O1354" i="4"/>
  <c r="P1354" i="4" s="1"/>
  <c r="O1491" i="4"/>
  <c r="P1491" i="4" s="1"/>
  <c r="O1400" i="4"/>
  <c r="P1400" i="4" s="1"/>
  <c r="O1428" i="4"/>
  <c r="P1428" i="4" s="1"/>
  <c r="O1363" i="4"/>
  <c r="P1363" i="4" s="1"/>
  <c r="O1406" i="4"/>
  <c r="P1406" i="4" s="1"/>
  <c r="O1431" i="4"/>
  <c r="P1431" i="4" s="1"/>
  <c r="P1449" i="4"/>
  <c r="O1518" i="4"/>
  <c r="P1518" i="4" s="1"/>
  <c r="O1563" i="4"/>
  <c r="P1563" i="4" s="1"/>
  <c r="O1643" i="4"/>
  <c r="P1643" i="4" s="1"/>
  <c r="O1409" i="4"/>
  <c r="P1409" i="4" s="1"/>
  <c r="O1422" i="4"/>
  <c r="P1422" i="4" s="1"/>
  <c r="O1440" i="4"/>
  <c r="P1440" i="4" s="1"/>
  <c r="O1452" i="4"/>
  <c r="P1452" i="4" s="1"/>
  <c r="O1482" i="4"/>
  <c r="P1482" i="4" s="1"/>
  <c r="P1497" i="4"/>
  <c r="P1515" i="4"/>
  <c r="O1530" i="4"/>
  <c r="P1530" i="4" s="1"/>
  <c r="P1556" i="4"/>
  <c r="P1560" i="4"/>
  <c r="P1578" i="4"/>
  <c r="O1541" i="4"/>
  <c r="P1541" i="4" s="1"/>
  <c r="O1574" i="4"/>
  <c r="P1574" i="4" s="1"/>
  <c r="P1535" i="4"/>
  <c r="O1539" i="4"/>
  <c r="P1539" i="4" s="1"/>
  <c r="P1545" i="4"/>
  <c r="O1559" i="4"/>
  <c r="P1559" i="4" s="1"/>
  <c r="O1381" i="4"/>
  <c r="P1381" i="4" s="1"/>
  <c r="O1394" i="4"/>
  <c r="P1394" i="4" s="1"/>
  <c r="O1353" i="4"/>
  <c r="P1353" i="4" s="1"/>
  <c r="O1362" i="4"/>
  <c r="P1362" i="4" s="1"/>
  <c r="O1371" i="4"/>
  <c r="P1371" i="4" s="1"/>
  <c r="O1379" i="4"/>
  <c r="P1379" i="4" s="1"/>
  <c r="O1384" i="4"/>
  <c r="P1384" i="4" s="1"/>
  <c r="O1397" i="4"/>
  <c r="P1397" i="4" s="1"/>
  <c r="O1382" i="4"/>
  <c r="P1382" i="4" s="1"/>
  <c r="O1387" i="4"/>
  <c r="P1387" i="4" s="1"/>
  <c r="O1356" i="4"/>
  <c r="P1356" i="4" s="1"/>
  <c r="O1365" i="4"/>
  <c r="P1365" i="4" s="1"/>
  <c r="O1385" i="4"/>
  <c r="P1385" i="4" s="1"/>
  <c r="O1390" i="4"/>
  <c r="P1390" i="4" s="1"/>
  <c r="O1388" i="4"/>
  <c r="P1388" i="4" s="1"/>
  <c r="O1393" i="4"/>
  <c r="P1393" i="4" s="1"/>
  <c r="M1350" i="4"/>
  <c r="O1359" i="4"/>
  <c r="P1359" i="4" s="1"/>
  <c r="O1368" i="4"/>
  <c r="P1368" i="4" s="1"/>
  <c r="O1391" i="4"/>
  <c r="P1391" i="4" s="1"/>
  <c r="O1396" i="4"/>
  <c r="P1396" i="4" s="1"/>
  <c r="O1398" i="4"/>
  <c r="P1398" i="4" s="1"/>
  <c r="O1401" i="4"/>
  <c r="P1401" i="4" s="1"/>
  <c r="O1404" i="4"/>
  <c r="P1404" i="4" s="1"/>
  <c r="O1407" i="4"/>
  <c r="P1407" i="4" s="1"/>
  <c r="O1410" i="4"/>
  <c r="P1410" i="4" s="1"/>
  <c r="O1413" i="4"/>
  <c r="P1413" i="4" s="1"/>
  <c r="O1419" i="4"/>
  <c r="P1419" i="4" s="1"/>
  <c r="O1436" i="4"/>
  <c r="P1436" i="4" s="1"/>
  <c r="O1457" i="4"/>
  <c r="P1457" i="4" s="1"/>
  <c r="O1460" i="4"/>
  <c r="P1460" i="4" s="1"/>
  <c r="O1463" i="4"/>
  <c r="P1463" i="4" s="1"/>
  <c r="O1466" i="4"/>
  <c r="P1466" i="4" s="1"/>
  <c r="O1476" i="4"/>
  <c r="P1476" i="4" s="1"/>
  <c r="O1546" i="4"/>
  <c r="P1546" i="4" s="1"/>
  <c r="O1573" i="4"/>
  <c r="P1573" i="4" s="1"/>
  <c r="P1399" i="4"/>
  <c r="P1402" i="4"/>
  <c r="P1405" i="4"/>
  <c r="P1408" i="4"/>
  <c r="P1411" i="4"/>
  <c r="O1421" i="4"/>
  <c r="P1421" i="4" s="1"/>
  <c r="O1439" i="4"/>
  <c r="P1439" i="4" s="1"/>
  <c r="O1469" i="4"/>
  <c r="P1469" i="4" s="1"/>
  <c r="O1478" i="4"/>
  <c r="P1478" i="4" s="1"/>
  <c r="O1490" i="4"/>
  <c r="P1490" i="4" s="1"/>
  <c r="O1534" i="4"/>
  <c r="P1534" i="4" s="1"/>
  <c r="O1567" i="4"/>
  <c r="P1567" i="4" s="1"/>
  <c r="O1414" i="4"/>
  <c r="P1414" i="4" s="1"/>
  <c r="O1416" i="4"/>
  <c r="P1416" i="4" s="1"/>
  <c r="O1426" i="4"/>
  <c r="P1426" i="4" s="1"/>
  <c r="O1432" i="4"/>
  <c r="P1432" i="4" s="1"/>
  <c r="O1444" i="4"/>
  <c r="P1444" i="4" s="1"/>
  <c r="O1450" i="4"/>
  <c r="P1450" i="4" s="1"/>
  <c r="O1453" i="4"/>
  <c r="P1453" i="4" s="1"/>
  <c r="O1473" i="4"/>
  <c r="P1473" i="4" s="1"/>
  <c r="O1486" i="4"/>
  <c r="P1486" i="4" s="1"/>
  <c r="O1501" i="4"/>
  <c r="P1501" i="4" s="1"/>
  <c r="O1504" i="4"/>
  <c r="P1504" i="4" s="1"/>
  <c r="O1517" i="4"/>
  <c r="P1517" i="4" s="1"/>
  <c r="O1526" i="4"/>
  <c r="P1526" i="4" s="1"/>
  <c r="O1547" i="4"/>
  <c r="P1547" i="4" s="1"/>
  <c r="O1549" i="4"/>
  <c r="P1549" i="4" s="1"/>
  <c r="O1418" i="4"/>
  <c r="P1418" i="4" s="1"/>
  <c r="O1435" i="4"/>
  <c r="P1435" i="4" s="1"/>
  <c r="O1456" i="4"/>
  <c r="P1456" i="4" s="1"/>
  <c r="O1459" i="4"/>
  <c r="P1459" i="4" s="1"/>
  <c r="O1462" i="4"/>
  <c r="P1462" i="4" s="1"/>
  <c r="O1465" i="4"/>
  <c r="P1465" i="4" s="1"/>
  <c r="O1475" i="4"/>
  <c r="P1475" i="4" s="1"/>
  <c r="P1503" i="4"/>
  <c r="O1513" i="4"/>
  <c r="P1513" i="4" s="1"/>
  <c r="O1523" i="4"/>
  <c r="P1523" i="4" s="1"/>
  <c r="O1576" i="4"/>
  <c r="P1576" i="4" s="1"/>
  <c r="O1373" i="4"/>
  <c r="P1373" i="4" s="1"/>
  <c r="O1376" i="4"/>
  <c r="P1376" i="4" s="1"/>
  <c r="O1430" i="4"/>
  <c r="P1430" i="4" s="1"/>
  <c r="O1448" i="4"/>
  <c r="P1448" i="4" s="1"/>
  <c r="P1458" i="4"/>
  <c r="P1461" i="4"/>
  <c r="P1464" i="4"/>
  <c r="O1470" i="4"/>
  <c r="P1470" i="4" s="1"/>
  <c r="O1479" i="4"/>
  <c r="P1479" i="4" s="1"/>
  <c r="O1531" i="4"/>
  <c r="P1531" i="4" s="1"/>
  <c r="O1372" i="4"/>
  <c r="P1372" i="4" s="1"/>
  <c r="O1375" i="4"/>
  <c r="P1375" i="4" s="1"/>
  <c r="O1378" i="4"/>
  <c r="P1378" i="4" s="1"/>
  <c r="O1415" i="4"/>
  <c r="P1415" i="4" s="1"/>
  <c r="O1472" i="4"/>
  <c r="P1472" i="4" s="1"/>
  <c r="O1481" i="4"/>
  <c r="P1481" i="4" s="1"/>
  <c r="O1522" i="4"/>
  <c r="P1522" i="4" s="1"/>
  <c r="O1537" i="4"/>
  <c r="P1537" i="4" s="1"/>
  <c r="O1564" i="4"/>
  <c r="P1564" i="4" s="1"/>
  <c r="O1429" i="4"/>
  <c r="P1429" i="4" s="1"/>
  <c r="O1433" i="4"/>
  <c r="P1433" i="4" s="1"/>
  <c r="O1451" i="4"/>
  <c r="P1451" i="4" s="1"/>
  <c r="O1454" i="4"/>
  <c r="P1454" i="4" s="1"/>
  <c r="O1489" i="4"/>
  <c r="P1489" i="4" s="1"/>
  <c r="O1493" i="4"/>
  <c r="P1493" i="4" s="1"/>
  <c r="O1496" i="4"/>
  <c r="P1496" i="4" s="1"/>
  <c r="O1499" i="4"/>
  <c r="P1499" i="4" s="1"/>
  <c r="O1516" i="4"/>
  <c r="P1516" i="4" s="1"/>
  <c r="O1520" i="4"/>
  <c r="P1520" i="4" s="1"/>
  <c r="O1555" i="4"/>
  <c r="P1555" i="4" s="1"/>
  <c r="O1570" i="4"/>
  <c r="P1570" i="4" s="1"/>
  <c r="O1582" i="4"/>
  <c r="P1582" i="4" s="1"/>
  <c r="O1492" i="4"/>
  <c r="P1492" i="4" s="1"/>
  <c r="O1495" i="4"/>
  <c r="P1495" i="4" s="1"/>
  <c r="O1498" i="4"/>
  <c r="P1498" i="4" s="1"/>
  <c r="O1502" i="4"/>
  <c r="P1502" i="4" s="1"/>
  <c r="O1505" i="4"/>
  <c r="P1505" i="4" s="1"/>
  <c r="O1519" i="4"/>
  <c r="P1519" i="4" s="1"/>
  <c r="O1565" i="4"/>
  <c r="P1565" i="4" s="1"/>
  <c r="O1635" i="4"/>
  <c r="P1635" i="4" s="1"/>
  <c r="O1417" i="4"/>
  <c r="P1417" i="4" s="1"/>
  <c r="O1420" i="4"/>
  <c r="P1420" i="4" s="1"/>
  <c r="O1424" i="4"/>
  <c r="P1424" i="4" s="1"/>
  <c r="O1438" i="4"/>
  <c r="P1438" i="4" s="1"/>
  <c r="O1442" i="4"/>
  <c r="P1442" i="4" s="1"/>
  <c r="O1468" i="4"/>
  <c r="P1468" i="4" s="1"/>
  <c r="O1471" i="4"/>
  <c r="P1471" i="4" s="1"/>
  <c r="O1474" i="4"/>
  <c r="P1474" i="4" s="1"/>
  <c r="O1477" i="4"/>
  <c r="P1477" i="4" s="1"/>
  <c r="O1480" i="4"/>
  <c r="P1480" i="4" s="1"/>
  <c r="O1484" i="4"/>
  <c r="P1484" i="4" s="1"/>
  <c r="O1511" i="4"/>
  <c r="P1511" i="4" s="1"/>
  <c r="O1552" i="4"/>
  <c r="P1552" i="4" s="1"/>
  <c r="O1423" i="4"/>
  <c r="P1423" i="4" s="1"/>
  <c r="O1427" i="4"/>
  <c r="P1427" i="4" s="1"/>
  <c r="O1441" i="4"/>
  <c r="P1441" i="4" s="1"/>
  <c r="O1445" i="4"/>
  <c r="P1445" i="4" s="1"/>
  <c r="O1483" i="4"/>
  <c r="P1483" i="4" s="1"/>
  <c r="O1487" i="4"/>
  <c r="P1487" i="4" s="1"/>
  <c r="O1510" i="4"/>
  <c r="P1510" i="4" s="1"/>
  <c r="O1514" i="4"/>
  <c r="P1514" i="4" s="1"/>
  <c r="O1528" i="4"/>
  <c r="P1528" i="4" s="1"/>
  <c r="P1544" i="4"/>
  <c r="O1624" i="4"/>
  <c r="P1624" i="4" s="1"/>
  <c r="P1583" i="4"/>
  <c r="O1623" i="4"/>
  <c r="P1623" i="4" s="1"/>
  <c r="O1627" i="4"/>
  <c r="P1627" i="4" s="1"/>
  <c r="P1532" i="4"/>
  <c r="P1550" i="4"/>
  <c r="P1568" i="4"/>
  <c r="P1586" i="4"/>
  <c r="O1626" i="4"/>
  <c r="P1626" i="4" s="1"/>
  <c r="O1630" i="4"/>
  <c r="P1630" i="4" s="1"/>
  <c r="O1540" i="4"/>
  <c r="P1540" i="4" s="1"/>
  <c r="O1558" i="4"/>
  <c r="P1558" i="4" s="1"/>
  <c r="P1571" i="4"/>
  <c r="P1589" i="4"/>
  <c r="O1629" i="4"/>
  <c r="P1629" i="4" s="1"/>
  <c r="O1633" i="4"/>
  <c r="P1633" i="4" s="1"/>
  <c r="O1543" i="4"/>
  <c r="P1543" i="4" s="1"/>
  <c r="O1561" i="4"/>
  <c r="P1561" i="4" s="1"/>
  <c r="O1579" i="4"/>
  <c r="P1579" i="4" s="1"/>
  <c r="P1592" i="4"/>
  <c r="O1632" i="4"/>
  <c r="P1632" i="4" s="1"/>
  <c r="O1636" i="4"/>
  <c r="P1636" i="4" s="1"/>
  <c r="P1639" i="4"/>
  <c r="O1642" i="4"/>
  <c r="P1642" i="4" s="1"/>
  <c r="O1638" i="4"/>
  <c r="P1638" i="4" s="1"/>
  <c r="O1641" i="4"/>
  <c r="P1641" i="4" s="1"/>
  <c r="M5365" i="4" l="1"/>
  <c r="O4700" i="4"/>
  <c r="P4700" i="4" s="1"/>
  <c r="M3355" i="4"/>
  <c r="O2690" i="4"/>
  <c r="P2690" i="4" s="1"/>
  <c r="O1350" i="4"/>
  <c r="P1350" i="4" s="1"/>
  <c r="A669" i="4" l="1"/>
  <c r="A1339" i="4" s="1"/>
  <c r="B669" i="4"/>
  <c r="B1339" i="4" s="1"/>
  <c r="C669" i="4"/>
  <c r="C1339" i="4" s="1"/>
  <c r="D669" i="4"/>
  <c r="D1339" i="4" s="1"/>
  <c r="E669" i="4"/>
  <c r="E1339" i="4" s="1"/>
  <c r="I669" i="4"/>
  <c r="J669" i="4"/>
  <c r="M669" i="4" s="1"/>
  <c r="A670" i="4"/>
  <c r="A1340" i="4" s="1"/>
  <c r="B670" i="4"/>
  <c r="B1340" i="4" s="1"/>
  <c r="C670" i="4"/>
  <c r="C1340" i="4" s="1"/>
  <c r="D670" i="4"/>
  <c r="D1340" i="4" s="1"/>
  <c r="E670" i="4"/>
  <c r="E1340" i="4" s="1"/>
  <c r="I670" i="4"/>
  <c r="J670" i="4"/>
  <c r="M670" i="4" s="1"/>
  <c r="A671" i="4"/>
  <c r="A1341" i="4" s="1"/>
  <c r="B671" i="4"/>
  <c r="B1341" i="4" s="1"/>
  <c r="C671" i="4"/>
  <c r="C1341" i="4" s="1"/>
  <c r="D671" i="4"/>
  <c r="D1341" i="4" s="1"/>
  <c r="I671" i="4"/>
  <c r="J671" i="4"/>
  <c r="M671" i="4" s="1"/>
  <c r="G1341" i="4" s="1"/>
  <c r="A672" i="4"/>
  <c r="A1342" i="4" s="1"/>
  <c r="B672" i="4"/>
  <c r="B1342" i="4" s="1"/>
  <c r="C672" i="4"/>
  <c r="C1342" i="4" s="1"/>
  <c r="D672" i="4"/>
  <c r="D1342" i="4" s="1"/>
  <c r="I672" i="4"/>
  <c r="J672" i="4"/>
  <c r="M672" i="4" s="1"/>
  <c r="A673" i="4"/>
  <c r="A1343" i="4" s="1"/>
  <c r="B673" i="4"/>
  <c r="B1343" i="4" s="1"/>
  <c r="C673" i="4"/>
  <c r="C1343" i="4" s="1"/>
  <c r="D673" i="4"/>
  <c r="D1343" i="4" s="1"/>
  <c r="E673" i="4"/>
  <c r="E1343" i="4" s="1"/>
  <c r="I673" i="4"/>
  <c r="J673" i="4"/>
  <c r="M673" i="4" s="1"/>
  <c r="G1343" i="4" s="1"/>
  <c r="A674" i="4"/>
  <c r="A1344" i="4" s="1"/>
  <c r="B674" i="4"/>
  <c r="B1344" i="4" s="1"/>
  <c r="C674" i="4"/>
  <c r="C1344" i="4" s="1"/>
  <c r="D674" i="4"/>
  <c r="D1344" i="4" s="1"/>
  <c r="E674" i="4"/>
  <c r="E1344" i="4" s="1"/>
  <c r="I674" i="4"/>
  <c r="J674" i="4"/>
  <c r="M674" i="4" s="1"/>
  <c r="A300" i="4"/>
  <c r="B300" i="4"/>
  <c r="C300" i="4"/>
  <c r="D300" i="4"/>
  <c r="I300" i="4"/>
  <c r="J300" i="4"/>
  <c r="M300" i="4" s="1"/>
  <c r="A301" i="4"/>
  <c r="B301" i="4"/>
  <c r="C301" i="4"/>
  <c r="D301" i="4"/>
  <c r="E301" i="4"/>
  <c r="I301" i="4"/>
  <c r="J301" i="4"/>
  <c r="M301" i="4" s="1"/>
  <c r="A302" i="4"/>
  <c r="B302" i="4"/>
  <c r="C302" i="4"/>
  <c r="D302" i="4"/>
  <c r="E302" i="4"/>
  <c r="I302" i="4"/>
  <c r="J302" i="4"/>
  <c r="M302" i="4" s="1"/>
  <c r="A303" i="4"/>
  <c r="B303" i="4"/>
  <c r="C303" i="4"/>
  <c r="D303" i="4"/>
  <c r="E303" i="4"/>
  <c r="I303" i="4"/>
  <c r="J303" i="4"/>
  <c r="M303" i="4" s="1"/>
  <c r="A304" i="4"/>
  <c r="B304" i="4"/>
  <c r="C304" i="4"/>
  <c r="D304" i="4"/>
  <c r="E304" i="4"/>
  <c r="I304" i="4"/>
  <c r="J304" i="4"/>
  <c r="M304" i="4" s="1"/>
  <c r="A305" i="4"/>
  <c r="B305" i="4"/>
  <c r="C305" i="4"/>
  <c r="D305" i="4"/>
  <c r="E305" i="4"/>
  <c r="I305" i="4"/>
  <c r="J305" i="4"/>
  <c r="M305" i="4" s="1"/>
  <c r="A306" i="4"/>
  <c r="B306" i="4"/>
  <c r="C306" i="4"/>
  <c r="D306" i="4"/>
  <c r="E306" i="4"/>
  <c r="I306" i="4"/>
  <c r="J306" i="4"/>
  <c r="M306" i="4" s="1"/>
  <c r="A307" i="4"/>
  <c r="B307" i="4"/>
  <c r="C307" i="4"/>
  <c r="D307" i="4"/>
  <c r="E307" i="4"/>
  <c r="I307" i="4"/>
  <c r="J307" i="4"/>
  <c r="M307" i="4" s="1"/>
  <c r="A308" i="4"/>
  <c r="B308" i="4"/>
  <c r="C308" i="4"/>
  <c r="D308" i="4"/>
  <c r="E308" i="4"/>
  <c r="I308" i="4"/>
  <c r="J308" i="4"/>
  <c r="M308" i="4" s="1"/>
  <c r="A309" i="4"/>
  <c r="B309" i="4"/>
  <c r="C309" i="4"/>
  <c r="D309" i="4"/>
  <c r="E309" i="4"/>
  <c r="I309" i="4"/>
  <c r="J309" i="4"/>
  <c r="M309" i="4" s="1"/>
  <c r="A310" i="4"/>
  <c r="B310" i="4"/>
  <c r="C310" i="4"/>
  <c r="D310" i="4"/>
  <c r="E310" i="4"/>
  <c r="I310" i="4"/>
  <c r="J310" i="4"/>
  <c r="M310" i="4" s="1"/>
  <c r="A311" i="4"/>
  <c r="B311" i="4"/>
  <c r="C311" i="4"/>
  <c r="D311" i="4"/>
  <c r="E311" i="4"/>
  <c r="I311" i="4"/>
  <c r="J311" i="4"/>
  <c r="M311" i="4" s="1"/>
  <c r="A312" i="4"/>
  <c r="B312" i="4"/>
  <c r="C312" i="4"/>
  <c r="D312" i="4"/>
  <c r="E312" i="4"/>
  <c r="I312" i="4"/>
  <c r="J312" i="4"/>
  <c r="M312" i="4" s="1"/>
  <c r="A313" i="4"/>
  <c r="B313" i="4"/>
  <c r="C313" i="4"/>
  <c r="D313" i="4"/>
  <c r="E313" i="4"/>
  <c r="I313" i="4"/>
  <c r="J313" i="4"/>
  <c r="M313" i="4" s="1"/>
  <c r="A314" i="4"/>
  <c r="B314" i="4"/>
  <c r="C314" i="4"/>
  <c r="D314" i="4"/>
  <c r="E314" i="4"/>
  <c r="I314" i="4"/>
  <c r="J314" i="4"/>
  <c r="M314" i="4" s="1"/>
  <c r="A315" i="4"/>
  <c r="B315" i="4"/>
  <c r="C315" i="4"/>
  <c r="D315" i="4"/>
  <c r="E315" i="4"/>
  <c r="I315" i="4"/>
  <c r="J315" i="4"/>
  <c r="M315" i="4" s="1"/>
  <c r="A316" i="4"/>
  <c r="B316" i="4"/>
  <c r="C316" i="4"/>
  <c r="D316" i="4"/>
  <c r="E316" i="4"/>
  <c r="I316" i="4"/>
  <c r="J316" i="4"/>
  <c r="M316" i="4" s="1"/>
  <c r="A317" i="4"/>
  <c r="B317" i="4"/>
  <c r="C317" i="4"/>
  <c r="D317" i="4"/>
  <c r="E317" i="4"/>
  <c r="I317" i="4"/>
  <c r="J317" i="4"/>
  <c r="M317" i="4" s="1"/>
  <c r="A318" i="4"/>
  <c r="B318" i="4"/>
  <c r="C318" i="4"/>
  <c r="D318" i="4"/>
  <c r="E318" i="4"/>
  <c r="I318" i="4"/>
  <c r="J318" i="4"/>
  <c r="M318" i="4" s="1"/>
  <c r="A319" i="4"/>
  <c r="B319" i="4"/>
  <c r="C319" i="4"/>
  <c r="D319" i="4"/>
  <c r="E319" i="4"/>
  <c r="I319" i="4"/>
  <c r="J319" i="4"/>
  <c r="M319" i="4" s="1"/>
  <c r="A320" i="4"/>
  <c r="B320" i="4"/>
  <c r="C320" i="4"/>
  <c r="D320" i="4"/>
  <c r="E320" i="4"/>
  <c r="I320" i="4"/>
  <c r="J320" i="4"/>
  <c r="M320" i="4" s="1"/>
  <c r="A321" i="4"/>
  <c r="B321" i="4"/>
  <c r="C321" i="4"/>
  <c r="D321" i="4"/>
  <c r="E321" i="4"/>
  <c r="I321" i="4"/>
  <c r="J321" i="4"/>
  <c r="M321" i="4" s="1"/>
  <c r="A322" i="4"/>
  <c r="B322" i="4"/>
  <c r="C322" i="4"/>
  <c r="D322" i="4"/>
  <c r="E322" i="4"/>
  <c r="I322" i="4"/>
  <c r="J322" i="4"/>
  <c r="M322" i="4" s="1"/>
  <c r="A323" i="4"/>
  <c r="B323" i="4"/>
  <c r="C323" i="4"/>
  <c r="D323" i="4"/>
  <c r="E323" i="4"/>
  <c r="I323" i="4"/>
  <c r="J323" i="4"/>
  <c r="M323" i="4" s="1"/>
  <c r="A324" i="4"/>
  <c r="B324" i="4"/>
  <c r="C324" i="4"/>
  <c r="D324" i="4"/>
  <c r="E324" i="4"/>
  <c r="I324" i="4"/>
  <c r="J324" i="4"/>
  <c r="M324" i="4" s="1"/>
  <c r="A325" i="4"/>
  <c r="B325" i="4"/>
  <c r="C325" i="4"/>
  <c r="D325" i="4"/>
  <c r="E325" i="4"/>
  <c r="I325" i="4"/>
  <c r="J325" i="4"/>
  <c r="M325" i="4" s="1"/>
  <c r="A326" i="4"/>
  <c r="B326" i="4"/>
  <c r="C326" i="4"/>
  <c r="D326" i="4"/>
  <c r="E326" i="4"/>
  <c r="I326" i="4"/>
  <c r="J326" i="4"/>
  <c r="M326" i="4" s="1"/>
  <c r="A327" i="4"/>
  <c r="B327" i="4"/>
  <c r="C327" i="4"/>
  <c r="D327" i="4"/>
  <c r="E327" i="4"/>
  <c r="I327" i="4"/>
  <c r="J327" i="4"/>
  <c r="M327" i="4" s="1"/>
  <c r="A328" i="4"/>
  <c r="B328" i="4"/>
  <c r="C328" i="4"/>
  <c r="D328" i="4"/>
  <c r="E328" i="4"/>
  <c r="I328" i="4"/>
  <c r="J328" i="4"/>
  <c r="M328" i="4" s="1"/>
  <c r="A329" i="4"/>
  <c r="B329" i="4"/>
  <c r="C329" i="4"/>
  <c r="D329" i="4"/>
  <c r="E329" i="4"/>
  <c r="I329" i="4"/>
  <c r="J329" i="4"/>
  <c r="M329" i="4" s="1"/>
  <c r="A330" i="4"/>
  <c r="B330" i="4"/>
  <c r="C330" i="4"/>
  <c r="D330" i="4"/>
  <c r="E330" i="4"/>
  <c r="I330" i="4"/>
  <c r="J330" i="4"/>
  <c r="M330" i="4" s="1"/>
  <c r="A331" i="4"/>
  <c r="B331" i="4"/>
  <c r="C331" i="4"/>
  <c r="D331" i="4"/>
  <c r="E331" i="4"/>
  <c r="I331" i="4"/>
  <c r="J331" i="4"/>
  <c r="M331" i="4" s="1"/>
  <c r="A332" i="4"/>
  <c r="B332" i="4"/>
  <c r="C332" i="4"/>
  <c r="D332" i="4"/>
  <c r="E332" i="4"/>
  <c r="I332" i="4"/>
  <c r="J332" i="4"/>
  <c r="M332" i="4" s="1"/>
  <c r="A333" i="4"/>
  <c r="B333" i="4"/>
  <c r="C333" i="4"/>
  <c r="D333" i="4"/>
  <c r="E333" i="4"/>
  <c r="I333" i="4"/>
  <c r="J333" i="4"/>
  <c r="M333" i="4" s="1"/>
  <c r="A334" i="4"/>
  <c r="B334" i="4"/>
  <c r="C334" i="4"/>
  <c r="D334" i="4"/>
  <c r="E334" i="4"/>
  <c r="I334" i="4"/>
  <c r="J334" i="4"/>
  <c r="M334" i="4" s="1"/>
  <c r="A335" i="4"/>
  <c r="B335" i="4"/>
  <c r="C335" i="4"/>
  <c r="D335" i="4"/>
  <c r="E335" i="4"/>
  <c r="I335" i="4"/>
  <c r="J335" i="4"/>
  <c r="M335" i="4" s="1"/>
  <c r="A336" i="4"/>
  <c r="B336" i="4"/>
  <c r="C336" i="4"/>
  <c r="D336" i="4"/>
  <c r="E336" i="4"/>
  <c r="I336" i="4"/>
  <c r="J336" i="4"/>
  <c r="M336" i="4" s="1"/>
  <c r="A337" i="4"/>
  <c r="B337" i="4"/>
  <c r="C337" i="4"/>
  <c r="D337" i="4"/>
  <c r="E337" i="4"/>
  <c r="I337" i="4"/>
  <c r="J337" i="4"/>
  <c r="M337" i="4" s="1"/>
  <c r="A338" i="4"/>
  <c r="B338" i="4"/>
  <c r="C338" i="4"/>
  <c r="D338" i="4"/>
  <c r="E338" i="4"/>
  <c r="I338" i="4"/>
  <c r="J338" i="4"/>
  <c r="M338" i="4" s="1"/>
  <c r="A339" i="4"/>
  <c r="B339" i="4"/>
  <c r="C339" i="4"/>
  <c r="D339" i="4"/>
  <c r="E339" i="4"/>
  <c r="I339" i="4"/>
  <c r="J339" i="4"/>
  <c r="M339" i="4" s="1"/>
  <c r="A340" i="4"/>
  <c r="B340" i="4"/>
  <c r="C340" i="4"/>
  <c r="D340" i="4"/>
  <c r="E340" i="4"/>
  <c r="I340" i="4"/>
  <c r="J340" i="4"/>
  <c r="M340" i="4" s="1"/>
  <c r="A341" i="4"/>
  <c r="B341" i="4"/>
  <c r="C341" i="4"/>
  <c r="D341" i="4"/>
  <c r="E341" i="4"/>
  <c r="I341" i="4"/>
  <c r="J341" i="4"/>
  <c r="M341" i="4" s="1"/>
  <c r="A342" i="4"/>
  <c r="B342" i="4"/>
  <c r="C342" i="4"/>
  <c r="D342" i="4"/>
  <c r="E342" i="4"/>
  <c r="I342" i="4"/>
  <c r="J342" i="4"/>
  <c r="M342" i="4" s="1"/>
  <c r="A343" i="4"/>
  <c r="B343" i="4"/>
  <c r="C343" i="4"/>
  <c r="D343" i="4"/>
  <c r="E343" i="4"/>
  <c r="I343" i="4"/>
  <c r="J343" i="4"/>
  <c r="M343" i="4" s="1"/>
  <c r="A344" i="4"/>
  <c r="B344" i="4"/>
  <c r="C344" i="4"/>
  <c r="D344" i="4"/>
  <c r="E344" i="4"/>
  <c r="I344" i="4"/>
  <c r="J344" i="4"/>
  <c r="M344" i="4" s="1"/>
  <c r="A345" i="4"/>
  <c r="B345" i="4"/>
  <c r="C345" i="4"/>
  <c r="D345" i="4"/>
  <c r="E345" i="4"/>
  <c r="I345" i="4"/>
  <c r="J345" i="4"/>
  <c r="M345" i="4" s="1"/>
  <c r="A346" i="4"/>
  <c r="B346" i="4"/>
  <c r="C346" i="4"/>
  <c r="D346" i="4"/>
  <c r="E346" i="4"/>
  <c r="I346" i="4"/>
  <c r="J346" i="4"/>
  <c r="M346" i="4" s="1"/>
  <c r="A347" i="4"/>
  <c r="B347" i="4"/>
  <c r="C347" i="4"/>
  <c r="D347" i="4"/>
  <c r="E347" i="4"/>
  <c r="I347" i="4"/>
  <c r="J347" i="4"/>
  <c r="M347" i="4" s="1"/>
  <c r="A348" i="4"/>
  <c r="B348" i="4"/>
  <c r="C348" i="4"/>
  <c r="D348" i="4"/>
  <c r="E348" i="4"/>
  <c r="I348" i="4"/>
  <c r="J348" i="4"/>
  <c r="M348" i="4" s="1"/>
  <c r="B349" i="4"/>
  <c r="C349" i="4"/>
  <c r="D349" i="4"/>
  <c r="E349" i="4"/>
  <c r="I349" i="4"/>
  <c r="J349" i="4"/>
  <c r="M349" i="4" s="1"/>
  <c r="A350" i="4"/>
  <c r="B350" i="4"/>
  <c r="C350" i="4"/>
  <c r="D350" i="4"/>
  <c r="E350" i="4"/>
  <c r="I350" i="4"/>
  <c r="J350" i="4"/>
  <c r="M350" i="4" s="1"/>
  <c r="B351" i="4"/>
  <c r="C351" i="4"/>
  <c r="D351" i="4"/>
  <c r="E351" i="4"/>
  <c r="I351" i="4"/>
  <c r="J351" i="4"/>
  <c r="M351" i="4" s="1"/>
  <c r="A352" i="4"/>
  <c r="B352" i="4"/>
  <c r="C352" i="4"/>
  <c r="D352" i="4"/>
  <c r="I352" i="4"/>
  <c r="J352" i="4"/>
  <c r="M352" i="4" s="1"/>
  <c r="B353" i="4"/>
  <c r="C353" i="4"/>
  <c r="D353" i="4"/>
  <c r="E353" i="4"/>
  <c r="I353" i="4"/>
  <c r="J353" i="4"/>
  <c r="M353" i="4" s="1"/>
  <c r="A354" i="4"/>
  <c r="B354" i="4"/>
  <c r="C354" i="4"/>
  <c r="D354" i="4"/>
  <c r="I354" i="4"/>
  <c r="J354" i="4"/>
  <c r="M354" i="4" s="1"/>
  <c r="B355" i="4"/>
  <c r="C355" i="4"/>
  <c r="D355" i="4"/>
  <c r="E355" i="4"/>
  <c r="I355" i="4"/>
  <c r="J355" i="4"/>
  <c r="M355" i="4" s="1"/>
  <c r="A356" i="4"/>
  <c r="B356" i="4"/>
  <c r="C356" i="4"/>
  <c r="D356" i="4"/>
  <c r="I356" i="4"/>
  <c r="J356" i="4"/>
  <c r="M356" i="4" s="1"/>
  <c r="A357" i="4"/>
  <c r="B357" i="4"/>
  <c r="C357" i="4"/>
  <c r="D357" i="4"/>
  <c r="I357" i="4"/>
  <c r="J357" i="4"/>
  <c r="M357" i="4" s="1"/>
  <c r="B358" i="4"/>
  <c r="C358" i="4"/>
  <c r="D358" i="4"/>
  <c r="E358" i="4"/>
  <c r="I358" i="4"/>
  <c r="J358" i="4"/>
  <c r="M358" i="4" s="1"/>
  <c r="A359" i="4"/>
  <c r="B359" i="4"/>
  <c r="C359" i="4"/>
  <c r="D359" i="4"/>
  <c r="I359" i="4"/>
  <c r="J359" i="4"/>
  <c r="M359" i="4" s="1"/>
  <c r="B360" i="4"/>
  <c r="C360" i="4"/>
  <c r="D360" i="4"/>
  <c r="E360" i="4"/>
  <c r="I360" i="4"/>
  <c r="J360" i="4"/>
  <c r="M360" i="4" s="1"/>
  <c r="A361" i="4"/>
  <c r="B361" i="4"/>
  <c r="C361" i="4"/>
  <c r="D361" i="4"/>
  <c r="I361" i="4"/>
  <c r="J361" i="4"/>
  <c r="M361" i="4" s="1"/>
  <c r="A362" i="4"/>
  <c r="B362" i="4"/>
  <c r="C362" i="4"/>
  <c r="D362" i="4"/>
  <c r="E362" i="4"/>
  <c r="I362" i="4"/>
  <c r="J362" i="4"/>
  <c r="M362" i="4" s="1"/>
  <c r="A363" i="4"/>
  <c r="B363" i="4"/>
  <c r="C363" i="4"/>
  <c r="D363" i="4"/>
  <c r="E363" i="4"/>
  <c r="I363" i="4"/>
  <c r="J363" i="4"/>
  <c r="M363" i="4" s="1"/>
  <c r="A364" i="4"/>
  <c r="B364" i="4"/>
  <c r="C364" i="4"/>
  <c r="D364" i="4"/>
  <c r="I364" i="4"/>
  <c r="J364" i="4"/>
  <c r="M364" i="4" s="1"/>
  <c r="A365" i="4"/>
  <c r="B365" i="4"/>
  <c r="C365" i="4"/>
  <c r="D365" i="4"/>
  <c r="I365" i="4"/>
  <c r="J365" i="4"/>
  <c r="M365" i="4" s="1"/>
  <c r="A366" i="4"/>
  <c r="B366" i="4"/>
  <c r="C366" i="4"/>
  <c r="D366" i="4"/>
  <c r="E366" i="4"/>
  <c r="I366" i="4"/>
  <c r="J366" i="4"/>
  <c r="M366" i="4" s="1"/>
  <c r="A367" i="4"/>
  <c r="B367" i="4"/>
  <c r="C367" i="4"/>
  <c r="D367" i="4"/>
  <c r="I367" i="4"/>
  <c r="J367" i="4"/>
  <c r="M367" i="4" s="1"/>
  <c r="A368" i="4"/>
  <c r="B368" i="4"/>
  <c r="C368" i="4"/>
  <c r="D368" i="4"/>
  <c r="I368" i="4"/>
  <c r="J368" i="4"/>
  <c r="M368" i="4" s="1"/>
  <c r="A369" i="4"/>
  <c r="B369" i="4"/>
  <c r="C369" i="4"/>
  <c r="D369" i="4"/>
  <c r="E369" i="4"/>
  <c r="I369" i="4"/>
  <c r="J369" i="4"/>
  <c r="M369" i="4" s="1"/>
  <c r="A370" i="4"/>
  <c r="B370" i="4"/>
  <c r="C370" i="4"/>
  <c r="D370" i="4"/>
  <c r="I370" i="4"/>
  <c r="J370" i="4"/>
  <c r="M370" i="4" s="1"/>
  <c r="A371" i="4"/>
  <c r="B371" i="4"/>
  <c r="C371" i="4"/>
  <c r="D371" i="4"/>
  <c r="I371" i="4"/>
  <c r="J371" i="4"/>
  <c r="M371" i="4" s="1"/>
  <c r="A372" i="4"/>
  <c r="B372" i="4"/>
  <c r="C372" i="4"/>
  <c r="D372" i="4"/>
  <c r="E372" i="4"/>
  <c r="I372" i="4"/>
  <c r="J372" i="4"/>
  <c r="M372" i="4" s="1"/>
  <c r="A373" i="4"/>
  <c r="B373" i="4"/>
  <c r="C373" i="4"/>
  <c r="D373" i="4"/>
  <c r="I373" i="4"/>
  <c r="J373" i="4"/>
  <c r="M373" i="4" s="1"/>
  <c r="A374" i="4"/>
  <c r="B374" i="4"/>
  <c r="C374" i="4"/>
  <c r="D374" i="4"/>
  <c r="E374" i="4"/>
  <c r="I374" i="4"/>
  <c r="J374" i="4"/>
  <c r="M374" i="4" s="1"/>
  <c r="A375" i="4"/>
  <c r="B375" i="4"/>
  <c r="C375" i="4"/>
  <c r="D375" i="4"/>
  <c r="E375" i="4"/>
  <c r="I375" i="4"/>
  <c r="J375" i="4"/>
  <c r="M375" i="4" s="1"/>
  <c r="A376" i="4"/>
  <c r="B376" i="4"/>
  <c r="C376" i="4"/>
  <c r="D376" i="4"/>
  <c r="I376" i="4"/>
  <c r="J376" i="4"/>
  <c r="M376" i="4" s="1"/>
  <c r="A377" i="4"/>
  <c r="B377" i="4"/>
  <c r="C377" i="4"/>
  <c r="D377" i="4"/>
  <c r="I377" i="4"/>
  <c r="J377" i="4"/>
  <c r="M377" i="4" s="1"/>
  <c r="A378" i="4"/>
  <c r="B378" i="4"/>
  <c r="C378" i="4"/>
  <c r="D378" i="4"/>
  <c r="E378" i="4"/>
  <c r="I378" i="4"/>
  <c r="J378" i="4"/>
  <c r="M378" i="4" s="1"/>
  <c r="A379" i="4"/>
  <c r="B379" i="4"/>
  <c r="C379" i="4"/>
  <c r="D379" i="4"/>
  <c r="I379" i="4"/>
  <c r="J379" i="4"/>
  <c r="M379" i="4" s="1"/>
  <c r="A380" i="4"/>
  <c r="B380" i="4"/>
  <c r="C380" i="4"/>
  <c r="D380" i="4"/>
  <c r="I380" i="4"/>
  <c r="J380" i="4"/>
  <c r="M380" i="4" s="1"/>
  <c r="A381" i="4"/>
  <c r="B381" i="4"/>
  <c r="C381" i="4"/>
  <c r="D381" i="4"/>
  <c r="I381" i="4"/>
  <c r="J381" i="4"/>
  <c r="M381" i="4" s="1"/>
  <c r="A382" i="4"/>
  <c r="B382" i="4"/>
  <c r="C382" i="4"/>
  <c r="D382" i="4"/>
  <c r="E382" i="4"/>
  <c r="I382" i="4"/>
  <c r="J382" i="4"/>
  <c r="M382" i="4" s="1"/>
  <c r="A383" i="4"/>
  <c r="B383" i="4"/>
  <c r="C383" i="4"/>
  <c r="D383" i="4"/>
  <c r="I383" i="4"/>
  <c r="J383" i="4"/>
  <c r="M383" i="4" s="1"/>
  <c r="A384" i="4"/>
  <c r="B384" i="4"/>
  <c r="C384" i="4"/>
  <c r="D384" i="4"/>
  <c r="I384" i="4"/>
  <c r="J384" i="4"/>
  <c r="M384" i="4" s="1"/>
  <c r="A385" i="4"/>
  <c r="B385" i="4"/>
  <c r="C385" i="4"/>
  <c r="D385" i="4"/>
  <c r="I385" i="4"/>
  <c r="J385" i="4"/>
  <c r="M385" i="4" s="1"/>
  <c r="A386" i="4"/>
  <c r="B386" i="4"/>
  <c r="C386" i="4"/>
  <c r="D386" i="4"/>
  <c r="E386" i="4"/>
  <c r="I386" i="4"/>
  <c r="J386" i="4"/>
  <c r="M386" i="4" s="1"/>
  <c r="A387" i="4"/>
  <c r="B387" i="4"/>
  <c r="C387" i="4"/>
  <c r="D387" i="4"/>
  <c r="E387" i="4"/>
  <c r="I387" i="4"/>
  <c r="J387" i="4"/>
  <c r="M387" i="4" s="1"/>
  <c r="A388" i="4"/>
  <c r="B388" i="4"/>
  <c r="C388" i="4"/>
  <c r="D388" i="4"/>
  <c r="I388" i="4"/>
  <c r="J388" i="4"/>
  <c r="M388" i="4" s="1"/>
  <c r="A389" i="4"/>
  <c r="B389" i="4"/>
  <c r="C389" i="4"/>
  <c r="D389" i="4"/>
  <c r="I389" i="4"/>
  <c r="J389" i="4"/>
  <c r="M389" i="4" s="1"/>
  <c r="A390" i="4"/>
  <c r="B390" i="4"/>
  <c r="C390" i="4"/>
  <c r="D390" i="4"/>
  <c r="I390" i="4"/>
  <c r="J390" i="4"/>
  <c r="M390" i="4" s="1"/>
  <c r="A391" i="4"/>
  <c r="B391" i="4"/>
  <c r="C391" i="4"/>
  <c r="D391" i="4"/>
  <c r="I391" i="4"/>
  <c r="J391" i="4"/>
  <c r="M391" i="4" s="1"/>
  <c r="A392" i="4"/>
  <c r="B392" i="4"/>
  <c r="C392" i="4"/>
  <c r="D392" i="4"/>
  <c r="I392" i="4"/>
  <c r="J392" i="4"/>
  <c r="M392" i="4" s="1"/>
  <c r="A393" i="4"/>
  <c r="B393" i="4"/>
  <c r="C393" i="4"/>
  <c r="D393" i="4"/>
  <c r="I393" i="4"/>
  <c r="J393" i="4"/>
  <c r="M393" i="4" s="1"/>
  <c r="A394" i="4"/>
  <c r="B394" i="4"/>
  <c r="C394" i="4"/>
  <c r="D394" i="4"/>
  <c r="I394" i="4"/>
  <c r="J394" i="4"/>
  <c r="M394" i="4" s="1"/>
  <c r="A395" i="4"/>
  <c r="B395" i="4"/>
  <c r="C395" i="4"/>
  <c r="D395" i="4"/>
  <c r="I395" i="4"/>
  <c r="J395" i="4"/>
  <c r="M395" i="4" s="1"/>
  <c r="A396" i="4"/>
  <c r="B396" i="4"/>
  <c r="C396" i="4"/>
  <c r="D396" i="4"/>
  <c r="I396" i="4"/>
  <c r="J396" i="4"/>
  <c r="M396" i="4" s="1"/>
  <c r="A397" i="4"/>
  <c r="B397" i="4"/>
  <c r="C397" i="4"/>
  <c r="D397" i="4"/>
  <c r="I397" i="4"/>
  <c r="J397" i="4"/>
  <c r="M397" i="4" s="1"/>
  <c r="A398" i="4"/>
  <c r="B398" i="4"/>
  <c r="C398" i="4"/>
  <c r="D398" i="4"/>
  <c r="E398" i="4"/>
  <c r="I398" i="4"/>
  <c r="J398" i="4"/>
  <c r="M398" i="4" s="1"/>
  <c r="A399" i="4"/>
  <c r="B399" i="4"/>
  <c r="C399" i="4"/>
  <c r="D399" i="4"/>
  <c r="I399" i="4"/>
  <c r="J399" i="4"/>
  <c r="M399" i="4" s="1"/>
  <c r="A400" i="4"/>
  <c r="B400" i="4"/>
  <c r="C400" i="4"/>
  <c r="D400" i="4"/>
  <c r="I400" i="4"/>
  <c r="J400" i="4"/>
  <c r="M400" i="4" s="1"/>
  <c r="A401" i="4"/>
  <c r="B401" i="4"/>
  <c r="C401" i="4"/>
  <c r="D401" i="4"/>
  <c r="I401" i="4"/>
  <c r="J401" i="4"/>
  <c r="M401" i="4" s="1"/>
  <c r="A402" i="4"/>
  <c r="B402" i="4"/>
  <c r="C402" i="4"/>
  <c r="D402" i="4"/>
  <c r="I402" i="4"/>
  <c r="J402" i="4"/>
  <c r="M402" i="4" s="1"/>
  <c r="A403" i="4"/>
  <c r="B403" i="4"/>
  <c r="C403" i="4"/>
  <c r="D403" i="4"/>
  <c r="I403" i="4"/>
  <c r="J403" i="4"/>
  <c r="M403" i="4" s="1"/>
  <c r="A404" i="4"/>
  <c r="B404" i="4"/>
  <c r="C404" i="4"/>
  <c r="D404" i="4"/>
  <c r="I404" i="4"/>
  <c r="J404" i="4"/>
  <c r="M404" i="4" s="1"/>
  <c r="A405" i="4"/>
  <c r="B405" i="4"/>
  <c r="C405" i="4"/>
  <c r="D405" i="4"/>
  <c r="I405" i="4"/>
  <c r="J405" i="4"/>
  <c r="M405" i="4" s="1"/>
  <c r="A406" i="4"/>
  <c r="B406" i="4"/>
  <c r="C406" i="4"/>
  <c r="D406" i="4"/>
  <c r="I406" i="4"/>
  <c r="J406" i="4"/>
  <c r="M406" i="4" s="1"/>
  <c r="A407" i="4"/>
  <c r="B407" i="4"/>
  <c r="C407" i="4"/>
  <c r="D407" i="4"/>
  <c r="I407" i="4"/>
  <c r="J407" i="4"/>
  <c r="M407" i="4" s="1"/>
  <c r="A408" i="4"/>
  <c r="B408" i="4"/>
  <c r="C408" i="4"/>
  <c r="D408" i="4"/>
  <c r="I408" i="4"/>
  <c r="J408" i="4"/>
  <c r="M408" i="4" s="1"/>
  <c r="A409" i="4"/>
  <c r="B409" i="4"/>
  <c r="C409" i="4"/>
  <c r="D409" i="4"/>
  <c r="E409" i="4"/>
  <c r="I409" i="4"/>
  <c r="J409" i="4"/>
  <c r="M409" i="4" s="1"/>
  <c r="A410" i="4"/>
  <c r="B410" i="4"/>
  <c r="C410" i="4"/>
  <c r="D410" i="4"/>
  <c r="I410" i="4"/>
  <c r="J410" i="4"/>
  <c r="M410" i="4" s="1"/>
  <c r="A411" i="4"/>
  <c r="B411" i="4"/>
  <c r="C411" i="4"/>
  <c r="D411" i="4"/>
  <c r="E411" i="4"/>
  <c r="I411" i="4"/>
  <c r="J411" i="4"/>
  <c r="M411" i="4" s="1"/>
  <c r="A412" i="4"/>
  <c r="B412" i="4"/>
  <c r="C412" i="4"/>
  <c r="D412" i="4"/>
  <c r="I412" i="4"/>
  <c r="J412" i="4"/>
  <c r="M412" i="4" s="1"/>
  <c r="A413" i="4"/>
  <c r="B413" i="4"/>
  <c r="C413" i="4"/>
  <c r="D413" i="4"/>
  <c r="E413" i="4"/>
  <c r="I413" i="4"/>
  <c r="J413" i="4"/>
  <c r="M413" i="4" s="1"/>
  <c r="A414" i="4"/>
  <c r="B414" i="4"/>
  <c r="C414" i="4"/>
  <c r="D414" i="4"/>
  <c r="I414" i="4"/>
  <c r="J414" i="4"/>
  <c r="M414" i="4" s="1"/>
  <c r="A415" i="4"/>
  <c r="B415" i="4"/>
  <c r="C415" i="4"/>
  <c r="D415" i="4"/>
  <c r="I415" i="4"/>
  <c r="J415" i="4"/>
  <c r="M415" i="4" s="1"/>
  <c r="A416" i="4"/>
  <c r="B416" i="4"/>
  <c r="C416" i="4"/>
  <c r="D416" i="4"/>
  <c r="I416" i="4"/>
  <c r="J416" i="4"/>
  <c r="M416" i="4" s="1"/>
  <c r="A417" i="4"/>
  <c r="B417" i="4"/>
  <c r="C417" i="4"/>
  <c r="D417" i="4"/>
  <c r="E417" i="4"/>
  <c r="I417" i="4"/>
  <c r="J417" i="4"/>
  <c r="M417" i="4" s="1"/>
  <c r="A418" i="4"/>
  <c r="B418" i="4"/>
  <c r="C418" i="4"/>
  <c r="D418" i="4"/>
  <c r="E418" i="4"/>
  <c r="I418" i="4"/>
  <c r="J418" i="4"/>
  <c r="M418" i="4" s="1"/>
  <c r="A419" i="4"/>
  <c r="B419" i="4"/>
  <c r="C419" i="4"/>
  <c r="D419" i="4"/>
  <c r="I419" i="4"/>
  <c r="J419" i="4"/>
  <c r="M419" i="4" s="1"/>
  <c r="A420" i="4"/>
  <c r="B420" i="4"/>
  <c r="C420" i="4"/>
  <c r="D420" i="4"/>
  <c r="I420" i="4"/>
  <c r="J420" i="4"/>
  <c r="M420" i="4" s="1"/>
  <c r="A421" i="4"/>
  <c r="B421" i="4"/>
  <c r="C421" i="4"/>
  <c r="D421" i="4"/>
  <c r="I421" i="4"/>
  <c r="J421" i="4"/>
  <c r="M421" i="4" s="1"/>
  <c r="A422" i="4"/>
  <c r="B422" i="4"/>
  <c r="C422" i="4"/>
  <c r="D422" i="4"/>
  <c r="E422" i="4"/>
  <c r="I422" i="4"/>
  <c r="J422" i="4"/>
  <c r="M422" i="4" s="1"/>
  <c r="A423" i="4"/>
  <c r="B423" i="4"/>
  <c r="C423" i="4"/>
  <c r="D423" i="4"/>
  <c r="I423" i="4"/>
  <c r="J423" i="4"/>
  <c r="M423" i="4" s="1"/>
  <c r="A424" i="4"/>
  <c r="B424" i="4"/>
  <c r="C424" i="4"/>
  <c r="D424" i="4"/>
  <c r="I424" i="4"/>
  <c r="J424" i="4"/>
  <c r="M424" i="4" s="1"/>
  <c r="A425" i="4"/>
  <c r="B425" i="4"/>
  <c r="C425" i="4"/>
  <c r="D425" i="4"/>
  <c r="I425" i="4"/>
  <c r="J425" i="4"/>
  <c r="M425" i="4" s="1"/>
  <c r="A426" i="4"/>
  <c r="B426" i="4"/>
  <c r="C426" i="4"/>
  <c r="D426" i="4"/>
  <c r="I426" i="4"/>
  <c r="J426" i="4"/>
  <c r="M426" i="4" s="1"/>
  <c r="A427" i="4"/>
  <c r="B427" i="4"/>
  <c r="C427" i="4"/>
  <c r="D427" i="4"/>
  <c r="E427" i="4"/>
  <c r="I427" i="4"/>
  <c r="J427" i="4"/>
  <c r="M427" i="4" s="1"/>
  <c r="A428" i="4"/>
  <c r="B428" i="4"/>
  <c r="C428" i="4"/>
  <c r="D428" i="4"/>
  <c r="I428" i="4"/>
  <c r="J428" i="4"/>
  <c r="M428" i="4" s="1"/>
  <c r="A429" i="4"/>
  <c r="B429" i="4"/>
  <c r="C429" i="4"/>
  <c r="D429" i="4"/>
  <c r="I429" i="4"/>
  <c r="J429" i="4"/>
  <c r="M429" i="4" s="1"/>
  <c r="A430" i="4"/>
  <c r="B430" i="4"/>
  <c r="C430" i="4"/>
  <c r="D430" i="4"/>
  <c r="I430" i="4"/>
  <c r="J430" i="4"/>
  <c r="M430" i="4" s="1"/>
  <c r="A431" i="4"/>
  <c r="B431" i="4"/>
  <c r="C431" i="4"/>
  <c r="D431" i="4"/>
  <c r="I431" i="4"/>
  <c r="J431" i="4"/>
  <c r="M431" i="4" s="1"/>
  <c r="A432" i="4"/>
  <c r="B432" i="4"/>
  <c r="C432" i="4"/>
  <c r="D432" i="4"/>
  <c r="E432" i="4"/>
  <c r="I432" i="4"/>
  <c r="J432" i="4"/>
  <c r="M432" i="4" s="1"/>
  <c r="A433" i="4"/>
  <c r="B433" i="4"/>
  <c r="C433" i="4"/>
  <c r="D433" i="4"/>
  <c r="E433" i="4"/>
  <c r="I433" i="4"/>
  <c r="J433" i="4"/>
  <c r="M433" i="4" s="1"/>
  <c r="A434" i="4"/>
  <c r="B434" i="4"/>
  <c r="C434" i="4"/>
  <c r="D434" i="4"/>
  <c r="I434" i="4"/>
  <c r="J434" i="4"/>
  <c r="M434" i="4" s="1"/>
  <c r="A435" i="4"/>
  <c r="B435" i="4"/>
  <c r="C435" i="4"/>
  <c r="D435" i="4"/>
  <c r="E435" i="4"/>
  <c r="I435" i="4"/>
  <c r="J435" i="4"/>
  <c r="M435" i="4" s="1"/>
  <c r="A436" i="4"/>
  <c r="B436" i="4"/>
  <c r="C436" i="4"/>
  <c r="D436" i="4"/>
  <c r="I436" i="4"/>
  <c r="J436" i="4"/>
  <c r="M436" i="4" s="1"/>
  <c r="A437" i="4"/>
  <c r="B437" i="4"/>
  <c r="C437" i="4"/>
  <c r="D437" i="4"/>
  <c r="E437" i="4"/>
  <c r="I437" i="4"/>
  <c r="J437" i="4"/>
  <c r="M437" i="4" s="1"/>
  <c r="A438" i="4"/>
  <c r="B438" i="4"/>
  <c r="C438" i="4"/>
  <c r="D438" i="4"/>
  <c r="I438" i="4"/>
  <c r="J438" i="4"/>
  <c r="M438" i="4" s="1"/>
  <c r="A439" i="4"/>
  <c r="B439" i="4"/>
  <c r="C439" i="4"/>
  <c r="D439" i="4"/>
  <c r="E439" i="4"/>
  <c r="I439" i="4"/>
  <c r="J439" i="4"/>
  <c r="M439" i="4" s="1"/>
  <c r="A440" i="4"/>
  <c r="B440" i="4"/>
  <c r="C440" i="4"/>
  <c r="D440" i="4"/>
  <c r="I440" i="4"/>
  <c r="J440" i="4"/>
  <c r="M440" i="4" s="1"/>
  <c r="A441" i="4"/>
  <c r="B441" i="4"/>
  <c r="C441" i="4"/>
  <c r="D441" i="4"/>
  <c r="E441" i="4"/>
  <c r="I441" i="4"/>
  <c r="J441" i="4"/>
  <c r="M441" i="4" s="1"/>
  <c r="A442" i="4"/>
  <c r="B442" i="4"/>
  <c r="C442" i="4"/>
  <c r="D442" i="4"/>
  <c r="I442" i="4"/>
  <c r="J442" i="4"/>
  <c r="M442" i="4" s="1"/>
  <c r="A443" i="4"/>
  <c r="B443" i="4"/>
  <c r="C443" i="4"/>
  <c r="D443" i="4"/>
  <c r="E443" i="4"/>
  <c r="I443" i="4"/>
  <c r="J443" i="4"/>
  <c r="M443" i="4" s="1"/>
  <c r="A444" i="4"/>
  <c r="B444" i="4"/>
  <c r="C444" i="4"/>
  <c r="D444" i="4"/>
  <c r="I444" i="4"/>
  <c r="J444" i="4"/>
  <c r="M444" i="4" s="1"/>
  <c r="A445" i="4"/>
  <c r="B445" i="4"/>
  <c r="C445" i="4"/>
  <c r="D445" i="4"/>
  <c r="E445" i="4"/>
  <c r="I445" i="4"/>
  <c r="J445" i="4"/>
  <c r="M445" i="4" s="1"/>
  <c r="A446" i="4"/>
  <c r="B446" i="4"/>
  <c r="C446" i="4"/>
  <c r="D446" i="4"/>
  <c r="I446" i="4"/>
  <c r="J446" i="4"/>
  <c r="M446" i="4" s="1"/>
  <c r="A447" i="4"/>
  <c r="B447" i="4"/>
  <c r="C447" i="4"/>
  <c r="D447" i="4"/>
  <c r="E447" i="4"/>
  <c r="I447" i="4"/>
  <c r="J447" i="4"/>
  <c r="M447" i="4" s="1"/>
  <c r="A448" i="4"/>
  <c r="B448" i="4"/>
  <c r="C448" i="4"/>
  <c r="D448" i="4"/>
  <c r="I448" i="4"/>
  <c r="J448" i="4"/>
  <c r="M448" i="4" s="1"/>
  <c r="A449" i="4"/>
  <c r="B449" i="4"/>
  <c r="C449" i="4"/>
  <c r="D449" i="4"/>
  <c r="E449" i="4"/>
  <c r="I449" i="4"/>
  <c r="J449" i="4"/>
  <c r="M449" i="4" s="1"/>
  <c r="A450" i="4"/>
  <c r="B450" i="4"/>
  <c r="C450" i="4"/>
  <c r="D450" i="4"/>
  <c r="I450" i="4"/>
  <c r="J450" i="4"/>
  <c r="M450" i="4" s="1"/>
  <c r="A451" i="4"/>
  <c r="B451" i="4"/>
  <c r="C451" i="4"/>
  <c r="D451" i="4"/>
  <c r="E451" i="4"/>
  <c r="I451" i="4"/>
  <c r="J451" i="4"/>
  <c r="M451" i="4" s="1"/>
  <c r="A452" i="4"/>
  <c r="B452" i="4"/>
  <c r="C452" i="4"/>
  <c r="D452" i="4"/>
  <c r="I452" i="4"/>
  <c r="J452" i="4"/>
  <c r="M452" i="4" s="1"/>
  <c r="A453" i="4"/>
  <c r="B453" i="4"/>
  <c r="C453" i="4"/>
  <c r="D453" i="4"/>
  <c r="E453" i="4"/>
  <c r="I453" i="4"/>
  <c r="J453" i="4"/>
  <c r="M453" i="4" s="1"/>
  <c r="A454" i="4"/>
  <c r="B454" i="4"/>
  <c r="C454" i="4"/>
  <c r="D454" i="4"/>
  <c r="E454" i="4"/>
  <c r="I454" i="4"/>
  <c r="J454" i="4"/>
  <c r="M454" i="4" s="1"/>
  <c r="A455" i="4"/>
  <c r="B455" i="4"/>
  <c r="C455" i="4"/>
  <c r="D455" i="4"/>
  <c r="E455" i="4"/>
  <c r="I455" i="4"/>
  <c r="J455" i="4"/>
  <c r="M455" i="4" s="1"/>
  <c r="A456" i="4"/>
  <c r="B456" i="4"/>
  <c r="C456" i="4"/>
  <c r="D456" i="4"/>
  <c r="E456" i="4"/>
  <c r="I456" i="4"/>
  <c r="J456" i="4"/>
  <c r="M456" i="4" s="1"/>
  <c r="A457" i="4"/>
  <c r="B457" i="4"/>
  <c r="C457" i="4"/>
  <c r="D457" i="4"/>
  <c r="I457" i="4"/>
  <c r="J457" i="4"/>
  <c r="M457" i="4" s="1"/>
  <c r="A458" i="4"/>
  <c r="B458" i="4"/>
  <c r="C458" i="4"/>
  <c r="D458" i="4"/>
  <c r="E458" i="4"/>
  <c r="I458" i="4"/>
  <c r="J458" i="4"/>
  <c r="M458" i="4" s="1"/>
  <c r="A459" i="4"/>
  <c r="B459" i="4"/>
  <c r="C459" i="4"/>
  <c r="D459" i="4"/>
  <c r="I459" i="4"/>
  <c r="J459" i="4"/>
  <c r="M459" i="4" s="1"/>
  <c r="A460" i="4"/>
  <c r="B460" i="4"/>
  <c r="C460" i="4"/>
  <c r="D460" i="4"/>
  <c r="I460" i="4"/>
  <c r="J460" i="4"/>
  <c r="M460" i="4" s="1"/>
  <c r="A461" i="4"/>
  <c r="B461" i="4"/>
  <c r="C461" i="4"/>
  <c r="D461" i="4"/>
  <c r="I461" i="4"/>
  <c r="J461" i="4"/>
  <c r="M461" i="4" s="1"/>
  <c r="A462" i="4"/>
  <c r="B462" i="4"/>
  <c r="C462" i="4"/>
  <c r="D462" i="4"/>
  <c r="I462" i="4"/>
  <c r="J462" i="4"/>
  <c r="M462" i="4" s="1"/>
  <c r="A463" i="4"/>
  <c r="B463" i="4"/>
  <c r="C463" i="4"/>
  <c r="D463" i="4"/>
  <c r="I463" i="4"/>
  <c r="J463" i="4"/>
  <c r="M463" i="4" s="1"/>
  <c r="A464" i="4"/>
  <c r="B464" i="4"/>
  <c r="C464" i="4"/>
  <c r="D464" i="4"/>
  <c r="I464" i="4"/>
  <c r="J464" i="4"/>
  <c r="M464" i="4" s="1"/>
  <c r="A465" i="4"/>
  <c r="B465" i="4"/>
  <c r="C465" i="4"/>
  <c r="D465" i="4"/>
  <c r="I465" i="4"/>
  <c r="J465" i="4"/>
  <c r="M465" i="4" s="1"/>
  <c r="A466" i="4"/>
  <c r="B466" i="4"/>
  <c r="C466" i="4"/>
  <c r="D466" i="4"/>
  <c r="I466" i="4"/>
  <c r="J466" i="4"/>
  <c r="M466" i="4" s="1"/>
  <c r="A467" i="4"/>
  <c r="B467" i="4"/>
  <c r="C467" i="4"/>
  <c r="D467" i="4"/>
  <c r="I467" i="4"/>
  <c r="J467" i="4"/>
  <c r="M467" i="4" s="1"/>
  <c r="A468" i="4"/>
  <c r="B468" i="4"/>
  <c r="C468" i="4"/>
  <c r="D468" i="4"/>
  <c r="I468" i="4"/>
  <c r="J468" i="4"/>
  <c r="M468" i="4" s="1"/>
  <c r="A469" i="4"/>
  <c r="B469" i="4"/>
  <c r="C469" i="4"/>
  <c r="D469" i="4"/>
  <c r="I469" i="4"/>
  <c r="J469" i="4"/>
  <c r="M469" i="4" s="1"/>
  <c r="A470" i="4"/>
  <c r="B470" i="4"/>
  <c r="C470" i="4"/>
  <c r="D470" i="4"/>
  <c r="I470" i="4"/>
  <c r="J470" i="4"/>
  <c r="M470" i="4" s="1"/>
  <c r="A471" i="4"/>
  <c r="B471" i="4"/>
  <c r="C471" i="4"/>
  <c r="D471" i="4"/>
  <c r="E471" i="4"/>
  <c r="I471" i="4"/>
  <c r="J471" i="4"/>
  <c r="M471" i="4" s="1"/>
  <c r="A472" i="4"/>
  <c r="B472" i="4"/>
  <c r="C472" i="4"/>
  <c r="D472" i="4"/>
  <c r="I472" i="4"/>
  <c r="J472" i="4"/>
  <c r="M472" i="4" s="1"/>
  <c r="A473" i="4"/>
  <c r="B473" i="4"/>
  <c r="C473" i="4"/>
  <c r="D473" i="4"/>
  <c r="E473" i="4"/>
  <c r="I473" i="4"/>
  <c r="J473" i="4"/>
  <c r="M473" i="4" s="1"/>
  <c r="A474" i="4"/>
  <c r="B474" i="4"/>
  <c r="C474" i="4"/>
  <c r="D474" i="4"/>
  <c r="I474" i="4"/>
  <c r="J474" i="4"/>
  <c r="M474" i="4" s="1"/>
  <c r="A475" i="4"/>
  <c r="B475" i="4"/>
  <c r="C475" i="4"/>
  <c r="D475" i="4"/>
  <c r="E475" i="4"/>
  <c r="I475" i="4"/>
  <c r="J475" i="4"/>
  <c r="M475" i="4" s="1"/>
  <c r="A476" i="4"/>
  <c r="B476" i="4"/>
  <c r="C476" i="4"/>
  <c r="D476" i="4"/>
  <c r="I476" i="4"/>
  <c r="J476" i="4"/>
  <c r="M476" i="4" s="1"/>
  <c r="A477" i="4"/>
  <c r="B477" i="4"/>
  <c r="C477" i="4"/>
  <c r="D477" i="4"/>
  <c r="E477" i="4"/>
  <c r="I477" i="4"/>
  <c r="J477" i="4"/>
  <c r="M477" i="4" s="1"/>
  <c r="A478" i="4"/>
  <c r="B478" i="4"/>
  <c r="C478" i="4"/>
  <c r="D478" i="4"/>
  <c r="E478" i="4"/>
  <c r="I478" i="4"/>
  <c r="J478" i="4"/>
  <c r="M478" i="4" s="1"/>
  <c r="A479" i="4"/>
  <c r="B479" i="4"/>
  <c r="C479" i="4"/>
  <c r="D479" i="4"/>
  <c r="I479" i="4"/>
  <c r="J479" i="4"/>
  <c r="M479" i="4" s="1"/>
  <c r="A480" i="4"/>
  <c r="B480" i="4"/>
  <c r="C480" i="4"/>
  <c r="D480" i="4"/>
  <c r="I480" i="4"/>
  <c r="J480" i="4"/>
  <c r="M480" i="4" s="1"/>
  <c r="A481" i="4"/>
  <c r="B481" i="4"/>
  <c r="C481" i="4"/>
  <c r="D481" i="4"/>
  <c r="E481" i="4"/>
  <c r="I481" i="4"/>
  <c r="J481" i="4"/>
  <c r="M481" i="4" s="1"/>
  <c r="A482" i="4"/>
  <c r="B482" i="4"/>
  <c r="C482" i="4"/>
  <c r="D482" i="4"/>
  <c r="I482" i="4"/>
  <c r="J482" i="4"/>
  <c r="M482" i="4" s="1"/>
  <c r="A483" i="4"/>
  <c r="B483" i="4"/>
  <c r="C483" i="4"/>
  <c r="D483" i="4"/>
  <c r="E483" i="4"/>
  <c r="I483" i="4"/>
  <c r="J483" i="4"/>
  <c r="M483" i="4" s="1"/>
  <c r="A484" i="4"/>
  <c r="B484" i="4"/>
  <c r="C484" i="4"/>
  <c r="D484" i="4"/>
  <c r="I484" i="4"/>
  <c r="J484" i="4"/>
  <c r="M484" i="4" s="1"/>
  <c r="A485" i="4"/>
  <c r="B485" i="4"/>
  <c r="C485" i="4"/>
  <c r="D485" i="4"/>
  <c r="I485" i="4"/>
  <c r="J485" i="4"/>
  <c r="M485" i="4" s="1"/>
  <c r="A486" i="4"/>
  <c r="B486" i="4"/>
  <c r="C486" i="4"/>
  <c r="D486" i="4"/>
  <c r="I486" i="4"/>
  <c r="J486" i="4"/>
  <c r="M486" i="4" s="1"/>
  <c r="A487" i="4"/>
  <c r="B487" i="4"/>
  <c r="C487" i="4"/>
  <c r="D487" i="4"/>
  <c r="I487" i="4"/>
  <c r="J487" i="4"/>
  <c r="M487" i="4" s="1"/>
  <c r="A488" i="4"/>
  <c r="B488" i="4"/>
  <c r="C488" i="4"/>
  <c r="D488" i="4"/>
  <c r="I488" i="4"/>
  <c r="J488" i="4"/>
  <c r="M488" i="4" s="1"/>
  <c r="A489" i="4"/>
  <c r="B489" i="4"/>
  <c r="C489" i="4"/>
  <c r="D489" i="4"/>
  <c r="E489" i="4"/>
  <c r="I489" i="4"/>
  <c r="J489" i="4"/>
  <c r="M489" i="4" s="1"/>
  <c r="A490" i="4"/>
  <c r="B490" i="4"/>
  <c r="C490" i="4"/>
  <c r="D490" i="4"/>
  <c r="I490" i="4"/>
  <c r="J490" i="4"/>
  <c r="M490" i="4" s="1"/>
  <c r="A491" i="4"/>
  <c r="B491" i="4"/>
  <c r="C491" i="4"/>
  <c r="D491" i="4"/>
  <c r="E491" i="4"/>
  <c r="I491" i="4"/>
  <c r="J491" i="4"/>
  <c r="M491" i="4" s="1"/>
  <c r="A492" i="4"/>
  <c r="B492" i="4"/>
  <c r="C492" i="4"/>
  <c r="D492" i="4"/>
  <c r="I492" i="4"/>
  <c r="J492" i="4"/>
  <c r="M492" i="4" s="1"/>
  <c r="A493" i="4"/>
  <c r="B493" i="4"/>
  <c r="C493" i="4"/>
  <c r="D493" i="4"/>
  <c r="E493" i="4"/>
  <c r="I493" i="4"/>
  <c r="J493" i="4"/>
  <c r="M493" i="4" s="1"/>
  <c r="A494" i="4"/>
  <c r="B494" i="4"/>
  <c r="C494" i="4"/>
  <c r="D494" i="4"/>
  <c r="I494" i="4"/>
  <c r="J494" i="4"/>
  <c r="M494" i="4" s="1"/>
  <c r="A495" i="4"/>
  <c r="B495" i="4"/>
  <c r="C495" i="4"/>
  <c r="D495" i="4"/>
  <c r="E495" i="4"/>
  <c r="I495" i="4"/>
  <c r="J495" i="4"/>
  <c r="M495" i="4" s="1"/>
  <c r="A496" i="4"/>
  <c r="B496" i="4"/>
  <c r="C496" i="4"/>
  <c r="D496" i="4"/>
  <c r="I496" i="4"/>
  <c r="J496" i="4"/>
  <c r="M496" i="4" s="1"/>
  <c r="A497" i="4"/>
  <c r="B497" i="4"/>
  <c r="C497" i="4"/>
  <c r="D497" i="4"/>
  <c r="E497" i="4"/>
  <c r="I497" i="4"/>
  <c r="J497" i="4"/>
  <c r="M497" i="4" s="1"/>
  <c r="A498" i="4"/>
  <c r="B498" i="4"/>
  <c r="C498" i="4"/>
  <c r="D498" i="4"/>
  <c r="E498" i="4"/>
  <c r="I498" i="4"/>
  <c r="J498" i="4"/>
  <c r="M498" i="4" s="1"/>
  <c r="A499" i="4"/>
  <c r="B499" i="4"/>
  <c r="C499" i="4"/>
  <c r="D499" i="4"/>
  <c r="I499" i="4"/>
  <c r="J499" i="4"/>
  <c r="M499" i="4" s="1"/>
  <c r="A500" i="4"/>
  <c r="B500" i="4"/>
  <c r="C500" i="4"/>
  <c r="D500" i="4"/>
  <c r="E500" i="4"/>
  <c r="I500" i="4"/>
  <c r="J500" i="4"/>
  <c r="M500" i="4" s="1"/>
  <c r="A501" i="4"/>
  <c r="B501" i="4"/>
  <c r="C501" i="4"/>
  <c r="D501" i="4"/>
  <c r="I501" i="4"/>
  <c r="J501" i="4"/>
  <c r="M501" i="4" s="1"/>
  <c r="A502" i="4"/>
  <c r="B502" i="4"/>
  <c r="C502" i="4"/>
  <c r="D502" i="4"/>
  <c r="I502" i="4"/>
  <c r="J502" i="4"/>
  <c r="M502" i="4" s="1"/>
  <c r="A503" i="4"/>
  <c r="B503" i="4"/>
  <c r="C503" i="4"/>
  <c r="D503" i="4"/>
  <c r="I503" i="4"/>
  <c r="J503" i="4"/>
  <c r="M503" i="4" s="1"/>
  <c r="A504" i="4"/>
  <c r="B504" i="4"/>
  <c r="C504" i="4"/>
  <c r="D504" i="4"/>
  <c r="I504" i="4"/>
  <c r="J504" i="4"/>
  <c r="M504" i="4" s="1"/>
  <c r="A505" i="4"/>
  <c r="B505" i="4"/>
  <c r="C505" i="4"/>
  <c r="D505" i="4"/>
  <c r="I505" i="4"/>
  <c r="J505" i="4"/>
  <c r="M505" i="4" s="1"/>
  <c r="A506" i="4"/>
  <c r="B506" i="4"/>
  <c r="C506" i="4"/>
  <c r="D506" i="4"/>
  <c r="I506" i="4"/>
  <c r="J506" i="4"/>
  <c r="M506" i="4" s="1"/>
  <c r="A507" i="4"/>
  <c r="B507" i="4"/>
  <c r="C507" i="4"/>
  <c r="D507" i="4"/>
  <c r="I507" i="4"/>
  <c r="J507" i="4"/>
  <c r="M507" i="4" s="1"/>
  <c r="A508" i="4"/>
  <c r="B508" i="4"/>
  <c r="C508" i="4"/>
  <c r="D508" i="4"/>
  <c r="I508" i="4"/>
  <c r="J508" i="4"/>
  <c r="M508" i="4" s="1"/>
  <c r="A509" i="4"/>
  <c r="B509" i="4"/>
  <c r="C509" i="4"/>
  <c r="D509" i="4"/>
  <c r="I509" i="4"/>
  <c r="J509" i="4"/>
  <c r="M509" i="4" s="1"/>
  <c r="A510" i="4"/>
  <c r="B510" i="4"/>
  <c r="C510" i="4"/>
  <c r="D510" i="4"/>
  <c r="I510" i="4"/>
  <c r="J510" i="4"/>
  <c r="M510" i="4" s="1"/>
  <c r="A511" i="4"/>
  <c r="B511" i="4"/>
  <c r="C511" i="4"/>
  <c r="D511" i="4"/>
  <c r="I511" i="4"/>
  <c r="J511" i="4"/>
  <c r="M511" i="4" s="1"/>
  <c r="A512" i="4"/>
  <c r="B512" i="4"/>
  <c r="C512" i="4"/>
  <c r="D512" i="4"/>
  <c r="I512" i="4"/>
  <c r="J512" i="4"/>
  <c r="M512" i="4" s="1"/>
  <c r="A513" i="4"/>
  <c r="B513" i="4"/>
  <c r="C513" i="4"/>
  <c r="D513" i="4"/>
  <c r="I513" i="4"/>
  <c r="J513" i="4"/>
  <c r="M513" i="4" s="1"/>
  <c r="A514" i="4"/>
  <c r="B514" i="4"/>
  <c r="C514" i="4"/>
  <c r="D514" i="4"/>
  <c r="E514" i="4"/>
  <c r="I514" i="4"/>
  <c r="J514" i="4"/>
  <c r="M514" i="4" s="1"/>
  <c r="A515" i="4"/>
  <c r="B515" i="4"/>
  <c r="C515" i="4"/>
  <c r="D515" i="4"/>
  <c r="I515" i="4"/>
  <c r="J515" i="4"/>
  <c r="M515" i="4" s="1"/>
  <c r="A516" i="4"/>
  <c r="B516" i="4"/>
  <c r="C516" i="4"/>
  <c r="D516" i="4"/>
  <c r="I516" i="4"/>
  <c r="J516" i="4"/>
  <c r="M516" i="4" s="1"/>
  <c r="A517" i="4"/>
  <c r="B517" i="4"/>
  <c r="C517" i="4"/>
  <c r="D517" i="4"/>
  <c r="E517" i="4"/>
  <c r="I517" i="4"/>
  <c r="J517" i="4"/>
  <c r="M517" i="4" s="1"/>
  <c r="A518" i="4"/>
  <c r="B518" i="4"/>
  <c r="C518" i="4"/>
  <c r="D518" i="4"/>
  <c r="I518" i="4"/>
  <c r="J518" i="4"/>
  <c r="M518" i="4" s="1"/>
  <c r="A519" i="4"/>
  <c r="B519" i="4"/>
  <c r="C519" i="4"/>
  <c r="D519" i="4"/>
  <c r="I519" i="4"/>
  <c r="J519" i="4"/>
  <c r="M519" i="4" s="1"/>
  <c r="A520" i="4"/>
  <c r="B520" i="4"/>
  <c r="C520" i="4"/>
  <c r="D520" i="4"/>
  <c r="I520" i="4"/>
  <c r="J520" i="4"/>
  <c r="M520" i="4" s="1"/>
  <c r="A521" i="4"/>
  <c r="B521" i="4"/>
  <c r="C521" i="4"/>
  <c r="D521" i="4"/>
  <c r="I521" i="4"/>
  <c r="J521" i="4"/>
  <c r="M521" i="4" s="1"/>
  <c r="A522" i="4"/>
  <c r="B522" i="4"/>
  <c r="C522" i="4"/>
  <c r="D522" i="4"/>
  <c r="I522" i="4"/>
  <c r="J522" i="4"/>
  <c r="M522" i="4" s="1"/>
  <c r="A523" i="4"/>
  <c r="B523" i="4"/>
  <c r="C523" i="4"/>
  <c r="D523" i="4"/>
  <c r="E523" i="4"/>
  <c r="I523" i="4"/>
  <c r="J523" i="4"/>
  <c r="M523" i="4" s="1"/>
  <c r="A524" i="4"/>
  <c r="B524" i="4"/>
  <c r="C524" i="4"/>
  <c r="D524" i="4"/>
  <c r="I524" i="4"/>
  <c r="J524" i="4"/>
  <c r="M524" i="4" s="1"/>
  <c r="A525" i="4"/>
  <c r="B525" i="4"/>
  <c r="C525" i="4"/>
  <c r="D525" i="4"/>
  <c r="E525" i="4"/>
  <c r="I525" i="4"/>
  <c r="J525" i="4"/>
  <c r="M525" i="4" s="1"/>
  <c r="A526" i="4"/>
  <c r="B526" i="4"/>
  <c r="C526" i="4"/>
  <c r="D526" i="4"/>
  <c r="I526" i="4"/>
  <c r="J526" i="4"/>
  <c r="M526" i="4" s="1"/>
  <c r="A527" i="4"/>
  <c r="B527" i="4"/>
  <c r="C527" i="4"/>
  <c r="D527" i="4"/>
  <c r="I527" i="4"/>
  <c r="J527" i="4"/>
  <c r="M527" i="4" s="1"/>
  <c r="A528" i="4"/>
  <c r="B528" i="4"/>
  <c r="C528" i="4"/>
  <c r="D528" i="4"/>
  <c r="I528" i="4"/>
  <c r="J528" i="4"/>
  <c r="M528" i="4" s="1"/>
  <c r="A529" i="4"/>
  <c r="B529" i="4"/>
  <c r="C529" i="4"/>
  <c r="D529" i="4"/>
  <c r="I529" i="4"/>
  <c r="J529" i="4"/>
  <c r="M529" i="4" s="1"/>
  <c r="A530" i="4"/>
  <c r="B530" i="4"/>
  <c r="C530" i="4"/>
  <c r="D530" i="4"/>
  <c r="E530" i="4"/>
  <c r="I530" i="4"/>
  <c r="J530" i="4"/>
  <c r="M530" i="4" s="1"/>
  <c r="A531" i="4"/>
  <c r="B531" i="4"/>
  <c r="C531" i="4"/>
  <c r="D531" i="4"/>
  <c r="I531" i="4"/>
  <c r="J531" i="4"/>
  <c r="M531" i="4" s="1"/>
  <c r="A532" i="4"/>
  <c r="B532" i="4"/>
  <c r="C532" i="4"/>
  <c r="D532" i="4"/>
  <c r="E532" i="4"/>
  <c r="I532" i="4"/>
  <c r="J532" i="4"/>
  <c r="M532" i="4" s="1"/>
  <c r="A533" i="4"/>
  <c r="B533" i="4"/>
  <c r="C533" i="4"/>
  <c r="D533" i="4"/>
  <c r="E533" i="4"/>
  <c r="I533" i="4"/>
  <c r="J533" i="4"/>
  <c r="M533" i="4" s="1"/>
  <c r="A534" i="4"/>
  <c r="B534" i="4"/>
  <c r="C534" i="4"/>
  <c r="D534" i="4"/>
  <c r="E534" i="4"/>
  <c r="I534" i="4"/>
  <c r="J534" i="4"/>
  <c r="M534" i="4" s="1"/>
  <c r="A535" i="4"/>
  <c r="B535" i="4"/>
  <c r="C535" i="4"/>
  <c r="D535" i="4"/>
  <c r="I535" i="4"/>
  <c r="J535" i="4"/>
  <c r="M535" i="4" s="1"/>
  <c r="A536" i="4"/>
  <c r="B536" i="4"/>
  <c r="C536" i="4"/>
  <c r="D536" i="4"/>
  <c r="E536" i="4"/>
  <c r="I536" i="4"/>
  <c r="J536" i="4"/>
  <c r="M536" i="4" s="1"/>
  <c r="A537" i="4"/>
  <c r="B537" i="4"/>
  <c r="C537" i="4"/>
  <c r="D537" i="4"/>
  <c r="E537" i="4"/>
  <c r="I537" i="4"/>
  <c r="J537" i="4"/>
  <c r="M537" i="4" s="1"/>
  <c r="A538" i="4"/>
  <c r="B538" i="4"/>
  <c r="C538" i="4"/>
  <c r="D538" i="4"/>
  <c r="I538" i="4"/>
  <c r="J538" i="4"/>
  <c r="M538" i="4" s="1"/>
  <c r="A539" i="4"/>
  <c r="B539" i="4"/>
  <c r="C539" i="4"/>
  <c r="D539" i="4"/>
  <c r="I539" i="4"/>
  <c r="J539" i="4"/>
  <c r="M539" i="4" s="1"/>
  <c r="A540" i="4"/>
  <c r="B540" i="4"/>
  <c r="C540" i="4"/>
  <c r="D540" i="4"/>
  <c r="I540" i="4"/>
  <c r="J540" i="4"/>
  <c r="M540" i="4" s="1"/>
  <c r="A541" i="4"/>
  <c r="B541" i="4"/>
  <c r="C541" i="4"/>
  <c r="D541" i="4"/>
  <c r="E541" i="4"/>
  <c r="I541" i="4"/>
  <c r="J541" i="4"/>
  <c r="M541" i="4" s="1"/>
  <c r="A542" i="4"/>
  <c r="B542" i="4"/>
  <c r="C542" i="4"/>
  <c r="D542" i="4"/>
  <c r="I542" i="4"/>
  <c r="J542" i="4"/>
  <c r="M542" i="4" s="1"/>
  <c r="A543" i="4"/>
  <c r="B543" i="4"/>
  <c r="C543" i="4"/>
  <c r="D543" i="4"/>
  <c r="I543" i="4"/>
  <c r="J543" i="4"/>
  <c r="M543" i="4" s="1"/>
  <c r="A544" i="4"/>
  <c r="B544" i="4"/>
  <c r="C544" i="4"/>
  <c r="D544" i="4"/>
  <c r="I544" i="4"/>
  <c r="J544" i="4"/>
  <c r="M544" i="4" s="1"/>
  <c r="A545" i="4"/>
  <c r="B545" i="4"/>
  <c r="C545" i="4"/>
  <c r="D545" i="4"/>
  <c r="I545" i="4"/>
  <c r="J545" i="4"/>
  <c r="M545" i="4" s="1"/>
  <c r="A546" i="4"/>
  <c r="B546" i="4"/>
  <c r="C546" i="4"/>
  <c r="D546" i="4"/>
  <c r="E546" i="4"/>
  <c r="I546" i="4"/>
  <c r="J546" i="4"/>
  <c r="M546" i="4" s="1"/>
  <c r="A547" i="4"/>
  <c r="B547" i="4"/>
  <c r="C547" i="4"/>
  <c r="D547" i="4"/>
  <c r="I547" i="4"/>
  <c r="J547" i="4"/>
  <c r="M547" i="4" s="1"/>
  <c r="A548" i="4"/>
  <c r="B548" i="4"/>
  <c r="C548" i="4"/>
  <c r="D548" i="4"/>
  <c r="I548" i="4"/>
  <c r="J548" i="4"/>
  <c r="M548" i="4" s="1"/>
  <c r="A549" i="4"/>
  <c r="B549" i="4"/>
  <c r="C549" i="4"/>
  <c r="D549" i="4"/>
  <c r="E549" i="4"/>
  <c r="I549" i="4"/>
  <c r="J549" i="4"/>
  <c r="M549" i="4" s="1"/>
  <c r="A550" i="4"/>
  <c r="B550" i="4"/>
  <c r="C550" i="4"/>
  <c r="D550" i="4"/>
  <c r="I550" i="4"/>
  <c r="J550" i="4"/>
  <c r="M550" i="4" s="1"/>
  <c r="A551" i="4"/>
  <c r="B551" i="4"/>
  <c r="C551" i="4"/>
  <c r="D551" i="4"/>
  <c r="I551" i="4"/>
  <c r="J551" i="4"/>
  <c r="M551" i="4" s="1"/>
  <c r="A552" i="4"/>
  <c r="B552" i="4"/>
  <c r="C552" i="4"/>
  <c r="D552" i="4"/>
  <c r="I552" i="4"/>
  <c r="J552" i="4"/>
  <c r="M552" i="4" s="1"/>
  <c r="A553" i="4"/>
  <c r="B553" i="4"/>
  <c r="C553" i="4"/>
  <c r="D553" i="4"/>
  <c r="I553" i="4"/>
  <c r="J553" i="4"/>
  <c r="M553" i="4" s="1"/>
  <c r="A554" i="4"/>
  <c r="B554" i="4"/>
  <c r="C554" i="4"/>
  <c r="D554" i="4"/>
  <c r="I554" i="4"/>
  <c r="J554" i="4"/>
  <c r="M554" i="4" s="1"/>
  <c r="A555" i="4"/>
  <c r="B555" i="4"/>
  <c r="C555" i="4"/>
  <c r="D555" i="4"/>
  <c r="E555" i="4"/>
  <c r="I555" i="4"/>
  <c r="J555" i="4"/>
  <c r="M555" i="4" s="1"/>
  <c r="A556" i="4"/>
  <c r="B556" i="4"/>
  <c r="C556" i="4"/>
  <c r="D556" i="4"/>
  <c r="I556" i="4"/>
  <c r="J556" i="4"/>
  <c r="M556" i="4" s="1"/>
  <c r="A557" i="4"/>
  <c r="B557" i="4"/>
  <c r="C557" i="4"/>
  <c r="D557" i="4"/>
  <c r="I557" i="4"/>
  <c r="J557" i="4"/>
  <c r="M557" i="4" s="1"/>
  <c r="A558" i="4"/>
  <c r="B558" i="4"/>
  <c r="C558" i="4"/>
  <c r="D558" i="4"/>
  <c r="E558" i="4"/>
  <c r="I558" i="4"/>
  <c r="J558" i="4"/>
  <c r="M558" i="4" s="1"/>
  <c r="A559" i="4"/>
  <c r="B559" i="4"/>
  <c r="C559" i="4"/>
  <c r="D559" i="4"/>
  <c r="E559" i="4"/>
  <c r="I559" i="4"/>
  <c r="J559" i="4"/>
  <c r="M559" i="4" s="1"/>
  <c r="A560" i="4"/>
  <c r="B560" i="4"/>
  <c r="C560" i="4"/>
  <c r="D560" i="4"/>
  <c r="E560" i="4"/>
  <c r="I560" i="4"/>
  <c r="J560" i="4"/>
  <c r="M560" i="4" s="1"/>
  <c r="A561" i="4"/>
  <c r="B561" i="4"/>
  <c r="C561" i="4"/>
  <c r="D561" i="4"/>
  <c r="E561" i="4"/>
  <c r="I561" i="4"/>
  <c r="J561" i="4"/>
  <c r="M561" i="4" s="1"/>
  <c r="A562" i="4"/>
  <c r="B562" i="4"/>
  <c r="C562" i="4"/>
  <c r="D562" i="4"/>
  <c r="E562" i="4"/>
  <c r="I562" i="4"/>
  <c r="J562" i="4"/>
  <c r="M562" i="4" s="1"/>
  <c r="A563" i="4"/>
  <c r="B563" i="4"/>
  <c r="C563" i="4"/>
  <c r="D563" i="4"/>
  <c r="E563" i="4"/>
  <c r="I563" i="4"/>
  <c r="J563" i="4"/>
  <c r="M563" i="4" s="1"/>
  <c r="A564" i="4"/>
  <c r="B564" i="4"/>
  <c r="C564" i="4"/>
  <c r="D564" i="4"/>
  <c r="E564" i="4"/>
  <c r="I564" i="4"/>
  <c r="J564" i="4"/>
  <c r="M564" i="4" s="1"/>
  <c r="A565" i="4"/>
  <c r="B565" i="4"/>
  <c r="C565" i="4"/>
  <c r="D565" i="4"/>
  <c r="E565" i="4"/>
  <c r="I565" i="4"/>
  <c r="J565" i="4"/>
  <c r="M565" i="4" s="1"/>
  <c r="A566" i="4"/>
  <c r="B566" i="4"/>
  <c r="C566" i="4"/>
  <c r="D566" i="4"/>
  <c r="E566" i="4"/>
  <c r="I566" i="4"/>
  <c r="J566" i="4"/>
  <c r="M566" i="4" s="1"/>
  <c r="A567" i="4"/>
  <c r="B567" i="4"/>
  <c r="C567" i="4"/>
  <c r="D567" i="4"/>
  <c r="E567" i="4"/>
  <c r="I567" i="4"/>
  <c r="J567" i="4"/>
  <c r="M567" i="4" s="1"/>
  <c r="A568" i="4"/>
  <c r="B568" i="4"/>
  <c r="C568" i="4"/>
  <c r="D568" i="4"/>
  <c r="E568" i="4"/>
  <c r="I568" i="4"/>
  <c r="J568" i="4"/>
  <c r="M568" i="4" s="1"/>
  <c r="A569" i="4"/>
  <c r="B569" i="4"/>
  <c r="C569" i="4"/>
  <c r="D569" i="4"/>
  <c r="E569" i="4"/>
  <c r="I569" i="4"/>
  <c r="J569" i="4"/>
  <c r="M569" i="4" s="1"/>
  <c r="A570" i="4"/>
  <c r="B570" i="4"/>
  <c r="C570" i="4"/>
  <c r="D570" i="4"/>
  <c r="E570" i="4"/>
  <c r="I570" i="4"/>
  <c r="J570" i="4"/>
  <c r="M570" i="4" s="1"/>
  <c r="A571" i="4"/>
  <c r="B571" i="4"/>
  <c r="C571" i="4"/>
  <c r="D571" i="4"/>
  <c r="I571" i="4"/>
  <c r="J571" i="4"/>
  <c r="M571" i="4" s="1"/>
  <c r="A572" i="4"/>
  <c r="B572" i="4"/>
  <c r="C572" i="4"/>
  <c r="D572" i="4"/>
  <c r="E572" i="4"/>
  <c r="I572" i="4"/>
  <c r="J572" i="4"/>
  <c r="M572" i="4" s="1"/>
  <c r="A573" i="4"/>
  <c r="B573" i="4"/>
  <c r="C573" i="4"/>
  <c r="D573" i="4"/>
  <c r="I573" i="4"/>
  <c r="J573" i="4"/>
  <c r="M573" i="4" s="1"/>
  <c r="A574" i="4"/>
  <c r="B574" i="4"/>
  <c r="C574" i="4"/>
  <c r="D574" i="4"/>
  <c r="E574" i="4"/>
  <c r="I574" i="4"/>
  <c r="J574" i="4"/>
  <c r="M574" i="4" s="1"/>
  <c r="A575" i="4"/>
  <c r="B575" i="4"/>
  <c r="C575" i="4"/>
  <c r="D575" i="4"/>
  <c r="I575" i="4"/>
  <c r="J575" i="4"/>
  <c r="M575" i="4" s="1"/>
  <c r="A576" i="4"/>
  <c r="B576" i="4"/>
  <c r="C576" i="4"/>
  <c r="D576" i="4"/>
  <c r="E576" i="4"/>
  <c r="I576" i="4"/>
  <c r="J576" i="4"/>
  <c r="M576" i="4" s="1"/>
  <c r="A577" i="4"/>
  <c r="B577" i="4"/>
  <c r="C577" i="4"/>
  <c r="D577" i="4"/>
  <c r="I577" i="4"/>
  <c r="J577" i="4"/>
  <c r="M577" i="4" s="1"/>
  <c r="A578" i="4"/>
  <c r="B578" i="4"/>
  <c r="C578" i="4"/>
  <c r="D578" i="4"/>
  <c r="E578" i="4"/>
  <c r="I578" i="4"/>
  <c r="J578" i="4"/>
  <c r="M578" i="4" s="1"/>
  <c r="A579" i="4"/>
  <c r="B579" i="4"/>
  <c r="C579" i="4"/>
  <c r="D579" i="4"/>
  <c r="I579" i="4"/>
  <c r="J579" i="4"/>
  <c r="M579" i="4" s="1"/>
  <c r="A580" i="4"/>
  <c r="B580" i="4"/>
  <c r="C580" i="4"/>
  <c r="D580" i="4"/>
  <c r="I580" i="4"/>
  <c r="J580" i="4"/>
  <c r="M580" i="4" s="1"/>
  <c r="A581" i="4"/>
  <c r="B581" i="4"/>
  <c r="C581" i="4"/>
  <c r="D581" i="4"/>
  <c r="E581" i="4"/>
  <c r="I581" i="4"/>
  <c r="J581" i="4"/>
  <c r="M581" i="4" s="1"/>
  <c r="A582" i="4"/>
  <c r="B582" i="4"/>
  <c r="C582" i="4"/>
  <c r="D582" i="4"/>
  <c r="I582" i="4"/>
  <c r="J582" i="4"/>
  <c r="M582" i="4" s="1"/>
  <c r="A583" i="4"/>
  <c r="B583" i="4"/>
  <c r="C583" i="4"/>
  <c r="D583" i="4"/>
  <c r="I583" i="4"/>
  <c r="J583" i="4"/>
  <c r="M583" i="4" s="1"/>
  <c r="A584" i="4"/>
  <c r="B584" i="4"/>
  <c r="C584" i="4"/>
  <c r="D584" i="4"/>
  <c r="I584" i="4"/>
  <c r="J584" i="4"/>
  <c r="M584" i="4" s="1"/>
  <c r="A585" i="4"/>
  <c r="B585" i="4"/>
  <c r="C585" i="4"/>
  <c r="D585" i="4"/>
  <c r="I585" i="4"/>
  <c r="J585" i="4"/>
  <c r="M585" i="4" s="1"/>
  <c r="A586" i="4"/>
  <c r="B586" i="4"/>
  <c r="C586" i="4"/>
  <c r="D586" i="4"/>
  <c r="I586" i="4"/>
  <c r="J586" i="4"/>
  <c r="M586" i="4" s="1"/>
  <c r="A587" i="4"/>
  <c r="B587" i="4"/>
  <c r="C587" i="4"/>
  <c r="D587" i="4"/>
  <c r="I587" i="4"/>
  <c r="J587" i="4"/>
  <c r="M587" i="4" s="1"/>
  <c r="A588" i="4"/>
  <c r="B588" i="4"/>
  <c r="C588" i="4"/>
  <c r="D588" i="4"/>
  <c r="E588" i="4"/>
  <c r="I588" i="4"/>
  <c r="J588" i="4"/>
  <c r="M588" i="4" s="1"/>
  <c r="A589" i="4"/>
  <c r="B589" i="4"/>
  <c r="C589" i="4"/>
  <c r="D589" i="4"/>
  <c r="I589" i="4"/>
  <c r="J589" i="4"/>
  <c r="M589" i="4" s="1"/>
  <c r="A590" i="4"/>
  <c r="B590" i="4"/>
  <c r="C590" i="4"/>
  <c r="D590" i="4"/>
  <c r="I590" i="4"/>
  <c r="J590" i="4"/>
  <c r="M590" i="4" s="1"/>
  <c r="A591" i="4"/>
  <c r="B591" i="4"/>
  <c r="C591" i="4"/>
  <c r="D591" i="4"/>
  <c r="I591" i="4"/>
  <c r="J591" i="4"/>
  <c r="M591" i="4" s="1"/>
  <c r="A592" i="4"/>
  <c r="B592" i="4"/>
  <c r="C592" i="4"/>
  <c r="D592" i="4"/>
  <c r="I592" i="4"/>
  <c r="J592" i="4"/>
  <c r="M592" i="4" s="1"/>
  <c r="A593" i="4"/>
  <c r="B593" i="4"/>
  <c r="C593" i="4"/>
  <c r="D593" i="4"/>
  <c r="I593" i="4"/>
  <c r="J593" i="4"/>
  <c r="M593" i="4" s="1"/>
  <c r="A594" i="4"/>
  <c r="B594" i="4"/>
  <c r="C594" i="4"/>
  <c r="D594" i="4"/>
  <c r="I594" i="4"/>
  <c r="J594" i="4"/>
  <c r="M594" i="4" s="1"/>
  <c r="A595" i="4"/>
  <c r="B595" i="4"/>
  <c r="C595" i="4"/>
  <c r="D595" i="4"/>
  <c r="I595" i="4"/>
  <c r="J595" i="4"/>
  <c r="M595" i="4" s="1"/>
  <c r="A596" i="4"/>
  <c r="B596" i="4"/>
  <c r="C596" i="4"/>
  <c r="D596" i="4"/>
  <c r="E596" i="4"/>
  <c r="I596" i="4"/>
  <c r="J596" i="4"/>
  <c r="M596" i="4" s="1"/>
  <c r="A597" i="4"/>
  <c r="B597" i="4"/>
  <c r="C597" i="4"/>
  <c r="D597" i="4"/>
  <c r="I597" i="4"/>
  <c r="J597" i="4"/>
  <c r="M597" i="4" s="1"/>
  <c r="A598" i="4"/>
  <c r="B598" i="4"/>
  <c r="C598" i="4"/>
  <c r="D598" i="4"/>
  <c r="I598" i="4"/>
  <c r="J598" i="4"/>
  <c r="M598" i="4" s="1"/>
  <c r="A599" i="4"/>
  <c r="B599" i="4"/>
  <c r="C599" i="4"/>
  <c r="D599" i="4"/>
  <c r="I599" i="4"/>
  <c r="J599" i="4"/>
  <c r="M599" i="4" s="1"/>
  <c r="A600" i="4"/>
  <c r="B600" i="4"/>
  <c r="C600" i="4"/>
  <c r="D600" i="4"/>
  <c r="I600" i="4"/>
  <c r="J600" i="4"/>
  <c r="M600" i="4" s="1"/>
  <c r="A601" i="4"/>
  <c r="B601" i="4"/>
  <c r="C601" i="4"/>
  <c r="D601" i="4"/>
  <c r="I601" i="4"/>
  <c r="J601" i="4"/>
  <c r="M601" i="4" s="1"/>
  <c r="A602" i="4"/>
  <c r="B602" i="4"/>
  <c r="C602" i="4"/>
  <c r="D602" i="4"/>
  <c r="I602" i="4"/>
  <c r="J602" i="4"/>
  <c r="M602" i="4" s="1"/>
  <c r="A603" i="4"/>
  <c r="B603" i="4"/>
  <c r="C603" i="4"/>
  <c r="D603" i="4"/>
  <c r="I603" i="4"/>
  <c r="J603" i="4"/>
  <c r="M603" i="4" s="1"/>
  <c r="A604" i="4"/>
  <c r="B604" i="4"/>
  <c r="C604" i="4"/>
  <c r="D604" i="4"/>
  <c r="I604" i="4"/>
  <c r="J604" i="4"/>
  <c r="M604" i="4" s="1"/>
  <c r="A605" i="4"/>
  <c r="B605" i="4"/>
  <c r="C605" i="4"/>
  <c r="D605" i="4"/>
  <c r="I605" i="4"/>
  <c r="J605" i="4"/>
  <c r="M605" i="4" s="1"/>
  <c r="A606" i="4"/>
  <c r="B606" i="4"/>
  <c r="C606" i="4"/>
  <c r="D606" i="4"/>
  <c r="I606" i="4"/>
  <c r="J606" i="4"/>
  <c r="M606" i="4" s="1"/>
  <c r="A607" i="4"/>
  <c r="B607" i="4"/>
  <c r="C607" i="4"/>
  <c r="D607" i="4"/>
  <c r="I607" i="4"/>
  <c r="J607" i="4"/>
  <c r="M607" i="4" s="1"/>
  <c r="A608" i="4"/>
  <c r="B608" i="4"/>
  <c r="C608" i="4"/>
  <c r="D608" i="4"/>
  <c r="I608" i="4"/>
  <c r="J608" i="4"/>
  <c r="M608" i="4" s="1"/>
  <c r="A609" i="4"/>
  <c r="B609" i="4"/>
  <c r="C609" i="4"/>
  <c r="D609" i="4"/>
  <c r="E609" i="4"/>
  <c r="I609" i="4"/>
  <c r="J609" i="4"/>
  <c r="M609" i="4" s="1"/>
  <c r="A610" i="4"/>
  <c r="B610" i="4"/>
  <c r="C610" i="4"/>
  <c r="D610" i="4"/>
  <c r="I610" i="4"/>
  <c r="J610" i="4"/>
  <c r="M610" i="4" s="1"/>
  <c r="A611" i="4"/>
  <c r="B611" i="4"/>
  <c r="C611" i="4"/>
  <c r="D611" i="4"/>
  <c r="I611" i="4"/>
  <c r="J611" i="4"/>
  <c r="M611" i="4" s="1"/>
  <c r="A612" i="4"/>
  <c r="B612" i="4"/>
  <c r="C612" i="4"/>
  <c r="D612" i="4"/>
  <c r="E612" i="4"/>
  <c r="I612" i="4"/>
  <c r="J612" i="4"/>
  <c r="M612" i="4" s="1"/>
  <c r="A613" i="4"/>
  <c r="B613" i="4"/>
  <c r="C613" i="4"/>
  <c r="D613" i="4"/>
  <c r="I613" i="4"/>
  <c r="J613" i="4"/>
  <c r="M613" i="4" s="1"/>
  <c r="A614" i="4"/>
  <c r="B614" i="4"/>
  <c r="C614" i="4"/>
  <c r="D614" i="4"/>
  <c r="E614" i="4"/>
  <c r="I614" i="4"/>
  <c r="J614" i="4"/>
  <c r="M614" i="4" s="1"/>
  <c r="A615" i="4"/>
  <c r="B615" i="4"/>
  <c r="C615" i="4"/>
  <c r="D615" i="4"/>
  <c r="E615" i="4"/>
  <c r="I615" i="4"/>
  <c r="J615" i="4"/>
  <c r="M615" i="4" s="1"/>
  <c r="A616" i="4"/>
  <c r="B616" i="4"/>
  <c r="C616" i="4"/>
  <c r="D616" i="4"/>
  <c r="E616" i="4"/>
  <c r="I616" i="4"/>
  <c r="J616" i="4"/>
  <c r="M616" i="4" s="1"/>
  <c r="A617" i="4"/>
  <c r="B617" i="4"/>
  <c r="C617" i="4"/>
  <c r="D617" i="4"/>
  <c r="E617" i="4"/>
  <c r="I617" i="4"/>
  <c r="J617" i="4"/>
  <c r="M617" i="4" s="1"/>
  <c r="A618" i="4"/>
  <c r="B618" i="4"/>
  <c r="C618" i="4"/>
  <c r="D618" i="4"/>
  <c r="E618" i="4"/>
  <c r="I618" i="4"/>
  <c r="J618" i="4"/>
  <c r="M618" i="4" s="1"/>
  <c r="A619" i="4"/>
  <c r="B619" i="4"/>
  <c r="C619" i="4"/>
  <c r="D619" i="4"/>
  <c r="E619" i="4"/>
  <c r="I619" i="4"/>
  <c r="J619" i="4"/>
  <c r="M619" i="4" s="1"/>
  <c r="A620" i="4"/>
  <c r="B620" i="4"/>
  <c r="C620" i="4"/>
  <c r="D620" i="4"/>
  <c r="I620" i="4"/>
  <c r="J620" i="4"/>
  <c r="M620" i="4" s="1"/>
  <c r="A621" i="4"/>
  <c r="B621" i="4"/>
  <c r="C621" i="4"/>
  <c r="D621" i="4"/>
  <c r="E621" i="4"/>
  <c r="I621" i="4"/>
  <c r="J621" i="4"/>
  <c r="M621" i="4" s="1"/>
  <c r="A622" i="4"/>
  <c r="B622" i="4"/>
  <c r="C622" i="4"/>
  <c r="D622" i="4"/>
  <c r="E622" i="4"/>
  <c r="I622" i="4"/>
  <c r="J622" i="4"/>
  <c r="M622" i="4" s="1"/>
  <c r="A623" i="4"/>
  <c r="B623" i="4"/>
  <c r="C623" i="4"/>
  <c r="D623" i="4"/>
  <c r="E623" i="4"/>
  <c r="I623" i="4"/>
  <c r="J623" i="4"/>
  <c r="M623" i="4" s="1"/>
  <c r="A624" i="4"/>
  <c r="B624" i="4"/>
  <c r="C624" i="4"/>
  <c r="D624" i="4"/>
  <c r="E624" i="4"/>
  <c r="I624" i="4"/>
  <c r="J624" i="4"/>
  <c r="M624" i="4" s="1"/>
  <c r="A625" i="4"/>
  <c r="B625" i="4"/>
  <c r="C625" i="4"/>
  <c r="D625" i="4"/>
  <c r="E625" i="4"/>
  <c r="I625" i="4"/>
  <c r="J625" i="4"/>
  <c r="M625" i="4" s="1"/>
  <c r="A626" i="4"/>
  <c r="B626" i="4"/>
  <c r="C626" i="4"/>
  <c r="D626" i="4"/>
  <c r="E626" i="4"/>
  <c r="I626" i="4"/>
  <c r="J626" i="4"/>
  <c r="M626" i="4" s="1"/>
  <c r="A627" i="4"/>
  <c r="B627" i="4"/>
  <c r="C627" i="4"/>
  <c r="D627" i="4"/>
  <c r="E627" i="4"/>
  <c r="I627" i="4"/>
  <c r="J627" i="4"/>
  <c r="M627" i="4" s="1"/>
  <c r="A628" i="4"/>
  <c r="B628" i="4"/>
  <c r="C628" i="4"/>
  <c r="D628" i="4"/>
  <c r="E628" i="4"/>
  <c r="I628" i="4"/>
  <c r="J628" i="4"/>
  <c r="M628" i="4" s="1"/>
  <c r="A629" i="4"/>
  <c r="B629" i="4"/>
  <c r="C629" i="4"/>
  <c r="D629" i="4"/>
  <c r="E629" i="4"/>
  <c r="I629" i="4"/>
  <c r="J629" i="4"/>
  <c r="M629" i="4" s="1"/>
  <c r="A630" i="4"/>
  <c r="B630" i="4"/>
  <c r="C630" i="4"/>
  <c r="D630" i="4"/>
  <c r="E630" i="4"/>
  <c r="I630" i="4"/>
  <c r="J630" i="4"/>
  <c r="M630" i="4" s="1"/>
  <c r="A631" i="4"/>
  <c r="B631" i="4"/>
  <c r="C631" i="4"/>
  <c r="D631" i="4"/>
  <c r="E631" i="4"/>
  <c r="I631" i="4"/>
  <c r="J631" i="4"/>
  <c r="M631" i="4" s="1"/>
  <c r="A632" i="4"/>
  <c r="B632" i="4"/>
  <c r="C632" i="4"/>
  <c r="D632" i="4"/>
  <c r="E632" i="4"/>
  <c r="I632" i="4"/>
  <c r="J632" i="4"/>
  <c r="M632" i="4" s="1"/>
  <c r="A633" i="4"/>
  <c r="B633" i="4"/>
  <c r="C633" i="4"/>
  <c r="D633" i="4"/>
  <c r="E633" i="4"/>
  <c r="I633" i="4"/>
  <c r="J633" i="4"/>
  <c r="M633" i="4" s="1"/>
  <c r="A634" i="4"/>
  <c r="B634" i="4"/>
  <c r="C634" i="4"/>
  <c r="D634" i="4"/>
  <c r="E634" i="4"/>
  <c r="I634" i="4"/>
  <c r="J634" i="4"/>
  <c r="M634" i="4" s="1"/>
  <c r="A635" i="4"/>
  <c r="B635" i="4"/>
  <c r="C635" i="4"/>
  <c r="D635" i="4"/>
  <c r="E635" i="4"/>
  <c r="I635" i="4"/>
  <c r="J635" i="4"/>
  <c r="M635" i="4" s="1"/>
  <c r="A636" i="4"/>
  <c r="B636" i="4"/>
  <c r="C636" i="4"/>
  <c r="D636" i="4"/>
  <c r="E636" i="4"/>
  <c r="I636" i="4"/>
  <c r="J636" i="4"/>
  <c r="M636" i="4" s="1"/>
  <c r="A637" i="4"/>
  <c r="B637" i="4"/>
  <c r="C637" i="4"/>
  <c r="D637" i="4"/>
  <c r="E637" i="4"/>
  <c r="I637" i="4"/>
  <c r="J637" i="4"/>
  <c r="M637" i="4" s="1"/>
  <c r="A638" i="4"/>
  <c r="B638" i="4"/>
  <c r="C638" i="4"/>
  <c r="D638" i="4"/>
  <c r="E638" i="4"/>
  <c r="I638" i="4"/>
  <c r="J638" i="4"/>
  <c r="M638" i="4" s="1"/>
  <c r="A639" i="4"/>
  <c r="B639" i="4"/>
  <c r="C639" i="4"/>
  <c r="D639" i="4"/>
  <c r="E639" i="4"/>
  <c r="I639" i="4"/>
  <c r="J639" i="4"/>
  <c r="M639" i="4" s="1"/>
  <c r="A640" i="4"/>
  <c r="B640" i="4"/>
  <c r="C640" i="4"/>
  <c r="D640" i="4"/>
  <c r="E640" i="4"/>
  <c r="I640" i="4"/>
  <c r="J640" i="4"/>
  <c r="M640" i="4" s="1"/>
  <c r="A641" i="4"/>
  <c r="B641" i="4"/>
  <c r="C641" i="4"/>
  <c r="D641" i="4"/>
  <c r="E641" i="4"/>
  <c r="I641" i="4"/>
  <c r="J641" i="4"/>
  <c r="M641" i="4" s="1"/>
  <c r="A642" i="4"/>
  <c r="B642" i="4"/>
  <c r="C642" i="4"/>
  <c r="D642" i="4"/>
  <c r="E642" i="4"/>
  <c r="A643" i="4"/>
  <c r="B643" i="4"/>
  <c r="C643" i="4"/>
  <c r="D643" i="4"/>
  <c r="I643" i="4"/>
  <c r="A644" i="4"/>
  <c r="B644" i="4"/>
  <c r="C644" i="4"/>
  <c r="D644" i="4"/>
  <c r="J644" i="4"/>
  <c r="M644" i="4" s="1"/>
  <c r="A645" i="4"/>
  <c r="B645" i="4"/>
  <c r="C645" i="4"/>
  <c r="D645" i="4"/>
  <c r="J645" i="4"/>
  <c r="M645" i="4" s="1"/>
  <c r="A646" i="4"/>
  <c r="B646" i="4"/>
  <c r="C646" i="4"/>
  <c r="D646" i="4"/>
  <c r="J646" i="4"/>
  <c r="M646" i="4" s="1"/>
  <c r="A647" i="4"/>
  <c r="B647" i="4"/>
  <c r="C647" i="4"/>
  <c r="D647" i="4"/>
  <c r="E647" i="4"/>
  <c r="J647" i="4"/>
  <c r="M647" i="4" s="1"/>
  <c r="A648" i="4"/>
  <c r="B648" i="4"/>
  <c r="C648" i="4"/>
  <c r="D648" i="4"/>
  <c r="E648" i="4"/>
  <c r="J648" i="4"/>
  <c r="M648" i="4" s="1"/>
  <c r="A649" i="4"/>
  <c r="B649" i="4"/>
  <c r="C649" i="4"/>
  <c r="D649" i="4"/>
  <c r="E649" i="4"/>
  <c r="I649" i="4"/>
  <c r="J649" i="4"/>
  <c r="M649" i="4" s="1"/>
  <c r="A650" i="4"/>
  <c r="B650" i="4"/>
  <c r="C650" i="4"/>
  <c r="D650" i="4"/>
  <c r="E650" i="4"/>
  <c r="I650" i="4"/>
  <c r="J650" i="4"/>
  <c r="M650" i="4" s="1"/>
  <c r="A651" i="4"/>
  <c r="B651" i="4"/>
  <c r="C651" i="4"/>
  <c r="D651" i="4"/>
  <c r="E651" i="4"/>
  <c r="J651" i="4"/>
  <c r="M651" i="4" s="1"/>
  <c r="A652" i="4"/>
  <c r="B652" i="4"/>
  <c r="C652" i="4"/>
  <c r="D652" i="4"/>
  <c r="I652" i="4"/>
  <c r="J652" i="4"/>
  <c r="M652" i="4" s="1"/>
  <c r="A653" i="4"/>
  <c r="B653" i="4"/>
  <c r="C653" i="4"/>
  <c r="D653" i="4"/>
  <c r="E653" i="4"/>
  <c r="I653" i="4"/>
  <c r="J653" i="4"/>
  <c r="M653" i="4" s="1"/>
  <c r="A654" i="4"/>
  <c r="B654" i="4"/>
  <c r="C654" i="4"/>
  <c r="D654" i="4"/>
  <c r="E654" i="4"/>
  <c r="I654" i="4"/>
  <c r="J654" i="4"/>
  <c r="M654" i="4" s="1"/>
  <c r="A655" i="4"/>
  <c r="B655" i="4"/>
  <c r="C655" i="4"/>
  <c r="D655" i="4"/>
  <c r="E655" i="4"/>
  <c r="I655" i="4"/>
  <c r="J655" i="4"/>
  <c r="M655" i="4" s="1"/>
  <c r="A656" i="4"/>
  <c r="B656" i="4"/>
  <c r="C656" i="4"/>
  <c r="D656" i="4"/>
  <c r="E656" i="4"/>
  <c r="I656" i="4"/>
  <c r="J656" i="4"/>
  <c r="M656" i="4" s="1"/>
  <c r="A657" i="4"/>
  <c r="B657" i="4"/>
  <c r="C657" i="4"/>
  <c r="D657" i="4"/>
  <c r="E657" i="4"/>
  <c r="I657" i="4"/>
  <c r="J657" i="4"/>
  <c r="M657" i="4" s="1"/>
  <c r="A658" i="4"/>
  <c r="B658" i="4"/>
  <c r="C658" i="4"/>
  <c r="D658" i="4"/>
  <c r="E658" i="4"/>
  <c r="I658" i="4"/>
  <c r="J658" i="4"/>
  <c r="M658" i="4" s="1"/>
  <c r="A659" i="4"/>
  <c r="B659" i="4"/>
  <c r="C659" i="4"/>
  <c r="D659" i="4"/>
  <c r="E659" i="4"/>
  <c r="I659" i="4"/>
  <c r="J659" i="4"/>
  <c r="M659" i="4" s="1"/>
  <c r="A660" i="4"/>
  <c r="B660" i="4"/>
  <c r="C660" i="4"/>
  <c r="D660" i="4"/>
  <c r="E660" i="4"/>
  <c r="I660" i="4"/>
  <c r="J660" i="4"/>
  <c r="M660" i="4" s="1"/>
  <c r="A661" i="4"/>
  <c r="B661" i="4"/>
  <c r="C661" i="4"/>
  <c r="D661" i="4"/>
  <c r="I661" i="4"/>
  <c r="J661" i="4"/>
  <c r="M661" i="4" s="1"/>
  <c r="A662" i="4"/>
  <c r="B662" i="4"/>
  <c r="C662" i="4"/>
  <c r="D662" i="4"/>
  <c r="I662" i="4"/>
  <c r="J662" i="4"/>
  <c r="M662" i="4" s="1"/>
  <c r="A663" i="4"/>
  <c r="B663" i="4"/>
  <c r="C663" i="4"/>
  <c r="D663" i="4"/>
  <c r="E663" i="4"/>
  <c r="I663" i="4"/>
  <c r="J663" i="4"/>
  <c r="M663" i="4" s="1"/>
  <c r="A664" i="4"/>
  <c r="B664" i="4"/>
  <c r="C664" i="4"/>
  <c r="D664" i="4"/>
  <c r="E664" i="4"/>
  <c r="I664" i="4"/>
  <c r="J664" i="4"/>
  <c r="M664" i="4" s="1"/>
  <c r="A665" i="4"/>
  <c r="B665" i="4"/>
  <c r="C665" i="4"/>
  <c r="D665" i="4"/>
  <c r="I665" i="4"/>
  <c r="J665" i="4"/>
  <c r="M665" i="4" s="1"/>
  <c r="A666" i="4"/>
  <c r="B666" i="4"/>
  <c r="C666" i="4"/>
  <c r="D666" i="4"/>
  <c r="E666" i="4"/>
  <c r="I666" i="4"/>
  <c r="J666" i="4"/>
  <c r="M666" i="4" s="1"/>
  <c r="A667" i="4"/>
  <c r="B667" i="4"/>
  <c r="C667" i="4"/>
  <c r="D667" i="4"/>
  <c r="E667" i="4"/>
  <c r="I667" i="4"/>
  <c r="J667" i="4"/>
  <c r="M667" i="4" s="1"/>
  <c r="A668" i="4"/>
  <c r="B668" i="4"/>
  <c r="C668" i="4"/>
  <c r="D668" i="4"/>
  <c r="E668" i="4"/>
  <c r="I668" i="4"/>
  <c r="J668" i="4"/>
  <c r="M668" i="4" s="1"/>
  <c r="C2014" i="4" l="1"/>
  <c r="C2684" i="4" s="1"/>
  <c r="C3354" i="4" s="1"/>
  <c r="C4024" i="4" s="1"/>
  <c r="C4694" i="4" s="1"/>
  <c r="C5364" i="4" s="1"/>
  <c r="D2013" i="4"/>
  <c r="D2683" i="4" s="1"/>
  <c r="D3353" i="4" s="1"/>
  <c r="D4023" i="4" s="1"/>
  <c r="D4693" i="4" s="1"/>
  <c r="D5363" i="4" s="1"/>
  <c r="D2012" i="4"/>
  <c r="D2682" i="4" s="1"/>
  <c r="D3352" i="4" s="1"/>
  <c r="D4022" i="4" s="1"/>
  <c r="D4692" i="4" s="1"/>
  <c r="D5362" i="4" s="1"/>
  <c r="D2011" i="4"/>
  <c r="D2681" i="4" s="1"/>
  <c r="D3351" i="4" s="1"/>
  <c r="D4021" i="4" s="1"/>
  <c r="D4691" i="4" s="1"/>
  <c r="D5361" i="4" s="1"/>
  <c r="E2010" i="4"/>
  <c r="E2680" i="4" s="1"/>
  <c r="E3350" i="4" s="1"/>
  <c r="E4020" i="4" s="1"/>
  <c r="E4690" i="4" s="1"/>
  <c r="E5360" i="4" s="1"/>
  <c r="B2014" i="4"/>
  <c r="B2684" i="4" s="1"/>
  <c r="B3354" i="4" s="1"/>
  <c r="B4024" i="4" s="1"/>
  <c r="B4694" i="4" s="1"/>
  <c r="B5364" i="4" s="1"/>
  <c r="C2013" i="4"/>
  <c r="C2683" i="4" s="1"/>
  <c r="C3353" i="4" s="1"/>
  <c r="C4023" i="4" s="1"/>
  <c r="C4693" i="4" s="1"/>
  <c r="C5363" i="4" s="1"/>
  <c r="C2012" i="4"/>
  <c r="C2682" i="4" s="1"/>
  <c r="C3352" i="4" s="1"/>
  <c r="C4022" i="4" s="1"/>
  <c r="C4692" i="4" s="1"/>
  <c r="C5362" i="4" s="1"/>
  <c r="C2011" i="4"/>
  <c r="C2681" i="4" s="1"/>
  <c r="C3351" i="4" s="1"/>
  <c r="C4021" i="4" s="1"/>
  <c r="C4691" i="4" s="1"/>
  <c r="C5361" i="4" s="1"/>
  <c r="D2010" i="4"/>
  <c r="D2680" i="4" s="1"/>
  <c r="D3350" i="4" s="1"/>
  <c r="D4020" i="4" s="1"/>
  <c r="D4690" i="4" s="1"/>
  <c r="D5360" i="4" s="1"/>
  <c r="E2009" i="4"/>
  <c r="E2679" i="4" s="1"/>
  <c r="E3349" i="4" s="1"/>
  <c r="E4019" i="4" s="1"/>
  <c r="E4689" i="4" s="1"/>
  <c r="E5359" i="4" s="1"/>
  <c r="A2014" i="4"/>
  <c r="A2684" i="4" s="1"/>
  <c r="A3354" i="4" s="1"/>
  <c r="A4024" i="4" s="1"/>
  <c r="A4694" i="4" s="1"/>
  <c r="A5364" i="4" s="1"/>
  <c r="B2013" i="4"/>
  <c r="B2683" i="4" s="1"/>
  <c r="B3353" i="4" s="1"/>
  <c r="B4023" i="4" s="1"/>
  <c r="B4693" i="4" s="1"/>
  <c r="B5363" i="4" s="1"/>
  <c r="B2012" i="4"/>
  <c r="B2682" i="4" s="1"/>
  <c r="B3352" i="4" s="1"/>
  <c r="B4022" i="4" s="1"/>
  <c r="B4692" i="4" s="1"/>
  <c r="B5362" i="4" s="1"/>
  <c r="B2011" i="4"/>
  <c r="B2681" i="4" s="1"/>
  <c r="B3351" i="4" s="1"/>
  <c r="B4021" i="4" s="1"/>
  <c r="B4691" i="4" s="1"/>
  <c r="B5361" i="4" s="1"/>
  <c r="C2010" i="4"/>
  <c r="C2680" i="4" s="1"/>
  <c r="C3350" i="4" s="1"/>
  <c r="C4020" i="4" s="1"/>
  <c r="C4690" i="4" s="1"/>
  <c r="C5360" i="4" s="1"/>
  <c r="D2009" i="4"/>
  <c r="D2679" i="4" s="1"/>
  <c r="D3349" i="4" s="1"/>
  <c r="D4019" i="4" s="1"/>
  <c r="D4689" i="4" s="1"/>
  <c r="D5359" i="4" s="1"/>
  <c r="G2013" i="4"/>
  <c r="G2683" i="4" s="1"/>
  <c r="G3353" i="4" s="1"/>
  <c r="G4023" i="4" s="1"/>
  <c r="G4693" i="4" s="1"/>
  <c r="G5363" i="4" s="1"/>
  <c r="A2013" i="4"/>
  <c r="A2683" i="4" s="1"/>
  <c r="A3353" i="4" s="1"/>
  <c r="A4023" i="4" s="1"/>
  <c r="A4693" i="4" s="1"/>
  <c r="A5363" i="4" s="1"/>
  <c r="A2012" i="4"/>
  <c r="A2682" i="4" s="1"/>
  <c r="A3352" i="4" s="1"/>
  <c r="A4022" i="4" s="1"/>
  <c r="A4692" i="4" s="1"/>
  <c r="A5362" i="4" s="1"/>
  <c r="A2011" i="4"/>
  <c r="A2681" i="4" s="1"/>
  <c r="A3351" i="4" s="1"/>
  <c r="A4021" i="4" s="1"/>
  <c r="A4691" i="4" s="1"/>
  <c r="A5361" i="4" s="1"/>
  <c r="B2010" i="4"/>
  <c r="B2680" i="4" s="1"/>
  <c r="B3350" i="4" s="1"/>
  <c r="B4020" i="4" s="1"/>
  <c r="B4690" i="4" s="1"/>
  <c r="B5360" i="4" s="1"/>
  <c r="C2009" i="4"/>
  <c r="C2679" i="4" s="1"/>
  <c r="C3349" i="4" s="1"/>
  <c r="C4019" i="4" s="1"/>
  <c r="C4689" i="4" s="1"/>
  <c r="C5359" i="4" s="1"/>
  <c r="E2014" i="4"/>
  <c r="E2684" i="4" s="1"/>
  <c r="E3354" i="4" s="1"/>
  <c r="E4024" i="4" s="1"/>
  <c r="E4694" i="4" s="1"/>
  <c r="E5364" i="4" s="1"/>
  <c r="G2011" i="4"/>
  <c r="A2010" i="4"/>
  <c r="A2680" i="4" s="1"/>
  <c r="A3350" i="4" s="1"/>
  <c r="A4020" i="4" s="1"/>
  <c r="A4690" i="4" s="1"/>
  <c r="A5360" i="4" s="1"/>
  <c r="B2009" i="4"/>
  <c r="B2679" i="4" s="1"/>
  <c r="B3349" i="4" s="1"/>
  <c r="B4019" i="4" s="1"/>
  <c r="B4689" i="4" s="1"/>
  <c r="B5359" i="4" s="1"/>
  <c r="D2014" i="4"/>
  <c r="D2684" i="4" s="1"/>
  <c r="D3354" i="4" s="1"/>
  <c r="D4024" i="4" s="1"/>
  <c r="D4694" i="4" s="1"/>
  <c r="D5364" i="4" s="1"/>
  <c r="E2013" i="4"/>
  <c r="E2683" i="4" s="1"/>
  <c r="E3353" i="4" s="1"/>
  <c r="E4023" i="4" s="1"/>
  <c r="E4693" i="4" s="1"/>
  <c r="E5363" i="4" s="1"/>
  <c r="A2009" i="4"/>
  <c r="A2679" i="4" s="1"/>
  <c r="A3349" i="4" s="1"/>
  <c r="A4019" i="4" s="1"/>
  <c r="A4689" i="4" s="1"/>
  <c r="A5359" i="4" s="1"/>
  <c r="G1339" i="4"/>
  <c r="H300" i="4"/>
  <c r="N300" i="4" s="1"/>
  <c r="F1343" i="4"/>
  <c r="F2013" i="4" s="1"/>
  <c r="F2683" i="4" s="1"/>
  <c r="F3353" i="4" s="1"/>
  <c r="F4023" i="4" s="1"/>
  <c r="F1341" i="4"/>
  <c r="F2011" i="4" s="1"/>
  <c r="H669" i="4"/>
  <c r="N669" i="4" s="1"/>
  <c r="F1339" i="4"/>
  <c r="F2009" i="4" s="1"/>
  <c r="F2679" i="4" s="1"/>
  <c r="F3349" i="4" s="1"/>
  <c r="F4019" i="4" s="1"/>
  <c r="F4689" i="4" s="1"/>
  <c r="F5359" i="4" s="1"/>
  <c r="G1344" i="4"/>
  <c r="G1342" i="4"/>
  <c r="G1340" i="4"/>
  <c r="F1344" i="4"/>
  <c r="F1342" i="4"/>
  <c r="F1340" i="4"/>
  <c r="H673" i="4"/>
  <c r="N673" i="4" s="1"/>
  <c r="H671" i="4"/>
  <c r="N671" i="4" s="1"/>
  <c r="H674" i="4"/>
  <c r="N674" i="4" s="1"/>
  <c r="H672" i="4"/>
  <c r="N672" i="4" s="1"/>
  <c r="H670" i="4"/>
  <c r="N670" i="4" s="1"/>
  <c r="H666" i="4"/>
  <c r="N666" i="4" s="1"/>
  <c r="H654" i="4"/>
  <c r="N654" i="4" s="1"/>
  <c r="H638" i="4"/>
  <c r="N638" i="4" s="1"/>
  <c r="H637" i="4"/>
  <c r="N637" i="4" s="1"/>
  <c r="H631" i="4"/>
  <c r="N631" i="4" s="1"/>
  <c r="H446" i="4"/>
  <c r="N446" i="4" s="1"/>
  <c r="H440" i="4"/>
  <c r="N440" i="4" s="1"/>
  <c r="H410" i="4"/>
  <c r="N410" i="4" s="1"/>
  <c r="H648" i="4"/>
  <c r="H644" i="4"/>
  <c r="H447" i="4"/>
  <c r="N447" i="4" s="1"/>
  <c r="H441" i="4"/>
  <c r="N441" i="4" s="1"/>
  <c r="H435" i="4"/>
  <c r="N435" i="4" s="1"/>
  <c r="H570" i="4"/>
  <c r="N570" i="4" s="1"/>
  <c r="H566" i="4"/>
  <c r="N566" i="4" s="1"/>
  <c r="H564" i="4"/>
  <c r="N564" i="4" s="1"/>
  <c r="H560" i="4"/>
  <c r="N560" i="4" s="1"/>
  <c r="H558" i="4"/>
  <c r="N558" i="4" s="1"/>
  <c r="H643" i="4"/>
  <c r="H639" i="4"/>
  <c r="N639" i="4" s="1"/>
  <c r="H658" i="4"/>
  <c r="N658" i="4" s="1"/>
  <c r="H656" i="4"/>
  <c r="N656" i="4" s="1"/>
  <c r="H314" i="4"/>
  <c r="N314" i="4" s="1"/>
  <c r="H667" i="4"/>
  <c r="N667" i="4" s="1"/>
  <c r="H612" i="4"/>
  <c r="N612" i="4" s="1"/>
  <c r="H466" i="4"/>
  <c r="N466" i="4" s="1"/>
  <c r="H453" i="4"/>
  <c r="N453" i="4" s="1"/>
  <c r="H417" i="4"/>
  <c r="N417" i="4" s="1"/>
  <c r="H661" i="4"/>
  <c r="N661" i="4" s="1"/>
  <c r="H650" i="4"/>
  <c r="N650" i="4" s="1"/>
  <c r="H530" i="4"/>
  <c r="N530" i="4" s="1"/>
  <c r="H502" i="4"/>
  <c r="N502" i="4" s="1"/>
  <c r="H500" i="4"/>
  <c r="N500" i="4" s="1"/>
  <c r="H498" i="4"/>
  <c r="N498" i="4" s="1"/>
  <c r="H464" i="4"/>
  <c r="N464" i="4" s="1"/>
  <c r="H411" i="4"/>
  <c r="N411" i="4" s="1"/>
  <c r="H307" i="4"/>
  <c r="N307" i="4" s="1"/>
  <c r="H579" i="4"/>
  <c r="N579" i="4" s="1"/>
  <c r="H577" i="4"/>
  <c r="N577" i="4" s="1"/>
  <c r="H418" i="4"/>
  <c r="N418" i="4" s="1"/>
  <c r="H405" i="4"/>
  <c r="N405" i="4" s="1"/>
  <c r="H390" i="4"/>
  <c r="N390" i="4" s="1"/>
  <c r="H337" i="4"/>
  <c r="N337" i="4" s="1"/>
  <c r="H660" i="4"/>
  <c r="N660" i="4" s="1"/>
  <c r="H655" i="4"/>
  <c r="N655" i="4" s="1"/>
  <c r="H668" i="4"/>
  <c r="N668" i="4" s="1"/>
  <c r="H665" i="4"/>
  <c r="N665" i="4" s="1"/>
  <c r="H604" i="4"/>
  <c r="N604" i="4" s="1"/>
  <c r="H602" i="4"/>
  <c r="N602" i="4" s="1"/>
  <c r="H465" i="4"/>
  <c r="N465" i="4" s="1"/>
  <c r="H429" i="4"/>
  <c r="N429" i="4" s="1"/>
  <c r="H645" i="4"/>
  <c r="H642" i="4"/>
  <c r="H632" i="4"/>
  <c r="N632" i="4" s="1"/>
  <c r="H609" i="4"/>
  <c r="N609" i="4" s="1"/>
  <c r="H548" i="4"/>
  <c r="N548" i="4" s="1"/>
  <c r="H546" i="4"/>
  <c r="N546" i="4" s="1"/>
  <c r="H542" i="4"/>
  <c r="N542" i="4" s="1"/>
  <c r="H540" i="4"/>
  <c r="N540" i="4" s="1"/>
  <c r="H494" i="4"/>
  <c r="N494" i="4" s="1"/>
  <c r="H492" i="4"/>
  <c r="N492" i="4" s="1"/>
  <c r="H488" i="4"/>
  <c r="N488" i="4" s="1"/>
  <c r="H486" i="4"/>
  <c r="N486" i="4" s="1"/>
  <c r="H476" i="4"/>
  <c r="N476" i="4" s="1"/>
  <c r="H355" i="4"/>
  <c r="N355" i="4" s="1"/>
  <c r="H319" i="4"/>
  <c r="N319" i="4" s="1"/>
  <c r="H635" i="4"/>
  <c r="N635" i="4" s="1"/>
  <c r="H590" i="4"/>
  <c r="N590" i="4" s="1"/>
  <c r="H588" i="4"/>
  <c r="N588" i="4" s="1"/>
  <c r="H575" i="4"/>
  <c r="N575" i="4" s="1"/>
  <c r="H515" i="4"/>
  <c r="N515" i="4" s="1"/>
  <c r="H509" i="4"/>
  <c r="N509" i="4" s="1"/>
  <c r="H507" i="4"/>
  <c r="N507" i="4" s="1"/>
  <c r="H505" i="4"/>
  <c r="N505" i="4" s="1"/>
  <c r="H454" i="4"/>
  <c r="N454" i="4" s="1"/>
  <c r="H360" i="4"/>
  <c r="N360" i="4" s="1"/>
  <c r="H332" i="4"/>
  <c r="N332" i="4" s="1"/>
  <c r="H330" i="4"/>
  <c r="N330" i="4" s="1"/>
  <c r="H328" i="4"/>
  <c r="N328" i="4" s="1"/>
  <c r="H326" i="4"/>
  <c r="N326" i="4" s="1"/>
  <c r="H551" i="4"/>
  <c r="H545" i="4"/>
  <c r="N545" i="4" s="1"/>
  <c r="H543" i="4"/>
  <c r="N543" i="4" s="1"/>
  <c r="H541" i="4"/>
  <c r="N541" i="4" s="1"/>
  <c r="H662" i="4"/>
  <c r="N662" i="4" s="1"/>
  <c r="H652" i="4"/>
  <c r="N652" i="4" s="1"/>
  <c r="H649" i="4"/>
  <c r="N649" i="4" s="1"/>
  <c r="H636" i="4"/>
  <c r="N636" i="4" s="1"/>
  <c r="H622" i="4"/>
  <c r="N622" i="4" s="1"/>
  <c r="H593" i="4"/>
  <c r="N593" i="4" s="1"/>
  <c r="H539" i="4"/>
  <c r="N539" i="4" s="1"/>
  <c r="H479" i="4"/>
  <c r="N479" i="4" s="1"/>
  <c r="H477" i="4"/>
  <c r="N477" i="4" s="1"/>
  <c r="H475" i="4"/>
  <c r="N475" i="4" s="1"/>
  <c r="H473" i="4"/>
  <c r="N473" i="4" s="1"/>
  <c r="H471" i="4"/>
  <c r="N471" i="4" s="1"/>
  <c r="H428" i="4"/>
  <c r="N428" i="4" s="1"/>
  <c r="H422" i="4"/>
  <c r="N422" i="4" s="1"/>
  <c r="H382" i="4"/>
  <c r="N382" i="4" s="1"/>
  <c r="H375" i="4"/>
  <c r="N375" i="4" s="1"/>
  <c r="H368" i="4"/>
  <c r="N368" i="4" s="1"/>
  <c r="H350" i="4"/>
  <c r="N350" i="4" s="1"/>
  <c r="H346" i="4"/>
  <c r="N346" i="4" s="1"/>
  <c r="H344" i="4"/>
  <c r="N344" i="4" s="1"/>
  <c r="H610" i="4"/>
  <c r="N610" i="4" s="1"/>
  <c r="H569" i="4"/>
  <c r="N569" i="4" s="1"/>
  <c r="H484" i="4"/>
  <c r="N484" i="4" s="1"/>
  <c r="H482" i="4"/>
  <c r="N482" i="4" s="1"/>
  <c r="H480" i="4"/>
  <c r="N480" i="4" s="1"/>
  <c r="H469" i="4"/>
  <c r="N469" i="4" s="1"/>
  <c r="H467" i="4"/>
  <c r="N467" i="4" s="1"/>
  <c r="H448" i="4"/>
  <c r="N448" i="4" s="1"/>
  <c r="H433" i="4"/>
  <c r="N433" i="4" s="1"/>
  <c r="H431" i="4"/>
  <c r="N431" i="4" s="1"/>
  <c r="H416" i="4"/>
  <c r="N416" i="4" s="1"/>
  <c r="H408" i="4"/>
  <c r="N408" i="4" s="1"/>
  <c r="H385" i="4"/>
  <c r="N385" i="4" s="1"/>
  <c r="H361" i="4"/>
  <c r="N361" i="4" s="1"/>
  <c r="H353" i="4"/>
  <c r="N353" i="4" s="1"/>
  <c r="H335" i="4"/>
  <c r="N335" i="4" s="1"/>
  <c r="H312" i="4"/>
  <c r="N312" i="4" s="1"/>
  <c r="H303" i="4"/>
  <c r="N303" i="4" s="1"/>
  <c r="H615" i="4"/>
  <c r="N615" i="4" s="1"/>
  <c r="H605" i="4"/>
  <c r="N605" i="4" s="1"/>
  <c r="H559" i="4"/>
  <c r="N559" i="4" s="1"/>
  <c r="H503" i="4"/>
  <c r="N503" i="4" s="1"/>
  <c r="H597" i="4"/>
  <c r="N597" i="4" s="1"/>
  <c r="H592" i="4"/>
  <c r="N592" i="4" s="1"/>
  <c r="H557" i="4"/>
  <c r="N557" i="4" s="1"/>
  <c r="H538" i="4"/>
  <c r="N538" i="4" s="1"/>
  <c r="H536" i="4"/>
  <c r="N536" i="4" s="1"/>
  <c r="H534" i="4"/>
  <c r="N534" i="4" s="1"/>
  <c r="H525" i="4"/>
  <c r="N525" i="4" s="1"/>
  <c r="H523" i="4"/>
  <c r="N523" i="4" s="1"/>
  <c r="H520" i="4"/>
  <c r="N520" i="4" s="1"/>
  <c r="H518" i="4"/>
  <c r="N518" i="4" s="1"/>
  <c r="H516" i="4"/>
  <c r="N516" i="4" s="1"/>
  <c r="H497" i="4"/>
  <c r="N497" i="4" s="1"/>
  <c r="H491" i="4"/>
  <c r="N491" i="4" s="1"/>
  <c r="H489" i="4"/>
  <c r="N489" i="4" s="1"/>
  <c r="H487" i="4"/>
  <c r="N487" i="4" s="1"/>
  <c r="H478" i="4"/>
  <c r="N478" i="4" s="1"/>
  <c r="H463" i="4"/>
  <c r="N463" i="4" s="1"/>
  <c r="H461" i="4"/>
  <c r="N461" i="4" s="1"/>
  <c r="H459" i="4"/>
  <c r="N459" i="4" s="1"/>
  <c r="H457" i="4"/>
  <c r="N457" i="4" s="1"/>
  <c r="H455" i="4"/>
  <c r="N455" i="4" s="1"/>
  <c r="H442" i="4"/>
  <c r="N442" i="4" s="1"/>
  <c r="H427" i="4"/>
  <c r="N427" i="4" s="1"/>
  <c r="H425" i="4"/>
  <c r="N425" i="4" s="1"/>
  <c r="H423" i="4"/>
  <c r="N423" i="4" s="1"/>
  <c r="H421" i="4"/>
  <c r="N421" i="4" s="1"/>
  <c r="H419" i="4"/>
  <c r="N419" i="4" s="1"/>
  <c r="H396" i="4"/>
  <c r="N396" i="4" s="1"/>
  <c r="H388" i="4"/>
  <c r="N388" i="4" s="1"/>
  <c r="H371" i="4"/>
  <c r="N371" i="4" s="1"/>
  <c r="H356" i="4"/>
  <c r="N356" i="4" s="1"/>
  <c r="H342" i="4"/>
  <c r="N342" i="4" s="1"/>
  <c r="H324" i="4"/>
  <c r="N324" i="4" s="1"/>
  <c r="H317" i="4"/>
  <c r="N317" i="4" s="1"/>
  <c r="H310" i="4"/>
  <c r="N310" i="4" s="1"/>
  <c r="H308" i="4"/>
  <c r="N308" i="4" s="1"/>
  <c r="H301" i="4"/>
  <c r="N301" i="4" s="1"/>
  <c r="H659" i="4"/>
  <c r="N659" i="4" s="1"/>
  <c r="H633" i="4"/>
  <c r="N633" i="4" s="1"/>
  <c r="H561" i="4"/>
  <c r="N561" i="4" s="1"/>
  <c r="H595" i="4"/>
  <c r="N595" i="4" s="1"/>
  <c r="H574" i="4"/>
  <c r="N574" i="4" s="1"/>
  <c r="H572" i="4"/>
  <c r="N572" i="4" s="1"/>
  <c r="H521" i="4"/>
  <c r="N521" i="4" s="1"/>
  <c r="H512" i="4"/>
  <c r="N512" i="4" s="1"/>
  <c r="H510" i="4"/>
  <c r="N510" i="4" s="1"/>
  <c r="H506" i="4"/>
  <c r="N506" i="4" s="1"/>
  <c r="H504" i="4"/>
  <c r="N504" i="4" s="1"/>
  <c r="H485" i="4"/>
  <c r="N485" i="4" s="1"/>
  <c r="H472" i="4"/>
  <c r="N472" i="4" s="1"/>
  <c r="H436" i="4"/>
  <c r="N436" i="4" s="1"/>
  <c r="H401" i="4"/>
  <c r="N401" i="4" s="1"/>
  <c r="H394" i="4"/>
  <c r="N394" i="4" s="1"/>
  <c r="H386" i="4"/>
  <c r="N386" i="4" s="1"/>
  <c r="H379" i="4"/>
  <c r="N379" i="4" s="1"/>
  <c r="H364" i="4"/>
  <c r="N364" i="4" s="1"/>
  <c r="H354" i="4"/>
  <c r="N354" i="4" s="1"/>
  <c r="H349" i="4"/>
  <c r="N349" i="4" s="1"/>
  <c r="H338" i="4"/>
  <c r="N338" i="4" s="1"/>
  <c r="H331" i="4"/>
  <c r="N331" i="4" s="1"/>
  <c r="H320" i="4"/>
  <c r="N320" i="4" s="1"/>
  <c r="H646" i="4"/>
  <c r="H583" i="4"/>
  <c r="N583" i="4" s="1"/>
  <c r="H653" i="4"/>
  <c r="N653" i="4" s="1"/>
  <c r="H640" i="4"/>
  <c r="N640" i="4" s="1"/>
  <c r="H657" i="4"/>
  <c r="N657" i="4" s="1"/>
  <c r="H647" i="4"/>
  <c r="H634" i="4"/>
  <c r="N634" i="4" s="1"/>
  <c r="H628" i="4"/>
  <c r="N628" i="4" s="1"/>
  <c r="H608" i="4"/>
  <c r="N608" i="4" s="1"/>
  <c r="H606" i="4"/>
  <c r="N606" i="4" s="1"/>
  <c r="H664" i="4"/>
  <c r="N664" i="4" s="1"/>
  <c r="H651" i="4"/>
  <c r="H641" i="4"/>
  <c r="N641" i="4" s="1"/>
  <c r="H621" i="4"/>
  <c r="N621" i="4" s="1"/>
  <c r="H584" i="4"/>
  <c r="N584" i="4" s="1"/>
  <c r="H458" i="4"/>
  <c r="N458" i="4" s="1"/>
  <c r="H451" i="4"/>
  <c r="N451" i="4" s="1"/>
  <c r="H449" i="4"/>
  <c r="N449" i="4" s="1"/>
  <c r="H430" i="4"/>
  <c r="N430" i="4" s="1"/>
  <c r="H397" i="4"/>
  <c r="N397" i="4" s="1"/>
  <c r="H389" i="4"/>
  <c r="N389" i="4" s="1"/>
  <c r="H357" i="4"/>
  <c r="N357" i="4" s="1"/>
  <c r="H343" i="4"/>
  <c r="N343" i="4" s="1"/>
  <c r="H336" i="4"/>
  <c r="N336" i="4" s="1"/>
  <c r="H325" i="4"/>
  <c r="N325" i="4" s="1"/>
  <c r="H318" i="4"/>
  <c r="N318" i="4" s="1"/>
  <c r="H306" i="4"/>
  <c r="N306" i="4" s="1"/>
  <c r="H585" i="4"/>
  <c r="N585" i="4" s="1"/>
  <c r="H563" i="4"/>
  <c r="N563" i="4" s="1"/>
  <c r="H663" i="4"/>
  <c r="N663" i="4" s="1"/>
  <c r="H600" i="4"/>
  <c r="N600" i="4" s="1"/>
  <c r="H598" i="4"/>
  <c r="N598" i="4" s="1"/>
  <c r="H556" i="4"/>
  <c r="N556" i="4" s="1"/>
  <c r="H554" i="4"/>
  <c r="N554" i="4" s="1"/>
  <c r="H552" i="4"/>
  <c r="N552" i="4" s="1"/>
  <c r="H460" i="4"/>
  <c r="N460" i="4" s="1"/>
  <c r="H445" i="4"/>
  <c r="N445" i="4" s="1"/>
  <c r="H443" i="4"/>
  <c r="N443" i="4" s="1"/>
  <c r="H439" i="4"/>
  <c r="N439" i="4" s="1"/>
  <c r="H437" i="4"/>
  <c r="N437" i="4" s="1"/>
  <c r="H339" i="4"/>
  <c r="N339" i="4" s="1"/>
  <c r="H321" i="4"/>
  <c r="N321" i="4" s="1"/>
  <c r="H302" i="4"/>
  <c r="N302" i="4" s="1"/>
  <c r="H630" i="4"/>
  <c r="N630" i="4" s="1"/>
  <c r="H626" i="4"/>
  <c r="N626" i="4" s="1"/>
  <c r="H616" i="4"/>
  <c r="N616" i="4" s="1"/>
  <c r="H596" i="4"/>
  <c r="N596" i="4" s="1"/>
  <c r="H627" i="4"/>
  <c r="N627" i="4" s="1"/>
  <c r="H603" i="4"/>
  <c r="N603" i="4" s="1"/>
  <c r="H580" i="4"/>
  <c r="N580" i="4" s="1"/>
  <c r="H624" i="4"/>
  <c r="N624" i="4" s="1"/>
  <c r="H620" i="4"/>
  <c r="N620" i="4" s="1"/>
  <c r="H623" i="4"/>
  <c r="N623" i="4" s="1"/>
  <c r="H619" i="4"/>
  <c r="N619" i="4" s="1"/>
  <c r="H591" i="4"/>
  <c r="N591" i="4" s="1"/>
  <c r="H594" i="4"/>
  <c r="N594" i="4" s="1"/>
  <c r="H601" i="4"/>
  <c r="N601" i="4" s="1"/>
  <c r="H629" i="4"/>
  <c r="N629" i="4" s="1"/>
  <c r="H625" i="4"/>
  <c r="N625" i="4" s="1"/>
  <c r="H618" i="4"/>
  <c r="N618" i="4" s="1"/>
  <c r="H567" i="4"/>
  <c r="N567" i="4" s="1"/>
  <c r="H565" i="4"/>
  <c r="N565" i="4" s="1"/>
  <c r="H562" i="4"/>
  <c r="N562" i="4" s="1"/>
  <c r="H549" i="4"/>
  <c r="N549" i="4" s="1"/>
  <c r="H547" i="4"/>
  <c r="N547" i="4" s="1"/>
  <c r="H544" i="4"/>
  <c r="N544" i="4" s="1"/>
  <c r="H531" i="4"/>
  <c r="N531" i="4" s="1"/>
  <c r="H529" i="4"/>
  <c r="N529" i="4" s="1"/>
  <c r="H526" i="4"/>
  <c r="N526" i="4" s="1"/>
  <c r="H513" i="4"/>
  <c r="N513" i="4" s="1"/>
  <c r="H511" i="4"/>
  <c r="N511" i="4" s="1"/>
  <c r="H508" i="4"/>
  <c r="N508" i="4" s="1"/>
  <c r="H495" i="4"/>
  <c r="N495" i="4" s="1"/>
  <c r="H493" i="4"/>
  <c r="N493" i="4" s="1"/>
  <c r="H490" i="4"/>
  <c r="N490" i="4" s="1"/>
  <c r="H414" i="4"/>
  <c r="N414" i="4" s="1"/>
  <c r="H409" i="4"/>
  <c r="N409" i="4" s="1"/>
  <c r="H406" i="4"/>
  <c r="N406" i="4" s="1"/>
  <c r="H402" i="4"/>
  <c r="N402" i="4" s="1"/>
  <c r="H398" i="4"/>
  <c r="N398" i="4" s="1"/>
  <c r="H383" i="4"/>
  <c r="N383" i="4" s="1"/>
  <c r="H376" i="4"/>
  <c r="N376" i="4" s="1"/>
  <c r="H372" i="4"/>
  <c r="N372" i="4" s="1"/>
  <c r="H369" i="4"/>
  <c r="N369" i="4" s="1"/>
  <c r="H365" i="4"/>
  <c r="N365" i="4" s="1"/>
  <c r="H358" i="4"/>
  <c r="N358" i="4" s="1"/>
  <c r="H351" i="4"/>
  <c r="N351" i="4" s="1"/>
  <c r="H347" i="4"/>
  <c r="N347" i="4" s="1"/>
  <c r="H340" i="4"/>
  <c r="N340" i="4" s="1"/>
  <c r="H333" i="4"/>
  <c r="N333" i="4" s="1"/>
  <c r="H329" i="4"/>
  <c r="N329" i="4" s="1"/>
  <c r="H322" i="4"/>
  <c r="N322" i="4" s="1"/>
  <c r="H315" i="4"/>
  <c r="N315" i="4" s="1"/>
  <c r="H311" i="4"/>
  <c r="N311" i="4" s="1"/>
  <c r="H304" i="4"/>
  <c r="N304" i="4" s="1"/>
  <c r="H581" i="4"/>
  <c r="N581" i="4" s="1"/>
  <c r="H578" i="4"/>
  <c r="N578" i="4" s="1"/>
  <c r="H576" i="4"/>
  <c r="N576" i="4" s="1"/>
  <c r="H527" i="4"/>
  <c r="N527" i="4" s="1"/>
  <c r="H524" i="4"/>
  <c r="N524" i="4" s="1"/>
  <c r="H522" i="4"/>
  <c r="N522" i="4" s="1"/>
  <c r="H424" i="4"/>
  <c r="N424" i="4" s="1"/>
  <c r="H412" i="4"/>
  <c r="N412" i="4" s="1"/>
  <c r="H399" i="4"/>
  <c r="N399" i="4" s="1"/>
  <c r="H395" i="4"/>
  <c r="N395" i="4" s="1"/>
  <c r="H391" i="4"/>
  <c r="N391" i="4" s="1"/>
  <c r="H387" i="4"/>
  <c r="N387" i="4" s="1"/>
  <c r="H384" i="4"/>
  <c r="N384" i="4" s="1"/>
  <c r="H380" i="4"/>
  <c r="N380" i="4" s="1"/>
  <c r="H373" i="4"/>
  <c r="N373" i="4" s="1"/>
  <c r="H366" i="4"/>
  <c r="N366" i="4" s="1"/>
  <c r="H362" i="4"/>
  <c r="N362" i="4" s="1"/>
  <c r="H617" i="4"/>
  <c r="N617" i="4" s="1"/>
  <c r="H613" i="4"/>
  <c r="N613" i="4" s="1"/>
  <c r="H607" i="4"/>
  <c r="N607" i="4" s="1"/>
  <c r="H599" i="4"/>
  <c r="N599" i="4" s="1"/>
  <c r="H589" i="4"/>
  <c r="N589" i="4" s="1"/>
  <c r="H586" i="4"/>
  <c r="N586" i="4" s="1"/>
  <c r="H573" i="4"/>
  <c r="N573" i="4" s="1"/>
  <c r="H571" i="4"/>
  <c r="N571" i="4" s="1"/>
  <c r="H568" i="4"/>
  <c r="N568" i="4" s="1"/>
  <c r="H555" i="4"/>
  <c r="N555" i="4" s="1"/>
  <c r="H553" i="4"/>
  <c r="N553" i="4" s="1"/>
  <c r="H550" i="4"/>
  <c r="N550" i="4" s="1"/>
  <c r="H537" i="4"/>
  <c r="N537" i="4" s="1"/>
  <c r="H535" i="4"/>
  <c r="N535" i="4" s="1"/>
  <c r="H532" i="4"/>
  <c r="N532" i="4" s="1"/>
  <c r="H519" i="4"/>
  <c r="N519" i="4" s="1"/>
  <c r="H517" i="4"/>
  <c r="N517" i="4" s="1"/>
  <c r="H514" i="4"/>
  <c r="N514" i="4" s="1"/>
  <c r="H501" i="4"/>
  <c r="N501" i="4" s="1"/>
  <c r="H499" i="4"/>
  <c r="N499" i="4" s="1"/>
  <c r="H496" i="4"/>
  <c r="N496" i="4" s="1"/>
  <c r="H483" i="4"/>
  <c r="N483" i="4" s="1"/>
  <c r="H481" i="4"/>
  <c r="N481" i="4" s="1"/>
  <c r="H415" i="4"/>
  <c r="N415" i="4" s="1"/>
  <c r="H407" i="4"/>
  <c r="N407" i="4" s="1"/>
  <c r="H403" i="4"/>
  <c r="N403" i="4" s="1"/>
  <c r="H400" i="4"/>
  <c r="N400" i="4" s="1"/>
  <c r="H392" i="4"/>
  <c r="N392" i="4" s="1"/>
  <c r="H381" i="4"/>
  <c r="N381" i="4" s="1"/>
  <c r="H377" i="4"/>
  <c r="N377" i="4" s="1"/>
  <c r="H370" i="4"/>
  <c r="N370" i="4" s="1"/>
  <c r="H363" i="4"/>
  <c r="N363" i="4" s="1"/>
  <c r="H359" i="4"/>
  <c r="N359" i="4" s="1"/>
  <c r="H352" i="4"/>
  <c r="N352" i="4" s="1"/>
  <c r="H348" i="4"/>
  <c r="N348" i="4" s="1"/>
  <c r="H345" i="4"/>
  <c r="N345" i="4" s="1"/>
  <c r="H341" i="4"/>
  <c r="N341" i="4" s="1"/>
  <c r="H334" i="4"/>
  <c r="N334" i="4" s="1"/>
  <c r="H327" i="4"/>
  <c r="N327" i="4" s="1"/>
  <c r="H323" i="4"/>
  <c r="N323" i="4" s="1"/>
  <c r="H316" i="4"/>
  <c r="N316" i="4" s="1"/>
  <c r="H309" i="4"/>
  <c r="N309" i="4" s="1"/>
  <c r="H305" i="4"/>
  <c r="N305" i="4" s="1"/>
  <c r="H587" i="4"/>
  <c r="N587" i="4" s="1"/>
  <c r="H582" i="4"/>
  <c r="N582" i="4" s="1"/>
  <c r="N551" i="4"/>
  <c r="H533" i="4"/>
  <c r="N533" i="4" s="1"/>
  <c r="H528" i="4"/>
  <c r="N528" i="4" s="1"/>
  <c r="H470" i="4"/>
  <c r="N470" i="4" s="1"/>
  <c r="H452" i="4"/>
  <c r="N452" i="4" s="1"/>
  <c r="H434" i="4"/>
  <c r="N434" i="4" s="1"/>
  <c r="H413" i="4"/>
  <c r="N413" i="4" s="1"/>
  <c r="H404" i="4"/>
  <c r="N404" i="4" s="1"/>
  <c r="H393" i="4"/>
  <c r="N393" i="4" s="1"/>
  <c r="H378" i="4"/>
  <c r="N378" i="4" s="1"/>
  <c r="H374" i="4"/>
  <c r="N374" i="4" s="1"/>
  <c r="H367" i="4"/>
  <c r="N367" i="4" s="1"/>
  <c r="H313" i="4"/>
  <c r="N313" i="4" s="1"/>
  <c r="H614" i="4"/>
  <c r="N614" i="4" s="1"/>
  <c r="H611" i="4"/>
  <c r="N611" i="4" s="1"/>
  <c r="H474" i="4"/>
  <c r="N474" i="4" s="1"/>
  <c r="H468" i="4"/>
  <c r="N468" i="4" s="1"/>
  <c r="H462" i="4"/>
  <c r="N462" i="4" s="1"/>
  <c r="H456" i="4"/>
  <c r="N456" i="4" s="1"/>
  <c r="H450" i="4"/>
  <c r="N450" i="4" s="1"/>
  <c r="H444" i="4"/>
  <c r="N444" i="4" s="1"/>
  <c r="H438" i="4"/>
  <c r="N438" i="4" s="1"/>
  <c r="H432" i="4"/>
  <c r="N432" i="4" s="1"/>
  <c r="H426" i="4"/>
  <c r="N426" i="4" s="1"/>
  <c r="H420" i="4"/>
  <c r="N420" i="4" s="1"/>
  <c r="H4023" i="4" l="1"/>
  <c r="N4023" i="4" s="1"/>
  <c r="F4693" i="4"/>
  <c r="H3353" i="4"/>
  <c r="N3353" i="4" s="1"/>
  <c r="H2683" i="4"/>
  <c r="N2683" i="4" s="1"/>
  <c r="H2011" i="4"/>
  <c r="F2681" i="4"/>
  <c r="F2010" i="4"/>
  <c r="F2680" i="4" s="1"/>
  <c r="F2012" i="4"/>
  <c r="F2682" i="4" s="1"/>
  <c r="F2014" i="4"/>
  <c r="F2684" i="4" s="1"/>
  <c r="F3354" i="4" s="1"/>
  <c r="F4024" i="4" s="1"/>
  <c r="F4694" i="4" s="1"/>
  <c r="F5364" i="4" s="1"/>
  <c r="G2010" i="4"/>
  <c r="G2680" i="4" s="1"/>
  <c r="G3350" i="4" s="1"/>
  <c r="G4020" i="4" s="1"/>
  <c r="G4690" i="4" s="1"/>
  <c r="G5360" i="4" s="1"/>
  <c r="H2013" i="4"/>
  <c r="N2013" i="4" s="1"/>
  <c r="G2012" i="4"/>
  <c r="G2014" i="4"/>
  <c r="G2684" i="4" s="1"/>
  <c r="G3354" i="4" s="1"/>
  <c r="G4024" i="4" s="1"/>
  <c r="G4694" i="4" s="1"/>
  <c r="G5364" i="4" s="1"/>
  <c r="G2009" i="4"/>
  <c r="H1339" i="4"/>
  <c r="N1339" i="4" s="1"/>
  <c r="H1341" i="4"/>
  <c r="N1341" i="4" s="1"/>
  <c r="H1343" i="4"/>
  <c r="N1343" i="4" s="1"/>
  <c r="H1344" i="4"/>
  <c r="N1344" i="4" s="1"/>
  <c r="H1340" i="4"/>
  <c r="N1340" i="4" s="1"/>
  <c r="H1342" i="4"/>
  <c r="N1342" i="4" s="1"/>
  <c r="BB671" i="3"/>
  <c r="BA671" i="3"/>
  <c r="BB670" i="3"/>
  <c r="BA670" i="3"/>
  <c r="AQ669" i="3"/>
  <c r="H669" i="3"/>
  <c r="AQ668" i="3"/>
  <c r="H668" i="3"/>
  <c r="E671" i="4" s="1"/>
  <c r="E1341" i="4" s="1"/>
  <c r="BB667" i="3"/>
  <c r="BA667" i="3"/>
  <c r="BB666" i="3"/>
  <c r="BA666" i="3"/>
  <c r="BB665" i="3"/>
  <c r="BA665" i="3"/>
  <c r="BB664" i="3"/>
  <c r="BA664" i="3"/>
  <c r="BB663" i="3"/>
  <c r="BA663" i="3"/>
  <c r="H662" i="3"/>
  <c r="BB661" i="3"/>
  <c r="BA661" i="3"/>
  <c r="BB660" i="3"/>
  <c r="X659" i="3"/>
  <c r="X658" i="3"/>
  <c r="BB657" i="3"/>
  <c r="BA657" i="3"/>
  <c r="W656" i="3"/>
  <c r="W655" i="3"/>
  <c r="BB654" i="3"/>
  <c r="BA654" i="3"/>
  <c r="W653" i="3"/>
  <c r="AQ652" i="3"/>
  <c r="W651" i="3"/>
  <c r="BB650" i="3"/>
  <c r="BA650" i="3"/>
  <c r="V650" i="3"/>
  <c r="V649" i="3"/>
  <c r="AP648" i="3"/>
  <c r="V648" i="3"/>
  <c r="I1321" i="4" s="1"/>
  <c r="U648" i="3"/>
  <c r="I651" i="4" s="1"/>
  <c r="N651" i="4" s="1"/>
  <c r="W647" i="3"/>
  <c r="W646" i="3"/>
  <c r="BB645" i="3"/>
  <c r="BA645" i="3"/>
  <c r="U645" i="3"/>
  <c r="BB644" i="3"/>
  <c r="BA644" i="3"/>
  <c r="U644" i="3"/>
  <c r="U643" i="3"/>
  <c r="U642" i="3"/>
  <c r="BA641" i="3"/>
  <c r="U641" i="3"/>
  <c r="AO640" i="3"/>
  <c r="J643" i="4" s="1"/>
  <c r="M643" i="4" s="1"/>
  <c r="N643" i="4" s="1"/>
  <c r="H640" i="3"/>
  <c r="AO639" i="3"/>
  <c r="Y626" i="3"/>
  <c r="I3309" i="4" s="1"/>
  <c r="Y625" i="3"/>
  <c r="I3308" i="4" s="1"/>
  <c r="Y624" i="3"/>
  <c r="I3307" i="4" s="1"/>
  <c r="H617" i="3"/>
  <c r="E620" i="4" s="1"/>
  <c r="H610" i="3"/>
  <c r="E613" i="4" s="1"/>
  <c r="BB608" i="3"/>
  <c r="BA608" i="3"/>
  <c r="H608" i="3"/>
  <c r="E611" i="4" s="1"/>
  <c r="BB607" i="3"/>
  <c r="H607" i="3"/>
  <c r="E610" i="4" s="1"/>
  <c r="BB606" i="3"/>
  <c r="BA606" i="3"/>
  <c r="BB605" i="3"/>
  <c r="H605" i="3"/>
  <c r="E608" i="4" s="1"/>
  <c r="H604" i="3"/>
  <c r="E607" i="4" s="1"/>
  <c r="H603" i="3"/>
  <c r="E606" i="4" s="1"/>
  <c r="BB602" i="3"/>
  <c r="H602" i="3"/>
  <c r="E605" i="4" s="1"/>
  <c r="BB601" i="3"/>
  <c r="BA601" i="3"/>
  <c r="BB600" i="3"/>
  <c r="BA600" i="3"/>
  <c r="H600" i="3"/>
  <c r="E603" i="4" s="1"/>
  <c r="BB599" i="3"/>
  <c r="BA599" i="3"/>
  <c r="H599" i="3"/>
  <c r="E602" i="4" s="1"/>
  <c r="BB598" i="3"/>
  <c r="BA598" i="3"/>
  <c r="H598" i="3"/>
  <c r="E601" i="4" s="1"/>
  <c r="BB597" i="3"/>
  <c r="BA597" i="3"/>
  <c r="H597" i="3"/>
  <c r="E600" i="4" s="1"/>
  <c r="BB596" i="3"/>
  <c r="BA596" i="3"/>
  <c r="H596" i="3"/>
  <c r="E599" i="4" s="1"/>
  <c r="BB595" i="3"/>
  <c r="BA595" i="3"/>
  <c r="H595" i="3"/>
  <c r="E598" i="4" s="1"/>
  <c r="BB594" i="3"/>
  <c r="BA594" i="3"/>
  <c r="H594" i="3"/>
  <c r="E597" i="4" s="1"/>
  <c r="BB593" i="3"/>
  <c r="BA593" i="3"/>
  <c r="BB592" i="3"/>
  <c r="BA592" i="3"/>
  <c r="H592" i="3"/>
  <c r="E595" i="4" s="1"/>
  <c r="BB591" i="3"/>
  <c r="BA591" i="3"/>
  <c r="H591" i="3"/>
  <c r="E594" i="4" s="1"/>
  <c r="BB590" i="3"/>
  <c r="BA590" i="3"/>
  <c r="H590" i="3"/>
  <c r="E593" i="4" s="1"/>
  <c r="BB589" i="3"/>
  <c r="BA589" i="3"/>
  <c r="H589" i="3"/>
  <c r="E592" i="4" s="1"/>
  <c r="BB588" i="3"/>
  <c r="BA588" i="3"/>
  <c r="AA588" i="3"/>
  <c r="I4611" i="4" s="1"/>
  <c r="Z588" i="3"/>
  <c r="I3941" i="4" s="1"/>
  <c r="BB587" i="3"/>
  <c r="H587" i="3"/>
  <c r="E590" i="4" s="1"/>
  <c r="BB586" i="3"/>
  <c r="AA586" i="3"/>
  <c r="I4609" i="4" s="1"/>
  <c r="I4695" i="4" s="1"/>
  <c r="Z586" i="3"/>
  <c r="I3939" i="4" s="1"/>
  <c r="Y586" i="3"/>
  <c r="I3269" i="4" s="1"/>
  <c r="BB585" i="3"/>
  <c r="BA585" i="3"/>
  <c r="Y584" i="3"/>
  <c r="I3267" i="4" s="1"/>
  <c r="X584" i="3"/>
  <c r="I2597" i="4" s="1"/>
  <c r="Y583" i="3"/>
  <c r="I3266" i="4" s="1"/>
  <c r="X583" i="3"/>
  <c r="I2596" i="4" s="1"/>
  <c r="BB582" i="3"/>
  <c r="H582" i="3"/>
  <c r="E585" i="4" s="1"/>
  <c r="BB581" i="3"/>
  <c r="H581" i="3"/>
  <c r="E584" i="4" s="1"/>
  <c r="BB580" i="3"/>
  <c r="H580" i="3"/>
  <c r="E583" i="4" s="1"/>
  <c r="BB579" i="3"/>
  <c r="H579" i="3"/>
  <c r="E582" i="4" s="1"/>
  <c r="BB578" i="3"/>
  <c r="BA578" i="3"/>
  <c r="BB577" i="3"/>
  <c r="H577" i="3"/>
  <c r="E580" i="4" s="1"/>
  <c r="BB576" i="3"/>
  <c r="H576" i="3"/>
  <c r="E579" i="4" s="1"/>
  <c r="BB575" i="3"/>
  <c r="BA575" i="3"/>
  <c r="BB574" i="3"/>
  <c r="H574" i="3"/>
  <c r="E577" i="4" s="1"/>
  <c r="BB573" i="3"/>
  <c r="BA573" i="3"/>
  <c r="BB572" i="3"/>
  <c r="H572" i="3"/>
  <c r="E575" i="4" s="1"/>
  <c r="BB571" i="3"/>
  <c r="BA571" i="3"/>
  <c r="BB570" i="3"/>
  <c r="H570" i="3"/>
  <c r="E573" i="4" s="1"/>
  <c r="BB569" i="3"/>
  <c r="BA569" i="3"/>
  <c r="BB568" i="3"/>
  <c r="H568" i="3"/>
  <c r="E571" i="4" s="1"/>
  <c r="BB567" i="3"/>
  <c r="BA567" i="3"/>
  <c r="BB566" i="3"/>
  <c r="BA566" i="3"/>
  <c r="BB557" i="3"/>
  <c r="BA557" i="3"/>
  <c r="BB556" i="3"/>
  <c r="BA556" i="3"/>
  <c r="BB555" i="3"/>
  <c r="BA555" i="3"/>
  <c r="BB554" i="3"/>
  <c r="H554" i="3"/>
  <c r="E557" i="4" s="1"/>
  <c r="BB553" i="3"/>
  <c r="H553" i="3"/>
  <c r="E556" i="4" s="1"/>
  <c r="BB552" i="3"/>
  <c r="BA552" i="3"/>
  <c r="BB551" i="3"/>
  <c r="H551" i="3"/>
  <c r="E554" i="4" s="1"/>
  <c r="BB550" i="3"/>
  <c r="H550" i="3"/>
  <c r="E553" i="4" s="1"/>
  <c r="BB549" i="3"/>
  <c r="H549" i="3"/>
  <c r="E552" i="4" s="1"/>
  <c r="BB548" i="3"/>
  <c r="H548" i="3"/>
  <c r="E551" i="4" s="1"/>
  <c r="BB547" i="3"/>
  <c r="H547" i="3"/>
  <c r="E550" i="4" s="1"/>
  <c r="BB546" i="3"/>
  <c r="BA546" i="3"/>
  <c r="BB545" i="3"/>
  <c r="H545" i="3"/>
  <c r="E548" i="4" s="1"/>
  <c r="BB544" i="3"/>
  <c r="H544" i="3"/>
  <c r="E547" i="4" s="1"/>
  <c r="BB543" i="3"/>
  <c r="BA543" i="3"/>
  <c r="BB542" i="3"/>
  <c r="H542" i="3"/>
  <c r="E545" i="4" s="1"/>
  <c r="BB541" i="3"/>
  <c r="H541" i="3"/>
  <c r="E544" i="4" s="1"/>
  <c r="BB540" i="3"/>
  <c r="H540" i="3"/>
  <c r="E543" i="4" s="1"/>
  <c r="BB539" i="3"/>
  <c r="H539" i="3"/>
  <c r="E542" i="4" s="1"/>
  <c r="BB538" i="3"/>
  <c r="BA538" i="3"/>
  <c r="BB537" i="3"/>
  <c r="H537" i="3"/>
  <c r="E540" i="4" s="1"/>
  <c r="BB536" i="3"/>
  <c r="H536" i="3"/>
  <c r="E539" i="4" s="1"/>
  <c r="BB535" i="3"/>
  <c r="H535" i="3"/>
  <c r="E538" i="4" s="1"/>
  <c r="BB534" i="3"/>
  <c r="BA534" i="3"/>
  <c r="BB533" i="3"/>
  <c r="BA533" i="3"/>
  <c r="BB532" i="3"/>
  <c r="BA532" i="3"/>
  <c r="H532" i="3"/>
  <c r="E535" i="4" s="1"/>
  <c r="BB531" i="3"/>
  <c r="BA531" i="3"/>
  <c r="BB530" i="3"/>
  <c r="BA530" i="3"/>
  <c r="BB529" i="3"/>
  <c r="BA529" i="3"/>
  <c r="BB528" i="3"/>
  <c r="H528" i="3"/>
  <c r="E531" i="4" s="1"/>
  <c r="BB527" i="3"/>
  <c r="BA527" i="3"/>
  <c r="BB526" i="3"/>
  <c r="H526" i="3"/>
  <c r="E529" i="4" s="1"/>
  <c r="BB525" i="3"/>
  <c r="BA525" i="3"/>
  <c r="BB524" i="3"/>
  <c r="H524" i="3"/>
  <c r="E527" i="4" s="1"/>
  <c r="BB523" i="3"/>
  <c r="H523" i="3"/>
  <c r="E526" i="4" s="1"/>
  <c r="BB522" i="3"/>
  <c r="BA522" i="3"/>
  <c r="BB521" i="3"/>
  <c r="H521" i="3"/>
  <c r="E524" i="4" s="1"/>
  <c r="BB520" i="3"/>
  <c r="BA520" i="3"/>
  <c r="BB519" i="3"/>
  <c r="H519" i="3"/>
  <c r="E522" i="4" s="1"/>
  <c r="BB518" i="3"/>
  <c r="H518" i="3"/>
  <c r="E521" i="4" s="1"/>
  <c r="BB517" i="3"/>
  <c r="H517" i="3"/>
  <c r="E520" i="4" s="1"/>
  <c r="BB516" i="3"/>
  <c r="H516" i="3"/>
  <c r="Z514" i="3"/>
  <c r="I3867" i="4" s="1"/>
  <c r="Y514" i="3"/>
  <c r="I3197" i="4" s="1"/>
  <c r="BB513" i="3"/>
  <c r="H513" i="3"/>
  <c r="E516" i="4" s="1"/>
  <c r="BB512" i="3"/>
  <c r="BA512" i="3"/>
  <c r="BB511" i="3"/>
  <c r="BA511" i="3"/>
  <c r="BB510" i="3"/>
  <c r="BA510" i="3"/>
  <c r="H510" i="3"/>
  <c r="E513" i="4" s="1"/>
  <c r="BB509" i="3"/>
  <c r="H509" i="3"/>
  <c r="E512" i="4" s="1"/>
  <c r="BB508" i="3"/>
  <c r="H508" i="3"/>
  <c r="E511" i="4" s="1"/>
  <c r="BB507" i="3"/>
  <c r="BA507" i="3"/>
  <c r="H507" i="3"/>
  <c r="E510" i="4" s="1"/>
  <c r="BB506" i="3"/>
  <c r="BA506" i="3"/>
  <c r="H506" i="3"/>
  <c r="E509" i="4" s="1"/>
  <c r="BB505" i="3"/>
  <c r="BA505" i="3"/>
  <c r="BB504" i="3"/>
  <c r="BA504" i="3"/>
  <c r="H504" i="3"/>
  <c r="E507" i="4" s="1"/>
  <c r="BB503" i="3"/>
  <c r="H503" i="3"/>
  <c r="E506" i="4" s="1"/>
  <c r="BB502" i="3"/>
  <c r="H502" i="3"/>
  <c r="E505" i="4" s="1"/>
  <c r="BB501" i="3"/>
  <c r="H501" i="3"/>
  <c r="E504" i="4" s="1"/>
  <c r="BB500" i="3"/>
  <c r="H500" i="3"/>
  <c r="E503" i="4" s="1"/>
  <c r="BB499" i="3"/>
  <c r="BA499" i="3"/>
  <c r="BB498" i="3"/>
  <c r="BA498" i="3"/>
  <c r="H498" i="3"/>
  <c r="E501" i="4" s="1"/>
  <c r="BB497" i="3"/>
  <c r="BA497" i="3"/>
  <c r="BB496" i="3"/>
  <c r="H496" i="3"/>
  <c r="E499" i="4" s="1"/>
  <c r="BB495" i="3"/>
  <c r="BA495" i="3"/>
  <c r="BB494" i="3"/>
  <c r="BA494" i="3"/>
  <c r="H493" i="3"/>
  <c r="E496" i="4" s="1"/>
  <c r="BB491" i="3"/>
  <c r="BA491" i="3"/>
  <c r="H491" i="3"/>
  <c r="E494" i="4" s="1"/>
  <c r="BB490" i="3"/>
  <c r="BA490" i="3"/>
  <c r="BB489" i="3"/>
  <c r="BA489" i="3"/>
  <c r="H489" i="3"/>
  <c r="E492" i="4" s="1"/>
  <c r="BB488" i="3"/>
  <c r="BA488" i="3"/>
  <c r="BB487" i="3"/>
  <c r="H487" i="3"/>
  <c r="E490" i="4" s="1"/>
  <c r="BB486" i="3"/>
  <c r="BA486" i="3"/>
  <c r="BB485" i="3"/>
  <c r="H485" i="3"/>
  <c r="E488" i="4" s="1"/>
  <c r="BB484" i="3"/>
  <c r="H484" i="3"/>
  <c r="E487" i="4" s="1"/>
  <c r="BB483" i="3"/>
  <c r="BA483" i="3"/>
  <c r="H483" i="3"/>
  <c r="BB482" i="3"/>
  <c r="BA482" i="3"/>
  <c r="BB481" i="3"/>
  <c r="BA481" i="3"/>
  <c r="H481" i="3"/>
  <c r="E484" i="4" s="1"/>
  <c r="BB480" i="3"/>
  <c r="BA480" i="3"/>
  <c r="BB479" i="3"/>
  <c r="H479" i="3"/>
  <c r="E482" i="4" s="1"/>
  <c r="BB478" i="3"/>
  <c r="BA478" i="3"/>
  <c r="BB477" i="3"/>
  <c r="H477" i="3"/>
  <c r="E480" i="4" s="1"/>
  <c r="BB476" i="3"/>
  <c r="H476" i="3"/>
  <c r="E479" i="4" s="1"/>
  <c r="BB475" i="3"/>
  <c r="BA475" i="3"/>
  <c r="BB474" i="3"/>
  <c r="BA474" i="3"/>
  <c r="BB473" i="3"/>
  <c r="BA473" i="3"/>
  <c r="H473" i="3"/>
  <c r="E476" i="4" s="1"/>
  <c r="BB472" i="3"/>
  <c r="BA472" i="3"/>
  <c r="BB471" i="3"/>
  <c r="BA471" i="3"/>
  <c r="H471" i="3"/>
  <c r="E474" i="4" s="1"/>
  <c r="BB470" i="3"/>
  <c r="BA470" i="3"/>
  <c r="BB469" i="3"/>
  <c r="BA469" i="3"/>
  <c r="H469" i="3"/>
  <c r="E472" i="4" s="1"/>
  <c r="BB468" i="3"/>
  <c r="BA468" i="3"/>
  <c r="BB467" i="3"/>
  <c r="H467" i="3"/>
  <c r="E470" i="4" s="1"/>
  <c r="BB466" i="3"/>
  <c r="H466" i="3"/>
  <c r="BB465" i="3"/>
  <c r="BA465" i="3"/>
  <c r="BB464" i="3"/>
  <c r="H464" i="3"/>
  <c r="E467" i="4" s="1"/>
  <c r="BB463" i="3"/>
  <c r="H463" i="3"/>
  <c r="E466" i="4" s="1"/>
  <c r="BB462" i="3"/>
  <c r="H462" i="3"/>
  <c r="E465" i="4" s="1"/>
  <c r="BB461" i="3"/>
  <c r="BA461" i="3"/>
  <c r="BB460" i="3"/>
  <c r="H460" i="3"/>
  <c r="E463" i="4" s="1"/>
  <c r="BB459" i="3"/>
  <c r="BA459" i="3"/>
  <c r="H459" i="3"/>
  <c r="E462" i="4" s="1"/>
  <c r="BB458" i="3"/>
  <c r="BA458" i="3"/>
  <c r="H458" i="3"/>
  <c r="E461" i="4" s="1"/>
  <c r="BB457" i="3"/>
  <c r="H457" i="3"/>
  <c r="E460" i="4" s="1"/>
  <c r="BB456" i="3"/>
  <c r="H456" i="3"/>
  <c r="E459" i="4" s="1"/>
  <c r="BB455" i="3"/>
  <c r="BA455" i="3"/>
  <c r="BB454" i="3"/>
  <c r="H454" i="3"/>
  <c r="E457" i="4" s="1"/>
  <c r="BB453" i="3"/>
  <c r="BA453" i="3"/>
  <c r="BB452" i="3"/>
  <c r="BA452" i="3"/>
  <c r="BB451" i="3"/>
  <c r="BA451" i="3"/>
  <c r="BB450" i="3"/>
  <c r="BA450" i="3"/>
  <c r="BB449" i="3"/>
  <c r="H449" i="3"/>
  <c r="E452" i="4" s="1"/>
  <c r="BB448" i="3"/>
  <c r="BA448" i="3"/>
  <c r="BB447" i="3"/>
  <c r="H447" i="3"/>
  <c r="E450" i="4" s="1"/>
  <c r="BB446" i="3"/>
  <c r="BA446" i="3"/>
  <c r="BB445" i="3"/>
  <c r="H445" i="3"/>
  <c r="E448" i="4" s="1"/>
  <c r="BB444" i="3"/>
  <c r="BA444" i="3"/>
  <c r="BB443" i="3"/>
  <c r="H443" i="3"/>
  <c r="E446" i="4" s="1"/>
  <c r="BB442" i="3"/>
  <c r="BA442" i="3"/>
  <c r="BB441" i="3"/>
  <c r="H441" i="3"/>
  <c r="E444" i="4" s="1"/>
  <c r="BB440" i="3"/>
  <c r="BA440" i="3"/>
  <c r="BB439" i="3"/>
  <c r="H439" i="3"/>
  <c r="E442" i="4" s="1"/>
  <c r="BB438" i="3"/>
  <c r="BA438" i="3"/>
  <c r="BB437" i="3"/>
  <c r="H437" i="3"/>
  <c r="E440" i="4" s="1"/>
  <c r="BB436" i="3"/>
  <c r="BA436" i="3"/>
  <c r="BB435" i="3"/>
  <c r="H435" i="3"/>
  <c r="E438" i="4" s="1"/>
  <c r="BB434" i="3"/>
  <c r="BA434" i="3"/>
  <c r="BB433" i="3"/>
  <c r="H433" i="3"/>
  <c r="E436" i="4" s="1"/>
  <c r="BB432" i="3"/>
  <c r="BA432" i="3"/>
  <c r="BB431" i="3"/>
  <c r="H431" i="3"/>
  <c r="E434" i="4" s="1"/>
  <c r="BB430" i="3"/>
  <c r="BA430" i="3"/>
  <c r="BB429" i="3"/>
  <c r="BA429" i="3"/>
  <c r="BB428" i="3"/>
  <c r="BA428" i="3"/>
  <c r="H428" i="3"/>
  <c r="E431" i="4" s="1"/>
  <c r="BB427" i="3"/>
  <c r="BA427" i="3"/>
  <c r="H427" i="3"/>
  <c r="E430" i="4" s="1"/>
  <c r="BB426" i="3"/>
  <c r="BA426" i="3"/>
  <c r="H426" i="3"/>
  <c r="E429" i="4" s="1"/>
  <c r="BB425" i="3"/>
  <c r="BA425" i="3"/>
  <c r="H425" i="3"/>
  <c r="E428" i="4" s="1"/>
  <c r="BB424" i="3"/>
  <c r="BA424" i="3"/>
  <c r="BB423" i="3"/>
  <c r="H423" i="3"/>
  <c r="E426" i="4" s="1"/>
  <c r="BB422" i="3"/>
  <c r="H422" i="3"/>
  <c r="E425" i="4" s="1"/>
  <c r="BB421" i="3"/>
  <c r="H421" i="3"/>
  <c r="E424" i="4" s="1"/>
  <c r="BB420" i="3"/>
  <c r="H420" i="3"/>
  <c r="BB419" i="3"/>
  <c r="BA419" i="3"/>
  <c r="BB418" i="3"/>
  <c r="H418" i="3"/>
  <c r="E421" i="4" s="1"/>
  <c r="BB417" i="3"/>
  <c r="H417" i="3"/>
  <c r="E420" i="4" s="1"/>
  <c r="BB416" i="3"/>
  <c r="H416" i="3"/>
  <c r="E419" i="4" s="1"/>
  <c r="BB415" i="3"/>
  <c r="BA415" i="3"/>
  <c r="BB414" i="3"/>
  <c r="BA414" i="3"/>
  <c r="BB413" i="3"/>
  <c r="BA413" i="3"/>
  <c r="H413" i="3"/>
  <c r="E416" i="4" s="1"/>
  <c r="BB412" i="3"/>
  <c r="BA412" i="3"/>
  <c r="H412" i="3"/>
  <c r="E415" i="4" s="1"/>
  <c r="BB411" i="3"/>
  <c r="BA411" i="3"/>
  <c r="H411" i="3"/>
  <c r="E414" i="4" s="1"/>
  <c r="BB410" i="3"/>
  <c r="BA410" i="3"/>
  <c r="BB409" i="3"/>
  <c r="BA409" i="3"/>
  <c r="H409" i="3"/>
  <c r="E412" i="4" s="1"/>
  <c r="BB408" i="3"/>
  <c r="BA408" i="3"/>
  <c r="BB407" i="3"/>
  <c r="BA407" i="3"/>
  <c r="H407" i="3"/>
  <c r="E410" i="4" s="1"/>
  <c r="BB406" i="3"/>
  <c r="BA406" i="3"/>
  <c r="BB405" i="3"/>
  <c r="H405" i="3"/>
  <c r="E408" i="4" s="1"/>
  <c r="BB404" i="3"/>
  <c r="H404" i="3"/>
  <c r="E407" i="4" s="1"/>
  <c r="BB403" i="3"/>
  <c r="BA403" i="3"/>
  <c r="H403" i="3"/>
  <c r="E406" i="4" s="1"/>
  <c r="BB402" i="3"/>
  <c r="BA402" i="3"/>
  <c r="H402" i="3"/>
  <c r="E405" i="4" s="1"/>
  <c r="BB401" i="3"/>
  <c r="H401" i="3"/>
  <c r="E404" i="4" s="1"/>
  <c r="BB400" i="3"/>
  <c r="H400" i="3"/>
  <c r="E403" i="4" s="1"/>
  <c r="BB399" i="3"/>
  <c r="BA399" i="3"/>
  <c r="H399" i="3"/>
  <c r="E402" i="4" s="1"/>
  <c r="BB398" i="3"/>
  <c r="BA398" i="3"/>
  <c r="BB397" i="3"/>
  <c r="H397" i="3"/>
  <c r="E400" i="4" s="1"/>
  <c r="BB396" i="3"/>
  <c r="BA396" i="3"/>
  <c r="BB395" i="3"/>
  <c r="BA395" i="3"/>
  <c r="BB394" i="3"/>
  <c r="H394" i="3"/>
  <c r="E397" i="4" s="1"/>
  <c r="BB393" i="3"/>
  <c r="H393" i="3"/>
  <c r="E396" i="4" s="1"/>
  <c r="BB392" i="3"/>
  <c r="H392" i="3"/>
  <c r="E395" i="4" s="1"/>
  <c r="BB391" i="3"/>
  <c r="H391" i="3"/>
  <c r="E394" i="4" s="1"/>
  <c r="BB390" i="3"/>
  <c r="BA390" i="3"/>
  <c r="BB389" i="3"/>
  <c r="H389" i="3"/>
  <c r="E392" i="4" s="1"/>
  <c r="BB388" i="3"/>
  <c r="H388" i="3"/>
  <c r="E391" i="4" s="1"/>
  <c r="BB387" i="3"/>
  <c r="H387" i="3"/>
  <c r="E390" i="4" s="1"/>
  <c r="BB386" i="3"/>
  <c r="BA386" i="3"/>
  <c r="BB385" i="3"/>
  <c r="H385" i="3"/>
  <c r="E388" i="4" s="1"/>
  <c r="BB384" i="3"/>
  <c r="BA384" i="3"/>
  <c r="BB383" i="3"/>
  <c r="BA383" i="3"/>
  <c r="BB382" i="3"/>
  <c r="H382" i="3"/>
  <c r="E385" i="4" s="1"/>
  <c r="BB381" i="3"/>
  <c r="H381" i="3"/>
  <c r="E384" i="4" s="1"/>
  <c r="BB380" i="3"/>
  <c r="H380" i="3"/>
  <c r="E383" i="4" s="1"/>
  <c r="BB379" i="3"/>
  <c r="BA379" i="3"/>
  <c r="BB378" i="3"/>
  <c r="H378" i="3"/>
  <c r="E381" i="4" s="1"/>
  <c r="BB377" i="3"/>
  <c r="H377" i="3"/>
  <c r="E380" i="4" s="1"/>
  <c r="BB376" i="3"/>
  <c r="H376" i="3"/>
  <c r="E379" i="4" s="1"/>
  <c r="BB375" i="3"/>
  <c r="BA375" i="3"/>
  <c r="BB374" i="3"/>
  <c r="H374" i="3"/>
  <c r="E377" i="4" s="1"/>
  <c r="BB373" i="3"/>
  <c r="H373" i="3"/>
  <c r="E376" i="4" s="1"/>
  <c r="BB372" i="3"/>
  <c r="BA372" i="3"/>
  <c r="BB371" i="3"/>
  <c r="BA371" i="3"/>
  <c r="BB370" i="3"/>
  <c r="H370" i="3"/>
  <c r="E373" i="4" s="1"/>
  <c r="BB369" i="3"/>
  <c r="BA369" i="3"/>
  <c r="BB368" i="3"/>
  <c r="H368" i="3"/>
  <c r="E371" i="4" s="1"/>
  <c r="BB367" i="3"/>
  <c r="H367" i="3"/>
  <c r="E370" i="4" s="1"/>
  <c r="BB366" i="3"/>
  <c r="BA366" i="3"/>
  <c r="BB365" i="3"/>
  <c r="H365" i="3"/>
  <c r="E368" i="4" s="1"/>
  <c r="BB364" i="3"/>
  <c r="H364" i="3"/>
  <c r="E367" i="4" s="1"/>
  <c r="BB363" i="3"/>
  <c r="BA363" i="3"/>
  <c r="BB362" i="3"/>
  <c r="H362" i="3"/>
  <c r="E365" i="4" s="1"/>
  <c r="BB361" i="3"/>
  <c r="H361" i="3"/>
  <c r="E364" i="4" s="1"/>
  <c r="BB360" i="3"/>
  <c r="BA360" i="3"/>
  <c r="BB359" i="3"/>
  <c r="BA359" i="3"/>
  <c r="BB358" i="3"/>
  <c r="H358" i="3"/>
  <c r="E361" i="4" s="1"/>
  <c r="BB357" i="3"/>
  <c r="BA357" i="3"/>
  <c r="BB356" i="3"/>
  <c r="H356" i="3"/>
  <c r="E359" i="4" s="1"/>
  <c r="BB355" i="3"/>
  <c r="BA355" i="3"/>
  <c r="BB354" i="3"/>
  <c r="H354" i="3"/>
  <c r="E357" i="4" s="1"/>
  <c r="BB353" i="3"/>
  <c r="H353" i="3"/>
  <c r="E356" i="4" s="1"/>
  <c r="BB352" i="3"/>
  <c r="BA352" i="3"/>
  <c r="BB351" i="3"/>
  <c r="H351" i="3"/>
  <c r="E354" i="4" s="1"/>
  <c r="BB350" i="3"/>
  <c r="BA350" i="3"/>
  <c r="H349" i="3"/>
  <c r="E352" i="4" s="1"/>
  <c r="BB347" i="3"/>
  <c r="BB346" i="3"/>
  <c r="BA346" i="3"/>
  <c r="A346" i="3"/>
  <c r="BB316" i="3"/>
  <c r="BA316" i="3"/>
  <c r="Y315" i="3"/>
  <c r="Y314" i="3"/>
  <c r="Y313" i="3"/>
  <c r="I2996" i="4" s="1"/>
  <c r="Y312" i="3"/>
  <c r="BB311" i="3"/>
  <c r="BA311" i="3"/>
  <c r="G311" i="3"/>
  <c r="U639" i="3" l="1"/>
  <c r="I642" i="4" s="1"/>
  <c r="J642" i="4"/>
  <c r="M642" i="4" s="1"/>
  <c r="I4025" i="4"/>
  <c r="BB648" i="3"/>
  <c r="J1321" i="4"/>
  <c r="AZ409" i="3"/>
  <c r="AZ417" i="3"/>
  <c r="AZ501" i="3"/>
  <c r="H396" i="3"/>
  <c r="E399" i="4" s="1"/>
  <c r="BA500" i="3"/>
  <c r="BA517" i="3"/>
  <c r="AZ537" i="3"/>
  <c r="BA365" i="3"/>
  <c r="BA368" i="3"/>
  <c r="AZ398" i="3"/>
  <c r="AZ377" i="3"/>
  <c r="AZ531" i="3"/>
  <c r="AZ535" i="3"/>
  <c r="AZ547" i="3"/>
  <c r="AZ553" i="3"/>
  <c r="AZ570" i="3"/>
  <c r="AZ576" i="3"/>
  <c r="BA381" i="3"/>
  <c r="BA393" i="3"/>
  <c r="BA463" i="3"/>
  <c r="I2995" i="4"/>
  <c r="I2997" i="4"/>
  <c r="I2998" i="4"/>
  <c r="A348" i="3"/>
  <c r="A349" i="4"/>
  <c r="BA581" i="3"/>
  <c r="AZ412" i="3"/>
  <c r="AZ416" i="3"/>
  <c r="AZ439" i="3"/>
  <c r="AZ445" i="3"/>
  <c r="H465" i="3"/>
  <c r="E468" i="4" s="1"/>
  <c r="E469" i="4"/>
  <c r="H482" i="3"/>
  <c r="E485" i="4" s="1"/>
  <c r="E486" i="4"/>
  <c r="AZ487" i="3"/>
  <c r="AZ490" i="3"/>
  <c r="AZ507" i="3"/>
  <c r="BA518" i="3"/>
  <c r="BA521" i="3"/>
  <c r="AZ524" i="3"/>
  <c r="AZ529" i="3"/>
  <c r="H515" i="3"/>
  <c r="E518" i="4" s="1"/>
  <c r="E519" i="4"/>
  <c r="BA418" i="3"/>
  <c r="BA420" i="3"/>
  <c r="E423" i="4"/>
  <c r="AZ452" i="3"/>
  <c r="H512" i="3"/>
  <c r="E515" i="4" s="1"/>
  <c r="AZ640" i="3"/>
  <c r="H641" i="3"/>
  <c r="E644" i="4" s="1"/>
  <c r="I644" i="4"/>
  <c r="N644" i="4" s="1"/>
  <c r="AZ649" i="3"/>
  <c r="I1322" i="4"/>
  <c r="BA652" i="3"/>
  <c r="J1995" i="4"/>
  <c r="M1995" i="4" s="1"/>
  <c r="I1998" i="4"/>
  <c r="BA668" i="3"/>
  <c r="J2011" i="4"/>
  <c r="M2011" i="4" s="1"/>
  <c r="G2681" i="4" s="1"/>
  <c r="G3351" i="4" s="1"/>
  <c r="G4021" i="4" s="1"/>
  <c r="G4691" i="4" s="1"/>
  <c r="G5361" i="4" s="1"/>
  <c r="I1989" i="4"/>
  <c r="I1999" i="4"/>
  <c r="I1990" i="4"/>
  <c r="AZ650" i="3"/>
  <c r="I1323" i="4"/>
  <c r="I1996" i="4"/>
  <c r="AZ669" i="3"/>
  <c r="J2012" i="4"/>
  <c r="M2012" i="4" s="1"/>
  <c r="G2682" i="4" s="1"/>
  <c r="I1994" i="4"/>
  <c r="BA476" i="3"/>
  <c r="AZ597" i="3"/>
  <c r="AZ671" i="3"/>
  <c r="AZ600" i="3"/>
  <c r="BA433" i="3"/>
  <c r="BA445" i="3"/>
  <c r="AZ456" i="3"/>
  <c r="AZ658" i="3"/>
  <c r="I2671" i="4"/>
  <c r="BA364" i="3"/>
  <c r="AZ494" i="3"/>
  <c r="AZ606" i="3"/>
  <c r="H659" i="3"/>
  <c r="E662" i="4" s="1"/>
  <c r="I2672" i="4"/>
  <c r="AZ370" i="3"/>
  <c r="AZ373" i="3"/>
  <c r="BA487" i="3"/>
  <c r="BA554" i="3"/>
  <c r="AZ571" i="3"/>
  <c r="BA574" i="3"/>
  <c r="BA577" i="3"/>
  <c r="BA587" i="3"/>
  <c r="AZ593" i="3"/>
  <c r="AZ599" i="3"/>
  <c r="H5364" i="4"/>
  <c r="N5364" i="4" s="1"/>
  <c r="H4693" i="4"/>
  <c r="N4693" i="4" s="1"/>
  <c r="F5363" i="4"/>
  <c r="H5363" i="4" s="1"/>
  <c r="N5363" i="4" s="1"/>
  <c r="H4694" i="4"/>
  <c r="N4694" i="4" s="1"/>
  <c r="H4024" i="4"/>
  <c r="N4024" i="4" s="1"/>
  <c r="H3354" i="4"/>
  <c r="N3354" i="4" s="1"/>
  <c r="F3352" i="4"/>
  <c r="H2680" i="4"/>
  <c r="N2680" i="4" s="1"/>
  <c r="F3350" i="4"/>
  <c r="F3351" i="4"/>
  <c r="H2684" i="4"/>
  <c r="N2684" i="4" s="1"/>
  <c r="H2009" i="4"/>
  <c r="N2009" i="4" s="1"/>
  <c r="G2679" i="4"/>
  <c r="H2012" i="4"/>
  <c r="E2011" i="4"/>
  <c r="E2681" i="4" s="1"/>
  <c r="E3351" i="4" s="1"/>
  <c r="E4021" i="4" s="1"/>
  <c r="E4691" i="4" s="1"/>
  <c r="E5361" i="4" s="1"/>
  <c r="H2010" i="4"/>
  <c r="N2010" i="4" s="1"/>
  <c r="H2014" i="4"/>
  <c r="N2014" i="4" s="1"/>
  <c r="AZ660" i="3"/>
  <c r="AZ405" i="3"/>
  <c r="AZ470" i="3"/>
  <c r="AZ480" i="3"/>
  <c r="AZ421" i="3"/>
  <c r="AZ441" i="3"/>
  <c r="AZ468" i="3"/>
  <c r="AZ520" i="3"/>
  <c r="AZ556" i="3"/>
  <c r="BB662" i="3"/>
  <c r="E665" i="4"/>
  <c r="AZ379" i="3"/>
  <c r="AZ419" i="3"/>
  <c r="AZ530" i="3"/>
  <c r="AZ378" i="3"/>
  <c r="AZ429" i="3"/>
  <c r="AZ450" i="3"/>
  <c r="BB640" i="3"/>
  <c r="E643" i="4"/>
  <c r="BB669" i="3"/>
  <c r="E672" i="4"/>
  <c r="E1342" i="4" s="1"/>
  <c r="AZ411" i="3"/>
  <c r="AZ642" i="3"/>
  <c r="I645" i="4"/>
  <c r="N645" i="4" s="1"/>
  <c r="AZ657" i="3"/>
  <c r="AZ368" i="3"/>
  <c r="AZ371" i="3"/>
  <c r="AZ395" i="3"/>
  <c r="AZ410" i="3"/>
  <c r="AZ528" i="3"/>
  <c r="AZ552" i="3"/>
  <c r="AZ645" i="3"/>
  <c r="I648" i="4"/>
  <c r="N648" i="4" s="1"/>
  <c r="BA423" i="3"/>
  <c r="BA449" i="3"/>
  <c r="AZ643" i="3"/>
  <c r="I646" i="4"/>
  <c r="N646" i="4" s="1"/>
  <c r="AZ311" i="3"/>
  <c r="BA388" i="3"/>
  <c r="AZ423" i="3"/>
  <c r="AZ488" i="3"/>
  <c r="AZ594" i="3"/>
  <c r="AZ662" i="3"/>
  <c r="AZ385" i="3"/>
  <c r="AZ413" i="3"/>
  <c r="AZ426" i="3"/>
  <c r="AZ430" i="3"/>
  <c r="BA526" i="3"/>
  <c r="AZ644" i="3"/>
  <c r="I647" i="4"/>
  <c r="N647" i="4" s="1"/>
  <c r="AZ491" i="3"/>
  <c r="AZ516" i="3"/>
  <c r="BA541" i="3"/>
  <c r="BA576" i="3"/>
  <c r="H642" i="3"/>
  <c r="E645" i="4" s="1"/>
  <c r="AZ347" i="3"/>
  <c r="AZ364" i="3"/>
  <c r="BA553" i="3"/>
  <c r="AZ554" i="3"/>
  <c r="BA639" i="3"/>
  <c r="BA361" i="3"/>
  <c r="AZ482" i="3"/>
  <c r="AZ509" i="3"/>
  <c r="BA524" i="3"/>
  <c r="AZ546" i="3"/>
  <c r="AZ598" i="3"/>
  <c r="BB639" i="3"/>
  <c r="AZ401" i="3"/>
  <c r="AZ448" i="3"/>
  <c r="AZ485" i="3"/>
  <c r="AZ504" i="3"/>
  <c r="BA353" i="3"/>
  <c r="BA356" i="3"/>
  <c r="AZ369" i="3"/>
  <c r="AZ372" i="3"/>
  <c r="AZ397" i="3"/>
  <c r="BA404" i="3"/>
  <c r="AZ438" i="3"/>
  <c r="AZ471" i="3"/>
  <c r="BA548" i="3"/>
  <c r="AZ549" i="3"/>
  <c r="BA551" i="3"/>
  <c r="AZ569" i="3"/>
  <c r="AZ596" i="3"/>
  <c r="BA607" i="3"/>
  <c r="AZ353" i="3"/>
  <c r="AZ356" i="3"/>
  <c r="AZ396" i="3"/>
  <c r="H505" i="3"/>
  <c r="E508" i="4" s="1"/>
  <c r="BA508" i="3"/>
  <c r="AZ511" i="3"/>
  <c r="BA519" i="3"/>
  <c r="AZ523" i="3"/>
  <c r="AZ536" i="3"/>
  <c r="AZ590" i="3"/>
  <c r="AZ595" i="3"/>
  <c r="AZ607" i="3"/>
  <c r="AZ661" i="3"/>
  <c r="AZ460" i="3"/>
  <c r="BA503" i="3"/>
  <c r="BA516" i="3"/>
  <c r="AZ519" i="3"/>
  <c r="BB652" i="3"/>
  <c r="AZ663" i="3"/>
  <c r="BA373" i="3"/>
  <c r="BA376" i="3"/>
  <c r="BA382" i="3"/>
  <c r="H386" i="3"/>
  <c r="E389" i="4" s="1"/>
  <c r="AZ399" i="3"/>
  <c r="AZ404" i="3"/>
  <c r="AZ407" i="3"/>
  <c r="AZ428" i="3"/>
  <c r="BA437" i="3"/>
  <c r="BA441" i="3"/>
  <c r="AZ472" i="3"/>
  <c r="AZ476" i="3"/>
  <c r="AZ479" i="3"/>
  <c r="AZ486" i="3"/>
  <c r="AZ518" i="3"/>
  <c r="AZ522" i="3"/>
  <c r="H525" i="3"/>
  <c r="E528" i="4" s="1"/>
  <c r="AZ526" i="3"/>
  <c r="AZ533" i="3"/>
  <c r="BA539" i="3"/>
  <c r="BA542" i="3"/>
  <c r="AZ550" i="3"/>
  <c r="AZ557" i="3"/>
  <c r="BA572" i="3"/>
  <c r="AZ592" i="3"/>
  <c r="BA662" i="3"/>
  <c r="AZ664" i="3"/>
  <c r="AZ365" i="3"/>
  <c r="BA401" i="3"/>
  <c r="AZ403" i="3"/>
  <c r="AZ406" i="3"/>
  <c r="AZ427" i="3"/>
  <c r="AZ431" i="3"/>
  <c r="BA457" i="3"/>
  <c r="BA464" i="3"/>
  <c r="AZ467" i="3"/>
  <c r="BA485" i="3"/>
  <c r="AZ489" i="3"/>
  <c r="H499" i="3"/>
  <c r="E502" i="4" s="1"/>
  <c r="BA501" i="3"/>
  <c r="AZ517" i="3"/>
  <c r="AZ525" i="3"/>
  <c r="BA528" i="3"/>
  <c r="AZ532" i="3"/>
  <c r="BA535" i="3"/>
  <c r="AZ591" i="3"/>
  <c r="H649" i="3"/>
  <c r="AZ654" i="3"/>
  <c r="AZ666" i="3"/>
  <c r="BB668" i="3"/>
  <c r="BA351" i="3"/>
  <c r="BA354" i="3"/>
  <c r="AZ357" i="3"/>
  <c r="AZ363" i="3"/>
  <c r="BA367" i="3"/>
  <c r="BA400" i="3"/>
  <c r="AZ433" i="3"/>
  <c r="AZ436" i="3"/>
  <c r="BA439" i="3"/>
  <c r="AZ443" i="3"/>
  <c r="H461" i="3"/>
  <c r="E464" i="4" s="1"/>
  <c r="AZ466" i="3"/>
  <c r="AZ474" i="3"/>
  <c r="AZ499" i="3"/>
  <c r="AZ527" i="3"/>
  <c r="AZ534" i="3"/>
  <c r="BA537" i="3"/>
  <c r="AZ541" i="3"/>
  <c r="AZ544" i="3"/>
  <c r="BA547" i="3"/>
  <c r="AZ551" i="3"/>
  <c r="AZ555" i="3"/>
  <c r="AZ567" i="3"/>
  <c r="BA570" i="3"/>
  <c r="AZ574" i="3"/>
  <c r="AZ577" i="3"/>
  <c r="AZ580" i="3"/>
  <c r="AZ587" i="3"/>
  <c r="AZ589" i="3"/>
  <c r="AZ601" i="3"/>
  <c r="H643" i="3"/>
  <c r="E646" i="4" s="1"/>
  <c r="AZ351" i="3"/>
  <c r="AZ354" i="3"/>
  <c r="BA380" i="3"/>
  <c r="H390" i="3"/>
  <c r="E393" i="4" s="1"/>
  <c r="BA392" i="3"/>
  <c r="H398" i="3"/>
  <c r="E401" i="4" s="1"/>
  <c r="AZ442" i="3"/>
  <c r="AZ458" i="3"/>
  <c r="AZ495" i="3"/>
  <c r="AZ543" i="3"/>
  <c r="AZ573" i="3"/>
  <c r="AZ588" i="3"/>
  <c r="AZ604" i="3"/>
  <c r="AZ659" i="3"/>
  <c r="AZ665" i="3"/>
  <c r="AZ670" i="3"/>
  <c r="AZ667" i="3"/>
  <c r="AQ651" i="3"/>
  <c r="J1994" i="4" s="1"/>
  <c r="M1994" i="4" s="1"/>
  <c r="BA660" i="3"/>
  <c r="AQ646" i="3"/>
  <c r="J1989" i="4" s="1"/>
  <c r="AQ653" i="3"/>
  <c r="J1996" i="4" s="1"/>
  <c r="M1996" i="4" s="1"/>
  <c r="AQ655" i="3"/>
  <c r="J1998" i="4" s="1"/>
  <c r="M1998" i="4" s="1"/>
  <c r="H658" i="3"/>
  <c r="E661" i="4" s="1"/>
  <c r="AZ648" i="3"/>
  <c r="AQ656" i="3"/>
  <c r="J1999" i="4" s="1"/>
  <c r="M1999" i="4" s="1"/>
  <c r="AZ641" i="3"/>
  <c r="BB603" i="3"/>
  <c r="BA602" i="3"/>
  <c r="AZ346" i="3"/>
  <c r="AZ352" i="3"/>
  <c r="AZ355" i="3"/>
  <c r="BA358" i="3"/>
  <c r="BA362" i="3"/>
  <c r="AZ367" i="3"/>
  <c r="AZ374" i="3"/>
  <c r="AZ383" i="3"/>
  <c r="AZ391" i="3"/>
  <c r="AZ394" i="3"/>
  <c r="AZ400" i="3"/>
  <c r="BA416" i="3"/>
  <c r="AZ422" i="3"/>
  <c r="AZ425" i="3"/>
  <c r="AZ432" i="3"/>
  <c r="BA435" i="3"/>
  <c r="AZ440" i="3"/>
  <c r="AZ444" i="3"/>
  <c r="AZ451" i="3"/>
  <c r="BA454" i="3"/>
  <c r="AZ462" i="3"/>
  <c r="AZ465" i="3"/>
  <c r="BA466" i="3"/>
  <c r="AZ469" i="3"/>
  <c r="BA477" i="3"/>
  <c r="AZ481" i="3"/>
  <c r="AZ498" i="3"/>
  <c r="AZ502" i="3"/>
  <c r="AZ506" i="3"/>
  <c r="AZ510" i="3"/>
  <c r="BA523" i="3"/>
  <c r="AZ539" i="3"/>
  <c r="AZ542" i="3"/>
  <c r="AZ566" i="3"/>
  <c r="AZ575" i="3"/>
  <c r="AZ578" i="3"/>
  <c r="BA579" i="3"/>
  <c r="BA582" i="3"/>
  <c r="H584" i="3"/>
  <c r="E587" i="4" s="1"/>
  <c r="H588" i="3"/>
  <c r="E591" i="4" s="1"/>
  <c r="AZ316" i="3"/>
  <c r="AZ358" i="3"/>
  <c r="AZ366" i="3"/>
  <c r="BA370" i="3"/>
  <c r="BA374" i="3"/>
  <c r="AZ386" i="3"/>
  <c r="BA387" i="3"/>
  <c r="AZ390" i="3"/>
  <c r="BA391" i="3"/>
  <c r="BA394" i="3"/>
  <c r="AZ418" i="3"/>
  <c r="AZ424" i="3"/>
  <c r="BA431" i="3"/>
  <c r="AZ435" i="3"/>
  <c r="BA443" i="3"/>
  <c r="AZ447" i="3"/>
  <c r="AZ454" i="3"/>
  <c r="AZ457" i="3"/>
  <c r="AZ461" i="3"/>
  <c r="BA462" i="3"/>
  <c r="AZ473" i="3"/>
  <c r="AZ477" i="3"/>
  <c r="BA484" i="3"/>
  <c r="BA502" i="3"/>
  <c r="AZ538" i="3"/>
  <c r="BA545" i="3"/>
  <c r="AZ414" i="3"/>
  <c r="AZ446" i="3"/>
  <c r="AZ453" i="3"/>
  <c r="BA605" i="3"/>
  <c r="AZ382" i="3"/>
  <c r="AZ402" i="3"/>
  <c r="AZ484" i="3"/>
  <c r="BA496" i="3"/>
  <c r="BA509" i="3"/>
  <c r="AZ513" i="3"/>
  <c r="BA536" i="3"/>
  <c r="BA540" i="3"/>
  <c r="BA544" i="3"/>
  <c r="AZ548" i="3"/>
  <c r="AZ608" i="3"/>
  <c r="AZ360" i="3"/>
  <c r="AZ380" i="3"/>
  <c r="AZ381" i="3"/>
  <c r="AZ350" i="3"/>
  <c r="AZ359" i="3"/>
  <c r="AZ375" i="3"/>
  <c r="AZ384" i="3"/>
  <c r="BA385" i="3"/>
  <c r="AZ388" i="3"/>
  <c r="BA389" i="3"/>
  <c r="BA417" i="3"/>
  <c r="AZ420" i="3"/>
  <c r="AZ437" i="3"/>
  <c r="AZ449" i="3"/>
  <c r="BA456" i="3"/>
  <c r="BA460" i="3"/>
  <c r="BA467" i="3"/>
  <c r="AZ475" i="3"/>
  <c r="AZ478" i="3"/>
  <c r="BA479" i="3"/>
  <c r="AZ483" i="3"/>
  <c r="AZ496" i="3"/>
  <c r="AZ500" i="3"/>
  <c r="AZ503" i="3"/>
  <c r="AZ508" i="3"/>
  <c r="AZ512" i="3"/>
  <c r="AZ521" i="3"/>
  <c r="AZ540" i="3"/>
  <c r="AZ568" i="3"/>
  <c r="AZ572" i="3"/>
  <c r="BA580" i="3"/>
  <c r="AZ585" i="3"/>
  <c r="H601" i="3"/>
  <c r="E604" i="4" s="1"/>
  <c r="H583" i="3"/>
  <c r="E586" i="4" s="1"/>
  <c r="AZ361" i="3"/>
  <c r="BA347" i="3"/>
  <c r="BA378" i="3"/>
  <c r="AZ389" i="3"/>
  <c r="AZ393" i="3"/>
  <c r="BA397" i="3"/>
  <c r="AZ408" i="3"/>
  <c r="AZ415" i="3"/>
  <c r="AZ464" i="3"/>
  <c r="AZ497" i="3"/>
  <c r="AZ505" i="3"/>
  <c r="AZ579" i="3"/>
  <c r="AZ582" i="3"/>
  <c r="H586" i="3"/>
  <c r="E589" i="4" s="1"/>
  <c r="AZ376" i="3"/>
  <c r="BA377" i="3"/>
  <c r="BA550" i="3"/>
  <c r="BB584" i="3"/>
  <c r="AZ362" i="3"/>
  <c r="BA422" i="3"/>
  <c r="AZ387" i="3"/>
  <c r="AZ392" i="3"/>
  <c r="BA405" i="3"/>
  <c r="BA421" i="3"/>
  <c r="AZ434" i="3"/>
  <c r="BA447" i="3"/>
  <c r="AZ455" i="3"/>
  <c r="AZ459" i="3"/>
  <c r="AZ463" i="3"/>
  <c r="BA513" i="3"/>
  <c r="AZ545" i="3"/>
  <c r="BA549" i="3"/>
  <c r="BA568" i="3"/>
  <c r="AZ581" i="3"/>
  <c r="AZ603" i="3"/>
  <c r="BB583" i="3"/>
  <c r="AZ586" i="3"/>
  <c r="BB604" i="3"/>
  <c r="BB312" i="3"/>
  <c r="BA313" i="3"/>
  <c r="BB313" i="3"/>
  <c r="N642" i="4" l="1"/>
  <c r="BA640" i="3"/>
  <c r="N2012" i="4"/>
  <c r="BB641" i="3"/>
  <c r="H2681" i="4"/>
  <c r="N2681" i="4" s="1"/>
  <c r="AZ668" i="3"/>
  <c r="AZ652" i="3"/>
  <c r="BB659" i="3"/>
  <c r="BA669" i="3"/>
  <c r="I3355" i="4"/>
  <c r="BA584" i="3"/>
  <c r="A350" i="3"/>
  <c r="A351" i="4"/>
  <c r="G3352" i="4"/>
  <c r="G4022" i="4" s="1"/>
  <c r="G4692" i="4" s="1"/>
  <c r="G5362" i="4" s="1"/>
  <c r="H2682" i="4"/>
  <c r="N2682" i="4" s="1"/>
  <c r="I2015" i="4"/>
  <c r="M1989" i="4"/>
  <c r="M2015" i="4" s="1"/>
  <c r="J2015" i="4"/>
  <c r="N2011" i="4"/>
  <c r="BA659" i="3"/>
  <c r="I2685" i="4"/>
  <c r="H3351" i="4"/>
  <c r="N3351" i="4" s="1"/>
  <c r="F4021" i="4"/>
  <c r="F4022" i="4"/>
  <c r="H3350" i="4"/>
  <c r="N3350" i="4" s="1"/>
  <c r="F4020" i="4"/>
  <c r="H2679" i="4"/>
  <c r="N2679" i="4" s="1"/>
  <c r="G3349" i="4"/>
  <c r="E2012" i="4"/>
  <c r="E2682" i="4" s="1"/>
  <c r="E3352" i="4" s="1"/>
  <c r="E4022" i="4" s="1"/>
  <c r="E4692" i="4" s="1"/>
  <c r="E5362" i="4" s="1"/>
  <c r="BB642" i="3"/>
  <c r="BA642" i="3"/>
  <c r="BA648" i="3"/>
  <c r="BA649" i="3"/>
  <c r="E652" i="4"/>
  <c r="BB649" i="3"/>
  <c r="AZ639" i="3"/>
  <c r="AZ602" i="3"/>
  <c r="BB643" i="3"/>
  <c r="BA643" i="3"/>
  <c r="BA586" i="3"/>
  <c r="BA604" i="3"/>
  <c r="BB647" i="3"/>
  <c r="AZ655" i="3"/>
  <c r="BB655" i="3"/>
  <c r="AZ653" i="3"/>
  <c r="BB653" i="3"/>
  <c r="AZ646" i="3"/>
  <c r="BB646" i="3"/>
  <c r="BB651" i="3"/>
  <c r="AZ651" i="3"/>
  <c r="AZ656" i="3"/>
  <c r="BB656" i="3"/>
  <c r="BB658" i="3"/>
  <c r="BA658" i="3"/>
  <c r="AZ605" i="3"/>
  <c r="AZ583" i="3"/>
  <c r="BA583" i="3"/>
  <c r="BA603" i="3"/>
  <c r="AZ584" i="3"/>
  <c r="AZ313" i="3"/>
  <c r="AZ315" i="3"/>
  <c r="BB315" i="3"/>
  <c r="BB314" i="3"/>
  <c r="AZ314" i="3"/>
  <c r="H3352" i="4" l="1"/>
  <c r="N3352" i="4" s="1"/>
  <c r="A352" i="3"/>
  <c r="A353" i="4"/>
  <c r="BA651" i="3"/>
  <c r="BA655" i="3"/>
  <c r="H4020" i="4"/>
  <c r="N4020" i="4" s="1"/>
  <c r="F4690" i="4"/>
  <c r="H4022" i="4"/>
  <c r="N4022" i="4" s="1"/>
  <c r="F4692" i="4"/>
  <c r="H4021" i="4"/>
  <c r="N4021" i="4" s="1"/>
  <c r="F4691" i="4"/>
  <c r="H3349" i="4"/>
  <c r="N3349" i="4" s="1"/>
  <c r="G4019" i="4"/>
  <c r="BA646" i="3"/>
  <c r="BA653" i="3"/>
  <c r="BA647" i="3"/>
  <c r="AZ647" i="3"/>
  <c r="BA656" i="3"/>
  <c r="BA314" i="3"/>
  <c r="BA312" i="3"/>
  <c r="AZ312" i="3"/>
  <c r="BA315" i="3"/>
  <c r="A355" i="3" l="1"/>
  <c r="A355" i="4"/>
  <c r="H4691" i="4"/>
  <c r="N4691" i="4" s="1"/>
  <c r="F5361" i="4"/>
  <c r="H5361" i="4" s="1"/>
  <c r="N5361" i="4" s="1"/>
  <c r="H4692" i="4"/>
  <c r="N4692" i="4" s="1"/>
  <c r="F5362" i="4"/>
  <c r="H5362" i="4" s="1"/>
  <c r="N5362" i="4" s="1"/>
  <c r="H4690" i="4"/>
  <c r="N4690" i="4" s="1"/>
  <c r="F5360" i="4"/>
  <c r="H5360" i="4" s="1"/>
  <c r="N5360" i="4" s="1"/>
  <c r="H4019" i="4"/>
  <c r="N4019" i="4" s="1"/>
  <c r="G4689" i="4"/>
  <c r="AP675" i="3"/>
  <c r="AQ675" i="3"/>
  <c r="AS672" i="3"/>
  <c r="O9" i="1" s="1"/>
  <c r="O11" i="1" s="1"/>
  <c r="AT672" i="3"/>
  <c r="P9" i="1" s="1"/>
  <c r="P11" i="1" s="1"/>
  <c r="AU672" i="3"/>
  <c r="Q9" i="1" s="1"/>
  <c r="Q11" i="1" s="1"/>
  <c r="AV672" i="3"/>
  <c r="R9" i="1" s="1"/>
  <c r="R11" i="1" s="1"/>
  <c r="A357" i="3" l="1"/>
  <c r="A360" i="4" s="1"/>
  <c r="A358" i="4"/>
  <c r="H4689" i="4"/>
  <c r="N4689" i="4" s="1"/>
  <c r="G5359" i="4"/>
  <c r="H5359" i="4" s="1"/>
  <c r="N5359" i="4" s="1"/>
  <c r="BB342" i="3"/>
  <c r="BA342" i="3"/>
  <c r="BB341" i="3"/>
  <c r="BA341" i="3"/>
  <c r="BB321" i="3"/>
  <c r="BA321" i="3"/>
  <c r="BB320" i="3"/>
  <c r="BA320" i="3"/>
  <c r="BB317" i="3"/>
  <c r="BA317" i="3"/>
  <c r="AZ320" i="3" l="1"/>
  <c r="AZ321" i="3"/>
  <c r="AZ342" i="3"/>
  <c r="AZ341" i="3"/>
  <c r="BA318" i="3"/>
  <c r="BB318" i="3"/>
  <c r="AZ318" i="3" l="1"/>
  <c r="AZ319" i="3"/>
  <c r="BB319" i="3"/>
  <c r="BA319" i="3" l="1"/>
  <c r="E298" i="3" l="1"/>
  <c r="E299" i="3" s="1"/>
  <c r="E300" i="3" s="1"/>
  <c r="E301" i="3" s="1"/>
  <c r="E302" i="3" s="1"/>
  <c r="H297" i="3"/>
  <c r="E300" i="4" s="1"/>
  <c r="G297" i="3"/>
  <c r="H278" i="3" l="1"/>
  <c r="H259" i="3"/>
  <c r="G259" i="3"/>
  <c r="K1345" i="4"/>
  <c r="L1345" i="4"/>
  <c r="M865"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75" i="4"/>
  <c r="M976" i="4"/>
  <c r="M977" i="4"/>
  <c r="M978" i="4"/>
  <c r="M979" i="4"/>
  <c r="M980" i="4"/>
  <c r="M1014"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015" i="4"/>
  <c r="A294" i="2"/>
  <c r="B294" i="2"/>
  <c r="C294" i="2"/>
  <c r="M294" i="2" s="1"/>
  <c r="I294" i="2"/>
  <c r="J294" i="2"/>
  <c r="L294" i="2"/>
  <c r="A295" i="2"/>
  <c r="B295" i="2"/>
  <c r="C295" i="2"/>
  <c r="M295" i="2" s="1"/>
  <c r="I295" i="2"/>
  <c r="J295" i="2"/>
  <c r="L295" i="2"/>
  <c r="A296" i="2"/>
  <c r="B296" i="2"/>
  <c r="C296" i="2"/>
  <c r="M296" i="2" s="1"/>
  <c r="I296" i="2"/>
  <c r="J296" i="2"/>
  <c r="L296" i="2"/>
  <c r="A297" i="2"/>
  <c r="B297" i="2"/>
  <c r="C297" i="2"/>
  <c r="M297" i="2" s="1"/>
  <c r="I297" i="2"/>
  <c r="J297" i="2"/>
  <c r="L297" i="2"/>
  <c r="A298" i="2"/>
  <c r="B298" i="2"/>
  <c r="C298" i="2"/>
  <c r="M298" i="2" s="1"/>
  <c r="I298" i="2"/>
  <c r="J298" i="2"/>
  <c r="L298" i="2"/>
  <c r="A299" i="2"/>
  <c r="B299" i="2"/>
  <c r="C299" i="2"/>
  <c r="M299" i="2" s="1"/>
  <c r="I299" i="2"/>
  <c r="J299" i="2"/>
  <c r="L299" i="2"/>
  <c r="A278" i="2"/>
  <c r="B278" i="2"/>
  <c r="C278" i="2"/>
  <c r="M278" i="2" s="1"/>
  <c r="D278" i="2"/>
  <c r="E278" i="2"/>
  <c r="G278" i="2" s="1"/>
  <c r="I278" i="2"/>
  <c r="J278" i="2"/>
  <c r="L278" i="2"/>
  <c r="A279" i="2"/>
  <c r="B279" i="2"/>
  <c r="C279" i="2"/>
  <c r="M279" i="2" s="1"/>
  <c r="D279" i="2"/>
  <c r="I279" i="2"/>
  <c r="J279" i="2"/>
  <c r="L279" i="2"/>
  <c r="A280" i="2"/>
  <c r="B280" i="2"/>
  <c r="C280" i="2"/>
  <c r="M280" i="2" s="1"/>
  <c r="D280" i="2"/>
  <c r="I280" i="2"/>
  <c r="J280" i="2"/>
  <c r="L280" i="2"/>
  <c r="A281" i="2"/>
  <c r="B281" i="2"/>
  <c r="C281" i="2"/>
  <c r="M281" i="2" s="1"/>
  <c r="D281" i="2"/>
  <c r="E281" i="2"/>
  <c r="G281" i="2" s="1"/>
  <c r="I281" i="2"/>
  <c r="J281" i="2"/>
  <c r="L281" i="2"/>
  <c r="A282" i="2"/>
  <c r="B282" i="2"/>
  <c r="C282" i="2"/>
  <c r="M282" i="2" s="1"/>
  <c r="I282" i="2"/>
  <c r="J282" i="2"/>
  <c r="L282" i="2"/>
  <c r="A283" i="2"/>
  <c r="B283" i="2"/>
  <c r="C283" i="2"/>
  <c r="M283" i="2" s="1"/>
  <c r="I283" i="2"/>
  <c r="J283" i="2"/>
  <c r="L283" i="2"/>
  <c r="A284" i="2"/>
  <c r="B284" i="2"/>
  <c r="C284" i="2"/>
  <c r="M284" i="2" s="1"/>
  <c r="I284" i="2"/>
  <c r="J284" i="2"/>
  <c r="L284" i="2"/>
  <c r="A285" i="2"/>
  <c r="B285" i="2"/>
  <c r="C285" i="2"/>
  <c r="M285" i="2" s="1"/>
  <c r="I285" i="2"/>
  <c r="J285" i="2"/>
  <c r="L285" i="2"/>
  <c r="A286" i="2"/>
  <c r="B286" i="2"/>
  <c r="C286" i="2"/>
  <c r="M286" i="2" s="1"/>
  <c r="I286" i="2"/>
  <c r="J286" i="2"/>
  <c r="L286" i="2"/>
  <c r="A287" i="2"/>
  <c r="B287" i="2"/>
  <c r="C287" i="2"/>
  <c r="M287" i="2" s="1"/>
  <c r="I287" i="2"/>
  <c r="J287" i="2"/>
  <c r="L287" i="2"/>
  <c r="A288" i="2"/>
  <c r="B288" i="2"/>
  <c r="C288" i="2"/>
  <c r="M288" i="2" s="1"/>
  <c r="D288" i="2"/>
  <c r="E288" i="2"/>
  <c r="G288" i="2" s="1"/>
  <c r="I288" i="2"/>
  <c r="J288" i="2"/>
  <c r="L288" i="2"/>
  <c r="A289" i="2"/>
  <c r="B289" i="2"/>
  <c r="C289" i="2"/>
  <c r="M289" i="2" s="1"/>
  <c r="I289" i="2"/>
  <c r="J289" i="2"/>
  <c r="L289" i="2"/>
  <c r="A290" i="2"/>
  <c r="B290" i="2"/>
  <c r="C290" i="2"/>
  <c r="M290" i="2" s="1"/>
  <c r="I290" i="2"/>
  <c r="J290" i="2"/>
  <c r="L290" i="2"/>
  <c r="A291" i="2"/>
  <c r="B291" i="2"/>
  <c r="C291" i="2"/>
  <c r="M291" i="2" s="1"/>
  <c r="D291" i="2"/>
  <c r="E291" i="2"/>
  <c r="G291" i="2" s="1"/>
  <c r="I291" i="2"/>
  <c r="J291" i="2"/>
  <c r="L291" i="2"/>
  <c r="A292" i="2"/>
  <c r="B292" i="2"/>
  <c r="C292" i="2"/>
  <c r="M292" i="2" s="1"/>
  <c r="I292" i="2"/>
  <c r="J292" i="2"/>
  <c r="L292" i="2"/>
  <c r="A293" i="2"/>
  <c r="B293" i="2"/>
  <c r="C293" i="2"/>
  <c r="M293" i="2" s="1"/>
  <c r="I293" i="2"/>
  <c r="J293" i="2"/>
  <c r="L293" i="2"/>
  <c r="A256" i="2"/>
  <c r="B256" i="2"/>
  <c r="C256" i="2"/>
  <c r="I256" i="2"/>
  <c r="J256" i="2"/>
  <c r="L256" i="2"/>
  <c r="A257" i="2"/>
  <c r="B257" i="2"/>
  <c r="C257" i="2"/>
  <c r="I257" i="2"/>
  <c r="J257" i="2"/>
  <c r="L257" i="2"/>
  <c r="A252" i="2"/>
  <c r="B252" i="2"/>
  <c r="C252" i="2"/>
  <c r="M252" i="2" s="1"/>
  <c r="I252" i="2"/>
  <c r="J252" i="2"/>
  <c r="L252" i="2"/>
  <c r="I11" i="4"/>
  <c r="J11" i="4"/>
  <c r="M11" i="4" s="1"/>
  <c r="I12" i="4"/>
  <c r="J12" i="4"/>
  <c r="M12" i="4" s="1"/>
  <c r="I13" i="4"/>
  <c r="J13" i="4"/>
  <c r="M13" i="4" s="1"/>
  <c r="I14" i="4"/>
  <c r="J14" i="4"/>
  <c r="M14" i="4" s="1"/>
  <c r="I15" i="4"/>
  <c r="J15" i="4"/>
  <c r="M15" i="4" s="1"/>
  <c r="I16" i="4"/>
  <c r="J16" i="4"/>
  <c r="M16" i="4" s="1"/>
  <c r="I17" i="4"/>
  <c r="J17" i="4"/>
  <c r="M17" i="4" s="1"/>
  <c r="I18" i="4"/>
  <c r="J18" i="4"/>
  <c r="M18" i="4" s="1"/>
  <c r="I19" i="4"/>
  <c r="J19" i="4"/>
  <c r="M19" i="4" s="1"/>
  <c r="I20" i="4"/>
  <c r="J20" i="4"/>
  <c r="M20" i="4" s="1"/>
  <c r="I21" i="4"/>
  <c r="J21" i="4"/>
  <c r="M21" i="4" s="1"/>
  <c r="I22" i="4"/>
  <c r="J22" i="4"/>
  <c r="M22" i="4" s="1"/>
  <c r="I23" i="4"/>
  <c r="J23" i="4"/>
  <c r="M23" i="4" s="1"/>
  <c r="I24" i="4"/>
  <c r="J24" i="4"/>
  <c r="M24" i="4" s="1"/>
  <c r="I25" i="4"/>
  <c r="J25" i="4"/>
  <c r="M25" i="4" s="1"/>
  <c r="I26" i="4"/>
  <c r="J26" i="4"/>
  <c r="M26" i="4" s="1"/>
  <c r="I27" i="4"/>
  <c r="J27" i="4"/>
  <c r="M27" i="4" s="1"/>
  <c r="I28" i="4"/>
  <c r="J28" i="4"/>
  <c r="M28" i="4" s="1"/>
  <c r="I29" i="4"/>
  <c r="J29" i="4"/>
  <c r="M29" i="4" s="1"/>
  <c r="I30" i="4"/>
  <c r="J30" i="4"/>
  <c r="M30" i="4" s="1"/>
  <c r="I31" i="4"/>
  <c r="J31" i="4"/>
  <c r="M31" i="4" s="1"/>
  <c r="I32" i="4"/>
  <c r="J32" i="4"/>
  <c r="M32" i="4" s="1"/>
  <c r="I33" i="4"/>
  <c r="J33" i="4"/>
  <c r="M33" i="4" s="1"/>
  <c r="I34" i="4"/>
  <c r="J34" i="4"/>
  <c r="M34" i="4" s="1"/>
  <c r="I35" i="4"/>
  <c r="J35" i="4"/>
  <c r="M35" i="4" s="1"/>
  <c r="I36" i="4"/>
  <c r="J36" i="4"/>
  <c r="M36" i="4" s="1"/>
  <c r="I37" i="4"/>
  <c r="J37" i="4"/>
  <c r="M37" i="4" s="1"/>
  <c r="I38" i="4"/>
  <c r="J38" i="4"/>
  <c r="M38" i="4" s="1"/>
  <c r="I39" i="4"/>
  <c r="J39" i="4"/>
  <c r="M39" i="4" s="1"/>
  <c r="I40" i="4"/>
  <c r="J40" i="4"/>
  <c r="M40" i="4" s="1"/>
  <c r="I41" i="4"/>
  <c r="J41" i="4"/>
  <c r="M41" i="4" s="1"/>
  <c r="I42" i="4"/>
  <c r="J42" i="4"/>
  <c r="M42" i="4" s="1"/>
  <c r="I43" i="4"/>
  <c r="J43" i="4"/>
  <c r="M43" i="4" s="1"/>
  <c r="I44" i="4"/>
  <c r="J44" i="4"/>
  <c r="M44" i="4" s="1"/>
  <c r="I45" i="4"/>
  <c r="J45" i="4"/>
  <c r="M45" i="4" s="1"/>
  <c r="I46" i="4"/>
  <c r="J46" i="4"/>
  <c r="M46" i="4" s="1"/>
  <c r="I47" i="4"/>
  <c r="J47" i="4"/>
  <c r="M47" i="4" s="1"/>
  <c r="I48" i="4"/>
  <c r="J48" i="4"/>
  <c r="M48" i="4" s="1"/>
  <c r="I49" i="4"/>
  <c r="J49" i="4"/>
  <c r="M49" i="4" s="1"/>
  <c r="I50" i="4"/>
  <c r="J50" i="4"/>
  <c r="M50" i="4" s="1"/>
  <c r="I51" i="4"/>
  <c r="J51" i="4"/>
  <c r="M51" i="4" s="1"/>
  <c r="I52" i="4"/>
  <c r="J52" i="4"/>
  <c r="M52" i="4" s="1"/>
  <c r="I53" i="4"/>
  <c r="J53" i="4"/>
  <c r="M53" i="4" s="1"/>
  <c r="I54" i="4"/>
  <c r="J54" i="4"/>
  <c r="M54" i="4" s="1"/>
  <c r="I55" i="4"/>
  <c r="J55" i="4"/>
  <c r="M55" i="4" s="1"/>
  <c r="I56" i="4"/>
  <c r="J56" i="4"/>
  <c r="M56" i="4" s="1"/>
  <c r="I57" i="4"/>
  <c r="J57" i="4"/>
  <c r="M57" i="4" s="1"/>
  <c r="I58" i="4"/>
  <c r="J58" i="4"/>
  <c r="M58" i="4" s="1"/>
  <c r="I59" i="4"/>
  <c r="J59" i="4"/>
  <c r="M59" i="4" s="1"/>
  <c r="I60" i="4"/>
  <c r="J60" i="4"/>
  <c r="M60" i="4" s="1"/>
  <c r="I61" i="4"/>
  <c r="J61" i="4"/>
  <c r="M61" i="4" s="1"/>
  <c r="I62" i="4"/>
  <c r="J62" i="4"/>
  <c r="M62" i="4" s="1"/>
  <c r="I63" i="4"/>
  <c r="J63" i="4"/>
  <c r="M63" i="4" s="1"/>
  <c r="I64" i="4"/>
  <c r="J64" i="4"/>
  <c r="M64" i="4" s="1"/>
  <c r="I65" i="4"/>
  <c r="J65" i="4"/>
  <c r="M65" i="4" s="1"/>
  <c r="I66" i="4"/>
  <c r="J66" i="4"/>
  <c r="M66" i="4" s="1"/>
  <c r="I67" i="4"/>
  <c r="J67" i="4"/>
  <c r="M67" i="4" s="1"/>
  <c r="I68" i="4"/>
  <c r="J68" i="4"/>
  <c r="M68" i="4" s="1"/>
  <c r="I69" i="4"/>
  <c r="J69" i="4"/>
  <c r="M69" i="4" s="1"/>
  <c r="I70" i="4"/>
  <c r="J70" i="4"/>
  <c r="M70" i="4" s="1"/>
  <c r="I71" i="4"/>
  <c r="J71" i="4"/>
  <c r="M71" i="4" s="1"/>
  <c r="I72" i="4"/>
  <c r="J72" i="4"/>
  <c r="M72" i="4" s="1"/>
  <c r="I73" i="4"/>
  <c r="J73" i="4"/>
  <c r="M73" i="4" s="1"/>
  <c r="I74" i="4"/>
  <c r="J74" i="4"/>
  <c r="M74" i="4" s="1"/>
  <c r="I75" i="4"/>
  <c r="J75" i="4"/>
  <c r="M75" i="4" s="1"/>
  <c r="I76" i="4"/>
  <c r="J76" i="4"/>
  <c r="M76" i="4" s="1"/>
  <c r="I77" i="4"/>
  <c r="J77" i="4"/>
  <c r="M77" i="4" s="1"/>
  <c r="I78" i="4"/>
  <c r="J78" i="4"/>
  <c r="M78" i="4" s="1"/>
  <c r="I79" i="4"/>
  <c r="J79" i="4"/>
  <c r="M79" i="4" s="1"/>
  <c r="I80" i="4"/>
  <c r="J80" i="4"/>
  <c r="M80" i="4" s="1"/>
  <c r="I81" i="4"/>
  <c r="J81" i="4"/>
  <c r="M81" i="4" s="1"/>
  <c r="I82" i="4"/>
  <c r="J82" i="4"/>
  <c r="M82" i="4" s="1"/>
  <c r="I83" i="4"/>
  <c r="J83" i="4"/>
  <c r="M83" i="4" s="1"/>
  <c r="I84" i="4"/>
  <c r="J84" i="4"/>
  <c r="M84" i="4" s="1"/>
  <c r="I85" i="4"/>
  <c r="J85" i="4"/>
  <c r="M85" i="4" s="1"/>
  <c r="I86" i="4"/>
  <c r="J86" i="4"/>
  <c r="M86" i="4" s="1"/>
  <c r="I87" i="4"/>
  <c r="J87" i="4"/>
  <c r="M87" i="4" s="1"/>
  <c r="I88" i="4"/>
  <c r="J88" i="4"/>
  <c r="M88" i="4" s="1"/>
  <c r="I89" i="4"/>
  <c r="J89" i="4"/>
  <c r="M89" i="4" s="1"/>
  <c r="I90" i="4"/>
  <c r="J90" i="4"/>
  <c r="M90" i="4" s="1"/>
  <c r="I91" i="4"/>
  <c r="J91" i="4"/>
  <c r="M91" i="4" s="1"/>
  <c r="I92" i="4"/>
  <c r="J92" i="4"/>
  <c r="M92" i="4" s="1"/>
  <c r="I93" i="4"/>
  <c r="J93" i="4"/>
  <c r="M93" i="4" s="1"/>
  <c r="I94" i="4"/>
  <c r="J94" i="4"/>
  <c r="M94" i="4" s="1"/>
  <c r="I95" i="4"/>
  <c r="J95" i="4"/>
  <c r="M95" i="4" s="1"/>
  <c r="I96" i="4"/>
  <c r="J96" i="4"/>
  <c r="M96" i="4" s="1"/>
  <c r="I97" i="4"/>
  <c r="J97" i="4"/>
  <c r="M97" i="4" s="1"/>
  <c r="I98" i="4"/>
  <c r="J98" i="4"/>
  <c r="M98" i="4" s="1"/>
  <c r="I99" i="4"/>
  <c r="J99" i="4"/>
  <c r="M99" i="4" s="1"/>
  <c r="I100" i="4"/>
  <c r="J100" i="4"/>
  <c r="M100" i="4" s="1"/>
  <c r="I101" i="4"/>
  <c r="J101" i="4"/>
  <c r="M101" i="4" s="1"/>
  <c r="I102" i="4"/>
  <c r="J102" i="4"/>
  <c r="M102" i="4" s="1"/>
  <c r="I103" i="4"/>
  <c r="J103" i="4"/>
  <c r="M103" i="4" s="1"/>
  <c r="I104" i="4"/>
  <c r="J104" i="4"/>
  <c r="M104" i="4" s="1"/>
  <c r="I105" i="4"/>
  <c r="J105" i="4"/>
  <c r="M105" i="4" s="1"/>
  <c r="I106" i="4"/>
  <c r="J106" i="4"/>
  <c r="M106" i="4" s="1"/>
  <c r="I107" i="4"/>
  <c r="J107" i="4"/>
  <c r="M107" i="4" s="1"/>
  <c r="I108" i="4"/>
  <c r="J108" i="4"/>
  <c r="M108" i="4" s="1"/>
  <c r="I109" i="4"/>
  <c r="J109" i="4"/>
  <c r="M109" i="4" s="1"/>
  <c r="I110" i="4"/>
  <c r="J110" i="4"/>
  <c r="M110" i="4" s="1"/>
  <c r="I111" i="4"/>
  <c r="J111" i="4"/>
  <c r="M111" i="4" s="1"/>
  <c r="I112" i="4"/>
  <c r="J112" i="4"/>
  <c r="M112" i="4" s="1"/>
  <c r="I113" i="4"/>
  <c r="J113" i="4"/>
  <c r="M113" i="4" s="1"/>
  <c r="I114" i="4"/>
  <c r="J114" i="4"/>
  <c r="M114" i="4" s="1"/>
  <c r="I115" i="4"/>
  <c r="J115" i="4"/>
  <c r="M115" i="4" s="1"/>
  <c r="I116" i="4"/>
  <c r="J116" i="4"/>
  <c r="M116" i="4" s="1"/>
  <c r="I117" i="4"/>
  <c r="J117" i="4"/>
  <c r="M117" i="4" s="1"/>
  <c r="I118" i="4"/>
  <c r="J118" i="4"/>
  <c r="M118" i="4" s="1"/>
  <c r="I119" i="4"/>
  <c r="J119" i="4"/>
  <c r="M119" i="4" s="1"/>
  <c r="I120" i="4"/>
  <c r="J120" i="4"/>
  <c r="M120" i="4" s="1"/>
  <c r="I121" i="4"/>
  <c r="J121" i="4"/>
  <c r="M121" i="4" s="1"/>
  <c r="I122" i="4"/>
  <c r="J122" i="4"/>
  <c r="M122" i="4" s="1"/>
  <c r="I123" i="4"/>
  <c r="J123" i="4"/>
  <c r="M123" i="4" s="1"/>
  <c r="I124" i="4"/>
  <c r="J124" i="4"/>
  <c r="M124" i="4" s="1"/>
  <c r="I125" i="4"/>
  <c r="J125" i="4"/>
  <c r="M125" i="4" s="1"/>
  <c r="I126" i="4"/>
  <c r="J126" i="4"/>
  <c r="M126" i="4" s="1"/>
  <c r="I127" i="4"/>
  <c r="J127" i="4"/>
  <c r="M127" i="4" s="1"/>
  <c r="I128" i="4"/>
  <c r="J128" i="4"/>
  <c r="M128" i="4" s="1"/>
  <c r="I129" i="4"/>
  <c r="J129" i="4"/>
  <c r="M129" i="4" s="1"/>
  <c r="I130" i="4"/>
  <c r="J130" i="4"/>
  <c r="M130" i="4" s="1"/>
  <c r="I131" i="4"/>
  <c r="J131" i="4"/>
  <c r="M131" i="4" s="1"/>
  <c r="I132" i="4"/>
  <c r="J132" i="4"/>
  <c r="M132" i="4" s="1"/>
  <c r="I133" i="4"/>
  <c r="J133" i="4"/>
  <c r="M133" i="4" s="1"/>
  <c r="I134" i="4"/>
  <c r="J134" i="4"/>
  <c r="M134" i="4" s="1"/>
  <c r="I135" i="4"/>
  <c r="J135" i="4"/>
  <c r="M135" i="4" s="1"/>
  <c r="I136" i="4"/>
  <c r="J136" i="4"/>
  <c r="M136" i="4" s="1"/>
  <c r="I137" i="4"/>
  <c r="J137" i="4"/>
  <c r="M137" i="4" s="1"/>
  <c r="I138" i="4"/>
  <c r="J138" i="4"/>
  <c r="M138" i="4" s="1"/>
  <c r="I139" i="4"/>
  <c r="J139" i="4"/>
  <c r="M139" i="4" s="1"/>
  <c r="I140" i="4"/>
  <c r="J140" i="4"/>
  <c r="M140" i="4" s="1"/>
  <c r="I141" i="4"/>
  <c r="J141" i="4"/>
  <c r="M141" i="4" s="1"/>
  <c r="I142" i="4"/>
  <c r="J142" i="4"/>
  <c r="M142" i="4" s="1"/>
  <c r="I143" i="4"/>
  <c r="J143" i="4"/>
  <c r="M143" i="4" s="1"/>
  <c r="I144" i="4"/>
  <c r="J144" i="4"/>
  <c r="M144" i="4" s="1"/>
  <c r="I145" i="4"/>
  <c r="J145" i="4"/>
  <c r="M145" i="4" s="1"/>
  <c r="I146" i="4"/>
  <c r="J146" i="4"/>
  <c r="M146" i="4" s="1"/>
  <c r="I147" i="4"/>
  <c r="J147" i="4"/>
  <c r="M147" i="4" s="1"/>
  <c r="I148" i="4"/>
  <c r="J148" i="4"/>
  <c r="M148" i="4" s="1"/>
  <c r="I149" i="4"/>
  <c r="J149" i="4"/>
  <c r="M149" i="4" s="1"/>
  <c r="I150" i="4"/>
  <c r="J150" i="4"/>
  <c r="M150" i="4" s="1"/>
  <c r="I151" i="4"/>
  <c r="J151" i="4"/>
  <c r="M151" i="4" s="1"/>
  <c r="I152" i="4"/>
  <c r="J152" i="4"/>
  <c r="M152" i="4" s="1"/>
  <c r="I153" i="4"/>
  <c r="J153" i="4"/>
  <c r="M153" i="4" s="1"/>
  <c r="I154" i="4"/>
  <c r="J154" i="4"/>
  <c r="M154" i="4" s="1"/>
  <c r="I155" i="4"/>
  <c r="J155" i="4"/>
  <c r="M155" i="4" s="1"/>
  <c r="I156" i="4"/>
  <c r="J156" i="4"/>
  <c r="M156" i="4" s="1"/>
  <c r="I157" i="4"/>
  <c r="J157" i="4"/>
  <c r="M157" i="4" s="1"/>
  <c r="I158" i="4"/>
  <c r="J158" i="4"/>
  <c r="M158" i="4" s="1"/>
  <c r="I159" i="4"/>
  <c r="J159" i="4"/>
  <c r="M159" i="4" s="1"/>
  <c r="I160" i="4"/>
  <c r="J160" i="4"/>
  <c r="M160" i="4" s="1"/>
  <c r="I161" i="4"/>
  <c r="J161" i="4"/>
  <c r="M161" i="4" s="1"/>
  <c r="I162" i="4"/>
  <c r="J162" i="4"/>
  <c r="M162" i="4" s="1"/>
  <c r="I163" i="4"/>
  <c r="J163" i="4"/>
  <c r="M163" i="4" s="1"/>
  <c r="I164" i="4"/>
  <c r="J164" i="4"/>
  <c r="M164" i="4" s="1"/>
  <c r="I165" i="4"/>
  <c r="J165" i="4"/>
  <c r="M165" i="4" s="1"/>
  <c r="I166" i="4"/>
  <c r="J166" i="4"/>
  <c r="M166" i="4" s="1"/>
  <c r="I167" i="4"/>
  <c r="J167" i="4"/>
  <c r="M167" i="4" s="1"/>
  <c r="I168" i="4"/>
  <c r="J168" i="4"/>
  <c r="M168" i="4" s="1"/>
  <c r="I169" i="4"/>
  <c r="J169" i="4"/>
  <c r="M169" i="4" s="1"/>
  <c r="I170" i="4"/>
  <c r="J170" i="4"/>
  <c r="M170" i="4" s="1"/>
  <c r="I171" i="4"/>
  <c r="J171" i="4"/>
  <c r="M171" i="4" s="1"/>
  <c r="I172" i="4"/>
  <c r="J172" i="4"/>
  <c r="M172" i="4" s="1"/>
  <c r="I173" i="4"/>
  <c r="J173" i="4"/>
  <c r="M173" i="4" s="1"/>
  <c r="I174" i="4"/>
  <c r="J174" i="4"/>
  <c r="M174" i="4" s="1"/>
  <c r="I175" i="4"/>
  <c r="J175" i="4"/>
  <c r="M175" i="4" s="1"/>
  <c r="I176" i="4"/>
  <c r="J176" i="4"/>
  <c r="M176" i="4" s="1"/>
  <c r="I177" i="4"/>
  <c r="J177" i="4"/>
  <c r="M177" i="4" s="1"/>
  <c r="I178" i="4"/>
  <c r="J178" i="4"/>
  <c r="M178" i="4" s="1"/>
  <c r="I179" i="4"/>
  <c r="J179" i="4"/>
  <c r="M179" i="4" s="1"/>
  <c r="I180" i="4"/>
  <c r="J180" i="4"/>
  <c r="M180" i="4" s="1"/>
  <c r="I181" i="4"/>
  <c r="J181" i="4"/>
  <c r="M181" i="4" s="1"/>
  <c r="I182" i="4"/>
  <c r="J182" i="4"/>
  <c r="M182" i="4" s="1"/>
  <c r="I183" i="4"/>
  <c r="J183" i="4"/>
  <c r="M183" i="4" s="1"/>
  <c r="I184" i="4"/>
  <c r="J184" i="4"/>
  <c r="M184" i="4" s="1"/>
  <c r="I185" i="4"/>
  <c r="J185" i="4"/>
  <c r="M185" i="4" s="1"/>
  <c r="I186" i="4"/>
  <c r="J186" i="4"/>
  <c r="M186" i="4" s="1"/>
  <c r="I187" i="4"/>
  <c r="J187" i="4"/>
  <c r="M187" i="4" s="1"/>
  <c r="I188" i="4"/>
  <c r="J188" i="4"/>
  <c r="M188" i="4" s="1"/>
  <c r="I189" i="4"/>
  <c r="J189" i="4"/>
  <c r="M189" i="4" s="1"/>
  <c r="I190" i="4"/>
  <c r="J190" i="4"/>
  <c r="M190" i="4" s="1"/>
  <c r="I191" i="4"/>
  <c r="J191" i="4"/>
  <c r="M191" i="4" s="1"/>
  <c r="I192" i="4"/>
  <c r="J192" i="4"/>
  <c r="M192" i="4" s="1"/>
  <c r="I193" i="4"/>
  <c r="J193" i="4"/>
  <c r="M193" i="4" s="1"/>
  <c r="I194" i="4"/>
  <c r="J194" i="4"/>
  <c r="M194" i="4" s="1"/>
  <c r="I195" i="4"/>
  <c r="J195" i="4"/>
  <c r="M195" i="4" s="1"/>
  <c r="I196" i="4"/>
  <c r="J196" i="4"/>
  <c r="M196" i="4" s="1"/>
  <c r="I197" i="4"/>
  <c r="J197" i="4"/>
  <c r="M197" i="4" s="1"/>
  <c r="I198" i="4"/>
  <c r="J198" i="4"/>
  <c r="M198" i="4" s="1"/>
  <c r="I199" i="4"/>
  <c r="J199" i="4"/>
  <c r="M199" i="4" s="1"/>
  <c r="I200" i="4"/>
  <c r="J200" i="4"/>
  <c r="M200" i="4" s="1"/>
  <c r="I201" i="4"/>
  <c r="J201" i="4"/>
  <c r="M201" i="4" s="1"/>
  <c r="I202" i="4"/>
  <c r="J202" i="4"/>
  <c r="M202" i="4" s="1"/>
  <c r="I203" i="4"/>
  <c r="J203" i="4"/>
  <c r="M203" i="4" s="1"/>
  <c r="I204" i="4"/>
  <c r="J204" i="4"/>
  <c r="M204" i="4" s="1"/>
  <c r="I205" i="4"/>
  <c r="J205" i="4"/>
  <c r="M205" i="4" s="1"/>
  <c r="I206" i="4"/>
  <c r="J206" i="4"/>
  <c r="M206" i="4" s="1"/>
  <c r="I207" i="4"/>
  <c r="J207" i="4"/>
  <c r="M207" i="4" s="1"/>
  <c r="I208" i="4"/>
  <c r="J208" i="4"/>
  <c r="M208" i="4" s="1"/>
  <c r="I209" i="4"/>
  <c r="J209" i="4"/>
  <c r="M209" i="4" s="1"/>
  <c r="I210" i="4"/>
  <c r="J210" i="4"/>
  <c r="M210" i="4" s="1"/>
  <c r="I211" i="4"/>
  <c r="J211" i="4"/>
  <c r="M211" i="4" s="1"/>
  <c r="I212" i="4"/>
  <c r="J212" i="4"/>
  <c r="M212" i="4" s="1"/>
  <c r="I213" i="4"/>
  <c r="J213" i="4"/>
  <c r="M213" i="4" s="1"/>
  <c r="I214" i="4"/>
  <c r="J214" i="4"/>
  <c r="M214" i="4" s="1"/>
  <c r="I215" i="4"/>
  <c r="J215" i="4"/>
  <c r="M215" i="4" s="1"/>
  <c r="I216" i="4"/>
  <c r="J216" i="4"/>
  <c r="M216" i="4" s="1"/>
  <c r="I217" i="4"/>
  <c r="J217" i="4"/>
  <c r="M217" i="4" s="1"/>
  <c r="I218" i="4"/>
  <c r="J218" i="4"/>
  <c r="M218" i="4" s="1"/>
  <c r="I219" i="4"/>
  <c r="J219" i="4"/>
  <c r="M219" i="4" s="1"/>
  <c r="I220" i="4"/>
  <c r="J220" i="4"/>
  <c r="M220" i="4" s="1"/>
  <c r="I221" i="4"/>
  <c r="J221" i="4"/>
  <c r="M221" i="4" s="1"/>
  <c r="I222" i="4"/>
  <c r="J222" i="4"/>
  <c r="M222" i="4" s="1"/>
  <c r="I223" i="4"/>
  <c r="J223" i="4"/>
  <c r="M223" i="4" s="1"/>
  <c r="I224" i="4"/>
  <c r="J224" i="4"/>
  <c r="M224" i="4" s="1"/>
  <c r="I225" i="4"/>
  <c r="J225" i="4"/>
  <c r="M225" i="4" s="1"/>
  <c r="I226" i="4"/>
  <c r="J226" i="4"/>
  <c r="M226" i="4" s="1"/>
  <c r="I227" i="4"/>
  <c r="J227" i="4"/>
  <c r="M227" i="4" s="1"/>
  <c r="I228" i="4"/>
  <c r="J228" i="4"/>
  <c r="M228" i="4" s="1"/>
  <c r="I229" i="4"/>
  <c r="J229" i="4"/>
  <c r="M229" i="4" s="1"/>
  <c r="I230" i="4"/>
  <c r="J230" i="4"/>
  <c r="M230" i="4" s="1"/>
  <c r="I231" i="4"/>
  <c r="J231" i="4"/>
  <c r="M231" i="4" s="1"/>
  <c r="I232" i="4"/>
  <c r="J232" i="4"/>
  <c r="M232" i="4" s="1"/>
  <c r="I233" i="4"/>
  <c r="J233" i="4"/>
  <c r="M233" i="4" s="1"/>
  <c r="I234" i="4"/>
  <c r="J234" i="4"/>
  <c r="M234" i="4" s="1"/>
  <c r="I235" i="4"/>
  <c r="J235" i="4"/>
  <c r="M235" i="4" s="1"/>
  <c r="I236" i="4"/>
  <c r="J236" i="4"/>
  <c r="M236" i="4" s="1"/>
  <c r="I237" i="4"/>
  <c r="J237" i="4"/>
  <c r="M237" i="4" s="1"/>
  <c r="I238" i="4"/>
  <c r="J238" i="4"/>
  <c r="M238" i="4" s="1"/>
  <c r="I239" i="4"/>
  <c r="J239" i="4"/>
  <c r="M239" i="4" s="1"/>
  <c r="I240" i="4"/>
  <c r="J240" i="4"/>
  <c r="M240" i="4" s="1"/>
  <c r="I241" i="4"/>
  <c r="J241" i="4"/>
  <c r="M241" i="4" s="1"/>
  <c r="I242" i="4"/>
  <c r="J242" i="4"/>
  <c r="M242" i="4" s="1"/>
  <c r="I243" i="4"/>
  <c r="J243" i="4"/>
  <c r="M243" i="4" s="1"/>
  <c r="I244" i="4"/>
  <c r="J244" i="4"/>
  <c r="M244" i="4" s="1"/>
  <c r="I245" i="4"/>
  <c r="J245" i="4"/>
  <c r="M245" i="4" s="1"/>
  <c r="I246" i="4"/>
  <c r="J246" i="4"/>
  <c r="M246" i="4" s="1"/>
  <c r="I247" i="4"/>
  <c r="J247" i="4"/>
  <c r="M247" i="4" s="1"/>
  <c r="I248" i="4"/>
  <c r="J248" i="4"/>
  <c r="M248" i="4" s="1"/>
  <c r="I249" i="4"/>
  <c r="J249" i="4"/>
  <c r="M249" i="4" s="1"/>
  <c r="I250" i="4"/>
  <c r="J250" i="4"/>
  <c r="M250" i="4" s="1"/>
  <c r="I251" i="4"/>
  <c r="J251" i="4"/>
  <c r="M251" i="4" s="1"/>
  <c r="I252" i="4"/>
  <c r="J252" i="4"/>
  <c r="M252" i="4" s="1"/>
  <c r="I253" i="4"/>
  <c r="J253" i="4"/>
  <c r="M253" i="4" s="1"/>
  <c r="I254" i="4"/>
  <c r="J254" i="4"/>
  <c r="M254" i="4" s="1"/>
  <c r="I255" i="4"/>
  <c r="J255" i="4"/>
  <c r="M255" i="4" s="1"/>
  <c r="I256" i="4"/>
  <c r="J256" i="4"/>
  <c r="M256" i="4" s="1"/>
  <c r="I257" i="4"/>
  <c r="J257" i="4"/>
  <c r="M257" i="4" s="1"/>
  <c r="I258" i="4"/>
  <c r="J258" i="4"/>
  <c r="M258" i="4" s="1"/>
  <c r="I259" i="4"/>
  <c r="J259" i="4"/>
  <c r="M259" i="4" s="1"/>
  <c r="I260" i="4"/>
  <c r="J260" i="4"/>
  <c r="M260" i="4" s="1"/>
  <c r="I261" i="4"/>
  <c r="J261" i="4"/>
  <c r="M261" i="4" s="1"/>
  <c r="I262" i="4"/>
  <c r="J262" i="4"/>
  <c r="M262" i="4" s="1"/>
  <c r="I263" i="4"/>
  <c r="J263" i="4"/>
  <c r="M263" i="4" s="1"/>
  <c r="I264" i="4"/>
  <c r="J264" i="4"/>
  <c r="M264" i="4" s="1"/>
  <c r="I265" i="4"/>
  <c r="J265" i="4"/>
  <c r="M265" i="4" s="1"/>
  <c r="I266" i="4"/>
  <c r="J266" i="4"/>
  <c r="M266" i="4" s="1"/>
  <c r="I267" i="4"/>
  <c r="J267" i="4"/>
  <c r="M267" i="4" s="1"/>
  <c r="I268" i="4"/>
  <c r="J268" i="4"/>
  <c r="M268" i="4" s="1"/>
  <c r="I269" i="4"/>
  <c r="J269" i="4"/>
  <c r="M269" i="4" s="1"/>
  <c r="I270" i="4"/>
  <c r="J270" i="4"/>
  <c r="M270" i="4" s="1"/>
  <c r="I271" i="4"/>
  <c r="J271" i="4"/>
  <c r="M271" i="4" s="1"/>
  <c r="I272" i="4"/>
  <c r="J272" i="4"/>
  <c r="M272" i="4" s="1"/>
  <c r="I273" i="4"/>
  <c r="J273" i="4"/>
  <c r="M273" i="4" s="1"/>
  <c r="I274" i="4"/>
  <c r="J274" i="4"/>
  <c r="M274" i="4" s="1"/>
  <c r="I275" i="4"/>
  <c r="J275" i="4"/>
  <c r="M275" i="4" s="1"/>
  <c r="I276" i="4"/>
  <c r="J276" i="4"/>
  <c r="M276" i="4" s="1"/>
  <c r="I277" i="4"/>
  <c r="J277" i="4"/>
  <c r="M277" i="4" s="1"/>
  <c r="I278" i="4"/>
  <c r="J278" i="4"/>
  <c r="M278" i="4" s="1"/>
  <c r="I279" i="4"/>
  <c r="J279" i="4"/>
  <c r="M279" i="4" s="1"/>
  <c r="I280" i="4"/>
  <c r="J280" i="4"/>
  <c r="M280" i="4" s="1"/>
  <c r="I281" i="4"/>
  <c r="J281" i="4"/>
  <c r="M281" i="4" s="1"/>
  <c r="I282" i="4"/>
  <c r="J282" i="4"/>
  <c r="M282" i="4" s="1"/>
  <c r="I283" i="4"/>
  <c r="J283" i="4"/>
  <c r="M283" i="4" s="1"/>
  <c r="I284" i="4"/>
  <c r="J284" i="4"/>
  <c r="M284" i="4" s="1"/>
  <c r="I285" i="4"/>
  <c r="J285" i="4"/>
  <c r="M285" i="4" s="1"/>
  <c r="I286" i="4"/>
  <c r="J286" i="4"/>
  <c r="M286" i="4" s="1"/>
  <c r="I287" i="4"/>
  <c r="J287" i="4"/>
  <c r="M287" i="4" s="1"/>
  <c r="I288" i="4"/>
  <c r="J288" i="4"/>
  <c r="M288" i="4" s="1"/>
  <c r="I289" i="4"/>
  <c r="J289" i="4"/>
  <c r="M289" i="4" s="1"/>
  <c r="I290" i="4"/>
  <c r="J290" i="4"/>
  <c r="M290" i="4" s="1"/>
  <c r="I291" i="4"/>
  <c r="J291" i="4"/>
  <c r="M291" i="4" s="1"/>
  <c r="I292" i="4"/>
  <c r="J292" i="4"/>
  <c r="M292" i="4" s="1"/>
  <c r="I293" i="4"/>
  <c r="J293" i="4"/>
  <c r="M293" i="4" s="1"/>
  <c r="I294" i="4"/>
  <c r="J294" i="4"/>
  <c r="M294" i="4" s="1"/>
  <c r="I295" i="4"/>
  <c r="J295" i="4"/>
  <c r="M295" i="4" s="1"/>
  <c r="I296" i="4"/>
  <c r="J296" i="4"/>
  <c r="M296" i="4" s="1"/>
  <c r="I297" i="4"/>
  <c r="J297" i="4"/>
  <c r="M297" i="4" s="1"/>
  <c r="I298" i="4"/>
  <c r="J298" i="4"/>
  <c r="M298" i="4" s="1"/>
  <c r="I299" i="4"/>
  <c r="J299" i="4"/>
  <c r="M299" i="4" s="1"/>
  <c r="A1332" i="4"/>
  <c r="A2002" i="4" s="1"/>
  <c r="A2672" i="4" s="1"/>
  <c r="A3342" i="4" s="1"/>
  <c r="A4012" i="4" s="1"/>
  <c r="A4682" i="4" s="1"/>
  <c r="A5352" i="4" s="1"/>
  <c r="B1332" i="4"/>
  <c r="B2002" i="4" s="1"/>
  <c r="B2672" i="4" s="1"/>
  <c r="B3342" i="4" s="1"/>
  <c r="B4012" i="4" s="1"/>
  <c r="B4682" i="4" s="1"/>
  <c r="B5352" i="4" s="1"/>
  <c r="C1332" i="4"/>
  <c r="C2002" i="4" s="1"/>
  <c r="C2672" i="4" s="1"/>
  <c r="C3342" i="4" s="1"/>
  <c r="C4012" i="4" s="1"/>
  <c r="C4682" i="4" s="1"/>
  <c r="C5352" i="4" s="1"/>
  <c r="D1332" i="4"/>
  <c r="D2002" i="4" s="1"/>
  <c r="D2672" i="4" s="1"/>
  <c r="D3342" i="4" s="1"/>
  <c r="D4012" i="4" s="1"/>
  <c r="D4682" i="4" s="1"/>
  <c r="D5352" i="4" s="1"/>
  <c r="E1332" i="4"/>
  <c r="E2002" i="4" s="1"/>
  <c r="E2672" i="4" s="1"/>
  <c r="E3342" i="4" s="1"/>
  <c r="E4012" i="4" s="1"/>
  <c r="E4682" i="4" s="1"/>
  <c r="E5352" i="4" s="1"/>
  <c r="A1333" i="4"/>
  <c r="A2003" i="4" s="1"/>
  <c r="A2673" i="4" s="1"/>
  <c r="A3343" i="4" s="1"/>
  <c r="A4013" i="4" s="1"/>
  <c r="A4683" i="4" s="1"/>
  <c r="A5353" i="4" s="1"/>
  <c r="B1333" i="4"/>
  <c r="B2003" i="4" s="1"/>
  <c r="B2673" i="4" s="1"/>
  <c r="B3343" i="4" s="1"/>
  <c r="B4013" i="4" s="1"/>
  <c r="B4683" i="4" s="1"/>
  <c r="B5353" i="4" s="1"/>
  <c r="C1333" i="4"/>
  <c r="C2003" i="4" s="1"/>
  <c r="C2673" i="4" s="1"/>
  <c r="C3343" i="4" s="1"/>
  <c r="C4013" i="4" s="1"/>
  <c r="C4683" i="4" s="1"/>
  <c r="C5353" i="4" s="1"/>
  <c r="D1333" i="4"/>
  <c r="D2003" i="4" s="1"/>
  <c r="D2673" i="4" s="1"/>
  <c r="D3343" i="4" s="1"/>
  <c r="D4013" i="4" s="1"/>
  <c r="D4683" i="4" s="1"/>
  <c r="D5353" i="4" s="1"/>
  <c r="E1333" i="4"/>
  <c r="E2003" i="4" s="1"/>
  <c r="E2673" i="4" s="1"/>
  <c r="E3343" i="4" s="1"/>
  <c r="E4013" i="4" s="1"/>
  <c r="E4683" i="4" s="1"/>
  <c r="E5353" i="4" s="1"/>
  <c r="A1334" i="4"/>
  <c r="A2004" i="4" s="1"/>
  <c r="A2674" i="4" s="1"/>
  <c r="A3344" i="4" s="1"/>
  <c r="A4014" i="4" s="1"/>
  <c r="A4684" i="4" s="1"/>
  <c r="A5354" i="4" s="1"/>
  <c r="B1334" i="4"/>
  <c r="B2004" i="4" s="1"/>
  <c r="B2674" i="4" s="1"/>
  <c r="B3344" i="4" s="1"/>
  <c r="B4014" i="4" s="1"/>
  <c r="B4684" i="4" s="1"/>
  <c r="B5354" i="4" s="1"/>
  <c r="C1334" i="4"/>
  <c r="C2004" i="4" s="1"/>
  <c r="C2674" i="4" s="1"/>
  <c r="C3344" i="4" s="1"/>
  <c r="C4014" i="4" s="1"/>
  <c r="C4684" i="4" s="1"/>
  <c r="C5354" i="4" s="1"/>
  <c r="D1334" i="4"/>
  <c r="D2004" i="4" s="1"/>
  <c r="D2674" i="4" s="1"/>
  <c r="D3344" i="4" s="1"/>
  <c r="D4014" i="4" s="1"/>
  <c r="D4684" i="4" s="1"/>
  <c r="D5354" i="4" s="1"/>
  <c r="E1334" i="4"/>
  <c r="E2004" i="4" s="1"/>
  <c r="E2674" i="4" s="1"/>
  <c r="E3344" i="4" s="1"/>
  <c r="E4014" i="4" s="1"/>
  <c r="E4684" i="4" s="1"/>
  <c r="E5354" i="4" s="1"/>
  <c r="A1335" i="4"/>
  <c r="A2005" i="4" s="1"/>
  <c r="A2675" i="4" s="1"/>
  <c r="A3345" i="4" s="1"/>
  <c r="A4015" i="4" s="1"/>
  <c r="A4685" i="4" s="1"/>
  <c r="A5355" i="4" s="1"/>
  <c r="B1335" i="4"/>
  <c r="B2005" i="4" s="1"/>
  <c r="B2675" i="4" s="1"/>
  <c r="B3345" i="4" s="1"/>
  <c r="B4015" i="4" s="1"/>
  <c r="B4685" i="4" s="1"/>
  <c r="B5355" i="4" s="1"/>
  <c r="C1335" i="4"/>
  <c r="C2005" i="4" s="1"/>
  <c r="C2675" i="4" s="1"/>
  <c r="C3345" i="4" s="1"/>
  <c r="C4015" i="4" s="1"/>
  <c r="C4685" i="4" s="1"/>
  <c r="C5355" i="4" s="1"/>
  <c r="D1335" i="4"/>
  <c r="D2005" i="4" s="1"/>
  <c r="D2675" i="4" s="1"/>
  <c r="D3345" i="4" s="1"/>
  <c r="D4015" i="4" s="1"/>
  <c r="D4685" i="4" s="1"/>
  <c r="D5355" i="4" s="1"/>
  <c r="E1335" i="4"/>
  <c r="E2005" i="4" s="1"/>
  <c r="E2675" i="4" s="1"/>
  <c r="E3345" i="4" s="1"/>
  <c r="E4015" i="4" s="1"/>
  <c r="E4685" i="4" s="1"/>
  <c r="E5355" i="4" s="1"/>
  <c r="A1336" i="4"/>
  <c r="A2006" i="4" s="1"/>
  <c r="A2676" i="4" s="1"/>
  <c r="A3346" i="4" s="1"/>
  <c r="A4016" i="4" s="1"/>
  <c r="A4686" i="4" s="1"/>
  <c r="A5356" i="4" s="1"/>
  <c r="B1336" i="4"/>
  <c r="B2006" i="4" s="1"/>
  <c r="B2676" i="4" s="1"/>
  <c r="B3346" i="4" s="1"/>
  <c r="B4016" i="4" s="1"/>
  <c r="B4686" i="4" s="1"/>
  <c r="B5356" i="4" s="1"/>
  <c r="C1336" i="4"/>
  <c r="C2006" i="4" s="1"/>
  <c r="C2676" i="4" s="1"/>
  <c r="C3346" i="4" s="1"/>
  <c r="C4016" i="4" s="1"/>
  <c r="C4686" i="4" s="1"/>
  <c r="C5356" i="4" s="1"/>
  <c r="D1336" i="4"/>
  <c r="D2006" i="4" s="1"/>
  <c r="D2676" i="4" s="1"/>
  <c r="D3346" i="4" s="1"/>
  <c r="D4016" i="4" s="1"/>
  <c r="D4686" i="4" s="1"/>
  <c r="D5356" i="4" s="1"/>
  <c r="E1336" i="4"/>
  <c r="E2006" i="4" s="1"/>
  <c r="E2676" i="4" s="1"/>
  <c r="E3346" i="4" s="1"/>
  <c r="E4016" i="4" s="1"/>
  <c r="E4686" i="4" s="1"/>
  <c r="E5356" i="4" s="1"/>
  <c r="A1337" i="4"/>
  <c r="A2007" i="4" s="1"/>
  <c r="A2677" i="4" s="1"/>
  <c r="A3347" i="4" s="1"/>
  <c r="A4017" i="4" s="1"/>
  <c r="A4687" i="4" s="1"/>
  <c r="A5357" i="4" s="1"/>
  <c r="B1337" i="4"/>
  <c r="B2007" i="4" s="1"/>
  <c r="B2677" i="4" s="1"/>
  <c r="B3347" i="4" s="1"/>
  <c r="B4017" i="4" s="1"/>
  <c r="B4687" i="4" s="1"/>
  <c r="B5357" i="4" s="1"/>
  <c r="C1337" i="4"/>
  <c r="C2007" i="4" s="1"/>
  <c r="C2677" i="4" s="1"/>
  <c r="C3347" i="4" s="1"/>
  <c r="C4017" i="4" s="1"/>
  <c r="C4687" i="4" s="1"/>
  <c r="C5357" i="4" s="1"/>
  <c r="D1337" i="4"/>
  <c r="D2007" i="4" s="1"/>
  <c r="D2677" i="4" s="1"/>
  <c r="D3347" i="4" s="1"/>
  <c r="D4017" i="4" s="1"/>
  <c r="D4687" i="4" s="1"/>
  <c r="D5357" i="4" s="1"/>
  <c r="E1337" i="4"/>
  <c r="E2007" i="4" s="1"/>
  <c r="E2677" i="4" s="1"/>
  <c r="E3347" i="4" s="1"/>
  <c r="E4017" i="4" s="1"/>
  <c r="E4687" i="4" s="1"/>
  <c r="E5357" i="4" s="1"/>
  <c r="A1338" i="4"/>
  <c r="A2008" i="4" s="1"/>
  <c r="A2678" i="4" s="1"/>
  <c r="A3348" i="4" s="1"/>
  <c r="A4018" i="4" s="1"/>
  <c r="A4688" i="4" s="1"/>
  <c r="A5358" i="4" s="1"/>
  <c r="B1338" i="4"/>
  <c r="B2008" i="4" s="1"/>
  <c r="B2678" i="4" s="1"/>
  <c r="B3348" i="4" s="1"/>
  <c r="B4018" i="4" s="1"/>
  <c r="B4688" i="4" s="1"/>
  <c r="B5358" i="4" s="1"/>
  <c r="C1338" i="4"/>
  <c r="C2008" i="4" s="1"/>
  <c r="C2678" i="4" s="1"/>
  <c r="C3348" i="4" s="1"/>
  <c r="C4018" i="4" s="1"/>
  <c r="C4688" i="4" s="1"/>
  <c r="C5358" i="4" s="1"/>
  <c r="D1338" i="4"/>
  <c r="D2008" i="4" s="1"/>
  <c r="D2678" i="4" s="1"/>
  <c r="D3348" i="4" s="1"/>
  <c r="D4018" i="4" s="1"/>
  <c r="D4688" i="4" s="1"/>
  <c r="D5358" i="4" s="1"/>
  <c r="E1338" i="4"/>
  <c r="E2008" i="4" s="1"/>
  <c r="E2678" i="4" s="1"/>
  <c r="E3348" i="4" s="1"/>
  <c r="E4018" i="4" s="1"/>
  <c r="E4688" i="4" s="1"/>
  <c r="E5358" i="4" s="1"/>
  <c r="A291" i="4"/>
  <c r="B291" i="4"/>
  <c r="C291" i="4"/>
  <c r="D291" i="4"/>
  <c r="E291" i="4"/>
  <c r="A292" i="4"/>
  <c r="B292" i="4"/>
  <c r="E292" i="4"/>
  <c r="A293" i="4"/>
  <c r="B293" i="4"/>
  <c r="E293" i="4"/>
  <c r="A294" i="4"/>
  <c r="B294" i="4"/>
  <c r="E294" i="4"/>
  <c r="A295" i="4"/>
  <c r="B295" i="4"/>
  <c r="E295" i="4"/>
  <c r="A296" i="4"/>
  <c r="B296" i="4"/>
  <c r="E296" i="4"/>
  <c r="A297" i="4"/>
  <c r="B297" i="4"/>
  <c r="E297" i="4"/>
  <c r="A298" i="4"/>
  <c r="B298" i="4"/>
  <c r="E298" i="4"/>
  <c r="A299" i="4"/>
  <c r="B299" i="4"/>
  <c r="E299" i="4"/>
  <c r="A278" i="4"/>
  <c r="A948" i="4" s="1"/>
  <c r="A1618" i="4" s="1"/>
  <c r="A2288" i="4" s="1"/>
  <c r="A2958" i="4" s="1"/>
  <c r="A3628" i="4" s="1"/>
  <c r="A4298" i="4" s="1"/>
  <c r="A4968" i="4" s="1"/>
  <c r="B278" i="4"/>
  <c r="B948" i="4" s="1"/>
  <c r="B1618" i="4" s="1"/>
  <c r="B2288" i="4" s="1"/>
  <c r="B2958" i="4" s="1"/>
  <c r="B3628" i="4" s="1"/>
  <c r="B4298" i="4" s="1"/>
  <c r="B4968" i="4" s="1"/>
  <c r="C278" i="4"/>
  <c r="C948" i="4" s="1"/>
  <c r="C1618" i="4" s="1"/>
  <c r="C2288" i="4" s="1"/>
  <c r="C2958" i="4" s="1"/>
  <c r="C3628" i="4" s="1"/>
  <c r="C4298" i="4" s="1"/>
  <c r="C4968" i="4" s="1"/>
  <c r="D278" i="4"/>
  <c r="D948" i="4" s="1"/>
  <c r="D1618" i="4" s="1"/>
  <c r="D2288" i="4" s="1"/>
  <c r="D2958" i="4" s="1"/>
  <c r="D3628" i="4" s="1"/>
  <c r="D4298" i="4" s="1"/>
  <c r="D4968" i="4" s="1"/>
  <c r="A279" i="4"/>
  <c r="A949" i="4" s="1"/>
  <c r="A1619" i="4" s="1"/>
  <c r="A2289" i="4" s="1"/>
  <c r="A2959" i="4" s="1"/>
  <c r="A3629" i="4" s="1"/>
  <c r="A4299" i="4" s="1"/>
  <c r="A4969" i="4" s="1"/>
  <c r="B279" i="4"/>
  <c r="B949" i="4" s="1"/>
  <c r="B1619" i="4" s="1"/>
  <c r="B2289" i="4" s="1"/>
  <c r="B2959" i="4" s="1"/>
  <c r="B3629" i="4" s="1"/>
  <c r="B4299" i="4" s="1"/>
  <c r="B4969" i="4" s="1"/>
  <c r="C279" i="4"/>
  <c r="C949" i="4" s="1"/>
  <c r="C1619" i="4" s="1"/>
  <c r="C2289" i="4" s="1"/>
  <c r="C2959" i="4" s="1"/>
  <c r="C3629" i="4" s="1"/>
  <c r="C4299" i="4" s="1"/>
  <c r="C4969" i="4" s="1"/>
  <c r="E279" i="4"/>
  <c r="E949" i="4" s="1"/>
  <c r="E1619" i="4" s="1"/>
  <c r="E2289" i="4" s="1"/>
  <c r="E2959" i="4" s="1"/>
  <c r="E3629" i="4" s="1"/>
  <c r="E4299" i="4" s="1"/>
  <c r="E4969" i="4" s="1"/>
  <c r="A280" i="4"/>
  <c r="A950" i="4" s="1"/>
  <c r="A1620" i="4" s="1"/>
  <c r="A2290" i="4" s="1"/>
  <c r="A2960" i="4" s="1"/>
  <c r="A3630" i="4" s="1"/>
  <c r="A4300" i="4" s="1"/>
  <c r="A4970" i="4" s="1"/>
  <c r="B280" i="4"/>
  <c r="B950" i="4" s="1"/>
  <c r="B1620" i="4" s="1"/>
  <c r="B2290" i="4" s="1"/>
  <c r="B2960" i="4" s="1"/>
  <c r="B3630" i="4" s="1"/>
  <c r="B4300" i="4" s="1"/>
  <c r="B4970" i="4" s="1"/>
  <c r="C280" i="4"/>
  <c r="C950" i="4" s="1"/>
  <c r="C1620" i="4" s="1"/>
  <c r="C2290" i="4" s="1"/>
  <c r="C2960" i="4" s="1"/>
  <c r="C3630" i="4" s="1"/>
  <c r="C4300" i="4" s="1"/>
  <c r="C4970" i="4" s="1"/>
  <c r="E280" i="4"/>
  <c r="E950" i="4" s="1"/>
  <c r="E1620" i="4" s="1"/>
  <c r="E2290" i="4" s="1"/>
  <c r="E2960" i="4" s="1"/>
  <c r="E3630" i="4" s="1"/>
  <c r="E4300" i="4" s="1"/>
  <c r="E4970" i="4" s="1"/>
  <c r="A281" i="4"/>
  <c r="A951" i="4" s="1"/>
  <c r="A1621" i="4" s="1"/>
  <c r="A2291" i="4" s="1"/>
  <c r="A2961" i="4" s="1"/>
  <c r="A3631" i="4" s="1"/>
  <c r="A4301" i="4" s="1"/>
  <c r="A4971" i="4" s="1"/>
  <c r="B281" i="4"/>
  <c r="B951" i="4" s="1"/>
  <c r="B1621" i="4" s="1"/>
  <c r="B2291" i="4" s="1"/>
  <c r="B2961" i="4" s="1"/>
  <c r="B3631" i="4" s="1"/>
  <c r="B4301" i="4" s="1"/>
  <c r="B4971" i="4" s="1"/>
  <c r="C281" i="4"/>
  <c r="C951" i="4" s="1"/>
  <c r="C1621" i="4" s="1"/>
  <c r="C2291" i="4" s="1"/>
  <c r="C2961" i="4" s="1"/>
  <c r="C3631" i="4" s="1"/>
  <c r="C4301" i="4" s="1"/>
  <c r="C4971" i="4" s="1"/>
  <c r="D281" i="4"/>
  <c r="D951" i="4" s="1"/>
  <c r="D1621" i="4" s="1"/>
  <c r="D2291" i="4" s="1"/>
  <c r="D2961" i="4" s="1"/>
  <c r="D3631" i="4" s="1"/>
  <c r="D4301" i="4" s="1"/>
  <c r="D4971" i="4" s="1"/>
  <c r="E281" i="4"/>
  <c r="E951" i="4" s="1"/>
  <c r="E1621" i="4" s="1"/>
  <c r="E2291" i="4" s="1"/>
  <c r="E2961" i="4" s="1"/>
  <c r="E3631" i="4" s="1"/>
  <c r="E4301" i="4" s="1"/>
  <c r="E4971" i="4" s="1"/>
  <c r="A282" i="4"/>
  <c r="B282" i="4"/>
  <c r="E282" i="4"/>
  <c r="A283" i="4"/>
  <c r="B283" i="4"/>
  <c r="E283" i="4"/>
  <c r="A284" i="4"/>
  <c r="B284" i="4"/>
  <c r="E284" i="4"/>
  <c r="A285" i="4"/>
  <c r="B285" i="4"/>
  <c r="E285" i="4"/>
  <c r="A286" i="4"/>
  <c r="B286" i="4"/>
  <c r="E286" i="4"/>
  <c r="A287" i="4"/>
  <c r="B287" i="4"/>
  <c r="E287" i="4"/>
  <c r="A288" i="4"/>
  <c r="B288" i="4"/>
  <c r="C288" i="4"/>
  <c r="D288" i="4"/>
  <c r="E288" i="4"/>
  <c r="A289" i="4"/>
  <c r="B289" i="4"/>
  <c r="E289" i="4"/>
  <c r="A290" i="4"/>
  <c r="B290" i="4"/>
  <c r="E290" i="4"/>
  <c r="P286" i="2" l="1"/>
  <c r="S286" i="2" s="1"/>
  <c r="P299" i="2"/>
  <c r="S299" i="2" s="1"/>
  <c r="P290" i="2"/>
  <c r="S290" i="2" s="1"/>
  <c r="P289" i="2"/>
  <c r="S289" i="2" s="1"/>
  <c r="P292" i="2"/>
  <c r="S292" i="2" s="1"/>
  <c r="P283" i="2"/>
  <c r="S283" i="2" s="1"/>
  <c r="P294" i="2"/>
  <c r="S294" i="2" s="1"/>
  <c r="P287" i="2"/>
  <c r="S287" i="2" s="1"/>
  <c r="P293" i="2"/>
  <c r="S293" i="2" s="1"/>
  <c r="P280" i="2"/>
  <c r="S280" i="2" s="1"/>
  <c r="P297" i="2"/>
  <c r="S297" i="2" s="1"/>
  <c r="P296" i="2"/>
  <c r="S296" i="2" s="1"/>
  <c r="P284" i="2"/>
  <c r="S284" i="2" s="1"/>
  <c r="P281" i="2"/>
  <c r="S281" i="2" s="1"/>
  <c r="P278" i="2"/>
  <c r="S278" i="2" s="1"/>
  <c r="P291" i="2"/>
  <c r="S291" i="2" s="1"/>
  <c r="P288" i="2"/>
  <c r="S288" i="2" s="1"/>
  <c r="P285" i="2"/>
  <c r="S285" i="2" s="1"/>
  <c r="P282" i="2"/>
  <c r="S282" i="2" s="1"/>
  <c r="P279" i="2"/>
  <c r="S279" i="2" s="1"/>
  <c r="P298" i="2"/>
  <c r="S298" i="2" s="1"/>
  <c r="P295" i="2"/>
  <c r="S295" i="2" s="1"/>
  <c r="I1345" i="4"/>
  <c r="F1239" i="4"/>
  <c r="F1909" i="4" s="1"/>
  <c r="F2579" i="4" s="1"/>
  <c r="F3249" i="4" s="1"/>
  <c r="F3919" i="4" s="1"/>
  <c r="F4589" i="4" s="1"/>
  <c r="F5259" i="4" s="1"/>
  <c r="G1338" i="4"/>
  <c r="G2008" i="4" s="1"/>
  <c r="G2678" i="4" s="1"/>
  <c r="G3348" i="4" s="1"/>
  <c r="G4018" i="4" s="1"/>
  <c r="G4688" i="4" s="1"/>
  <c r="G5358" i="4" s="1"/>
  <c r="G1335" i="4"/>
  <c r="G2005" i="4" s="1"/>
  <c r="G2675" i="4" s="1"/>
  <c r="G3345" i="4" s="1"/>
  <c r="G4015" i="4" s="1"/>
  <c r="G4685" i="4" s="1"/>
  <c r="G5355" i="4" s="1"/>
  <c r="G1332" i="4"/>
  <c r="G2002" i="4" s="1"/>
  <c r="G2672" i="4" s="1"/>
  <c r="G3342" i="4" s="1"/>
  <c r="G4012" i="4" s="1"/>
  <c r="G4682" i="4" s="1"/>
  <c r="G5352" i="4" s="1"/>
  <c r="G1329" i="4"/>
  <c r="G1999" i="4" s="1"/>
  <c r="G2669" i="4" s="1"/>
  <c r="G3339" i="4" s="1"/>
  <c r="G4009" i="4" s="1"/>
  <c r="G4679" i="4" s="1"/>
  <c r="G5349" i="4" s="1"/>
  <c r="G1326" i="4"/>
  <c r="G1996" i="4" s="1"/>
  <c r="G2666" i="4" s="1"/>
  <c r="G3336" i="4" s="1"/>
  <c r="G4006" i="4" s="1"/>
  <c r="G4676" i="4" s="1"/>
  <c r="G5346" i="4" s="1"/>
  <c r="G1323" i="4"/>
  <c r="G1993" i="4" s="1"/>
  <c r="G2663" i="4" s="1"/>
  <c r="G3333" i="4" s="1"/>
  <c r="G4003" i="4" s="1"/>
  <c r="G4673" i="4" s="1"/>
  <c r="G5343" i="4" s="1"/>
  <c r="G1320" i="4"/>
  <c r="G1990" i="4" s="1"/>
  <c r="G2660" i="4" s="1"/>
  <c r="G3330" i="4" s="1"/>
  <c r="G4000" i="4" s="1"/>
  <c r="G4670" i="4" s="1"/>
  <c r="G5340" i="4" s="1"/>
  <c r="G1317" i="4"/>
  <c r="G1987" i="4" s="1"/>
  <c r="G2657" i="4" s="1"/>
  <c r="G3327" i="4" s="1"/>
  <c r="G3997" i="4" s="1"/>
  <c r="G4667" i="4" s="1"/>
  <c r="G5337" i="4" s="1"/>
  <c r="G1314" i="4"/>
  <c r="G1984" i="4" s="1"/>
  <c r="G2654" i="4" s="1"/>
  <c r="G3324" i="4" s="1"/>
  <c r="G3994" i="4" s="1"/>
  <c r="G4664" i="4" s="1"/>
  <c r="G5334" i="4" s="1"/>
  <c r="G1311" i="4"/>
  <c r="G1981" i="4" s="1"/>
  <c r="G2651" i="4" s="1"/>
  <c r="G3321" i="4" s="1"/>
  <c r="G3991" i="4" s="1"/>
  <c r="G4661" i="4" s="1"/>
  <c r="G5331" i="4" s="1"/>
  <c r="G1308" i="4"/>
  <c r="G1978" i="4" s="1"/>
  <c r="G2648" i="4" s="1"/>
  <c r="G3318" i="4" s="1"/>
  <c r="G3988" i="4" s="1"/>
  <c r="G4658" i="4" s="1"/>
  <c r="G5328" i="4" s="1"/>
  <c r="G1305" i="4"/>
  <c r="G1975" i="4" s="1"/>
  <c r="G2645" i="4" s="1"/>
  <c r="G3315" i="4" s="1"/>
  <c r="G3985" i="4" s="1"/>
  <c r="G4655" i="4" s="1"/>
  <c r="G5325" i="4" s="1"/>
  <c r="G1302" i="4"/>
  <c r="G1972" i="4" s="1"/>
  <c r="G2642" i="4" s="1"/>
  <c r="G3312" i="4" s="1"/>
  <c r="G3982" i="4" s="1"/>
  <c r="G4652" i="4" s="1"/>
  <c r="G5322" i="4" s="1"/>
  <c r="G1224" i="4"/>
  <c r="G1894" i="4" s="1"/>
  <c r="G2564" i="4" s="1"/>
  <c r="G3234" i="4" s="1"/>
  <c r="G3904" i="4" s="1"/>
  <c r="G4574" i="4" s="1"/>
  <c r="G5244" i="4" s="1"/>
  <c r="G1212" i="4"/>
  <c r="G1882" i="4" s="1"/>
  <c r="G2552" i="4" s="1"/>
  <c r="G3222" i="4" s="1"/>
  <c r="G3892" i="4" s="1"/>
  <c r="G4562" i="4" s="1"/>
  <c r="G5232" i="4" s="1"/>
  <c r="G1200" i="4"/>
  <c r="G1870" i="4" s="1"/>
  <c r="G2540" i="4" s="1"/>
  <c r="G3210" i="4" s="1"/>
  <c r="G3880" i="4" s="1"/>
  <c r="G4550" i="4" s="1"/>
  <c r="G5220" i="4" s="1"/>
  <c r="G1155" i="4"/>
  <c r="G1825" i="4" s="1"/>
  <c r="G2495" i="4" s="1"/>
  <c r="G3165" i="4" s="1"/>
  <c r="G3835" i="4" s="1"/>
  <c r="G4505" i="4" s="1"/>
  <c r="G5175" i="4" s="1"/>
  <c r="G1152" i="4"/>
  <c r="G1822" i="4" s="1"/>
  <c r="G2492" i="4" s="1"/>
  <c r="G3162" i="4" s="1"/>
  <c r="G3832" i="4" s="1"/>
  <c r="G4502" i="4" s="1"/>
  <c r="G5172" i="4" s="1"/>
  <c r="G1137" i="4"/>
  <c r="G1807" i="4" s="1"/>
  <c r="G2477" i="4" s="1"/>
  <c r="G3147" i="4" s="1"/>
  <c r="G3817" i="4" s="1"/>
  <c r="G4487" i="4" s="1"/>
  <c r="G5157" i="4" s="1"/>
  <c r="G1125" i="4"/>
  <c r="G1795" i="4" s="1"/>
  <c r="G2465" i="4" s="1"/>
  <c r="G3135" i="4" s="1"/>
  <c r="G3805" i="4" s="1"/>
  <c r="G4475" i="4" s="1"/>
  <c r="G5145" i="4" s="1"/>
  <c r="G1122" i="4"/>
  <c r="G1792" i="4" s="1"/>
  <c r="G2462" i="4" s="1"/>
  <c r="G3132" i="4" s="1"/>
  <c r="G3802" i="4" s="1"/>
  <c r="G4472" i="4" s="1"/>
  <c r="G5142" i="4" s="1"/>
  <c r="G1119" i="4"/>
  <c r="G1789" i="4" s="1"/>
  <c r="G2459" i="4" s="1"/>
  <c r="G3129" i="4" s="1"/>
  <c r="G3799" i="4" s="1"/>
  <c r="G4469" i="4" s="1"/>
  <c r="G5139" i="4" s="1"/>
  <c r="G1116" i="4"/>
  <c r="G1786" i="4" s="1"/>
  <c r="G2456" i="4" s="1"/>
  <c r="G3126" i="4" s="1"/>
  <c r="G3796" i="4" s="1"/>
  <c r="G4466" i="4" s="1"/>
  <c r="G5136" i="4" s="1"/>
  <c r="G1113" i="4"/>
  <c r="G1783" i="4" s="1"/>
  <c r="G2453" i="4" s="1"/>
  <c r="G3123" i="4" s="1"/>
  <c r="G3793" i="4" s="1"/>
  <c r="G4463" i="4" s="1"/>
  <c r="G5133" i="4" s="1"/>
  <c r="G1110" i="4"/>
  <c r="G1780" i="4" s="1"/>
  <c r="G2450" i="4" s="1"/>
  <c r="G3120" i="4" s="1"/>
  <c r="G3790" i="4" s="1"/>
  <c r="G4460" i="4" s="1"/>
  <c r="G5130" i="4" s="1"/>
  <c r="G1107" i="4"/>
  <c r="G1777" i="4" s="1"/>
  <c r="G2447" i="4" s="1"/>
  <c r="G3117" i="4" s="1"/>
  <c r="G3787" i="4" s="1"/>
  <c r="G4457" i="4" s="1"/>
  <c r="G5127" i="4" s="1"/>
  <c r="G1104" i="4"/>
  <c r="G1774" i="4" s="1"/>
  <c r="G2444" i="4" s="1"/>
  <c r="G3114" i="4" s="1"/>
  <c r="G3784" i="4" s="1"/>
  <c r="G4454" i="4" s="1"/>
  <c r="G5124" i="4" s="1"/>
  <c r="G1101" i="4"/>
  <c r="G1771" i="4" s="1"/>
  <c r="G2441" i="4" s="1"/>
  <c r="G3111" i="4" s="1"/>
  <c r="G3781" i="4" s="1"/>
  <c r="G4451" i="4" s="1"/>
  <c r="G5121" i="4" s="1"/>
  <c r="G1098" i="4"/>
  <c r="G1768" i="4" s="1"/>
  <c r="G2438" i="4" s="1"/>
  <c r="G3108" i="4" s="1"/>
  <c r="G3778" i="4" s="1"/>
  <c r="G4448" i="4" s="1"/>
  <c r="G5118" i="4" s="1"/>
  <c r="G1095" i="4"/>
  <c r="G1765" i="4" s="1"/>
  <c r="G2435" i="4" s="1"/>
  <c r="G3105" i="4" s="1"/>
  <c r="G3775" i="4" s="1"/>
  <c r="G4445" i="4" s="1"/>
  <c r="G5115" i="4" s="1"/>
  <c r="G1092" i="4"/>
  <c r="G1762" i="4" s="1"/>
  <c r="G2432" i="4" s="1"/>
  <c r="G3102" i="4" s="1"/>
  <c r="G3772" i="4" s="1"/>
  <c r="G4442" i="4" s="1"/>
  <c r="G5112" i="4" s="1"/>
  <c r="G1089" i="4"/>
  <c r="G1759" i="4" s="1"/>
  <c r="G2429" i="4" s="1"/>
  <c r="G3099" i="4" s="1"/>
  <c r="G3769" i="4" s="1"/>
  <c r="G4439" i="4" s="1"/>
  <c r="G5109" i="4" s="1"/>
  <c r="G1086" i="4"/>
  <c r="G1756" i="4" s="1"/>
  <c r="G2426" i="4" s="1"/>
  <c r="G3096" i="4" s="1"/>
  <c r="G3766" i="4" s="1"/>
  <c r="G4436" i="4" s="1"/>
  <c r="G5106" i="4" s="1"/>
  <c r="G1083" i="4"/>
  <c r="G1753" i="4" s="1"/>
  <c r="G2423" i="4" s="1"/>
  <c r="G3093" i="4" s="1"/>
  <c r="G3763" i="4" s="1"/>
  <c r="G4433" i="4" s="1"/>
  <c r="G5103" i="4" s="1"/>
  <c r="G1080" i="4"/>
  <c r="G1750" i="4" s="1"/>
  <c r="G2420" i="4" s="1"/>
  <c r="G3090" i="4" s="1"/>
  <c r="G3760" i="4" s="1"/>
  <c r="G4430" i="4" s="1"/>
  <c r="G5100" i="4" s="1"/>
  <c r="G1077" i="4"/>
  <c r="G1747" i="4" s="1"/>
  <c r="G2417" i="4" s="1"/>
  <c r="G3087" i="4" s="1"/>
  <c r="G3757" i="4" s="1"/>
  <c r="G4427" i="4" s="1"/>
  <c r="G5097" i="4" s="1"/>
  <c r="G1074" i="4"/>
  <c r="G1744" i="4" s="1"/>
  <c r="G2414" i="4" s="1"/>
  <c r="G3084" i="4" s="1"/>
  <c r="G3754" i="4" s="1"/>
  <c r="G4424" i="4" s="1"/>
  <c r="G5094" i="4" s="1"/>
  <c r="G1071" i="4"/>
  <c r="G1741" i="4" s="1"/>
  <c r="G2411" i="4" s="1"/>
  <c r="G3081" i="4" s="1"/>
  <c r="G3751" i="4" s="1"/>
  <c r="G4421" i="4" s="1"/>
  <c r="G5091" i="4" s="1"/>
  <c r="G1068" i="4"/>
  <c r="G1738" i="4" s="1"/>
  <c r="G2408" i="4" s="1"/>
  <c r="G3078" i="4" s="1"/>
  <c r="G3748" i="4" s="1"/>
  <c r="G4418" i="4" s="1"/>
  <c r="G5088" i="4" s="1"/>
  <c r="G1065" i="4"/>
  <c r="G1735" i="4" s="1"/>
  <c r="G2405" i="4" s="1"/>
  <c r="G3075" i="4" s="1"/>
  <c r="G3745" i="4" s="1"/>
  <c r="G4415" i="4" s="1"/>
  <c r="G5085" i="4" s="1"/>
  <c r="G1062" i="4"/>
  <c r="G1732" i="4" s="1"/>
  <c r="G2402" i="4" s="1"/>
  <c r="G3072" i="4" s="1"/>
  <c r="G3742" i="4" s="1"/>
  <c r="G4412" i="4" s="1"/>
  <c r="G5082" i="4" s="1"/>
  <c r="G1059" i="4"/>
  <c r="G1729" i="4" s="1"/>
  <c r="G2399" i="4" s="1"/>
  <c r="G3069" i="4" s="1"/>
  <c r="G3739" i="4" s="1"/>
  <c r="G4409" i="4" s="1"/>
  <c r="G5079" i="4" s="1"/>
  <c r="G1056" i="4"/>
  <c r="G1726" i="4" s="1"/>
  <c r="G2396" i="4" s="1"/>
  <c r="G3066" i="4" s="1"/>
  <c r="G3736" i="4" s="1"/>
  <c r="G4406" i="4" s="1"/>
  <c r="G5076" i="4" s="1"/>
  <c r="G1053" i="4"/>
  <c r="G1723" i="4" s="1"/>
  <c r="G2393" i="4" s="1"/>
  <c r="G3063" i="4" s="1"/>
  <c r="G3733" i="4" s="1"/>
  <c r="G4403" i="4" s="1"/>
  <c r="G5073" i="4" s="1"/>
  <c r="G1050" i="4"/>
  <c r="G1720" i="4" s="1"/>
  <c r="G2390" i="4" s="1"/>
  <c r="G3060" i="4" s="1"/>
  <c r="G3730" i="4" s="1"/>
  <c r="G4400" i="4" s="1"/>
  <c r="G5070" i="4" s="1"/>
  <c r="G1047" i="4"/>
  <c r="G1717" i="4" s="1"/>
  <c r="G2387" i="4" s="1"/>
  <c r="G3057" i="4" s="1"/>
  <c r="G3727" i="4" s="1"/>
  <c r="G4397" i="4" s="1"/>
  <c r="G5067" i="4" s="1"/>
  <c r="G1044" i="4"/>
  <c r="G1714" i="4" s="1"/>
  <c r="G2384" i="4" s="1"/>
  <c r="G3054" i="4" s="1"/>
  <c r="G3724" i="4" s="1"/>
  <c r="G4394" i="4" s="1"/>
  <c r="G5064" i="4" s="1"/>
  <c r="G1041" i="4"/>
  <c r="G1711" i="4" s="1"/>
  <c r="G2381" i="4" s="1"/>
  <c r="G3051" i="4" s="1"/>
  <c r="G3721" i="4" s="1"/>
  <c r="G4391" i="4" s="1"/>
  <c r="G5061" i="4" s="1"/>
  <c r="G1038" i="4"/>
  <c r="G1708" i="4" s="1"/>
  <c r="G2378" i="4" s="1"/>
  <c r="G3048" i="4" s="1"/>
  <c r="G3718" i="4" s="1"/>
  <c r="G4388" i="4" s="1"/>
  <c r="G5058" i="4" s="1"/>
  <c r="G1035" i="4"/>
  <c r="G1705" i="4" s="1"/>
  <c r="G2375" i="4" s="1"/>
  <c r="G3045" i="4" s="1"/>
  <c r="G3715" i="4" s="1"/>
  <c r="G4385" i="4" s="1"/>
  <c r="G5055" i="4" s="1"/>
  <c r="G1032" i="4"/>
  <c r="G1702" i="4" s="1"/>
  <c r="G2372" i="4" s="1"/>
  <c r="G3042" i="4" s="1"/>
  <c r="G3712" i="4" s="1"/>
  <c r="G4382" i="4" s="1"/>
  <c r="G5052" i="4" s="1"/>
  <c r="G1029" i="4"/>
  <c r="G1699" i="4" s="1"/>
  <c r="G2369" i="4" s="1"/>
  <c r="G3039" i="4" s="1"/>
  <c r="G3709" i="4" s="1"/>
  <c r="G4379" i="4" s="1"/>
  <c r="G5049" i="4" s="1"/>
  <c r="G1026" i="4"/>
  <c r="G1696" i="4" s="1"/>
  <c r="G2366" i="4" s="1"/>
  <c r="G3036" i="4" s="1"/>
  <c r="G3706" i="4" s="1"/>
  <c r="G4376" i="4" s="1"/>
  <c r="G5046" i="4" s="1"/>
  <c r="G1023" i="4"/>
  <c r="G1693" i="4" s="1"/>
  <c r="G2363" i="4" s="1"/>
  <c r="G3033" i="4" s="1"/>
  <c r="G3703" i="4" s="1"/>
  <c r="G4373" i="4" s="1"/>
  <c r="G5043" i="4" s="1"/>
  <c r="G1020" i="4"/>
  <c r="G1690" i="4" s="1"/>
  <c r="G2360" i="4" s="1"/>
  <c r="G3030" i="4" s="1"/>
  <c r="G3700" i="4" s="1"/>
  <c r="G4370" i="4" s="1"/>
  <c r="G5040" i="4" s="1"/>
  <c r="G1017" i="4"/>
  <c r="G1687" i="4" s="1"/>
  <c r="G2357" i="4" s="1"/>
  <c r="G3027" i="4" s="1"/>
  <c r="G3697" i="4" s="1"/>
  <c r="G4367" i="4" s="1"/>
  <c r="G5037" i="4" s="1"/>
  <c r="G1014" i="4"/>
  <c r="G1684" i="4" s="1"/>
  <c r="G2354" i="4" s="1"/>
  <c r="G3024" i="4" s="1"/>
  <c r="G3694" i="4" s="1"/>
  <c r="G4364" i="4" s="1"/>
  <c r="G5034" i="4" s="1"/>
  <c r="F1272" i="4"/>
  <c r="F1942" i="4" s="1"/>
  <c r="F2612" i="4" s="1"/>
  <c r="F3282" i="4" s="1"/>
  <c r="F3952" i="4" s="1"/>
  <c r="F4622" i="4" s="1"/>
  <c r="F5292" i="4" s="1"/>
  <c r="F1336" i="4"/>
  <c r="F2006" i="4" s="1"/>
  <c r="F2676" i="4" s="1"/>
  <c r="F1333" i="4"/>
  <c r="F2003" i="4" s="1"/>
  <c r="F2673" i="4" s="1"/>
  <c r="F3343" i="4" s="1"/>
  <c r="F4013" i="4" s="1"/>
  <c r="F4683" i="4" s="1"/>
  <c r="F5353" i="4" s="1"/>
  <c r="F1330" i="4"/>
  <c r="F2000" i="4" s="1"/>
  <c r="F2670" i="4" s="1"/>
  <c r="F3340" i="4" s="1"/>
  <c r="F4010" i="4" s="1"/>
  <c r="F4680" i="4" s="1"/>
  <c r="F5350" i="4" s="1"/>
  <c r="F1327" i="4"/>
  <c r="F1997" i="4" s="1"/>
  <c r="F2667" i="4" s="1"/>
  <c r="F3337" i="4" s="1"/>
  <c r="F4007" i="4" s="1"/>
  <c r="F4677" i="4" s="1"/>
  <c r="F5347" i="4" s="1"/>
  <c r="F1324" i="4"/>
  <c r="F1994" i="4" s="1"/>
  <c r="F2664" i="4" s="1"/>
  <c r="F3334" i="4" s="1"/>
  <c r="F4004" i="4" s="1"/>
  <c r="F4674" i="4" s="1"/>
  <c r="F5344" i="4" s="1"/>
  <c r="F1321" i="4"/>
  <c r="F1991" i="4" s="1"/>
  <c r="F2661" i="4" s="1"/>
  <c r="F3331" i="4" s="1"/>
  <c r="F4001" i="4" s="1"/>
  <c r="F4671" i="4" s="1"/>
  <c r="F1318" i="4"/>
  <c r="F1988" i="4" s="1"/>
  <c r="F2658" i="4" s="1"/>
  <c r="F1315" i="4"/>
  <c r="F1985" i="4" s="1"/>
  <c r="F2655" i="4" s="1"/>
  <c r="F3325" i="4" s="1"/>
  <c r="F3995" i="4" s="1"/>
  <c r="F4665" i="4" s="1"/>
  <c r="F5335" i="4" s="1"/>
  <c r="F1312" i="4"/>
  <c r="F1982" i="4" s="1"/>
  <c r="F2652" i="4" s="1"/>
  <c r="F3322" i="4" s="1"/>
  <c r="F3992" i="4" s="1"/>
  <c r="F4662" i="4" s="1"/>
  <c r="F5332" i="4" s="1"/>
  <c r="F1309" i="4"/>
  <c r="F1979" i="4" s="1"/>
  <c r="F2649" i="4" s="1"/>
  <c r="F3319" i="4" s="1"/>
  <c r="F3989" i="4" s="1"/>
  <c r="F4659" i="4" s="1"/>
  <c r="F5329" i="4" s="1"/>
  <c r="F1306" i="4"/>
  <c r="F1976" i="4" s="1"/>
  <c r="F2646" i="4" s="1"/>
  <c r="F3316" i="4" s="1"/>
  <c r="F3986" i="4" s="1"/>
  <c r="F4656" i="4" s="1"/>
  <c r="F5326" i="4" s="1"/>
  <c r="F1303" i="4"/>
  <c r="F1973" i="4" s="1"/>
  <c r="F2643" i="4" s="1"/>
  <c r="F3313" i="4" s="1"/>
  <c r="F3983" i="4" s="1"/>
  <c r="F4653" i="4" s="1"/>
  <c r="F1264" i="4"/>
  <c r="F1934" i="4" s="1"/>
  <c r="F2604" i="4" s="1"/>
  <c r="F1258" i="4"/>
  <c r="F1928" i="4" s="1"/>
  <c r="F2598" i="4" s="1"/>
  <c r="F3268" i="4" s="1"/>
  <c r="F3938" i="4" s="1"/>
  <c r="F4608" i="4" s="1"/>
  <c r="F5278" i="4" s="1"/>
  <c r="F1252" i="4"/>
  <c r="F1922" i="4" s="1"/>
  <c r="F2592" i="4" s="1"/>
  <c r="F3262" i="4" s="1"/>
  <c r="F3932" i="4" s="1"/>
  <c r="F4602" i="4" s="1"/>
  <c r="F5272" i="4" s="1"/>
  <c r="F1246" i="4"/>
  <c r="F1916" i="4" s="1"/>
  <c r="F2586" i="4" s="1"/>
  <c r="F3256" i="4" s="1"/>
  <c r="F3926" i="4" s="1"/>
  <c r="F4596" i="4" s="1"/>
  <c r="F5266" i="4" s="1"/>
  <c r="F1243" i="4"/>
  <c r="F1913" i="4" s="1"/>
  <c r="F2583" i="4" s="1"/>
  <c r="F3253" i="4" s="1"/>
  <c r="F3923" i="4" s="1"/>
  <c r="F4593" i="4" s="1"/>
  <c r="F5263" i="4" s="1"/>
  <c r="F1240" i="4"/>
  <c r="F1910" i="4" s="1"/>
  <c r="F2580" i="4" s="1"/>
  <c r="F3250" i="4" s="1"/>
  <c r="F3920" i="4" s="1"/>
  <c r="F4590" i="4" s="1"/>
  <c r="F1237" i="4"/>
  <c r="F1907" i="4" s="1"/>
  <c r="F2577" i="4" s="1"/>
  <c r="F1234" i="4"/>
  <c r="F1904" i="4" s="1"/>
  <c r="F2574" i="4" s="1"/>
  <c r="F3244" i="4" s="1"/>
  <c r="F3914" i="4" s="1"/>
  <c r="F4584" i="4" s="1"/>
  <c r="F5254" i="4" s="1"/>
  <c r="F1231" i="4"/>
  <c r="F1901" i="4" s="1"/>
  <c r="F2571" i="4" s="1"/>
  <c r="F3241" i="4" s="1"/>
  <c r="F3911" i="4" s="1"/>
  <c r="F4581" i="4" s="1"/>
  <c r="F5251" i="4" s="1"/>
  <c r="F1228" i="4"/>
  <c r="F1898" i="4" s="1"/>
  <c r="F2568" i="4" s="1"/>
  <c r="F3238" i="4" s="1"/>
  <c r="F3908" i="4" s="1"/>
  <c r="F4578" i="4" s="1"/>
  <c r="F5248" i="4" s="1"/>
  <c r="F1219" i="4"/>
  <c r="F1889" i="4" s="1"/>
  <c r="F2559" i="4" s="1"/>
  <c r="F3229" i="4" s="1"/>
  <c r="F3899" i="4" s="1"/>
  <c r="F4569" i="4" s="1"/>
  <c r="F5239" i="4" s="1"/>
  <c r="F1213" i="4"/>
  <c r="F1883" i="4" s="1"/>
  <c r="F2553" i="4" s="1"/>
  <c r="F3223" i="4" s="1"/>
  <c r="F3893" i="4" s="1"/>
  <c r="F4563" i="4" s="1"/>
  <c r="F1210" i="4"/>
  <c r="F1880" i="4" s="1"/>
  <c r="F2550" i="4" s="1"/>
  <c r="F1207" i="4"/>
  <c r="F1877" i="4" s="1"/>
  <c r="F2547" i="4" s="1"/>
  <c r="F3217" i="4" s="1"/>
  <c r="F3887" i="4" s="1"/>
  <c r="F4557" i="4" s="1"/>
  <c r="F5227" i="4" s="1"/>
  <c r="F1204" i="4"/>
  <c r="F1874" i="4" s="1"/>
  <c r="F2544" i="4" s="1"/>
  <c r="F3214" i="4" s="1"/>
  <c r="F3884" i="4" s="1"/>
  <c r="F4554" i="4" s="1"/>
  <c r="F5224" i="4" s="1"/>
  <c r="F1201" i="4"/>
  <c r="F1871" i="4" s="1"/>
  <c r="F2541" i="4" s="1"/>
  <c r="F3211" i="4" s="1"/>
  <c r="F3881" i="4" s="1"/>
  <c r="F4551" i="4" s="1"/>
  <c r="F5221" i="4" s="1"/>
  <c r="F1198" i="4"/>
  <c r="F1868" i="4" s="1"/>
  <c r="F2538" i="4" s="1"/>
  <c r="F3208" i="4" s="1"/>
  <c r="F3878" i="4" s="1"/>
  <c r="F4548" i="4" s="1"/>
  <c r="F5218" i="4" s="1"/>
  <c r="F1195" i="4"/>
  <c r="F1192" i="4"/>
  <c r="F1862" i="4" s="1"/>
  <c r="F2532" i="4" s="1"/>
  <c r="F1189" i="4"/>
  <c r="F1859" i="4" s="1"/>
  <c r="F2529" i="4" s="1"/>
  <c r="F3199" i="4" s="1"/>
  <c r="F3869" i="4" s="1"/>
  <c r="F4539" i="4" s="1"/>
  <c r="F5209" i="4" s="1"/>
  <c r="F1186" i="4"/>
  <c r="F1856" i="4" s="1"/>
  <c r="F2526" i="4" s="1"/>
  <c r="F3196" i="4" s="1"/>
  <c r="F3866" i="4" s="1"/>
  <c r="F4536" i="4" s="1"/>
  <c r="F5206" i="4" s="1"/>
  <c r="F1183" i="4"/>
  <c r="F1853" i="4" s="1"/>
  <c r="F2523" i="4" s="1"/>
  <c r="F3193" i="4" s="1"/>
  <c r="F3863" i="4" s="1"/>
  <c r="F4533" i="4" s="1"/>
  <c r="F5203" i="4" s="1"/>
  <c r="F1153" i="4"/>
  <c r="F1823" i="4" s="1"/>
  <c r="F2493" i="4" s="1"/>
  <c r="F3163" i="4" s="1"/>
  <c r="F3833" i="4" s="1"/>
  <c r="F4503" i="4" s="1"/>
  <c r="F5173" i="4" s="1"/>
  <c r="F1150" i="4"/>
  <c r="F1820" i="4" s="1"/>
  <c r="F2490" i="4" s="1"/>
  <c r="F3160" i="4" s="1"/>
  <c r="F3830" i="4" s="1"/>
  <c r="F4500" i="4" s="1"/>
  <c r="F5170" i="4" s="1"/>
  <c r="F1144" i="4"/>
  <c r="F1814" i="4" s="1"/>
  <c r="F2484" i="4" s="1"/>
  <c r="F1141" i="4"/>
  <c r="F1811" i="4" s="1"/>
  <c r="F2481" i="4" s="1"/>
  <c r="F3151" i="4" s="1"/>
  <c r="F3821" i="4" s="1"/>
  <c r="F4491" i="4" s="1"/>
  <c r="F5161" i="4" s="1"/>
  <c r="F1138" i="4"/>
  <c r="F1808" i="4" s="1"/>
  <c r="F2478" i="4" s="1"/>
  <c r="F3148" i="4" s="1"/>
  <c r="F3818" i="4" s="1"/>
  <c r="F4488" i="4" s="1"/>
  <c r="F5158" i="4" s="1"/>
  <c r="F1135" i="4"/>
  <c r="F1805" i="4" s="1"/>
  <c r="F2475" i="4" s="1"/>
  <c r="F3145" i="4" s="1"/>
  <c r="F3815" i="4" s="1"/>
  <c r="F4485" i="4" s="1"/>
  <c r="F5155" i="4" s="1"/>
  <c r="F1129" i="4"/>
  <c r="F1799" i="4" s="1"/>
  <c r="F2469" i="4" s="1"/>
  <c r="F3139" i="4" s="1"/>
  <c r="F3809" i="4" s="1"/>
  <c r="F4479" i="4" s="1"/>
  <c r="F5149" i="4" s="1"/>
  <c r="F1126" i="4"/>
  <c r="F1796" i="4" s="1"/>
  <c r="F2466" i="4" s="1"/>
  <c r="F3136" i="4" s="1"/>
  <c r="F3806" i="4" s="1"/>
  <c r="F4476" i="4" s="1"/>
  <c r="F5146" i="4" s="1"/>
  <c r="F1120" i="4"/>
  <c r="F1790" i="4" s="1"/>
  <c r="F2460" i="4" s="1"/>
  <c r="F1117" i="4"/>
  <c r="F1787" i="4" s="1"/>
  <c r="F2457" i="4" s="1"/>
  <c r="F3127" i="4" s="1"/>
  <c r="F3797" i="4" s="1"/>
  <c r="F4467" i="4" s="1"/>
  <c r="F5137" i="4" s="1"/>
  <c r="F1114" i="4"/>
  <c r="F1784" i="4" s="1"/>
  <c r="F2454" i="4" s="1"/>
  <c r="F3124" i="4" s="1"/>
  <c r="F3794" i="4" s="1"/>
  <c r="F4464" i="4" s="1"/>
  <c r="F5134" i="4" s="1"/>
  <c r="F1108" i="4"/>
  <c r="F1778" i="4" s="1"/>
  <c r="F2448" i="4" s="1"/>
  <c r="F3118" i="4" s="1"/>
  <c r="F3788" i="4" s="1"/>
  <c r="F4458" i="4" s="1"/>
  <c r="F5128" i="4" s="1"/>
  <c r="F1105" i="4"/>
  <c r="F1775" i="4" s="1"/>
  <c r="F2445" i="4" s="1"/>
  <c r="F3115" i="4" s="1"/>
  <c r="F3785" i="4" s="1"/>
  <c r="F4455" i="4" s="1"/>
  <c r="F5125" i="4" s="1"/>
  <c r="F1099" i="4"/>
  <c r="F1769" i="4" s="1"/>
  <c r="F2439" i="4" s="1"/>
  <c r="F3109" i="4" s="1"/>
  <c r="F3779" i="4" s="1"/>
  <c r="F4449" i="4" s="1"/>
  <c r="F1093" i="4"/>
  <c r="F1763" i="4" s="1"/>
  <c r="F2433" i="4" s="1"/>
  <c r="F1090" i="4"/>
  <c r="F1760" i="4" s="1"/>
  <c r="F2430" i="4" s="1"/>
  <c r="F3100" i="4" s="1"/>
  <c r="F3770" i="4" s="1"/>
  <c r="F4440" i="4" s="1"/>
  <c r="F5110" i="4" s="1"/>
  <c r="F1087" i="4"/>
  <c r="F1757" i="4" s="1"/>
  <c r="F2427" i="4" s="1"/>
  <c r="F3097" i="4" s="1"/>
  <c r="F3767" i="4" s="1"/>
  <c r="F4437" i="4" s="1"/>
  <c r="F5107" i="4" s="1"/>
  <c r="F1081" i="4"/>
  <c r="F1751" i="4" s="1"/>
  <c r="F2421" i="4" s="1"/>
  <c r="F3091" i="4" s="1"/>
  <c r="F3761" i="4" s="1"/>
  <c r="F4431" i="4" s="1"/>
  <c r="F5101" i="4" s="1"/>
  <c r="F1078" i="4"/>
  <c r="F1748" i="4" s="1"/>
  <c r="F2418" i="4" s="1"/>
  <c r="F3088" i="4" s="1"/>
  <c r="F3758" i="4" s="1"/>
  <c r="F4428" i="4" s="1"/>
  <c r="F5098" i="4" s="1"/>
  <c r="F1075" i="4"/>
  <c r="F1745" i="4" s="1"/>
  <c r="F2415" i="4" s="1"/>
  <c r="F3085" i="4" s="1"/>
  <c r="F3755" i="4" s="1"/>
  <c r="F4425" i="4" s="1"/>
  <c r="F5095" i="4" s="1"/>
  <c r="F1072" i="4"/>
  <c r="F1742" i="4" s="1"/>
  <c r="F2412" i="4" s="1"/>
  <c r="F1069" i="4"/>
  <c r="F1739" i="4" s="1"/>
  <c r="F2409" i="4" s="1"/>
  <c r="F3079" i="4" s="1"/>
  <c r="F3749" i="4" s="1"/>
  <c r="F4419" i="4" s="1"/>
  <c r="F5089" i="4" s="1"/>
  <c r="F1066" i="4"/>
  <c r="F1736" i="4" s="1"/>
  <c r="F2406" i="4" s="1"/>
  <c r="F3076" i="4" s="1"/>
  <c r="F3746" i="4" s="1"/>
  <c r="F4416" i="4" s="1"/>
  <c r="F5086" i="4" s="1"/>
  <c r="J1345" i="4"/>
  <c r="F1338" i="4"/>
  <c r="F2008" i="4" s="1"/>
  <c r="F2678" i="4" s="1"/>
  <c r="F1335" i="4"/>
  <c r="F2005" i="4" s="1"/>
  <c r="F1332" i="4"/>
  <c r="F2002" i="4" s="1"/>
  <c r="F1329" i="4"/>
  <c r="F1999" i="4" s="1"/>
  <c r="F2669" i="4" s="1"/>
  <c r="F1326" i="4"/>
  <c r="F1996" i="4" s="1"/>
  <c r="F2666" i="4" s="1"/>
  <c r="F3336" i="4" s="1"/>
  <c r="F4006" i="4" s="1"/>
  <c r="F1323" i="4"/>
  <c r="F1993" i="4" s="1"/>
  <c r="F1320" i="4"/>
  <c r="F1990" i="4" s="1"/>
  <c r="F2660" i="4" s="1"/>
  <c r="F1317" i="4"/>
  <c r="F1987" i="4" s="1"/>
  <c r="F1314" i="4"/>
  <c r="F1984" i="4" s="1"/>
  <c r="F1311" i="4"/>
  <c r="F1981" i="4" s="1"/>
  <c r="F2651" i="4" s="1"/>
  <c r="F1308" i="4"/>
  <c r="F1978" i="4" s="1"/>
  <c r="F2648" i="4" s="1"/>
  <c r="F3318" i="4" s="1"/>
  <c r="F3988" i="4" s="1"/>
  <c r="F1305" i="4"/>
  <c r="F1975" i="4" s="1"/>
  <c r="F1296" i="4"/>
  <c r="F1966" i="4" s="1"/>
  <c r="F2636" i="4" s="1"/>
  <c r="F3306" i="4" s="1"/>
  <c r="F3976" i="4" s="1"/>
  <c r="F4646" i="4" s="1"/>
  <c r="F5316" i="4" s="1"/>
  <c r="F1290" i="4"/>
  <c r="F1960" i="4" s="1"/>
  <c r="F2630" i="4" s="1"/>
  <c r="F3300" i="4" s="1"/>
  <c r="F3970" i="4" s="1"/>
  <c r="F4640" i="4" s="1"/>
  <c r="F5310" i="4" s="1"/>
  <c r="F1284" i="4"/>
  <c r="F1954" i="4" s="1"/>
  <c r="F2624" i="4" s="1"/>
  <c r="F1278" i="4"/>
  <c r="F1948" i="4" s="1"/>
  <c r="F2618" i="4" s="1"/>
  <c r="F3288" i="4" s="1"/>
  <c r="F3958" i="4" s="1"/>
  <c r="F4628" i="4" s="1"/>
  <c r="F5298" i="4" s="1"/>
  <c r="F1266" i="4"/>
  <c r="F1936" i="4" s="1"/>
  <c r="F2606" i="4" s="1"/>
  <c r="F3276" i="4" s="1"/>
  <c r="F3946" i="4" s="1"/>
  <c r="F4616" i="4" s="1"/>
  <c r="F5286" i="4" s="1"/>
  <c r="F1260" i="4"/>
  <c r="F1930" i="4" s="1"/>
  <c r="F2600" i="4" s="1"/>
  <c r="F3270" i="4" s="1"/>
  <c r="F3940" i="4" s="1"/>
  <c r="F4610" i="4" s="1"/>
  <c r="F5280" i="4" s="1"/>
  <c r="F1254" i="4"/>
  <c r="F1924" i="4" s="1"/>
  <c r="F2594" i="4" s="1"/>
  <c r="F3264" i="4" s="1"/>
  <c r="F3934" i="4" s="1"/>
  <c r="F4604" i="4" s="1"/>
  <c r="F5274" i="4" s="1"/>
  <c r="F1248" i="4"/>
  <c r="F1918" i="4" s="1"/>
  <c r="F2588" i="4" s="1"/>
  <c r="F3258" i="4" s="1"/>
  <c r="F3928" i="4" s="1"/>
  <c r="F4598" i="4" s="1"/>
  <c r="F5268" i="4" s="1"/>
  <c r="F1242" i="4"/>
  <c r="F1912" i="4" s="1"/>
  <c r="F2582" i="4" s="1"/>
  <c r="F1227" i="4"/>
  <c r="F1897" i="4" s="1"/>
  <c r="F2567" i="4" s="1"/>
  <c r="F3237" i="4" s="1"/>
  <c r="F3907" i="4" s="1"/>
  <c r="F4577" i="4" s="1"/>
  <c r="F5247" i="4" s="1"/>
  <c r="G1336" i="4"/>
  <c r="G2006" i="4" s="1"/>
  <c r="G2676" i="4" s="1"/>
  <c r="G3346" i="4" s="1"/>
  <c r="G4016" i="4" s="1"/>
  <c r="G4686" i="4" s="1"/>
  <c r="G5356" i="4" s="1"/>
  <c r="G1333" i="4"/>
  <c r="G2003" i="4" s="1"/>
  <c r="G2673" i="4" s="1"/>
  <c r="G3343" i="4" s="1"/>
  <c r="G4013" i="4" s="1"/>
  <c r="G4683" i="4" s="1"/>
  <c r="G5353" i="4" s="1"/>
  <c r="G1330" i="4"/>
  <c r="G2000" i="4" s="1"/>
  <c r="G2670" i="4" s="1"/>
  <c r="G3340" i="4" s="1"/>
  <c r="G4010" i="4" s="1"/>
  <c r="G4680" i="4" s="1"/>
  <c r="G5350" i="4" s="1"/>
  <c r="G1327" i="4"/>
  <c r="G1997" i="4" s="1"/>
  <c r="G2667" i="4" s="1"/>
  <c r="G3337" i="4" s="1"/>
  <c r="G4007" i="4" s="1"/>
  <c r="G4677" i="4" s="1"/>
  <c r="G5347" i="4" s="1"/>
  <c r="G1324" i="4"/>
  <c r="G1994" i="4" s="1"/>
  <c r="G2664" i="4" s="1"/>
  <c r="G3334" i="4" s="1"/>
  <c r="G4004" i="4" s="1"/>
  <c r="G4674" i="4" s="1"/>
  <c r="G5344" i="4" s="1"/>
  <c r="G1321" i="4"/>
  <c r="G1991" i="4" s="1"/>
  <c r="G2661" i="4" s="1"/>
  <c r="G3331" i="4" s="1"/>
  <c r="G4001" i="4" s="1"/>
  <c r="G4671" i="4" s="1"/>
  <c r="G5341" i="4" s="1"/>
  <c r="G1318" i="4"/>
  <c r="G1988" i="4" s="1"/>
  <c r="G2658" i="4" s="1"/>
  <c r="G3328" i="4" s="1"/>
  <c r="G3998" i="4" s="1"/>
  <c r="G4668" i="4" s="1"/>
  <c r="G5338" i="4" s="1"/>
  <c r="G1315" i="4"/>
  <c r="G1985" i="4" s="1"/>
  <c r="G2655" i="4" s="1"/>
  <c r="G3325" i="4" s="1"/>
  <c r="G3995" i="4" s="1"/>
  <c r="G4665" i="4" s="1"/>
  <c r="G5335" i="4" s="1"/>
  <c r="G1312" i="4"/>
  <c r="G1982" i="4" s="1"/>
  <c r="G2652" i="4" s="1"/>
  <c r="G3322" i="4" s="1"/>
  <c r="G3992" i="4" s="1"/>
  <c r="G4662" i="4" s="1"/>
  <c r="G5332" i="4" s="1"/>
  <c r="G1309" i="4"/>
  <c r="G1979" i="4" s="1"/>
  <c r="G2649" i="4" s="1"/>
  <c r="G3319" i="4" s="1"/>
  <c r="G3989" i="4" s="1"/>
  <c r="G4659" i="4" s="1"/>
  <c r="G5329" i="4" s="1"/>
  <c r="G1306" i="4"/>
  <c r="G1976" i="4" s="1"/>
  <c r="G2646" i="4" s="1"/>
  <c r="G3316" i="4" s="1"/>
  <c r="G3986" i="4" s="1"/>
  <c r="G4656" i="4" s="1"/>
  <c r="G5326" i="4" s="1"/>
  <c r="G1303" i="4"/>
  <c r="G1973" i="4" s="1"/>
  <c r="G2643" i="4" s="1"/>
  <c r="G3313" i="4" s="1"/>
  <c r="G3983" i="4" s="1"/>
  <c r="G4653" i="4" s="1"/>
  <c r="G5323" i="4" s="1"/>
  <c r="G1300" i="4"/>
  <c r="G1970" i="4" s="1"/>
  <c r="G2640" i="4" s="1"/>
  <c r="G3310" i="4" s="1"/>
  <c r="G3980" i="4" s="1"/>
  <c r="G4650" i="4" s="1"/>
  <c r="G5320" i="4" s="1"/>
  <c r="G1297" i="4"/>
  <c r="G1967" i="4" s="1"/>
  <c r="G2637" i="4" s="1"/>
  <c r="G3307" i="4" s="1"/>
  <c r="G3977" i="4" s="1"/>
  <c r="G4647" i="4" s="1"/>
  <c r="G5317" i="4" s="1"/>
  <c r="G1294" i="4"/>
  <c r="G1964" i="4" s="1"/>
  <c r="G2634" i="4" s="1"/>
  <c r="G3304" i="4" s="1"/>
  <c r="G3974" i="4" s="1"/>
  <c r="G4644" i="4" s="1"/>
  <c r="G5314" i="4" s="1"/>
  <c r="G1291" i="4"/>
  <c r="G1961" i="4" s="1"/>
  <c r="G2631" i="4" s="1"/>
  <c r="G3301" i="4" s="1"/>
  <c r="G3971" i="4" s="1"/>
  <c r="G4641" i="4" s="1"/>
  <c r="G5311" i="4" s="1"/>
  <c r="G1288" i="4"/>
  <c r="G1958" i="4" s="1"/>
  <c r="G2628" i="4" s="1"/>
  <c r="G3298" i="4" s="1"/>
  <c r="G3968" i="4" s="1"/>
  <c r="G4638" i="4" s="1"/>
  <c r="G5308" i="4" s="1"/>
  <c r="G1285" i="4"/>
  <c r="G1955" i="4" s="1"/>
  <c r="G2625" i="4" s="1"/>
  <c r="G3295" i="4" s="1"/>
  <c r="G3965" i="4" s="1"/>
  <c r="G4635" i="4" s="1"/>
  <c r="G5305" i="4" s="1"/>
  <c r="G1282" i="4"/>
  <c r="G1952" i="4" s="1"/>
  <c r="G2622" i="4" s="1"/>
  <c r="G3292" i="4" s="1"/>
  <c r="G3962" i="4" s="1"/>
  <c r="G4632" i="4" s="1"/>
  <c r="G5302" i="4" s="1"/>
  <c r="G1279" i="4"/>
  <c r="G1949" i="4" s="1"/>
  <c r="G2619" i="4" s="1"/>
  <c r="G3289" i="4" s="1"/>
  <c r="G3959" i="4" s="1"/>
  <c r="G4629" i="4" s="1"/>
  <c r="G5299" i="4" s="1"/>
  <c r="G1276" i="4"/>
  <c r="G1946" i="4" s="1"/>
  <c r="G2616" i="4" s="1"/>
  <c r="G3286" i="4" s="1"/>
  <c r="G3956" i="4" s="1"/>
  <c r="G4626" i="4" s="1"/>
  <c r="G5296" i="4" s="1"/>
  <c r="G1273" i="4"/>
  <c r="G1943" i="4" s="1"/>
  <c r="G2613" i="4" s="1"/>
  <c r="G3283" i="4" s="1"/>
  <c r="G3953" i="4" s="1"/>
  <c r="G4623" i="4" s="1"/>
  <c r="G5293" i="4" s="1"/>
  <c r="G1270" i="4"/>
  <c r="G1940" i="4" s="1"/>
  <c r="G2610" i="4" s="1"/>
  <c r="G3280" i="4" s="1"/>
  <c r="G3950" i="4" s="1"/>
  <c r="G4620" i="4" s="1"/>
  <c r="G5290" i="4" s="1"/>
  <c r="G1267" i="4"/>
  <c r="G1937" i="4" s="1"/>
  <c r="G2607" i="4" s="1"/>
  <c r="G3277" i="4" s="1"/>
  <c r="G3947" i="4" s="1"/>
  <c r="G4617" i="4" s="1"/>
  <c r="G5287" i="4" s="1"/>
  <c r="G1264" i="4"/>
  <c r="G1934" i="4" s="1"/>
  <c r="G2604" i="4" s="1"/>
  <c r="G3274" i="4" s="1"/>
  <c r="G3944" i="4" s="1"/>
  <c r="G4614" i="4" s="1"/>
  <c r="G5284" i="4" s="1"/>
  <c r="G1261" i="4"/>
  <c r="G1931" i="4" s="1"/>
  <c r="G2601" i="4" s="1"/>
  <c r="G3271" i="4" s="1"/>
  <c r="G3941" i="4" s="1"/>
  <c r="G4611" i="4" s="1"/>
  <c r="G5281" i="4" s="1"/>
  <c r="G1258" i="4"/>
  <c r="G1928" i="4" s="1"/>
  <c r="G2598" i="4" s="1"/>
  <c r="G3268" i="4" s="1"/>
  <c r="G3938" i="4" s="1"/>
  <c r="G4608" i="4" s="1"/>
  <c r="G5278" i="4" s="1"/>
  <c r="G1255" i="4"/>
  <c r="G1925" i="4" s="1"/>
  <c r="G2595" i="4" s="1"/>
  <c r="G3265" i="4" s="1"/>
  <c r="G3935" i="4" s="1"/>
  <c r="G4605" i="4" s="1"/>
  <c r="G5275" i="4" s="1"/>
  <c r="G1252" i="4"/>
  <c r="G1922" i="4" s="1"/>
  <c r="G2592" i="4" s="1"/>
  <c r="G3262" i="4" s="1"/>
  <c r="G3932" i="4" s="1"/>
  <c r="G4602" i="4" s="1"/>
  <c r="G5272" i="4" s="1"/>
  <c r="G1249" i="4"/>
  <c r="G1919" i="4" s="1"/>
  <c r="G2589" i="4" s="1"/>
  <c r="G3259" i="4" s="1"/>
  <c r="G3929" i="4" s="1"/>
  <c r="G4599" i="4" s="1"/>
  <c r="G5269" i="4" s="1"/>
  <c r="G1246" i="4"/>
  <c r="G1916" i="4" s="1"/>
  <c r="G2586" i="4" s="1"/>
  <c r="G3256" i="4" s="1"/>
  <c r="G3926" i="4" s="1"/>
  <c r="G4596" i="4" s="1"/>
  <c r="G5266" i="4" s="1"/>
  <c r="G1243" i="4"/>
  <c r="G1913" i="4" s="1"/>
  <c r="G2583" i="4" s="1"/>
  <c r="G3253" i="4" s="1"/>
  <c r="G3923" i="4" s="1"/>
  <c r="G4593" i="4" s="1"/>
  <c r="G5263" i="4" s="1"/>
  <c r="G1240" i="4"/>
  <c r="G1910" i="4" s="1"/>
  <c r="G2580" i="4" s="1"/>
  <c r="G3250" i="4" s="1"/>
  <c r="G3920" i="4" s="1"/>
  <c r="G4590" i="4" s="1"/>
  <c r="G5260" i="4" s="1"/>
  <c r="G1237" i="4"/>
  <c r="G1907" i="4" s="1"/>
  <c r="G2577" i="4" s="1"/>
  <c r="G3247" i="4" s="1"/>
  <c r="G3917" i="4" s="1"/>
  <c r="G4587" i="4" s="1"/>
  <c r="G5257" i="4" s="1"/>
  <c r="G1234" i="4"/>
  <c r="G1904" i="4" s="1"/>
  <c r="G2574" i="4" s="1"/>
  <c r="G3244" i="4" s="1"/>
  <c r="G3914" i="4" s="1"/>
  <c r="G4584" i="4" s="1"/>
  <c r="G5254" i="4" s="1"/>
  <c r="G1231" i="4"/>
  <c r="G1901" i="4" s="1"/>
  <c r="G2571" i="4" s="1"/>
  <c r="G3241" i="4" s="1"/>
  <c r="G3911" i="4" s="1"/>
  <c r="G4581" i="4" s="1"/>
  <c r="G5251" i="4" s="1"/>
  <c r="G1228" i="4"/>
  <c r="G1898" i="4" s="1"/>
  <c r="G2568" i="4" s="1"/>
  <c r="G3238" i="4" s="1"/>
  <c r="G3908" i="4" s="1"/>
  <c r="G4578" i="4" s="1"/>
  <c r="G5248" i="4" s="1"/>
  <c r="G1225" i="4"/>
  <c r="G1895" i="4" s="1"/>
  <c r="G2565" i="4" s="1"/>
  <c r="G3235" i="4" s="1"/>
  <c r="G3905" i="4" s="1"/>
  <c r="G4575" i="4" s="1"/>
  <c r="G5245" i="4" s="1"/>
  <c r="G1222" i="4"/>
  <c r="G1892" i="4" s="1"/>
  <c r="G2562" i="4" s="1"/>
  <c r="G3232" i="4" s="1"/>
  <c r="G3902" i="4" s="1"/>
  <c r="G4572" i="4" s="1"/>
  <c r="G5242" i="4" s="1"/>
  <c r="G1219" i="4"/>
  <c r="G1889" i="4" s="1"/>
  <c r="G2559" i="4" s="1"/>
  <c r="G3229" i="4" s="1"/>
  <c r="G3899" i="4" s="1"/>
  <c r="G4569" i="4" s="1"/>
  <c r="G5239" i="4" s="1"/>
  <c r="G1216" i="4"/>
  <c r="G1886" i="4" s="1"/>
  <c r="G2556" i="4" s="1"/>
  <c r="G3226" i="4" s="1"/>
  <c r="G3896" i="4" s="1"/>
  <c r="G4566" i="4" s="1"/>
  <c r="G5236" i="4" s="1"/>
  <c r="G1213" i="4"/>
  <c r="G1883" i="4" s="1"/>
  <c r="G2553" i="4" s="1"/>
  <c r="G3223" i="4" s="1"/>
  <c r="G3893" i="4" s="1"/>
  <c r="G4563" i="4" s="1"/>
  <c r="G5233" i="4" s="1"/>
  <c r="G1210" i="4"/>
  <c r="G1880" i="4" s="1"/>
  <c r="G2550" i="4" s="1"/>
  <c r="G3220" i="4" s="1"/>
  <c r="G3890" i="4" s="1"/>
  <c r="G4560" i="4" s="1"/>
  <c r="G5230" i="4" s="1"/>
  <c r="G1207" i="4"/>
  <c r="G1877" i="4" s="1"/>
  <c r="G2547" i="4" s="1"/>
  <c r="G3217" i="4" s="1"/>
  <c r="G3887" i="4" s="1"/>
  <c r="G4557" i="4" s="1"/>
  <c r="G5227" i="4" s="1"/>
  <c r="G1204" i="4"/>
  <c r="G1874" i="4" s="1"/>
  <c r="G2544" i="4" s="1"/>
  <c r="G3214" i="4" s="1"/>
  <c r="G3884" i="4" s="1"/>
  <c r="G4554" i="4" s="1"/>
  <c r="G5224" i="4" s="1"/>
  <c r="G1201" i="4"/>
  <c r="G1871" i="4" s="1"/>
  <c r="G2541" i="4" s="1"/>
  <c r="G3211" i="4" s="1"/>
  <c r="G3881" i="4" s="1"/>
  <c r="G4551" i="4" s="1"/>
  <c r="G5221" i="4" s="1"/>
  <c r="G1198" i="4"/>
  <c r="G1868" i="4" s="1"/>
  <c r="G2538" i="4" s="1"/>
  <c r="G3208" i="4" s="1"/>
  <c r="G3878" i="4" s="1"/>
  <c r="G4548" i="4" s="1"/>
  <c r="G5218" i="4" s="1"/>
  <c r="F1337" i="4"/>
  <c r="F2007" i="4" s="1"/>
  <c r="F2677" i="4" s="1"/>
  <c r="F3347" i="4" s="1"/>
  <c r="F4017" i="4" s="1"/>
  <c r="F4687" i="4" s="1"/>
  <c r="F5357" i="4" s="1"/>
  <c r="F1334" i="4"/>
  <c r="F2004" i="4" s="1"/>
  <c r="F2674" i="4" s="1"/>
  <c r="F3344" i="4" s="1"/>
  <c r="F4014" i="4" s="1"/>
  <c r="F4684" i="4" s="1"/>
  <c r="F5354" i="4" s="1"/>
  <c r="F1331" i="4"/>
  <c r="F2001" i="4" s="1"/>
  <c r="F2671" i="4" s="1"/>
  <c r="F3341" i="4" s="1"/>
  <c r="F4011" i="4" s="1"/>
  <c r="F4681" i="4" s="1"/>
  <c r="F5351" i="4" s="1"/>
  <c r="F1328" i="4"/>
  <c r="F1998" i="4" s="1"/>
  <c r="F2668" i="4" s="1"/>
  <c r="F3338" i="4" s="1"/>
  <c r="F4008" i="4" s="1"/>
  <c r="F4678" i="4" s="1"/>
  <c r="F5348" i="4" s="1"/>
  <c r="F1325" i="4"/>
  <c r="F1995" i="4" s="1"/>
  <c r="F2665" i="4" s="1"/>
  <c r="F3335" i="4" s="1"/>
  <c r="F4005" i="4" s="1"/>
  <c r="F4675" i="4" s="1"/>
  <c r="F5345" i="4" s="1"/>
  <c r="F1322" i="4"/>
  <c r="F1992" i="4" s="1"/>
  <c r="F2662" i="4" s="1"/>
  <c r="F1319" i="4"/>
  <c r="F1989" i="4" s="1"/>
  <c r="F2659" i="4" s="1"/>
  <c r="F3329" i="4" s="1"/>
  <c r="F3999" i="4" s="1"/>
  <c r="F4669" i="4" s="1"/>
  <c r="F5339" i="4" s="1"/>
  <c r="F1316" i="4"/>
  <c r="F1986" i="4" s="1"/>
  <c r="F2656" i="4" s="1"/>
  <c r="F3326" i="4" s="1"/>
  <c r="F3996" i="4" s="1"/>
  <c r="F4666" i="4" s="1"/>
  <c r="F5336" i="4" s="1"/>
  <c r="F1313" i="4"/>
  <c r="F1983" i="4" s="1"/>
  <c r="F2653" i="4" s="1"/>
  <c r="F3323" i="4" s="1"/>
  <c r="F3993" i="4" s="1"/>
  <c r="F4663" i="4" s="1"/>
  <c r="F5333" i="4" s="1"/>
  <c r="F1310" i="4"/>
  <c r="F1980" i="4" s="1"/>
  <c r="F2650" i="4" s="1"/>
  <c r="F3320" i="4" s="1"/>
  <c r="F3990" i="4" s="1"/>
  <c r="F4660" i="4" s="1"/>
  <c r="F5330" i="4" s="1"/>
  <c r="F1307" i="4"/>
  <c r="F1977" i="4" s="1"/>
  <c r="F2647" i="4" s="1"/>
  <c r="F3317" i="4" s="1"/>
  <c r="F3987" i="4" s="1"/>
  <c r="F4657" i="4" s="1"/>
  <c r="F5327" i="4" s="1"/>
  <c r="F1304" i="4"/>
  <c r="F1974" i="4" s="1"/>
  <c r="F2644" i="4" s="1"/>
  <c r="F1301" i="4"/>
  <c r="F1971" i="4" s="1"/>
  <c r="F2641" i="4" s="1"/>
  <c r="F3311" i="4" s="1"/>
  <c r="F3981" i="4" s="1"/>
  <c r="F4651" i="4" s="1"/>
  <c r="F5321" i="4" s="1"/>
  <c r="F1298" i="4"/>
  <c r="F1968" i="4" s="1"/>
  <c r="F2638" i="4" s="1"/>
  <c r="F3308" i="4" s="1"/>
  <c r="F3978" i="4" s="1"/>
  <c r="F4648" i="4" s="1"/>
  <c r="F5318" i="4" s="1"/>
  <c r="F1295" i="4"/>
  <c r="F1965" i="4" s="1"/>
  <c r="F2635" i="4" s="1"/>
  <c r="F3305" i="4" s="1"/>
  <c r="F3975" i="4" s="1"/>
  <c r="F4645" i="4" s="1"/>
  <c r="F5315" i="4" s="1"/>
  <c r="F1292" i="4"/>
  <c r="F1962" i="4" s="1"/>
  <c r="F2632" i="4" s="1"/>
  <c r="F3302" i="4" s="1"/>
  <c r="F3972" i="4" s="1"/>
  <c r="F4642" i="4" s="1"/>
  <c r="F5312" i="4" s="1"/>
  <c r="F1289" i="4"/>
  <c r="F1959" i="4" s="1"/>
  <c r="F2629" i="4" s="1"/>
  <c r="F3299" i="4" s="1"/>
  <c r="F3969" i="4" s="1"/>
  <c r="F4639" i="4" s="1"/>
  <c r="F5309" i="4" s="1"/>
  <c r="F1286" i="4"/>
  <c r="F1956" i="4" s="1"/>
  <c r="F2626" i="4" s="1"/>
  <c r="F1283" i="4"/>
  <c r="F1953" i="4" s="1"/>
  <c r="F2623" i="4" s="1"/>
  <c r="F3293" i="4" s="1"/>
  <c r="F3963" i="4" s="1"/>
  <c r="F4633" i="4" s="1"/>
  <c r="F5303" i="4" s="1"/>
  <c r="F1280" i="4"/>
  <c r="F1950" i="4" s="1"/>
  <c r="F2620" i="4" s="1"/>
  <c r="F3290" i="4" s="1"/>
  <c r="F3960" i="4" s="1"/>
  <c r="F4630" i="4" s="1"/>
  <c r="F5300" i="4" s="1"/>
  <c r="F1277" i="4"/>
  <c r="F1947" i="4" s="1"/>
  <c r="F2617" i="4" s="1"/>
  <c r="F3287" i="4" s="1"/>
  <c r="F3957" i="4" s="1"/>
  <c r="F4627" i="4" s="1"/>
  <c r="F5297" i="4" s="1"/>
  <c r="F1274" i="4"/>
  <c r="F1944" i="4" s="1"/>
  <c r="F2614" i="4" s="1"/>
  <c r="F3284" i="4" s="1"/>
  <c r="F3954" i="4" s="1"/>
  <c r="F4624" i="4" s="1"/>
  <c r="F5294" i="4" s="1"/>
  <c r="F1271" i="4"/>
  <c r="F1941" i="4" s="1"/>
  <c r="F2611" i="4" s="1"/>
  <c r="F3281" i="4" s="1"/>
  <c r="F3951" i="4" s="1"/>
  <c r="F4621" i="4" s="1"/>
  <c r="F5291" i="4" s="1"/>
  <c r="F1268" i="4"/>
  <c r="F1938" i="4" s="1"/>
  <c r="F2608" i="4" s="1"/>
  <c r="F1265" i="4"/>
  <c r="F1935" i="4" s="1"/>
  <c r="F2605" i="4" s="1"/>
  <c r="F3275" i="4" s="1"/>
  <c r="F3945" i="4" s="1"/>
  <c r="F4615" i="4" s="1"/>
  <c r="F5285" i="4" s="1"/>
  <c r="F1262" i="4"/>
  <c r="F1932" i="4" s="1"/>
  <c r="F2602" i="4" s="1"/>
  <c r="F3272" i="4" s="1"/>
  <c r="F3942" i="4" s="1"/>
  <c r="F4612" i="4" s="1"/>
  <c r="F5282" i="4" s="1"/>
  <c r="F1259" i="4"/>
  <c r="F1929" i="4" s="1"/>
  <c r="F2599" i="4" s="1"/>
  <c r="F3269" i="4" s="1"/>
  <c r="F3939" i="4" s="1"/>
  <c r="F4609" i="4" s="1"/>
  <c r="F5279" i="4" s="1"/>
  <c r="F1256" i="4"/>
  <c r="F1926" i="4" s="1"/>
  <c r="F2596" i="4" s="1"/>
  <c r="F3266" i="4" s="1"/>
  <c r="F3936" i="4" s="1"/>
  <c r="F4606" i="4" s="1"/>
  <c r="F5276" i="4" s="1"/>
  <c r="F1253" i="4"/>
  <c r="F1923" i="4" s="1"/>
  <c r="F2593" i="4" s="1"/>
  <c r="F3263" i="4" s="1"/>
  <c r="F3933" i="4" s="1"/>
  <c r="F4603" i="4" s="1"/>
  <c r="F5273" i="4" s="1"/>
  <c r="F1250" i="4"/>
  <c r="F1920" i="4" s="1"/>
  <c r="F2590" i="4" s="1"/>
  <c r="F3260" i="4" s="1"/>
  <c r="F3930" i="4" s="1"/>
  <c r="F4600" i="4" s="1"/>
  <c r="F5270" i="4" s="1"/>
  <c r="F1247" i="4"/>
  <c r="F1917" i="4" s="1"/>
  <c r="F2587" i="4" s="1"/>
  <c r="F3257" i="4" s="1"/>
  <c r="F3927" i="4" s="1"/>
  <c r="F4597" i="4" s="1"/>
  <c r="F5267" i="4" s="1"/>
  <c r="F1244" i="4"/>
  <c r="F1914" i="4" s="1"/>
  <c r="F2584" i="4" s="1"/>
  <c r="F3254" i="4" s="1"/>
  <c r="F3924" i="4" s="1"/>
  <c r="F4594" i="4" s="1"/>
  <c r="F5264" i="4" s="1"/>
  <c r="F1241" i="4"/>
  <c r="F1911" i="4" s="1"/>
  <c r="F2581" i="4" s="1"/>
  <c r="F3251" i="4" s="1"/>
  <c r="F3921" i="4" s="1"/>
  <c r="F4591" i="4" s="1"/>
  <c r="F5261" i="4" s="1"/>
  <c r="F1238" i="4"/>
  <c r="F1908" i="4" s="1"/>
  <c r="F2578" i="4" s="1"/>
  <c r="F3248" i="4" s="1"/>
  <c r="F3918" i="4" s="1"/>
  <c r="F4588" i="4" s="1"/>
  <c r="F5258" i="4" s="1"/>
  <c r="F1235" i="4"/>
  <c r="F1905" i="4" s="1"/>
  <c r="F2575" i="4" s="1"/>
  <c r="F3245" i="4" s="1"/>
  <c r="F3915" i="4" s="1"/>
  <c r="F4585" i="4" s="1"/>
  <c r="F5255" i="4" s="1"/>
  <c r="F1232" i="4"/>
  <c r="F1902" i="4" s="1"/>
  <c r="F2572" i="4" s="1"/>
  <c r="F3242" i="4" s="1"/>
  <c r="F3912" i="4" s="1"/>
  <c r="F4582" i="4" s="1"/>
  <c r="F5252" i="4" s="1"/>
  <c r="F1229" i="4"/>
  <c r="F1899" i="4" s="1"/>
  <c r="F2569" i="4" s="1"/>
  <c r="F3239" i="4" s="1"/>
  <c r="F3909" i="4" s="1"/>
  <c r="F4579" i="4" s="1"/>
  <c r="F5249" i="4" s="1"/>
  <c r="F1226" i="4"/>
  <c r="F1896" i="4" s="1"/>
  <c r="F2566" i="4" s="1"/>
  <c r="F3236" i="4" s="1"/>
  <c r="F3906" i="4" s="1"/>
  <c r="F4576" i="4" s="1"/>
  <c r="F5246" i="4" s="1"/>
  <c r="F1223" i="4"/>
  <c r="F1893" i="4" s="1"/>
  <c r="F2563" i="4" s="1"/>
  <c r="F3233" i="4" s="1"/>
  <c r="F3903" i="4" s="1"/>
  <c r="F4573" i="4" s="1"/>
  <c r="F5243" i="4" s="1"/>
  <c r="F1220" i="4"/>
  <c r="F1890" i="4" s="1"/>
  <c r="F2560" i="4" s="1"/>
  <c r="F3230" i="4" s="1"/>
  <c r="F3900" i="4" s="1"/>
  <c r="F4570" i="4" s="1"/>
  <c r="F5240" i="4" s="1"/>
  <c r="F1217" i="4"/>
  <c r="F1887" i="4" s="1"/>
  <c r="F2557" i="4" s="1"/>
  <c r="F3227" i="4" s="1"/>
  <c r="F3897" i="4" s="1"/>
  <c r="F4567" i="4" s="1"/>
  <c r="F5237" i="4" s="1"/>
  <c r="F1214" i="4"/>
  <c r="F1884" i="4" s="1"/>
  <c r="F2554" i="4" s="1"/>
  <c r="F3224" i="4" s="1"/>
  <c r="F3894" i="4" s="1"/>
  <c r="F4564" i="4" s="1"/>
  <c r="F5234" i="4" s="1"/>
  <c r="F1211" i="4"/>
  <c r="F1881" i="4" s="1"/>
  <c r="F2551" i="4" s="1"/>
  <c r="F3221" i="4" s="1"/>
  <c r="F3891" i="4" s="1"/>
  <c r="F4561" i="4" s="1"/>
  <c r="F5231" i="4" s="1"/>
  <c r="F1208" i="4"/>
  <c r="F1878" i="4" s="1"/>
  <c r="F2548" i="4" s="1"/>
  <c r="F3218" i="4" s="1"/>
  <c r="F3888" i="4" s="1"/>
  <c r="F4558" i="4" s="1"/>
  <c r="F5228" i="4" s="1"/>
  <c r="F1205" i="4"/>
  <c r="F1875" i="4" s="1"/>
  <c r="F2545" i="4" s="1"/>
  <c r="F3215" i="4" s="1"/>
  <c r="F3885" i="4" s="1"/>
  <c r="F4555" i="4" s="1"/>
  <c r="F5225" i="4" s="1"/>
  <c r="F1202" i="4"/>
  <c r="F1872" i="4" s="1"/>
  <c r="F2542" i="4" s="1"/>
  <c r="F3212" i="4" s="1"/>
  <c r="F3882" i="4" s="1"/>
  <c r="F4552" i="4" s="1"/>
  <c r="F5222" i="4" s="1"/>
  <c r="F1199" i="4"/>
  <c r="F1869" i="4" s="1"/>
  <c r="F2539" i="4" s="1"/>
  <c r="F3209" i="4" s="1"/>
  <c r="F3879" i="4" s="1"/>
  <c r="F4549" i="4" s="1"/>
  <c r="F5219" i="4" s="1"/>
  <c r="F1196" i="4"/>
  <c r="F1866" i="4" s="1"/>
  <c r="F2536" i="4" s="1"/>
  <c r="F3206" i="4" s="1"/>
  <c r="F3876" i="4" s="1"/>
  <c r="F4546" i="4" s="1"/>
  <c r="F5216" i="4" s="1"/>
  <c r="F1302" i="4"/>
  <c r="F1972" i="4" s="1"/>
  <c r="F2642" i="4" s="1"/>
  <c r="F1299" i="4"/>
  <c r="F1969" i="4" s="1"/>
  <c r="F2639" i="4" s="1"/>
  <c r="F3309" i="4" s="1"/>
  <c r="F3979" i="4" s="1"/>
  <c r="F4649" i="4" s="1"/>
  <c r="F5319" i="4" s="1"/>
  <c r="F1293" i="4"/>
  <c r="F1963" i="4" s="1"/>
  <c r="F2633" i="4" s="1"/>
  <c r="F3303" i="4" s="1"/>
  <c r="F3973" i="4" s="1"/>
  <c r="F4643" i="4" s="1"/>
  <c r="F5313" i="4" s="1"/>
  <c r="F1287" i="4"/>
  <c r="F1957" i="4" s="1"/>
  <c r="F2627" i="4" s="1"/>
  <c r="F3297" i="4" s="1"/>
  <c r="F3967" i="4" s="1"/>
  <c r="F4637" i="4" s="1"/>
  <c r="F5307" i="4" s="1"/>
  <c r="F1281" i="4"/>
  <c r="F1951" i="4" s="1"/>
  <c r="F2621" i="4" s="1"/>
  <c r="F3291" i="4" s="1"/>
  <c r="F3961" i="4" s="1"/>
  <c r="F4631" i="4" s="1"/>
  <c r="F5301" i="4" s="1"/>
  <c r="F1275" i="4"/>
  <c r="F1945" i="4" s="1"/>
  <c r="F2615" i="4" s="1"/>
  <c r="F1269" i="4"/>
  <c r="F1939" i="4" s="1"/>
  <c r="F2609" i="4" s="1"/>
  <c r="F3279" i="4" s="1"/>
  <c r="F3949" i="4" s="1"/>
  <c r="F4619" i="4" s="1"/>
  <c r="F5289" i="4" s="1"/>
  <c r="F1236" i="4"/>
  <c r="F1906" i="4" s="1"/>
  <c r="F2576" i="4" s="1"/>
  <c r="F3246" i="4" s="1"/>
  <c r="F3916" i="4" s="1"/>
  <c r="F4586" i="4" s="1"/>
  <c r="F5256" i="4" s="1"/>
  <c r="F1233" i="4"/>
  <c r="F1903" i="4" s="1"/>
  <c r="F2573" i="4" s="1"/>
  <c r="F3243" i="4" s="1"/>
  <c r="F3913" i="4" s="1"/>
  <c r="F4583" i="4" s="1"/>
  <c r="F5253" i="4" s="1"/>
  <c r="F1230" i="4"/>
  <c r="F1900" i="4" s="1"/>
  <c r="F2570" i="4" s="1"/>
  <c r="F3240" i="4" s="1"/>
  <c r="F3910" i="4" s="1"/>
  <c r="F4580" i="4" s="1"/>
  <c r="F5250" i="4" s="1"/>
  <c r="F1206" i="4"/>
  <c r="F1876" i="4" s="1"/>
  <c r="F2546" i="4" s="1"/>
  <c r="F3216" i="4" s="1"/>
  <c r="F3886" i="4" s="1"/>
  <c r="F4556" i="4" s="1"/>
  <c r="F5226" i="4" s="1"/>
  <c r="F1197" i="4"/>
  <c r="F1867" i="4" s="1"/>
  <c r="F2537" i="4" s="1"/>
  <c r="F1164" i="4"/>
  <c r="F1834" i="4" s="1"/>
  <c r="F2504" i="4" s="1"/>
  <c r="F3174" i="4" s="1"/>
  <c r="F3844" i="4" s="1"/>
  <c r="F4514" i="4" s="1"/>
  <c r="F5184" i="4" s="1"/>
  <c r="F1128" i="4"/>
  <c r="F1798" i="4" s="1"/>
  <c r="F2468" i="4" s="1"/>
  <c r="F3138" i="4" s="1"/>
  <c r="F3808" i="4" s="1"/>
  <c r="F4478" i="4" s="1"/>
  <c r="F5148" i="4" s="1"/>
  <c r="F945" i="4"/>
  <c r="F1615" i="4" s="1"/>
  <c r="F2285" i="4" s="1"/>
  <c r="F2955" i="4" s="1"/>
  <c r="F3625" i="4" s="1"/>
  <c r="F4295" i="4" s="1"/>
  <c r="F4965" i="4" s="1"/>
  <c r="G1195" i="4"/>
  <c r="G1865" i="4" s="1"/>
  <c r="G2535" i="4" s="1"/>
  <c r="G3205" i="4" s="1"/>
  <c r="G3875" i="4" s="1"/>
  <c r="G4545" i="4" s="1"/>
  <c r="G5215" i="4" s="1"/>
  <c r="G1192" i="4"/>
  <c r="G1862" i="4" s="1"/>
  <c r="G2532" i="4" s="1"/>
  <c r="G3202" i="4" s="1"/>
  <c r="G3872" i="4" s="1"/>
  <c r="G4542" i="4" s="1"/>
  <c r="G5212" i="4" s="1"/>
  <c r="G1189" i="4"/>
  <c r="G1859" i="4" s="1"/>
  <c r="G2529" i="4" s="1"/>
  <c r="G3199" i="4" s="1"/>
  <c r="G3869" i="4" s="1"/>
  <c r="G4539" i="4" s="1"/>
  <c r="G5209" i="4" s="1"/>
  <c r="G1186" i="4"/>
  <c r="G1856" i="4" s="1"/>
  <c r="G2526" i="4" s="1"/>
  <c r="G3196" i="4" s="1"/>
  <c r="G3866" i="4" s="1"/>
  <c r="G4536" i="4" s="1"/>
  <c r="G5206" i="4" s="1"/>
  <c r="G1183" i="4"/>
  <c r="G1853" i="4" s="1"/>
  <c r="G2523" i="4" s="1"/>
  <c r="G3193" i="4" s="1"/>
  <c r="G3863" i="4" s="1"/>
  <c r="G4533" i="4" s="1"/>
  <c r="G5203" i="4" s="1"/>
  <c r="G1180" i="4"/>
  <c r="G1850" i="4" s="1"/>
  <c r="G2520" i="4" s="1"/>
  <c r="G3190" i="4" s="1"/>
  <c r="G3860" i="4" s="1"/>
  <c r="G4530" i="4" s="1"/>
  <c r="G5200" i="4" s="1"/>
  <c r="G1177" i="4"/>
  <c r="G1847" i="4" s="1"/>
  <c r="G2517" i="4" s="1"/>
  <c r="G3187" i="4" s="1"/>
  <c r="G3857" i="4" s="1"/>
  <c r="G4527" i="4" s="1"/>
  <c r="G5197" i="4" s="1"/>
  <c r="G1174" i="4"/>
  <c r="G1844" i="4" s="1"/>
  <c r="G2514" i="4" s="1"/>
  <c r="G3184" i="4" s="1"/>
  <c r="G3854" i="4" s="1"/>
  <c r="G4524" i="4" s="1"/>
  <c r="G5194" i="4" s="1"/>
  <c r="G1171" i="4"/>
  <c r="G1841" i="4" s="1"/>
  <c r="G2511" i="4" s="1"/>
  <c r="G3181" i="4" s="1"/>
  <c r="G3851" i="4" s="1"/>
  <c r="G4521" i="4" s="1"/>
  <c r="G5191" i="4" s="1"/>
  <c r="G1168" i="4"/>
  <c r="G1838" i="4" s="1"/>
  <c r="G2508" i="4" s="1"/>
  <c r="G3178" i="4" s="1"/>
  <c r="G3848" i="4" s="1"/>
  <c r="G4518" i="4" s="1"/>
  <c r="G5188" i="4" s="1"/>
  <c r="G1165" i="4"/>
  <c r="G1835" i="4" s="1"/>
  <c r="G2505" i="4" s="1"/>
  <c r="G3175" i="4" s="1"/>
  <c r="G3845" i="4" s="1"/>
  <c r="G4515" i="4" s="1"/>
  <c r="G5185" i="4" s="1"/>
  <c r="G1162" i="4"/>
  <c r="G1832" i="4" s="1"/>
  <c r="G2502" i="4" s="1"/>
  <c r="G3172" i="4" s="1"/>
  <c r="G3842" i="4" s="1"/>
  <c r="G4512" i="4" s="1"/>
  <c r="G5182" i="4" s="1"/>
  <c r="G1159" i="4"/>
  <c r="G1829" i="4" s="1"/>
  <c r="G2499" i="4" s="1"/>
  <c r="G3169" i="4" s="1"/>
  <c r="G3839" i="4" s="1"/>
  <c r="G4509" i="4" s="1"/>
  <c r="G5179" i="4" s="1"/>
  <c r="G1156" i="4"/>
  <c r="G1826" i="4" s="1"/>
  <c r="G2496" i="4" s="1"/>
  <c r="G3166" i="4" s="1"/>
  <c r="G3836" i="4" s="1"/>
  <c r="G4506" i="4" s="1"/>
  <c r="G5176" i="4" s="1"/>
  <c r="G1153" i="4"/>
  <c r="G1823" i="4" s="1"/>
  <c r="G2493" i="4" s="1"/>
  <c r="G3163" i="4" s="1"/>
  <c r="G3833" i="4" s="1"/>
  <c r="G4503" i="4" s="1"/>
  <c r="G5173" i="4" s="1"/>
  <c r="G1150" i="4"/>
  <c r="G1820" i="4" s="1"/>
  <c r="G2490" i="4" s="1"/>
  <c r="G3160" i="4" s="1"/>
  <c r="G3830" i="4" s="1"/>
  <c r="G4500" i="4" s="1"/>
  <c r="G5170" i="4" s="1"/>
  <c r="G1147" i="4"/>
  <c r="G1817" i="4" s="1"/>
  <c r="G2487" i="4" s="1"/>
  <c r="G3157" i="4" s="1"/>
  <c r="G3827" i="4" s="1"/>
  <c r="G4497" i="4" s="1"/>
  <c r="G5167" i="4" s="1"/>
  <c r="G1144" i="4"/>
  <c r="G1814" i="4" s="1"/>
  <c r="G2484" i="4" s="1"/>
  <c r="G3154" i="4" s="1"/>
  <c r="G3824" i="4" s="1"/>
  <c r="G4494" i="4" s="1"/>
  <c r="G5164" i="4" s="1"/>
  <c r="G1141" i="4"/>
  <c r="G1811" i="4" s="1"/>
  <c r="G2481" i="4" s="1"/>
  <c r="G3151" i="4" s="1"/>
  <c r="G3821" i="4" s="1"/>
  <c r="G4491" i="4" s="1"/>
  <c r="G5161" i="4" s="1"/>
  <c r="G1138" i="4"/>
  <c r="G1808" i="4" s="1"/>
  <c r="G2478" i="4" s="1"/>
  <c r="G3148" i="4" s="1"/>
  <c r="G3818" i="4" s="1"/>
  <c r="G4488" i="4" s="1"/>
  <c r="G5158" i="4" s="1"/>
  <c r="G1135" i="4"/>
  <c r="G1805" i="4" s="1"/>
  <c r="G2475" i="4" s="1"/>
  <c r="G3145" i="4" s="1"/>
  <c r="G3815" i="4" s="1"/>
  <c r="G4485" i="4" s="1"/>
  <c r="G5155" i="4" s="1"/>
  <c r="G1132" i="4"/>
  <c r="G1802" i="4" s="1"/>
  <c r="G2472" i="4" s="1"/>
  <c r="G3142" i="4" s="1"/>
  <c r="G3812" i="4" s="1"/>
  <c r="G4482" i="4" s="1"/>
  <c r="G5152" i="4" s="1"/>
  <c r="G1129" i="4"/>
  <c r="G1799" i="4" s="1"/>
  <c r="G2469" i="4" s="1"/>
  <c r="G3139" i="4" s="1"/>
  <c r="G3809" i="4" s="1"/>
  <c r="G4479" i="4" s="1"/>
  <c r="G5149" i="4" s="1"/>
  <c r="G1126" i="4"/>
  <c r="G1796" i="4" s="1"/>
  <c r="G2466" i="4" s="1"/>
  <c r="G3136" i="4" s="1"/>
  <c r="G3806" i="4" s="1"/>
  <c r="G4476" i="4" s="1"/>
  <c r="G5146" i="4" s="1"/>
  <c r="G1123" i="4"/>
  <c r="G1793" i="4" s="1"/>
  <c r="G2463" i="4" s="1"/>
  <c r="G3133" i="4" s="1"/>
  <c r="G3803" i="4" s="1"/>
  <c r="G4473" i="4" s="1"/>
  <c r="G5143" i="4" s="1"/>
  <c r="G1120" i="4"/>
  <c r="G1790" i="4" s="1"/>
  <c r="G2460" i="4" s="1"/>
  <c r="G3130" i="4" s="1"/>
  <c r="G3800" i="4" s="1"/>
  <c r="G4470" i="4" s="1"/>
  <c r="G5140" i="4" s="1"/>
  <c r="G1117" i="4"/>
  <c r="G1787" i="4" s="1"/>
  <c r="G2457" i="4" s="1"/>
  <c r="G3127" i="4" s="1"/>
  <c r="G3797" i="4" s="1"/>
  <c r="G4467" i="4" s="1"/>
  <c r="G5137" i="4" s="1"/>
  <c r="G1114" i="4"/>
  <c r="G1784" i="4" s="1"/>
  <c r="G2454" i="4" s="1"/>
  <c r="G3124" i="4" s="1"/>
  <c r="G3794" i="4" s="1"/>
  <c r="G4464" i="4" s="1"/>
  <c r="G5134" i="4" s="1"/>
  <c r="G1111" i="4"/>
  <c r="G1781" i="4" s="1"/>
  <c r="G2451" i="4" s="1"/>
  <c r="G3121" i="4" s="1"/>
  <c r="G3791" i="4" s="1"/>
  <c r="G4461" i="4" s="1"/>
  <c r="G5131" i="4" s="1"/>
  <c r="G1108" i="4"/>
  <c r="G1105" i="4"/>
  <c r="G1775" i="4" s="1"/>
  <c r="G2445" i="4" s="1"/>
  <c r="G3115" i="4" s="1"/>
  <c r="G3785" i="4" s="1"/>
  <c r="G4455" i="4" s="1"/>
  <c r="G5125" i="4" s="1"/>
  <c r="G1102" i="4"/>
  <c r="G1772" i="4" s="1"/>
  <c r="G2442" i="4" s="1"/>
  <c r="G3112" i="4" s="1"/>
  <c r="G3782" i="4" s="1"/>
  <c r="G4452" i="4" s="1"/>
  <c r="G5122" i="4" s="1"/>
  <c r="G1099" i="4"/>
  <c r="G1769" i="4" s="1"/>
  <c r="G2439" i="4" s="1"/>
  <c r="G3109" i="4" s="1"/>
  <c r="G3779" i="4" s="1"/>
  <c r="G4449" i="4" s="1"/>
  <c r="G5119" i="4" s="1"/>
  <c r="G1096" i="4"/>
  <c r="G1766" i="4" s="1"/>
  <c r="G2436" i="4" s="1"/>
  <c r="G3106" i="4" s="1"/>
  <c r="G3776" i="4" s="1"/>
  <c r="G4446" i="4" s="1"/>
  <c r="G5116" i="4" s="1"/>
  <c r="G1093" i="4"/>
  <c r="G1763" i="4" s="1"/>
  <c r="G2433" i="4" s="1"/>
  <c r="G3103" i="4" s="1"/>
  <c r="G3773" i="4" s="1"/>
  <c r="G4443" i="4" s="1"/>
  <c r="G5113" i="4" s="1"/>
  <c r="G1090" i="4"/>
  <c r="G1760" i="4" s="1"/>
  <c r="G2430" i="4" s="1"/>
  <c r="G3100" i="4" s="1"/>
  <c r="G3770" i="4" s="1"/>
  <c r="G4440" i="4" s="1"/>
  <c r="G5110" i="4" s="1"/>
  <c r="G1087" i="4"/>
  <c r="G1757" i="4" s="1"/>
  <c r="G2427" i="4" s="1"/>
  <c r="G3097" i="4" s="1"/>
  <c r="G3767" i="4" s="1"/>
  <c r="G4437" i="4" s="1"/>
  <c r="G5107" i="4" s="1"/>
  <c r="G1084" i="4"/>
  <c r="G1754" i="4" s="1"/>
  <c r="G2424" i="4" s="1"/>
  <c r="G3094" i="4" s="1"/>
  <c r="G3764" i="4" s="1"/>
  <c r="G4434" i="4" s="1"/>
  <c r="G5104" i="4" s="1"/>
  <c r="G1081" i="4"/>
  <c r="G1751" i="4" s="1"/>
  <c r="G2421" i="4" s="1"/>
  <c r="G3091" i="4" s="1"/>
  <c r="G3761" i="4" s="1"/>
  <c r="G4431" i="4" s="1"/>
  <c r="G5101" i="4" s="1"/>
  <c r="G1078" i="4"/>
  <c r="G1748" i="4" s="1"/>
  <c r="G2418" i="4" s="1"/>
  <c r="G3088" i="4" s="1"/>
  <c r="G3758" i="4" s="1"/>
  <c r="G4428" i="4" s="1"/>
  <c r="G5098" i="4" s="1"/>
  <c r="G1075" i="4"/>
  <c r="G1745" i="4" s="1"/>
  <c r="G2415" i="4" s="1"/>
  <c r="G3085" i="4" s="1"/>
  <c r="G3755" i="4" s="1"/>
  <c r="G4425" i="4" s="1"/>
  <c r="G5095" i="4" s="1"/>
  <c r="G1072" i="4"/>
  <c r="G1742" i="4" s="1"/>
  <c r="G2412" i="4" s="1"/>
  <c r="G3082" i="4" s="1"/>
  <c r="G3752" i="4" s="1"/>
  <c r="G4422" i="4" s="1"/>
  <c r="G5092" i="4" s="1"/>
  <c r="G1069" i="4"/>
  <c r="G1739" i="4" s="1"/>
  <c r="G2409" i="4" s="1"/>
  <c r="G3079" i="4" s="1"/>
  <c r="G3749" i="4" s="1"/>
  <c r="G4419" i="4" s="1"/>
  <c r="G5089" i="4" s="1"/>
  <c r="G1066" i="4"/>
  <c r="G1736" i="4" s="1"/>
  <c r="G2406" i="4" s="1"/>
  <c r="G3076" i="4" s="1"/>
  <c r="G3746" i="4" s="1"/>
  <c r="G4416" i="4" s="1"/>
  <c r="G5086" i="4" s="1"/>
  <c r="G1063" i="4"/>
  <c r="G1733" i="4" s="1"/>
  <c r="G2403" i="4" s="1"/>
  <c r="G3073" i="4" s="1"/>
  <c r="G3743" i="4" s="1"/>
  <c r="G4413" i="4" s="1"/>
  <c r="G5083" i="4" s="1"/>
  <c r="G1060" i="4"/>
  <c r="G1730" i="4" s="1"/>
  <c r="G2400" i="4" s="1"/>
  <c r="G3070" i="4" s="1"/>
  <c r="G3740" i="4" s="1"/>
  <c r="G4410" i="4" s="1"/>
  <c r="G5080" i="4" s="1"/>
  <c r="G1057" i="4"/>
  <c r="G1727" i="4" s="1"/>
  <c r="G2397" i="4" s="1"/>
  <c r="G3067" i="4" s="1"/>
  <c r="G3737" i="4" s="1"/>
  <c r="G4407" i="4" s="1"/>
  <c r="G5077" i="4" s="1"/>
  <c r="G1054" i="4"/>
  <c r="G1724" i="4" s="1"/>
  <c r="G2394" i="4" s="1"/>
  <c r="G3064" i="4" s="1"/>
  <c r="G3734" i="4" s="1"/>
  <c r="G4404" i="4" s="1"/>
  <c r="G5074" i="4" s="1"/>
  <c r="G1051" i="4"/>
  <c r="G1721" i="4" s="1"/>
  <c r="G2391" i="4" s="1"/>
  <c r="G3061" i="4" s="1"/>
  <c r="G3731" i="4" s="1"/>
  <c r="G4401" i="4" s="1"/>
  <c r="G5071" i="4" s="1"/>
  <c r="G1048" i="4"/>
  <c r="G1718" i="4" s="1"/>
  <c r="G2388" i="4" s="1"/>
  <c r="G3058" i="4" s="1"/>
  <c r="G3728" i="4" s="1"/>
  <c r="G4398" i="4" s="1"/>
  <c r="G5068" i="4" s="1"/>
  <c r="G1045" i="4"/>
  <c r="G1715" i="4" s="1"/>
  <c r="G2385" i="4" s="1"/>
  <c r="G3055" i="4" s="1"/>
  <c r="G3725" i="4" s="1"/>
  <c r="G4395" i="4" s="1"/>
  <c r="G5065" i="4" s="1"/>
  <c r="G1042" i="4"/>
  <c r="G1712" i="4" s="1"/>
  <c r="G2382" i="4" s="1"/>
  <c r="G3052" i="4" s="1"/>
  <c r="G3722" i="4" s="1"/>
  <c r="G4392" i="4" s="1"/>
  <c r="G5062" i="4" s="1"/>
  <c r="G1039" i="4"/>
  <c r="G1709" i="4" s="1"/>
  <c r="G2379" i="4" s="1"/>
  <c r="G3049" i="4" s="1"/>
  <c r="G3719" i="4" s="1"/>
  <c r="G4389" i="4" s="1"/>
  <c r="G5059" i="4" s="1"/>
  <c r="G1036" i="4"/>
  <c r="G1706" i="4" s="1"/>
  <c r="G2376" i="4" s="1"/>
  <c r="G3046" i="4" s="1"/>
  <c r="G3716" i="4" s="1"/>
  <c r="G4386" i="4" s="1"/>
  <c r="G5056" i="4" s="1"/>
  <c r="G1033" i="4"/>
  <c r="G1703" i="4" s="1"/>
  <c r="G2373" i="4" s="1"/>
  <c r="G3043" i="4" s="1"/>
  <c r="G3713" i="4" s="1"/>
  <c r="G4383" i="4" s="1"/>
  <c r="G5053" i="4" s="1"/>
  <c r="G1030" i="4"/>
  <c r="G1700" i="4" s="1"/>
  <c r="G2370" i="4" s="1"/>
  <c r="G3040" i="4" s="1"/>
  <c r="G3710" i="4" s="1"/>
  <c r="G4380" i="4" s="1"/>
  <c r="G5050" i="4" s="1"/>
  <c r="G1027" i="4"/>
  <c r="G1697" i="4" s="1"/>
  <c r="G2367" i="4" s="1"/>
  <c r="G3037" i="4" s="1"/>
  <c r="G3707" i="4" s="1"/>
  <c r="G4377" i="4" s="1"/>
  <c r="G5047" i="4" s="1"/>
  <c r="G1024" i="4"/>
  <c r="G1694" i="4" s="1"/>
  <c r="G2364" i="4" s="1"/>
  <c r="G3034" i="4" s="1"/>
  <c r="G3704" i="4" s="1"/>
  <c r="G4374" i="4" s="1"/>
  <c r="G5044" i="4" s="1"/>
  <c r="G1021" i="4"/>
  <c r="G1691" i="4" s="1"/>
  <c r="G2361" i="4" s="1"/>
  <c r="G3031" i="4" s="1"/>
  <c r="G3701" i="4" s="1"/>
  <c r="G4371" i="4" s="1"/>
  <c r="G5041" i="4" s="1"/>
  <c r="G1018" i="4"/>
  <c r="G1688" i="4" s="1"/>
  <c r="G2358" i="4" s="1"/>
  <c r="G3028" i="4" s="1"/>
  <c r="G3698" i="4" s="1"/>
  <c r="G4368" i="4" s="1"/>
  <c r="G5038" i="4" s="1"/>
  <c r="G1015" i="4"/>
  <c r="G1685" i="4" s="1"/>
  <c r="G2355" i="4" s="1"/>
  <c r="G3025" i="4" s="1"/>
  <c r="G3695" i="4" s="1"/>
  <c r="G4365" i="4" s="1"/>
  <c r="G5035" i="4" s="1"/>
  <c r="F1193" i="4"/>
  <c r="F1863" i="4" s="1"/>
  <c r="F2533" i="4" s="1"/>
  <c r="F3203" i="4" s="1"/>
  <c r="F3873" i="4" s="1"/>
  <c r="F4543" i="4" s="1"/>
  <c r="F1190" i="4"/>
  <c r="F1860" i="4" s="1"/>
  <c r="F2530" i="4" s="1"/>
  <c r="F1187" i="4"/>
  <c r="F1857" i="4" s="1"/>
  <c r="F2527" i="4" s="1"/>
  <c r="F3197" i="4" s="1"/>
  <c r="F3867" i="4" s="1"/>
  <c r="F4537" i="4" s="1"/>
  <c r="F5207" i="4" s="1"/>
  <c r="F1184" i="4"/>
  <c r="F1854" i="4" s="1"/>
  <c r="F2524" i="4" s="1"/>
  <c r="F3194" i="4" s="1"/>
  <c r="F1181" i="4"/>
  <c r="F1851" i="4" s="1"/>
  <c r="F2521" i="4" s="1"/>
  <c r="F3191" i="4" s="1"/>
  <c r="F3861" i="4" s="1"/>
  <c r="F4531" i="4" s="1"/>
  <c r="F5201" i="4" s="1"/>
  <c r="F1178" i="4"/>
  <c r="F1848" i="4" s="1"/>
  <c r="F2518" i="4" s="1"/>
  <c r="F3188" i="4" s="1"/>
  <c r="F3858" i="4" s="1"/>
  <c r="F4528" i="4" s="1"/>
  <c r="F5198" i="4" s="1"/>
  <c r="F1175" i="4"/>
  <c r="F1845" i="4" s="1"/>
  <c r="F2515" i="4" s="1"/>
  <c r="F3185" i="4" s="1"/>
  <c r="F3855" i="4" s="1"/>
  <c r="F4525" i="4" s="1"/>
  <c r="F1172" i="4"/>
  <c r="F1842" i="4" s="1"/>
  <c r="F2512" i="4" s="1"/>
  <c r="F1169" i="4"/>
  <c r="F1839" i="4" s="1"/>
  <c r="F2509" i="4" s="1"/>
  <c r="F3179" i="4" s="1"/>
  <c r="F3849" i="4" s="1"/>
  <c r="F4519" i="4" s="1"/>
  <c r="F5189" i="4" s="1"/>
  <c r="F1166" i="4"/>
  <c r="F1836" i="4" s="1"/>
  <c r="F2506" i="4" s="1"/>
  <c r="F3176" i="4" s="1"/>
  <c r="F1163" i="4"/>
  <c r="F1833" i="4" s="1"/>
  <c r="F2503" i="4" s="1"/>
  <c r="F3173" i="4" s="1"/>
  <c r="F3843" i="4" s="1"/>
  <c r="F4513" i="4" s="1"/>
  <c r="F5183" i="4" s="1"/>
  <c r="F1160" i="4"/>
  <c r="F1830" i="4" s="1"/>
  <c r="F2500" i="4" s="1"/>
  <c r="F3170" i="4" s="1"/>
  <c r="F3840" i="4" s="1"/>
  <c r="F4510" i="4" s="1"/>
  <c r="F5180" i="4" s="1"/>
  <c r="F1157" i="4"/>
  <c r="F1827" i="4" s="1"/>
  <c r="F2497" i="4" s="1"/>
  <c r="F3167" i="4" s="1"/>
  <c r="F3837" i="4" s="1"/>
  <c r="F4507" i="4" s="1"/>
  <c r="F1154" i="4"/>
  <c r="F1824" i="4" s="1"/>
  <c r="F2494" i="4" s="1"/>
  <c r="F1151" i="4"/>
  <c r="F1821" i="4" s="1"/>
  <c r="F2491" i="4" s="1"/>
  <c r="F3161" i="4" s="1"/>
  <c r="F3831" i="4" s="1"/>
  <c r="F4501" i="4" s="1"/>
  <c r="F5171" i="4" s="1"/>
  <c r="F1148" i="4"/>
  <c r="F1818" i="4" s="1"/>
  <c r="F2488" i="4" s="1"/>
  <c r="F3158" i="4" s="1"/>
  <c r="F1145" i="4"/>
  <c r="F1815" i="4" s="1"/>
  <c r="F2485" i="4" s="1"/>
  <c r="F3155" i="4" s="1"/>
  <c r="F3825" i="4" s="1"/>
  <c r="F4495" i="4" s="1"/>
  <c r="F5165" i="4" s="1"/>
  <c r="F1142" i="4"/>
  <c r="F1812" i="4" s="1"/>
  <c r="F2482" i="4" s="1"/>
  <c r="F3152" i="4" s="1"/>
  <c r="F3822" i="4" s="1"/>
  <c r="F4492" i="4" s="1"/>
  <c r="F5162" i="4" s="1"/>
  <c r="F1139" i="4"/>
  <c r="F1809" i="4" s="1"/>
  <c r="F2479" i="4" s="1"/>
  <c r="F3149" i="4" s="1"/>
  <c r="F3819" i="4" s="1"/>
  <c r="F4489" i="4" s="1"/>
  <c r="F1136" i="4"/>
  <c r="F1806" i="4" s="1"/>
  <c r="F2476" i="4" s="1"/>
  <c r="F1133" i="4"/>
  <c r="F1803" i="4" s="1"/>
  <c r="F2473" i="4" s="1"/>
  <c r="F3143" i="4" s="1"/>
  <c r="F3813" i="4" s="1"/>
  <c r="F4483" i="4" s="1"/>
  <c r="F5153" i="4" s="1"/>
  <c r="F1130" i="4"/>
  <c r="F1800" i="4" s="1"/>
  <c r="F2470" i="4" s="1"/>
  <c r="F3140" i="4" s="1"/>
  <c r="F1127" i="4"/>
  <c r="F1797" i="4" s="1"/>
  <c r="F2467" i="4" s="1"/>
  <c r="F3137" i="4" s="1"/>
  <c r="F3807" i="4" s="1"/>
  <c r="F4477" i="4" s="1"/>
  <c r="F5147" i="4" s="1"/>
  <c r="F1124" i="4"/>
  <c r="F1794" i="4" s="1"/>
  <c r="F2464" i="4" s="1"/>
  <c r="F3134" i="4" s="1"/>
  <c r="F3804" i="4" s="1"/>
  <c r="F4474" i="4" s="1"/>
  <c r="F5144" i="4" s="1"/>
  <c r="F1121" i="4"/>
  <c r="F1791" i="4" s="1"/>
  <c r="F2461" i="4" s="1"/>
  <c r="F3131" i="4" s="1"/>
  <c r="F3801" i="4" s="1"/>
  <c r="F4471" i="4" s="1"/>
  <c r="F1118" i="4"/>
  <c r="F1788" i="4" s="1"/>
  <c r="F2458" i="4" s="1"/>
  <c r="F1115" i="4"/>
  <c r="F1785" i="4" s="1"/>
  <c r="F2455" i="4" s="1"/>
  <c r="F3125" i="4" s="1"/>
  <c r="F3795" i="4" s="1"/>
  <c r="F4465" i="4" s="1"/>
  <c r="F5135" i="4" s="1"/>
  <c r="F1112" i="4"/>
  <c r="F1782" i="4" s="1"/>
  <c r="F2452" i="4" s="1"/>
  <c r="F3122" i="4" s="1"/>
  <c r="F1109" i="4"/>
  <c r="F1779" i="4" s="1"/>
  <c r="F2449" i="4" s="1"/>
  <c r="F3119" i="4" s="1"/>
  <c r="F3789" i="4" s="1"/>
  <c r="F4459" i="4" s="1"/>
  <c r="F5129" i="4" s="1"/>
  <c r="F1106" i="4"/>
  <c r="F1776" i="4" s="1"/>
  <c r="F2446" i="4" s="1"/>
  <c r="F3116" i="4" s="1"/>
  <c r="F3786" i="4" s="1"/>
  <c r="F4456" i="4" s="1"/>
  <c r="F5126" i="4" s="1"/>
  <c r="F1103" i="4"/>
  <c r="F1773" i="4" s="1"/>
  <c r="F2443" i="4" s="1"/>
  <c r="F3113" i="4" s="1"/>
  <c r="F3783" i="4" s="1"/>
  <c r="F4453" i="4" s="1"/>
  <c r="F1100" i="4"/>
  <c r="F1770" i="4" s="1"/>
  <c r="F2440" i="4" s="1"/>
  <c r="F1097" i="4"/>
  <c r="F1767" i="4" s="1"/>
  <c r="F2437" i="4" s="1"/>
  <c r="F3107" i="4" s="1"/>
  <c r="F3777" i="4" s="1"/>
  <c r="F4447" i="4" s="1"/>
  <c r="F5117" i="4" s="1"/>
  <c r="F1094" i="4"/>
  <c r="F1764" i="4" s="1"/>
  <c r="F2434" i="4" s="1"/>
  <c r="F3104" i="4" s="1"/>
  <c r="F1091" i="4"/>
  <c r="F1761" i="4" s="1"/>
  <c r="F2431" i="4" s="1"/>
  <c r="F3101" i="4" s="1"/>
  <c r="F3771" i="4" s="1"/>
  <c r="F4441" i="4" s="1"/>
  <c r="F5111" i="4" s="1"/>
  <c r="F1088" i="4"/>
  <c r="F1758" i="4" s="1"/>
  <c r="F2428" i="4" s="1"/>
  <c r="F3098" i="4" s="1"/>
  <c r="F3768" i="4" s="1"/>
  <c r="F4438" i="4" s="1"/>
  <c r="F5108" i="4" s="1"/>
  <c r="F1085" i="4"/>
  <c r="F1755" i="4" s="1"/>
  <c r="F2425" i="4" s="1"/>
  <c r="F3095" i="4" s="1"/>
  <c r="F3765" i="4" s="1"/>
  <c r="F4435" i="4" s="1"/>
  <c r="F1082" i="4"/>
  <c r="F1752" i="4" s="1"/>
  <c r="F2422" i="4" s="1"/>
  <c r="F1079" i="4"/>
  <c r="F1749" i="4" s="1"/>
  <c r="F2419" i="4" s="1"/>
  <c r="F3089" i="4" s="1"/>
  <c r="F3759" i="4" s="1"/>
  <c r="F4429" i="4" s="1"/>
  <c r="F5099" i="4" s="1"/>
  <c r="F1076" i="4"/>
  <c r="F1746" i="4" s="1"/>
  <c r="F2416" i="4" s="1"/>
  <c r="F3086" i="4" s="1"/>
  <c r="F1073" i="4"/>
  <c r="F1743" i="4" s="1"/>
  <c r="F2413" i="4" s="1"/>
  <c r="F3083" i="4" s="1"/>
  <c r="F3753" i="4" s="1"/>
  <c r="F4423" i="4" s="1"/>
  <c r="F5093" i="4" s="1"/>
  <c r="F1070" i="4"/>
  <c r="F1740" i="4" s="1"/>
  <c r="F2410" i="4" s="1"/>
  <c r="F3080" i="4" s="1"/>
  <c r="F3750" i="4" s="1"/>
  <c r="F4420" i="4" s="1"/>
  <c r="F5090" i="4" s="1"/>
  <c r="F1067" i="4"/>
  <c r="F1737" i="4" s="1"/>
  <c r="F2407" i="4" s="1"/>
  <c r="F3077" i="4" s="1"/>
  <c r="F3747" i="4" s="1"/>
  <c r="F4417" i="4" s="1"/>
  <c r="F1064" i="4"/>
  <c r="F1734" i="4" s="1"/>
  <c r="F2404" i="4" s="1"/>
  <c r="F1061" i="4"/>
  <c r="F1731" i="4" s="1"/>
  <c r="F2401" i="4" s="1"/>
  <c r="F3071" i="4" s="1"/>
  <c r="F3741" i="4" s="1"/>
  <c r="F4411" i="4" s="1"/>
  <c r="F5081" i="4" s="1"/>
  <c r="F1058" i="4"/>
  <c r="F1728" i="4" s="1"/>
  <c r="F2398" i="4" s="1"/>
  <c r="F3068" i="4" s="1"/>
  <c r="F1055" i="4"/>
  <c r="F1725" i="4" s="1"/>
  <c r="F2395" i="4" s="1"/>
  <c r="F3065" i="4" s="1"/>
  <c r="F3735" i="4" s="1"/>
  <c r="F4405" i="4" s="1"/>
  <c r="F5075" i="4" s="1"/>
  <c r="F1052" i="4"/>
  <c r="F1722" i="4" s="1"/>
  <c r="F2392" i="4" s="1"/>
  <c r="F3062" i="4" s="1"/>
  <c r="F3732" i="4" s="1"/>
  <c r="F4402" i="4" s="1"/>
  <c r="F5072" i="4" s="1"/>
  <c r="F1049" i="4"/>
  <c r="F1719" i="4" s="1"/>
  <c r="F2389" i="4" s="1"/>
  <c r="F3059" i="4" s="1"/>
  <c r="F3729" i="4" s="1"/>
  <c r="F4399" i="4" s="1"/>
  <c r="F1046" i="4"/>
  <c r="F1716" i="4" s="1"/>
  <c r="F2386" i="4" s="1"/>
  <c r="F1043" i="4"/>
  <c r="F1713" i="4" s="1"/>
  <c r="F2383" i="4" s="1"/>
  <c r="F3053" i="4" s="1"/>
  <c r="F3723" i="4" s="1"/>
  <c r="F4393" i="4" s="1"/>
  <c r="F5063" i="4" s="1"/>
  <c r="F1040" i="4"/>
  <c r="F1710" i="4" s="1"/>
  <c r="F2380" i="4" s="1"/>
  <c r="F3050" i="4" s="1"/>
  <c r="F1037" i="4"/>
  <c r="F1707" i="4" s="1"/>
  <c r="F2377" i="4" s="1"/>
  <c r="F3047" i="4" s="1"/>
  <c r="F3717" i="4" s="1"/>
  <c r="F4387" i="4" s="1"/>
  <c r="F5057" i="4" s="1"/>
  <c r="F1034" i="4"/>
  <c r="F1704" i="4" s="1"/>
  <c r="F2374" i="4" s="1"/>
  <c r="F3044" i="4" s="1"/>
  <c r="F3714" i="4" s="1"/>
  <c r="F4384" i="4" s="1"/>
  <c r="F5054" i="4" s="1"/>
  <c r="F1031" i="4"/>
  <c r="F1701" i="4" s="1"/>
  <c r="F2371" i="4" s="1"/>
  <c r="F3041" i="4" s="1"/>
  <c r="F3711" i="4" s="1"/>
  <c r="F4381" i="4" s="1"/>
  <c r="F1028" i="4"/>
  <c r="F1698" i="4" s="1"/>
  <c r="F2368" i="4" s="1"/>
  <c r="F1025" i="4"/>
  <c r="F1695" i="4" s="1"/>
  <c r="F2365" i="4" s="1"/>
  <c r="F3035" i="4" s="1"/>
  <c r="F3705" i="4" s="1"/>
  <c r="F4375" i="4" s="1"/>
  <c r="F5045" i="4" s="1"/>
  <c r="F1022" i="4"/>
  <c r="F1692" i="4" s="1"/>
  <c r="F2362" i="4" s="1"/>
  <c r="F3032" i="4" s="1"/>
  <c r="F1019" i="4"/>
  <c r="F1689" i="4" s="1"/>
  <c r="F2359" i="4" s="1"/>
  <c r="F3029" i="4" s="1"/>
  <c r="F3699" i="4" s="1"/>
  <c r="F4369" i="4" s="1"/>
  <c r="F5039" i="4" s="1"/>
  <c r="F1016" i="4"/>
  <c r="F1686" i="4" s="1"/>
  <c r="F2356" i="4" s="1"/>
  <c r="F3026" i="4" s="1"/>
  <c r="F3696" i="4" s="1"/>
  <c r="F4366" i="4" s="1"/>
  <c r="F5036" i="4" s="1"/>
  <c r="G1337" i="4"/>
  <c r="G2007" i="4" s="1"/>
  <c r="G2677" i="4" s="1"/>
  <c r="G3347" i="4" s="1"/>
  <c r="G4017" i="4" s="1"/>
  <c r="G4687" i="4" s="1"/>
  <c r="G5357" i="4" s="1"/>
  <c r="G1334" i="4"/>
  <c r="G2004" i="4" s="1"/>
  <c r="G2674" i="4" s="1"/>
  <c r="G3344" i="4" s="1"/>
  <c r="G4014" i="4" s="1"/>
  <c r="G4684" i="4" s="1"/>
  <c r="G5354" i="4" s="1"/>
  <c r="G1331" i="4"/>
  <c r="G2001" i="4" s="1"/>
  <c r="G2671" i="4" s="1"/>
  <c r="G3341" i="4" s="1"/>
  <c r="G4011" i="4" s="1"/>
  <c r="G4681" i="4" s="1"/>
  <c r="G5351" i="4" s="1"/>
  <c r="G1328" i="4"/>
  <c r="G1998" i="4" s="1"/>
  <c r="G2668" i="4" s="1"/>
  <c r="G3338" i="4" s="1"/>
  <c r="G4008" i="4" s="1"/>
  <c r="G4678" i="4" s="1"/>
  <c r="G5348" i="4" s="1"/>
  <c r="G1325" i="4"/>
  <c r="G1995" i="4" s="1"/>
  <c r="G2665" i="4" s="1"/>
  <c r="G3335" i="4" s="1"/>
  <c r="G4005" i="4" s="1"/>
  <c r="G4675" i="4" s="1"/>
  <c r="G5345" i="4" s="1"/>
  <c r="G1322" i="4"/>
  <c r="G1992" i="4" s="1"/>
  <c r="G2662" i="4" s="1"/>
  <c r="G3332" i="4" s="1"/>
  <c r="G4002" i="4" s="1"/>
  <c r="G4672" i="4" s="1"/>
  <c r="G5342" i="4" s="1"/>
  <c r="G1319" i="4"/>
  <c r="G1989" i="4" s="1"/>
  <c r="G2659" i="4" s="1"/>
  <c r="G3329" i="4" s="1"/>
  <c r="G3999" i="4" s="1"/>
  <c r="G4669" i="4" s="1"/>
  <c r="G5339" i="4" s="1"/>
  <c r="G1316" i="4"/>
  <c r="G1986" i="4" s="1"/>
  <c r="G2656" i="4" s="1"/>
  <c r="G3326" i="4" s="1"/>
  <c r="G3996" i="4" s="1"/>
  <c r="G4666" i="4" s="1"/>
  <c r="G5336" i="4" s="1"/>
  <c r="G1313" i="4"/>
  <c r="G1983" i="4" s="1"/>
  <c r="G2653" i="4" s="1"/>
  <c r="G3323" i="4" s="1"/>
  <c r="G3993" i="4" s="1"/>
  <c r="G4663" i="4" s="1"/>
  <c r="G5333" i="4" s="1"/>
  <c r="G1310" i="4"/>
  <c r="G1980" i="4" s="1"/>
  <c r="G2650" i="4" s="1"/>
  <c r="G3320" i="4" s="1"/>
  <c r="G3990" i="4" s="1"/>
  <c r="G4660" i="4" s="1"/>
  <c r="G5330" i="4" s="1"/>
  <c r="G1307" i="4"/>
  <c r="G1977" i="4" s="1"/>
  <c r="G2647" i="4" s="1"/>
  <c r="G3317" i="4" s="1"/>
  <c r="G3987" i="4" s="1"/>
  <c r="G4657" i="4" s="1"/>
  <c r="G5327" i="4" s="1"/>
  <c r="G1304" i="4"/>
  <c r="G1974" i="4" s="1"/>
  <c r="G2644" i="4" s="1"/>
  <c r="G3314" i="4" s="1"/>
  <c r="G3984" i="4" s="1"/>
  <c r="G4654" i="4" s="1"/>
  <c r="G5324" i="4" s="1"/>
  <c r="G1301" i="4"/>
  <c r="G1971" i="4" s="1"/>
  <c r="G2641" i="4" s="1"/>
  <c r="G3311" i="4" s="1"/>
  <c r="G3981" i="4" s="1"/>
  <c r="G4651" i="4" s="1"/>
  <c r="G5321" i="4" s="1"/>
  <c r="G1298" i="4"/>
  <c r="G1968" i="4" s="1"/>
  <c r="G2638" i="4" s="1"/>
  <c r="G3308" i="4" s="1"/>
  <c r="G3978" i="4" s="1"/>
  <c r="G4648" i="4" s="1"/>
  <c r="G5318" i="4" s="1"/>
  <c r="G1295" i="4"/>
  <c r="G1965" i="4" s="1"/>
  <c r="G2635" i="4" s="1"/>
  <c r="G3305" i="4" s="1"/>
  <c r="G3975" i="4" s="1"/>
  <c r="G4645" i="4" s="1"/>
  <c r="G5315" i="4" s="1"/>
  <c r="G1292" i="4"/>
  <c r="G1962" i="4" s="1"/>
  <c r="G2632" i="4" s="1"/>
  <c r="G3302" i="4" s="1"/>
  <c r="G3972" i="4" s="1"/>
  <c r="G4642" i="4" s="1"/>
  <c r="G5312" i="4" s="1"/>
  <c r="G1289" i="4"/>
  <c r="G1959" i="4" s="1"/>
  <c r="G2629" i="4" s="1"/>
  <c r="G3299" i="4" s="1"/>
  <c r="G3969" i="4" s="1"/>
  <c r="G4639" i="4" s="1"/>
  <c r="G5309" i="4" s="1"/>
  <c r="G1286" i="4"/>
  <c r="G1956" i="4" s="1"/>
  <c r="G2626" i="4" s="1"/>
  <c r="G3296" i="4" s="1"/>
  <c r="G3966" i="4" s="1"/>
  <c r="G4636" i="4" s="1"/>
  <c r="G5306" i="4" s="1"/>
  <c r="G1283" i="4"/>
  <c r="G1953" i="4" s="1"/>
  <c r="G2623" i="4" s="1"/>
  <c r="G3293" i="4" s="1"/>
  <c r="G3963" i="4" s="1"/>
  <c r="G4633" i="4" s="1"/>
  <c r="G5303" i="4" s="1"/>
  <c r="G1280" i="4"/>
  <c r="G1950" i="4" s="1"/>
  <c r="G2620" i="4" s="1"/>
  <c r="G3290" i="4" s="1"/>
  <c r="G3960" i="4" s="1"/>
  <c r="G4630" i="4" s="1"/>
  <c r="G5300" i="4" s="1"/>
  <c r="G1277" i="4"/>
  <c r="G1947" i="4" s="1"/>
  <c r="G2617" i="4" s="1"/>
  <c r="G3287" i="4" s="1"/>
  <c r="G3957" i="4" s="1"/>
  <c r="G4627" i="4" s="1"/>
  <c r="G5297" i="4" s="1"/>
  <c r="G1274" i="4"/>
  <c r="G1944" i="4" s="1"/>
  <c r="G2614" i="4" s="1"/>
  <c r="G3284" i="4" s="1"/>
  <c r="G3954" i="4" s="1"/>
  <c r="G4624" i="4" s="1"/>
  <c r="G5294" i="4" s="1"/>
  <c r="G1271" i="4"/>
  <c r="G1941" i="4" s="1"/>
  <c r="G2611" i="4" s="1"/>
  <c r="G3281" i="4" s="1"/>
  <c r="G3951" i="4" s="1"/>
  <c r="G4621" i="4" s="1"/>
  <c r="G5291" i="4" s="1"/>
  <c r="G1268" i="4"/>
  <c r="G1938" i="4" s="1"/>
  <c r="G2608" i="4" s="1"/>
  <c r="G3278" i="4" s="1"/>
  <c r="G3948" i="4" s="1"/>
  <c r="G4618" i="4" s="1"/>
  <c r="G5288" i="4" s="1"/>
  <c r="F1300" i="4"/>
  <c r="F1970" i="4" s="1"/>
  <c r="F1297" i="4"/>
  <c r="F1967" i="4" s="1"/>
  <c r="F1294" i="4"/>
  <c r="F1964" i="4" s="1"/>
  <c r="F1291" i="4"/>
  <c r="F1961" i="4" s="1"/>
  <c r="F2631" i="4" s="1"/>
  <c r="F1288" i="4"/>
  <c r="F1958" i="4" s="1"/>
  <c r="F2628" i="4" s="1"/>
  <c r="F3298" i="4" s="1"/>
  <c r="F3968" i="4" s="1"/>
  <c r="F1285" i="4"/>
  <c r="F1955" i="4" s="1"/>
  <c r="F1282" i="4"/>
  <c r="F1952" i="4" s="1"/>
  <c r="F1279" i="4"/>
  <c r="F1949" i="4" s="1"/>
  <c r="F1276" i="4"/>
  <c r="F1946" i="4" s="1"/>
  <c r="F1273" i="4"/>
  <c r="F1943" i="4" s="1"/>
  <c r="F2613" i="4" s="1"/>
  <c r="F1270" i="4"/>
  <c r="F1940" i="4" s="1"/>
  <c r="F2610" i="4" s="1"/>
  <c r="F3280" i="4" s="1"/>
  <c r="F3950" i="4" s="1"/>
  <c r="F1267" i="4"/>
  <c r="F1937" i="4" s="1"/>
  <c r="F1261" i="4"/>
  <c r="F1931" i="4" s="1"/>
  <c r="F1255" i="4"/>
  <c r="F1925" i="4" s="1"/>
  <c r="F1249" i="4"/>
  <c r="F1919" i="4" s="1"/>
  <c r="F1225" i="4"/>
  <c r="F1895" i="4" s="1"/>
  <c r="F2565" i="4" s="1"/>
  <c r="F1222" i="4"/>
  <c r="F1892" i="4" s="1"/>
  <c r="F1216" i="4"/>
  <c r="F1886" i="4" s="1"/>
  <c r="F2556" i="4" s="1"/>
  <c r="F3226" i="4" s="1"/>
  <c r="F3896" i="4" s="1"/>
  <c r="F1180" i="4"/>
  <c r="F1850" i="4" s="1"/>
  <c r="F2520" i="4" s="1"/>
  <c r="F1177" i="4"/>
  <c r="F1847" i="4" s="1"/>
  <c r="F1174" i="4"/>
  <c r="F1844" i="4" s="1"/>
  <c r="F2514" i="4" s="1"/>
  <c r="F1171" i="4"/>
  <c r="F1841" i="4" s="1"/>
  <c r="F2511" i="4" s="1"/>
  <c r="F3181" i="4" s="1"/>
  <c r="F3851" i="4" s="1"/>
  <c r="F1168" i="4"/>
  <c r="F1838" i="4" s="1"/>
  <c r="F1165" i="4"/>
  <c r="F1835" i="4" s="1"/>
  <c r="F2505" i="4" s="1"/>
  <c r="F1162" i="4"/>
  <c r="F1832" i="4" s="1"/>
  <c r="F2502" i="4" s="1"/>
  <c r="F1159" i="4"/>
  <c r="F1829" i="4" s="1"/>
  <c r="F1156" i="4"/>
  <c r="F1826" i="4" s="1"/>
  <c r="F2496" i="4" s="1"/>
  <c r="F1147" i="4"/>
  <c r="F1817" i="4" s="1"/>
  <c r="F1132" i="4"/>
  <c r="F1802" i="4" s="1"/>
  <c r="F1123" i="4"/>
  <c r="F1793" i="4" s="1"/>
  <c r="F1111" i="4"/>
  <c r="F1781" i="4" s="1"/>
  <c r="F1102" i="4"/>
  <c r="F1772" i="4" s="1"/>
  <c r="F1096" i="4"/>
  <c r="F1766" i="4" s="1"/>
  <c r="F1084" i="4"/>
  <c r="F1754" i="4" s="1"/>
  <c r="F2424" i="4" s="1"/>
  <c r="F1063" i="4"/>
  <c r="F1733" i="4" s="1"/>
  <c r="F2403" i="4" s="1"/>
  <c r="F3073" i="4" s="1"/>
  <c r="F3743" i="4" s="1"/>
  <c r="F1060" i="4"/>
  <c r="F1730" i="4" s="1"/>
  <c r="F1057" i="4"/>
  <c r="F1727" i="4" s="1"/>
  <c r="F1054" i="4"/>
  <c r="F1724" i="4" s="1"/>
  <c r="F1051" i="4"/>
  <c r="F1721" i="4" s="1"/>
  <c r="F1048" i="4"/>
  <c r="F1718" i="4" s="1"/>
  <c r="F2388" i="4" s="1"/>
  <c r="F1045" i="4"/>
  <c r="F1715" i="4" s="1"/>
  <c r="F2385" i="4" s="1"/>
  <c r="F3055" i="4" s="1"/>
  <c r="F3725" i="4" s="1"/>
  <c r="F1042" i="4"/>
  <c r="F1712" i="4" s="1"/>
  <c r="F1039" i="4"/>
  <c r="F1709" i="4" s="1"/>
  <c r="F1036" i="4"/>
  <c r="F1706" i="4" s="1"/>
  <c r="F1033" i="4"/>
  <c r="F1703" i="4" s="1"/>
  <c r="F1030" i="4"/>
  <c r="F1700" i="4" s="1"/>
  <c r="F2370" i="4" s="1"/>
  <c r="F1027" i="4"/>
  <c r="F1697" i="4" s="1"/>
  <c r="F2367" i="4" s="1"/>
  <c r="F3037" i="4" s="1"/>
  <c r="F3707" i="4" s="1"/>
  <c r="F1024" i="4"/>
  <c r="F1694" i="4" s="1"/>
  <c r="F1021" i="4"/>
  <c r="F1691" i="4" s="1"/>
  <c r="F1018" i="4"/>
  <c r="F1688" i="4" s="1"/>
  <c r="F1015" i="4"/>
  <c r="F1685" i="4" s="1"/>
  <c r="F979" i="4"/>
  <c r="F976" i="4"/>
  <c r="G1256" i="4"/>
  <c r="G1926" i="4" s="1"/>
  <c r="G2596" i="4" s="1"/>
  <c r="G3266" i="4" s="1"/>
  <c r="G3936" i="4" s="1"/>
  <c r="G4606" i="4" s="1"/>
  <c r="G5276" i="4" s="1"/>
  <c r="G1253" i="4"/>
  <c r="G1923" i="4" s="1"/>
  <c r="G2593" i="4" s="1"/>
  <c r="G3263" i="4" s="1"/>
  <c r="G3933" i="4" s="1"/>
  <c r="G4603" i="4" s="1"/>
  <c r="G5273" i="4" s="1"/>
  <c r="G1250" i="4"/>
  <c r="G1920" i="4" s="1"/>
  <c r="G2590" i="4" s="1"/>
  <c r="G3260" i="4" s="1"/>
  <c r="G3930" i="4" s="1"/>
  <c r="G4600" i="4" s="1"/>
  <c r="G5270" i="4" s="1"/>
  <c r="G1247" i="4"/>
  <c r="G1917" i="4" s="1"/>
  <c r="G2587" i="4" s="1"/>
  <c r="G3257" i="4" s="1"/>
  <c r="G3927" i="4" s="1"/>
  <c r="G4597" i="4" s="1"/>
  <c r="G5267" i="4" s="1"/>
  <c r="G1244" i="4"/>
  <c r="G1914" i="4" s="1"/>
  <c r="G2584" i="4" s="1"/>
  <c r="G3254" i="4" s="1"/>
  <c r="G3924" i="4" s="1"/>
  <c r="G4594" i="4" s="1"/>
  <c r="G5264" i="4" s="1"/>
  <c r="G1241" i="4"/>
  <c r="G1911" i="4" s="1"/>
  <c r="G2581" i="4" s="1"/>
  <c r="G3251" i="4" s="1"/>
  <c r="G3921" i="4" s="1"/>
  <c r="G4591" i="4" s="1"/>
  <c r="G5261" i="4" s="1"/>
  <c r="G1238" i="4"/>
  <c r="G1908" i="4" s="1"/>
  <c r="G2578" i="4" s="1"/>
  <c r="G3248" i="4" s="1"/>
  <c r="G3918" i="4" s="1"/>
  <c r="G4588" i="4" s="1"/>
  <c r="G5258" i="4" s="1"/>
  <c r="G1235" i="4"/>
  <c r="G1905" i="4" s="1"/>
  <c r="G2575" i="4" s="1"/>
  <c r="G3245" i="4" s="1"/>
  <c r="G3915" i="4" s="1"/>
  <c r="G4585" i="4" s="1"/>
  <c r="G5255" i="4" s="1"/>
  <c r="G1232" i="4"/>
  <c r="G1902" i="4" s="1"/>
  <c r="G2572" i="4" s="1"/>
  <c r="G3242" i="4" s="1"/>
  <c r="G3912" i="4" s="1"/>
  <c r="G4582" i="4" s="1"/>
  <c r="G5252" i="4" s="1"/>
  <c r="G1229" i="4"/>
  <c r="G1899" i="4" s="1"/>
  <c r="G2569" i="4" s="1"/>
  <c r="G3239" i="4" s="1"/>
  <c r="G3909" i="4" s="1"/>
  <c r="G4579" i="4" s="1"/>
  <c r="G5249" i="4" s="1"/>
  <c r="G1226" i="4"/>
  <c r="G1896" i="4" s="1"/>
  <c r="G2566" i="4" s="1"/>
  <c r="G3236" i="4" s="1"/>
  <c r="G3906" i="4" s="1"/>
  <c r="G4576" i="4" s="1"/>
  <c r="G5246" i="4" s="1"/>
  <c r="G1223" i="4"/>
  <c r="G1893" i="4" s="1"/>
  <c r="G2563" i="4" s="1"/>
  <c r="G3233" i="4" s="1"/>
  <c r="G3903" i="4" s="1"/>
  <c r="G4573" i="4" s="1"/>
  <c r="G5243" i="4" s="1"/>
  <c r="G1220" i="4"/>
  <c r="G1890" i="4" s="1"/>
  <c r="G2560" i="4" s="1"/>
  <c r="G3230" i="4" s="1"/>
  <c r="G3900" i="4" s="1"/>
  <c r="G4570" i="4" s="1"/>
  <c r="G5240" i="4" s="1"/>
  <c r="G1217" i="4"/>
  <c r="G1887" i="4" s="1"/>
  <c r="G2557" i="4" s="1"/>
  <c r="G3227" i="4" s="1"/>
  <c r="G3897" i="4" s="1"/>
  <c r="G4567" i="4" s="1"/>
  <c r="G5237" i="4" s="1"/>
  <c r="G1214" i="4"/>
  <c r="G1884" i="4" s="1"/>
  <c r="G2554" i="4" s="1"/>
  <c r="G3224" i="4" s="1"/>
  <c r="G3894" i="4" s="1"/>
  <c r="G4564" i="4" s="1"/>
  <c r="G5234" i="4" s="1"/>
  <c r="G1211" i="4"/>
  <c r="G1881" i="4" s="1"/>
  <c r="G2551" i="4" s="1"/>
  <c r="G3221" i="4" s="1"/>
  <c r="G3891" i="4" s="1"/>
  <c r="G4561" i="4" s="1"/>
  <c r="G5231" i="4" s="1"/>
  <c r="G1208" i="4"/>
  <c r="G1878" i="4" s="1"/>
  <c r="G2548" i="4" s="1"/>
  <c r="G3218" i="4" s="1"/>
  <c r="G3888" i="4" s="1"/>
  <c r="G4558" i="4" s="1"/>
  <c r="G5228" i="4" s="1"/>
  <c r="G1205" i="4"/>
  <c r="G1875" i="4" s="1"/>
  <c r="G2545" i="4" s="1"/>
  <c r="G3215" i="4" s="1"/>
  <c r="G3885" i="4" s="1"/>
  <c r="G4555" i="4" s="1"/>
  <c r="G5225" i="4" s="1"/>
  <c r="G1202" i="4"/>
  <c r="G1872" i="4" s="1"/>
  <c r="G2542" i="4" s="1"/>
  <c r="G3212" i="4" s="1"/>
  <c r="G3882" i="4" s="1"/>
  <c r="G4552" i="4" s="1"/>
  <c r="G5222" i="4" s="1"/>
  <c r="G1199" i="4"/>
  <c r="G1869" i="4" s="1"/>
  <c r="G2539" i="4" s="1"/>
  <c r="G3209" i="4" s="1"/>
  <c r="G3879" i="4" s="1"/>
  <c r="G4549" i="4" s="1"/>
  <c r="G5219" i="4" s="1"/>
  <c r="G1196" i="4"/>
  <c r="G1866" i="4" s="1"/>
  <c r="G2536" i="4" s="1"/>
  <c r="G3206" i="4" s="1"/>
  <c r="G3876" i="4" s="1"/>
  <c r="G4546" i="4" s="1"/>
  <c r="G5216" i="4" s="1"/>
  <c r="G1193" i="4"/>
  <c r="G1863" i="4" s="1"/>
  <c r="G2533" i="4" s="1"/>
  <c r="G3203" i="4" s="1"/>
  <c r="G3873" i="4" s="1"/>
  <c r="G4543" i="4" s="1"/>
  <c r="G5213" i="4" s="1"/>
  <c r="G1190" i="4"/>
  <c r="G1860" i="4" s="1"/>
  <c r="G2530" i="4" s="1"/>
  <c r="G3200" i="4" s="1"/>
  <c r="G3870" i="4" s="1"/>
  <c r="G4540" i="4" s="1"/>
  <c r="G5210" i="4" s="1"/>
  <c r="G1187" i="4"/>
  <c r="G1857" i="4" s="1"/>
  <c r="G2527" i="4" s="1"/>
  <c r="G3197" i="4" s="1"/>
  <c r="G3867" i="4" s="1"/>
  <c r="G4537" i="4" s="1"/>
  <c r="G5207" i="4" s="1"/>
  <c r="G1184" i="4"/>
  <c r="G1854" i="4" s="1"/>
  <c r="G2524" i="4" s="1"/>
  <c r="G3194" i="4" s="1"/>
  <c r="G3864" i="4" s="1"/>
  <c r="G4534" i="4" s="1"/>
  <c r="G5204" i="4" s="1"/>
  <c r="G1181" i="4"/>
  <c r="G1851" i="4" s="1"/>
  <c r="G2521" i="4" s="1"/>
  <c r="G3191" i="4" s="1"/>
  <c r="G3861" i="4" s="1"/>
  <c r="G4531" i="4" s="1"/>
  <c r="G5201" i="4" s="1"/>
  <c r="G1178" i="4"/>
  <c r="G1848" i="4" s="1"/>
  <c r="G2518" i="4" s="1"/>
  <c r="G3188" i="4" s="1"/>
  <c r="G3858" i="4" s="1"/>
  <c r="G4528" i="4" s="1"/>
  <c r="G5198" i="4" s="1"/>
  <c r="G1175" i="4"/>
  <c r="G1845" i="4" s="1"/>
  <c r="G2515" i="4" s="1"/>
  <c r="G3185" i="4" s="1"/>
  <c r="G3855" i="4" s="1"/>
  <c r="G4525" i="4" s="1"/>
  <c r="G5195" i="4" s="1"/>
  <c r="G1172" i="4"/>
  <c r="G1842" i="4" s="1"/>
  <c r="G2512" i="4" s="1"/>
  <c r="G3182" i="4" s="1"/>
  <c r="G3852" i="4" s="1"/>
  <c r="G4522" i="4" s="1"/>
  <c r="G5192" i="4" s="1"/>
  <c r="G1169" i="4"/>
  <c r="G1839" i="4" s="1"/>
  <c r="G2509" i="4" s="1"/>
  <c r="G3179" i="4" s="1"/>
  <c r="G3849" i="4" s="1"/>
  <c r="G4519" i="4" s="1"/>
  <c r="G5189" i="4" s="1"/>
  <c r="G1166" i="4"/>
  <c r="G1836" i="4" s="1"/>
  <c r="G2506" i="4" s="1"/>
  <c r="G3176" i="4" s="1"/>
  <c r="G3846" i="4" s="1"/>
  <c r="G4516" i="4" s="1"/>
  <c r="G5186" i="4" s="1"/>
  <c r="G1163" i="4"/>
  <c r="G1833" i="4" s="1"/>
  <c r="G2503" i="4" s="1"/>
  <c r="G3173" i="4" s="1"/>
  <c r="G3843" i="4" s="1"/>
  <c r="G4513" i="4" s="1"/>
  <c r="G5183" i="4" s="1"/>
  <c r="G1160" i="4"/>
  <c r="G1830" i="4" s="1"/>
  <c r="G2500" i="4" s="1"/>
  <c r="G3170" i="4" s="1"/>
  <c r="G3840" i="4" s="1"/>
  <c r="G4510" i="4" s="1"/>
  <c r="G5180" i="4" s="1"/>
  <c r="G1157" i="4"/>
  <c r="G1827" i="4" s="1"/>
  <c r="G2497" i="4" s="1"/>
  <c r="G3167" i="4" s="1"/>
  <c r="G3837" i="4" s="1"/>
  <c r="G4507" i="4" s="1"/>
  <c r="G5177" i="4" s="1"/>
  <c r="G1154" i="4"/>
  <c r="G1824" i="4" s="1"/>
  <c r="G2494" i="4" s="1"/>
  <c r="G3164" i="4" s="1"/>
  <c r="G3834" i="4" s="1"/>
  <c r="G4504" i="4" s="1"/>
  <c r="G5174" i="4" s="1"/>
  <c r="G1151" i="4"/>
  <c r="G1821" i="4" s="1"/>
  <c r="G2491" i="4" s="1"/>
  <c r="G3161" i="4" s="1"/>
  <c r="G3831" i="4" s="1"/>
  <c r="G4501" i="4" s="1"/>
  <c r="G5171" i="4" s="1"/>
  <c r="G1148" i="4"/>
  <c r="G1818" i="4" s="1"/>
  <c r="G2488" i="4" s="1"/>
  <c r="G3158" i="4" s="1"/>
  <c r="G3828" i="4" s="1"/>
  <c r="G4498" i="4" s="1"/>
  <c r="G5168" i="4" s="1"/>
  <c r="G1145" i="4"/>
  <c r="G1815" i="4" s="1"/>
  <c r="G2485" i="4" s="1"/>
  <c r="G3155" i="4" s="1"/>
  <c r="G3825" i="4" s="1"/>
  <c r="G4495" i="4" s="1"/>
  <c r="G5165" i="4" s="1"/>
  <c r="G1142" i="4"/>
  <c r="G1812" i="4" s="1"/>
  <c r="G2482" i="4" s="1"/>
  <c r="G3152" i="4" s="1"/>
  <c r="G3822" i="4" s="1"/>
  <c r="G4492" i="4" s="1"/>
  <c r="G5162" i="4" s="1"/>
  <c r="G1139" i="4"/>
  <c r="G1809" i="4" s="1"/>
  <c r="G2479" i="4" s="1"/>
  <c r="G3149" i="4" s="1"/>
  <c r="G3819" i="4" s="1"/>
  <c r="G4489" i="4" s="1"/>
  <c r="G5159" i="4" s="1"/>
  <c r="G1136" i="4"/>
  <c r="G1806" i="4" s="1"/>
  <c r="G2476" i="4" s="1"/>
  <c r="G3146" i="4" s="1"/>
  <c r="G3816" i="4" s="1"/>
  <c r="G4486" i="4" s="1"/>
  <c r="G5156" i="4" s="1"/>
  <c r="G1133" i="4"/>
  <c r="G1803" i="4" s="1"/>
  <c r="G2473" i="4" s="1"/>
  <c r="G3143" i="4" s="1"/>
  <c r="G3813" i="4" s="1"/>
  <c r="G4483" i="4" s="1"/>
  <c r="G5153" i="4" s="1"/>
  <c r="G1130" i="4"/>
  <c r="G1800" i="4" s="1"/>
  <c r="G2470" i="4" s="1"/>
  <c r="G3140" i="4" s="1"/>
  <c r="G3810" i="4" s="1"/>
  <c r="G4480" i="4" s="1"/>
  <c r="G5150" i="4" s="1"/>
  <c r="G1127" i="4"/>
  <c r="G1797" i="4" s="1"/>
  <c r="G2467" i="4" s="1"/>
  <c r="G3137" i="4" s="1"/>
  <c r="G3807" i="4" s="1"/>
  <c r="G4477" i="4" s="1"/>
  <c r="G5147" i="4" s="1"/>
  <c r="G1124" i="4"/>
  <c r="G1794" i="4" s="1"/>
  <c r="G2464" i="4" s="1"/>
  <c r="G3134" i="4" s="1"/>
  <c r="G3804" i="4" s="1"/>
  <c r="G4474" i="4" s="1"/>
  <c r="G5144" i="4" s="1"/>
  <c r="G1121" i="4"/>
  <c r="G1791" i="4" s="1"/>
  <c r="G2461" i="4" s="1"/>
  <c r="G3131" i="4" s="1"/>
  <c r="G3801" i="4" s="1"/>
  <c r="G4471" i="4" s="1"/>
  <c r="G5141" i="4" s="1"/>
  <c r="G1118" i="4"/>
  <c r="G1788" i="4" s="1"/>
  <c r="G2458" i="4" s="1"/>
  <c r="G3128" i="4" s="1"/>
  <c r="G3798" i="4" s="1"/>
  <c r="G4468" i="4" s="1"/>
  <c r="G5138" i="4" s="1"/>
  <c r="G1115" i="4"/>
  <c r="G1785" i="4" s="1"/>
  <c r="G2455" i="4" s="1"/>
  <c r="G3125" i="4" s="1"/>
  <c r="G3795" i="4" s="1"/>
  <c r="G4465" i="4" s="1"/>
  <c r="G5135" i="4" s="1"/>
  <c r="G1112" i="4"/>
  <c r="G1782" i="4" s="1"/>
  <c r="G2452" i="4" s="1"/>
  <c r="G3122" i="4" s="1"/>
  <c r="G3792" i="4" s="1"/>
  <c r="G4462" i="4" s="1"/>
  <c r="G5132" i="4" s="1"/>
  <c r="G1109" i="4"/>
  <c r="G1779" i="4" s="1"/>
  <c r="G2449" i="4" s="1"/>
  <c r="G3119" i="4" s="1"/>
  <c r="G3789" i="4" s="1"/>
  <c r="G4459" i="4" s="1"/>
  <c r="G5129" i="4" s="1"/>
  <c r="G1106" i="4"/>
  <c r="G1776" i="4" s="1"/>
  <c r="G2446" i="4" s="1"/>
  <c r="G3116" i="4" s="1"/>
  <c r="G3786" i="4" s="1"/>
  <c r="G4456" i="4" s="1"/>
  <c r="G5126" i="4" s="1"/>
  <c r="G1103" i="4"/>
  <c r="G1773" i="4" s="1"/>
  <c r="G2443" i="4" s="1"/>
  <c r="G3113" i="4" s="1"/>
  <c r="G3783" i="4" s="1"/>
  <c r="G4453" i="4" s="1"/>
  <c r="G5123" i="4" s="1"/>
  <c r="G1100" i="4"/>
  <c r="G1770" i="4" s="1"/>
  <c r="G2440" i="4" s="1"/>
  <c r="G3110" i="4" s="1"/>
  <c r="G3780" i="4" s="1"/>
  <c r="G4450" i="4" s="1"/>
  <c r="G5120" i="4" s="1"/>
  <c r="G1097" i="4"/>
  <c r="G1767" i="4" s="1"/>
  <c r="G2437" i="4" s="1"/>
  <c r="G3107" i="4" s="1"/>
  <c r="G3777" i="4" s="1"/>
  <c r="G4447" i="4" s="1"/>
  <c r="G5117" i="4" s="1"/>
  <c r="G1094" i="4"/>
  <c r="G1764" i="4" s="1"/>
  <c r="G2434" i="4" s="1"/>
  <c r="G3104" i="4" s="1"/>
  <c r="G3774" i="4" s="1"/>
  <c r="G4444" i="4" s="1"/>
  <c r="G5114" i="4" s="1"/>
  <c r="G1091" i="4"/>
  <c r="G1761" i="4" s="1"/>
  <c r="G2431" i="4" s="1"/>
  <c r="G3101" i="4" s="1"/>
  <c r="G3771" i="4" s="1"/>
  <c r="G4441" i="4" s="1"/>
  <c r="G5111" i="4" s="1"/>
  <c r="G1088" i="4"/>
  <c r="G1758" i="4" s="1"/>
  <c r="G2428" i="4" s="1"/>
  <c r="G3098" i="4" s="1"/>
  <c r="G3768" i="4" s="1"/>
  <c r="G4438" i="4" s="1"/>
  <c r="G5108" i="4" s="1"/>
  <c r="G1085" i="4"/>
  <c r="G1755" i="4" s="1"/>
  <c r="G2425" i="4" s="1"/>
  <c r="G3095" i="4" s="1"/>
  <c r="G3765" i="4" s="1"/>
  <c r="G4435" i="4" s="1"/>
  <c r="G5105" i="4" s="1"/>
  <c r="G1082" i="4"/>
  <c r="G1752" i="4" s="1"/>
  <c r="G2422" i="4" s="1"/>
  <c r="G3092" i="4" s="1"/>
  <c r="G3762" i="4" s="1"/>
  <c r="G4432" i="4" s="1"/>
  <c r="G5102" i="4" s="1"/>
  <c r="G1079" i="4"/>
  <c r="G1749" i="4" s="1"/>
  <c r="G2419" i="4" s="1"/>
  <c r="G3089" i="4" s="1"/>
  <c r="G3759" i="4" s="1"/>
  <c r="G4429" i="4" s="1"/>
  <c r="G5099" i="4" s="1"/>
  <c r="G1076" i="4"/>
  <c r="G1746" i="4" s="1"/>
  <c r="G2416" i="4" s="1"/>
  <c r="G3086" i="4" s="1"/>
  <c r="G3756" i="4" s="1"/>
  <c r="G4426" i="4" s="1"/>
  <c r="G5096" i="4" s="1"/>
  <c r="G1073" i="4"/>
  <c r="G1743" i="4" s="1"/>
  <c r="G2413" i="4" s="1"/>
  <c r="G3083" i="4" s="1"/>
  <c r="G3753" i="4" s="1"/>
  <c r="G4423" i="4" s="1"/>
  <c r="G5093" i="4" s="1"/>
  <c r="G1070" i="4"/>
  <c r="G1740" i="4" s="1"/>
  <c r="G2410" i="4" s="1"/>
  <c r="G3080" i="4" s="1"/>
  <c r="G3750" i="4" s="1"/>
  <c r="G4420" i="4" s="1"/>
  <c r="G5090" i="4" s="1"/>
  <c r="G1067" i="4"/>
  <c r="G1737" i="4" s="1"/>
  <c r="G2407" i="4" s="1"/>
  <c r="G3077" i="4" s="1"/>
  <c r="G3747" i="4" s="1"/>
  <c r="G4417" i="4" s="1"/>
  <c r="G5087" i="4" s="1"/>
  <c r="G1064" i="4"/>
  <c r="G1734" i="4" s="1"/>
  <c r="G2404" i="4" s="1"/>
  <c r="G3074" i="4" s="1"/>
  <c r="G3744" i="4" s="1"/>
  <c r="G4414" i="4" s="1"/>
  <c r="G5084" i="4" s="1"/>
  <c r="G1061" i="4"/>
  <c r="G1731" i="4" s="1"/>
  <c r="G2401" i="4" s="1"/>
  <c r="G3071" i="4" s="1"/>
  <c r="G3741" i="4" s="1"/>
  <c r="G4411" i="4" s="1"/>
  <c r="G5081" i="4" s="1"/>
  <c r="G1058" i="4"/>
  <c r="G1728" i="4" s="1"/>
  <c r="G2398" i="4" s="1"/>
  <c r="G3068" i="4" s="1"/>
  <c r="G3738" i="4" s="1"/>
  <c r="G4408" i="4" s="1"/>
  <c r="G5078" i="4" s="1"/>
  <c r="G1055" i="4"/>
  <c r="G1725" i="4" s="1"/>
  <c r="G2395" i="4" s="1"/>
  <c r="G3065" i="4" s="1"/>
  <c r="G3735" i="4" s="1"/>
  <c r="G4405" i="4" s="1"/>
  <c r="G5075" i="4" s="1"/>
  <c r="G1052" i="4"/>
  <c r="G1722" i="4" s="1"/>
  <c r="G2392" i="4" s="1"/>
  <c r="G3062" i="4" s="1"/>
  <c r="G3732" i="4" s="1"/>
  <c r="G4402" i="4" s="1"/>
  <c r="G5072" i="4" s="1"/>
  <c r="G1049" i="4"/>
  <c r="G1719" i="4" s="1"/>
  <c r="G2389" i="4" s="1"/>
  <c r="G3059" i="4" s="1"/>
  <c r="G3729" i="4" s="1"/>
  <c r="G4399" i="4" s="1"/>
  <c r="G5069" i="4" s="1"/>
  <c r="G1046" i="4"/>
  <c r="G1716" i="4" s="1"/>
  <c r="G2386" i="4" s="1"/>
  <c r="G3056" i="4" s="1"/>
  <c r="G3726" i="4" s="1"/>
  <c r="G4396" i="4" s="1"/>
  <c r="G5066" i="4" s="1"/>
  <c r="G1043" i="4"/>
  <c r="G1713" i="4" s="1"/>
  <c r="G2383" i="4" s="1"/>
  <c r="G3053" i="4" s="1"/>
  <c r="G3723" i="4" s="1"/>
  <c r="G4393" i="4" s="1"/>
  <c r="G5063" i="4" s="1"/>
  <c r="G1040" i="4"/>
  <c r="G1710" i="4" s="1"/>
  <c r="G2380" i="4" s="1"/>
  <c r="G3050" i="4" s="1"/>
  <c r="G3720" i="4" s="1"/>
  <c r="G4390" i="4" s="1"/>
  <c r="G5060" i="4" s="1"/>
  <c r="G1037" i="4"/>
  <c r="G1707" i="4" s="1"/>
  <c r="G2377" i="4" s="1"/>
  <c r="G3047" i="4" s="1"/>
  <c r="G3717" i="4" s="1"/>
  <c r="G4387" i="4" s="1"/>
  <c r="G5057" i="4" s="1"/>
  <c r="G1034" i="4"/>
  <c r="G1704" i="4" s="1"/>
  <c r="G2374" i="4" s="1"/>
  <c r="G3044" i="4" s="1"/>
  <c r="G3714" i="4" s="1"/>
  <c r="G4384" i="4" s="1"/>
  <c r="G5054" i="4" s="1"/>
  <c r="G1031" i="4"/>
  <c r="G1701" i="4" s="1"/>
  <c r="G2371" i="4" s="1"/>
  <c r="G3041" i="4" s="1"/>
  <c r="G3711" i="4" s="1"/>
  <c r="G4381" i="4" s="1"/>
  <c r="G5051" i="4" s="1"/>
  <c r="G1028" i="4"/>
  <c r="G1698" i="4" s="1"/>
  <c r="G2368" i="4" s="1"/>
  <c r="G3038" i="4" s="1"/>
  <c r="G3708" i="4" s="1"/>
  <c r="G4378" i="4" s="1"/>
  <c r="G5048" i="4" s="1"/>
  <c r="G1025" i="4"/>
  <c r="G1695" i="4" s="1"/>
  <c r="G2365" i="4" s="1"/>
  <c r="G3035" i="4" s="1"/>
  <c r="G3705" i="4" s="1"/>
  <c r="G4375" i="4" s="1"/>
  <c r="G5045" i="4" s="1"/>
  <c r="G1022" i="4"/>
  <c r="G1692" i="4" s="1"/>
  <c r="G2362" i="4" s="1"/>
  <c r="G3032" i="4" s="1"/>
  <c r="G3702" i="4" s="1"/>
  <c r="G4372" i="4" s="1"/>
  <c r="G5042" i="4" s="1"/>
  <c r="G1019" i="4"/>
  <c r="G1689" i="4" s="1"/>
  <c r="G2359" i="4" s="1"/>
  <c r="G3029" i="4" s="1"/>
  <c r="G3699" i="4" s="1"/>
  <c r="G4369" i="4" s="1"/>
  <c r="G5039" i="4" s="1"/>
  <c r="G1016" i="4"/>
  <c r="G1686" i="4" s="1"/>
  <c r="G2356" i="4" s="1"/>
  <c r="G3026" i="4" s="1"/>
  <c r="G3696" i="4" s="1"/>
  <c r="G4366" i="4" s="1"/>
  <c r="G5036" i="4" s="1"/>
  <c r="G980" i="4"/>
  <c r="G977" i="4"/>
  <c r="G950" i="4"/>
  <c r="G1620" i="4" s="1"/>
  <c r="G2290" i="4" s="1"/>
  <c r="G2960" i="4" s="1"/>
  <c r="G3630" i="4" s="1"/>
  <c r="G4300" i="4" s="1"/>
  <c r="G4970" i="4" s="1"/>
  <c r="G947" i="4"/>
  <c r="G1617" i="4" s="1"/>
  <c r="G2287" i="4" s="1"/>
  <c r="G2957" i="4" s="1"/>
  <c r="G3627" i="4" s="1"/>
  <c r="G4297" i="4" s="1"/>
  <c r="G4967" i="4" s="1"/>
  <c r="G944" i="4"/>
  <c r="G1614" i="4" s="1"/>
  <c r="G2284" i="4" s="1"/>
  <c r="G2954" i="4" s="1"/>
  <c r="G3624" i="4" s="1"/>
  <c r="G4294" i="4" s="1"/>
  <c r="G4964" i="4" s="1"/>
  <c r="G941" i="4"/>
  <c r="G1611" i="4" s="1"/>
  <c r="G2281" i="4" s="1"/>
  <c r="G2951" i="4" s="1"/>
  <c r="G3621" i="4" s="1"/>
  <c r="G4291" i="4" s="1"/>
  <c r="G4961" i="4" s="1"/>
  <c r="G1265" i="4"/>
  <c r="G1935" i="4" s="1"/>
  <c r="G2605" i="4" s="1"/>
  <c r="G3275" i="4" s="1"/>
  <c r="G3945" i="4" s="1"/>
  <c r="G4615" i="4" s="1"/>
  <c r="G5285" i="4" s="1"/>
  <c r="G1259" i="4"/>
  <c r="G1929" i="4" s="1"/>
  <c r="G2599" i="4" s="1"/>
  <c r="G3269" i="4" s="1"/>
  <c r="G3939" i="4" s="1"/>
  <c r="G4609" i="4" s="1"/>
  <c r="G5279" i="4" s="1"/>
  <c r="G1299" i="4"/>
  <c r="G1969" i="4" s="1"/>
  <c r="G2639" i="4" s="1"/>
  <c r="G3309" i="4" s="1"/>
  <c r="G3979" i="4" s="1"/>
  <c r="G4649" i="4" s="1"/>
  <c r="G5319" i="4" s="1"/>
  <c r="G1296" i="4"/>
  <c r="G1966" i="4" s="1"/>
  <c r="G2636" i="4" s="1"/>
  <c r="G3306" i="4" s="1"/>
  <c r="G3976" i="4" s="1"/>
  <c r="G4646" i="4" s="1"/>
  <c r="G5316" i="4" s="1"/>
  <c r="G1293" i="4"/>
  <c r="G1963" i="4" s="1"/>
  <c r="G2633" i="4" s="1"/>
  <c r="G3303" i="4" s="1"/>
  <c r="G3973" i="4" s="1"/>
  <c r="G4643" i="4" s="1"/>
  <c r="G5313" i="4" s="1"/>
  <c r="G1290" i="4"/>
  <c r="G1960" i="4" s="1"/>
  <c r="G2630" i="4" s="1"/>
  <c r="G3300" i="4" s="1"/>
  <c r="G3970" i="4" s="1"/>
  <c r="G4640" i="4" s="1"/>
  <c r="G5310" i="4" s="1"/>
  <c r="G1287" i="4"/>
  <c r="G1957" i="4" s="1"/>
  <c r="G2627" i="4" s="1"/>
  <c r="G3297" i="4" s="1"/>
  <c r="G3967" i="4" s="1"/>
  <c r="G4637" i="4" s="1"/>
  <c r="G5307" i="4" s="1"/>
  <c r="G1284" i="4"/>
  <c r="G1954" i="4" s="1"/>
  <c r="G2624" i="4" s="1"/>
  <c r="G3294" i="4" s="1"/>
  <c r="G3964" i="4" s="1"/>
  <c r="G4634" i="4" s="1"/>
  <c r="G5304" i="4" s="1"/>
  <c r="G1281" i="4"/>
  <c r="G1951" i="4" s="1"/>
  <c r="G2621" i="4" s="1"/>
  <c r="G3291" i="4" s="1"/>
  <c r="G3961" i="4" s="1"/>
  <c r="G4631" i="4" s="1"/>
  <c r="G5301" i="4" s="1"/>
  <c r="G1278" i="4"/>
  <c r="G1948" i="4" s="1"/>
  <c r="G2618" i="4" s="1"/>
  <c r="G3288" i="4" s="1"/>
  <c r="G3958" i="4" s="1"/>
  <c r="G4628" i="4" s="1"/>
  <c r="G5298" i="4" s="1"/>
  <c r="G1275" i="4"/>
  <c r="G1945" i="4" s="1"/>
  <c r="G2615" i="4" s="1"/>
  <c r="G3285" i="4" s="1"/>
  <c r="G3955" i="4" s="1"/>
  <c r="G4625" i="4" s="1"/>
  <c r="G5295" i="4" s="1"/>
  <c r="G1272" i="4"/>
  <c r="G1942" i="4" s="1"/>
  <c r="G2612" i="4" s="1"/>
  <c r="G3282" i="4" s="1"/>
  <c r="G3952" i="4" s="1"/>
  <c r="G4622" i="4" s="1"/>
  <c r="G5292" i="4" s="1"/>
  <c r="G1269" i="4"/>
  <c r="G1939" i="4" s="1"/>
  <c r="G2609" i="4" s="1"/>
  <c r="G3279" i="4" s="1"/>
  <c r="G3949" i="4" s="1"/>
  <c r="G4619" i="4" s="1"/>
  <c r="G5289" i="4" s="1"/>
  <c r="G1266" i="4"/>
  <c r="G1936" i="4" s="1"/>
  <c r="G2606" i="4" s="1"/>
  <c r="G3276" i="4" s="1"/>
  <c r="G3946" i="4" s="1"/>
  <c r="G4616" i="4" s="1"/>
  <c r="G5286" i="4" s="1"/>
  <c r="G1263" i="4"/>
  <c r="G1933" i="4" s="1"/>
  <c r="G2603" i="4" s="1"/>
  <c r="G3273" i="4" s="1"/>
  <c r="G3943" i="4" s="1"/>
  <c r="G4613" i="4" s="1"/>
  <c r="G5283" i="4" s="1"/>
  <c r="G1260" i="4"/>
  <c r="G1930" i="4" s="1"/>
  <c r="G2600" i="4" s="1"/>
  <c r="G3270" i="4" s="1"/>
  <c r="G3940" i="4" s="1"/>
  <c r="G4610" i="4" s="1"/>
  <c r="G5280" i="4" s="1"/>
  <c r="G1257" i="4"/>
  <c r="G1927" i="4" s="1"/>
  <c r="G2597" i="4" s="1"/>
  <c r="G3267" i="4" s="1"/>
  <c r="G3937" i="4" s="1"/>
  <c r="G4607" i="4" s="1"/>
  <c r="G5277" i="4" s="1"/>
  <c r="G1254" i="4"/>
  <c r="G1924" i="4" s="1"/>
  <c r="G2594" i="4" s="1"/>
  <c r="G3264" i="4" s="1"/>
  <c r="G3934" i="4" s="1"/>
  <c r="G4604" i="4" s="1"/>
  <c r="G5274" i="4" s="1"/>
  <c r="G1251" i="4"/>
  <c r="G1921" i="4" s="1"/>
  <c r="G2591" i="4" s="1"/>
  <c r="G3261" i="4" s="1"/>
  <c r="G3931" i="4" s="1"/>
  <c r="G4601" i="4" s="1"/>
  <c r="G5271" i="4" s="1"/>
  <c r="G1248" i="4"/>
  <c r="G1918" i="4" s="1"/>
  <c r="G2588" i="4" s="1"/>
  <c r="G3258" i="4" s="1"/>
  <c r="G3928" i="4" s="1"/>
  <c r="G4598" i="4" s="1"/>
  <c r="G5268" i="4" s="1"/>
  <c r="G1245" i="4"/>
  <c r="G1915" i="4" s="1"/>
  <c r="G2585" i="4" s="1"/>
  <c r="G3255" i="4" s="1"/>
  <c r="G3925" i="4" s="1"/>
  <c r="G4595" i="4" s="1"/>
  <c r="G5265" i="4" s="1"/>
  <c r="G1242" i="4"/>
  <c r="G1912" i="4" s="1"/>
  <c r="G2582" i="4" s="1"/>
  <c r="G3252" i="4" s="1"/>
  <c r="G3922" i="4" s="1"/>
  <c r="G4592" i="4" s="1"/>
  <c r="G5262" i="4" s="1"/>
  <c r="G1239" i="4"/>
  <c r="G1909" i="4" s="1"/>
  <c r="G2579" i="4" s="1"/>
  <c r="G3249" i="4" s="1"/>
  <c r="G3919" i="4" s="1"/>
  <c r="G4589" i="4" s="1"/>
  <c r="G5259" i="4" s="1"/>
  <c r="G1236" i="4"/>
  <c r="G1906" i="4" s="1"/>
  <c r="G2576" i="4" s="1"/>
  <c r="G3246" i="4" s="1"/>
  <c r="G3916" i="4" s="1"/>
  <c r="G4586" i="4" s="1"/>
  <c r="G5256" i="4" s="1"/>
  <c r="G1233" i="4"/>
  <c r="G1903" i="4" s="1"/>
  <c r="G2573" i="4" s="1"/>
  <c r="G3243" i="4" s="1"/>
  <c r="G3913" i="4" s="1"/>
  <c r="G4583" i="4" s="1"/>
  <c r="G5253" i="4" s="1"/>
  <c r="G1230" i="4"/>
  <c r="G1900" i="4" s="1"/>
  <c r="G2570" i="4" s="1"/>
  <c r="G3240" i="4" s="1"/>
  <c r="G3910" i="4" s="1"/>
  <c r="G4580" i="4" s="1"/>
  <c r="G5250" i="4" s="1"/>
  <c r="G1227" i="4"/>
  <c r="G1897" i="4" s="1"/>
  <c r="G2567" i="4" s="1"/>
  <c r="G3237" i="4" s="1"/>
  <c r="G3907" i="4" s="1"/>
  <c r="G4577" i="4" s="1"/>
  <c r="G5247" i="4" s="1"/>
  <c r="G1221" i="4"/>
  <c r="G1891" i="4" s="1"/>
  <c r="G2561" i="4" s="1"/>
  <c r="G3231" i="4" s="1"/>
  <c r="G3901" i="4" s="1"/>
  <c r="G4571" i="4" s="1"/>
  <c r="G5241" i="4" s="1"/>
  <c r="G1218" i="4"/>
  <c r="G1888" i="4" s="1"/>
  <c r="G2558" i="4" s="1"/>
  <c r="G3228" i="4" s="1"/>
  <c r="G3898" i="4" s="1"/>
  <c r="G4568" i="4" s="1"/>
  <c r="G5238" i="4" s="1"/>
  <c r="G1215" i="4"/>
  <c r="G1885" i="4" s="1"/>
  <c r="G2555" i="4" s="1"/>
  <c r="G3225" i="4" s="1"/>
  <c r="G3895" i="4" s="1"/>
  <c r="G4565" i="4" s="1"/>
  <c r="G5235" i="4" s="1"/>
  <c r="G1209" i="4"/>
  <c r="G1879" i="4" s="1"/>
  <c r="G2549" i="4" s="1"/>
  <c r="G3219" i="4" s="1"/>
  <c r="G3889" i="4" s="1"/>
  <c r="G4559" i="4" s="1"/>
  <c r="G5229" i="4" s="1"/>
  <c r="G1206" i="4"/>
  <c r="G1876" i="4" s="1"/>
  <c r="G2546" i="4" s="1"/>
  <c r="G3216" i="4" s="1"/>
  <c r="G3886" i="4" s="1"/>
  <c r="G4556" i="4" s="1"/>
  <c r="G5226" i="4" s="1"/>
  <c r="G1203" i="4"/>
  <c r="G1873" i="4" s="1"/>
  <c r="G2543" i="4" s="1"/>
  <c r="G3213" i="4" s="1"/>
  <c r="G3883" i="4" s="1"/>
  <c r="G4553" i="4" s="1"/>
  <c r="G5223" i="4" s="1"/>
  <c r="G1197" i="4"/>
  <c r="G1867" i="4" s="1"/>
  <c r="G2537" i="4" s="1"/>
  <c r="G3207" i="4" s="1"/>
  <c r="G3877" i="4" s="1"/>
  <c r="G4547" i="4" s="1"/>
  <c r="G5217" i="4" s="1"/>
  <c r="G1194" i="4"/>
  <c r="G1864" i="4" s="1"/>
  <c r="G2534" i="4" s="1"/>
  <c r="G3204" i="4" s="1"/>
  <c r="G3874" i="4" s="1"/>
  <c r="G4544" i="4" s="1"/>
  <c r="G5214" i="4" s="1"/>
  <c r="G1191" i="4"/>
  <c r="G1861" i="4" s="1"/>
  <c r="G2531" i="4" s="1"/>
  <c r="G3201" i="4" s="1"/>
  <c r="G3871" i="4" s="1"/>
  <c r="G4541" i="4" s="1"/>
  <c r="G5211" i="4" s="1"/>
  <c r="G1188" i="4"/>
  <c r="G1858" i="4" s="1"/>
  <c r="G2528" i="4" s="1"/>
  <c r="G3198" i="4" s="1"/>
  <c r="G3868" i="4" s="1"/>
  <c r="G4538" i="4" s="1"/>
  <c r="G5208" i="4" s="1"/>
  <c r="G1185" i="4"/>
  <c r="G1855" i="4" s="1"/>
  <c r="G2525" i="4" s="1"/>
  <c r="G3195" i="4" s="1"/>
  <c r="G3865" i="4" s="1"/>
  <c r="G4535" i="4" s="1"/>
  <c r="G5205" i="4" s="1"/>
  <c r="G1182" i="4"/>
  <c r="G1852" i="4" s="1"/>
  <c r="G2522" i="4" s="1"/>
  <c r="G3192" i="4" s="1"/>
  <c r="G3862" i="4" s="1"/>
  <c r="G4532" i="4" s="1"/>
  <c r="G5202" i="4" s="1"/>
  <c r="G1179" i="4"/>
  <c r="G1849" i="4" s="1"/>
  <c r="G2519" i="4" s="1"/>
  <c r="G3189" i="4" s="1"/>
  <c r="G3859" i="4" s="1"/>
  <c r="G4529" i="4" s="1"/>
  <c r="G5199" i="4" s="1"/>
  <c r="G1176" i="4"/>
  <c r="G1846" i="4" s="1"/>
  <c r="G2516" i="4" s="1"/>
  <c r="G3186" i="4" s="1"/>
  <c r="G3856" i="4" s="1"/>
  <c r="G4526" i="4" s="1"/>
  <c r="G5196" i="4" s="1"/>
  <c r="G1173" i="4"/>
  <c r="G1843" i="4" s="1"/>
  <c r="G2513" i="4" s="1"/>
  <c r="G3183" i="4" s="1"/>
  <c r="G3853" i="4" s="1"/>
  <c r="G4523" i="4" s="1"/>
  <c r="G5193" i="4" s="1"/>
  <c r="G1170" i="4"/>
  <c r="G1840" i="4" s="1"/>
  <c r="G2510" i="4" s="1"/>
  <c r="G3180" i="4" s="1"/>
  <c r="G3850" i="4" s="1"/>
  <c r="G4520" i="4" s="1"/>
  <c r="G5190" i="4" s="1"/>
  <c r="G1167" i="4"/>
  <c r="G1837" i="4" s="1"/>
  <c r="G2507" i="4" s="1"/>
  <c r="G3177" i="4" s="1"/>
  <c r="G3847" i="4" s="1"/>
  <c r="G4517" i="4" s="1"/>
  <c r="G5187" i="4" s="1"/>
  <c r="G1164" i="4"/>
  <c r="G1834" i="4" s="1"/>
  <c r="G2504" i="4" s="1"/>
  <c r="G3174" i="4" s="1"/>
  <c r="G3844" i="4" s="1"/>
  <c r="G4514" i="4" s="1"/>
  <c r="G5184" i="4" s="1"/>
  <c r="G1161" i="4"/>
  <c r="G1831" i="4" s="1"/>
  <c r="G2501" i="4" s="1"/>
  <c r="G3171" i="4" s="1"/>
  <c r="G3841" i="4" s="1"/>
  <c r="G4511" i="4" s="1"/>
  <c r="G5181" i="4" s="1"/>
  <c r="G1158" i="4"/>
  <c r="G1828" i="4" s="1"/>
  <c r="G2498" i="4" s="1"/>
  <c r="G3168" i="4" s="1"/>
  <c r="G3838" i="4" s="1"/>
  <c r="G4508" i="4" s="1"/>
  <c r="G5178" i="4" s="1"/>
  <c r="G1149" i="4"/>
  <c r="G1819" i="4" s="1"/>
  <c r="G2489" i="4" s="1"/>
  <c r="G3159" i="4" s="1"/>
  <c r="G3829" i="4" s="1"/>
  <c r="G4499" i="4" s="1"/>
  <c r="G5169" i="4" s="1"/>
  <c r="G1146" i="4"/>
  <c r="G1816" i="4" s="1"/>
  <c r="G2486" i="4" s="1"/>
  <c r="G3156" i="4" s="1"/>
  <c r="G3826" i="4" s="1"/>
  <c r="G4496" i="4" s="1"/>
  <c r="G5166" i="4" s="1"/>
  <c r="G1143" i="4"/>
  <c r="G1813" i="4" s="1"/>
  <c r="G2483" i="4" s="1"/>
  <c r="G3153" i="4" s="1"/>
  <c r="G3823" i="4" s="1"/>
  <c r="G4493" i="4" s="1"/>
  <c r="G5163" i="4" s="1"/>
  <c r="G1140" i="4"/>
  <c r="G1810" i="4" s="1"/>
  <c r="G2480" i="4" s="1"/>
  <c r="G3150" i="4" s="1"/>
  <c r="G3820" i="4" s="1"/>
  <c r="G4490" i="4" s="1"/>
  <c r="G5160" i="4" s="1"/>
  <c r="G1134" i="4"/>
  <c r="G1804" i="4" s="1"/>
  <c r="G2474" i="4" s="1"/>
  <c r="G3144" i="4" s="1"/>
  <c r="G3814" i="4" s="1"/>
  <c r="G4484" i="4" s="1"/>
  <c r="G5154" i="4" s="1"/>
  <c r="G1131" i="4"/>
  <c r="G1801" i="4" s="1"/>
  <c r="G2471" i="4" s="1"/>
  <c r="G3141" i="4" s="1"/>
  <c r="G3811" i="4" s="1"/>
  <c r="G4481" i="4" s="1"/>
  <c r="G5151" i="4" s="1"/>
  <c r="G1128" i="4"/>
  <c r="G1798" i="4" s="1"/>
  <c r="G2468" i="4" s="1"/>
  <c r="G3138" i="4" s="1"/>
  <c r="G3808" i="4" s="1"/>
  <c r="G4478" i="4" s="1"/>
  <c r="G5148" i="4" s="1"/>
  <c r="G1262" i="4"/>
  <c r="G1932" i="4" s="1"/>
  <c r="G2602" i="4" s="1"/>
  <c r="G3272" i="4" s="1"/>
  <c r="G3942" i="4" s="1"/>
  <c r="G4612" i="4" s="1"/>
  <c r="G5282" i="4" s="1"/>
  <c r="F1263" i="4"/>
  <c r="F1933" i="4" s="1"/>
  <c r="F2603" i="4" s="1"/>
  <c r="F1257" i="4"/>
  <c r="F1927" i="4" s="1"/>
  <c r="F2597" i="4" s="1"/>
  <c r="F1251" i="4"/>
  <c r="F1921" i="4" s="1"/>
  <c r="F2591" i="4" s="1"/>
  <c r="F3261" i="4" s="1"/>
  <c r="F3931" i="4" s="1"/>
  <c r="F1245" i="4"/>
  <c r="F1915" i="4" s="1"/>
  <c r="F2585" i="4" s="1"/>
  <c r="F3255" i="4" s="1"/>
  <c r="F1224" i="4"/>
  <c r="F1894" i="4" s="1"/>
  <c r="F1221" i="4"/>
  <c r="F1891" i="4" s="1"/>
  <c r="F1218" i="4"/>
  <c r="F1888" i="4" s="1"/>
  <c r="F2558" i="4" s="1"/>
  <c r="F1215" i="4"/>
  <c r="F1885" i="4" s="1"/>
  <c r="F2555" i="4" s="1"/>
  <c r="F3225" i="4" s="1"/>
  <c r="F3895" i="4" s="1"/>
  <c r="F1212" i="4"/>
  <c r="F1209" i="4"/>
  <c r="F1879" i="4" s="1"/>
  <c r="F1203" i="4"/>
  <c r="F1873" i="4" s="1"/>
  <c r="F1200" i="4"/>
  <c r="F1870" i="4" s="1"/>
  <c r="F2540" i="4" s="1"/>
  <c r="F1194" i="4"/>
  <c r="F1864" i="4" s="1"/>
  <c r="F2534" i="4" s="1"/>
  <c r="F1191" i="4"/>
  <c r="F1861" i="4" s="1"/>
  <c r="F2531" i="4" s="1"/>
  <c r="F3201" i="4" s="1"/>
  <c r="F3871" i="4" s="1"/>
  <c r="F1188" i="4"/>
  <c r="F1858" i="4" s="1"/>
  <c r="F2528" i="4" s="1"/>
  <c r="F3198" i="4" s="1"/>
  <c r="F3868" i="4" s="1"/>
  <c r="F1185" i="4"/>
  <c r="F1855" i="4" s="1"/>
  <c r="F1182" i="4"/>
  <c r="F1852" i="4" s="1"/>
  <c r="F1179" i="4"/>
  <c r="F1849" i="4" s="1"/>
  <c r="F1176" i="4"/>
  <c r="F1846" i="4" s="1"/>
  <c r="F2516" i="4" s="1"/>
  <c r="F1173" i="4"/>
  <c r="F1843" i="4" s="1"/>
  <c r="F2513" i="4" s="1"/>
  <c r="F3183" i="4" s="1"/>
  <c r="F3853" i="4" s="1"/>
  <c r="F1170" i="4"/>
  <c r="F1840" i="4" s="1"/>
  <c r="F2510" i="4" s="1"/>
  <c r="F3180" i="4" s="1"/>
  <c r="F3850" i="4" s="1"/>
  <c r="F1167" i="4"/>
  <c r="F1837" i="4" s="1"/>
  <c r="F1161" i="4"/>
  <c r="F1831" i="4" s="1"/>
  <c r="F1158" i="4"/>
  <c r="F1828" i="4" s="1"/>
  <c r="F2498" i="4" s="1"/>
  <c r="F1155" i="4"/>
  <c r="F1825" i="4" s="1"/>
  <c r="F2495" i="4" s="1"/>
  <c r="F3165" i="4" s="1"/>
  <c r="F3835" i="4" s="1"/>
  <c r="F1152" i="4"/>
  <c r="F1822" i="4" s="1"/>
  <c r="F1149" i="4"/>
  <c r="F1819" i="4" s="1"/>
  <c r="F2489" i="4" s="1"/>
  <c r="F3159" i="4" s="1"/>
  <c r="F3829" i="4" s="1"/>
  <c r="F1146" i="4"/>
  <c r="F1816" i="4" s="1"/>
  <c r="F1143" i="4"/>
  <c r="F1813" i="4" s="1"/>
  <c r="F1140" i="4"/>
  <c r="F1810" i="4" s="1"/>
  <c r="F2480" i="4" s="1"/>
  <c r="F1137" i="4"/>
  <c r="F1807" i="4" s="1"/>
  <c r="F1134" i="4"/>
  <c r="F1804" i="4" s="1"/>
  <c r="F1131" i="4"/>
  <c r="F1801" i="4" s="1"/>
  <c r="F2471" i="4" s="1"/>
  <c r="F1125" i="4"/>
  <c r="F1795" i="4" s="1"/>
  <c r="F1122" i="4"/>
  <c r="F1792" i="4" s="1"/>
  <c r="F1119" i="4"/>
  <c r="F1789" i="4" s="1"/>
  <c r="F2459" i="4" s="1"/>
  <c r="F1116" i="4"/>
  <c r="F1786" i="4" s="1"/>
  <c r="F2456" i="4" s="1"/>
  <c r="F3126" i="4" s="1"/>
  <c r="F3796" i="4" s="1"/>
  <c r="F1113" i="4"/>
  <c r="F1783" i="4" s="1"/>
  <c r="F1110" i="4"/>
  <c r="F1780" i="4" s="1"/>
  <c r="F1107" i="4"/>
  <c r="F1777" i="4" s="1"/>
  <c r="F1104" i="4"/>
  <c r="F1774" i="4" s="1"/>
  <c r="F1101" i="4"/>
  <c r="F1771" i="4" s="1"/>
  <c r="F2441" i="4" s="1"/>
  <c r="F1098" i="4"/>
  <c r="F1768" i="4" s="1"/>
  <c r="F2438" i="4" s="1"/>
  <c r="F3108" i="4" s="1"/>
  <c r="F3778" i="4" s="1"/>
  <c r="F1095" i="4"/>
  <c r="F1765" i="4" s="1"/>
  <c r="F1092" i="4"/>
  <c r="F1762" i="4" s="1"/>
  <c r="F1089" i="4"/>
  <c r="F1759" i="4" s="1"/>
  <c r="F1086" i="4"/>
  <c r="F1756" i="4" s="1"/>
  <c r="F1083" i="4"/>
  <c r="F1753" i="4" s="1"/>
  <c r="F2423" i="4" s="1"/>
  <c r="F1080" i="4"/>
  <c r="F1750" i="4" s="1"/>
  <c r="F2420" i="4" s="1"/>
  <c r="F3090" i="4" s="1"/>
  <c r="F3760" i="4" s="1"/>
  <c r="F1077" i="4"/>
  <c r="F1747" i="4" s="1"/>
  <c r="F1074" i="4"/>
  <c r="F1744" i="4" s="1"/>
  <c r="F1071" i="4"/>
  <c r="F1741" i="4" s="1"/>
  <c r="F1068" i="4"/>
  <c r="F1738" i="4" s="1"/>
  <c r="F1065" i="4"/>
  <c r="F1735" i="4" s="1"/>
  <c r="F2405" i="4" s="1"/>
  <c r="F1062" i="4"/>
  <c r="F1732" i="4" s="1"/>
  <c r="F2402" i="4" s="1"/>
  <c r="F3072" i="4" s="1"/>
  <c r="F3742" i="4" s="1"/>
  <c r="F1059" i="4"/>
  <c r="F1729" i="4" s="1"/>
  <c r="F1056" i="4"/>
  <c r="F1726" i="4" s="1"/>
  <c r="F1053" i="4"/>
  <c r="F1723" i="4" s="1"/>
  <c r="F1050" i="4"/>
  <c r="F1720" i="4" s="1"/>
  <c r="F1047" i="4"/>
  <c r="F1717" i="4" s="1"/>
  <c r="F2387" i="4" s="1"/>
  <c r="F1044" i="4"/>
  <c r="F1714" i="4" s="1"/>
  <c r="F2384" i="4" s="1"/>
  <c r="F3054" i="4" s="1"/>
  <c r="F3724" i="4" s="1"/>
  <c r="F1041" i="4"/>
  <c r="F1711" i="4" s="1"/>
  <c r="F1038" i="4"/>
  <c r="F1708" i="4" s="1"/>
  <c r="F1035" i="4"/>
  <c r="F1705" i="4" s="1"/>
  <c r="F1032" i="4"/>
  <c r="F1702" i="4" s="1"/>
  <c r="F1029" i="4"/>
  <c r="F1699" i="4" s="1"/>
  <c r="F2369" i="4" s="1"/>
  <c r="F1026" i="4"/>
  <c r="F1696" i="4" s="1"/>
  <c r="F2366" i="4" s="1"/>
  <c r="F3036" i="4" s="1"/>
  <c r="F3706" i="4" s="1"/>
  <c r="F1023" i="4"/>
  <c r="F1693" i="4" s="1"/>
  <c r="F1020" i="4"/>
  <c r="F1690" i="4" s="1"/>
  <c r="F1017" i="4"/>
  <c r="F1687" i="4" s="1"/>
  <c r="F1014" i="4"/>
  <c r="F1684" i="4" s="1"/>
  <c r="F975" i="4"/>
  <c r="F939" i="4"/>
  <c r="F1609" i="4" s="1"/>
  <c r="F2279" i="4" s="1"/>
  <c r="F2949" i="4" s="1"/>
  <c r="F3619" i="4" s="1"/>
  <c r="F4289" i="4" s="1"/>
  <c r="F4959" i="4" s="1"/>
  <c r="F980" i="4"/>
  <c r="F977" i="4"/>
  <c r="F950" i="4"/>
  <c r="F1620" i="4" s="1"/>
  <c r="F944" i="4"/>
  <c r="G978" i="4"/>
  <c r="G975" i="4"/>
  <c r="F978" i="4"/>
  <c r="F951" i="4"/>
  <c r="F1621" i="4" s="1"/>
  <c r="F2291" i="4" s="1"/>
  <c r="F2961" i="4" s="1"/>
  <c r="F3631" i="4" s="1"/>
  <c r="F4301" i="4" s="1"/>
  <c r="F4971" i="4" s="1"/>
  <c r="G979" i="4"/>
  <c r="G976" i="4"/>
  <c r="G949" i="4"/>
  <c r="G1619" i="4" s="1"/>
  <c r="G2289" i="4" s="1"/>
  <c r="G2959" i="4" s="1"/>
  <c r="G3629" i="4" s="1"/>
  <c r="G4299" i="4" s="1"/>
  <c r="G4969" i="4" s="1"/>
  <c r="G946" i="4"/>
  <c r="G1616" i="4" s="1"/>
  <c r="G2286" i="4" s="1"/>
  <c r="G2956" i="4" s="1"/>
  <c r="G3626" i="4" s="1"/>
  <c r="G4296" i="4" s="1"/>
  <c r="G4966" i="4" s="1"/>
  <c r="G943" i="4"/>
  <c r="G1613" i="4" s="1"/>
  <c r="G2283" i="4" s="1"/>
  <c r="G2953" i="4" s="1"/>
  <c r="G3623" i="4" s="1"/>
  <c r="G4293" i="4" s="1"/>
  <c r="G4963" i="4" s="1"/>
  <c r="G951" i="4"/>
  <c r="G1621" i="4" s="1"/>
  <c r="G2291" i="4" s="1"/>
  <c r="G2961" i="4" s="1"/>
  <c r="G3631" i="4" s="1"/>
  <c r="G4301" i="4" s="1"/>
  <c r="G4971" i="4" s="1"/>
  <c r="G948" i="4"/>
  <c r="G1618" i="4" s="1"/>
  <c r="G2288" i="4" s="1"/>
  <c r="G2958" i="4" s="1"/>
  <c r="G3628" i="4" s="1"/>
  <c r="G4298" i="4" s="1"/>
  <c r="G4968" i="4" s="1"/>
  <c r="G945" i="4"/>
  <c r="G1615" i="4" s="1"/>
  <c r="G2285" i="4" s="1"/>
  <c r="G2955" i="4" s="1"/>
  <c r="G3625" i="4" s="1"/>
  <c r="G4295" i="4" s="1"/>
  <c r="G4965" i="4" s="1"/>
  <c r="G942" i="4"/>
  <c r="G1612" i="4" s="1"/>
  <c r="G2282" i="4" s="1"/>
  <c r="G2952" i="4" s="1"/>
  <c r="G3622" i="4" s="1"/>
  <c r="G4292" i="4" s="1"/>
  <c r="G4962" i="4" s="1"/>
  <c r="G939" i="4"/>
  <c r="G1609" i="4" s="1"/>
  <c r="G2279" i="4" s="1"/>
  <c r="G2949" i="4" s="1"/>
  <c r="G3619" i="4" s="1"/>
  <c r="G4289" i="4" s="1"/>
  <c r="G4959" i="4" s="1"/>
  <c r="G936" i="4"/>
  <c r="G1606" i="4" s="1"/>
  <c r="G2276" i="4" s="1"/>
  <c r="G2946" i="4" s="1"/>
  <c r="G3616" i="4" s="1"/>
  <c r="G4286" i="4" s="1"/>
  <c r="G4956" i="4" s="1"/>
  <c r="G933" i="4"/>
  <c r="G1603" i="4" s="1"/>
  <c r="G2273" i="4" s="1"/>
  <c r="G2943" i="4" s="1"/>
  <c r="G3613" i="4" s="1"/>
  <c r="G4283" i="4" s="1"/>
  <c r="G4953" i="4" s="1"/>
  <c r="G930" i="4"/>
  <c r="G1600" i="4" s="1"/>
  <c r="G2270" i="4" s="1"/>
  <c r="G2940" i="4" s="1"/>
  <c r="G3610" i="4" s="1"/>
  <c r="G4280" i="4" s="1"/>
  <c r="G4950" i="4" s="1"/>
  <c r="G927" i="4"/>
  <c r="G1597" i="4" s="1"/>
  <c r="G2267" i="4" s="1"/>
  <c r="G2937" i="4" s="1"/>
  <c r="G3607" i="4" s="1"/>
  <c r="G4277" i="4" s="1"/>
  <c r="G4947" i="4" s="1"/>
  <c r="G924" i="4"/>
  <c r="G1594" i="4" s="1"/>
  <c r="G2264" i="4" s="1"/>
  <c r="G2934" i="4" s="1"/>
  <c r="G3604" i="4" s="1"/>
  <c r="G4274" i="4" s="1"/>
  <c r="G4944" i="4" s="1"/>
  <c r="F948" i="4"/>
  <c r="F1618" i="4" s="1"/>
  <c r="F2288" i="4" s="1"/>
  <c r="F942" i="4"/>
  <c r="F1612" i="4" s="1"/>
  <c r="F2282" i="4" s="1"/>
  <c r="F2952" i="4" s="1"/>
  <c r="F3622" i="4" s="1"/>
  <c r="G940" i="4"/>
  <c r="G1610" i="4" s="1"/>
  <c r="G2280" i="4" s="1"/>
  <c r="G2950" i="4" s="1"/>
  <c r="G3620" i="4" s="1"/>
  <c r="G4290" i="4" s="1"/>
  <c r="G4960" i="4" s="1"/>
  <c r="F949" i="4"/>
  <c r="F1619" i="4" s="1"/>
  <c r="F947" i="4"/>
  <c r="F1617" i="4" s="1"/>
  <c r="F946" i="4"/>
  <c r="F1616" i="4" s="1"/>
  <c r="F2286" i="4" s="1"/>
  <c r="F943" i="4"/>
  <c r="F1613" i="4" s="1"/>
  <c r="F2283" i="4" s="1"/>
  <c r="F941" i="4"/>
  <c r="F1611" i="4" s="1"/>
  <c r="F2281" i="4" s="1"/>
  <c r="F2951" i="4" s="1"/>
  <c r="F3621" i="4" s="1"/>
  <c r="F940" i="4"/>
  <c r="F937" i="4"/>
  <c r="F1607" i="4" s="1"/>
  <c r="F2277" i="4" s="1"/>
  <c r="F2947" i="4" s="1"/>
  <c r="F3617" i="4" s="1"/>
  <c r="F4287" i="4" s="1"/>
  <c r="G938" i="4"/>
  <c r="G1608" i="4" s="1"/>
  <c r="G2278" i="4" s="1"/>
  <c r="G2948" i="4" s="1"/>
  <c r="G3618" i="4" s="1"/>
  <c r="G4288" i="4" s="1"/>
  <c r="G4958" i="4" s="1"/>
  <c r="G935" i="4"/>
  <c r="G1605" i="4" s="1"/>
  <c r="G2275" i="4" s="1"/>
  <c r="G2945" i="4" s="1"/>
  <c r="G3615" i="4" s="1"/>
  <c r="G4285" i="4" s="1"/>
  <c r="G4955" i="4" s="1"/>
  <c r="G932" i="4"/>
  <c r="G1602" i="4" s="1"/>
  <c r="G2272" i="4" s="1"/>
  <c r="G2942" i="4" s="1"/>
  <c r="G3612" i="4" s="1"/>
  <c r="G4282" i="4" s="1"/>
  <c r="G4952" i="4" s="1"/>
  <c r="G929" i="4"/>
  <c r="G1599" i="4" s="1"/>
  <c r="G2269" i="4" s="1"/>
  <c r="G2939" i="4" s="1"/>
  <c r="G3609" i="4" s="1"/>
  <c r="G4279" i="4" s="1"/>
  <c r="G4949" i="4" s="1"/>
  <c r="G926" i="4"/>
  <c r="G1596" i="4" s="1"/>
  <c r="G2266" i="4" s="1"/>
  <c r="G2936" i="4" s="1"/>
  <c r="G3606" i="4" s="1"/>
  <c r="G4276" i="4" s="1"/>
  <c r="G4946" i="4" s="1"/>
  <c r="G923" i="4"/>
  <c r="G1593" i="4" s="1"/>
  <c r="G2263" i="4" s="1"/>
  <c r="G2933" i="4" s="1"/>
  <c r="G3603" i="4" s="1"/>
  <c r="G4273" i="4" s="1"/>
  <c r="G4943" i="4" s="1"/>
  <c r="F938" i="4"/>
  <c r="F1608" i="4" s="1"/>
  <c r="F935" i="4"/>
  <c r="F932" i="4"/>
  <c r="F929" i="4"/>
  <c r="F926" i="4"/>
  <c r="F923" i="4"/>
  <c r="F936" i="4"/>
  <c r="F1606" i="4" s="1"/>
  <c r="F933" i="4"/>
  <c r="F1603" i="4" s="1"/>
  <c r="F2273" i="4" s="1"/>
  <c r="F930" i="4"/>
  <c r="F1600" i="4" s="1"/>
  <c r="F2270" i="4" s="1"/>
  <c r="F927" i="4"/>
  <c r="F1597" i="4" s="1"/>
  <c r="F2267" i="4" s="1"/>
  <c r="F2937" i="4" s="1"/>
  <c r="F3607" i="4" s="1"/>
  <c r="F924" i="4"/>
  <c r="F1594" i="4" s="1"/>
  <c r="F2264" i="4" s="1"/>
  <c r="F2934" i="4" s="1"/>
  <c r="F3604" i="4" s="1"/>
  <c r="F4274" i="4" s="1"/>
  <c r="G937" i="4"/>
  <c r="G1607" i="4" s="1"/>
  <c r="G2277" i="4" s="1"/>
  <c r="G2947" i="4" s="1"/>
  <c r="G3617" i="4" s="1"/>
  <c r="G4287" i="4" s="1"/>
  <c r="G4957" i="4" s="1"/>
  <c r="G934" i="4"/>
  <c r="G1604" i="4" s="1"/>
  <c r="G2274" i="4" s="1"/>
  <c r="G2944" i="4" s="1"/>
  <c r="G3614" i="4" s="1"/>
  <c r="G4284" i="4" s="1"/>
  <c r="G4954" i="4" s="1"/>
  <c r="G931" i="4"/>
  <c r="G1601" i="4" s="1"/>
  <c r="G2271" i="4" s="1"/>
  <c r="G2941" i="4" s="1"/>
  <c r="G3611" i="4" s="1"/>
  <c r="G4281" i="4" s="1"/>
  <c r="G4951" i="4" s="1"/>
  <c r="G928" i="4"/>
  <c r="G1598" i="4" s="1"/>
  <c r="G2268" i="4" s="1"/>
  <c r="G2938" i="4" s="1"/>
  <c r="G3608" i="4" s="1"/>
  <c r="G4278" i="4" s="1"/>
  <c r="G4948" i="4" s="1"/>
  <c r="G925" i="4"/>
  <c r="G1595" i="4" s="1"/>
  <c r="G2265" i="4" s="1"/>
  <c r="G2935" i="4" s="1"/>
  <c r="G3605" i="4" s="1"/>
  <c r="G4275" i="4" s="1"/>
  <c r="G4945" i="4" s="1"/>
  <c r="F934" i="4"/>
  <c r="F1604" i="4" s="1"/>
  <c r="F2274" i="4" s="1"/>
  <c r="F2944" i="4" s="1"/>
  <c r="F3614" i="4" s="1"/>
  <c r="F931" i="4"/>
  <c r="F1601" i="4" s="1"/>
  <c r="F928" i="4"/>
  <c r="F1598" i="4" s="1"/>
  <c r="F2268" i="4" s="1"/>
  <c r="F925" i="4"/>
  <c r="F1595" i="4" s="1"/>
  <c r="F2265" i="4" s="1"/>
  <c r="G865" i="4"/>
  <c r="F865" i="4"/>
  <c r="H11" i="4"/>
  <c r="N11" i="4" s="1"/>
  <c r="H255" i="4"/>
  <c r="N255" i="4" s="1"/>
  <c r="H201" i="4"/>
  <c r="N201" i="4" s="1"/>
  <c r="H295" i="4"/>
  <c r="N295" i="4" s="1"/>
  <c r="H102" i="4"/>
  <c r="N102" i="4" s="1"/>
  <c r="H236" i="4"/>
  <c r="N236" i="4" s="1"/>
  <c r="H224" i="4"/>
  <c r="N224" i="4" s="1"/>
  <c r="H221" i="4"/>
  <c r="N221" i="4" s="1"/>
  <c r="H101" i="4"/>
  <c r="N101" i="4" s="1"/>
  <c r="H175" i="4"/>
  <c r="N175" i="4" s="1"/>
  <c r="H163" i="4"/>
  <c r="N163" i="4" s="1"/>
  <c r="H151" i="4"/>
  <c r="N151" i="4" s="1"/>
  <c r="H103" i="4"/>
  <c r="N103" i="4" s="1"/>
  <c r="H97" i="4"/>
  <c r="N97" i="4" s="1"/>
  <c r="H189" i="4"/>
  <c r="N189" i="4" s="1"/>
  <c r="H56" i="4"/>
  <c r="N56" i="4" s="1"/>
  <c r="H267" i="4"/>
  <c r="N267" i="4" s="1"/>
  <c r="H149" i="4"/>
  <c r="N149" i="4" s="1"/>
  <c r="H146" i="4"/>
  <c r="N146" i="4" s="1"/>
  <c r="H137" i="4"/>
  <c r="N137" i="4" s="1"/>
  <c r="H104" i="4"/>
  <c r="N104" i="4" s="1"/>
  <c r="H266" i="4"/>
  <c r="N266" i="4" s="1"/>
  <c r="H170" i="4"/>
  <c r="N170" i="4" s="1"/>
  <c r="H150" i="4"/>
  <c r="N150" i="4" s="1"/>
  <c r="H147" i="4"/>
  <c r="N147" i="4" s="1"/>
  <c r="H144" i="4"/>
  <c r="N144" i="4" s="1"/>
  <c r="H80" i="4"/>
  <c r="N80" i="4" s="1"/>
  <c r="H268" i="4"/>
  <c r="N268" i="4" s="1"/>
  <c r="H216" i="4"/>
  <c r="N216" i="4" s="1"/>
  <c r="H203" i="4"/>
  <c r="N203" i="4" s="1"/>
  <c r="H158" i="4"/>
  <c r="N158" i="4" s="1"/>
  <c r="H92" i="4"/>
  <c r="N92" i="4" s="1"/>
  <c r="H82" i="4"/>
  <c r="N82" i="4" s="1"/>
  <c r="H79" i="4"/>
  <c r="N79" i="4" s="1"/>
  <c r="H290" i="4"/>
  <c r="N290" i="4" s="1"/>
  <c r="H278" i="4"/>
  <c r="N278" i="4" s="1"/>
  <c r="H272" i="4"/>
  <c r="N272" i="4" s="1"/>
  <c r="H248" i="4"/>
  <c r="N248" i="4" s="1"/>
  <c r="H239" i="4"/>
  <c r="N239" i="4" s="1"/>
  <c r="H178" i="4"/>
  <c r="N178" i="4" s="1"/>
  <c r="H174" i="4"/>
  <c r="N174" i="4" s="1"/>
  <c r="H55" i="4"/>
  <c r="N55" i="4" s="1"/>
  <c r="H291" i="4"/>
  <c r="N291" i="4" s="1"/>
  <c r="H233" i="4"/>
  <c r="N233" i="4" s="1"/>
  <c r="H227" i="4"/>
  <c r="N227" i="4" s="1"/>
  <c r="H188" i="4"/>
  <c r="N188" i="4" s="1"/>
  <c r="H182" i="4"/>
  <c r="N182" i="4" s="1"/>
  <c r="H179" i="4"/>
  <c r="N179" i="4" s="1"/>
  <c r="H157" i="4"/>
  <c r="N157" i="4" s="1"/>
  <c r="H107" i="4"/>
  <c r="N107" i="4" s="1"/>
  <c r="H93" i="4"/>
  <c r="N93" i="4" s="1"/>
  <c r="H288" i="4"/>
  <c r="N288" i="4" s="1"/>
  <c r="H285" i="4"/>
  <c r="N285" i="4" s="1"/>
  <c r="H276" i="4"/>
  <c r="N276" i="4" s="1"/>
  <c r="H200" i="4"/>
  <c r="N200" i="4" s="1"/>
  <c r="H186" i="4"/>
  <c r="N186" i="4" s="1"/>
  <c r="H172" i="4"/>
  <c r="N172" i="4" s="1"/>
  <c r="H169" i="4"/>
  <c r="N169" i="4" s="1"/>
  <c r="H142" i="4"/>
  <c r="N142" i="4" s="1"/>
  <c r="H96" i="4"/>
  <c r="N96" i="4" s="1"/>
  <c r="H77" i="4"/>
  <c r="N77" i="4" s="1"/>
  <c r="H68" i="4"/>
  <c r="N68" i="4" s="1"/>
  <c r="H64" i="4"/>
  <c r="N64" i="4" s="1"/>
  <c r="H61" i="4"/>
  <c r="N61" i="4" s="1"/>
  <c r="H53" i="4"/>
  <c r="N53" i="4" s="1"/>
  <c r="H50" i="4"/>
  <c r="N50" i="4" s="1"/>
  <c r="H44" i="4"/>
  <c r="N44" i="4" s="1"/>
  <c r="H35" i="4"/>
  <c r="N35" i="4" s="1"/>
  <c r="H31" i="4"/>
  <c r="N31" i="4" s="1"/>
  <c r="H25" i="4"/>
  <c r="N25" i="4" s="1"/>
  <c r="H22" i="4"/>
  <c r="N22" i="4" s="1"/>
  <c r="H269" i="4"/>
  <c r="N269" i="4" s="1"/>
  <c r="H209" i="4"/>
  <c r="N209" i="4" s="1"/>
  <c r="H185" i="4"/>
  <c r="N185" i="4" s="1"/>
  <c r="H165" i="4"/>
  <c r="N165" i="4" s="1"/>
  <c r="H86" i="4"/>
  <c r="N86" i="4" s="1"/>
  <c r="H254" i="4"/>
  <c r="N254" i="4" s="1"/>
  <c r="H89" i="4"/>
  <c r="N89" i="4" s="1"/>
  <c r="H67" i="4"/>
  <c r="N67" i="4" s="1"/>
  <c r="H34" i="4"/>
  <c r="N34" i="4" s="1"/>
  <c r="H286" i="4"/>
  <c r="N286" i="4" s="1"/>
  <c r="H283" i="4"/>
  <c r="N283" i="4" s="1"/>
  <c r="H280" i="4"/>
  <c r="N280" i="4" s="1"/>
  <c r="H259" i="4"/>
  <c r="N259" i="4" s="1"/>
  <c r="H256" i="4"/>
  <c r="N256" i="4" s="1"/>
  <c r="H191" i="4"/>
  <c r="N191" i="4" s="1"/>
  <c r="H121" i="4"/>
  <c r="N121" i="4" s="1"/>
  <c r="H118" i="4"/>
  <c r="N118" i="4" s="1"/>
  <c r="H32" i="4"/>
  <c r="N32" i="4" s="1"/>
  <c r="H20" i="4"/>
  <c r="N20" i="4" s="1"/>
  <c r="H17" i="4"/>
  <c r="N17" i="4" s="1"/>
  <c r="H168" i="4"/>
  <c r="N168" i="4" s="1"/>
  <c r="H110" i="4"/>
  <c r="N110" i="4" s="1"/>
  <c r="H106" i="4"/>
  <c r="N106" i="4" s="1"/>
  <c r="H284" i="4"/>
  <c r="N284" i="4" s="1"/>
  <c r="H263" i="4"/>
  <c r="N263" i="4" s="1"/>
  <c r="H260" i="4"/>
  <c r="N260" i="4" s="1"/>
  <c r="H154" i="4"/>
  <c r="N154" i="4" s="1"/>
  <c r="H105" i="4"/>
  <c r="N105" i="4" s="1"/>
  <c r="H91" i="4"/>
  <c r="N91" i="4" s="1"/>
  <c r="H88" i="4"/>
  <c r="N88" i="4" s="1"/>
  <c r="H51" i="4"/>
  <c r="N51" i="4" s="1"/>
  <c r="H39" i="4"/>
  <c r="N39" i="4" s="1"/>
  <c r="H36" i="4"/>
  <c r="N36" i="4" s="1"/>
  <c r="H251" i="4"/>
  <c r="N251" i="4" s="1"/>
  <c r="H237" i="4"/>
  <c r="N237" i="4" s="1"/>
  <c r="H228" i="4"/>
  <c r="N228" i="4" s="1"/>
  <c r="H222" i="4"/>
  <c r="N222" i="4" s="1"/>
  <c r="H218" i="4"/>
  <c r="N218" i="4" s="1"/>
  <c r="H215" i="4"/>
  <c r="N215" i="4" s="1"/>
  <c r="H212" i="4"/>
  <c r="N212" i="4" s="1"/>
  <c r="H197" i="4"/>
  <c r="N197" i="4" s="1"/>
  <c r="H194" i="4"/>
  <c r="N194" i="4" s="1"/>
  <c r="H183" i="4"/>
  <c r="N183" i="4" s="1"/>
  <c r="H171" i="4"/>
  <c r="N171" i="4" s="1"/>
  <c r="H143" i="4"/>
  <c r="N143" i="4" s="1"/>
  <c r="H139" i="4"/>
  <c r="N139" i="4" s="1"/>
  <c r="H133" i="4"/>
  <c r="N133" i="4" s="1"/>
  <c r="H130" i="4"/>
  <c r="N130" i="4" s="1"/>
  <c r="H127" i="4"/>
  <c r="N127" i="4" s="1"/>
  <c r="H123" i="4"/>
  <c r="N123" i="4" s="1"/>
  <c r="H113" i="4"/>
  <c r="N113" i="4" s="1"/>
  <c r="H109" i="4"/>
  <c r="N109" i="4" s="1"/>
  <c r="H85" i="4"/>
  <c r="N85" i="4" s="1"/>
  <c r="H74" i="4"/>
  <c r="N74" i="4" s="1"/>
  <c r="H71" i="4"/>
  <c r="N71" i="4" s="1"/>
  <c r="H66" i="4"/>
  <c r="N66" i="4" s="1"/>
  <c r="H42" i="4"/>
  <c r="N42" i="4" s="1"/>
  <c r="H29" i="4"/>
  <c r="N29" i="4" s="1"/>
  <c r="H19" i="4"/>
  <c r="N19" i="4" s="1"/>
  <c r="H15" i="4"/>
  <c r="N15" i="4" s="1"/>
  <c r="H296" i="4"/>
  <c r="N296" i="4" s="1"/>
  <c r="H273" i="4"/>
  <c r="N273" i="4" s="1"/>
  <c r="H98" i="4"/>
  <c r="N98" i="4" s="1"/>
  <c r="H47" i="4"/>
  <c r="N47" i="4" s="1"/>
  <c r="H43" i="4"/>
  <c r="N43" i="4" s="1"/>
  <c r="H213" i="4"/>
  <c r="N213" i="4" s="1"/>
  <c r="H195" i="4"/>
  <c r="N195" i="4" s="1"/>
  <c r="H162" i="4"/>
  <c r="N162" i="4" s="1"/>
  <c r="H140" i="4"/>
  <c r="N140" i="4" s="1"/>
  <c r="H128" i="4"/>
  <c r="N128" i="4" s="1"/>
  <c r="H54" i="4"/>
  <c r="N54" i="4" s="1"/>
  <c r="H274" i="4"/>
  <c r="N274" i="4" s="1"/>
  <c r="H264" i="4"/>
  <c r="N264" i="4" s="1"/>
  <c r="H242" i="4"/>
  <c r="N242" i="4" s="1"/>
  <c r="H206" i="4"/>
  <c r="N206" i="4" s="1"/>
  <c r="H177" i="4"/>
  <c r="N177" i="4" s="1"/>
  <c r="H166" i="4"/>
  <c r="N166" i="4" s="1"/>
  <c r="H111" i="4"/>
  <c r="N111" i="4" s="1"/>
  <c r="H94" i="4"/>
  <c r="N94" i="4" s="1"/>
  <c r="H90" i="4"/>
  <c r="N90" i="4" s="1"/>
  <c r="H83" i="4"/>
  <c r="N83" i="4" s="1"/>
  <c r="H76" i="4"/>
  <c r="N76" i="4" s="1"/>
  <c r="H48" i="4"/>
  <c r="N48" i="4" s="1"/>
  <c r="H37" i="4"/>
  <c r="N37" i="4" s="1"/>
  <c r="H13" i="4"/>
  <c r="N13" i="4" s="1"/>
  <c r="H257" i="4"/>
  <c r="N257" i="4" s="1"/>
  <c r="H246" i="4"/>
  <c r="N246" i="4" s="1"/>
  <c r="H230" i="4"/>
  <c r="N230" i="4" s="1"/>
  <c r="H207" i="4"/>
  <c r="N207" i="4" s="1"/>
  <c r="H204" i="4"/>
  <c r="N204" i="4" s="1"/>
  <c r="H181" i="4"/>
  <c r="N181" i="4" s="1"/>
  <c r="H167" i="4"/>
  <c r="N167" i="4" s="1"/>
  <c r="H164" i="4"/>
  <c r="N164" i="4" s="1"/>
  <c r="H160" i="4"/>
  <c r="N160" i="4" s="1"/>
  <c r="H156" i="4"/>
  <c r="N156" i="4" s="1"/>
  <c r="H145" i="4"/>
  <c r="N145" i="4" s="1"/>
  <c r="H132" i="4"/>
  <c r="N132" i="4" s="1"/>
  <c r="H126" i="4"/>
  <c r="N126" i="4" s="1"/>
  <c r="H122" i="4"/>
  <c r="N122" i="4" s="1"/>
  <c r="H115" i="4"/>
  <c r="N115" i="4" s="1"/>
  <c r="H73" i="4"/>
  <c r="N73" i="4" s="1"/>
  <c r="H65" i="4"/>
  <c r="N65" i="4" s="1"/>
  <c r="H60" i="4"/>
  <c r="N60" i="4" s="1"/>
  <c r="H49" i="4"/>
  <c r="N49" i="4" s="1"/>
  <c r="H41" i="4"/>
  <c r="N41" i="4" s="1"/>
  <c r="H38" i="4"/>
  <c r="N38" i="4" s="1"/>
  <c r="H14" i="4"/>
  <c r="N14" i="4" s="1"/>
  <c r="H249" i="4"/>
  <c r="N249" i="4" s="1"/>
  <c r="H250" i="4"/>
  <c r="N250" i="4" s="1"/>
  <c r="H279" i="4"/>
  <c r="N279" i="4" s="1"/>
  <c r="H292" i="4"/>
  <c r="N292" i="4" s="1"/>
  <c r="H252" i="4"/>
  <c r="N252" i="4" s="1"/>
  <c r="H180" i="4"/>
  <c r="N180" i="4" s="1"/>
  <c r="H173" i="4"/>
  <c r="N173" i="4" s="1"/>
  <c r="H159" i="4"/>
  <c r="N159" i="4" s="1"/>
  <c r="H148" i="4"/>
  <c r="N148" i="4" s="1"/>
  <c r="H136" i="4"/>
  <c r="N136" i="4" s="1"/>
  <c r="H131" i="4"/>
  <c r="N131" i="4" s="1"/>
  <c r="H120" i="4"/>
  <c r="N120" i="4" s="1"/>
  <c r="H114" i="4"/>
  <c r="N114" i="4" s="1"/>
  <c r="H108" i="4"/>
  <c r="N108" i="4" s="1"/>
  <c r="H69" i="4"/>
  <c r="N69" i="4" s="1"/>
  <c r="H57" i="4"/>
  <c r="N57" i="4" s="1"/>
  <c r="H52" i="4"/>
  <c r="N52" i="4" s="1"/>
  <c r="H40" i="4"/>
  <c r="N40" i="4" s="1"/>
  <c r="H28" i="4"/>
  <c r="N28" i="4" s="1"/>
  <c r="H23" i="4"/>
  <c r="N23" i="4" s="1"/>
  <c r="H12" i="4"/>
  <c r="N12" i="4" s="1"/>
  <c r="H294" i="4"/>
  <c r="N294" i="4" s="1"/>
  <c r="H293" i="4"/>
  <c r="N293" i="4" s="1"/>
  <c r="H231" i="4"/>
  <c r="N231" i="4" s="1"/>
  <c r="H192" i="4"/>
  <c r="N192" i="4" s="1"/>
  <c r="H155" i="4"/>
  <c r="N155" i="4" s="1"/>
  <c r="H138" i="4"/>
  <c r="N138" i="4" s="1"/>
  <c r="H116" i="4"/>
  <c r="N116" i="4" s="1"/>
  <c r="H87" i="4"/>
  <c r="N87" i="4" s="1"/>
  <c r="H75" i="4"/>
  <c r="N75" i="4" s="1"/>
  <c r="H70" i="4"/>
  <c r="N70" i="4" s="1"/>
  <c r="H59" i="4"/>
  <c r="N59" i="4" s="1"/>
  <c r="H58" i="4"/>
  <c r="N58" i="4" s="1"/>
  <c r="H46" i="4"/>
  <c r="N46" i="4" s="1"/>
  <c r="H30" i="4"/>
  <c r="N30" i="4" s="1"/>
  <c r="H24" i="4"/>
  <c r="N24" i="4" s="1"/>
  <c r="H18" i="4"/>
  <c r="N18" i="4" s="1"/>
  <c r="H297" i="4"/>
  <c r="N297" i="4" s="1"/>
  <c r="H287" i="4"/>
  <c r="N287" i="4" s="1"/>
  <c r="H275" i="4"/>
  <c r="N275" i="4" s="1"/>
  <c r="H270" i="4"/>
  <c r="N270" i="4" s="1"/>
  <c r="H258" i="4"/>
  <c r="N258" i="4" s="1"/>
  <c r="H253" i="4"/>
  <c r="N253" i="4" s="1"/>
  <c r="H247" i="4"/>
  <c r="N247" i="4" s="1"/>
  <c r="H243" i="4"/>
  <c r="N243" i="4" s="1"/>
  <c r="H225" i="4"/>
  <c r="N225" i="4" s="1"/>
  <c r="H219" i="4"/>
  <c r="N219" i="4" s="1"/>
  <c r="H198" i="4"/>
  <c r="N198" i="4" s="1"/>
  <c r="H161" i="4"/>
  <c r="N161" i="4" s="1"/>
  <c r="H134" i="4"/>
  <c r="N134" i="4" s="1"/>
  <c r="H26" i="4"/>
  <c r="N26" i="4" s="1"/>
  <c r="H298" i="4"/>
  <c r="N298" i="4" s="1"/>
  <c r="H289" i="4"/>
  <c r="N289" i="4" s="1"/>
  <c r="H282" i="4"/>
  <c r="N282" i="4" s="1"/>
  <c r="H277" i="4"/>
  <c r="N277" i="4" s="1"/>
  <c r="H271" i="4"/>
  <c r="N271" i="4" s="1"/>
  <c r="H265" i="4"/>
  <c r="N265" i="4" s="1"/>
  <c r="H261" i="4"/>
  <c r="N261" i="4" s="1"/>
  <c r="H244" i="4"/>
  <c r="N244" i="4" s="1"/>
  <c r="H240" i="4"/>
  <c r="N240" i="4" s="1"/>
  <c r="H234" i="4"/>
  <c r="N234" i="4" s="1"/>
  <c r="H210" i="4"/>
  <c r="N210" i="4" s="1"/>
  <c r="H176" i="4"/>
  <c r="N176" i="4" s="1"/>
  <c r="H152" i="4"/>
  <c r="N152" i="4" s="1"/>
  <c r="H141" i="4"/>
  <c r="N141" i="4" s="1"/>
  <c r="H129" i="4"/>
  <c r="N129" i="4" s="1"/>
  <c r="H125" i="4"/>
  <c r="N125" i="4" s="1"/>
  <c r="H124" i="4"/>
  <c r="N124" i="4" s="1"/>
  <c r="H119" i="4"/>
  <c r="N119" i="4" s="1"/>
  <c r="H112" i="4"/>
  <c r="N112" i="4" s="1"/>
  <c r="H100" i="4"/>
  <c r="N100" i="4" s="1"/>
  <c r="H95" i="4"/>
  <c r="N95" i="4" s="1"/>
  <c r="H84" i="4"/>
  <c r="N84" i="4" s="1"/>
  <c r="H78" i="4"/>
  <c r="N78" i="4" s="1"/>
  <c r="H72" i="4"/>
  <c r="N72" i="4" s="1"/>
  <c r="H62" i="4"/>
  <c r="N62" i="4" s="1"/>
  <c r="H33" i="4"/>
  <c r="N33" i="4" s="1"/>
  <c r="H21" i="4"/>
  <c r="N21" i="4" s="1"/>
  <c r="H16" i="4"/>
  <c r="N16" i="4" s="1"/>
  <c r="P252" i="2"/>
  <c r="S252" i="2" s="1"/>
  <c r="H281" i="4"/>
  <c r="N281" i="4" s="1"/>
  <c r="H245" i="4"/>
  <c r="N245" i="4" s="1"/>
  <c r="H299" i="4"/>
  <c r="N299" i="4" s="1"/>
  <c r="H262" i="4"/>
  <c r="N262" i="4" s="1"/>
  <c r="H241" i="4"/>
  <c r="N241" i="4" s="1"/>
  <c r="H238" i="4"/>
  <c r="N238" i="4" s="1"/>
  <c r="H235" i="4"/>
  <c r="N235" i="4" s="1"/>
  <c r="H232" i="4"/>
  <c r="N232" i="4" s="1"/>
  <c r="H229" i="4"/>
  <c r="N229" i="4" s="1"/>
  <c r="H226" i="4"/>
  <c r="N226" i="4" s="1"/>
  <c r="H223" i="4"/>
  <c r="N223" i="4" s="1"/>
  <c r="H220" i="4"/>
  <c r="N220" i="4" s="1"/>
  <c r="H217" i="4"/>
  <c r="N217" i="4" s="1"/>
  <c r="H214" i="4"/>
  <c r="N214" i="4" s="1"/>
  <c r="H211" i="4"/>
  <c r="N211" i="4" s="1"/>
  <c r="H208" i="4"/>
  <c r="N208" i="4" s="1"/>
  <c r="H205" i="4"/>
  <c r="N205" i="4" s="1"/>
  <c r="H202" i="4"/>
  <c r="N202" i="4" s="1"/>
  <c r="H199" i="4"/>
  <c r="N199" i="4" s="1"/>
  <c r="H196" i="4"/>
  <c r="N196" i="4" s="1"/>
  <c r="H193" i="4"/>
  <c r="N193" i="4" s="1"/>
  <c r="H190" i="4"/>
  <c r="N190" i="4" s="1"/>
  <c r="H187" i="4"/>
  <c r="N187" i="4" s="1"/>
  <c r="H184" i="4"/>
  <c r="N184" i="4" s="1"/>
  <c r="H153" i="4"/>
  <c r="N153" i="4" s="1"/>
  <c r="H135" i="4"/>
  <c r="N135" i="4" s="1"/>
  <c r="H117" i="4"/>
  <c r="N117" i="4" s="1"/>
  <c r="H99" i="4"/>
  <c r="N99" i="4" s="1"/>
  <c r="H81" i="4"/>
  <c r="N81" i="4" s="1"/>
  <c r="H63" i="4"/>
  <c r="N63" i="4" s="1"/>
  <c r="H45" i="4"/>
  <c r="N45" i="4" s="1"/>
  <c r="H27" i="4"/>
  <c r="N27" i="4" s="1"/>
  <c r="H5239" i="4" l="1"/>
  <c r="N5239" i="4" s="1"/>
  <c r="H5216" i="4"/>
  <c r="N5216" i="4" s="1"/>
  <c r="H5234" i="4"/>
  <c r="N5234" i="4" s="1"/>
  <c r="H5252" i="4"/>
  <c r="N5252" i="4" s="1"/>
  <c r="H5270" i="4"/>
  <c r="N5270" i="4" s="1"/>
  <c r="H4287" i="4"/>
  <c r="N4287" i="4" s="1"/>
  <c r="F4957" i="4"/>
  <c r="H4957" i="4" s="1"/>
  <c r="N4957" i="4" s="1"/>
  <c r="H4381" i="4"/>
  <c r="N4381" i="4" s="1"/>
  <c r="F5051" i="4"/>
  <c r="H5051" i="4" s="1"/>
  <c r="N5051" i="4" s="1"/>
  <c r="H4399" i="4"/>
  <c r="N4399" i="4" s="1"/>
  <c r="F5069" i="4"/>
  <c r="H5069" i="4" s="1"/>
  <c r="N5069" i="4" s="1"/>
  <c r="H4417" i="4"/>
  <c r="N4417" i="4" s="1"/>
  <c r="F5087" i="4"/>
  <c r="H5087" i="4" s="1"/>
  <c r="N5087" i="4" s="1"/>
  <c r="H4435" i="4"/>
  <c r="N4435" i="4" s="1"/>
  <c r="F5105" i="4"/>
  <c r="H5105" i="4" s="1"/>
  <c r="N5105" i="4" s="1"/>
  <c r="H4453" i="4"/>
  <c r="N4453" i="4" s="1"/>
  <c r="F5123" i="4"/>
  <c r="H5123" i="4" s="1"/>
  <c r="N5123" i="4" s="1"/>
  <c r="H4471" i="4"/>
  <c r="N4471" i="4" s="1"/>
  <c r="F5141" i="4"/>
  <c r="H5141" i="4" s="1"/>
  <c r="N5141" i="4" s="1"/>
  <c r="H4489" i="4"/>
  <c r="N4489" i="4" s="1"/>
  <c r="F5159" i="4"/>
  <c r="H5159" i="4" s="1"/>
  <c r="N5159" i="4" s="1"/>
  <c r="H4507" i="4"/>
  <c r="N4507" i="4" s="1"/>
  <c r="F5177" i="4"/>
  <c r="H5177" i="4" s="1"/>
  <c r="N5177" i="4" s="1"/>
  <c r="H4525" i="4"/>
  <c r="N4525" i="4" s="1"/>
  <c r="F5195" i="4"/>
  <c r="H5195" i="4" s="1"/>
  <c r="N5195" i="4" s="1"/>
  <c r="H4543" i="4"/>
  <c r="N4543" i="4" s="1"/>
  <c r="F5213" i="4"/>
  <c r="H5213" i="4" s="1"/>
  <c r="N5213" i="4" s="1"/>
  <c r="H5226" i="4"/>
  <c r="N5226" i="4" s="1"/>
  <c r="H5301" i="4"/>
  <c r="N5301" i="4" s="1"/>
  <c r="H5219" i="4"/>
  <c r="N5219" i="4" s="1"/>
  <c r="H5237" i="4"/>
  <c r="N5237" i="4" s="1"/>
  <c r="H5255" i="4"/>
  <c r="N5255" i="4" s="1"/>
  <c r="H5273" i="4"/>
  <c r="N5273" i="4" s="1"/>
  <c r="H5291" i="4"/>
  <c r="N5291" i="4" s="1"/>
  <c r="H5309" i="4"/>
  <c r="N5309" i="4" s="1"/>
  <c r="H5327" i="4"/>
  <c r="N5327" i="4" s="1"/>
  <c r="H5345" i="4"/>
  <c r="N5345" i="4" s="1"/>
  <c r="H5268" i="4"/>
  <c r="N5268" i="4" s="1"/>
  <c r="H5310" i="4"/>
  <c r="N5310" i="4" s="1"/>
  <c r="H5095" i="4"/>
  <c r="N5095" i="4" s="1"/>
  <c r="H4449" i="4"/>
  <c r="N4449" i="4" s="1"/>
  <c r="F5119" i="4"/>
  <c r="H5119" i="4" s="1"/>
  <c r="N5119" i="4" s="1"/>
  <c r="H5146" i="4"/>
  <c r="N5146" i="4" s="1"/>
  <c r="H5170" i="4"/>
  <c r="N5170" i="4" s="1"/>
  <c r="H4563" i="4"/>
  <c r="N4563" i="4" s="1"/>
  <c r="F5233" i="4"/>
  <c r="H5233" i="4" s="1"/>
  <c r="N5233" i="4" s="1"/>
  <c r="H4590" i="4"/>
  <c r="N4590" i="4" s="1"/>
  <c r="F5260" i="4"/>
  <c r="H5260" i="4" s="1"/>
  <c r="N5260" i="4" s="1"/>
  <c r="H4653" i="4"/>
  <c r="N4653" i="4" s="1"/>
  <c r="F5323" i="4"/>
  <c r="H5323" i="4" s="1"/>
  <c r="N5323" i="4" s="1"/>
  <c r="H4671" i="4"/>
  <c r="N4671" i="4" s="1"/>
  <c r="F5341" i="4"/>
  <c r="H5341" i="4" s="1"/>
  <c r="N5341" i="4" s="1"/>
  <c r="H5292" i="4"/>
  <c r="N5292" i="4" s="1"/>
  <c r="H4971" i="4"/>
  <c r="N4971" i="4" s="1"/>
  <c r="H5036" i="4"/>
  <c r="N5036" i="4" s="1"/>
  <c r="H5054" i="4"/>
  <c r="N5054" i="4" s="1"/>
  <c r="H5072" i="4"/>
  <c r="N5072" i="4" s="1"/>
  <c r="H5090" i="4"/>
  <c r="N5090" i="4" s="1"/>
  <c r="H5108" i="4"/>
  <c r="N5108" i="4" s="1"/>
  <c r="H5126" i="4"/>
  <c r="N5126" i="4" s="1"/>
  <c r="H5144" i="4"/>
  <c r="N5144" i="4" s="1"/>
  <c r="H5162" i="4"/>
  <c r="N5162" i="4" s="1"/>
  <c r="H5180" i="4"/>
  <c r="N5180" i="4" s="1"/>
  <c r="H5198" i="4"/>
  <c r="N5198" i="4" s="1"/>
  <c r="H5250" i="4"/>
  <c r="N5250" i="4" s="1"/>
  <c r="H5307" i="4"/>
  <c r="N5307" i="4" s="1"/>
  <c r="H5222" i="4"/>
  <c r="N5222" i="4" s="1"/>
  <c r="H5240" i="4"/>
  <c r="N5240" i="4" s="1"/>
  <c r="H5258" i="4"/>
  <c r="N5258" i="4" s="1"/>
  <c r="H5276" i="4"/>
  <c r="N5276" i="4" s="1"/>
  <c r="H5294" i="4"/>
  <c r="N5294" i="4" s="1"/>
  <c r="H5312" i="4"/>
  <c r="N5312" i="4" s="1"/>
  <c r="H5330" i="4"/>
  <c r="N5330" i="4" s="1"/>
  <c r="H5348" i="4"/>
  <c r="N5348" i="4" s="1"/>
  <c r="H5274" i="4"/>
  <c r="N5274" i="4" s="1"/>
  <c r="H5316" i="4"/>
  <c r="N5316" i="4" s="1"/>
  <c r="H5098" i="4"/>
  <c r="N5098" i="4" s="1"/>
  <c r="H5125" i="4"/>
  <c r="N5125" i="4" s="1"/>
  <c r="H5149" i="4"/>
  <c r="N5149" i="4" s="1"/>
  <c r="H5173" i="4"/>
  <c r="N5173" i="4" s="1"/>
  <c r="H5218" i="4"/>
  <c r="N5218" i="4" s="1"/>
  <c r="H5263" i="4"/>
  <c r="N5263" i="4" s="1"/>
  <c r="H5326" i="4"/>
  <c r="N5326" i="4" s="1"/>
  <c r="H5344" i="4"/>
  <c r="N5344" i="4" s="1"/>
  <c r="H5039" i="4"/>
  <c r="N5039" i="4" s="1"/>
  <c r="H5057" i="4"/>
  <c r="N5057" i="4" s="1"/>
  <c r="H5075" i="4"/>
  <c r="N5075" i="4" s="1"/>
  <c r="H5093" i="4"/>
  <c r="N5093" i="4" s="1"/>
  <c r="H5111" i="4"/>
  <c r="N5111" i="4" s="1"/>
  <c r="H5129" i="4"/>
  <c r="N5129" i="4" s="1"/>
  <c r="H5147" i="4"/>
  <c r="N5147" i="4" s="1"/>
  <c r="H5165" i="4"/>
  <c r="N5165" i="4" s="1"/>
  <c r="H5183" i="4"/>
  <c r="N5183" i="4" s="1"/>
  <c r="H5201" i="4"/>
  <c r="N5201" i="4" s="1"/>
  <c r="H4965" i="4"/>
  <c r="N4965" i="4" s="1"/>
  <c r="H5253" i="4"/>
  <c r="N5253" i="4" s="1"/>
  <c r="H5313" i="4"/>
  <c r="N5313" i="4" s="1"/>
  <c r="H5225" i="4"/>
  <c r="N5225" i="4" s="1"/>
  <c r="H5243" i="4"/>
  <c r="N5243" i="4" s="1"/>
  <c r="H5261" i="4"/>
  <c r="N5261" i="4" s="1"/>
  <c r="H5279" i="4"/>
  <c r="N5279" i="4" s="1"/>
  <c r="H5297" i="4"/>
  <c r="N5297" i="4" s="1"/>
  <c r="H5315" i="4"/>
  <c r="N5315" i="4" s="1"/>
  <c r="H5333" i="4"/>
  <c r="N5333" i="4" s="1"/>
  <c r="H5351" i="4"/>
  <c r="N5351" i="4" s="1"/>
  <c r="H5280" i="4"/>
  <c r="N5280" i="4" s="1"/>
  <c r="H5101" i="4"/>
  <c r="N5101" i="4" s="1"/>
  <c r="H5155" i="4"/>
  <c r="N5155" i="4" s="1"/>
  <c r="H5203" i="4"/>
  <c r="N5203" i="4" s="1"/>
  <c r="H5221" i="4"/>
  <c r="N5221" i="4" s="1"/>
  <c r="H5248" i="4"/>
  <c r="N5248" i="4" s="1"/>
  <c r="H5266" i="4"/>
  <c r="N5266" i="4" s="1"/>
  <c r="H5329" i="4"/>
  <c r="N5329" i="4" s="1"/>
  <c r="H5347" i="4"/>
  <c r="N5347" i="4" s="1"/>
  <c r="H4274" i="4"/>
  <c r="N4274" i="4" s="1"/>
  <c r="F4944" i="4"/>
  <c r="H4944" i="4" s="1"/>
  <c r="N4944" i="4" s="1"/>
  <c r="H4959" i="4"/>
  <c r="N4959" i="4" s="1"/>
  <c r="H5148" i="4"/>
  <c r="N5148" i="4" s="1"/>
  <c r="H5256" i="4"/>
  <c r="N5256" i="4" s="1"/>
  <c r="H5319" i="4"/>
  <c r="N5319" i="4" s="1"/>
  <c r="H5228" i="4"/>
  <c r="N5228" i="4" s="1"/>
  <c r="H5246" i="4"/>
  <c r="N5246" i="4" s="1"/>
  <c r="H5264" i="4"/>
  <c r="N5264" i="4" s="1"/>
  <c r="H5282" i="4"/>
  <c r="N5282" i="4" s="1"/>
  <c r="H5300" i="4"/>
  <c r="N5300" i="4" s="1"/>
  <c r="H5318" i="4"/>
  <c r="N5318" i="4" s="1"/>
  <c r="H5336" i="4"/>
  <c r="N5336" i="4" s="1"/>
  <c r="H5354" i="4"/>
  <c r="N5354" i="4" s="1"/>
  <c r="H5286" i="4"/>
  <c r="N5286" i="4" s="1"/>
  <c r="H5086" i="4"/>
  <c r="N5086" i="4" s="1"/>
  <c r="H5107" i="4"/>
  <c r="N5107" i="4" s="1"/>
  <c r="H5134" i="4"/>
  <c r="N5134" i="4" s="1"/>
  <c r="H5158" i="4"/>
  <c r="N5158" i="4" s="1"/>
  <c r="H5206" i="4"/>
  <c r="N5206" i="4" s="1"/>
  <c r="H5224" i="4"/>
  <c r="N5224" i="4" s="1"/>
  <c r="H5251" i="4"/>
  <c r="N5251" i="4" s="1"/>
  <c r="H5272" i="4"/>
  <c r="N5272" i="4" s="1"/>
  <c r="H5332" i="4"/>
  <c r="N5332" i="4" s="1"/>
  <c r="H5350" i="4"/>
  <c r="N5350" i="4" s="1"/>
  <c r="H5045" i="4"/>
  <c r="N5045" i="4" s="1"/>
  <c r="H5063" i="4"/>
  <c r="N5063" i="4" s="1"/>
  <c r="H5081" i="4"/>
  <c r="N5081" i="4" s="1"/>
  <c r="H5099" i="4"/>
  <c r="N5099" i="4" s="1"/>
  <c r="H5117" i="4"/>
  <c r="N5117" i="4" s="1"/>
  <c r="H5135" i="4"/>
  <c r="N5135" i="4" s="1"/>
  <c r="H5153" i="4"/>
  <c r="N5153" i="4" s="1"/>
  <c r="H5171" i="4"/>
  <c r="N5171" i="4" s="1"/>
  <c r="H5189" i="4"/>
  <c r="N5189" i="4" s="1"/>
  <c r="H5207" i="4"/>
  <c r="N5207" i="4" s="1"/>
  <c r="H5184" i="4"/>
  <c r="N5184" i="4" s="1"/>
  <c r="H5289" i="4"/>
  <c r="N5289" i="4" s="1"/>
  <c r="H5231" i="4"/>
  <c r="N5231" i="4" s="1"/>
  <c r="H5249" i="4"/>
  <c r="N5249" i="4" s="1"/>
  <c r="H5267" i="4"/>
  <c r="N5267" i="4" s="1"/>
  <c r="H5285" i="4"/>
  <c r="N5285" i="4" s="1"/>
  <c r="H5303" i="4"/>
  <c r="N5303" i="4" s="1"/>
  <c r="H5321" i="4"/>
  <c r="N5321" i="4" s="1"/>
  <c r="H5339" i="4"/>
  <c r="N5339" i="4" s="1"/>
  <c r="H5357" i="4"/>
  <c r="N5357" i="4" s="1"/>
  <c r="H5247" i="4"/>
  <c r="N5247" i="4" s="1"/>
  <c r="H5298" i="4"/>
  <c r="N5298" i="4" s="1"/>
  <c r="H5089" i="4"/>
  <c r="N5089" i="4" s="1"/>
  <c r="H5110" i="4"/>
  <c r="N5110" i="4" s="1"/>
  <c r="H5137" i="4"/>
  <c r="N5137" i="4" s="1"/>
  <c r="H5161" i="4"/>
  <c r="N5161" i="4" s="1"/>
  <c r="H5209" i="4"/>
  <c r="N5209" i="4" s="1"/>
  <c r="H5227" i="4"/>
  <c r="N5227" i="4" s="1"/>
  <c r="H5254" i="4"/>
  <c r="N5254" i="4" s="1"/>
  <c r="H5278" i="4"/>
  <c r="N5278" i="4" s="1"/>
  <c r="H5335" i="4"/>
  <c r="N5335" i="4" s="1"/>
  <c r="H5353" i="4"/>
  <c r="N5353" i="4" s="1"/>
  <c r="H5259" i="4"/>
  <c r="N5259" i="4" s="1"/>
  <c r="H3742" i="4"/>
  <c r="N3742" i="4" s="1"/>
  <c r="F4412" i="4"/>
  <c r="H4546" i="4"/>
  <c r="N4546" i="4" s="1"/>
  <c r="H4564" i="4"/>
  <c r="N4564" i="4" s="1"/>
  <c r="H4582" i="4"/>
  <c r="N4582" i="4" s="1"/>
  <c r="H4600" i="4"/>
  <c r="N4600" i="4" s="1"/>
  <c r="H4556" i="4"/>
  <c r="N4556" i="4" s="1"/>
  <c r="H4631" i="4"/>
  <c r="N4631" i="4" s="1"/>
  <c r="H4549" i="4"/>
  <c r="N4549" i="4" s="1"/>
  <c r="H4567" i="4"/>
  <c r="N4567" i="4" s="1"/>
  <c r="H4585" i="4"/>
  <c r="N4585" i="4" s="1"/>
  <c r="H4603" i="4"/>
  <c r="N4603" i="4" s="1"/>
  <c r="H4621" i="4"/>
  <c r="N4621" i="4" s="1"/>
  <c r="H4639" i="4"/>
  <c r="N4639" i="4" s="1"/>
  <c r="H4657" i="4"/>
  <c r="N4657" i="4" s="1"/>
  <c r="H4675" i="4"/>
  <c r="N4675" i="4" s="1"/>
  <c r="H4598" i="4"/>
  <c r="N4598" i="4" s="1"/>
  <c r="H4640" i="4"/>
  <c r="N4640" i="4" s="1"/>
  <c r="H4425" i="4"/>
  <c r="N4425" i="4" s="1"/>
  <c r="H4476" i="4"/>
  <c r="N4476" i="4" s="1"/>
  <c r="H4500" i="4"/>
  <c r="N4500" i="4" s="1"/>
  <c r="H4622" i="4"/>
  <c r="N4622" i="4" s="1"/>
  <c r="H3614" i="4"/>
  <c r="N3614" i="4" s="1"/>
  <c r="F4284" i="4"/>
  <c r="H4301" i="4"/>
  <c r="N4301" i="4" s="1"/>
  <c r="H3829" i="4"/>
  <c r="N3829" i="4" s="1"/>
  <c r="F4499" i="4"/>
  <c r="H3850" i="4"/>
  <c r="N3850" i="4" s="1"/>
  <c r="F4520" i="4"/>
  <c r="H3868" i="4"/>
  <c r="N3868" i="4" s="1"/>
  <c r="F4538" i="4"/>
  <c r="H3931" i="4"/>
  <c r="N3931" i="4" s="1"/>
  <c r="F4601" i="4"/>
  <c r="H3896" i="4"/>
  <c r="N3896" i="4" s="1"/>
  <c r="F4566" i="4"/>
  <c r="H4366" i="4"/>
  <c r="N4366" i="4" s="1"/>
  <c r="H4384" i="4"/>
  <c r="N4384" i="4" s="1"/>
  <c r="H4402" i="4"/>
  <c r="N4402" i="4" s="1"/>
  <c r="H4420" i="4"/>
  <c r="N4420" i="4" s="1"/>
  <c r="H4438" i="4"/>
  <c r="N4438" i="4" s="1"/>
  <c r="H4456" i="4"/>
  <c r="N4456" i="4" s="1"/>
  <c r="H4474" i="4"/>
  <c r="N4474" i="4" s="1"/>
  <c r="H4492" i="4"/>
  <c r="N4492" i="4" s="1"/>
  <c r="H4510" i="4"/>
  <c r="N4510" i="4" s="1"/>
  <c r="H4528" i="4"/>
  <c r="N4528" i="4" s="1"/>
  <c r="H4580" i="4"/>
  <c r="N4580" i="4" s="1"/>
  <c r="H4637" i="4"/>
  <c r="N4637" i="4" s="1"/>
  <c r="H4552" i="4"/>
  <c r="N4552" i="4" s="1"/>
  <c r="H4570" i="4"/>
  <c r="N4570" i="4" s="1"/>
  <c r="H4588" i="4"/>
  <c r="N4588" i="4" s="1"/>
  <c r="H4606" i="4"/>
  <c r="N4606" i="4" s="1"/>
  <c r="H4624" i="4"/>
  <c r="N4624" i="4" s="1"/>
  <c r="H4642" i="4"/>
  <c r="N4642" i="4" s="1"/>
  <c r="H4660" i="4"/>
  <c r="N4660" i="4" s="1"/>
  <c r="H4678" i="4"/>
  <c r="N4678" i="4" s="1"/>
  <c r="H4604" i="4"/>
  <c r="N4604" i="4" s="1"/>
  <c r="H4646" i="4"/>
  <c r="N4646" i="4" s="1"/>
  <c r="H4428" i="4"/>
  <c r="N4428" i="4" s="1"/>
  <c r="H4455" i="4"/>
  <c r="N4455" i="4" s="1"/>
  <c r="H4479" i="4"/>
  <c r="N4479" i="4" s="1"/>
  <c r="H4503" i="4"/>
  <c r="N4503" i="4" s="1"/>
  <c r="H4548" i="4"/>
  <c r="N4548" i="4" s="1"/>
  <c r="H4569" i="4"/>
  <c r="N4569" i="4" s="1"/>
  <c r="H4593" i="4"/>
  <c r="N4593" i="4" s="1"/>
  <c r="H4656" i="4"/>
  <c r="N4656" i="4" s="1"/>
  <c r="H4674" i="4"/>
  <c r="N4674" i="4" s="1"/>
  <c r="H3621" i="4"/>
  <c r="N3621" i="4" s="1"/>
  <c r="F4291" i="4"/>
  <c r="H3895" i="4"/>
  <c r="N3895" i="4" s="1"/>
  <c r="F4565" i="4"/>
  <c r="H3707" i="4"/>
  <c r="N3707" i="4" s="1"/>
  <c r="F4377" i="4"/>
  <c r="H3725" i="4"/>
  <c r="N3725" i="4" s="1"/>
  <c r="F4395" i="4"/>
  <c r="H3743" i="4"/>
  <c r="N3743" i="4" s="1"/>
  <c r="F4413" i="4"/>
  <c r="H3950" i="4"/>
  <c r="N3950" i="4" s="1"/>
  <c r="F4620" i="4"/>
  <c r="H3968" i="4"/>
  <c r="N3968" i="4" s="1"/>
  <c r="F4638" i="4"/>
  <c r="H4369" i="4"/>
  <c r="N4369" i="4" s="1"/>
  <c r="H4387" i="4"/>
  <c r="N4387" i="4" s="1"/>
  <c r="H4405" i="4"/>
  <c r="N4405" i="4" s="1"/>
  <c r="H4423" i="4"/>
  <c r="N4423" i="4" s="1"/>
  <c r="H4441" i="4"/>
  <c r="N4441" i="4" s="1"/>
  <c r="H4459" i="4"/>
  <c r="N4459" i="4" s="1"/>
  <c r="H4477" i="4"/>
  <c r="N4477" i="4" s="1"/>
  <c r="H4495" i="4"/>
  <c r="N4495" i="4" s="1"/>
  <c r="H4513" i="4"/>
  <c r="N4513" i="4" s="1"/>
  <c r="H4531" i="4"/>
  <c r="N4531" i="4" s="1"/>
  <c r="H4295" i="4"/>
  <c r="N4295" i="4" s="1"/>
  <c r="H4583" i="4"/>
  <c r="N4583" i="4" s="1"/>
  <c r="H4643" i="4"/>
  <c r="N4643" i="4" s="1"/>
  <c r="H4555" i="4"/>
  <c r="N4555" i="4" s="1"/>
  <c r="H4573" i="4"/>
  <c r="N4573" i="4" s="1"/>
  <c r="H4591" i="4"/>
  <c r="N4591" i="4" s="1"/>
  <c r="H4609" i="4"/>
  <c r="N4609" i="4" s="1"/>
  <c r="H4627" i="4"/>
  <c r="N4627" i="4" s="1"/>
  <c r="H4645" i="4"/>
  <c r="N4645" i="4" s="1"/>
  <c r="H4663" i="4"/>
  <c r="N4663" i="4" s="1"/>
  <c r="H4681" i="4"/>
  <c r="N4681" i="4" s="1"/>
  <c r="H4610" i="4"/>
  <c r="N4610" i="4" s="1"/>
  <c r="H4431" i="4"/>
  <c r="N4431" i="4" s="1"/>
  <c r="H4485" i="4"/>
  <c r="N4485" i="4" s="1"/>
  <c r="H4533" i="4"/>
  <c r="N4533" i="4" s="1"/>
  <c r="H4551" i="4"/>
  <c r="N4551" i="4" s="1"/>
  <c r="H4578" i="4"/>
  <c r="N4578" i="4" s="1"/>
  <c r="H4596" i="4"/>
  <c r="N4596" i="4" s="1"/>
  <c r="H4659" i="4"/>
  <c r="N4659" i="4" s="1"/>
  <c r="H4677" i="4"/>
  <c r="N4677" i="4" s="1"/>
  <c r="H3607" i="4"/>
  <c r="N3607" i="4" s="1"/>
  <c r="F4277" i="4"/>
  <c r="H3871" i="4"/>
  <c r="N3871" i="4" s="1"/>
  <c r="F4541" i="4"/>
  <c r="H4289" i="4"/>
  <c r="N4289" i="4" s="1"/>
  <c r="H3706" i="4"/>
  <c r="N3706" i="4" s="1"/>
  <c r="F4376" i="4"/>
  <c r="H3760" i="4"/>
  <c r="N3760" i="4" s="1"/>
  <c r="F4430" i="4"/>
  <c r="H3778" i="4"/>
  <c r="N3778" i="4" s="1"/>
  <c r="F4448" i="4"/>
  <c r="H3796" i="4"/>
  <c r="N3796" i="4" s="1"/>
  <c r="F4466" i="4"/>
  <c r="H3835" i="4"/>
  <c r="N3835" i="4" s="1"/>
  <c r="F4505" i="4"/>
  <c r="H3851" i="4"/>
  <c r="N3851" i="4" s="1"/>
  <c r="F4521" i="4"/>
  <c r="H4478" i="4"/>
  <c r="N4478" i="4" s="1"/>
  <c r="H4586" i="4"/>
  <c r="N4586" i="4" s="1"/>
  <c r="H4649" i="4"/>
  <c r="N4649" i="4" s="1"/>
  <c r="H4558" i="4"/>
  <c r="N4558" i="4" s="1"/>
  <c r="H4576" i="4"/>
  <c r="N4576" i="4" s="1"/>
  <c r="H4594" i="4"/>
  <c r="N4594" i="4" s="1"/>
  <c r="H4612" i="4"/>
  <c r="N4612" i="4" s="1"/>
  <c r="H4630" i="4"/>
  <c r="N4630" i="4" s="1"/>
  <c r="H4648" i="4"/>
  <c r="N4648" i="4" s="1"/>
  <c r="H4666" i="4"/>
  <c r="N4666" i="4" s="1"/>
  <c r="H4684" i="4"/>
  <c r="N4684" i="4" s="1"/>
  <c r="H4616" i="4"/>
  <c r="N4616" i="4" s="1"/>
  <c r="H3988" i="4"/>
  <c r="N3988" i="4" s="1"/>
  <c r="F4658" i="4"/>
  <c r="H4006" i="4"/>
  <c r="N4006" i="4" s="1"/>
  <c r="F4676" i="4"/>
  <c r="H4416" i="4"/>
  <c r="N4416" i="4" s="1"/>
  <c r="H4437" i="4"/>
  <c r="N4437" i="4" s="1"/>
  <c r="H4464" i="4"/>
  <c r="N4464" i="4" s="1"/>
  <c r="H4488" i="4"/>
  <c r="N4488" i="4" s="1"/>
  <c r="H4536" i="4"/>
  <c r="N4536" i="4" s="1"/>
  <c r="H4554" i="4"/>
  <c r="N4554" i="4" s="1"/>
  <c r="H4581" i="4"/>
  <c r="N4581" i="4" s="1"/>
  <c r="H4602" i="4"/>
  <c r="N4602" i="4" s="1"/>
  <c r="H4662" i="4"/>
  <c r="N4662" i="4" s="1"/>
  <c r="H4680" i="4"/>
  <c r="N4680" i="4" s="1"/>
  <c r="H3622" i="4"/>
  <c r="N3622" i="4" s="1"/>
  <c r="F4292" i="4"/>
  <c r="H3853" i="4"/>
  <c r="N3853" i="4" s="1"/>
  <c r="F4523" i="4"/>
  <c r="H3724" i="4"/>
  <c r="N3724" i="4" s="1"/>
  <c r="F4394" i="4"/>
  <c r="H4375" i="4"/>
  <c r="N4375" i="4" s="1"/>
  <c r="H4393" i="4"/>
  <c r="N4393" i="4" s="1"/>
  <c r="H4411" i="4"/>
  <c r="N4411" i="4" s="1"/>
  <c r="H4429" i="4"/>
  <c r="N4429" i="4" s="1"/>
  <c r="H4447" i="4"/>
  <c r="N4447" i="4" s="1"/>
  <c r="H4465" i="4"/>
  <c r="N4465" i="4" s="1"/>
  <c r="H4483" i="4"/>
  <c r="N4483" i="4" s="1"/>
  <c r="H4501" i="4"/>
  <c r="N4501" i="4" s="1"/>
  <c r="H4519" i="4"/>
  <c r="N4519" i="4" s="1"/>
  <c r="H4537" i="4"/>
  <c r="N4537" i="4" s="1"/>
  <c r="H4514" i="4"/>
  <c r="N4514" i="4" s="1"/>
  <c r="H4619" i="4"/>
  <c r="N4619" i="4" s="1"/>
  <c r="H4561" i="4"/>
  <c r="N4561" i="4" s="1"/>
  <c r="H4579" i="4"/>
  <c r="N4579" i="4" s="1"/>
  <c r="H4597" i="4"/>
  <c r="N4597" i="4" s="1"/>
  <c r="H4615" i="4"/>
  <c r="N4615" i="4" s="1"/>
  <c r="H4633" i="4"/>
  <c r="N4633" i="4" s="1"/>
  <c r="H4651" i="4"/>
  <c r="N4651" i="4" s="1"/>
  <c r="H4669" i="4"/>
  <c r="N4669" i="4" s="1"/>
  <c r="H4687" i="4"/>
  <c r="N4687" i="4" s="1"/>
  <c r="H4577" i="4"/>
  <c r="N4577" i="4" s="1"/>
  <c r="H4628" i="4"/>
  <c r="N4628" i="4" s="1"/>
  <c r="H4419" i="4"/>
  <c r="N4419" i="4" s="1"/>
  <c r="H4440" i="4"/>
  <c r="N4440" i="4" s="1"/>
  <c r="H4467" i="4"/>
  <c r="N4467" i="4" s="1"/>
  <c r="H4491" i="4"/>
  <c r="N4491" i="4" s="1"/>
  <c r="H4539" i="4"/>
  <c r="N4539" i="4" s="1"/>
  <c r="H4557" i="4"/>
  <c r="N4557" i="4" s="1"/>
  <c r="H4584" i="4"/>
  <c r="N4584" i="4" s="1"/>
  <c r="H4608" i="4"/>
  <c r="N4608" i="4" s="1"/>
  <c r="H4665" i="4"/>
  <c r="N4665" i="4" s="1"/>
  <c r="H4683" i="4"/>
  <c r="N4683" i="4" s="1"/>
  <c r="H4589" i="4"/>
  <c r="N4589" i="4" s="1"/>
  <c r="H3604" i="4"/>
  <c r="N3604" i="4" s="1"/>
  <c r="H3884" i="4"/>
  <c r="N3884" i="4" s="1"/>
  <c r="H3911" i="4"/>
  <c r="N3911" i="4" s="1"/>
  <c r="H3932" i="4"/>
  <c r="N3932" i="4" s="1"/>
  <c r="H3992" i="4"/>
  <c r="N3992" i="4" s="1"/>
  <c r="H4010" i="4"/>
  <c r="N4010" i="4" s="1"/>
  <c r="H3876" i="4"/>
  <c r="N3876" i="4" s="1"/>
  <c r="H3894" i="4"/>
  <c r="N3894" i="4" s="1"/>
  <c r="H3912" i="4"/>
  <c r="N3912" i="4" s="1"/>
  <c r="H3930" i="4"/>
  <c r="N3930" i="4" s="1"/>
  <c r="H3617" i="4"/>
  <c r="N3617" i="4" s="1"/>
  <c r="H3255" i="4"/>
  <c r="N3255" i="4" s="1"/>
  <c r="F3925" i="4"/>
  <c r="H3711" i="4"/>
  <c r="N3711" i="4" s="1"/>
  <c r="H3729" i="4"/>
  <c r="N3729" i="4" s="1"/>
  <c r="H3747" i="4"/>
  <c r="N3747" i="4" s="1"/>
  <c r="H3765" i="4"/>
  <c r="N3765" i="4" s="1"/>
  <c r="H3783" i="4"/>
  <c r="N3783" i="4" s="1"/>
  <c r="H3801" i="4"/>
  <c r="N3801" i="4" s="1"/>
  <c r="H3819" i="4"/>
  <c r="N3819" i="4" s="1"/>
  <c r="H3837" i="4"/>
  <c r="N3837" i="4" s="1"/>
  <c r="H3855" i="4"/>
  <c r="N3855" i="4" s="1"/>
  <c r="H3873" i="4"/>
  <c r="N3873" i="4" s="1"/>
  <c r="H3886" i="4"/>
  <c r="N3886" i="4" s="1"/>
  <c r="H3961" i="4"/>
  <c r="N3961" i="4" s="1"/>
  <c r="H3879" i="4"/>
  <c r="N3879" i="4" s="1"/>
  <c r="H3897" i="4"/>
  <c r="N3897" i="4" s="1"/>
  <c r="H3915" i="4"/>
  <c r="N3915" i="4" s="1"/>
  <c r="H3933" i="4"/>
  <c r="N3933" i="4" s="1"/>
  <c r="H3951" i="4"/>
  <c r="N3951" i="4" s="1"/>
  <c r="H3969" i="4"/>
  <c r="N3969" i="4" s="1"/>
  <c r="H3987" i="4"/>
  <c r="N3987" i="4" s="1"/>
  <c r="H4005" i="4"/>
  <c r="N4005" i="4" s="1"/>
  <c r="H3928" i="4"/>
  <c r="N3928" i="4" s="1"/>
  <c r="H3970" i="4"/>
  <c r="N3970" i="4" s="1"/>
  <c r="H3755" i="4"/>
  <c r="N3755" i="4" s="1"/>
  <c r="H3779" i="4"/>
  <c r="N3779" i="4" s="1"/>
  <c r="H3806" i="4"/>
  <c r="N3806" i="4" s="1"/>
  <c r="H3830" i="4"/>
  <c r="N3830" i="4" s="1"/>
  <c r="H3893" i="4"/>
  <c r="N3893" i="4" s="1"/>
  <c r="H3920" i="4"/>
  <c r="N3920" i="4" s="1"/>
  <c r="H3983" i="4"/>
  <c r="N3983" i="4" s="1"/>
  <c r="H4001" i="4"/>
  <c r="N4001" i="4" s="1"/>
  <c r="H3952" i="4"/>
  <c r="N3952" i="4" s="1"/>
  <c r="H3631" i="4"/>
  <c r="N3631" i="4" s="1"/>
  <c r="H3696" i="4"/>
  <c r="N3696" i="4" s="1"/>
  <c r="H3714" i="4"/>
  <c r="N3714" i="4" s="1"/>
  <c r="H3732" i="4"/>
  <c r="N3732" i="4" s="1"/>
  <c r="H3750" i="4"/>
  <c r="N3750" i="4" s="1"/>
  <c r="H3768" i="4"/>
  <c r="N3768" i="4" s="1"/>
  <c r="H3786" i="4"/>
  <c r="N3786" i="4" s="1"/>
  <c r="H3804" i="4"/>
  <c r="N3804" i="4" s="1"/>
  <c r="H3822" i="4"/>
  <c r="N3822" i="4" s="1"/>
  <c r="H3840" i="4"/>
  <c r="N3840" i="4" s="1"/>
  <c r="H3858" i="4"/>
  <c r="N3858" i="4" s="1"/>
  <c r="H3910" i="4"/>
  <c r="N3910" i="4" s="1"/>
  <c r="H3967" i="4"/>
  <c r="N3967" i="4" s="1"/>
  <c r="H3882" i="4"/>
  <c r="N3882" i="4" s="1"/>
  <c r="H3900" i="4"/>
  <c r="N3900" i="4" s="1"/>
  <c r="H3918" i="4"/>
  <c r="N3918" i="4" s="1"/>
  <c r="H3936" i="4"/>
  <c r="N3936" i="4" s="1"/>
  <c r="H3954" i="4"/>
  <c r="N3954" i="4" s="1"/>
  <c r="H3972" i="4"/>
  <c r="N3972" i="4" s="1"/>
  <c r="H3990" i="4"/>
  <c r="N3990" i="4" s="1"/>
  <c r="H4008" i="4"/>
  <c r="N4008" i="4" s="1"/>
  <c r="H3934" i="4"/>
  <c r="N3934" i="4" s="1"/>
  <c r="H3976" i="4"/>
  <c r="N3976" i="4" s="1"/>
  <c r="H3758" i="4"/>
  <c r="N3758" i="4" s="1"/>
  <c r="H3785" i="4"/>
  <c r="N3785" i="4" s="1"/>
  <c r="H3809" i="4"/>
  <c r="N3809" i="4" s="1"/>
  <c r="H3833" i="4"/>
  <c r="N3833" i="4" s="1"/>
  <c r="H3878" i="4"/>
  <c r="N3878" i="4" s="1"/>
  <c r="H3899" i="4"/>
  <c r="N3899" i="4" s="1"/>
  <c r="H3923" i="4"/>
  <c r="N3923" i="4" s="1"/>
  <c r="H3986" i="4"/>
  <c r="N3986" i="4" s="1"/>
  <c r="H4004" i="4"/>
  <c r="N4004" i="4" s="1"/>
  <c r="H3699" i="4"/>
  <c r="N3699" i="4" s="1"/>
  <c r="H3717" i="4"/>
  <c r="N3717" i="4" s="1"/>
  <c r="H3735" i="4"/>
  <c r="N3735" i="4" s="1"/>
  <c r="H3753" i="4"/>
  <c r="N3753" i="4" s="1"/>
  <c r="H3771" i="4"/>
  <c r="N3771" i="4" s="1"/>
  <c r="H3789" i="4"/>
  <c r="N3789" i="4" s="1"/>
  <c r="H3807" i="4"/>
  <c r="N3807" i="4" s="1"/>
  <c r="H3825" i="4"/>
  <c r="N3825" i="4" s="1"/>
  <c r="H3843" i="4"/>
  <c r="N3843" i="4" s="1"/>
  <c r="H3861" i="4"/>
  <c r="N3861" i="4" s="1"/>
  <c r="H3625" i="4"/>
  <c r="N3625" i="4" s="1"/>
  <c r="H3913" i="4"/>
  <c r="N3913" i="4" s="1"/>
  <c r="H3973" i="4"/>
  <c r="N3973" i="4" s="1"/>
  <c r="H3885" i="4"/>
  <c r="N3885" i="4" s="1"/>
  <c r="H3903" i="4"/>
  <c r="N3903" i="4" s="1"/>
  <c r="H3921" i="4"/>
  <c r="N3921" i="4" s="1"/>
  <c r="H3939" i="4"/>
  <c r="N3939" i="4" s="1"/>
  <c r="H3957" i="4"/>
  <c r="N3957" i="4" s="1"/>
  <c r="H3975" i="4"/>
  <c r="N3975" i="4" s="1"/>
  <c r="H3993" i="4"/>
  <c r="N3993" i="4" s="1"/>
  <c r="H4011" i="4"/>
  <c r="N4011" i="4" s="1"/>
  <c r="H3940" i="4"/>
  <c r="N3940" i="4" s="1"/>
  <c r="H3761" i="4"/>
  <c r="N3761" i="4" s="1"/>
  <c r="H3815" i="4"/>
  <c r="N3815" i="4" s="1"/>
  <c r="H3863" i="4"/>
  <c r="N3863" i="4" s="1"/>
  <c r="H3881" i="4"/>
  <c r="N3881" i="4" s="1"/>
  <c r="H3908" i="4"/>
  <c r="N3908" i="4" s="1"/>
  <c r="H3926" i="4"/>
  <c r="N3926" i="4" s="1"/>
  <c r="H3989" i="4"/>
  <c r="N3989" i="4" s="1"/>
  <c r="H4007" i="4"/>
  <c r="N4007" i="4" s="1"/>
  <c r="H3619" i="4"/>
  <c r="N3619" i="4" s="1"/>
  <c r="H3032" i="4"/>
  <c r="N3032" i="4" s="1"/>
  <c r="F3702" i="4"/>
  <c r="H3050" i="4"/>
  <c r="N3050" i="4" s="1"/>
  <c r="F3720" i="4"/>
  <c r="H3068" i="4"/>
  <c r="N3068" i="4" s="1"/>
  <c r="F3738" i="4"/>
  <c r="H3086" i="4"/>
  <c r="N3086" i="4" s="1"/>
  <c r="F3756" i="4"/>
  <c r="H3104" i="4"/>
  <c r="N3104" i="4" s="1"/>
  <c r="F3774" i="4"/>
  <c r="H3122" i="4"/>
  <c r="N3122" i="4" s="1"/>
  <c r="F3792" i="4"/>
  <c r="H3140" i="4"/>
  <c r="N3140" i="4" s="1"/>
  <c r="F3810" i="4"/>
  <c r="H3158" i="4"/>
  <c r="N3158" i="4" s="1"/>
  <c r="F3828" i="4"/>
  <c r="H3176" i="4"/>
  <c r="N3176" i="4" s="1"/>
  <c r="F3846" i="4"/>
  <c r="H3194" i="4"/>
  <c r="N3194" i="4" s="1"/>
  <c r="F3864" i="4"/>
  <c r="H3808" i="4"/>
  <c r="N3808" i="4" s="1"/>
  <c r="H3916" i="4"/>
  <c r="N3916" i="4" s="1"/>
  <c r="H3979" i="4"/>
  <c r="N3979" i="4" s="1"/>
  <c r="H3888" i="4"/>
  <c r="N3888" i="4" s="1"/>
  <c r="H3906" i="4"/>
  <c r="N3906" i="4" s="1"/>
  <c r="H3924" i="4"/>
  <c r="N3924" i="4" s="1"/>
  <c r="H3942" i="4"/>
  <c r="N3942" i="4" s="1"/>
  <c r="H3960" i="4"/>
  <c r="N3960" i="4" s="1"/>
  <c r="H3978" i="4"/>
  <c r="N3978" i="4" s="1"/>
  <c r="H3996" i="4"/>
  <c r="N3996" i="4" s="1"/>
  <c r="H4014" i="4"/>
  <c r="N4014" i="4" s="1"/>
  <c r="H3946" i="4"/>
  <c r="N3946" i="4" s="1"/>
  <c r="H3746" i="4"/>
  <c r="N3746" i="4" s="1"/>
  <c r="H3767" i="4"/>
  <c r="N3767" i="4" s="1"/>
  <c r="H3794" i="4"/>
  <c r="N3794" i="4" s="1"/>
  <c r="H3818" i="4"/>
  <c r="N3818" i="4" s="1"/>
  <c r="H3866" i="4"/>
  <c r="N3866" i="4" s="1"/>
  <c r="H3705" i="4"/>
  <c r="N3705" i="4" s="1"/>
  <c r="H3723" i="4"/>
  <c r="N3723" i="4" s="1"/>
  <c r="H3741" i="4"/>
  <c r="N3741" i="4" s="1"/>
  <c r="H3759" i="4"/>
  <c r="N3759" i="4" s="1"/>
  <c r="H3777" i="4"/>
  <c r="N3777" i="4" s="1"/>
  <c r="H3795" i="4"/>
  <c r="N3795" i="4" s="1"/>
  <c r="H3813" i="4"/>
  <c r="N3813" i="4" s="1"/>
  <c r="H3831" i="4"/>
  <c r="N3831" i="4" s="1"/>
  <c r="H3849" i="4"/>
  <c r="N3849" i="4" s="1"/>
  <c r="H3867" i="4"/>
  <c r="N3867" i="4" s="1"/>
  <c r="H3844" i="4"/>
  <c r="N3844" i="4" s="1"/>
  <c r="H3949" i="4"/>
  <c r="N3949" i="4" s="1"/>
  <c r="H3891" i="4"/>
  <c r="N3891" i="4" s="1"/>
  <c r="H3909" i="4"/>
  <c r="N3909" i="4" s="1"/>
  <c r="H3927" i="4"/>
  <c r="N3927" i="4" s="1"/>
  <c r="H3945" i="4"/>
  <c r="N3945" i="4" s="1"/>
  <c r="H3963" i="4"/>
  <c r="N3963" i="4" s="1"/>
  <c r="H3981" i="4"/>
  <c r="N3981" i="4" s="1"/>
  <c r="H3999" i="4"/>
  <c r="N3999" i="4" s="1"/>
  <c r="H4017" i="4"/>
  <c r="N4017" i="4" s="1"/>
  <c r="H3907" i="4"/>
  <c r="N3907" i="4" s="1"/>
  <c r="H3958" i="4"/>
  <c r="N3958" i="4" s="1"/>
  <c r="H3749" i="4"/>
  <c r="N3749" i="4" s="1"/>
  <c r="H3770" i="4"/>
  <c r="N3770" i="4" s="1"/>
  <c r="H3797" i="4"/>
  <c r="N3797" i="4" s="1"/>
  <c r="H3821" i="4"/>
  <c r="N3821" i="4" s="1"/>
  <c r="H3869" i="4"/>
  <c r="N3869" i="4" s="1"/>
  <c r="H3887" i="4"/>
  <c r="N3887" i="4" s="1"/>
  <c r="H3914" i="4"/>
  <c r="N3914" i="4" s="1"/>
  <c r="H3938" i="4"/>
  <c r="N3938" i="4" s="1"/>
  <c r="H3995" i="4"/>
  <c r="N3995" i="4" s="1"/>
  <c r="H4013" i="4"/>
  <c r="N4013" i="4" s="1"/>
  <c r="H3919" i="4"/>
  <c r="N3919" i="4" s="1"/>
  <c r="H3041" i="4"/>
  <c r="N3041" i="4" s="1"/>
  <c r="H3059" i="4"/>
  <c r="N3059" i="4" s="1"/>
  <c r="H3077" i="4"/>
  <c r="N3077" i="4" s="1"/>
  <c r="H3095" i="4"/>
  <c r="N3095" i="4" s="1"/>
  <c r="H3113" i="4"/>
  <c r="N3113" i="4" s="1"/>
  <c r="H3131" i="4"/>
  <c r="N3131" i="4" s="1"/>
  <c r="H3149" i="4"/>
  <c r="N3149" i="4" s="1"/>
  <c r="H3167" i="4"/>
  <c r="N3167" i="4" s="1"/>
  <c r="H3185" i="4"/>
  <c r="N3185" i="4" s="1"/>
  <c r="H3203" i="4"/>
  <c r="N3203" i="4" s="1"/>
  <c r="H3281" i="4"/>
  <c r="N3281" i="4" s="1"/>
  <c r="H3299" i="4"/>
  <c r="N3299" i="4" s="1"/>
  <c r="H3317" i="4"/>
  <c r="N3317" i="4" s="1"/>
  <c r="H3335" i="4"/>
  <c r="N3335" i="4" s="1"/>
  <c r="H3136" i="4"/>
  <c r="N3136" i="4" s="1"/>
  <c r="H3160" i="4"/>
  <c r="N3160" i="4" s="1"/>
  <c r="H3223" i="4"/>
  <c r="N3223" i="4" s="1"/>
  <c r="H3250" i="4"/>
  <c r="N3250" i="4" s="1"/>
  <c r="H3313" i="4"/>
  <c r="N3313" i="4" s="1"/>
  <c r="H3331" i="4"/>
  <c r="N3331" i="4" s="1"/>
  <c r="H2934" i="4"/>
  <c r="N2934" i="4" s="1"/>
  <c r="H3180" i="4"/>
  <c r="N3180" i="4" s="1"/>
  <c r="H3198" i="4"/>
  <c r="N3198" i="4" s="1"/>
  <c r="H3261" i="4"/>
  <c r="N3261" i="4" s="1"/>
  <c r="H2952" i="4"/>
  <c r="N2952" i="4" s="1"/>
  <c r="H2947" i="4"/>
  <c r="N2947" i="4" s="1"/>
  <c r="H2502" i="4"/>
  <c r="N2502" i="4" s="1"/>
  <c r="F3172" i="4"/>
  <c r="H2520" i="4"/>
  <c r="N2520" i="4" s="1"/>
  <c r="F3190" i="4"/>
  <c r="H3216" i="4"/>
  <c r="N3216" i="4" s="1"/>
  <c r="H3291" i="4"/>
  <c r="N3291" i="4" s="1"/>
  <c r="H3209" i="4"/>
  <c r="N3209" i="4" s="1"/>
  <c r="H3227" i="4"/>
  <c r="N3227" i="4" s="1"/>
  <c r="H3245" i="4"/>
  <c r="N3245" i="4" s="1"/>
  <c r="H3263" i="4"/>
  <c r="N3263" i="4" s="1"/>
  <c r="H3258" i="4"/>
  <c r="N3258" i="4" s="1"/>
  <c r="H3300" i="4"/>
  <c r="N3300" i="4" s="1"/>
  <c r="H3085" i="4"/>
  <c r="N3085" i="4" s="1"/>
  <c r="H3109" i="4"/>
  <c r="N3109" i="4" s="1"/>
  <c r="H3282" i="4"/>
  <c r="N3282" i="4" s="1"/>
  <c r="H2368" i="4"/>
  <c r="N2368" i="4" s="1"/>
  <c r="F3038" i="4"/>
  <c r="H2458" i="4"/>
  <c r="N2458" i="4" s="1"/>
  <c r="F3128" i="4"/>
  <c r="H2615" i="4"/>
  <c r="N2615" i="4" s="1"/>
  <c r="F3285" i="4"/>
  <c r="H3242" i="4"/>
  <c r="N3242" i="4" s="1"/>
  <c r="H2644" i="4"/>
  <c r="N2644" i="4" s="1"/>
  <c r="F3314" i="4"/>
  <c r="H2624" i="4"/>
  <c r="N2624" i="4" s="1"/>
  <c r="F3294" i="4"/>
  <c r="H2944" i="4"/>
  <c r="N2944" i="4" s="1"/>
  <c r="H2961" i="4"/>
  <c r="N2961" i="4" s="1"/>
  <c r="H2471" i="4"/>
  <c r="N2471" i="4" s="1"/>
  <c r="F3141" i="4"/>
  <c r="H3159" i="4"/>
  <c r="N3159" i="4" s="1"/>
  <c r="H2505" i="4"/>
  <c r="N2505" i="4" s="1"/>
  <c r="F3175" i="4"/>
  <c r="H3226" i="4"/>
  <c r="N3226" i="4" s="1"/>
  <c r="H3026" i="4"/>
  <c r="N3026" i="4" s="1"/>
  <c r="H3044" i="4"/>
  <c r="N3044" i="4" s="1"/>
  <c r="H3062" i="4"/>
  <c r="N3062" i="4" s="1"/>
  <c r="H3080" i="4"/>
  <c r="N3080" i="4" s="1"/>
  <c r="H3098" i="4"/>
  <c r="N3098" i="4" s="1"/>
  <c r="H3116" i="4"/>
  <c r="N3116" i="4" s="1"/>
  <c r="H3134" i="4"/>
  <c r="N3134" i="4" s="1"/>
  <c r="H3152" i="4"/>
  <c r="N3152" i="4" s="1"/>
  <c r="H3170" i="4"/>
  <c r="N3170" i="4" s="1"/>
  <c r="H3188" i="4"/>
  <c r="N3188" i="4" s="1"/>
  <c r="H3240" i="4"/>
  <c r="N3240" i="4" s="1"/>
  <c r="H3297" i="4"/>
  <c r="N3297" i="4" s="1"/>
  <c r="H3212" i="4"/>
  <c r="N3212" i="4" s="1"/>
  <c r="H3230" i="4"/>
  <c r="N3230" i="4" s="1"/>
  <c r="H3248" i="4"/>
  <c r="N3248" i="4" s="1"/>
  <c r="H3266" i="4"/>
  <c r="N3266" i="4" s="1"/>
  <c r="H3284" i="4"/>
  <c r="N3284" i="4" s="1"/>
  <c r="H3302" i="4"/>
  <c r="N3302" i="4" s="1"/>
  <c r="H3320" i="4"/>
  <c r="N3320" i="4" s="1"/>
  <c r="H3338" i="4"/>
  <c r="N3338" i="4" s="1"/>
  <c r="H3264" i="4"/>
  <c r="N3264" i="4" s="1"/>
  <c r="H3306" i="4"/>
  <c r="N3306" i="4" s="1"/>
  <c r="H2660" i="4"/>
  <c r="N2660" i="4" s="1"/>
  <c r="F3330" i="4"/>
  <c r="H2678" i="4"/>
  <c r="N2678" i="4" s="1"/>
  <c r="F3348" i="4"/>
  <c r="H3088" i="4"/>
  <c r="N3088" i="4" s="1"/>
  <c r="H3115" i="4"/>
  <c r="N3115" i="4" s="1"/>
  <c r="H3139" i="4"/>
  <c r="N3139" i="4" s="1"/>
  <c r="H3163" i="4"/>
  <c r="N3163" i="4" s="1"/>
  <c r="H3208" i="4"/>
  <c r="N3208" i="4" s="1"/>
  <c r="H3229" i="4"/>
  <c r="N3229" i="4" s="1"/>
  <c r="H3253" i="4"/>
  <c r="N3253" i="4" s="1"/>
  <c r="H3316" i="4"/>
  <c r="N3316" i="4" s="1"/>
  <c r="H3334" i="4"/>
  <c r="N3334" i="4" s="1"/>
  <c r="H2268" i="4"/>
  <c r="N2268" i="4" s="1"/>
  <c r="F2938" i="4"/>
  <c r="H2386" i="4"/>
  <c r="N2386" i="4" s="1"/>
  <c r="F3056" i="4"/>
  <c r="H2440" i="4"/>
  <c r="N2440" i="4" s="1"/>
  <c r="F3110" i="4"/>
  <c r="H2512" i="4"/>
  <c r="N2512" i="4" s="1"/>
  <c r="F3182" i="4"/>
  <c r="H3224" i="4"/>
  <c r="N3224" i="4" s="1"/>
  <c r="H2626" i="4"/>
  <c r="N2626" i="4" s="1"/>
  <c r="F3296" i="4"/>
  <c r="H2662" i="4"/>
  <c r="N2662" i="4" s="1"/>
  <c r="F3332" i="4"/>
  <c r="H2433" i="4"/>
  <c r="N2433" i="4" s="1"/>
  <c r="F3103" i="4"/>
  <c r="H2532" i="4"/>
  <c r="N2532" i="4" s="1"/>
  <c r="F3202" i="4"/>
  <c r="H2604" i="4"/>
  <c r="N2604" i="4" s="1"/>
  <c r="F3274" i="4"/>
  <c r="H2676" i="4"/>
  <c r="N2676" i="4" s="1"/>
  <c r="F3346" i="4"/>
  <c r="H2937" i="4"/>
  <c r="N2937" i="4" s="1"/>
  <c r="H2951" i="4"/>
  <c r="N2951" i="4" s="1"/>
  <c r="H3183" i="4"/>
  <c r="N3183" i="4" s="1"/>
  <c r="H3201" i="4"/>
  <c r="N3201" i="4" s="1"/>
  <c r="H3225" i="4"/>
  <c r="N3225" i="4" s="1"/>
  <c r="H2597" i="4"/>
  <c r="N2597" i="4" s="1"/>
  <c r="F3267" i="4"/>
  <c r="H3037" i="4"/>
  <c r="N3037" i="4" s="1"/>
  <c r="H3055" i="4"/>
  <c r="N3055" i="4" s="1"/>
  <c r="H3073" i="4"/>
  <c r="N3073" i="4" s="1"/>
  <c r="H3280" i="4"/>
  <c r="N3280" i="4" s="1"/>
  <c r="H3298" i="4"/>
  <c r="N3298" i="4" s="1"/>
  <c r="H3029" i="4"/>
  <c r="N3029" i="4" s="1"/>
  <c r="H3047" i="4"/>
  <c r="N3047" i="4" s="1"/>
  <c r="H3065" i="4"/>
  <c r="N3065" i="4" s="1"/>
  <c r="H3083" i="4"/>
  <c r="N3083" i="4" s="1"/>
  <c r="H3101" i="4"/>
  <c r="N3101" i="4" s="1"/>
  <c r="H3119" i="4"/>
  <c r="N3119" i="4" s="1"/>
  <c r="H3137" i="4"/>
  <c r="N3137" i="4" s="1"/>
  <c r="H3155" i="4"/>
  <c r="N3155" i="4" s="1"/>
  <c r="H3173" i="4"/>
  <c r="N3173" i="4" s="1"/>
  <c r="H3191" i="4"/>
  <c r="N3191" i="4" s="1"/>
  <c r="H2955" i="4"/>
  <c r="N2955" i="4" s="1"/>
  <c r="H3243" i="4"/>
  <c r="N3243" i="4" s="1"/>
  <c r="H3303" i="4"/>
  <c r="N3303" i="4" s="1"/>
  <c r="H3215" i="4"/>
  <c r="N3215" i="4" s="1"/>
  <c r="H3233" i="4"/>
  <c r="N3233" i="4" s="1"/>
  <c r="H3251" i="4"/>
  <c r="N3251" i="4" s="1"/>
  <c r="H3269" i="4"/>
  <c r="N3269" i="4" s="1"/>
  <c r="H3287" i="4"/>
  <c r="N3287" i="4" s="1"/>
  <c r="H3305" i="4"/>
  <c r="N3305" i="4" s="1"/>
  <c r="H3323" i="4"/>
  <c r="N3323" i="4" s="1"/>
  <c r="H3341" i="4"/>
  <c r="N3341" i="4" s="1"/>
  <c r="H3270" i="4"/>
  <c r="N3270" i="4" s="1"/>
  <c r="H3091" i="4"/>
  <c r="N3091" i="4" s="1"/>
  <c r="H3145" i="4"/>
  <c r="N3145" i="4" s="1"/>
  <c r="H3193" i="4"/>
  <c r="N3193" i="4" s="1"/>
  <c r="H3211" i="4"/>
  <c r="N3211" i="4" s="1"/>
  <c r="H3238" i="4"/>
  <c r="N3238" i="4" s="1"/>
  <c r="H3256" i="4"/>
  <c r="N3256" i="4" s="1"/>
  <c r="H3319" i="4"/>
  <c r="N3319" i="4" s="1"/>
  <c r="H3337" i="4"/>
  <c r="N3337" i="4" s="1"/>
  <c r="H2404" i="4"/>
  <c r="N2404" i="4" s="1"/>
  <c r="F3074" i="4"/>
  <c r="H2476" i="4"/>
  <c r="N2476" i="4" s="1"/>
  <c r="F3146" i="4"/>
  <c r="H2537" i="4"/>
  <c r="N2537" i="4" s="1"/>
  <c r="F3207" i="4"/>
  <c r="H3260" i="4"/>
  <c r="N3260" i="4" s="1"/>
  <c r="H2582" i="4"/>
  <c r="N2582" i="4" s="1"/>
  <c r="F3252" i="4"/>
  <c r="H2460" i="4"/>
  <c r="N2460" i="4" s="1"/>
  <c r="F3130" i="4"/>
  <c r="H2550" i="4"/>
  <c r="N2550" i="4" s="1"/>
  <c r="F3220" i="4"/>
  <c r="H2270" i="4"/>
  <c r="N2270" i="4" s="1"/>
  <c r="F2940" i="4"/>
  <c r="H2283" i="4"/>
  <c r="N2283" i="4" s="1"/>
  <c r="F2953" i="4"/>
  <c r="H2288" i="4"/>
  <c r="N2288" i="4" s="1"/>
  <c r="F2958" i="4"/>
  <c r="H2949" i="4"/>
  <c r="N2949" i="4" s="1"/>
  <c r="H3036" i="4"/>
  <c r="N3036" i="4" s="1"/>
  <c r="H3054" i="4"/>
  <c r="N3054" i="4" s="1"/>
  <c r="H3072" i="4"/>
  <c r="N3072" i="4" s="1"/>
  <c r="H3090" i="4"/>
  <c r="N3090" i="4" s="1"/>
  <c r="H3108" i="4"/>
  <c r="N3108" i="4" s="1"/>
  <c r="H3126" i="4"/>
  <c r="N3126" i="4" s="1"/>
  <c r="H3165" i="4"/>
  <c r="N3165" i="4" s="1"/>
  <c r="H2516" i="4"/>
  <c r="N2516" i="4" s="1"/>
  <c r="F3186" i="4"/>
  <c r="H2534" i="4"/>
  <c r="N2534" i="4" s="1"/>
  <c r="F3204" i="4"/>
  <c r="H2558" i="4"/>
  <c r="N2558" i="4" s="1"/>
  <c r="F3228" i="4"/>
  <c r="H2603" i="4"/>
  <c r="N2603" i="4" s="1"/>
  <c r="F3273" i="4"/>
  <c r="H2370" i="4"/>
  <c r="N2370" i="4" s="1"/>
  <c r="F3040" i="4"/>
  <c r="H2388" i="4"/>
  <c r="N2388" i="4" s="1"/>
  <c r="F3058" i="4"/>
  <c r="H2424" i="4"/>
  <c r="N2424" i="4" s="1"/>
  <c r="F3094" i="4"/>
  <c r="H3181" i="4"/>
  <c r="N3181" i="4" s="1"/>
  <c r="H2565" i="4"/>
  <c r="N2565" i="4" s="1"/>
  <c r="F3235" i="4"/>
  <c r="H2613" i="4"/>
  <c r="N2613" i="4" s="1"/>
  <c r="F3283" i="4"/>
  <c r="H2631" i="4"/>
  <c r="N2631" i="4" s="1"/>
  <c r="F3301" i="4"/>
  <c r="H3138" i="4"/>
  <c r="N3138" i="4" s="1"/>
  <c r="H3246" i="4"/>
  <c r="N3246" i="4" s="1"/>
  <c r="H3309" i="4"/>
  <c r="N3309" i="4" s="1"/>
  <c r="H3218" i="4"/>
  <c r="N3218" i="4" s="1"/>
  <c r="H3236" i="4"/>
  <c r="N3236" i="4" s="1"/>
  <c r="H3254" i="4"/>
  <c r="N3254" i="4" s="1"/>
  <c r="H3272" i="4"/>
  <c r="N3272" i="4" s="1"/>
  <c r="H3290" i="4"/>
  <c r="N3290" i="4" s="1"/>
  <c r="H3308" i="4"/>
  <c r="N3308" i="4" s="1"/>
  <c r="H3326" i="4"/>
  <c r="N3326" i="4" s="1"/>
  <c r="H3344" i="4"/>
  <c r="N3344" i="4" s="1"/>
  <c r="H3276" i="4"/>
  <c r="N3276" i="4" s="1"/>
  <c r="H3318" i="4"/>
  <c r="N3318" i="4" s="1"/>
  <c r="H3336" i="4"/>
  <c r="N3336" i="4" s="1"/>
  <c r="H3076" i="4"/>
  <c r="N3076" i="4" s="1"/>
  <c r="H3097" i="4"/>
  <c r="N3097" i="4" s="1"/>
  <c r="H3124" i="4"/>
  <c r="N3124" i="4" s="1"/>
  <c r="H3148" i="4"/>
  <c r="N3148" i="4" s="1"/>
  <c r="H3196" i="4"/>
  <c r="N3196" i="4" s="1"/>
  <c r="H3214" i="4"/>
  <c r="N3214" i="4" s="1"/>
  <c r="H3241" i="4"/>
  <c r="N3241" i="4" s="1"/>
  <c r="H3262" i="4"/>
  <c r="N3262" i="4" s="1"/>
  <c r="H3322" i="4"/>
  <c r="N3322" i="4" s="1"/>
  <c r="H3340" i="4"/>
  <c r="N3340" i="4" s="1"/>
  <c r="H2422" i="4"/>
  <c r="N2422" i="4" s="1"/>
  <c r="F3092" i="4"/>
  <c r="H2494" i="4"/>
  <c r="N2494" i="4" s="1"/>
  <c r="F3164" i="4"/>
  <c r="H2530" i="4"/>
  <c r="N2530" i="4" s="1"/>
  <c r="F3200" i="4"/>
  <c r="H3206" i="4"/>
  <c r="N3206" i="4" s="1"/>
  <c r="H2608" i="4"/>
  <c r="N2608" i="4" s="1"/>
  <c r="F3278" i="4"/>
  <c r="H2412" i="4"/>
  <c r="N2412" i="4" s="1"/>
  <c r="F3082" i="4"/>
  <c r="H2484" i="4"/>
  <c r="N2484" i="4" s="1"/>
  <c r="F3154" i="4"/>
  <c r="H2577" i="4"/>
  <c r="N2577" i="4" s="1"/>
  <c r="F3247" i="4"/>
  <c r="H2658" i="4"/>
  <c r="N2658" i="4" s="1"/>
  <c r="F3328" i="4"/>
  <c r="H2265" i="4"/>
  <c r="N2265" i="4" s="1"/>
  <c r="F2935" i="4"/>
  <c r="H2273" i="4"/>
  <c r="N2273" i="4" s="1"/>
  <c r="F2943" i="4"/>
  <c r="H2286" i="4"/>
  <c r="N2286" i="4" s="1"/>
  <c r="F2956" i="4"/>
  <c r="H2369" i="4"/>
  <c r="N2369" i="4" s="1"/>
  <c r="F3039" i="4"/>
  <c r="H2387" i="4"/>
  <c r="N2387" i="4" s="1"/>
  <c r="F3057" i="4"/>
  <c r="H2405" i="4"/>
  <c r="N2405" i="4" s="1"/>
  <c r="F3075" i="4"/>
  <c r="H2423" i="4"/>
  <c r="N2423" i="4" s="1"/>
  <c r="F3093" i="4"/>
  <c r="H2441" i="4"/>
  <c r="N2441" i="4" s="1"/>
  <c r="F3111" i="4"/>
  <c r="H2459" i="4"/>
  <c r="N2459" i="4" s="1"/>
  <c r="F3129" i="4"/>
  <c r="H2480" i="4"/>
  <c r="N2480" i="4" s="1"/>
  <c r="F3150" i="4"/>
  <c r="H2498" i="4"/>
  <c r="N2498" i="4" s="1"/>
  <c r="F3168" i="4"/>
  <c r="H2540" i="4"/>
  <c r="N2540" i="4" s="1"/>
  <c r="F3210" i="4"/>
  <c r="H2496" i="4"/>
  <c r="N2496" i="4" s="1"/>
  <c r="F3166" i="4"/>
  <c r="H2514" i="4"/>
  <c r="N2514" i="4" s="1"/>
  <c r="F3184" i="4"/>
  <c r="H3035" i="4"/>
  <c r="N3035" i="4" s="1"/>
  <c r="H3053" i="4"/>
  <c r="N3053" i="4" s="1"/>
  <c r="H3071" i="4"/>
  <c r="N3071" i="4" s="1"/>
  <c r="H3089" i="4"/>
  <c r="N3089" i="4" s="1"/>
  <c r="H3107" i="4"/>
  <c r="N3107" i="4" s="1"/>
  <c r="H3125" i="4"/>
  <c r="N3125" i="4" s="1"/>
  <c r="H3143" i="4"/>
  <c r="N3143" i="4" s="1"/>
  <c r="H3161" i="4"/>
  <c r="N3161" i="4" s="1"/>
  <c r="H3179" i="4"/>
  <c r="N3179" i="4" s="1"/>
  <c r="H3197" i="4"/>
  <c r="N3197" i="4" s="1"/>
  <c r="H3174" i="4"/>
  <c r="N3174" i="4" s="1"/>
  <c r="H3279" i="4"/>
  <c r="N3279" i="4" s="1"/>
  <c r="H2642" i="4"/>
  <c r="N2642" i="4" s="1"/>
  <c r="F3312" i="4"/>
  <c r="H3221" i="4"/>
  <c r="N3221" i="4" s="1"/>
  <c r="H3239" i="4"/>
  <c r="N3239" i="4" s="1"/>
  <c r="H3257" i="4"/>
  <c r="N3257" i="4" s="1"/>
  <c r="H3275" i="4"/>
  <c r="N3275" i="4" s="1"/>
  <c r="H3293" i="4"/>
  <c r="N3293" i="4" s="1"/>
  <c r="H3311" i="4"/>
  <c r="N3311" i="4" s="1"/>
  <c r="H3329" i="4"/>
  <c r="N3329" i="4" s="1"/>
  <c r="H3347" i="4"/>
  <c r="N3347" i="4" s="1"/>
  <c r="H3237" i="4"/>
  <c r="N3237" i="4" s="1"/>
  <c r="H3288" i="4"/>
  <c r="N3288" i="4" s="1"/>
  <c r="H2651" i="4"/>
  <c r="N2651" i="4" s="1"/>
  <c r="F3321" i="4"/>
  <c r="H2669" i="4"/>
  <c r="N2669" i="4" s="1"/>
  <c r="F3339" i="4"/>
  <c r="H3079" i="4"/>
  <c r="N3079" i="4" s="1"/>
  <c r="H3100" i="4"/>
  <c r="N3100" i="4" s="1"/>
  <c r="H3127" i="4"/>
  <c r="N3127" i="4" s="1"/>
  <c r="H3151" i="4"/>
  <c r="N3151" i="4" s="1"/>
  <c r="H3199" i="4"/>
  <c r="N3199" i="4" s="1"/>
  <c r="H3217" i="4"/>
  <c r="N3217" i="4" s="1"/>
  <c r="H3244" i="4"/>
  <c r="N3244" i="4" s="1"/>
  <c r="H3268" i="4"/>
  <c r="N3268" i="4" s="1"/>
  <c r="H3325" i="4"/>
  <c r="N3325" i="4" s="1"/>
  <c r="H3343" i="4"/>
  <c r="N3343" i="4" s="1"/>
  <c r="H3249" i="4"/>
  <c r="N3249" i="4" s="1"/>
  <c r="H2365" i="4"/>
  <c r="N2365" i="4" s="1"/>
  <c r="H2383" i="4"/>
  <c r="N2383" i="4" s="1"/>
  <c r="H2401" i="4"/>
  <c r="N2401" i="4" s="1"/>
  <c r="H2419" i="4"/>
  <c r="N2419" i="4" s="1"/>
  <c r="H2437" i="4"/>
  <c r="N2437" i="4" s="1"/>
  <c r="H2455" i="4"/>
  <c r="N2455" i="4" s="1"/>
  <c r="H2473" i="4"/>
  <c r="N2473" i="4" s="1"/>
  <c r="H2491" i="4"/>
  <c r="N2491" i="4" s="1"/>
  <c r="H2509" i="4"/>
  <c r="N2509" i="4" s="1"/>
  <c r="H2527" i="4"/>
  <c r="N2527" i="4" s="1"/>
  <c r="H2623" i="4"/>
  <c r="N2623" i="4" s="1"/>
  <c r="H2641" i="4"/>
  <c r="N2641" i="4" s="1"/>
  <c r="H2659" i="4"/>
  <c r="N2659" i="4" s="1"/>
  <c r="H2677" i="4"/>
  <c r="N2677" i="4" s="1"/>
  <c r="H2409" i="4"/>
  <c r="N2409" i="4" s="1"/>
  <c r="H2481" i="4"/>
  <c r="N2481" i="4" s="1"/>
  <c r="H2547" i="4"/>
  <c r="N2547" i="4" s="1"/>
  <c r="H2598" i="4"/>
  <c r="N2598" i="4" s="1"/>
  <c r="H2655" i="4"/>
  <c r="N2655" i="4" s="1"/>
  <c r="H2673" i="4"/>
  <c r="N2673" i="4" s="1"/>
  <c r="H1608" i="4"/>
  <c r="N1608" i="4" s="1"/>
  <c r="F2278" i="4"/>
  <c r="H1702" i="4"/>
  <c r="N1702" i="4" s="1"/>
  <c r="F2372" i="4"/>
  <c r="H1756" i="4"/>
  <c r="N1756" i="4" s="1"/>
  <c r="F2426" i="4"/>
  <c r="H1813" i="4"/>
  <c r="N1813" i="4" s="1"/>
  <c r="F2483" i="4"/>
  <c r="H1894" i="4"/>
  <c r="N1894" i="4" s="1"/>
  <c r="F2564" i="4"/>
  <c r="H1706" i="4"/>
  <c r="N1706" i="4" s="1"/>
  <c r="F2376" i="4"/>
  <c r="H1724" i="4"/>
  <c r="N1724" i="4" s="1"/>
  <c r="F2394" i="4"/>
  <c r="H1772" i="4"/>
  <c r="N1772" i="4" s="1"/>
  <c r="F2442" i="4"/>
  <c r="H1829" i="4"/>
  <c r="N1829" i="4" s="1"/>
  <c r="F2499" i="4"/>
  <c r="H1847" i="4"/>
  <c r="N1847" i="4" s="1"/>
  <c r="F2517" i="4"/>
  <c r="H1925" i="4"/>
  <c r="N1925" i="4" s="1"/>
  <c r="F2595" i="4"/>
  <c r="H1949" i="4"/>
  <c r="N1949" i="4" s="1"/>
  <c r="F2619" i="4"/>
  <c r="H1967" i="4"/>
  <c r="N1967" i="4" s="1"/>
  <c r="F2637" i="4"/>
  <c r="H2536" i="4"/>
  <c r="N2536" i="4" s="1"/>
  <c r="H2554" i="4"/>
  <c r="N2554" i="4" s="1"/>
  <c r="H2572" i="4"/>
  <c r="N2572" i="4" s="1"/>
  <c r="H2590" i="4"/>
  <c r="N2590" i="4" s="1"/>
  <c r="H1984" i="4"/>
  <c r="N1984" i="4" s="1"/>
  <c r="F2654" i="4"/>
  <c r="H2002" i="4"/>
  <c r="N2002" i="4" s="1"/>
  <c r="F2672" i="4"/>
  <c r="H1606" i="4"/>
  <c r="N1606" i="4" s="1"/>
  <c r="F2276" i="4"/>
  <c r="H1617" i="4"/>
  <c r="N1617" i="4" s="1"/>
  <c r="F2287" i="4"/>
  <c r="H1684" i="4"/>
  <c r="N1684" i="4" s="1"/>
  <c r="F2354" i="4"/>
  <c r="H1720" i="4"/>
  <c r="N1720" i="4" s="1"/>
  <c r="F2390" i="4"/>
  <c r="H1738" i="4"/>
  <c r="N1738" i="4" s="1"/>
  <c r="F2408" i="4"/>
  <c r="H1774" i="4"/>
  <c r="N1774" i="4" s="1"/>
  <c r="F2444" i="4"/>
  <c r="H1792" i="4"/>
  <c r="N1792" i="4" s="1"/>
  <c r="F2462" i="4"/>
  <c r="H1831" i="4"/>
  <c r="N1831" i="4" s="1"/>
  <c r="F2501" i="4"/>
  <c r="H1852" i="4"/>
  <c r="N1852" i="4" s="1"/>
  <c r="F2522" i="4"/>
  <c r="H1873" i="4"/>
  <c r="N1873" i="4" s="1"/>
  <c r="F2543" i="4"/>
  <c r="H1688" i="4"/>
  <c r="N1688" i="4" s="1"/>
  <c r="F2358" i="4"/>
  <c r="H1601" i="4"/>
  <c r="N1601" i="4" s="1"/>
  <c r="F2271" i="4"/>
  <c r="H2277" i="4"/>
  <c r="N2277" i="4" s="1"/>
  <c r="H1619" i="4"/>
  <c r="N1619" i="4" s="1"/>
  <c r="F2289" i="4"/>
  <c r="H1620" i="4"/>
  <c r="N1620" i="4" s="1"/>
  <c r="F2290" i="4"/>
  <c r="H1687" i="4"/>
  <c r="N1687" i="4" s="1"/>
  <c r="F2357" i="4"/>
  <c r="H1705" i="4"/>
  <c r="N1705" i="4" s="1"/>
  <c r="F2375" i="4"/>
  <c r="H1723" i="4"/>
  <c r="N1723" i="4" s="1"/>
  <c r="F2393" i="4"/>
  <c r="H1741" i="4"/>
  <c r="N1741" i="4" s="1"/>
  <c r="F2411" i="4"/>
  <c r="H1759" i="4"/>
  <c r="N1759" i="4" s="1"/>
  <c r="F2429" i="4"/>
  <c r="H1777" i="4"/>
  <c r="N1777" i="4" s="1"/>
  <c r="F2447" i="4"/>
  <c r="H1795" i="4"/>
  <c r="N1795" i="4" s="1"/>
  <c r="F2465" i="4"/>
  <c r="H1816" i="4"/>
  <c r="N1816" i="4" s="1"/>
  <c r="F2486" i="4"/>
  <c r="H1837" i="4"/>
  <c r="N1837" i="4" s="1"/>
  <c r="F2507" i="4"/>
  <c r="H1855" i="4"/>
  <c r="N1855" i="4" s="1"/>
  <c r="F2525" i="4"/>
  <c r="H1879" i="4"/>
  <c r="N1879" i="4" s="1"/>
  <c r="F2549" i="4"/>
  <c r="H2585" i="4"/>
  <c r="N2585" i="4" s="1"/>
  <c r="H1691" i="4"/>
  <c r="N1691" i="4" s="1"/>
  <c r="F2361" i="4"/>
  <c r="H1709" i="4"/>
  <c r="N1709" i="4" s="1"/>
  <c r="F2379" i="4"/>
  <c r="H1727" i="4"/>
  <c r="N1727" i="4" s="1"/>
  <c r="F2397" i="4"/>
  <c r="H1781" i="4"/>
  <c r="N1781" i="4" s="1"/>
  <c r="F2451" i="4"/>
  <c r="H1931" i="4"/>
  <c r="N1931" i="4" s="1"/>
  <c r="F2601" i="4"/>
  <c r="H1952" i="4"/>
  <c r="N1952" i="4" s="1"/>
  <c r="F2622" i="4"/>
  <c r="H1970" i="4"/>
  <c r="N1970" i="4" s="1"/>
  <c r="F2640" i="4"/>
  <c r="H2371" i="4"/>
  <c r="N2371" i="4" s="1"/>
  <c r="H2389" i="4"/>
  <c r="N2389" i="4" s="1"/>
  <c r="H2407" i="4"/>
  <c r="N2407" i="4" s="1"/>
  <c r="H2425" i="4"/>
  <c r="N2425" i="4" s="1"/>
  <c r="H2443" i="4"/>
  <c r="N2443" i="4" s="1"/>
  <c r="H2461" i="4"/>
  <c r="N2461" i="4" s="1"/>
  <c r="H2479" i="4"/>
  <c r="N2479" i="4" s="1"/>
  <c r="H2497" i="4"/>
  <c r="N2497" i="4" s="1"/>
  <c r="H2515" i="4"/>
  <c r="N2515" i="4" s="1"/>
  <c r="H2533" i="4"/>
  <c r="N2533" i="4" s="1"/>
  <c r="H2546" i="4"/>
  <c r="N2546" i="4" s="1"/>
  <c r="H2621" i="4"/>
  <c r="N2621" i="4" s="1"/>
  <c r="H2539" i="4"/>
  <c r="N2539" i="4" s="1"/>
  <c r="H2557" i="4"/>
  <c r="N2557" i="4" s="1"/>
  <c r="H2575" i="4"/>
  <c r="N2575" i="4" s="1"/>
  <c r="H2593" i="4"/>
  <c r="N2593" i="4" s="1"/>
  <c r="H2611" i="4"/>
  <c r="N2611" i="4" s="1"/>
  <c r="H2629" i="4"/>
  <c r="N2629" i="4" s="1"/>
  <c r="H2647" i="4"/>
  <c r="N2647" i="4" s="1"/>
  <c r="H2665" i="4"/>
  <c r="N2665" i="4" s="1"/>
  <c r="H2588" i="4"/>
  <c r="N2588" i="4" s="1"/>
  <c r="H2630" i="4"/>
  <c r="N2630" i="4" s="1"/>
  <c r="H1987" i="4"/>
  <c r="N1987" i="4" s="1"/>
  <c r="F2657" i="4"/>
  <c r="H2005" i="4"/>
  <c r="N2005" i="4" s="1"/>
  <c r="F2675" i="4"/>
  <c r="H2415" i="4"/>
  <c r="N2415" i="4" s="1"/>
  <c r="H2439" i="4"/>
  <c r="N2439" i="4" s="1"/>
  <c r="H2466" i="4"/>
  <c r="N2466" i="4" s="1"/>
  <c r="H2490" i="4"/>
  <c r="N2490" i="4" s="1"/>
  <c r="H2553" i="4"/>
  <c r="N2553" i="4" s="1"/>
  <c r="H2580" i="4"/>
  <c r="N2580" i="4" s="1"/>
  <c r="H2643" i="4"/>
  <c r="N2643" i="4" s="1"/>
  <c r="H2661" i="4"/>
  <c r="N2661" i="4" s="1"/>
  <c r="H2612" i="4"/>
  <c r="N2612" i="4" s="1"/>
  <c r="H2274" i="4"/>
  <c r="N2274" i="4" s="1"/>
  <c r="H2264" i="4"/>
  <c r="N2264" i="4" s="1"/>
  <c r="H2291" i="4"/>
  <c r="N2291" i="4" s="1"/>
  <c r="H1690" i="4"/>
  <c r="N1690" i="4" s="1"/>
  <c r="F2360" i="4"/>
  <c r="H1708" i="4"/>
  <c r="N1708" i="4" s="1"/>
  <c r="F2378" i="4"/>
  <c r="H1726" i="4"/>
  <c r="N1726" i="4" s="1"/>
  <c r="F2396" i="4"/>
  <c r="H1744" i="4"/>
  <c r="N1744" i="4" s="1"/>
  <c r="F2414" i="4"/>
  <c r="H1762" i="4"/>
  <c r="N1762" i="4" s="1"/>
  <c r="F2432" i="4"/>
  <c r="H1780" i="4"/>
  <c r="N1780" i="4" s="1"/>
  <c r="F2450" i="4"/>
  <c r="H2489" i="4"/>
  <c r="N2489" i="4" s="1"/>
  <c r="H2510" i="4"/>
  <c r="N2510" i="4" s="1"/>
  <c r="H2528" i="4"/>
  <c r="N2528" i="4" s="1"/>
  <c r="H2591" i="4"/>
  <c r="N2591" i="4" s="1"/>
  <c r="H1694" i="4"/>
  <c r="N1694" i="4" s="1"/>
  <c r="F2364" i="4"/>
  <c r="H1712" i="4"/>
  <c r="N1712" i="4" s="1"/>
  <c r="F2382" i="4"/>
  <c r="H1730" i="4"/>
  <c r="N1730" i="4" s="1"/>
  <c r="F2400" i="4"/>
  <c r="H1793" i="4"/>
  <c r="N1793" i="4" s="1"/>
  <c r="F2463" i="4"/>
  <c r="H2556" i="4"/>
  <c r="N2556" i="4" s="1"/>
  <c r="H1937" i="4"/>
  <c r="N1937" i="4" s="1"/>
  <c r="F2607" i="4"/>
  <c r="H1955" i="4"/>
  <c r="N1955" i="4" s="1"/>
  <c r="F2625" i="4"/>
  <c r="H2356" i="4"/>
  <c r="N2356" i="4" s="1"/>
  <c r="H2374" i="4"/>
  <c r="N2374" i="4" s="1"/>
  <c r="H2392" i="4"/>
  <c r="N2392" i="4" s="1"/>
  <c r="H2410" i="4"/>
  <c r="N2410" i="4" s="1"/>
  <c r="H2428" i="4"/>
  <c r="N2428" i="4" s="1"/>
  <c r="H2446" i="4"/>
  <c r="N2446" i="4" s="1"/>
  <c r="H2464" i="4"/>
  <c r="N2464" i="4" s="1"/>
  <c r="H2482" i="4"/>
  <c r="N2482" i="4" s="1"/>
  <c r="H2500" i="4"/>
  <c r="N2500" i="4" s="1"/>
  <c r="H2518" i="4"/>
  <c r="N2518" i="4" s="1"/>
  <c r="H2570" i="4"/>
  <c r="N2570" i="4" s="1"/>
  <c r="H2627" i="4"/>
  <c r="N2627" i="4" s="1"/>
  <c r="H2542" i="4"/>
  <c r="N2542" i="4" s="1"/>
  <c r="H2560" i="4"/>
  <c r="N2560" i="4" s="1"/>
  <c r="H2578" i="4"/>
  <c r="N2578" i="4" s="1"/>
  <c r="H2596" i="4"/>
  <c r="N2596" i="4" s="1"/>
  <c r="H2614" i="4"/>
  <c r="N2614" i="4" s="1"/>
  <c r="H2632" i="4"/>
  <c r="N2632" i="4" s="1"/>
  <c r="H2650" i="4"/>
  <c r="N2650" i="4" s="1"/>
  <c r="H2668" i="4"/>
  <c r="N2668" i="4" s="1"/>
  <c r="H2594" i="4"/>
  <c r="N2594" i="4" s="1"/>
  <c r="H2636" i="4"/>
  <c r="N2636" i="4" s="1"/>
  <c r="H2418" i="4"/>
  <c r="N2418" i="4" s="1"/>
  <c r="H2445" i="4"/>
  <c r="N2445" i="4" s="1"/>
  <c r="H2469" i="4"/>
  <c r="N2469" i="4" s="1"/>
  <c r="H2493" i="4"/>
  <c r="N2493" i="4" s="1"/>
  <c r="H2538" i="4"/>
  <c r="N2538" i="4" s="1"/>
  <c r="H2559" i="4"/>
  <c r="N2559" i="4" s="1"/>
  <c r="H2583" i="4"/>
  <c r="N2583" i="4" s="1"/>
  <c r="H2646" i="4"/>
  <c r="N2646" i="4" s="1"/>
  <c r="H2664" i="4"/>
  <c r="N2664" i="4" s="1"/>
  <c r="H2267" i="4"/>
  <c r="N2267" i="4" s="1"/>
  <c r="H2281" i="4"/>
  <c r="N2281" i="4" s="1"/>
  <c r="H2282" i="4"/>
  <c r="N2282" i="4" s="1"/>
  <c r="H1693" i="4"/>
  <c r="N1693" i="4" s="1"/>
  <c r="F2363" i="4"/>
  <c r="H1711" i="4"/>
  <c r="N1711" i="4" s="1"/>
  <c r="F2381" i="4"/>
  <c r="H1729" i="4"/>
  <c r="N1729" i="4" s="1"/>
  <c r="F2399" i="4"/>
  <c r="H1747" i="4"/>
  <c r="N1747" i="4" s="1"/>
  <c r="F2417" i="4"/>
  <c r="H1765" i="4"/>
  <c r="N1765" i="4" s="1"/>
  <c r="F2435" i="4"/>
  <c r="H1783" i="4"/>
  <c r="N1783" i="4" s="1"/>
  <c r="F2453" i="4"/>
  <c r="H1804" i="4"/>
  <c r="N1804" i="4" s="1"/>
  <c r="F2474" i="4"/>
  <c r="H1822" i="4"/>
  <c r="N1822" i="4" s="1"/>
  <c r="F2492" i="4"/>
  <c r="H2513" i="4"/>
  <c r="N2513" i="4" s="1"/>
  <c r="H2531" i="4"/>
  <c r="N2531" i="4" s="1"/>
  <c r="H2555" i="4"/>
  <c r="N2555" i="4" s="1"/>
  <c r="H2367" i="4"/>
  <c r="N2367" i="4" s="1"/>
  <c r="H2385" i="4"/>
  <c r="N2385" i="4" s="1"/>
  <c r="H2403" i="4"/>
  <c r="N2403" i="4" s="1"/>
  <c r="H1802" i="4"/>
  <c r="N1802" i="4" s="1"/>
  <c r="F2472" i="4"/>
  <c r="H1838" i="4"/>
  <c r="N1838" i="4" s="1"/>
  <c r="F2508" i="4"/>
  <c r="H1892" i="4"/>
  <c r="N1892" i="4" s="1"/>
  <c r="F2562" i="4"/>
  <c r="H2610" i="4"/>
  <c r="N2610" i="4" s="1"/>
  <c r="H2628" i="4"/>
  <c r="N2628" i="4" s="1"/>
  <c r="H2359" i="4"/>
  <c r="N2359" i="4" s="1"/>
  <c r="H2377" i="4"/>
  <c r="N2377" i="4" s="1"/>
  <c r="H2395" i="4"/>
  <c r="N2395" i="4" s="1"/>
  <c r="H2413" i="4"/>
  <c r="N2413" i="4" s="1"/>
  <c r="H2431" i="4"/>
  <c r="N2431" i="4" s="1"/>
  <c r="H2449" i="4"/>
  <c r="N2449" i="4" s="1"/>
  <c r="H2467" i="4"/>
  <c r="N2467" i="4" s="1"/>
  <c r="H2485" i="4"/>
  <c r="N2485" i="4" s="1"/>
  <c r="H2503" i="4"/>
  <c r="N2503" i="4" s="1"/>
  <c r="H2521" i="4"/>
  <c r="N2521" i="4" s="1"/>
  <c r="H2285" i="4"/>
  <c r="N2285" i="4" s="1"/>
  <c r="H2573" i="4"/>
  <c r="N2573" i="4" s="1"/>
  <c r="H2633" i="4"/>
  <c r="N2633" i="4" s="1"/>
  <c r="H2545" i="4"/>
  <c r="N2545" i="4" s="1"/>
  <c r="H2563" i="4"/>
  <c r="N2563" i="4" s="1"/>
  <c r="H2581" i="4"/>
  <c r="N2581" i="4" s="1"/>
  <c r="H2599" i="4"/>
  <c r="N2599" i="4" s="1"/>
  <c r="H2617" i="4"/>
  <c r="N2617" i="4" s="1"/>
  <c r="H2635" i="4"/>
  <c r="N2635" i="4" s="1"/>
  <c r="H2653" i="4"/>
  <c r="N2653" i="4" s="1"/>
  <c r="H2671" i="4"/>
  <c r="N2671" i="4" s="1"/>
  <c r="H2600" i="4"/>
  <c r="N2600" i="4" s="1"/>
  <c r="H1975" i="4"/>
  <c r="N1975" i="4" s="1"/>
  <c r="F2645" i="4"/>
  <c r="H1993" i="4"/>
  <c r="N1993" i="4" s="1"/>
  <c r="F2663" i="4"/>
  <c r="H2421" i="4"/>
  <c r="N2421" i="4" s="1"/>
  <c r="H2475" i="4"/>
  <c r="N2475" i="4" s="1"/>
  <c r="H2523" i="4"/>
  <c r="N2523" i="4" s="1"/>
  <c r="H2541" i="4"/>
  <c r="N2541" i="4" s="1"/>
  <c r="H2568" i="4"/>
  <c r="N2568" i="4" s="1"/>
  <c r="H2586" i="4"/>
  <c r="N2586" i="4" s="1"/>
  <c r="H2649" i="4"/>
  <c r="N2649" i="4" s="1"/>
  <c r="H2667" i="4"/>
  <c r="N2667" i="4" s="1"/>
  <c r="H2279" i="4"/>
  <c r="N2279" i="4" s="1"/>
  <c r="H2366" i="4"/>
  <c r="N2366" i="4" s="1"/>
  <c r="H2384" i="4"/>
  <c r="N2384" i="4" s="1"/>
  <c r="H2402" i="4"/>
  <c r="N2402" i="4" s="1"/>
  <c r="H2420" i="4"/>
  <c r="N2420" i="4" s="1"/>
  <c r="H2438" i="4"/>
  <c r="N2438" i="4" s="1"/>
  <c r="H2456" i="4"/>
  <c r="N2456" i="4" s="1"/>
  <c r="H1807" i="4"/>
  <c r="N1807" i="4" s="1"/>
  <c r="F2477" i="4"/>
  <c r="H2495" i="4"/>
  <c r="N2495" i="4" s="1"/>
  <c r="H1817" i="4"/>
  <c r="N1817" i="4" s="1"/>
  <c r="F2487" i="4"/>
  <c r="H2511" i="4"/>
  <c r="N2511" i="4" s="1"/>
  <c r="H2362" i="4"/>
  <c r="N2362" i="4" s="1"/>
  <c r="H2380" i="4"/>
  <c r="N2380" i="4" s="1"/>
  <c r="H2398" i="4"/>
  <c r="N2398" i="4" s="1"/>
  <c r="H2416" i="4"/>
  <c r="N2416" i="4" s="1"/>
  <c r="H2434" i="4"/>
  <c r="N2434" i="4" s="1"/>
  <c r="H2452" i="4"/>
  <c r="N2452" i="4" s="1"/>
  <c r="H2470" i="4"/>
  <c r="N2470" i="4" s="1"/>
  <c r="H2488" i="4"/>
  <c r="N2488" i="4" s="1"/>
  <c r="H2506" i="4"/>
  <c r="N2506" i="4" s="1"/>
  <c r="H2524" i="4"/>
  <c r="N2524" i="4" s="1"/>
  <c r="H2468" i="4"/>
  <c r="N2468" i="4" s="1"/>
  <c r="H2576" i="4"/>
  <c r="N2576" i="4" s="1"/>
  <c r="H2639" i="4"/>
  <c r="N2639" i="4" s="1"/>
  <c r="H2548" i="4"/>
  <c r="N2548" i="4" s="1"/>
  <c r="H2566" i="4"/>
  <c r="N2566" i="4" s="1"/>
  <c r="H2584" i="4"/>
  <c r="N2584" i="4" s="1"/>
  <c r="H2602" i="4"/>
  <c r="N2602" i="4" s="1"/>
  <c r="H2620" i="4"/>
  <c r="N2620" i="4" s="1"/>
  <c r="H2638" i="4"/>
  <c r="N2638" i="4" s="1"/>
  <c r="H2656" i="4"/>
  <c r="N2656" i="4" s="1"/>
  <c r="H2674" i="4"/>
  <c r="N2674" i="4" s="1"/>
  <c r="H2606" i="4"/>
  <c r="N2606" i="4" s="1"/>
  <c r="H2648" i="4"/>
  <c r="N2648" i="4" s="1"/>
  <c r="H2666" i="4"/>
  <c r="N2666" i="4" s="1"/>
  <c r="H2406" i="4"/>
  <c r="N2406" i="4" s="1"/>
  <c r="H2427" i="4"/>
  <c r="N2427" i="4" s="1"/>
  <c r="H2454" i="4"/>
  <c r="N2454" i="4" s="1"/>
  <c r="H2478" i="4"/>
  <c r="N2478" i="4" s="1"/>
  <c r="H2526" i="4"/>
  <c r="N2526" i="4" s="1"/>
  <c r="H2544" i="4"/>
  <c r="N2544" i="4" s="1"/>
  <c r="H2571" i="4"/>
  <c r="N2571" i="4" s="1"/>
  <c r="H2592" i="4"/>
  <c r="N2592" i="4" s="1"/>
  <c r="H2652" i="4"/>
  <c r="N2652" i="4" s="1"/>
  <c r="H2670" i="4"/>
  <c r="N2670" i="4" s="1"/>
  <c r="H1849" i="4"/>
  <c r="N1849" i="4" s="1"/>
  <c r="F2519" i="4"/>
  <c r="H1891" i="4"/>
  <c r="N1891" i="4" s="1"/>
  <c r="F2561" i="4"/>
  <c r="H1685" i="4"/>
  <c r="N1685" i="4" s="1"/>
  <c r="F2355" i="4"/>
  <c r="H1703" i="4"/>
  <c r="N1703" i="4" s="1"/>
  <c r="F2373" i="4"/>
  <c r="H1721" i="4"/>
  <c r="N1721" i="4" s="1"/>
  <c r="F2391" i="4"/>
  <c r="H1766" i="4"/>
  <c r="N1766" i="4" s="1"/>
  <c r="F2436" i="4"/>
  <c r="H1919" i="4"/>
  <c r="N1919" i="4" s="1"/>
  <c r="F2589" i="4"/>
  <c r="H1946" i="4"/>
  <c r="N1946" i="4" s="1"/>
  <c r="F2616" i="4"/>
  <c r="H1964" i="4"/>
  <c r="N1964" i="4" s="1"/>
  <c r="F2634" i="4"/>
  <c r="H2504" i="4"/>
  <c r="N2504" i="4" s="1"/>
  <c r="H2609" i="4"/>
  <c r="N2609" i="4" s="1"/>
  <c r="H2551" i="4"/>
  <c r="N2551" i="4" s="1"/>
  <c r="H2569" i="4"/>
  <c r="N2569" i="4" s="1"/>
  <c r="H2587" i="4"/>
  <c r="N2587" i="4" s="1"/>
  <c r="H2605" i="4"/>
  <c r="N2605" i="4" s="1"/>
  <c r="H2567" i="4"/>
  <c r="N2567" i="4" s="1"/>
  <c r="H2618" i="4"/>
  <c r="N2618" i="4" s="1"/>
  <c r="H2430" i="4"/>
  <c r="N2430" i="4" s="1"/>
  <c r="H2457" i="4"/>
  <c r="N2457" i="4" s="1"/>
  <c r="H2529" i="4"/>
  <c r="N2529" i="4" s="1"/>
  <c r="H2574" i="4"/>
  <c r="N2574" i="4" s="1"/>
  <c r="H2579" i="4"/>
  <c r="N2579" i="4" s="1"/>
  <c r="H1832" i="4"/>
  <c r="N1832" i="4" s="1"/>
  <c r="H1850" i="4"/>
  <c r="N1850" i="4" s="1"/>
  <c r="H1895" i="4"/>
  <c r="N1895" i="4" s="1"/>
  <c r="H1603" i="4"/>
  <c r="N1603" i="4" s="1"/>
  <c r="H1835" i="4"/>
  <c r="N1835" i="4" s="1"/>
  <c r="H1846" i="4"/>
  <c r="N1846" i="4" s="1"/>
  <c r="H1864" i="4"/>
  <c r="N1864" i="4" s="1"/>
  <c r="H1700" i="4"/>
  <c r="N1700" i="4" s="1"/>
  <c r="H1718" i="4"/>
  <c r="N1718" i="4" s="1"/>
  <c r="H1754" i="4"/>
  <c r="N1754" i="4" s="1"/>
  <c r="H1943" i="4"/>
  <c r="N1943" i="4" s="1"/>
  <c r="H1961" i="4"/>
  <c r="N1961" i="4" s="1"/>
  <c r="H1699" i="4"/>
  <c r="N1699" i="4" s="1"/>
  <c r="H1717" i="4"/>
  <c r="N1717" i="4" s="1"/>
  <c r="H1735" i="4"/>
  <c r="N1735" i="4" s="1"/>
  <c r="H1753" i="4"/>
  <c r="N1753" i="4" s="1"/>
  <c r="H1771" i="4"/>
  <c r="N1771" i="4" s="1"/>
  <c r="H1789" i="4"/>
  <c r="N1789" i="4" s="1"/>
  <c r="H1870" i="4"/>
  <c r="N1870" i="4" s="1"/>
  <c r="H1826" i="4"/>
  <c r="N1826" i="4" s="1"/>
  <c r="H1844" i="4"/>
  <c r="N1844" i="4" s="1"/>
  <c r="H1972" i="4"/>
  <c r="N1972" i="4" s="1"/>
  <c r="H1981" i="4"/>
  <c r="N1981" i="4" s="1"/>
  <c r="H1999" i="4"/>
  <c r="N1999" i="4" s="1"/>
  <c r="H1600" i="4"/>
  <c r="N1600" i="4" s="1"/>
  <c r="H1888" i="4"/>
  <c r="N1888" i="4" s="1"/>
  <c r="H1915" i="4"/>
  <c r="N1915" i="4" s="1"/>
  <c r="H1910" i="4"/>
  <c r="N1910" i="4" s="1"/>
  <c r="H1886" i="4"/>
  <c r="N1886" i="4" s="1"/>
  <c r="H1611" i="4"/>
  <c r="N1611" i="4" s="1"/>
  <c r="H1697" i="4"/>
  <c r="N1697" i="4" s="1"/>
  <c r="H1715" i="4"/>
  <c r="N1715" i="4" s="1"/>
  <c r="H1733" i="4"/>
  <c r="N1733" i="4" s="1"/>
  <c r="H1940" i="4"/>
  <c r="N1940" i="4" s="1"/>
  <c r="H1958" i="4"/>
  <c r="N1958" i="4" s="1"/>
  <c r="H1613" i="4"/>
  <c r="N1613" i="4" s="1"/>
  <c r="H1618" i="4"/>
  <c r="N1618" i="4" s="1"/>
  <c r="H1696" i="4"/>
  <c r="N1696" i="4" s="1"/>
  <c r="H1714" i="4"/>
  <c r="N1714" i="4" s="1"/>
  <c r="H1732" i="4"/>
  <c r="N1732" i="4" s="1"/>
  <c r="H1750" i="4"/>
  <c r="N1750" i="4" s="1"/>
  <c r="H1768" i="4"/>
  <c r="N1768" i="4" s="1"/>
  <c r="H1786" i="4"/>
  <c r="N1786" i="4" s="1"/>
  <c r="H1825" i="4"/>
  <c r="N1825" i="4" s="1"/>
  <c r="H1933" i="4"/>
  <c r="N1933" i="4" s="1"/>
  <c r="H1841" i="4"/>
  <c r="N1841" i="4" s="1"/>
  <c r="H1978" i="4"/>
  <c r="N1978" i="4" s="1"/>
  <c r="H1996" i="4"/>
  <c r="N1996" i="4" s="1"/>
  <c r="H1874" i="4"/>
  <c r="N1874" i="4" s="1"/>
  <c r="H1982" i="4"/>
  <c r="N1982" i="4" s="1"/>
  <c r="H2000" i="4"/>
  <c r="N2000" i="4" s="1"/>
  <c r="H1595" i="4"/>
  <c r="N1595" i="4" s="1"/>
  <c r="H1810" i="4"/>
  <c r="N1810" i="4" s="1"/>
  <c r="G1535" i="4"/>
  <c r="G2205" i="4" s="1"/>
  <c r="G2875" i="4" s="1"/>
  <c r="G3545" i="4" s="1"/>
  <c r="G4215" i="4" s="1"/>
  <c r="G4885" i="4" s="1"/>
  <c r="F1602" i="4"/>
  <c r="G1645" i="4"/>
  <c r="G2315" i="4" s="1"/>
  <c r="G2985" i="4" s="1"/>
  <c r="G3655" i="4" s="1"/>
  <c r="G4325" i="4" s="1"/>
  <c r="G4995" i="4" s="1"/>
  <c r="H1609" i="4"/>
  <c r="N1609" i="4" s="1"/>
  <c r="G1647" i="4"/>
  <c r="G2317" i="4" s="1"/>
  <c r="G2987" i="4" s="1"/>
  <c r="G3657" i="4" s="1"/>
  <c r="G4327" i="4" s="1"/>
  <c r="G4997" i="4" s="1"/>
  <c r="F1649" i="4"/>
  <c r="F2319" i="4" s="1"/>
  <c r="F2989" i="4" s="1"/>
  <c r="F3659" i="4" s="1"/>
  <c r="H1692" i="4"/>
  <c r="N1692" i="4" s="1"/>
  <c r="H1710" i="4"/>
  <c r="N1710" i="4" s="1"/>
  <c r="H1728" i="4"/>
  <c r="N1728" i="4" s="1"/>
  <c r="H1746" i="4"/>
  <c r="N1746" i="4" s="1"/>
  <c r="H1764" i="4"/>
  <c r="N1764" i="4" s="1"/>
  <c r="H1782" i="4"/>
  <c r="N1782" i="4" s="1"/>
  <c r="H1800" i="4"/>
  <c r="N1800" i="4" s="1"/>
  <c r="H1818" i="4"/>
  <c r="N1818" i="4" s="1"/>
  <c r="H1836" i="4"/>
  <c r="N1836" i="4" s="1"/>
  <c r="H1854" i="4"/>
  <c r="N1854" i="4" s="1"/>
  <c r="H1798" i="4"/>
  <c r="N1798" i="4" s="1"/>
  <c r="H1906" i="4"/>
  <c r="N1906" i="4" s="1"/>
  <c r="H1969" i="4"/>
  <c r="N1969" i="4" s="1"/>
  <c r="H1878" i="4"/>
  <c r="N1878" i="4" s="1"/>
  <c r="H1896" i="4"/>
  <c r="N1896" i="4" s="1"/>
  <c r="H1914" i="4"/>
  <c r="N1914" i="4" s="1"/>
  <c r="H1932" i="4"/>
  <c r="N1932" i="4" s="1"/>
  <c r="H1950" i="4"/>
  <c r="N1950" i="4" s="1"/>
  <c r="H1968" i="4"/>
  <c r="N1968" i="4" s="1"/>
  <c r="H1986" i="4"/>
  <c r="N1986" i="4" s="1"/>
  <c r="H2004" i="4"/>
  <c r="N2004" i="4" s="1"/>
  <c r="H1936" i="4"/>
  <c r="N1936" i="4" s="1"/>
  <c r="H1736" i="4"/>
  <c r="N1736" i="4" s="1"/>
  <c r="H1757" i="4"/>
  <c r="N1757" i="4" s="1"/>
  <c r="H1784" i="4"/>
  <c r="N1784" i="4" s="1"/>
  <c r="H1808" i="4"/>
  <c r="N1808" i="4" s="1"/>
  <c r="H1856" i="4"/>
  <c r="N1856" i="4" s="1"/>
  <c r="H1901" i="4"/>
  <c r="N1901" i="4" s="1"/>
  <c r="H1922" i="4"/>
  <c r="N1922" i="4" s="1"/>
  <c r="F1605" i="4"/>
  <c r="H1616" i="4"/>
  <c r="N1616" i="4" s="1"/>
  <c r="G1648" i="4"/>
  <c r="G2318" i="4" s="1"/>
  <c r="G2988" i="4" s="1"/>
  <c r="G3658" i="4" s="1"/>
  <c r="G4328" i="4" s="1"/>
  <c r="G4998" i="4" s="1"/>
  <c r="F1645" i="4"/>
  <c r="H1828" i="4"/>
  <c r="N1828" i="4" s="1"/>
  <c r="G1650" i="4"/>
  <c r="G2320" i="4" s="1"/>
  <c r="G2990" i="4" s="1"/>
  <c r="G3660" i="4" s="1"/>
  <c r="G4330" i="4" s="1"/>
  <c r="G5000" i="4" s="1"/>
  <c r="H1695" i="4"/>
  <c r="N1695" i="4" s="1"/>
  <c r="H1713" i="4"/>
  <c r="N1713" i="4" s="1"/>
  <c r="H1731" i="4"/>
  <c r="N1731" i="4" s="1"/>
  <c r="H1749" i="4"/>
  <c r="N1749" i="4" s="1"/>
  <c r="H1767" i="4"/>
  <c r="N1767" i="4" s="1"/>
  <c r="H1785" i="4"/>
  <c r="N1785" i="4" s="1"/>
  <c r="H1803" i="4"/>
  <c r="N1803" i="4" s="1"/>
  <c r="H1821" i="4"/>
  <c r="N1821" i="4" s="1"/>
  <c r="H1839" i="4"/>
  <c r="N1839" i="4" s="1"/>
  <c r="H1857" i="4"/>
  <c r="N1857" i="4" s="1"/>
  <c r="H1834" i="4"/>
  <c r="N1834" i="4" s="1"/>
  <c r="H1939" i="4"/>
  <c r="N1939" i="4" s="1"/>
  <c r="H1881" i="4"/>
  <c r="N1881" i="4" s="1"/>
  <c r="H1899" i="4"/>
  <c r="N1899" i="4" s="1"/>
  <c r="H1917" i="4"/>
  <c r="N1917" i="4" s="1"/>
  <c r="H1935" i="4"/>
  <c r="N1935" i="4" s="1"/>
  <c r="H1953" i="4"/>
  <c r="N1953" i="4" s="1"/>
  <c r="H1971" i="4"/>
  <c r="N1971" i="4" s="1"/>
  <c r="H1989" i="4"/>
  <c r="N1989" i="4" s="1"/>
  <c r="H2007" i="4"/>
  <c r="N2007" i="4" s="1"/>
  <c r="H1897" i="4"/>
  <c r="N1897" i="4" s="1"/>
  <c r="H1948" i="4"/>
  <c r="N1948" i="4" s="1"/>
  <c r="H1739" i="4"/>
  <c r="N1739" i="4" s="1"/>
  <c r="H1760" i="4"/>
  <c r="N1760" i="4" s="1"/>
  <c r="H1787" i="4"/>
  <c r="N1787" i="4" s="1"/>
  <c r="H1811" i="4"/>
  <c r="N1811" i="4" s="1"/>
  <c r="H1859" i="4"/>
  <c r="N1859" i="4" s="1"/>
  <c r="H1877" i="4"/>
  <c r="N1877" i="4" s="1"/>
  <c r="H1904" i="4"/>
  <c r="N1904" i="4" s="1"/>
  <c r="H1928" i="4"/>
  <c r="N1928" i="4" s="1"/>
  <c r="H1985" i="4"/>
  <c r="N1985" i="4" s="1"/>
  <c r="H2003" i="4"/>
  <c r="N2003" i="4" s="1"/>
  <c r="H1909" i="4"/>
  <c r="N1909" i="4" s="1"/>
  <c r="H1598" i="4"/>
  <c r="N1598" i="4" s="1"/>
  <c r="G1646" i="4"/>
  <c r="G2316" i="4" s="1"/>
  <c r="G2986" i="4" s="1"/>
  <c r="G3656" i="4" s="1"/>
  <c r="G4326" i="4" s="1"/>
  <c r="G4996" i="4" s="1"/>
  <c r="F1614" i="4"/>
  <c r="H1698" i="4"/>
  <c r="N1698" i="4" s="1"/>
  <c r="H1716" i="4"/>
  <c r="N1716" i="4" s="1"/>
  <c r="H1734" i="4"/>
  <c r="N1734" i="4" s="1"/>
  <c r="H1752" i="4"/>
  <c r="N1752" i="4" s="1"/>
  <c r="H1770" i="4"/>
  <c r="N1770" i="4" s="1"/>
  <c r="H1788" i="4"/>
  <c r="N1788" i="4" s="1"/>
  <c r="H1806" i="4"/>
  <c r="N1806" i="4" s="1"/>
  <c r="H1824" i="4"/>
  <c r="N1824" i="4" s="1"/>
  <c r="H1842" i="4"/>
  <c r="N1842" i="4" s="1"/>
  <c r="H1860" i="4"/>
  <c r="N1860" i="4" s="1"/>
  <c r="H1867" i="4"/>
  <c r="N1867" i="4" s="1"/>
  <c r="H1945" i="4"/>
  <c r="N1945" i="4" s="1"/>
  <c r="H1866" i="4"/>
  <c r="N1866" i="4" s="1"/>
  <c r="H1884" i="4"/>
  <c r="N1884" i="4" s="1"/>
  <c r="H1902" i="4"/>
  <c r="N1902" i="4" s="1"/>
  <c r="H1920" i="4"/>
  <c r="N1920" i="4" s="1"/>
  <c r="H1938" i="4"/>
  <c r="N1938" i="4" s="1"/>
  <c r="H1956" i="4"/>
  <c r="N1956" i="4" s="1"/>
  <c r="H1974" i="4"/>
  <c r="N1974" i="4" s="1"/>
  <c r="H1992" i="4"/>
  <c r="N1992" i="4" s="1"/>
  <c r="H1912" i="4"/>
  <c r="N1912" i="4" s="1"/>
  <c r="H1954" i="4"/>
  <c r="N1954" i="4" s="1"/>
  <c r="H1742" i="4"/>
  <c r="N1742" i="4" s="1"/>
  <c r="H1763" i="4"/>
  <c r="N1763" i="4" s="1"/>
  <c r="H1790" i="4"/>
  <c r="N1790" i="4" s="1"/>
  <c r="H1814" i="4"/>
  <c r="N1814" i="4" s="1"/>
  <c r="H1862" i="4"/>
  <c r="N1862" i="4" s="1"/>
  <c r="H1880" i="4"/>
  <c r="N1880" i="4" s="1"/>
  <c r="H1907" i="4"/>
  <c r="N1907" i="4" s="1"/>
  <c r="H1934" i="4"/>
  <c r="N1934" i="4" s="1"/>
  <c r="H1988" i="4"/>
  <c r="N1988" i="4" s="1"/>
  <c r="H2006" i="4"/>
  <c r="N2006" i="4" s="1"/>
  <c r="F1593" i="4"/>
  <c r="H1607" i="4"/>
  <c r="N1607" i="4" s="1"/>
  <c r="G1649" i="4"/>
  <c r="G2319" i="4" s="1"/>
  <c r="G2989" i="4" s="1"/>
  <c r="G3659" i="4" s="1"/>
  <c r="G4329" i="4" s="1"/>
  <c r="G4999" i="4" s="1"/>
  <c r="H1701" i="4"/>
  <c r="N1701" i="4" s="1"/>
  <c r="H1719" i="4"/>
  <c r="N1719" i="4" s="1"/>
  <c r="H1737" i="4"/>
  <c r="N1737" i="4" s="1"/>
  <c r="H1755" i="4"/>
  <c r="N1755" i="4" s="1"/>
  <c r="H1773" i="4"/>
  <c r="N1773" i="4" s="1"/>
  <c r="H1791" i="4"/>
  <c r="N1791" i="4" s="1"/>
  <c r="H1809" i="4"/>
  <c r="N1809" i="4" s="1"/>
  <c r="H1827" i="4"/>
  <c r="N1827" i="4" s="1"/>
  <c r="H1845" i="4"/>
  <c r="N1845" i="4" s="1"/>
  <c r="H1863" i="4"/>
  <c r="N1863" i="4" s="1"/>
  <c r="H1876" i="4"/>
  <c r="N1876" i="4" s="1"/>
  <c r="H1951" i="4"/>
  <c r="N1951" i="4" s="1"/>
  <c r="H1869" i="4"/>
  <c r="N1869" i="4" s="1"/>
  <c r="H1887" i="4"/>
  <c r="N1887" i="4" s="1"/>
  <c r="H1905" i="4"/>
  <c r="N1905" i="4" s="1"/>
  <c r="H1923" i="4"/>
  <c r="N1923" i="4" s="1"/>
  <c r="H1941" i="4"/>
  <c r="N1941" i="4" s="1"/>
  <c r="H1959" i="4"/>
  <c r="N1959" i="4" s="1"/>
  <c r="H1977" i="4"/>
  <c r="N1977" i="4" s="1"/>
  <c r="H1995" i="4"/>
  <c r="N1995" i="4" s="1"/>
  <c r="H1918" i="4"/>
  <c r="N1918" i="4" s="1"/>
  <c r="H1960" i="4"/>
  <c r="N1960" i="4" s="1"/>
  <c r="H1745" i="4"/>
  <c r="N1745" i="4" s="1"/>
  <c r="H1769" i="4"/>
  <c r="N1769" i="4" s="1"/>
  <c r="H1796" i="4"/>
  <c r="N1796" i="4" s="1"/>
  <c r="H1820" i="4"/>
  <c r="N1820" i="4" s="1"/>
  <c r="F1865" i="4"/>
  <c r="H1883" i="4"/>
  <c r="N1883" i="4" s="1"/>
  <c r="H1973" i="4"/>
  <c r="N1973" i="4" s="1"/>
  <c r="H1991" i="4"/>
  <c r="N1991" i="4" s="1"/>
  <c r="H1942" i="4"/>
  <c r="N1942" i="4" s="1"/>
  <c r="H1604" i="4"/>
  <c r="N1604" i="4" s="1"/>
  <c r="H1594" i="4"/>
  <c r="N1594" i="4" s="1"/>
  <c r="F1596" i="4"/>
  <c r="F1610" i="4"/>
  <c r="H1621" i="4"/>
  <c r="N1621" i="4" s="1"/>
  <c r="F1647" i="4"/>
  <c r="H1801" i="4"/>
  <c r="N1801" i="4" s="1"/>
  <c r="H1819" i="4"/>
  <c r="N1819" i="4" s="1"/>
  <c r="H1840" i="4"/>
  <c r="N1840" i="4" s="1"/>
  <c r="H1858" i="4"/>
  <c r="N1858" i="4" s="1"/>
  <c r="F1882" i="4"/>
  <c r="H1921" i="4"/>
  <c r="N1921" i="4" s="1"/>
  <c r="H1686" i="4"/>
  <c r="N1686" i="4" s="1"/>
  <c r="H1704" i="4"/>
  <c r="N1704" i="4" s="1"/>
  <c r="H1722" i="4"/>
  <c r="N1722" i="4" s="1"/>
  <c r="H1740" i="4"/>
  <c r="N1740" i="4" s="1"/>
  <c r="H1758" i="4"/>
  <c r="N1758" i="4" s="1"/>
  <c r="H1776" i="4"/>
  <c r="N1776" i="4" s="1"/>
  <c r="H1794" i="4"/>
  <c r="N1794" i="4" s="1"/>
  <c r="H1812" i="4"/>
  <c r="N1812" i="4" s="1"/>
  <c r="H1830" i="4"/>
  <c r="N1830" i="4" s="1"/>
  <c r="H1848" i="4"/>
  <c r="N1848" i="4" s="1"/>
  <c r="H1900" i="4"/>
  <c r="N1900" i="4" s="1"/>
  <c r="H1957" i="4"/>
  <c r="N1957" i="4" s="1"/>
  <c r="H1872" i="4"/>
  <c r="N1872" i="4" s="1"/>
  <c r="H1890" i="4"/>
  <c r="N1890" i="4" s="1"/>
  <c r="H1908" i="4"/>
  <c r="N1908" i="4" s="1"/>
  <c r="H1926" i="4"/>
  <c r="N1926" i="4" s="1"/>
  <c r="H1944" i="4"/>
  <c r="N1944" i="4" s="1"/>
  <c r="H1962" i="4"/>
  <c r="N1962" i="4" s="1"/>
  <c r="H1980" i="4"/>
  <c r="N1980" i="4" s="1"/>
  <c r="H1998" i="4"/>
  <c r="N1998" i="4" s="1"/>
  <c r="H1924" i="4"/>
  <c r="N1924" i="4" s="1"/>
  <c r="H1966" i="4"/>
  <c r="N1966" i="4" s="1"/>
  <c r="H1990" i="4"/>
  <c r="N1990" i="4" s="1"/>
  <c r="H2008" i="4"/>
  <c r="N2008" i="4" s="1"/>
  <c r="H1748" i="4"/>
  <c r="N1748" i="4" s="1"/>
  <c r="H1775" i="4"/>
  <c r="N1775" i="4" s="1"/>
  <c r="H1799" i="4"/>
  <c r="N1799" i="4" s="1"/>
  <c r="H1823" i="4"/>
  <c r="N1823" i="4" s="1"/>
  <c r="H1868" i="4"/>
  <c r="N1868" i="4" s="1"/>
  <c r="H1889" i="4"/>
  <c r="N1889" i="4" s="1"/>
  <c r="H1913" i="4"/>
  <c r="N1913" i="4" s="1"/>
  <c r="H1976" i="4"/>
  <c r="N1976" i="4" s="1"/>
  <c r="H1994" i="4"/>
  <c r="N1994" i="4" s="1"/>
  <c r="F1535" i="4"/>
  <c r="F2205" i="4" s="1"/>
  <c r="F2875" i="4" s="1"/>
  <c r="F3545" i="4" s="1"/>
  <c r="H1597" i="4"/>
  <c r="N1597" i="4" s="1"/>
  <c r="F1599" i="4"/>
  <c r="H1612" i="4"/>
  <c r="N1612" i="4" s="1"/>
  <c r="F1648" i="4"/>
  <c r="F1650" i="4"/>
  <c r="F2320" i="4" s="1"/>
  <c r="F2990" i="4" s="1"/>
  <c r="H1843" i="4"/>
  <c r="N1843" i="4" s="1"/>
  <c r="H1861" i="4"/>
  <c r="N1861" i="4" s="1"/>
  <c r="H1885" i="4"/>
  <c r="N1885" i="4" s="1"/>
  <c r="H1927" i="4"/>
  <c r="N1927" i="4" s="1"/>
  <c r="F1646" i="4"/>
  <c r="H1689" i="4"/>
  <c r="N1689" i="4" s="1"/>
  <c r="H1707" i="4"/>
  <c r="N1707" i="4" s="1"/>
  <c r="H1725" i="4"/>
  <c r="N1725" i="4" s="1"/>
  <c r="H1743" i="4"/>
  <c r="N1743" i="4" s="1"/>
  <c r="H1761" i="4"/>
  <c r="N1761" i="4" s="1"/>
  <c r="H1779" i="4"/>
  <c r="N1779" i="4" s="1"/>
  <c r="H1797" i="4"/>
  <c r="N1797" i="4" s="1"/>
  <c r="H1815" i="4"/>
  <c r="N1815" i="4" s="1"/>
  <c r="H1833" i="4"/>
  <c r="N1833" i="4" s="1"/>
  <c r="H1851" i="4"/>
  <c r="N1851" i="4" s="1"/>
  <c r="G1778" i="4"/>
  <c r="H1615" i="4"/>
  <c r="N1615" i="4" s="1"/>
  <c r="H1903" i="4"/>
  <c r="N1903" i="4" s="1"/>
  <c r="H1963" i="4"/>
  <c r="N1963" i="4" s="1"/>
  <c r="H1875" i="4"/>
  <c r="N1875" i="4" s="1"/>
  <c r="H1893" i="4"/>
  <c r="N1893" i="4" s="1"/>
  <c r="H1911" i="4"/>
  <c r="N1911" i="4" s="1"/>
  <c r="H1929" i="4"/>
  <c r="N1929" i="4" s="1"/>
  <c r="H1947" i="4"/>
  <c r="N1947" i="4" s="1"/>
  <c r="H1965" i="4"/>
  <c r="N1965" i="4" s="1"/>
  <c r="H1983" i="4"/>
  <c r="N1983" i="4" s="1"/>
  <c r="H2001" i="4"/>
  <c r="N2001" i="4" s="1"/>
  <c r="H1930" i="4"/>
  <c r="N1930" i="4" s="1"/>
  <c r="H1751" i="4"/>
  <c r="N1751" i="4" s="1"/>
  <c r="H1805" i="4"/>
  <c r="N1805" i="4" s="1"/>
  <c r="H1853" i="4"/>
  <c r="N1853" i="4" s="1"/>
  <c r="H1871" i="4"/>
  <c r="N1871" i="4" s="1"/>
  <c r="H1898" i="4"/>
  <c r="N1898" i="4" s="1"/>
  <c r="H1916" i="4"/>
  <c r="N1916" i="4" s="1"/>
  <c r="H1979" i="4"/>
  <c r="N1979" i="4" s="1"/>
  <c r="H1997" i="4"/>
  <c r="N1997" i="4" s="1"/>
  <c r="H1195" i="4"/>
  <c r="N1195" i="4" s="1"/>
  <c r="H1212" i="4"/>
  <c r="N1212" i="4" s="1"/>
  <c r="H1108" i="4"/>
  <c r="N1108" i="4" s="1"/>
  <c r="H1239" i="4"/>
  <c r="N1239" i="4" s="1"/>
  <c r="H1301" i="4"/>
  <c r="N1301" i="4" s="1"/>
  <c r="H1337" i="4"/>
  <c r="N1337" i="4" s="1"/>
  <c r="H1077" i="4"/>
  <c r="N1077" i="4" s="1"/>
  <c r="H1026" i="4"/>
  <c r="N1026" i="4" s="1"/>
  <c r="H1044" i="4"/>
  <c r="N1044" i="4" s="1"/>
  <c r="H1062" i="4"/>
  <c r="N1062" i="4" s="1"/>
  <c r="H1080" i="4"/>
  <c r="N1080" i="4" s="1"/>
  <c r="H1098" i="4"/>
  <c r="N1098" i="4" s="1"/>
  <c r="H1116" i="4"/>
  <c r="N1116" i="4" s="1"/>
  <c r="H1155" i="4"/>
  <c r="N1155" i="4" s="1"/>
  <c r="H1284" i="4"/>
  <c r="N1284" i="4" s="1"/>
  <c r="H1334" i="4"/>
  <c r="N1334" i="4" s="1"/>
  <c r="H1149" i="4"/>
  <c r="N1149" i="4" s="1"/>
  <c r="H1197" i="4"/>
  <c r="N1197" i="4" s="1"/>
  <c r="H1071" i="4"/>
  <c r="N1071" i="4" s="1"/>
  <c r="H923" i="4"/>
  <c r="N923" i="4" s="1"/>
  <c r="H926" i="4"/>
  <c r="N926" i="4" s="1"/>
  <c r="H940" i="4"/>
  <c r="N940" i="4" s="1"/>
  <c r="H1093" i="4"/>
  <c r="N1093" i="4" s="1"/>
  <c r="H1183" i="4"/>
  <c r="N1183" i="4" s="1"/>
  <c r="H1228" i="4"/>
  <c r="N1228" i="4" s="1"/>
  <c r="H1246" i="4"/>
  <c r="N1246" i="4" s="1"/>
  <c r="H1308" i="4"/>
  <c r="N1308" i="4" s="1"/>
  <c r="H1326" i="4"/>
  <c r="N1326" i="4" s="1"/>
  <c r="H929" i="4"/>
  <c r="N929" i="4" s="1"/>
  <c r="H932" i="4"/>
  <c r="N932" i="4" s="1"/>
  <c r="H935" i="4"/>
  <c r="N935" i="4" s="1"/>
  <c r="H1120" i="4"/>
  <c r="N1120" i="4" s="1"/>
  <c r="H1192" i="4"/>
  <c r="N1192" i="4" s="1"/>
  <c r="H1237" i="4"/>
  <c r="N1237" i="4" s="1"/>
  <c r="H1335" i="4"/>
  <c r="N1335" i="4" s="1"/>
  <c r="H944" i="4"/>
  <c r="N944" i="4" s="1"/>
  <c r="H1173" i="4"/>
  <c r="N1173" i="4" s="1"/>
  <c r="H1191" i="4"/>
  <c r="N1191" i="4" s="1"/>
  <c r="H1215" i="4"/>
  <c r="N1215" i="4" s="1"/>
  <c r="H1168" i="4"/>
  <c r="N1168" i="4" s="1"/>
  <c r="H1088" i="4"/>
  <c r="N1088" i="4" s="1"/>
  <c r="H1274" i="4"/>
  <c r="N1274" i="4" s="1"/>
  <c r="H1292" i="4"/>
  <c r="N1292" i="4" s="1"/>
  <c r="H1320" i="4"/>
  <c r="N1320" i="4" s="1"/>
  <c r="H1046" i="4"/>
  <c r="N1046" i="4" s="1"/>
  <c r="H1082" i="4"/>
  <c r="N1082" i="4" s="1"/>
  <c r="H1147" i="4"/>
  <c r="N1147" i="4" s="1"/>
  <c r="H1072" i="4"/>
  <c r="N1072" i="4" s="1"/>
  <c r="H1144" i="4"/>
  <c r="N1144" i="4" s="1"/>
  <c r="H1243" i="4"/>
  <c r="N1243" i="4" s="1"/>
  <c r="H1273" i="4"/>
  <c r="N1273" i="4" s="1"/>
  <c r="H1291" i="4"/>
  <c r="N1291" i="4" s="1"/>
  <c r="H1065" i="4"/>
  <c r="N1065" i="4" s="1"/>
  <c r="H1015" i="4"/>
  <c r="N1015" i="4" s="1"/>
  <c r="H1051" i="4"/>
  <c r="N1051" i="4" s="1"/>
  <c r="H1143" i="4"/>
  <c r="N1143" i="4" s="1"/>
  <c r="H1255" i="4"/>
  <c r="N1255" i="4" s="1"/>
  <c r="H1230" i="4"/>
  <c r="N1230" i="4" s="1"/>
  <c r="H1248" i="4"/>
  <c r="N1248" i="4" s="1"/>
  <c r="H1021" i="4"/>
  <c r="N1021" i="4" s="1"/>
  <c r="H1034" i="4"/>
  <c r="N1034" i="4" s="1"/>
  <c r="H1070" i="4"/>
  <c r="N1070" i="4" s="1"/>
  <c r="H1106" i="4"/>
  <c r="N1106" i="4" s="1"/>
  <c r="H1124" i="4"/>
  <c r="N1124" i="4" s="1"/>
  <c r="H1160" i="4"/>
  <c r="N1160" i="4" s="1"/>
  <c r="H1126" i="4"/>
  <c r="N1126" i="4" s="1"/>
  <c r="H1029" i="4"/>
  <c r="N1029" i="4" s="1"/>
  <c r="H1047" i="4"/>
  <c r="N1047" i="4" s="1"/>
  <c r="H1083" i="4"/>
  <c r="N1083" i="4" s="1"/>
  <c r="H1101" i="4"/>
  <c r="N1101" i="4" s="1"/>
  <c r="H1119" i="4"/>
  <c r="N1119" i="4" s="1"/>
  <c r="H1200" i="4"/>
  <c r="N1200" i="4" s="1"/>
  <c r="H1287" i="4"/>
  <c r="N1287" i="4" s="1"/>
  <c r="H1202" i="4"/>
  <c r="N1202" i="4" s="1"/>
  <c r="H1220" i="4"/>
  <c r="N1220" i="4" s="1"/>
  <c r="H1238" i="4"/>
  <c r="N1238" i="4" s="1"/>
  <c r="H1256" i="4"/>
  <c r="N1256" i="4" s="1"/>
  <c r="H1123" i="4"/>
  <c r="N1123" i="4" s="1"/>
  <c r="H1078" i="4"/>
  <c r="N1078" i="4" s="1"/>
  <c r="H1150" i="4"/>
  <c r="N1150" i="4" s="1"/>
  <c r="H1213" i="4"/>
  <c r="N1213" i="4" s="1"/>
  <c r="H1303" i="4"/>
  <c r="N1303" i="4" s="1"/>
  <c r="H1321" i="4"/>
  <c r="N1321" i="4" s="1"/>
  <c r="H1272" i="4"/>
  <c r="N1272" i="4" s="1"/>
  <c r="H1099" i="4"/>
  <c r="N1099" i="4" s="1"/>
  <c r="H1311" i="4"/>
  <c r="N1311" i="4" s="1"/>
  <c r="H1329" i="4"/>
  <c r="N1329" i="4" s="1"/>
  <c r="H980" i="4"/>
  <c r="N980" i="4" s="1"/>
  <c r="H1016" i="4"/>
  <c r="N1016" i="4" s="1"/>
  <c r="H1052" i="4"/>
  <c r="N1052" i="4" s="1"/>
  <c r="H1142" i="4"/>
  <c r="N1142" i="4" s="1"/>
  <c r="H1178" i="4"/>
  <c r="N1178" i="4" s="1"/>
  <c r="H977" i="4"/>
  <c r="N977" i="4" s="1"/>
  <c r="H1017" i="4"/>
  <c r="N1017" i="4" s="1"/>
  <c r="H1035" i="4"/>
  <c r="N1035" i="4" s="1"/>
  <c r="H1053" i="4"/>
  <c r="N1053" i="4" s="1"/>
  <c r="H1089" i="4"/>
  <c r="N1089" i="4" s="1"/>
  <c r="H1107" i="4"/>
  <c r="N1107" i="4" s="1"/>
  <c r="H1125" i="4"/>
  <c r="N1125" i="4" s="1"/>
  <c r="H1058" i="4"/>
  <c r="N1058" i="4" s="1"/>
  <c r="H1112" i="4"/>
  <c r="N1112" i="4" s="1"/>
  <c r="H1130" i="4"/>
  <c r="N1130" i="4" s="1"/>
  <c r="H1148" i="4"/>
  <c r="N1148" i="4" s="1"/>
  <c r="H1166" i="4"/>
  <c r="N1166" i="4" s="1"/>
  <c r="H1282" i="4"/>
  <c r="N1282" i="4" s="1"/>
  <c r="H1331" i="4"/>
  <c r="N1331" i="4" s="1"/>
  <c r="H1317" i="4"/>
  <c r="N1317" i="4" s="1"/>
  <c r="H1081" i="4"/>
  <c r="N1081" i="4" s="1"/>
  <c r="H1135" i="4"/>
  <c r="N1135" i="4" s="1"/>
  <c r="H1198" i="4"/>
  <c r="N1198" i="4" s="1"/>
  <c r="H1252" i="4"/>
  <c r="N1252" i="4" s="1"/>
  <c r="H1306" i="4"/>
  <c r="N1306" i="4" s="1"/>
  <c r="H1324" i="4"/>
  <c r="N1324" i="4" s="1"/>
  <c r="H1207" i="4"/>
  <c r="N1207" i="4" s="1"/>
  <c r="H1014" i="4"/>
  <c r="N1014" i="4" s="1"/>
  <c r="H1032" i="4"/>
  <c r="N1032" i="4" s="1"/>
  <c r="H1050" i="4"/>
  <c r="N1050" i="4" s="1"/>
  <c r="H1068" i="4"/>
  <c r="N1068" i="4" s="1"/>
  <c r="H1086" i="4"/>
  <c r="N1086" i="4" s="1"/>
  <c r="H1104" i="4"/>
  <c r="N1104" i="4" s="1"/>
  <c r="H1122" i="4"/>
  <c r="N1122" i="4" s="1"/>
  <c r="H1224" i="4"/>
  <c r="N1224" i="4" s="1"/>
  <c r="H1233" i="4"/>
  <c r="N1233" i="4" s="1"/>
  <c r="H1269" i="4"/>
  <c r="N1269" i="4" s="1"/>
  <c r="H1111" i="4"/>
  <c r="N1111" i="4" s="1"/>
  <c r="H1279" i="4"/>
  <c r="N1279" i="4" s="1"/>
  <c r="H1297" i="4"/>
  <c r="N1297" i="4" s="1"/>
  <c r="H1201" i="4"/>
  <c r="N1201" i="4" s="1"/>
  <c r="H1309" i="4"/>
  <c r="N1309" i="4" s="1"/>
  <c r="H1327" i="4"/>
  <c r="N1327" i="4" s="1"/>
  <c r="H1314" i="4"/>
  <c r="N1314" i="4" s="1"/>
  <c r="H1019" i="4"/>
  <c r="N1019" i="4" s="1"/>
  <c r="H1037" i="4"/>
  <c r="N1037" i="4" s="1"/>
  <c r="H1055" i="4"/>
  <c r="N1055" i="4" s="1"/>
  <c r="H1181" i="4"/>
  <c r="N1181" i="4" s="1"/>
  <c r="H1205" i="4"/>
  <c r="N1205" i="4" s="1"/>
  <c r="H1313" i="4"/>
  <c r="N1313" i="4" s="1"/>
  <c r="H1315" i="4"/>
  <c r="N1315" i="4" s="1"/>
  <c r="H1333" i="4"/>
  <c r="N1333" i="4" s="1"/>
  <c r="H947" i="4"/>
  <c r="N947" i="4" s="1"/>
  <c r="H1210" i="4"/>
  <c r="N1210" i="4" s="1"/>
  <c r="H1264" i="4"/>
  <c r="N1264" i="4" s="1"/>
  <c r="H1318" i="4"/>
  <c r="N1318" i="4" s="1"/>
  <c r="H1336" i="4"/>
  <c r="N1336" i="4" s="1"/>
  <c r="H1338" i="4"/>
  <c r="N1338" i="4" s="1"/>
  <c r="H1153" i="4"/>
  <c r="N1153" i="4" s="1"/>
  <c r="H1332" i="4"/>
  <c r="N1332" i="4" s="1"/>
  <c r="H1020" i="4"/>
  <c r="N1020" i="4" s="1"/>
  <c r="H1038" i="4"/>
  <c r="N1038" i="4" s="1"/>
  <c r="H1056" i="4"/>
  <c r="N1056" i="4" s="1"/>
  <c r="H1074" i="4"/>
  <c r="N1074" i="4" s="1"/>
  <c r="H1092" i="4"/>
  <c r="N1092" i="4" s="1"/>
  <c r="H1110" i="4"/>
  <c r="N1110" i="4" s="1"/>
  <c r="H1176" i="4"/>
  <c r="N1176" i="4" s="1"/>
  <c r="H1275" i="4"/>
  <c r="N1275" i="4" s="1"/>
  <c r="H1027" i="4"/>
  <c r="N1027" i="4" s="1"/>
  <c r="H1045" i="4"/>
  <c r="N1045" i="4" s="1"/>
  <c r="H1063" i="4"/>
  <c r="N1063" i="4" s="1"/>
  <c r="H1216" i="4"/>
  <c r="N1216" i="4" s="1"/>
  <c r="H1133" i="4"/>
  <c r="N1133" i="4" s="1"/>
  <c r="H1114" i="4"/>
  <c r="N1114" i="4" s="1"/>
  <c r="H1186" i="4"/>
  <c r="N1186" i="4" s="1"/>
  <c r="H1302" i="4"/>
  <c r="N1302" i="4" s="1"/>
  <c r="H1283" i="4"/>
  <c r="N1283" i="4" s="1"/>
  <c r="H1231" i="4"/>
  <c r="N1231" i="4" s="1"/>
  <c r="H1137" i="4"/>
  <c r="N1137" i="4" s="1"/>
  <c r="H1304" i="4"/>
  <c r="N1304" i="4" s="1"/>
  <c r="H1322" i="4"/>
  <c r="N1322" i="4" s="1"/>
  <c r="H1066" i="4"/>
  <c r="N1066" i="4" s="1"/>
  <c r="H1117" i="4"/>
  <c r="N1117" i="4" s="1"/>
  <c r="H1141" i="4"/>
  <c r="N1141" i="4" s="1"/>
  <c r="H1189" i="4"/>
  <c r="N1189" i="4" s="1"/>
  <c r="H1305" i="4"/>
  <c r="N1305" i="4" s="1"/>
  <c r="H1028" i="4"/>
  <c r="N1028" i="4" s="1"/>
  <c r="H1087" i="4"/>
  <c r="N1087" i="4" s="1"/>
  <c r="H1204" i="4"/>
  <c r="N1204" i="4" s="1"/>
  <c r="H1312" i="4"/>
  <c r="N1312" i="4" s="1"/>
  <c r="H1330" i="4"/>
  <c r="N1330" i="4" s="1"/>
  <c r="H1090" i="4"/>
  <c r="N1090" i="4" s="1"/>
  <c r="H943" i="4"/>
  <c r="N943" i="4" s="1"/>
  <c r="H939" i="4"/>
  <c r="N939" i="4" s="1"/>
  <c r="H1254" i="4"/>
  <c r="N1254" i="4" s="1"/>
  <c r="H1290" i="4"/>
  <c r="N1290" i="4" s="1"/>
  <c r="H1223" i="4"/>
  <c r="N1223" i="4" s="1"/>
  <c r="H1241" i="4"/>
  <c r="N1241" i="4" s="1"/>
  <c r="H1171" i="4"/>
  <c r="N1171" i="4" s="1"/>
  <c r="H1261" i="4"/>
  <c r="N1261" i="4" s="1"/>
  <c r="H1040" i="4"/>
  <c r="N1040" i="4" s="1"/>
  <c r="H1184" i="4"/>
  <c r="N1184" i="4" s="1"/>
  <c r="H1075" i="4"/>
  <c r="N1075" i="4" s="1"/>
  <c r="H1129" i="4"/>
  <c r="N1129" i="4" s="1"/>
  <c r="H1226" i="4"/>
  <c r="N1226" i="4" s="1"/>
  <c r="H1316" i="4"/>
  <c r="N1316" i="4" s="1"/>
  <c r="H1293" i="4"/>
  <c r="N1293" i="4" s="1"/>
  <c r="H1319" i="4"/>
  <c r="N1319" i="4" s="1"/>
  <c r="H945" i="4"/>
  <c r="N945" i="4" s="1"/>
  <c r="H1023" i="4"/>
  <c r="N1023" i="4" s="1"/>
  <c r="H1041" i="4"/>
  <c r="N1041" i="4" s="1"/>
  <c r="H1059" i="4"/>
  <c r="N1059" i="4" s="1"/>
  <c r="H1095" i="4"/>
  <c r="N1095" i="4" s="1"/>
  <c r="H1113" i="4"/>
  <c r="N1113" i="4" s="1"/>
  <c r="H1152" i="4"/>
  <c r="N1152" i="4" s="1"/>
  <c r="H1278" i="4"/>
  <c r="N1278" i="4" s="1"/>
  <c r="H1234" i="4"/>
  <c r="N1234" i="4" s="1"/>
  <c r="H924" i="4"/>
  <c r="N924" i="4" s="1"/>
  <c r="H979" i="4"/>
  <c r="N979" i="4" s="1"/>
  <c r="H1227" i="4"/>
  <c r="N1227" i="4" s="1"/>
  <c r="H1196" i="4"/>
  <c r="N1196" i="4" s="1"/>
  <c r="H1214" i="4"/>
  <c r="N1214" i="4" s="1"/>
  <c r="H1232" i="4"/>
  <c r="N1232" i="4" s="1"/>
  <c r="H1250" i="4"/>
  <c r="N1250" i="4" s="1"/>
  <c r="H1033" i="4"/>
  <c r="N1033" i="4" s="1"/>
  <c r="H1162" i="4"/>
  <c r="N1162" i="4" s="1"/>
  <c r="H1180" i="4"/>
  <c r="N1180" i="4" s="1"/>
  <c r="H1139" i="4"/>
  <c r="N1139" i="4" s="1"/>
  <c r="H1138" i="4"/>
  <c r="N1138" i="4" s="1"/>
  <c r="H1219" i="4"/>
  <c r="N1219" i="4" s="1"/>
  <c r="H1323" i="4"/>
  <c r="N1323" i="4" s="1"/>
  <c r="H1259" i="4"/>
  <c r="N1259" i="4" s="1"/>
  <c r="H1069" i="4"/>
  <c r="N1069" i="4" s="1"/>
  <c r="H1105" i="4"/>
  <c r="N1105" i="4" s="1"/>
  <c r="H1240" i="4"/>
  <c r="N1240" i="4" s="1"/>
  <c r="H1258" i="4"/>
  <c r="N1258" i="4" s="1"/>
  <c r="H942" i="4"/>
  <c r="N942" i="4" s="1"/>
  <c r="H1242" i="4"/>
  <c r="N1242" i="4" s="1"/>
  <c r="H1260" i="4"/>
  <c r="N1260" i="4" s="1"/>
  <c r="H1296" i="4"/>
  <c r="N1296" i="4" s="1"/>
  <c r="H1265" i="4"/>
  <c r="N1265" i="4" s="1"/>
  <c r="H1211" i="4"/>
  <c r="N1211" i="4" s="1"/>
  <c r="H1229" i="4"/>
  <c r="N1229" i="4" s="1"/>
  <c r="H1247" i="4"/>
  <c r="N1247" i="4" s="1"/>
  <c r="H1132" i="4"/>
  <c r="N1132" i="4" s="1"/>
  <c r="H1159" i="4"/>
  <c r="N1159" i="4" s="1"/>
  <c r="H1177" i="4"/>
  <c r="N1177" i="4" s="1"/>
  <c r="H1222" i="4"/>
  <c r="N1222" i="4" s="1"/>
  <c r="H1270" i="4"/>
  <c r="N1270" i="4" s="1"/>
  <c r="H1288" i="4"/>
  <c r="N1288" i="4" s="1"/>
  <c r="H1310" i="4"/>
  <c r="N1310" i="4" s="1"/>
  <c r="H1328" i="4"/>
  <c r="N1328" i="4" s="1"/>
  <c r="H1268" i="4"/>
  <c r="N1268" i="4" s="1"/>
  <c r="H1286" i="4"/>
  <c r="N1286" i="4" s="1"/>
  <c r="H1267" i="4"/>
  <c r="N1267" i="4" s="1"/>
  <c r="H1285" i="4"/>
  <c r="N1285" i="4" s="1"/>
  <c r="H927" i="4"/>
  <c r="N927" i="4" s="1"/>
  <c r="H933" i="4"/>
  <c r="N933" i="4" s="1"/>
  <c r="H948" i="4"/>
  <c r="N948" i="4" s="1"/>
  <c r="H1262" i="4"/>
  <c r="N1262" i="4" s="1"/>
  <c r="H1164" i="4"/>
  <c r="N1164" i="4" s="1"/>
  <c r="H1096" i="4"/>
  <c r="N1096" i="4" s="1"/>
  <c r="H1225" i="4"/>
  <c r="N1225" i="4" s="1"/>
  <c r="H1102" i="4"/>
  <c r="N1102" i="4" s="1"/>
  <c r="H1271" i="4"/>
  <c r="N1271" i="4" s="1"/>
  <c r="H1289" i="4"/>
  <c r="N1289" i="4" s="1"/>
  <c r="H1266" i="4"/>
  <c r="N1266" i="4" s="1"/>
  <c r="H1018" i="4"/>
  <c r="N1018" i="4" s="1"/>
  <c r="H1036" i="4"/>
  <c r="N1036" i="4" s="1"/>
  <c r="H1054" i="4"/>
  <c r="N1054" i="4" s="1"/>
  <c r="H1280" i="4"/>
  <c r="N1280" i="4" s="1"/>
  <c r="H1298" i="4"/>
  <c r="N1298" i="4" s="1"/>
  <c r="H1277" i="4"/>
  <c r="N1277" i="4" s="1"/>
  <c r="H1295" i="4"/>
  <c r="N1295" i="4" s="1"/>
  <c r="H1131" i="4"/>
  <c r="N1131" i="4" s="1"/>
  <c r="H1025" i="4"/>
  <c r="N1025" i="4" s="1"/>
  <c r="H1043" i="4"/>
  <c r="N1043" i="4" s="1"/>
  <c r="H1061" i="4"/>
  <c r="N1061" i="4" s="1"/>
  <c r="H1079" i="4"/>
  <c r="N1079" i="4" s="1"/>
  <c r="H1097" i="4"/>
  <c r="N1097" i="4" s="1"/>
  <c r="H1115" i="4"/>
  <c r="N1115" i="4" s="1"/>
  <c r="H1151" i="4"/>
  <c r="N1151" i="4" s="1"/>
  <c r="H1169" i="4"/>
  <c r="N1169" i="4" s="1"/>
  <c r="H1187" i="4"/>
  <c r="N1187" i="4" s="1"/>
  <c r="H1024" i="4"/>
  <c r="N1024" i="4" s="1"/>
  <c r="H1042" i="4"/>
  <c r="N1042" i="4" s="1"/>
  <c r="H1060" i="4"/>
  <c r="N1060" i="4" s="1"/>
  <c r="H1300" i="4"/>
  <c r="N1300" i="4" s="1"/>
  <c r="H1022" i="4"/>
  <c r="N1022" i="4" s="1"/>
  <c r="H1076" i="4"/>
  <c r="N1076" i="4" s="1"/>
  <c r="H1094" i="4"/>
  <c r="N1094" i="4" s="1"/>
  <c r="H1039" i="4"/>
  <c r="N1039" i="4" s="1"/>
  <c r="H1208" i="4"/>
  <c r="N1208" i="4" s="1"/>
  <c r="H975" i="4"/>
  <c r="N975" i="4" s="1"/>
  <c r="H1167" i="4"/>
  <c r="N1167" i="4" s="1"/>
  <c r="H1185" i="4"/>
  <c r="N1185" i="4" s="1"/>
  <c r="H1209" i="4"/>
  <c r="N1209" i="4" s="1"/>
  <c r="H1140" i="4"/>
  <c r="N1140" i="4" s="1"/>
  <c r="H1182" i="4"/>
  <c r="N1182" i="4" s="1"/>
  <c r="H1245" i="4"/>
  <c r="N1245" i="4" s="1"/>
  <c r="H1281" i="4"/>
  <c r="N1281" i="4" s="1"/>
  <c r="H1299" i="4"/>
  <c r="N1299" i="4" s="1"/>
  <c r="H1073" i="4"/>
  <c r="N1073" i="4" s="1"/>
  <c r="H1091" i="4"/>
  <c r="N1091" i="4" s="1"/>
  <c r="H1109" i="4"/>
  <c r="N1109" i="4" s="1"/>
  <c r="H1127" i="4"/>
  <c r="N1127" i="4" s="1"/>
  <c r="H1145" i="4"/>
  <c r="N1145" i="4" s="1"/>
  <c r="H1163" i="4"/>
  <c r="N1163" i="4" s="1"/>
  <c r="H1199" i="4"/>
  <c r="N1199" i="4" s="1"/>
  <c r="H1217" i="4"/>
  <c r="N1217" i="4" s="1"/>
  <c r="H1235" i="4"/>
  <c r="N1235" i="4" s="1"/>
  <c r="H1253" i="4"/>
  <c r="N1253" i="4" s="1"/>
  <c r="H1030" i="4"/>
  <c r="N1030" i="4" s="1"/>
  <c r="H1048" i="4"/>
  <c r="N1048" i="4" s="1"/>
  <c r="H1156" i="4"/>
  <c r="N1156" i="4" s="1"/>
  <c r="H1174" i="4"/>
  <c r="N1174" i="4" s="1"/>
  <c r="H1249" i="4"/>
  <c r="N1249" i="4" s="1"/>
  <c r="H1276" i="4"/>
  <c r="N1276" i="4" s="1"/>
  <c r="H1294" i="4"/>
  <c r="N1294" i="4" s="1"/>
  <c r="H1206" i="4"/>
  <c r="N1206" i="4" s="1"/>
  <c r="H1084" i="4"/>
  <c r="N1084" i="4" s="1"/>
  <c r="H976" i="4"/>
  <c r="N976" i="4" s="1"/>
  <c r="H1307" i="4"/>
  <c r="N1307" i="4" s="1"/>
  <c r="H1325" i="4"/>
  <c r="N1325" i="4" s="1"/>
  <c r="H930" i="4"/>
  <c r="N930" i="4" s="1"/>
  <c r="H950" i="4"/>
  <c r="N950" i="4" s="1"/>
  <c r="H1128" i="4"/>
  <c r="N1128" i="4" s="1"/>
  <c r="H1236" i="4"/>
  <c r="N1236" i="4" s="1"/>
  <c r="H1064" i="4"/>
  <c r="N1064" i="4" s="1"/>
  <c r="H1100" i="4"/>
  <c r="N1100" i="4" s="1"/>
  <c r="H1118" i="4"/>
  <c r="N1118" i="4" s="1"/>
  <c r="H1136" i="4"/>
  <c r="N1136" i="4" s="1"/>
  <c r="H1154" i="4"/>
  <c r="N1154" i="4" s="1"/>
  <c r="H1172" i="4"/>
  <c r="N1172" i="4" s="1"/>
  <c r="H1190" i="4"/>
  <c r="N1190" i="4" s="1"/>
  <c r="H1244" i="4"/>
  <c r="N1244" i="4" s="1"/>
  <c r="H1057" i="4"/>
  <c r="N1057" i="4" s="1"/>
  <c r="H1165" i="4"/>
  <c r="N1165" i="4" s="1"/>
  <c r="H941" i="4"/>
  <c r="N941" i="4" s="1"/>
  <c r="H1158" i="4"/>
  <c r="N1158" i="4" s="1"/>
  <c r="H1031" i="4"/>
  <c r="N1031" i="4" s="1"/>
  <c r="H1049" i="4"/>
  <c r="N1049" i="4" s="1"/>
  <c r="H1067" i="4"/>
  <c r="N1067" i="4" s="1"/>
  <c r="H1085" i="4"/>
  <c r="N1085" i="4" s="1"/>
  <c r="H1103" i="4"/>
  <c r="N1103" i="4" s="1"/>
  <c r="H1121" i="4"/>
  <c r="N1121" i="4" s="1"/>
  <c r="H1157" i="4"/>
  <c r="N1157" i="4" s="1"/>
  <c r="H1175" i="4"/>
  <c r="N1175" i="4" s="1"/>
  <c r="H1193" i="4"/>
  <c r="N1193" i="4" s="1"/>
  <c r="H937" i="4"/>
  <c r="N937" i="4" s="1"/>
  <c r="H1161" i="4"/>
  <c r="N1161" i="4" s="1"/>
  <c r="H1203" i="4"/>
  <c r="N1203" i="4" s="1"/>
  <c r="H1146" i="4"/>
  <c r="N1146" i="4" s="1"/>
  <c r="H1170" i="4"/>
  <c r="N1170" i="4" s="1"/>
  <c r="H1188" i="4"/>
  <c r="N1188" i="4" s="1"/>
  <c r="H1251" i="4"/>
  <c r="N1251" i="4" s="1"/>
  <c r="H1194" i="4"/>
  <c r="N1194" i="4" s="1"/>
  <c r="H1218" i="4"/>
  <c r="N1218" i="4" s="1"/>
  <c r="H1257" i="4"/>
  <c r="N1257" i="4" s="1"/>
  <c r="H1134" i="4"/>
  <c r="N1134" i="4" s="1"/>
  <c r="H1263" i="4"/>
  <c r="N1263" i="4" s="1"/>
  <c r="H936" i="4"/>
  <c r="N936" i="4" s="1"/>
  <c r="H938" i="4"/>
  <c r="N938" i="4" s="1"/>
  <c r="H946" i="4"/>
  <c r="N946" i="4" s="1"/>
  <c r="H951" i="4"/>
  <c r="N951" i="4" s="1"/>
  <c r="H1179" i="4"/>
  <c r="N1179" i="4" s="1"/>
  <c r="H1221" i="4"/>
  <c r="N1221" i="4" s="1"/>
  <c r="H949" i="4"/>
  <c r="N949" i="4" s="1"/>
  <c r="H978" i="4"/>
  <c r="N978" i="4" s="1"/>
  <c r="H925" i="4"/>
  <c r="N925" i="4" s="1"/>
  <c r="H934" i="4"/>
  <c r="N934" i="4" s="1"/>
  <c r="H928" i="4"/>
  <c r="N928" i="4" s="1"/>
  <c r="H931" i="4"/>
  <c r="N931" i="4" s="1"/>
  <c r="H865" i="4"/>
  <c r="N865" i="4" s="1"/>
  <c r="H4638" i="4" l="1"/>
  <c r="N4638" i="4" s="1"/>
  <c r="F5308" i="4"/>
  <c r="H5308" i="4" s="1"/>
  <c r="N5308" i="4" s="1"/>
  <c r="H4395" i="4"/>
  <c r="N4395" i="4" s="1"/>
  <c r="F5065" i="4"/>
  <c r="H5065" i="4" s="1"/>
  <c r="N5065" i="4" s="1"/>
  <c r="H4291" i="4"/>
  <c r="N4291" i="4" s="1"/>
  <c r="F4961" i="4"/>
  <c r="H4961" i="4" s="1"/>
  <c r="N4961" i="4" s="1"/>
  <c r="H4412" i="4"/>
  <c r="N4412" i="4" s="1"/>
  <c r="F5082" i="4"/>
  <c r="H5082" i="4" s="1"/>
  <c r="N5082" i="4" s="1"/>
  <c r="H4523" i="4"/>
  <c r="N4523" i="4" s="1"/>
  <c r="F5193" i="4"/>
  <c r="H5193" i="4" s="1"/>
  <c r="N5193" i="4" s="1"/>
  <c r="H4521" i="4"/>
  <c r="N4521" i="4" s="1"/>
  <c r="F5191" i="4"/>
  <c r="H5191" i="4" s="1"/>
  <c r="N5191" i="4" s="1"/>
  <c r="H4448" i="4"/>
  <c r="N4448" i="4" s="1"/>
  <c r="F5118" i="4"/>
  <c r="H5118" i="4" s="1"/>
  <c r="N5118" i="4" s="1"/>
  <c r="H4538" i="4"/>
  <c r="N4538" i="4" s="1"/>
  <c r="F5208" i="4"/>
  <c r="H5208" i="4" s="1"/>
  <c r="N5208" i="4" s="1"/>
  <c r="H4541" i="4"/>
  <c r="N4541" i="4" s="1"/>
  <c r="F5211" i="4"/>
  <c r="H5211" i="4" s="1"/>
  <c r="N5211" i="4" s="1"/>
  <c r="H4620" i="4"/>
  <c r="N4620" i="4" s="1"/>
  <c r="F5290" i="4"/>
  <c r="H5290" i="4" s="1"/>
  <c r="N5290" i="4" s="1"/>
  <c r="H4377" i="4"/>
  <c r="N4377" i="4" s="1"/>
  <c r="F5047" i="4"/>
  <c r="H5047" i="4" s="1"/>
  <c r="N5047" i="4" s="1"/>
  <c r="H4284" i="4"/>
  <c r="N4284" i="4" s="1"/>
  <c r="F4954" i="4"/>
  <c r="H4954" i="4" s="1"/>
  <c r="N4954" i="4" s="1"/>
  <c r="H4292" i="4"/>
  <c r="N4292" i="4" s="1"/>
  <c r="F4962" i="4"/>
  <c r="H4962" i="4" s="1"/>
  <c r="N4962" i="4" s="1"/>
  <c r="H4676" i="4"/>
  <c r="N4676" i="4" s="1"/>
  <c r="F5346" i="4"/>
  <c r="H5346" i="4" s="1"/>
  <c r="N5346" i="4" s="1"/>
  <c r="H4505" i="4"/>
  <c r="N4505" i="4" s="1"/>
  <c r="F5175" i="4"/>
  <c r="H5175" i="4" s="1"/>
  <c r="N5175" i="4" s="1"/>
  <c r="H4430" i="4"/>
  <c r="N4430" i="4" s="1"/>
  <c r="F5100" i="4"/>
  <c r="H5100" i="4" s="1"/>
  <c r="N5100" i="4" s="1"/>
  <c r="H4566" i="4"/>
  <c r="N4566" i="4" s="1"/>
  <c r="F5236" i="4"/>
  <c r="H5236" i="4" s="1"/>
  <c r="N5236" i="4" s="1"/>
  <c r="H4520" i="4"/>
  <c r="N4520" i="4" s="1"/>
  <c r="F5190" i="4"/>
  <c r="H5190" i="4" s="1"/>
  <c r="N5190" i="4" s="1"/>
  <c r="H4277" i="4"/>
  <c r="N4277" i="4" s="1"/>
  <c r="F4947" i="4"/>
  <c r="H4947" i="4" s="1"/>
  <c r="N4947" i="4" s="1"/>
  <c r="H4413" i="4"/>
  <c r="N4413" i="4" s="1"/>
  <c r="F5083" i="4"/>
  <c r="H5083" i="4" s="1"/>
  <c r="N5083" i="4" s="1"/>
  <c r="H4565" i="4"/>
  <c r="N4565" i="4" s="1"/>
  <c r="F5235" i="4"/>
  <c r="H5235" i="4" s="1"/>
  <c r="N5235" i="4" s="1"/>
  <c r="H4394" i="4"/>
  <c r="N4394" i="4" s="1"/>
  <c r="F5064" i="4"/>
  <c r="H5064" i="4" s="1"/>
  <c r="N5064" i="4" s="1"/>
  <c r="H4658" i="4"/>
  <c r="N4658" i="4" s="1"/>
  <c r="F5328" i="4"/>
  <c r="H5328" i="4" s="1"/>
  <c r="N5328" i="4" s="1"/>
  <c r="H4466" i="4"/>
  <c r="N4466" i="4" s="1"/>
  <c r="F5136" i="4"/>
  <c r="H5136" i="4" s="1"/>
  <c r="N5136" i="4" s="1"/>
  <c r="H4376" i="4"/>
  <c r="N4376" i="4" s="1"/>
  <c r="F5046" i="4"/>
  <c r="H5046" i="4" s="1"/>
  <c r="N5046" i="4" s="1"/>
  <c r="H4601" i="4"/>
  <c r="N4601" i="4" s="1"/>
  <c r="F5271" i="4"/>
  <c r="H5271" i="4" s="1"/>
  <c r="N5271" i="4" s="1"/>
  <c r="H4499" i="4"/>
  <c r="N4499" i="4" s="1"/>
  <c r="F5169" i="4"/>
  <c r="H5169" i="4" s="1"/>
  <c r="N5169" i="4" s="1"/>
  <c r="H3846" i="4"/>
  <c r="N3846" i="4" s="1"/>
  <c r="F4516" i="4"/>
  <c r="H3792" i="4"/>
  <c r="N3792" i="4" s="1"/>
  <c r="F4462" i="4"/>
  <c r="H3738" i="4"/>
  <c r="N3738" i="4" s="1"/>
  <c r="F4408" i="4"/>
  <c r="H3545" i="4"/>
  <c r="N3545" i="4" s="1"/>
  <c r="F4215" i="4"/>
  <c r="H3828" i="4"/>
  <c r="N3828" i="4" s="1"/>
  <c r="F4498" i="4"/>
  <c r="H3774" i="4"/>
  <c r="N3774" i="4" s="1"/>
  <c r="F4444" i="4"/>
  <c r="H3720" i="4"/>
  <c r="N3720" i="4" s="1"/>
  <c r="F4390" i="4"/>
  <c r="H3659" i="4"/>
  <c r="N3659" i="4" s="1"/>
  <c r="F4329" i="4"/>
  <c r="H3864" i="4"/>
  <c r="N3864" i="4" s="1"/>
  <c r="F4534" i="4"/>
  <c r="H3810" i="4"/>
  <c r="N3810" i="4" s="1"/>
  <c r="F4480" i="4"/>
  <c r="H3756" i="4"/>
  <c r="N3756" i="4" s="1"/>
  <c r="F4426" i="4"/>
  <c r="H3702" i="4"/>
  <c r="N3702" i="4" s="1"/>
  <c r="F4372" i="4"/>
  <c r="H3925" i="4"/>
  <c r="N3925" i="4" s="1"/>
  <c r="F4595" i="4"/>
  <c r="H3200" i="4"/>
  <c r="N3200" i="4" s="1"/>
  <c r="F3870" i="4"/>
  <c r="H3301" i="4"/>
  <c r="N3301" i="4" s="1"/>
  <c r="F3971" i="4"/>
  <c r="H3207" i="4"/>
  <c r="N3207" i="4" s="1"/>
  <c r="F3877" i="4"/>
  <c r="H3346" i="4"/>
  <c r="N3346" i="4" s="1"/>
  <c r="F4016" i="4"/>
  <c r="H3103" i="4"/>
  <c r="N3103" i="4" s="1"/>
  <c r="F3773" i="4"/>
  <c r="H3348" i="4"/>
  <c r="N3348" i="4" s="1"/>
  <c r="F4018" i="4"/>
  <c r="H3141" i="4"/>
  <c r="N3141" i="4" s="1"/>
  <c r="F3811" i="4"/>
  <c r="H3314" i="4"/>
  <c r="N3314" i="4" s="1"/>
  <c r="F3984" i="4"/>
  <c r="H3321" i="4"/>
  <c r="N3321" i="4" s="1"/>
  <c r="F3991" i="4"/>
  <c r="H3312" i="4"/>
  <c r="N3312" i="4" s="1"/>
  <c r="F3982" i="4"/>
  <c r="H3210" i="4"/>
  <c r="N3210" i="4" s="1"/>
  <c r="F3880" i="4"/>
  <c r="H3129" i="4"/>
  <c r="N3129" i="4" s="1"/>
  <c r="F3799" i="4"/>
  <c r="H3075" i="4"/>
  <c r="N3075" i="4" s="1"/>
  <c r="F3745" i="4"/>
  <c r="H2956" i="4"/>
  <c r="N2956" i="4" s="1"/>
  <c r="F3626" i="4"/>
  <c r="H3328" i="4"/>
  <c r="N3328" i="4" s="1"/>
  <c r="F3998" i="4"/>
  <c r="H3082" i="4"/>
  <c r="N3082" i="4" s="1"/>
  <c r="F3752" i="4"/>
  <c r="H3094" i="4"/>
  <c r="N3094" i="4" s="1"/>
  <c r="F3764" i="4"/>
  <c r="H3273" i="4"/>
  <c r="N3273" i="4" s="1"/>
  <c r="F3943" i="4"/>
  <c r="H3186" i="4"/>
  <c r="N3186" i="4" s="1"/>
  <c r="F3856" i="4"/>
  <c r="H2953" i="4"/>
  <c r="N2953" i="4" s="1"/>
  <c r="F3623" i="4"/>
  <c r="H3130" i="4"/>
  <c r="N3130" i="4" s="1"/>
  <c r="F3800" i="4"/>
  <c r="H3182" i="4"/>
  <c r="N3182" i="4" s="1"/>
  <c r="F3852" i="4"/>
  <c r="H2938" i="4"/>
  <c r="N2938" i="4" s="1"/>
  <c r="F3608" i="4"/>
  <c r="H3038" i="4"/>
  <c r="N3038" i="4" s="1"/>
  <c r="F3708" i="4"/>
  <c r="H2990" i="4"/>
  <c r="N2990" i="4" s="1"/>
  <c r="F3660" i="4"/>
  <c r="H3164" i="4"/>
  <c r="N3164" i="4" s="1"/>
  <c r="F3834" i="4"/>
  <c r="H3283" i="4"/>
  <c r="N3283" i="4" s="1"/>
  <c r="F3953" i="4"/>
  <c r="H3146" i="4"/>
  <c r="N3146" i="4" s="1"/>
  <c r="F3816" i="4"/>
  <c r="H3274" i="4"/>
  <c r="N3274" i="4" s="1"/>
  <c r="F3944" i="4"/>
  <c r="H3332" i="4"/>
  <c r="N3332" i="4" s="1"/>
  <c r="F4002" i="4"/>
  <c r="H3330" i="4"/>
  <c r="N3330" i="4" s="1"/>
  <c r="F4000" i="4"/>
  <c r="H3190" i="4"/>
  <c r="N3190" i="4" s="1"/>
  <c r="F3860" i="4"/>
  <c r="H3184" i="4"/>
  <c r="N3184" i="4" s="1"/>
  <c r="F3854" i="4"/>
  <c r="H3168" i="4"/>
  <c r="N3168" i="4" s="1"/>
  <c r="F3838" i="4"/>
  <c r="H3111" i="4"/>
  <c r="N3111" i="4" s="1"/>
  <c r="F3781" i="4"/>
  <c r="H3057" i="4"/>
  <c r="N3057" i="4" s="1"/>
  <c r="F3727" i="4"/>
  <c r="H2943" i="4"/>
  <c r="N2943" i="4" s="1"/>
  <c r="F3613" i="4"/>
  <c r="H3247" i="4"/>
  <c r="N3247" i="4" s="1"/>
  <c r="F3917" i="4"/>
  <c r="H3278" i="4"/>
  <c r="N3278" i="4" s="1"/>
  <c r="F3948" i="4"/>
  <c r="H3058" i="4"/>
  <c r="N3058" i="4" s="1"/>
  <c r="F3728" i="4"/>
  <c r="H3228" i="4"/>
  <c r="N3228" i="4" s="1"/>
  <c r="F3898" i="4"/>
  <c r="H2940" i="4"/>
  <c r="N2940" i="4" s="1"/>
  <c r="F3610" i="4"/>
  <c r="H3252" i="4"/>
  <c r="N3252" i="4" s="1"/>
  <c r="F3922" i="4"/>
  <c r="H3110" i="4"/>
  <c r="N3110" i="4" s="1"/>
  <c r="F3780" i="4"/>
  <c r="H3175" i="4"/>
  <c r="N3175" i="4" s="1"/>
  <c r="F3845" i="4"/>
  <c r="H3285" i="4"/>
  <c r="N3285" i="4" s="1"/>
  <c r="F3955" i="4"/>
  <c r="H3092" i="4"/>
  <c r="N3092" i="4" s="1"/>
  <c r="F3762" i="4"/>
  <c r="H3235" i="4"/>
  <c r="N3235" i="4" s="1"/>
  <c r="F3905" i="4"/>
  <c r="H3074" i="4"/>
  <c r="N3074" i="4" s="1"/>
  <c r="F3744" i="4"/>
  <c r="H3202" i="4"/>
  <c r="N3202" i="4" s="1"/>
  <c r="F3872" i="4"/>
  <c r="H3296" i="4"/>
  <c r="N3296" i="4" s="1"/>
  <c r="F3966" i="4"/>
  <c r="H3294" i="4"/>
  <c r="N3294" i="4" s="1"/>
  <c r="F3964" i="4"/>
  <c r="H3172" i="4"/>
  <c r="N3172" i="4" s="1"/>
  <c r="F3842" i="4"/>
  <c r="H3339" i="4"/>
  <c r="N3339" i="4" s="1"/>
  <c r="F4009" i="4"/>
  <c r="H3166" i="4"/>
  <c r="N3166" i="4" s="1"/>
  <c r="F3836" i="4"/>
  <c r="H3150" i="4"/>
  <c r="N3150" i="4" s="1"/>
  <c r="F3820" i="4"/>
  <c r="H3093" i="4"/>
  <c r="N3093" i="4" s="1"/>
  <c r="F3763" i="4"/>
  <c r="H3039" i="4"/>
  <c r="N3039" i="4" s="1"/>
  <c r="F3709" i="4"/>
  <c r="H2935" i="4"/>
  <c r="N2935" i="4" s="1"/>
  <c r="F3605" i="4"/>
  <c r="H3154" i="4"/>
  <c r="N3154" i="4" s="1"/>
  <c r="F3824" i="4"/>
  <c r="H3040" i="4"/>
  <c r="N3040" i="4" s="1"/>
  <c r="F3710" i="4"/>
  <c r="H3204" i="4"/>
  <c r="N3204" i="4" s="1"/>
  <c r="F3874" i="4"/>
  <c r="H2958" i="4"/>
  <c r="N2958" i="4" s="1"/>
  <c r="F3628" i="4"/>
  <c r="H3220" i="4"/>
  <c r="N3220" i="4" s="1"/>
  <c r="F3890" i="4"/>
  <c r="H3267" i="4"/>
  <c r="N3267" i="4" s="1"/>
  <c r="F3937" i="4"/>
  <c r="H3056" i="4"/>
  <c r="N3056" i="4" s="1"/>
  <c r="F3726" i="4"/>
  <c r="H3128" i="4"/>
  <c r="N3128" i="4" s="1"/>
  <c r="F3798" i="4"/>
  <c r="H2519" i="4"/>
  <c r="N2519" i="4" s="1"/>
  <c r="F3189" i="4"/>
  <c r="H2358" i="4"/>
  <c r="N2358" i="4" s="1"/>
  <c r="F3028" i="4"/>
  <c r="H2501" i="4"/>
  <c r="N2501" i="4" s="1"/>
  <c r="F3171" i="4"/>
  <c r="H2408" i="4"/>
  <c r="N2408" i="4" s="1"/>
  <c r="F3078" i="4"/>
  <c r="H2517" i="4"/>
  <c r="N2517" i="4" s="1"/>
  <c r="F3187" i="4"/>
  <c r="H2483" i="4"/>
  <c r="N2483" i="4" s="1"/>
  <c r="F3153" i="4"/>
  <c r="H2278" i="4"/>
  <c r="N2278" i="4" s="1"/>
  <c r="F2948" i="4"/>
  <c r="H2487" i="4"/>
  <c r="N2487" i="4" s="1"/>
  <c r="F3157" i="4"/>
  <c r="H2562" i="4"/>
  <c r="N2562" i="4" s="1"/>
  <c r="F3232" i="4"/>
  <c r="H2492" i="4"/>
  <c r="N2492" i="4" s="1"/>
  <c r="F3162" i="4"/>
  <c r="H2435" i="4"/>
  <c r="N2435" i="4" s="1"/>
  <c r="F3105" i="4"/>
  <c r="H2381" i="4"/>
  <c r="N2381" i="4" s="1"/>
  <c r="F3051" i="4"/>
  <c r="H2549" i="4"/>
  <c r="N2549" i="4" s="1"/>
  <c r="F3219" i="4"/>
  <c r="H2486" i="4"/>
  <c r="N2486" i="4" s="1"/>
  <c r="F3156" i="4"/>
  <c r="H2429" i="4"/>
  <c r="N2429" i="4" s="1"/>
  <c r="F3099" i="4"/>
  <c r="H2375" i="4"/>
  <c r="N2375" i="4" s="1"/>
  <c r="F3045" i="4"/>
  <c r="H2289" i="4"/>
  <c r="N2289" i="4" s="1"/>
  <c r="F2959" i="4"/>
  <c r="H2989" i="4"/>
  <c r="N2989" i="4" s="1"/>
  <c r="H2634" i="4"/>
  <c r="N2634" i="4" s="1"/>
  <c r="F3304" i="4"/>
  <c r="H2436" i="4"/>
  <c r="N2436" i="4" s="1"/>
  <c r="F3106" i="4"/>
  <c r="H2355" i="4"/>
  <c r="N2355" i="4" s="1"/>
  <c r="F3025" i="4"/>
  <c r="H2463" i="4"/>
  <c r="N2463" i="4" s="1"/>
  <c r="F3133" i="4"/>
  <c r="H2364" i="4"/>
  <c r="N2364" i="4" s="1"/>
  <c r="F3034" i="4"/>
  <c r="H2450" i="4"/>
  <c r="N2450" i="4" s="1"/>
  <c r="F3120" i="4"/>
  <c r="H2396" i="4"/>
  <c r="N2396" i="4" s="1"/>
  <c r="F3066" i="4"/>
  <c r="H2675" i="4"/>
  <c r="N2675" i="4" s="1"/>
  <c r="F3345" i="4"/>
  <c r="H2601" i="4"/>
  <c r="N2601" i="4" s="1"/>
  <c r="F3271" i="4"/>
  <c r="H2379" i="4"/>
  <c r="N2379" i="4" s="1"/>
  <c r="F3049" i="4"/>
  <c r="H2543" i="4"/>
  <c r="N2543" i="4" s="1"/>
  <c r="F3213" i="4"/>
  <c r="H2462" i="4"/>
  <c r="N2462" i="4" s="1"/>
  <c r="F3132" i="4"/>
  <c r="H2390" i="4"/>
  <c r="N2390" i="4" s="1"/>
  <c r="F3060" i="4"/>
  <c r="H2276" i="4"/>
  <c r="N2276" i="4" s="1"/>
  <c r="F2946" i="4"/>
  <c r="H2619" i="4"/>
  <c r="N2619" i="4" s="1"/>
  <c r="F3289" i="4"/>
  <c r="H2499" i="4"/>
  <c r="N2499" i="4" s="1"/>
  <c r="F3169" i="4"/>
  <c r="H2376" i="4"/>
  <c r="N2376" i="4" s="1"/>
  <c r="F3046" i="4"/>
  <c r="H2426" i="4"/>
  <c r="N2426" i="4" s="1"/>
  <c r="F3096" i="4"/>
  <c r="H2382" i="4"/>
  <c r="N2382" i="4" s="1"/>
  <c r="F3052" i="4"/>
  <c r="H2622" i="4"/>
  <c r="N2622" i="4" s="1"/>
  <c r="F3292" i="4"/>
  <c r="H2287" i="4"/>
  <c r="N2287" i="4" s="1"/>
  <c r="F2957" i="4"/>
  <c r="H2394" i="4"/>
  <c r="N2394" i="4" s="1"/>
  <c r="F3064" i="4"/>
  <c r="H2663" i="4"/>
  <c r="N2663" i="4" s="1"/>
  <c r="F3333" i="4"/>
  <c r="H2508" i="4"/>
  <c r="N2508" i="4" s="1"/>
  <c r="F3178" i="4"/>
  <c r="H2474" i="4"/>
  <c r="N2474" i="4" s="1"/>
  <c r="F3144" i="4"/>
  <c r="H2417" i="4"/>
  <c r="N2417" i="4" s="1"/>
  <c r="F3087" i="4"/>
  <c r="H2363" i="4"/>
  <c r="N2363" i="4" s="1"/>
  <c r="F3033" i="4"/>
  <c r="H2625" i="4"/>
  <c r="N2625" i="4" s="1"/>
  <c r="F3295" i="4"/>
  <c r="H2525" i="4"/>
  <c r="N2525" i="4" s="1"/>
  <c r="F3195" i="4"/>
  <c r="H2465" i="4"/>
  <c r="N2465" i="4" s="1"/>
  <c r="F3135" i="4"/>
  <c r="H2411" i="4"/>
  <c r="N2411" i="4" s="1"/>
  <c r="F3081" i="4"/>
  <c r="H2357" i="4"/>
  <c r="N2357" i="4" s="1"/>
  <c r="F3027" i="4"/>
  <c r="H2373" i="4"/>
  <c r="N2373" i="4" s="1"/>
  <c r="F3043" i="4"/>
  <c r="H2414" i="4"/>
  <c r="N2414" i="4" s="1"/>
  <c r="F3084" i="4"/>
  <c r="H2637" i="4"/>
  <c r="N2637" i="4" s="1"/>
  <c r="F3307" i="4"/>
  <c r="H2616" i="4"/>
  <c r="N2616" i="4" s="1"/>
  <c r="F3286" i="4"/>
  <c r="H2391" i="4"/>
  <c r="N2391" i="4" s="1"/>
  <c r="F3061" i="4"/>
  <c r="H2561" i="4"/>
  <c r="N2561" i="4" s="1"/>
  <c r="F3231" i="4"/>
  <c r="H2477" i="4"/>
  <c r="N2477" i="4" s="1"/>
  <c r="F3147" i="4"/>
  <c r="H2400" i="4"/>
  <c r="N2400" i="4" s="1"/>
  <c r="F3070" i="4"/>
  <c r="H2432" i="4"/>
  <c r="N2432" i="4" s="1"/>
  <c r="F3102" i="4"/>
  <c r="H2378" i="4"/>
  <c r="N2378" i="4" s="1"/>
  <c r="F3048" i="4"/>
  <c r="H2657" i="4"/>
  <c r="N2657" i="4" s="1"/>
  <c r="F3327" i="4"/>
  <c r="H2640" i="4"/>
  <c r="N2640" i="4" s="1"/>
  <c r="F3310" i="4"/>
  <c r="H2451" i="4"/>
  <c r="N2451" i="4" s="1"/>
  <c r="F3121" i="4"/>
  <c r="H2361" i="4"/>
  <c r="N2361" i="4" s="1"/>
  <c r="F3031" i="4"/>
  <c r="H2271" i="4"/>
  <c r="N2271" i="4" s="1"/>
  <c r="F2941" i="4"/>
  <c r="H2522" i="4"/>
  <c r="N2522" i="4" s="1"/>
  <c r="F3192" i="4"/>
  <c r="H2444" i="4"/>
  <c r="N2444" i="4" s="1"/>
  <c r="F3114" i="4"/>
  <c r="H2354" i="4"/>
  <c r="N2354" i="4" s="1"/>
  <c r="F3024" i="4"/>
  <c r="H2672" i="4"/>
  <c r="N2672" i="4" s="1"/>
  <c r="F3342" i="4"/>
  <c r="H2595" i="4"/>
  <c r="N2595" i="4" s="1"/>
  <c r="F3265" i="4"/>
  <c r="H2442" i="4"/>
  <c r="N2442" i="4" s="1"/>
  <c r="F3112" i="4"/>
  <c r="H2564" i="4"/>
  <c r="N2564" i="4" s="1"/>
  <c r="F3234" i="4"/>
  <c r="H2372" i="4"/>
  <c r="N2372" i="4" s="1"/>
  <c r="F3042" i="4"/>
  <c r="H2589" i="4"/>
  <c r="N2589" i="4" s="1"/>
  <c r="F3259" i="4"/>
  <c r="H2360" i="4"/>
  <c r="N2360" i="4" s="1"/>
  <c r="F3030" i="4"/>
  <c r="H2397" i="4"/>
  <c r="N2397" i="4" s="1"/>
  <c r="F3067" i="4"/>
  <c r="H2654" i="4"/>
  <c r="N2654" i="4" s="1"/>
  <c r="F3324" i="4"/>
  <c r="H2875" i="4"/>
  <c r="N2875" i="4" s="1"/>
  <c r="H2645" i="4"/>
  <c r="N2645" i="4" s="1"/>
  <c r="F3315" i="4"/>
  <c r="H2472" i="4"/>
  <c r="N2472" i="4" s="1"/>
  <c r="F3142" i="4"/>
  <c r="H2453" i="4"/>
  <c r="N2453" i="4" s="1"/>
  <c r="F3123" i="4"/>
  <c r="H2399" i="4"/>
  <c r="N2399" i="4" s="1"/>
  <c r="F3069" i="4"/>
  <c r="H2607" i="4"/>
  <c r="N2607" i="4" s="1"/>
  <c r="F3277" i="4"/>
  <c r="H2507" i="4"/>
  <c r="N2507" i="4" s="1"/>
  <c r="F3177" i="4"/>
  <c r="H2447" i="4"/>
  <c r="N2447" i="4" s="1"/>
  <c r="F3117" i="4"/>
  <c r="H2393" i="4"/>
  <c r="N2393" i="4" s="1"/>
  <c r="F3063" i="4"/>
  <c r="H2290" i="4"/>
  <c r="N2290" i="4" s="1"/>
  <c r="F2960" i="4"/>
  <c r="H2319" i="4"/>
  <c r="N2319" i="4" s="1"/>
  <c r="H1599" i="4"/>
  <c r="N1599" i="4" s="1"/>
  <c r="F2269" i="4"/>
  <c r="H1647" i="4"/>
  <c r="N1647" i="4" s="1"/>
  <c r="F2317" i="4"/>
  <c r="H1614" i="4"/>
  <c r="N1614" i="4" s="1"/>
  <c r="F2284" i="4"/>
  <c r="H1882" i="4"/>
  <c r="N1882" i="4" s="1"/>
  <c r="F2552" i="4"/>
  <c r="H2205" i="4"/>
  <c r="N2205" i="4" s="1"/>
  <c r="H1610" i="4"/>
  <c r="N1610" i="4" s="1"/>
  <c r="F2280" i="4"/>
  <c r="H1645" i="4"/>
  <c r="N1645" i="4" s="1"/>
  <c r="F2315" i="4"/>
  <c r="H2320" i="4"/>
  <c r="N2320" i="4" s="1"/>
  <c r="H1596" i="4"/>
  <c r="N1596" i="4" s="1"/>
  <c r="F2266" i="4"/>
  <c r="H1593" i="4"/>
  <c r="N1593" i="4" s="1"/>
  <c r="F2263" i="4"/>
  <c r="H1602" i="4"/>
  <c r="N1602" i="4" s="1"/>
  <c r="F2272" i="4"/>
  <c r="H1646" i="4"/>
  <c r="N1646" i="4" s="1"/>
  <c r="F2316" i="4"/>
  <c r="H1648" i="4"/>
  <c r="N1648" i="4" s="1"/>
  <c r="F2318" i="4"/>
  <c r="H1865" i="4"/>
  <c r="N1865" i="4" s="1"/>
  <c r="F2535" i="4"/>
  <c r="H1778" i="4"/>
  <c r="N1778" i="4" s="1"/>
  <c r="G2448" i="4"/>
  <c r="H1605" i="4"/>
  <c r="N1605" i="4" s="1"/>
  <c r="F2275" i="4"/>
  <c r="H1535" i="4"/>
  <c r="N1535" i="4" s="1"/>
  <c r="H1650" i="4"/>
  <c r="N1650" i="4" s="1"/>
  <c r="H1649" i="4"/>
  <c r="N1649" i="4" s="1"/>
  <c r="BB308" i="3"/>
  <c r="BC308" i="3"/>
  <c r="BB309" i="3"/>
  <c r="BC309" i="3"/>
  <c r="BB310" i="3"/>
  <c r="BC310" i="3"/>
  <c r="H4444" i="4" l="1"/>
  <c r="N4444" i="4" s="1"/>
  <c r="F5114" i="4"/>
  <c r="H5114" i="4" s="1"/>
  <c r="N5114" i="4" s="1"/>
  <c r="H4426" i="4"/>
  <c r="N4426" i="4" s="1"/>
  <c r="F5096" i="4"/>
  <c r="H5096" i="4" s="1"/>
  <c r="N5096" i="4" s="1"/>
  <c r="H4329" i="4"/>
  <c r="N4329" i="4" s="1"/>
  <c r="F4999" i="4"/>
  <c r="H4999" i="4" s="1"/>
  <c r="N4999" i="4" s="1"/>
  <c r="H4498" i="4"/>
  <c r="N4498" i="4" s="1"/>
  <c r="F5168" i="4"/>
  <c r="H5168" i="4" s="1"/>
  <c r="N5168" i="4" s="1"/>
  <c r="H4462" i="4"/>
  <c r="N4462" i="4" s="1"/>
  <c r="F5132" i="4"/>
  <c r="H5132" i="4" s="1"/>
  <c r="N5132" i="4" s="1"/>
  <c r="H4372" i="4"/>
  <c r="N4372" i="4" s="1"/>
  <c r="F5042" i="4"/>
  <c r="H5042" i="4" s="1"/>
  <c r="N5042" i="4" s="1"/>
  <c r="H4534" i="4"/>
  <c r="N4534" i="4" s="1"/>
  <c r="F5204" i="4"/>
  <c r="H5204" i="4" s="1"/>
  <c r="N5204" i="4" s="1"/>
  <c r="H4408" i="4"/>
  <c r="N4408" i="4" s="1"/>
  <c r="F5078" i="4"/>
  <c r="H5078" i="4" s="1"/>
  <c r="N5078" i="4" s="1"/>
  <c r="H4595" i="4"/>
  <c r="N4595" i="4" s="1"/>
  <c r="F5265" i="4"/>
  <c r="H5265" i="4" s="1"/>
  <c r="N5265" i="4" s="1"/>
  <c r="H4480" i="4"/>
  <c r="N4480" i="4" s="1"/>
  <c r="F5150" i="4"/>
  <c r="H5150" i="4" s="1"/>
  <c r="N5150" i="4" s="1"/>
  <c r="H4390" i="4"/>
  <c r="N4390" i="4" s="1"/>
  <c r="F5060" i="4"/>
  <c r="H5060" i="4" s="1"/>
  <c r="N5060" i="4" s="1"/>
  <c r="H4215" i="4"/>
  <c r="N4215" i="4" s="1"/>
  <c r="F4885" i="4"/>
  <c r="H4885" i="4" s="1"/>
  <c r="N4885" i="4" s="1"/>
  <c r="H4516" i="4"/>
  <c r="N4516" i="4" s="1"/>
  <c r="F5186" i="4"/>
  <c r="H5186" i="4" s="1"/>
  <c r="N5186" i="4" s="1"/>
  <c r="H3763" i="4"/>
  <c r="N3763" i="4" s="1"/>
  <c r="F4433" i="4"/>
  <c r="H3799" i="4"/>
  <c r="N3799" i="4" s="1"/>
  <c r="F4469" i="4"/>
  <c r="H3937" i="4"/>
  <c r="N3937" i="4" s="1"/>
  <c r="F4607" i="4"/>
  <c r="H3874" i="4"/>
  <c r="N3874" i="4" s="1"/>
  <c r="F4544" i="4"/>
  <c r="H3605" i="4"/>
  <c r="N3605" i="4" s="1"/>
  <c r="F4275" i="4"/>
  <c r="H3820" i="4"/>
  <c r="N3820" i="4" s="1"/>
  <c r="F4490" i="4"/>
  <c r="H3842" i="4"/>
  <c r="N3842" i="4" s="1"/>
  <c r="F4512" i="4"/>
  <c r="H3872" i="4"/>
  <c r="N3872" i="4" s="1"/>
  <c r="F4542" i="4"/>
  <c r="H3762" i="4"/>
  <c r="N3762" i="4" s="1"/>
  <c r="F4432" i="4"/>
  <c r="H3780" i="4"/>
  <c r="N3780" i="4" s="1"/>
  <c r="F4450" i="4"/>
  <c r="H3898" i="4"/>
  <c r="N3898" i="4" s="1"/>
  <c r="F4568" i="4"/>
  <c r="H3917" i="4"/>
  <c r="N3917" i="4" s="1"/>
  <c r="F4587" i="4"/>
  <c r="H3781" i="4"/>
  <c r="N3781" i="4" s="1"/>
  <c r="F4451" i="4"/>
  <c r="H3860" i="4"/>
  <c r="N3860" i="4" s="1"/>
  <c r="F4530" i="4"/>
  <c r="H3944" i="4"/>
  <c r="N3944" i="4" s="1"/>
  <c r="F4614" i="4"/>
  <c r="H3834" i="4"/>
  <c r="N3834" i="4" s="1"/>
  <c r="F4504" i="4"/>
  <c r="H3608" i="4"/>
  <c r="N3608" i="4" s="1"/>
  <c r="F4278" i="4"/>
  <c r="H3623" i="4"/>
  <c r="N3623" i="4" s="1"/>
  <c r="F4293" i="4"/>
  <c r="H3764" i="4"/>
  <c r="N3764" i="4" s="1"/>
  <c r="F4434" i="4"/>
  <c r="H3626" i="4"/>
  <c r="N3626" i="4" s="1"/>
  <c r="F4296" i="4"/>
  <c r="H3880" i="4"/>
  <c r="N3880" i="4" s="1"/>
  <c r="F4550" i="4"/>
  <c r="H3984" i="4"/>
  <c r="N3984" i="4" s="1"/>
  <c r="F4654" i="4"/>
  <c r="H3773" i="4"/>
  <c r="N3773" i="4" s="1"/>
  <c r="F4443" i="4"/>
  <c r="H3971" i="4"/>
  <c r="N3971" i="4" s="1"/>
  <c r="F4641" i="4"/>
  <c r="H3798" i="4"/>
  <c r="N3798" i="4" s="1"/>
  <c r="F4468" i="4"/>
  <c r="H3890" i="4"/>
  <c r="N3890" i="4" s="1"/>
  <c r="F4560" i="4"/>
  <c r="H3710" i="4"/>
  <c r="N3710" i="4" s="1"/>
  <c r="F4380" i="4"/>
  <c r="H3709" i="4"/>
  <c r="N3709" i="4" s="1"/>
  <c r="F4379" i="4"/>
  <c r="H3836" i="4"/>
  <c r="N3836" i="4" s="1"/>
  <c r="F4506" i="4"/>
  <c r="H3964" i="4"/>
  <c r="N3964" i="4" s="1"/>
  <c r="F4634" i="4"/>
  <c r="H3744" i="4"/>
  <c r="N3744" i="4" s="1"/>
  <c r="F4414" i="4"/>
  <c r="H3955" i="4"/>
  <c r="N3955" i="4" s="1"/>
  <c r="F4625" i="4"/>
  <c r="H3922" i="4"/>
  <c r="N3922" i="4" s="1"/>
  <c r="F4592" i="4"/>
  <c r="H3728" i="4"/>
  <c r="N3728" i="4" s="1"/>
  <c r="F4398" i="4"/>
  <c r="H3613" i="4"/>
  <c r="N3613" i="4" s="1"/>
  <c r="F4283" i="4"/>
  <c r="H3838" i="4"/>
  <c r="N3838" i="4" s="1"/>
  <c r="F4508" i="4"/>
  <c r="H4000" i="4"/>
  <c r="N4000" i="4" s="1"/>
  <c r="F4670" i="4"/>
  <c r="H3816" i="4"/>
  <c r="N3816" i="4" s="1"/>
  <c r="F4486" i="4"/>
  <c r="H3660" i="4"/>
  <c r="N3660" i="4" s="1"/>
  <c r="F4330" i="4"/>
  <c r="H3852" i="4"/>
  <c r="N3852" i="4" s="1"/>
  <c r="F4522" i="4"/>
  <c r="H3856" i="4"/>
  <c r="N3856" i="4" s="1"/>
  <c r="F4526" i="4"/>
  <c r="H3752" i="4"/>
  <c r="N3752" i="4" s="1"/>
  <c r="F4422" i="4"/>
  <c r="H3745" i="4"/>
  <c r="N3745" i="4" s="1"/>
  <c r="F4415" i="4"/>
  <c r="H3982" i="4"/>
  <c r="N3982" i="4" s="1"/>
  <c r="F4652" i="4"/>
  <c r="H3811" i="4"/>
  <c r="N3811" i="4" s="1"/>
  <c r="F4481" i="4"/>
  <c r="H4016" i="4"/>
  <c r="N4016" i="4" s="1"/>
  <c r="F4686" i="4"/>
  <c r="H3870" i="4"/>
  <c r="N3870" i="4" s="1"/>
  <c r="F4540" i="4"/>
  <c r="H3726" i="4"/>
  <c r="N3726" i="4" s="1"/>
  <c r="F4396" i="4"/>
  <c r="H3905" i="4"/>
  <c r="N3905" i="4" s="1"/>
  <c r="F4575" i="4"/>
  <c r="H3727" i="4"/>
  <c r="N3727" i="4" s="1"/>
  <c r="F4397" i="4"/>
  <c r="H3953" i="4"/>
  <c r="N3953" i="4" s="1"/>
  <c r="F4623" i="4"/>
  <c r="H3800" i="4"/>
  <c r="N3800" i="4" s="1"/>
  <c r="F4470" i="4"/>
  <c r="H3998" i="4"/>
  <c r="N3998" i="4" s="1"/>
  <c r="F4668" i="4"/>
  <c r="H3991" i="4"/>
  <c r="N3991" i="4" s="1"/>
  <c r="F4661" i="4"/>
  <c r="H4018" i="4"/>
  <c r="N4018" i="4" s="1"/>
  <c r="F4688" i="4"/>
  <c r="H3877" i="4"/>
  <c r="N3877" i="4" s="1"/>
  <c r="F4547" i="4"/>
  <c r="H3628" i="4"/>
  <c r="N3628" i="4" s="1"/>
  <c r="F4298" i="4"/>
  <c r="H3824" i="4"/>
  <c r="N3824" i="4" s="1"/>
  <c r="F4494" i="4"/>
  <c r="H4009" i="4"/>
  <c r="N4009" i="4" s="1"/>
  <c r="F4679" i="4"/>
  <c r="H3966" i="4"/>
  <c r="N3966" i="4" s="1"/>
  <c r="F4636" i="4"/>
  <c r="H3845" i="4"/>
  <c r="N3845" i="4" s="1"/>
  <c r="F4515" i="4"/>
  <c r="H3610" i="4"/>
  <c r="N3610" i="4" s="1"/>
  <c r="F4280" i="4"/>
  <c r="H3948" i="4"/>
  <c r="N3948" i="4" s="1"/>
  <c r="F4618" i="4"/>
  <c r="H3854" i="4"/>
  <c r="N3854" i="4" s="1"/>
  <c r="F4524" i="4"/>
  <c r="H4002" i="4"/>
  <c r="N4002" i="4" s="1"/>
  <c r="F4672" i="4"/>
  <c r="H3708" i="4"/>
  <c r="N3708" i="4" s="1"/>
  <c r="F4378" i="4"/>
  <c r="H3943" i="4"/>
  <c r="N3943" i="4" s="1"/>
  <c r="F4613" i="4"/>
  <c r="H3117" i="4"/>
  <c r="N3117" i="4" s="1"/>
  <c r="F3787" i="4"/>
  <c r="H3051" i="4"/>
  <c r="N3051" i="4" s="1"/>
  <c r="F3721" i="4"/>
  <c r="H3153" i="4"/>
  <c r="N3153" i="4" s="1"/>
  <c r="F3823" i="4"/>
  <c r="H3030" i="4"/>
  <c r="N3030" i="4" s="1"/>
  <c r="F3700" i="4"/>
  <c r="H3234" i="4"/>
  <c r="N3234" i="4" s="1"/>
  <c r="F3904" i="4"/>
  <c r="H3342" i="4"/>
  <c r="N3342" i="4" s="1"/>
  <c r="F4012" i="4"/>
  <c r="H3192" i="4"/>
  <c r="N3192" i="4" s="1"/>
  <c r="F3862" i="4"/>
  <c r="H3121" i="4"/>
  <c r="N3121" i="4" s="1"/>
  <c r="F3791" i="4"/>
  <c r="H3048" i="4"/>
  <c r="N3048" i="4" s="1"/>
  <c r="F3718" i="4"/>
  <c r="H3147" i="4"/>
  <c r="N3147" i="4" s="1"/>
  <c r="F3817" i="4"/>
  <c r="H3286" i="4"/>
  <c r="N3286" i="4" s="1"/>
  <c r="F3956" i="4"/>
  <c r="H3043" i="4"/>
  <c r="N3043" i="4" s="1"/>
  <c r="F3713" i="4"/>
  <c r="H3135" i="4"/>
  <c r="N3135" i="4" s="1"/>
  <c r="F3805" i="4"/>
  <c r="H3033" i="4"/>
  <c r="N3033" i="4" s="1"/>
  <c r="F3703" i="4"/>
  <c r="H3178" i="4"/>
  <c r="N3178" i="4" s="1"/>
  <c r="F3848" i="4"/>
  <c r="H3096" i="4"/>
  <c r="N3096" i="4" s="1"/>
  <c r="F3766" i="4"/>
  <c r="H3289" i="4"/>
  <c r="N3289" i="4" s="1"/>
  <c r="F3959" i="4"/>
  <c r="H3132" i="4"/>
  <c r="N3132" i="4" s="1"/>
  <c r="F3802" i="4"/>
  <c r="H3271" i="4"/>
  <c r="N3271" i="4" s="1"/>
  <c r="F3941" i="4"/>
  <c r="H3120" i="4"/>
  <c r="N3120" i="4" s="1"/>
  <c r="F3790" i="4"/>
  <c r="H3025" i="4"/>
  <c r="N3025" i="4" s="1"/>
  <c r="F3695" i="4"/>
  <c r="H2960" i="4"/>
  <c r="N2960" i="4" s="1"/>
  <c r="F3630" i="4"/>
  <c r="H3177" i="4"/>
  <c r="N3177" i="4" s="1"/>
  <c r="F3847" i="4"/>
  <c r="H3123" i="4"/>
  <c r="N3123" i="4" s="1"/>
  <c r="F3793" i="4"/>
  <c r="H2959" i="4"/>
  <c r="N2959" i="4" s="1"/>
  <c r="F3629" i="4"/>
  <c r="H3156" i="4"/>
  <c r="N3156" i="4" s="1"/>
  <c r="F3826" i="4"/>
  <c r="H3105" i="4"/>
  <c r="N3105" i="4" s="1"/>
  <c r="F3775" i="4"/>
  <c r="H3157" i="4"/>
  <c r="N3157" i="4" s="1"/>
  <c r="F3827" i="4"/>
  <c r="H3187" i="4"/>
  <c r="N3187" i="4" s="1"/>
  <c r="F3857" i="4"/>
  <c r="H3028" i="4"/>
  <c r="N3028" i="4" s="1"/>
  <c r="F3698" i="4"/>
  <c r="H3324" i="4"/>
  <c r="N3324" i="4" s="1"/>
  <c r="F3994" i="4"/>
  <c r="H3259" i="4"/>
  <c r="N3259" i="4" s="1"/>
  <c r="F3929" i="4"/>
  <c r="H3112" i="4"/>
  <c r="N3112" i="4" s="1"/>
  <c r="F3782" i="4"/>
  <c r="H3024" i="4"/>
  <c r="N3024" i="4" s="1"/>
  <c r="F3694" i="4"/>
  <c r="H2941" i="4"/>
  <c r="N2941" i="4" s="1"/>
  <c r="F3611" i="4"/>
  <c r="H3310" i="4"/>
  <c r="N3310" i="4" s="1"/>
  <c r="F3980" i="4"/>
  <c r="H3102" i="4"/>
  <c r="N3102" i="4" s="1"/>
  <c r="F3772" i="4"/>
  <c r="H3231" i="4"/>
  <c r="N3231" i="4" s="1"/>
  <c r="F3901" i="4"/>
  <c r="H3307" i="4"/>
  <c r="N3307" i="4" s="1"/>
  <c r="F3977" i="4"/>
  <c r="H3027" i="4"/>
  <c r="N3027" i="4" s="1"/>
  <c r="F3697" i="4"/>
  <c r="H3195" i="4"/>
  <c r="N3195" i="4" s="1"/>
  <c r="F3865" i="4"/>
  <c r="H3087" i="4"/>
  <c r="N3087" i="4" s="1"/>
  <c r="F3757" i="4"/>
  <c r="H3333" i="4"/>
  <c r="N3333" i="4" s="1"/>
  <c r="F4003" i="4"/>
  <c r="H3292" i="4"/>
  <c r="N3292" i="4" s="1"/>
  <c r="F3962" i="4"/>
  <c r="H3046" i="4"/>
  <c r="N3046" i="4" s="1"/>
  <c r="F3716" i="4"/>
  <c r="H2946" i="4"/>
  <c r="N2946" i="4" s="1"/>
  <c r="F3616" i="4"/>
  <c r="H3213" i="4"/>
  <c r="N3213" i="4" s="1"/>
  <c r="F3883" i="4"/>
  <c r="H3345" i="4"/>
  <c r="N3345" i="4" s="1"/>
  <c r="F4015" i="4"/>
  <c r="H3034" i="4"/>
  <c r="N3034" i="4" s="1"/>
  <c r="F3704" i="4"/>
  <c r="H3106" i="4"/>
  <c r="N3106" i="4" s="1"/>
  <c r="F3776" i="4"/>
  <c r="H3277" i="4"/>
  <c r="N3277" i="4" s="1"/>
  <c r="F3947" i="4"/>
  <c r="H3045" i="4"/>
  <c r="N3045" i="4" s="1"/>
  <c r="F3715" i="4"/>
  <c r="H3219" i="4"/>
  <c r="N3219" i="4" s="1"/>
  <c r="F3889" i="4"/>
  <c r="H3162" i="4"/>
  <c r="N3162" i="4" s="1"/>
  <c r="F3832" i="4"/>
  <c r="H2948" i="4"/>
  <c r="N2948" i="4" s="1"/>
  <c r="F3618" i="4"/>
  <c r="H3078" i="4"/>
  <c r="N3078" i="4" s="1"/>
  <c r="F3748" i="4"/>
  <c r="H3189" i="4"/>
  <c r="N3189" i="4" s="1"/>
  <c r="F3859" i="4"/>
  <c r="H3063" i="4"/>
  <c r="N3063" i="4" s="1"/>
  <c r="F3733" i="4"/>
  <c r="H3067" i="4"/>
  <c r="N3067" i="4" s="1"/>
  <c r="F3737" i="4"/>
  <c r="H3042" i="4"/>
  <c r="N3042" i="4" s="1"/>
  <c r="F3712" i="4"/>
  <c r="H3265" i="4"/>
  <c r="N3265" i="4" s="1"/>
  <c r="F3935" i="4"/>
  <c r="H3114" i="4"/>
  <c r="N3114" i="4" s="1"/>
  <c r="F3784" i="4"/>
  <c r="H3031" i="4"/>
  <c r="N3031" i="4" s="1"/>
  <c r="F3701" i="4"/>
  <c r="H3327" i="4"/>
  <c r="N3327" i="4" s="1"/>
  <c r="F3997" i="4"/>
  <c r="H3070" i="4"/>
  <c r="N3070" i="4" s="1"/>
  <c r="F3740" i="4"/>
  <c r="H3061" i="4"/>
  <c r="N3061" i="4" s="1"/>
  <c r="F3731" i="4"/>
  <c r="H3084" i="4"/>
  <c r="N3084" i="4" s="1"/>
  <c r="F3754" i="4"/>
  <c r="H3081" i="4"/>
  <c r="N3081" i="4" s="1"/>
  <c r="F3751" i="4"/>
  <c r="H3295" i="4"/>
  <c r="N3295" i="4" s="1"/>
  <c r="F3965" i="4"/>
  <c r="H3144" i="4"/>
  <c r="N3144" i="4" s="1"/>
  <c r="F3814" i="4"/>
  <c r="H3064" i="4"/>
  <c r="N3064" i="4" s="1"/>
  <c r="F3734" i="4"/>
  <c r="H3052" i="4"/>
  <c r="N3052" i="4" s="1"/>
  <c r="F3722" i="4"/>
  <c r="H3169" i="4"/>
  <c r="N3169" i="4" s="1"/>
  <c r="F3839" i="4"/>
  <c r="H3060" i="4"/>
  <c r="N3060" i="4" s="1"/>
  <c r="F3730" i="4"/>
  <c r="H3049" i="4"/>
  <c r="N3049" i="4" s="1"/>
  <c r="F3719" i="4"/>
  <c r="H3066" i="4"/>
  <c r="N3066" i="4" s="1"/>
  <c r="F3736" i="4"/>
  <c r="H3133" i="4"/>
  <c r="N3133" i="4" s="1"/>
  <c r="F3803" i="4"/>
  <c r="H3304" i="4"/>
  <c r="N3304" i="4" s="1"/>
  <c r="F3974" i="4"/>
  <c r="H3069" i="4"/>
  <c r="N3069" i="4" s="1"/>
  <c r="F3739" i="4"/>
  <c r="H3099" i="4"/>
  <c r="N3099" i="4" s="1"/>
  <c r="F3769" i="4"/>
  <c r="H3142" i="4"/>
  <c r="N3142" i="4" s="1"/>
  <c r="F3812" i="4"/>
  <c r="H3315" i="4"/>
  <c r="N3315" i="4" s="1"/>
  <c r="F3985" i="4"/>
  <c r="H3232" i="4"/>
  <c r="N3232" i="4" s="1"/>
  <c r="F3902" i="4"/>
  <c r="H3171" i="4"/>
  <c r="N3171" i="4" s="1"/>
  <c r="F3841" i="4"/>
  <c r="H2957" i="4"/>
  <c r="N2957" i="4" s="1"/>
  <c r="F3627" i="4"/>
  <c r="H2316" i="4"/>
  <c r="N2316" i="4" s="1"/>
  <c r="F2986" i="4"/>
  <c r="H2266" i="4"/>
  <c r="N2266" i="4" s="1"/>
  <c r="F2936" i="4"/>
  <c r="H2275" i="4"/>
  <c r="N2275" i="4" s="1"/>
  <c r="F2945" i="4"/>
  <c r="H2318" i="4"/>
  <c r="N2318" i="4" s="1"/>
  <c r="F2988" i="4"/>
  <c r="H2263" i="4"/>
  <c r="N2263" i="4" s="1"/>
  <c r="F2933" i="4"/>
  <c r="H2284" i="4"/>
  <c r="N2284" i="4" s="1"/>
  <c r="F2954" i="4"/>
  <c r="H2315" i="4"/>
  <c r="N2315" i="4" s="1"/>
  <c r="F2985" i="4"/>
  <c r="H2280" i="4"/>
  <c r="N2280" i="4" s="1"/>
  <c r="F2950" i="4"/>
  <c r="H2448" i="4"/>
  <c r="N2448" i="4" s="1"/>
  <c r="G3118" i="4"/>
  <c r="H2317" i="4"/>
  <c r="N2317" i="4" s="1"/>
  <c r="F2987" i="4"/>
  <c r="H2535" i="4"/>
  <c r="N2535" i="4" s="1"/>
  <c r="F3205" i="4"/>
  <c r="H2272" i="4"/>
  <c r="N2272" i="4" s="1"/>
  <c r="F2942" i="4"/>
  <c r="H2552" i="4"/>
  <c r="N2552" i="4" s="1"/>
  <c r="F3222" i="4"/>
  <c r="H2269" i="4"/>
  <c r="N2269" i="4" s="1"/>
  <c r="F2939" i="4"/>
  <c r="BA309" i="3"/>
  <c r="H4397" i="4" l="1"/>
  <c r="N4397" i="4" s="1"/>
  <c r="F5067" i="4"/>
  <c r="H5067" i="4" s="1"/>
  <c r="N5067" i="4" s="1"/>
  <c r="H4283" i="4"/>
  <c r="N4283" i="4" s="1"/>
  <c r="F4953" i="4"/>
  <c r="H4953" i="4" s="1"/>
  <c r="N4953" i="4" s="1"/>
  <c r="H4443" i="4"/>
  <c r="N4443" i="4" s="1"/>
  <c r="F5113" i="4"/>
  <c r="H5113" i="4" s="1"/>
  <c r="N5113" i="4" s="1"/>
  <c r="H4530" i="4"/>
  <c r="N4530" i="4" s="1"/>
  <c r="F5200" i="4"/>
  <c r="H5200" i="4" s="1"/>
  <c r="N5200" i="4" s="1"/>
  <c r="H4613" i="4"/>
  <c r="N4613" i="4" s="1"/>
  <c r="F5283" i="4"/>
  <c r="H5283" i="4" s="1"/>
  <c r="N5283" i="4" s="1"/>
  <c r="H4524" i="4"/>
  <c r="N4524" i="4" s="1"/>
  <c r="F5194" i="4"/>
  <c r="H5194" i="4" s="1"/>
  <c r="N5194" i="4" s="1"/>
  <c r="H4515" i="4"/>
  <c r="N4515" i="4" s="1"/>
  <c r="F5185" i="4"/>
  <c r="H5185" i="4" s="1"/>
  <c r="N5185" i="4" s="1"/>
  <c r="H4494" i="4"/>
  <c r="N4494" i="4" s="1"/>
  <c r="F5164" i="4"/>
  <c r="H5164" i="4" s="1"/>
  <c r="N5164" i="4" s="1"/>
  <c r="H4688" i="4"/>
  <c r="N4688" i="4" s="1"/>
  <c r="F5358" i="4"/>
  <c r="H5358" i="4" s="1"/>
  <c r="N5358" i="4" s="1"/>
  <c r="H4470" i="4"/>
  <c r="N4470" i="4" s="1"/>
  <c r="F5140" i="4"/>
  <c r="H5140" i="4" s="1"/>
  <c r="N5140" i="4" s="1"/>
  <c r="H4575" i="4"/>
  <c r="N4575" i="4" s="1"/>
  <c r="F5245" i="4"/>
  <c r="H5245" i="4" s="1"/>
  <c r="N5245" i="4" s="1"/>
  <c r="H4686" i="4"/>
  <c r="N4686" i="4" s="1"/>
  <c r="F5356" i="4"/>
  <c r="H5356" i="4" s="1"/>
  <c r="N5356" i="4" s="1"/>
  <c r="H4415" i="4"/>
  <c r="N4415" i="4" s="1"/>
  <c r="F5085" i="4"/>
  <c r="H5085" i="4" s="1"/>
  <c r="N5085" i="4" s="1"/>
  <c r="H4522" i="4"/>
  <c r="N4522" i="4" s="1"/>
  <c r="F5192" i="4"/>
  <c r="H5192" i="4" s="1"/>
  <c r="N5192" i="4" s="1"/>
  <c r="H4670" i="4"/>
  <c r="N4670" i="4" s="1"/>
  <c r="F5340" i="4"/>
  <c r="H5340" i="4" s="1"/>
  <c r="N5340" i="4" s="1"/>
  <c r="H4398" i="4"/>
  <c r="N4398" i="4" s="1"/>
  <c r="F5068" i="4"/>
  <c r="H5068" i="4" s="1"/>
  <c r="N5068" i="4" s="1"/>
  <c r="H4414" i="4"/>
  <c r="N4414" i="4" s="1"/>
  <c r="F5084" i="4"/>
  <c r="H5084" i="4" s="1"/>
  <c r="N5084" i="4" s="1"/>
  <c r="H4379" i="4"/>
  <c r="N4379" i="4" s="1"/>
  <c r="F5049" i="4"/>
  <c r="H5049" i="4" s="1"/>
  <c r="N5049" i="4" s="1"/>
  <c r="H4468" i="4"/>
  <c r="N4468" i="4" s="1"/>
  <c r="F5138" i="4"/>
  <c r="H5138" i="4" s="1"/>
  <c r="N5138" i="4" s="1"/>
  <c r="H4654" i="4"/>
  <c r="N4654" i="4" s="1"/>
  <c r="F5324" i="4"/>
  <c r="H5324" i="4" s="1"/>
  <c r="N5324" i="4" s="1"/>
  <c r="H4434" i="4"/>
  <c r="N4434" i="4" s="1"/>
  <c r="F5104" i="4"/>
  <c r="H5104" i="4" s="1"/>
  <c r="N5104" i="4" s="1"/>
  <c r="H4504" i="4"/>
  <c r="N4504" i="4" s="1"/>
  <c r="F5174" i="4"/>
  <c r="H5174" i="4" s="1"/>
  <c r="N5174" i="4" s="1"/>
  <c r="H4451" i="4"/>
  <c r="N4451" i="4" s="1"/>
  <c r="F5121" i="4"/>
  <c r="H5121" i="4" s="1"/>
  <c r="N5121" i="4" s="1"/>
  <c r="H4450" i="4"/>
  <c r="N4450" i="4" s="1"/>
  <c r="F5120" i="4"/>
  <c r="H5120" i="4" s="1"/>
  <c r="N5120" i="4" s="1"/>
  <c r="H4512" i="4"/>
  <c r="N4512" i="4" s="1"/>
  <c r="F5182" i="4"/>
  <c r="H5182" i="4" s="1"/>
  <c r="N5182" i="4" s="1"/>
  <c r="H4544" i="4"/>
  <c r="N4544" i="4" s="1"/>
  <c r="F5214" i="4"/>
  <c r="H5214" i="4" s="1"/>
  <c r="N5214" i="4" s="1"/>
  <c r="H4433" i="4"/>
  <c r="N4433" i="4" s="1"/>
  <c r="F5103" i="4"/>
  <c r="H5103" i="4" s="1"/>
  <c r="N5103" i="4" s="1"/>
  <c r="H4672" i="4"/>
  <c r="N4672" i="4" s="1"/>
  <c r="F5342" i="4"/>
  <c r="H5342" i="4" s="1"/>
  <c r="N5342" i="4" s="1"/>
  <c r="H4547" i="4"/>
  <c r="N4547" i="4" s="1"/>
  <c r="F5217" i="4"/>
  <c r="H5217" i="4" s="1"/>
  <c r="N5217" i="4" s="1"/>
  <c r="H4652" i="4"/>
  <c r="N4652" i="4" s="1"/>
  <c r="F5322" i="4"/>
  <c r="H5322" i="4" s="1"/>
  <c r="N5322" i="4" s="1"/>
  <c r="H4506" i="4"/>
  <c r="N4506" i="4" s="1"/>
  <c r="F5176" i="4"/>
  <c r="H5176" i="4" s="1"/>
  <c r="N5176" i="4" s="1"/>
  <c r="H4568" i="4"/>
  <c r="N4568" i="4" s="1"/>
  <c r="F5238" i="4"/>
  <c r="H5238" i="4" s="1"/>
  <c r="N5238" i="4" s="1"/>
  <c r="H4280" i="4"/>
  <c r="N4280" i="4" s="1"/>
  <c r="F4950" i="4"/>
  <c r="H4950" i="4" s="1"/>
  <c r="N4950" i="4" s="1"/>
  <c r="H4668" i="4"/>
  <c r="N4668" i="4" s="1"/>
  <c r="F5338" i="4"/>
  <c r="H5338" i="4" s="1"/>
  <c r="N5338" i="4" s="1"/>
  <c r="H4540" i="4"/>
  <c r="N4540" i="4" s="1"/>
  <c r="F5210" i="4"/>
  <c r="H5210" i="4" s="1"/>
  <c r="N5210" i="4" s="1"/>
  <c r="H4486" i="4"/>
  <c r="N4486" i="4" s="1"/>
  <c r="F5156" i="4"/>
  <c r="H5156" i="4" s="1"/>
  <c r="N5156" i="4" s="1"/>
  <c r="H4625" i="4"/>
  <c r="N4625" i="4" s="1"/>
  <c r="F5295" i="4"/>
  <c r="H5295" i="4" s="1"/>
  <c r="N5295" i="4" s="1"/>
  <c r="H4296" i="4"/>
  <c r="N4296" i="4" s="1"/>
  <c r="F4966" i="4"/>
  <c r="H4966" i="4" s="1"/>
  <c r="N4966" i="4" s="1"/>
  <c r="H4542" i="4"/>
  <c r="N4542" i="4" s="1"/>
  <c r="F5212" i="4"/>
  <c r="H5212" i="4" s="1"/>
  <c r="N5212" i="4" s="1"/>
  <c r="H4469" i="4"/>
  <c r="N4469" i="4" s="1"/>
  <c r="F5139" i="4"/>
  <c r="H5139" i="4" s="1"/>
  <c r="N5139" i="4" s="1"/>
  <c r="H4636" i="4"/>
  <c r="N4636" i="4" s="1"/>
  <c r="F5306" i="4"/>
  <c r="H5306" i="4" s="1"/>
  <c r="N5306" i="4" s="1"/>
  <c r="H4623" i="4"/>
  <c r="N4623" i="4" s="1"/>
  <c r="F5293" i="4"/>
  <c r="H5293" i="4" s="1"/>
  <c r="N5293" i="4" s="1"/>
  <c r="H4481" i="4"/>
  <c r="N4481" i="4" s="1"/>
  <c r="F5151" i="4"/>
  <c r="H5151" i="4" s="1"/>
  <c r="N5151" i="4" s="1"/>
  <c r="H4330" i="4"/>
  <c r="N4330" i="4" s="1"/>
  <c r="F5000" i="4"/>
  <c r="H5000" i="4" s="1"/>
  <c r="N5000" i="4" s="1"/>
  <c r="H4592" i="4"/>
  <c r="N4592" i="4" s="1"/>
  <c r="F5262" i="4"/>
  <c r="H5262" i="4" s="1"/>
  <c r="N5262" i="4" s="1"/>
  <c r="H4634" i="4"/>
  <c r="N4634" i="4" s="1"/>
  <c r="F5304" i="4"/>
  <c r="H5304" i="4" s="1"/>
  <c r="N5304" i="4" s="1"/>
  <c r="H4380" i="4"/>
  <c r="N4380" i="4" s="1"/>
  <c r="F5050" i="4"/>
  <c r="H5050" i="4" s="1"/>
  <c r="N5050" i="4" s="1"/>
  <c r="H4641" i="4"/>
  <c r="N4641" i="4" s="1"/>
  <c r="F5311" i="4"/>
  <c r="H5311" i="4" s="1"/>
  <c r="N5311" i="4" s="1"/>
  <c r="H4550" i="4"/>
  <c r="N4550" i="4" s="1"/>
  <c r="F5220" i="4"/>
  <c r="H5220" i="4" s="1"/>
  <c r="N5220" i="4" s="1"/>
  <c r="H4293" i="4"/>
  <c r="N4293" i="4" s="1"/>
  <c r="F4963" i="4"/>
  <c r="H4963" i="4" s="1"/>
  <c r="N4963" i="4" s="1"/>
  <c r="H4614" i="4"/>
  <c r="N4614" i="4" s="1"/>
  <c r="F5284" i="4"/>
  <c r="H5284" i="4" s="1"/>
  <c r="N5284" i="4" s="1"/>
  <c r="H4587" i="4"/>
  <c r="N4587" i="4" s="1"/>
  <c r="F5257" i="4"/>
  <c r="H5257" i="4" s="1"/>
  <c r="N5257" i="4" s="1"/>
  <c r="H4432" i="4"/>
  <c r="N4432" i="4" s="1"/>
  <c r="F5102" i="4"/>
  <c r="H5102" i="4" s="1"/>
  <c r="N5102" i="4" s="1"/>
  <c r="H4607" i="4"/>
  <c r="N4607" i="4" s="1"/>
  <c r="F5277" i="4"/>
  <c r="H5277" i="4" s="1"/>
  <c r="N5277" i="4" s="1"/>
  <c r="H4679" i="4"/>
  <c r="N4679" i="4" s="1"/>
  <c r="F5349" i="4"/>
  <c r="H5349" i="4" s="1"/>
  <c r="N5349" i="4" s="1"/>
  <c r="H4526" i="4"/>
  <c r="N4526" i="4" s="1"/>
  <c r="F5196" i="4"/>
  <c r="H5196" i="4" s="1"/>
  <c r="N5196" i="4" s="1"/>
  <c r="H4560" i="4"/>
  <c r="N4560" i="4" s="1"/>
  <c r="F5230" i="4"/>
  <c r="H5230" i="4" s="1"/>
  <c r="N5230" i="4" s="1"/>
  <c r="H4278" i="4"/>
  <c r="N4278" i="4" s="1"/>
  <c r="F4948" i="4"/>
  <c r="H4948" i="4" s="1"/>
  <c r="N4948" i="4" s="1"/>
  <c r="H4275" i="4"/>
  <c r="N4275" i="4" s="1"/>
  <c r="F4945" i="4"/>
  <c r="H4945" i="4" s="1"/>
  <c r="N4945" i="4" s="1"/>
  <c r="H4378" i="4"/>
  <c r="N4378" i="4" s="1"/>
  <c r="F5048" i="4"/>
  <c r="H5048" i="4" s="1"/>
  <c r="N5048" i="4" s="1"/>
  <c r="H4618" i="4"/>
  <c r="N4618" i="4" s="1"/>
  <c r="F5288" i="4"/>
  <c r="H5288" i="4" s="1"/>
  <c r="N5288" i="4" s="1"/>
  <c r="H4298" i="4"/>
  <c r="N4298" i="4" s="1"/>
  <c r="F4968" i="4"/>
  <c r="H4968" i="4" s="1"/>
  <c r="N4968" i="4" s="1"/>
  <c r="H4661" i="4"/>
  <c r="N4661" i="4" s="1"/>
  <c r="F5331" i="4"/>
  <c r="H5331" i="4" s="1"/>
  <c r="N5331" i="4" s="1"/>
  <c r="H4396" i="4"/>
  <c r="N4396" i="4" s="1"/>
  <c r="F5066" i="4"/>
  <c r="H5066" i="4" s="1"/>
  <c r="N5066" i="4" s="1"/>
  <c r="H4422" i="4"/>
  <c r="N4422" i="4" s="1"/>
  <c r="F5092" i="4"/>
  <c r="H5092" i="4" s="1"/>
  <c r="N5092" i="4" s="1"/>
  <c r="H4508" i="4"/>
  <c r="N4508" i="4" s="1"/>
  <c r="F5178" i="4"/>
  <c r="H5178" i="4" s="1"/>
  <c r="N5178" i="4" s="1"/>
  <c r="H4490" i="4"/>
  <c r="N4490" i="4" s="1"/>
  <c r="F5160" i="4"/>
  <c r="H5160" i="4" s="1"/>
  <c r="N5160" i="4" s="1"/>
  <c r="H3812" i="4"/>
  <c r="N3812" i="4" s="1"/>
  <c r="F4482" i="4"/>
  <c r="H3719" i="4"/>
  <c r="N3719" i="4" s="1"/>
  <c r="F4389" i="4"/>
  <c r="H3965" i="4"/>
  <c r="N3965" i="4" s="1"/>
  <c r="F4635" i="4"/>
  <c r="H3701" i="4"/>
  <c r="N3701" i="4" s="1"/>
  <c r="F4371" i="4"/>
  <c r="H3859" i="4"/>
  <c r="N3859" i="4" s="1"/>
  <c r="F4529" i="4"/>
  <c r="H3947" i="4"/>
  <c r="N3947" i="4" s="1"/>
  <c r="F4617" i="4"/>
  <c r="H3716" i="4"/>
  <c r="N3716" i="4" s="1"/>
  <c r="F4386" i="4"/>
  <c r="H3980" i="4"/>
  <c r="N3980" i="4" s="1"/>
  <c r="F4650" i="4"/>
  <c r="H3698" i="4"/>
  <c r="N3698" i="4" s="1"/>
  <c r="F4368" i="4"/>
  <c r="H3793" i="4"/>
  <c r="N3793" i="4" s="1"/>
  <c r="F4463" i="4"/>
  <c r="H3695" i="4"/>
  <c r="N3695" i="4" s="1"/>
  <c r="F4365" i="4"/>
  <c r="H3848" i="4"/>
  <c r="N3848" i="4" s="1"/>
  <c r="F4518" i="4"/>
  <c r="H3718" i="4"/>
  <c r="N3718" i="4" s="1"/>
  <c r="F4388" i="4"/>
  <c r="H4012" i="4"/>
  <c r="N4012" i="4" s="1"/>
  <c r="F4682" i="4"/>
  <c r="H3902" i="4"/>
  <c r="N3902" i="4" s="1"/>
  <c r="F4572" i="4"/>
  <c r="H3769" i="4"/>
  <c r="N3769" i="4" s="1"/>
  <c r="F4439" i="4"/>
  <c r="H3803" i="4"/>
  <c r="N3803" i="4" s="1"/>
  <c r="F4473" i="4"/>
  <c r="H3730" i="4"/>
  <c r="N3730" i="4" s="1"/>
  <c r="F4400" i="4"/>
  <c r="H3734" i="4"/>
  <c r="N3734" i="4" s="1"/>
  <c r="F4404" i="4"/>
  <c r="H3751" i="4"/>
  <c r="N3751" i="4" s="1"/>
  <c r="F4421" i="4"/>
  <c r="H3740" i="4"/>
  <c r="N3740" i="4" s="1"/>
  <c r="F4410" i="4"/>
  <c r="H3784" i="4"/>
  <c r="N3784" i="4" s="1"/>
  <c r="F4454" i="4"/>
  <c r="H3737" i="4"/>
  <c r="N3737" i="4" s="1"/>
  <c r="F4407" i="4"/>
  <c r="H3748" i="4"/>
  <c r="N3748" i="4" s="1"/>
  <c r="F4418" i="4"/>
  <c r="H3889" i="4"/>
  <c r="N3889" i="4" s="1"/>
  <c r="F4559" i="4"/>
  <c r="H3776" i="4"/>
  <c r="N3776" i="4" s="1"/>
  <c r="F4446" i="4"/>
  <c r="H3883" i="4"/>
  <c r="N3883" i="4" s="1"/>
  <c r="F4553" i="4"/>
  <c r="H3962" i="4"/>
  <c r="N3962" i="4" s="1"/>
  <c r="F4632" i="4"/>
  <c r="H3865" i="4"/>
  <c r="N3865" i="4" s="1"/>
  <c r="F4535" i="4"/>
  <c r="H3901" i="4"/>
  <c r="N3901" i="4" s="1"/>
  <c r="F4571" i="4"/>
  <c r="H3611" i="4"/>
  <c r="N3611" i="4" s="1"/>
  <c r="F4281" i="4"/>
  <c r="H3929" i="4"/>
  <c r="N3929" i="4" s="1"/>
  <c r="F4599" i="4"/>
  <c r="H3857" i="4"/>
  <c r="N3857" i="4" s="1"/>
  <c r="F4527" i="4"/>
  <c r="H3826" i="4"/>
  <c r="N3826" i="4" s="1"/>
  <c r="F4496" i="4"/>
  <c r="H3847" i="4"/>
  <c r="N3847" i="4" s="1"/>
  <c r="F4517" i="4"/>
  <c r="H3790" i="4"/>
  <c r="N3790" i="4" s="1"/>
  <c r="F4460" i="4"/>
  <c r="H3959" i="4"/>
  <c r="N3959" i="4" s="1"/>
  <c r="F4629" i="4"/>
  <c r="H3703" i="4"/>
  <c r="N3703" i="4" s="1"/>
  <c r="F4373" i="4"/>
  <c r="H3956" i="4"/>
  <c r="N3956" i="4" s="1"/>
  <c r="F4626" i="4"/>
  <c r="H3791" i="4"/>
  <c r="N3791" i="4" s="1"/>
  <c r="F4461" i="4"/>
  <c r="H3904" i="4"/>
  <c r="N3904" i="4" s="1"/>
  <c r="F4574" i="4"/>
  <c r="H3721" i="4"/>
  <c r="N3721" i="4" s="1"/>
  <c r="F4391" i="4"/>
  <c r="H3627" i="4"/>
  <c r="N3627" i="4" s="1"/>
  <c r="F4297" i="4"/>
  <c r="H3985" i="4"/>
  <c r="N3985" i="4" s="1"/>
  <c r="F4655" i="4"/>
  <c r="H3739" i="4"/>
  <c r="N3739" i="4" s="1"/>
  <c r="F4409" i="4"/>
  <c r="H3736" i="4"/>
  <c r="N3736" i="4" s="1"/>
  <c r="F4406" i="4"/>
  <c r="H3839" i="4"/>
  <c r="N3839" i="4" s="1"/>
  <c r="F4509" i="4"/>
  <c r="H3814" i="4"/>
  <c r="N3814" i="4" s="1"/>
  <c r="F4484" i="4"/>
  <c r="H3754" i="4"/>
  <c r="N3754" i="4" s="1"/>
  <c r="F4424" i="4"/>
  <c r="H3997" i="4"/>
  <c r="N3997" i="4" s="1"/>
  <c r="F4667" i="4"/>
  <c r="H3935" i="4"/>
  <c r="N3935" i="4" s="1"/>
  <c r="F4605" i="4"/>
  <c r="H3733" i="4"/>
  <c r="N3733" i="4" s="1"/>
  <c r="F4403" i="4"/>
  <c r="H3618" i="4"/>
  <c r="N3618" i="4" s="1"/>
  <c r="F4288" i="4"/>
  <c r="H3715" i="4"/>
  <c r="N3715" i="4" s="1"/>
  <c r="F4385" i="4"/>
  <c r="H3704" i="4"/>
  <c r="N3704" i="4" s="1"/>
  <c r="F4374" i="4"/>
  <c r="H3616" i="4"/>
  <c r="N3616" i="4" s="1"/>
  <c r="F4286" i="4"/>
  <c r="H4003" i="4"/>
  <c r="N4003" i="4" s="1"/>
  <c r="F4673" i="4"/>
  <c r="H3697" i="4"/>
  <c r="N3697" i="4" s="1"/>
  <c r="F4367" i="4"/>
  <c r="H3772" i="4"/>
  <c r="N3772" i="4" s="1"/>
  <c r="F4442" i="4"/>
  <c r="H3694" i="4"/>
  <c r="N3694" i="4" s="1"/>
  <c r="F4364" i="4"/>
  <c r="H3994" i="4"/>
  <c r="N3994" i="4" s="1"/>
  <c r="F4664" i="4"/>
  <c r="H3827" i="4"/>
  <c r="N3827" i="4" s="1"/>
  <c r="F4497" i="4"/>
  <c r="H3629" i="4"/>
  <c r="N3629" i="4" s="1"/>
  <c r="F4299" i="4"/>
  <c r="H3630" i="4"/>
  <c r="N3630" i="4" s="1"/>
  <c r="F4300" i="4"/>
  <c r="H3941" i="4"/>
  <c r="N3941" i="4" s="1"/>
  <c r="F4611" i="4"/>
  <c r="H3766" i="4"/>
  <c r="N3766" i="4" s="1"/>
  <c r="F4436" i="4"/>
  <c r="H3805" i="4"/>
  <c r="N3805" i="4" s="1"/>
  <c r="F4475" i="4"/>
  <c r="H3817" i="4"/>
  <c r="N3817" i="4" s="1"/>
  <c r="F4487" i="4"/>
  <c r="H3862" i="4"/>
  <c r="N3862" i="4" s="1"/>
  <c r="F4532" i="4"/>
  <c r="H3700" i="4"/>
  <c r="N3700" i="4" s="1"/>
  <c r="F4370" i="4"/>
  <c r="H3787" i="4"/>
  <c r="N3787" i="4" s="1"/>
  <c r="F4457" i="4"/>
  <c r="H3757" i="4"/>
  <c r="N3757" i="4" s="1"/>
  <c r="F4427" i="4"/>
  <c r="H3841" i="4"/>
  <c r="N3841" i="4" s="1"/>
  <c r="F4511" i="4"/>
  <c r="H3974" i="4"/>
  <c r="N3974" i="4" s="1"/>
  <c r="F4644" i="4"/>
  <c r="H3722" i="4"/>
  <c r="N3722" i="4" s="1"/>
  <c r="F4392" i="4"/>
  <c r="H3731" i="4"/>
  <c r="N3731" i="4" s="1"/>
  <c r="F4401" i="4"/>
  <c r="H3712" i="4"/>
  <c r="N3712" i="4" s="1"/>
  <c r="F4382" i="4"/>
  <c r="H3832" i="4"/>
  <c r="N3832" i="4" s="1"/>
  <c r="F4502" i="4"/>
  <c r="H4015" i="4"/>
  <c r="N4015" i="4" s="1"/>
  <c r="F4685" i="4"/>
  <c r="H3977" i="4"/>
  <c r="N3977" i="4" s="1"/>
  <c r="F4647" i="4"/>
  <c r="H3782" i="4"/>
  <c r="N3782" i="4" s="1"/>
  <c r="F4452" i="4"/>
  <c r="H3775" i="4"/>
  <c r="N3775" i="4" s="1"/>
  <c r="F4445" i="4"/>
  <c r="H3802" i="4"/>
  <c r="N3802" i="4" s="1"/>
  <c r="F4472" i="4"/>
  <c r="H3713" i="4"/>
  <c r="N3713" i="4" s="1"/>
  <c r="F4383" i="4"/>
  <c r="H3823" i="4"/>
  <c r="N3823" i="4" s="1"/>
  <c r="F4493" i="4"/>
  <c r="H2987" i="4"/>
  <c r="N2987" i="4" s="1"/>
  <c r="F3657" i="4"/>
  <c r="H2986" i="4"/>
  <c r="N2986" i="4" s="1"/>
  <c r="F3656" i="4"/>
  <c r="H2942" i="4"/>
  <c r="N2942" i="4" s="1"/>
  <c r="F3612" i="4"/>
  <c r="H3118" i="4"/>
  <c r="N3118" i="4" s="1"/>
  <c r="G3788" i="4"/>
  <c r="H2939" i="4"/>
  <c r="N2939" i="4" s="1"/>
  <c r="F3609" i="4"/>
  <c r="H3205" i="4"/>
  <c r="N3205" i="4" s="1"/>
  <c r="F3875" i="4"/>
  <c r="H2950" i="4"/>
  <c r="N2950" i="4" s="1"/>
  <c r="F3620" i="4"/>
  <c r="H2933" i="4"/>
  <c r="N2933" i="4" s="1"/>
  <c r="F3603" i="4"/>
  <c r="H2936" i="4"/>
  <c r="N2936" i="4" s="1"/>
  <c r="F3606" i="4"/>
  <c r="H3222" i="4"/>
  <c r="N3222" i="4" s="1"/>
  <c r="F3892" i="4"/>
  <c r="H2988" i="4"/>
  <c r="N2988" i="4" s="1"/>
  <c r="F3658" i="4"/>
  <c r="H2945" i="4"/>
  <c r="N2945" i="4" s="1"/>
  <c r="F3615" i="4"/>
  <c r="H2985" i="4"/>
  <c r="N2985" i="4" s="1"/>
  <c r="F3655" i="4"/>
  <c r="H2954" i="4"/>
  <c r="N2954" i="4" s="1"/>
  <c r="F3624" i="4"/>
  <c r="BD296" i="3"/>
  <c r="BC296" i="3"/>
  <c r="AZ296" i="3"/>
  <c r="BD291" i="3"/>
  <c r="F289" i="3"/>
  <c r="E289" i="3"/>
  <c r="E290" i="3" s="1"/>
  <c r="E291" i="3" s="1"/>
  <c r="E292" i="3" s="1"/>
  <c r="E293" i="3" s="1"/>
  <c r="E294" i="3" s="1"/>
  <c r="E295" i="3" s="1"/>
  <c r="E296" i="3" s="1"/>
  <c r="D289" i="3"/>
  <c r="BD288" i="3"/>
  <c r="BC288" i="3"/>
  <c r="G288" i="3"/>
  <c r="BD287" i="3"/>
  <c r="BC287" i="3"/>
  <c r="BA287" i="3"/>
  <c r="AZ287" i="3"/>
  <c r="BB287" i="3" s="1"/>
  <c r="BA286" i="3"/>
  <c r="F286" i="3"/>
  <c r="E286" i="3"/>
  <c r="E287" i="3" s="1"/>
  <c r="D286" i="3"/>
  <c r="BD285" i="3"/>
  <c r="BC285" i="3"/>
  <c r="BA285" i="3"/>
  <c r="G285" i="3"/>
  <c r="BD284" i="3"/>
  <c r="BC284" i="3"/>
  <c r="AZ284" i="3"/>
  <c r="BD281" i="3"/>
  <c r="F279" i="3"/>
  <c r="E279" i="3"/>
  <c r="E280" i="3" s="1"/>
  <c r="E281" i="3" s="1"/>
  <c r="E282" i="3" s="1"/>
  <c r="E283" i="3" s="1"/>
  <c r="E284" i="3" s="1"/>
  <c r="D279" i="3"/>
  <c r="BD278" i="3"/>
  <c r="BC278" i="3"/>
  <c r="G278" i="3"/>
  <c r="BD277" i="3"/>
  <c r="BC277" i="3"/>
  <c r="BA277" i="3"/>
  <c r="AZ277" i="3"/>
  <c r="BA276" i="3"/>
  <c r="F276" i="3"/>
  <c r="E276" i="3"/>
  <c r="E277" i="3" s="1"/>
  <c r="BD275" i="3"/>
  <c r="BC275" i="3"/>
  <c r="BA275" i="3"/>
  <c r="H275" i="3"/>
  <c r="E278" i="4" s="1"/>
  <c r="E948" i="4" s="1"/>
  <c r="E1618" i="4" s="1"/>
  <c r="E2288" i="4" s="1"/>
  <c r="E2958" i="4" s="1"/>
  <c r="E3628" i="4" s="1"/>
  <c r="E4298" i="4" s="1"/>
  <c r="E4968" i="4" s="1"/>
  <c r="H4644" i="4" l="1"/>
  <c r="N4644" i="4" s="1"/>
  <c r="F5314" i="4"/>
  <c r="H5314" i="4" s="1"/>
  <c r="N5314" i="4" s="1"/>
  <c r="H4497" i="4"/>
  <c r="N4497" i="4" s="1"/>
  <c r="F5167" i="4"/>
  <c r="H5167" i="4" s="1"/>
  <c r="N5167" i="4" s="1"/>
  <c r="H4667" i="4"/>
  <c r="N4667" i="4" s="1"/>
  <c r="F5337" i="4"/>
  <c r="H5337" i="4" s="1"/>
  <c r="N5337" i="4" s="1"/>
  <c r="H4655" i="4"/>
  <c r="N4655" i="4" s="1"/>
  <c r="F5325" i="4"/>
  <c r="H5325" i="4" s="1"/>
  <c r="N5325" i="4" s="1"/>
  <c r="H4373" i="4"/>
  <c r="N4373" i="4" s="1"/>
  <c r="F5043" i="4"/>
  <c r="H5043" i="4" s="1"/>
  <c r="N5043" i="4" s="1"/>
  <c r="H4517" i="4"/>
  <c r="N4517" i="4" s="1"/>
  <c r="F5187" i="4"/>
  <c r="H5187" i="4" s="1"/>
  <c r="N5187" i="4" s="1"/>
  <c r="H4599" i="4"/>
  <c r="N4599" i="4" s="1"/>
  <c r="F5269" i="4"/>
  <c r="H5269" i="4" s="1"/>
  <c r="N5269" i="4" s="1"/>
  <c r="H4535" i="4"/>
  <c r="N4535" i="4" s="1"/>
  <c r="F5205" i="4"/>
  <c r="H5205" i="4" s="1"/>
  <c r="N5205" i="4" s="1"/>
  <c r="H4446" i="4"/>
  <c r="N4446" i="4" s="1"/>
  <c r="F5116" i="4"/>
  <c r="H5116" i="4" s="1"/>
  <c r="N5116" i="4" s="1"/>
  <c r="H4421" i="4"/>
  <c r="N4421" i="4" s="1"/>
  <c r="F5091" i="4"/>
  <c r="H5091" i="4" s="1"/>
  <c r="N5091" i="4" s="1"/>
  <c r="H4473" i="4"/>
  <c r="N4473" i="4" s="1"/>
  <c r="F5143" i="4"/>
  <c r="H5143" i="4" s="1"/>
  <c r="N5143" i="4" s="1"/>
  <c r="H4365" i="4"/>
  <c r="N4365" i="4" s="1"/>
  <c r="F5035" i="4"/>
  <c r="H5035" i="4" s="1"/>
  <c r="N5035" i="4" s="1"/>
  <c r="H4650" i="4"/>
  <c r="N4650" i="4" s="1"/>
  <c r="F5320" i="4"/>
  <c r="H5320" i="4" s="1"/>
  <c r="N5320" i="4" s="1"/>
  <c r="H4529" i="4"/>
  <c r="N4529" i="4" s="1"/>
  <c r="F5199" i="4"/>
  <c r="H5199" i="4" s="1"/>
  <c r="N5199" i="4" s="1"/>
  <c r="H4389" i="4"/>
  <c r="N4389" i="4" s="1"/>
  <c r="F5059" i="4"/>
  <c r="H5059" i="4" s="1"/>
  <c r="N5059" i="4" s="1"/>
  <c r="H4493" i="4"/>
  <c r="N4493" i="4" s="1"/>
  <c r="F5163" i="4"/>
  <c r="H5163" i="4" s="1"/>
  <c r="N5163" i="4" s="1"/>
  <c r="H4445" i="4"/>
  <c r="N4445" i="4" s="1"/>
  <c r="F5115" i="4"/>
  <c r="H5115" i="4" s="1"/>
  <c r="N5115" i="4" s="1"/>
  <c r="H4685" i="4"/>
  <c r="N4685" i="4" s="1"/>
  <c r="F5355" i="4"/>
  <c r="H5355" i="4" s="1"/>
  <c r="N5355" i="4" s="1"/>
  <c r="H4401" i="4"/>
  <c r="N4401" i="4" s="1"/>
  <c r="F5071" i="4"/>
  <c r="H5071" i="4" s="1"/>
  <c r="N5071" i="4" s="1"/>
  <c r="H4511" i="4"/>
  <c r="N4511" i="4" s="1"/>
  <c r="F5181" i="4"/>
  <c r="H5181" i="4" s="1"/>
  <c r="N5181" i="4" s="1"/>
  <c r="H4370" i="4"/>
  <c r="N4370" i="4" s="1"/>
  <c r="F5040" i="4"/>
  <c r="H5040" i="4" s="1"/>
  <c r="N5040" i="4" s="1"/>
  <c r="H4475" i="4"/>
  <c r="N4475" i="4" s="1"/>
  <c r="F5145" i="4"/>
  <c r="H5145" i="4" s="1"/>
  <c r="N5145" i="4" s="1"/>
  <c r="H4300" i="4"/>
  <c r="N4300" i="4" s="1"/>
  <c r="F4970" i="4"/>
  <c r="H4970" i="4" s="1"/>
  <c r="N4970" i="4" s="1"/>
  <c r="H4664" i="4"/>
  <c r="N4664" i="4" s="1"/>
  <c r="F5334" i="4"/>
  <c r="H5334" i="4" s="1"/>
  <c r="N5334" i="4" s="1"/>
  <c r="H4367" i="4"/>
  <c r="N4367" i="4" s="1"/>
  <c r="F5037" i="4"/>
  <c r="H5037" i="4" s="1"/>
  <c r="N5037" i="4" s="1"/>
  <c r="H4374" i="4"/>
  <c r="N4374" i="4" s="1"/>
  <c r="F5044" i="4"/>
  <c r="H5044" i="4" s="1"/>
  <c r="N5044" i="4" s="1"/>
  <c r="H4403" i="4"/>
  <c r="N4403" i="4" s="1"/>
  <c r="F5073" i="4"/>
  <c r="H5073" i="4" s="1"/>
  <c r="N5073" i="4" s="1"/>
  <c r="H4424" i="4"/>
  <c r="N4424" i="4" s="1"/>
  <c r="F5094" i="4"/>
  <c r="H5094" i="4" s="1"/>
  <c r="N5094" i="4" s="1"/>
  <c r="H4406" i="4"/>
  <c r="N4406" i="4" s="1"/>
  <c r="F5076" i="4"/>
  <c r="H5076" i="4" s="1"/>
  <c r="N5076" i="4" s="1"/>
  <c r="H4297" i="4"/>
  <c r="N4297" i="4" s="1"/>
  <c r="F4967" i="4"/>
  <c r="H4967" i="4" s="1"/>
  <c r="N4967" i="4" s="1"/>
  <c r="H4461" i="4"/>
  <c r="N4461" i="4" s="1"/>
  <c r="F5131" i="4"/>
  <c r="H5131" i="4" s="1"/>
  <c r="N5131" i="4" s="1"/>
  <c r="H4629" i="4"/>
  <c r="N4629" i="4" s="1"/>
  <c r="F5299" i="4"/>
  <c r="H5299" i="4" s="1"/>
  <c r="N5299" i="4" s="1"/>
  <c r="H4496" i="4"/>
  <c r="N4496" i="4" s="1"/>
  <c r="F5166" i="4"/>
  <c r="H5166" i="4" s="1"/>
  <c r="N5166" i="4" s="1"/>
  <c r="H4281" i="4"/>
  <c r="N4281" i="4" s="1"/>
  <c r="F4951" i="4"/>
  <c r="H4951" i="4" s="1"/>
  <c r="N4951" i="4" s="1"/>
  <c r="H4632" i="4"/>
  <c r="N4632" i="4" s="1"/>
  <c r="F5302" i="4"/>
  <c r="H5302" i="4" s="1"/>
  <c r="N5302" i="4" s="1"/>
  <c r="H4559" i="4"/>
  <c r="N4559" i="4" s="1"/>
  <c r="F5229" i="4"/>
  <c r="H5229" i="4" s="1"/>
  <c r="N5229" i="4" s="1"/>
  <c r="H4454" i="4"/>
  <c r="N4454" i="4" s="1"/>
  <c r="F5124" i="4"/>
  <c r="H5124" i="4" s="1"/>
  <c r="N5124" i="4" s="1"/>
  <c r="H4404" i="4"/>
  <c r="N4404" i="4" s="1"/>
  <c r="F5074" i="4"/>
  <c r="H5074" i="4" s="1"/>
  <c r="N5074" i="4" s="1"/>
  <c r="H4439" i="4"/>
  <c r="N4439" i="4" s="1"/>
  <c r="F5109" i="4"/>
  <c r="H5109" i="4" s="1"/>
  <c r="N5109" i="4" s="1"/>
  <c r="H4388" i="4"/>
  <c r="N4388" i="4" s="1"/>
  <c r="F5058" i="4"/>
  <c r="H5058" i="4" s="1"/>
  <c r="N5058" i="4" s="1"/>
  <c r="H4463" i="4"/>
  <c r="N4463" i="4" s="1"/>
  <c r="F5133" i="4"/>
  <c r="H5133" i="4" s="1"/>
  <c r="N5133" i="4" s="1"/>
  <c r="H4386" i="4"/>
  <c r="N4386" i="4" s="1"/>
  <c r="F5056" i="4"/>
  <c r="H5056" i="4" s="1"/>
  <c r="N5056" i="4" s="1"/>
  <c r="H4371" i="4"/>
  <c r="N4371" i="4" s="1"/>
  <c r="F5041" i="4"/>
  <c r="H5041" i="4" s="1"/>
  <c r="N5041" i="4" s="1"/>
  <c r="H4482" i="4"/>
  <c r="N4482" i="4" s="1"/>
  <c r="F5152" i="4"/>
  <c r="H5152" i="4" s="1"/>
  <c r="N5152" i="4" s="1"/>
  <c r="H4472" i="4"/>
  <c r="N4472" i="4" s="1"/>
  <c r="F5142" i="4"/>
  <c r="H5142" i="4" s="1"/>
  <c r="N5142" i="4" s="1"/>
  <c r="H4382" i="4"/>
  <c r="N4382" i="4" s="1"/>
  <c r="F5052" i="4"/>
  <c r="H5052" i="4" s="1"/>
  <c r="N5052" i="4" s="1"/>
  <c r="H4487" i="4"/>
  <c r="N4487" i="4" s="1"/>
  <c r="F5157" i="4"/>
  <c r="H5157" i="4" s="1"/>
  <c r="N5157" i="4" s="1"/>
  <c r="H4611" i="4"/>
  <c r="N4611" i="4" s="1"/>
  <c r="F5281" i="4"/>
  <c r="H5281" i="4" s="1"/>
  <c r="N5281" i="4" s="1"/>
  <c r="H4442" i="4"/>
  <c r="N4442" i="4" s="1"/>
  <c r="F5112" i="4"/>
  <c r="H5112" i="4" s="1"/>
  <c r="N5112" i="4" s="1"/>
  <c r="H4509" i="4"/>
  <c r="N4509" i="4" s="1"/>
  <c r="F5179" i="4"/>
  <c r="H5179" i="4" s="1"/>
  <c r="N5179" i="4" s="1"/>
  <c r="H4574" i="4"/>
  <c r="N4574" i="4" s="1"/>
  <c r="F5244" i="4"/>
  <c r="H5244" i="4" s="1"/>
  <c r="N5244" i="4" s="1"/>
  <c r="H4682" i="4"/>
  <c r="N4682" i="4" s="1"/>
  <c r="F5352" i="4"/>
  <c r="H5352" i="4" s="1"/>
  <c r="N5352" i="4" s="1"/>
  <c r="H4288" i="4"/>
  <c r="N4288" i="4" s="1"/>
  <c r="F4958" i="4"/>
  <c r="H4958" i="4" s="1"/>
  <c r="N4958" i="4" s="1"/>
  <c r="H4383" i="4"/>
  <c r="N4383" i="4" s="1"/>
  <c r="F5053" i="4"/>
  <c r="H5053" i="4" s="1"/>
  <c r="N5053" i="4" s="1"/>
  <c r="H4452" i="4"/>
  <c r="N4452" i="4" s="1"/>
  <c r="F5122" i="4"/>
  <c r="H5122" i="4" s="1"/>
  <c r="N5122" i="4" s="1"/>
  <c r="H4502" i="4"/>
  <c r="N4502" i="4" s="1"/>
  <c r="F5172" i="4"/>
  <c r="H5172" i="4" s="1"/>
  <c r="N5172" i="4" s="1"/>
  <c r="H4392" i="4"/>
  <c r="N4392" i="4" s="1"/>
  <c r="F5062" i="4"/>
  <c r="H5062" i="4" s="1"/>
  <c r="N5062" i="4" s="1"/>
  <c r="H4427" i="4"/>
  <c r="N4427" i="4" s="1"/>
  <c r="F5097" i="4"/>
  <c r="H5097" i="4" s="1"/>
  <c r="N5097" i="4" s="1"/>
  <c r="H4532" i="4"/>
  <c r="N4532" i="4" s="1"/>
  <c r="F5202" i="4"/>
  <c r="H5202" i="4" s="1"/>
  <c r="N5202" i="4" s="1"/>
  <c r="H4436" i="4"/>
  <c r="N4436" i="4" s="1"/>
  <c r="F5106" i="4"/>
  <c r="H5106" i="4" s="1"/>
  <c r="N5106" i="4" s="1"/>
  <c r="H4299" i="4"/>
  <c r="N4299" i="4" s="1"/>
  <c r="F4969" i="4"/>
  <c r="H4969" i="4" s="1"/>
  <c r="N4969" i="4" s="1"/>
  <c r="H4364" i="4"/>
  <c r="N4364" i="4" s="1"/>
  <c r="F5034" i="4"/>
  <c r="H5034" i="4" s="1"/>
  <c r="N5034" i="4" s="1"/>
  <c r="H4673" i="4"/>
  <c r="N4673" i="4" s="1"/>
  <c r="F5343" i="4"/>
  <c r="H5343" i="4" s="1"/>
  <c r="N5343" i="4" s="1"/>
  <c r="H4385" i="4"/>
  <c r="N4385" i="4" s="1"/>
  <c r="F5055" i="4"/>
  <c r="H5055" i="4" s="1"/>
  <c r="N5055" i="4" s="1"/>
  <c r="H4605" i="4"/>
  <c r="N4605" i="4" s="1"/>
  <c r="F5275" i="4"/>
  <c r="H5275" i="4" s="1"/>
  <c r="N5275" i="4" s="1"/>
  <c r="H4484" i="4"/>
  <c r="N4484" i="4" s="1"/>
  <c r="F5154" i="4"/>
  <c r="H5154" i="4" s="1"/>
  <c r="N5154" i="4" s="1"/>
  <c r="H4409" i="4"/>
  <c r="N4409" i="4" s="1"/>
  <c r="F5079" i="4"/>
  <c r="H5079" i="4" s="1"/>
  <c r="N5079" i="4" s="1"/>
  <c r="H4391" i="4"/>
  <c r="N4391" i="4" s="1"/>
  <c r="F5061" i="4"/>
  <c r="H5061" i="4" s="1"/>
  <c r="N5061" i="4" s="1"/>
  <c r="H4626" i="4"/>
  <c r="N4626" i="4" s="1"/>
  <c r="F5296" i="4"/>
  <c r="H5296" i="4" s="1"/>
  <c r="N5296" i="4" s="1"/>
  <c r="H4460" i="4"/>
  <c r="N4460" i="4" s="1"/>
  <c r="F5130" i="4"/>
  <c r="H5130" i="4" s="1"/>
  <c r="N5130" i="4" s="1"/>
  <c r="H4527" i="4"/>
  <c r="N4527" i="4" s="1"/>
  <c r="F5197" i="4"/>
  <c r="H5197" i="4" s="1"/>
  <c r="N5197" i="4" s="1"/>
  <c r="H4571" i="4"/>
  <c r="N4571" i="4" s="1"/>
  <c r="F5241" i="4"/>
  <c r="H5241" i="4" s="1"/>
  <c r="N5241" i="4" s="1"/>
  <c r="H4553" i="4"/>
  <c r="N4553" i="4" s="1"/>
  <c r="F5223" i="4"/>
  <c r="H5223" i="4" s="1"/>
  <c r="N5223" i="4" s="1"/>
  <c r="H4418" i="4"/>
  <c r="N4418" i="4" s="1"/>
  <c r="F5088" i="4"/>
  <c r="H5088" i="4" s="1"/>
  <c r="N5088" i="4" s="1"/>
  <c r="H4410" i="4"/>
  <c r="N4410" i="4" s="1"/>
  <c r="F5080" i="4"/>
  <c r="H5080" i="4" s="1"/>
  <c r="N5080" i="4" s="1"/>
  <c r="H4400" i="4"/>
  <c r="N4400" i="4" s="1"/>
  <c r="F5070" i="4"/>
  <c r="H5070" i="4" s="1"/>
  <c r="N5070" i="4" s="1"/>
  <c r="H4572" i="4"/>
  <c r="N4572" i="4" s="1"/>
  <c r="F5242" i="4"/>
  <c r="H5242" i="4" s="1"/>
  <c r="N5242" i="4" s="1"/>
  <c r="H4518" i="4"/>
  <c r="N4518" i="4" s="1"/>
  <c r="F5188" i="4"/>
  <c r="H5188" i="4" s="1"/>
  <c r="N5188" i="4" s="1"/>
  <c r="H4368" i="4"/>
  <c r="N4368" i="4" s="1"/>
  <c r="F5038" i="4"/>
  <c r="H5038" i="4" s="1"/>
  <c r="N5038" i="4" s="1"/>
  <c r="H4617" i="4"/>
  <c r="N4617" i="4" s="1"/>
  <c r="F5287" i="4"/>
  <c r="H5287" i="4" s="1"/>
  <c r="N5287" i="4" s="1"/>
  <c r="H4635" i="4"/>
  <c r="N4635" i="4" s="1"/>
  <c r="F5305" i="4"/>
  <c r="H5305" i="4" s="1"/>
  <c r="N5305" i="4" s="1"/>
  <c r="H4647" i="4"/>
  <c r="N4647" i="4" s="1"/>
  <c r="F5317" i="4"/>
  <c r="H5317" i="4" s="1"/>
  <c r="N5317" i="4" s="1"/>
  <c r="H4457" i="4"/>
  <c r="N4457" i="4" s="1"/>
  <c r="F5127" i="4"/>
  <c r="H5127" i="4" s="1"/>
  <c r="N5127" i="4" s="1"/>
  <c r="H4286" i="4"/>
  <c r="N4286" i="4" s="1"/>
  <c r="F4956" i="4"/>
  <c r="H4956" i="4" s="1"/>
  <c r="N4956" i="4" s="1"/>
  <c r="H4407" i="4"/>
  <c r="N4407" i="4" s="1"/>
  <c r="F5077" i="4"/>
  <c r="H5077" i="4" s="1"/>
  <c r="N5077" i="4" s="1"/>
  <c r="H3606" i="4"/>
  <c r="N3606" i="4" s="1"/>
  <c r="F4276" i="4"/>
  <c r="H3875" i="4"/>
  <c r="N3875" i="4" s="1"/>
  <c r="F4545" i="4"/>
  <c r="H3612" i="4"/>
  <c r="N3612" i="4" s="1"/>
  <c r="F4282" i="4"/>
  <c r="H3624" i="4"/>
  <c r="N3624" i="4" s="1"/>
  <c r="F4294" i="4"/>
  <c r="H3658" i="4"/>
  <c r="N3658" i="4" s="1"/>
  <c r="F4328" i="4"/>
  <c r="H3603" i="4"/>
  <c r="N3603" i="4" s="1"/>
  <c r="F4273" i="4"/>
  <c r="H3609" i="4"/>
  <c r="N3609" i="4" s="1"/>
  <c r="F4279" i="4"/>
  <c r="H3656" i="4"/>
  <c r="N3656" i="4" s="1"/>
  <c r="F4326" i="4"/>
  <c r="H3655" i="4"/>
  <c r="N3655" i="4" s="1"/>
  <c r="F4325" i="4"/>
  <c r="H3892" i="4"/>
  <c r="N3892" i="4" s="1"/>
  <c r="F4562" i="4"/>
  <c r="H3620" i="4"/>
  <c r="N3620" i="4" s="1"/>
  <c r="F4290" i="4"/>
  <c r="H3788" i="4"/>
  <c r="N3788" i="4" s="1"/>
  <c r="G4458" i="4"/>
  <c r="H3657" i="4"/>
  <c r="N3657" i="4" s="1"/>
  <c r="F4327" i="4"/>
  <c r="H3615" i="4"/>
  <c r="N3615" i="4" s="1"/>
  <c r="F4285" i="4"/>
  <c r="F290" i="3"/>
  <c r="D293" i="4" s="1"/>
  <c r="D292" i="4"/>
  <c r="E292" i="2"/>
  <c r="G292" i="2" s="1"/>
  <c r="F277" i="3"/>
  <c r="D279" i="4"/>
  <c r="D949" i="4" s="1"/>
  <c r="D1619" i="4" s="1"/>
  <c r="D2289" i="4" s="1"/>
  <c r="D2959" i="4" s="1"/>
  <c r="D3629" i="4" s="1"/>
  <c r="D4299" i="4" s="1"/>
  <c r="D4969" i="4" s="1"/>
  <c r="E279" i="2"/>
  <c r="G279" i="2" s="1"/>
  <c r="D290" i="3"/>
  <c r="C293" i="4" s="1"/>
  <c r="C292" i="4"/>
  <c r="D292" i="2"/>
  <c r="F287" i="3"/>
  <c r="E289" i="2"/>
  <c r="G289" i="2" s="1"/>
  <c r="D289" i="4"/>
  <c r="D280" i="3"/>
  <c r="C282" i="4"/>
  <c r="D282" i="2"/>
  <c r="F280" i="3"/>
  <c r="E282" i="2"/>
  <c r="G282" i="2" s="1"/>
  <c r="D282" i="4"/>
  <c r="D287" i="3"/>
  <c r="D289" i="2"/>
  <c r="C289" i="4"/>
  <c r="BB277" i="3"/>
  <c r="BD289" i="3"/>
  <c r="BD294" i="3"/>
  <c r="BB284" i="3"/>
  <c r="AZ281" i="3"/>
  <c r="BB281" i="3" s="1"/>
  <c r="BB296" i="3"/>
  <c r="BD280" i="3"/>
  <c r="AZ280" i="3"/>
  <c r="AZ282" i="3"/>
  <c r="BC282" i="3" s="1"/>
  <c r="BD282" i="3"/>
  <c r="AZ279" i="3"/>
  <c r="BC279" i="3" s="1"/>
  <c r="BD279" i="3"/>
  <c r="BD283" i="3"/>
  <c r="AZ283" i="3"/>
  <c r="AZ291" i="3"/>
  <c r="AO675" i="3"/>
  <c r="H4285" i="4" l="1"/>
  <c r="N4285" i="4" s="1"/>
  <c r="F4955" i="4"/>
  <c r="H4955" i="4" s="1"/>
  <c r="N4955" i="4" s="1"/>
  <c r="H4326" i="4"/>
  <c r="N4326" i="4" s="1"/>
  <c r="F4996" i="4"/>
  <c r="H4996" i="4" s="1"/>
  <c r="N4996" i="4" s="1"/>
  <c r="H4328" i="4"/>
  <c r="N4328" i="4" s="1"/>
  <c r="F4998" i="4"/>
  <c r="H4998" i="4" s="1"/>
  <c r="N4998" i="4" s="1"/>
  <c r="H4545" i="4"/>
  <c r="N4545" i="4" s="1"/>
  <c r="F5215" i="4"/>
  <c r="H5215" i="4" s="1"/>
  <c r="N5215" i="4" s="1"/>
  <c r="H4327" i="4"/>
  <c r="N4327" i="4" s="1"/>
  <c r="F4997" i="4"/>
  <c r="H4997" i="4" s="1"/>
  <c r="N4997" i="4" s="1"/>
  <c r="H4562" i="4"/>
  <c r="N4562" i="4" s="1"/>
  <c r="F5232" i="4"/>
  <c r="H5232" i="4" s="1"/>
  <c r="N5232" i="4" s="1"/>
  <c r="H4279" i="4"/>
  <c r="N4279" i="4" s="1"/>
  <c r="F4949" i="4"/>
  <c r="H4949" i="4" s="1"/>
  <c r="N4949" i="4" s="1"/>
  <c r="H4294" i="4"/>
  <c r="N4294" i="4" s="1"/>
  <c r="F4964" i="4"/>
  <c r="H4964" i="4" s="1"/>
  <c r="N4964" i="4" s="1"/>
  <c r="H4276" i="4"/>
  <c r="N4276" i="4" s="1"/>
  <c r="F4946" i="4"/>
  <c r="H4946" i="4" s="1"/>
  <c r="N4946" i="4" s="1"/>
  <c r="H4290" i="4"/>
  <c r="N4290" i="4" s="1"/>
  <c r="F4960" i="4"/>
  <c r="H4960" i="4" s="1"/>
  <c r="N4960" i="4" s="1"/>
  <c r="H4458" i="4"/>
  <c r="N4458" i="4" s="1"/>
  <c r="G5128" i="4"/>
  <c r="H5128" i="4" s="1"/>
  <c r="N5128" i="4" s="1"/>
  <c r="H4282" i="4"/>
  <c r="N4282" i="4" s="1"/>
  <c r="F4952" i="4"/>
  <c r="H4952" i="4" s="1"/>
  <c r="N4952" i="4" s="1"/>
  <c r="H4325" i="4"/>
  <c r="N4325" i="4" s="1"/>
  <c r="F4995" i="4"/>
  <c r="H4995" i="4" s="1"/>
  <c r="N4995" i="4" s="1"/>
  <c r="H4273" i="4"/>
  <c r="N4273" i="4" s="1"/>
  <c r="F4943" i="4"/>
  <c r="H4943" i="4" s="1"/>
  <c r="N4943" i="4" s="1"/>
  <c r="E293" i="2"/>
  <c r="G293" i="2" s="1"/>
  <c r="F291" i="3"/>
  <c r="F292" i="3" s="1"/>
  <c r="D291" i="3"/>
  <c r="D294" i="2" s="1"/>
  <c r="D293" i="2"/>
  <c r="D280" i="4"/>
  <c r="D950" i="4" s="1"/>
  <c r="D1620" i="4" s="1"/>
  <c r="D2290" i="4" s="1"/>
  <c r="D2960" i="4" s="1"/>
  <c r="D3630" i="4" s="1"/>
  <c r="D4300" i="4" s="1"/>
  <c r="D4970" i="4" s="1"/>
  <c r="E280" i="2"/>
  <c r="G280" i="2" s="1"/>
  <c r="C290" i="4"/>
  <c r="D290" i="2"/>
  <c r="D281" i="3"/>
  <c r="D283" i="2"/>
  <c r="C283" i="4"/>
  <c r="F281" i="3"/>
  <c r="E283" i="2"/>
  <c r="G283" i="2" s="1"/>
  <c r="D283" i="4"/>
  <c r="D290" i="4"/>
  <c r="E290" i="2"/>
  <c r="G290" i="2" s="1"/>
  <c r="BB291" i="3"/>
  <c r="BB282" i="3"/>
  <c r="AZ289" i="3"/>
  <c r="BB289" i="3" s="1"/>
  <c r="BC291" i="3"/>
  <c r="BB280" i="3"/>
  <c r="AZ294" i="3"/>
  <c r="BC294" i="3" s="1"/>
  <c r="BD292" i="3"/>
  <c r="AZ292" i="3"/>
  <c r="BB292" i="3" s="1"/>
  <c r="BD286" i="3"/>
  <c r="AZ286" i="3"/>
  <c r="BB286" i="3" s="1"/>
  <c r="BC281" i="3"/>
  <c r="BB283" i="3"/>
  <c r="BD295" i="3"/>
  <c r="AZ295" i="3"/>
  <c r="AZ290" i="3"/>
  <c r="BB290" i="3" s="1"/>
  <c r="BD290" i="3"/>
  <c r="BC283" i="3"/>
  <c r="BC280" i="3"/>
  <c r="AZ293" i="3"/>
  <c r="BB293" i="3" s="1"/>
  <c r="BD293" i="3"/>
  <c r="BB279" i="3"/>
  <c r="AZ276" i="3"/>
  <c r="BC276" i="3" s="1"/>
  <c r="BD276" i="3"/>
  <c r="A203" i="2"/>
  <c r="B203" i="2"/>
  <c r="C203" i="2"/>
  <c r="M203" i="2" s="1"/>
  <c r="D203" i="2"/>
  <c r="E203" i="2"/>
  <c r="G203" i="2" s="1"/>
  <c r="I203" i="2"/>
  <c r="J203" i="2"/>
  <c r="L203" i="2"/>
  <c r="A204" i="2"/>
  <c r="B204" i="2"/>
  <c r="C204" i="2"/>
  <c r="M204" i="2" s="1"/>
  <c r="D204" i="2"/>
  <c r="E204" i="2"/>
  <c r="G204" i="2" s="1"/>
  <c r="I204" i="2"/>
  <c r="J204" i="2"/>
  <c r="L204" i="2"/>
  <c r="A205" i="2"/>
  <c r="B205" i="2"/>
  <c r="C205" i="2"/>
  <c r="M205" i="2" s="1"/>
  <c r="D205" i="2"/>
  <c r="E205" i="2"/>
  <c r="G205" i="2" s="1"/>
  <c r="I205" i="2"/>
  <c r="J205" i="2"/>
  <c r="L205" i="2"/>
  <c r="E294" i="2" l="1"/>
  <c r="G294" i="2" s="1"/>
  <c r="D294" i="4"/>
  <c r="C294" i="4"/>
  <c r="D292" i="3"/>
  <c r="D293" i="3" s="1"/>
  <c r="F293" i="3"/>
  <c r="D295" i="4"/>
  <c r="E295" i="2"/>
  <c r="G295" i="2" s="1"/>
  <c r="F282" i="3"/>
  <c r="E284" i="2"/>
  <c r="G284" i="2" s="1"/>
  <c r="D284" i="4"/>
  <c r="D282" i="3"/>
  <c r="C284" i="4"/>
  <c r="D284" i="2"/>
  <c r="BC289" i="3"/>
  <c r="BB294" i="3"/>
  <c r="BC292" i="3"/>
  <c r="BB295" i="3"/>
  <c r="BC295" i="3"/>
  <c r="BC286" i="3"/>
  <c r="BC290" i="3"/>
  <c r="BB276" i="3"/>
  <c r="BC293" i="3"/>
  <c r="K675" i="4"/>
  <c r="L675" i="4"/>
  <c r="J10" i="4"/>
  <c r="I10" i="4"/>
  <c r="A1014" i="4"/>
  <c r="A1684" i="4" s="1"/>
  <c r="A2354" i="4" s="1"/>
  <c r="A3024" i="4" s="1"/>
  <c r="A3694" i="4" s="1"/>
  <c r="A4364" i="4" s="1"/>
  <c r="A5034" i="4" s="1"/>
  <c r="B1014" i="4"/>
  <c r="B1684" i="4" s="1"/>
  <c r="B2354" i="4" s="1"/>
  <c r="B3024" i="4" s="1"/>
  <c r="B3694" i="4" s="1"/>
  <c r="B4364" i="4" s="1"/>
  <c r="B5034" i="4" s="1"/>
  <c r="C1014" i="4"/>
  <c r="C1684" i="4" s="1"/>
  <c r="C2354" i="4" s="1"/>
  <c r="C3024" i="4" s="1"/>
  <c r="C3694" i="4" s="1"/>
  <c r="C4364" i="4" s="1"/>
  <c r="C5034" i="4" s="1"/>
  <c r="D1014" i="4"/>
  <c r="D1684" i="4" s="1"/>
  <c r="D2354" i="4" s="1"/>
  <c r="D3024" i="4" s="1"/>
  <c r="D3694" i="4" s="1"/>
  <c r="D4364" i="4" s="1"/>
  <c r="D5034" i="4" s="1"/>
  <c r="E1014" i="4"/>
  <c r="E1684" i="4" s="1"/>
  <c r="E2354" i="4" s="1"/>
  <c r="E3024" i="4" s="1"/>
  <c r="E3694" i="4" s="1"/>
  <c r="E4364" i="4" s="1"/>
  <c r="E5034" i="4" s="1"/>
  <c r="A1015" i="4"/>
  <c r="A1685" i="4" s="1"/>
  <c r="A2355" i="4" s="1"/>
  <c r="A3025" i="4" s="1"/>
  <c r="A3695" i="4" s="1"/>
  <c r="A4365" i="4" s="1"/>
  <c r="A5035" i="4" s="1"/>
  <c r="B1015" i="4"/>
  <c r="B1685" i="4" s="1"/>
  <c r="B2355" i="4" s="1"/>
  <c r="B3025" i="4" s="1"/>
  <c r="B3695" i="4" s="1"/>
  <c r="B4365" i="4" s="1"/>
  <c r="B5035" i="4" s="1"/>
  <c r="C1015" i="4"/>
  <c r="C1685" i="4" s="1"/>
  <c r="C2355" i="4" s="1"/>
  <c r="C3025" i="4" s="1"/>
  <c r="C3695" i="4" s="1"/>
  <c r="C4365" i="4" s="1"/>
  <c r="C5035" i="4" s="1"/>
  <c r="D1015" i="4"/>
  <c r="D1685" i="4" s="1"/>
  <c r="D2355" i="4" s="1"/>
  <c r="D3025" i="4" s="1"/>
  <c r="D3695" i="4" s="1"/>
  <c r="D4365" i="4" s="1"/>
  <c r="D5035" i="4" s="1"/>
  <c r="E1015" i="4"/>
  <c r="E1685" i="4" s="1"/>
  <c r="E2355" i="4" s="1"/>
  <c r="E3025" i="4" s="1"/>
  <c r="E3695" i="4" s="1"/>
  <c r="E4365" i="4" s="1"/>
  <c r="E5035" i="4" s="1"/>
  <c r="A1016" i="4"/>
  <c r="A1686" i="4" s="1"/>
  <c r="A2356" i="4" s="1"/>
  <c r="A3026" i="4" s="1"/>
  <c r="A3696" i="4" s="1"/>
  <c r="A4366" i="4" s="1"/>
  <c r="A5036" i="4" s="1"/>
  <c r="B1016" i="4"/>
  <c r="B1686" i="4" s="1"/>
  <c r="B2356" i="4" s="1"/>
  <c r="B3026" i="4" s="1"/>
  <c r="B3696" i="4" s="1"/>
  <c r="B4366" i="4" s="1"/>
  <c r="B5036" i="4" s="1"/>
  <c r="C1016" i="4"/>
  <c r="C1686" i="4" s="1"/>
  <c r="C2356" i="4" s="1"/>
  <c r="C3026" i="4" s="1"/>
  <c r="C3696" i="4" s="1"/>
  <c r="C4366" i="4" s="1"/>
  <c r="C5036" i="4" s="1"/>
  <c r="D1016" i="4"/>
  <c r="D1686" i="4" s="1"/>
  <c r="D2356" i="4" s="1"/>
  <c r="D3026" i="4" s="1"/>
  <c r="D3696" i="4" s="1"/>
  <c r="D4366" i="4" s="1"/>
  <c r="D5036" i="4" s="1"/>
  <c r="E1016" i="4"/>
  <c r="E1686" i="4" s="1"/>
  <c r="E2356" i="4" s="1"/>
  <c r="E3026" i="4" s="1"/>
  <c r="E3696" i="4" s="1"/>
  <c r="E4366" i="4" s="1"/>
  <c r="E5036" i="4" s="1"/>
  <c r="A1017" i="4"/>
  <c r="A1687" i="4" s="1"/>
  <c r="A2357" i="4" s="1"/>
  <c r="A3027" i="4" s="1"/>
  <c r="A3697" i="4" s="1"/>
  <c r="A4367" i="4" s="1"/>
  <c r="A5037" i="4" s="1"/>
  <c r="B1017" i="4"/>
  <c r="B1687" i="4" s="1"/>
  <c r="B2357" i="4" s="1"/>
  <c r="B3027" i="4" s="1"/>
  <c r="B3697" i="4" s="1"/>
  <c r="B4367" i="4" s="1"/>
  <c r="B5037" i="4" s="1"/>
  <c r="C1017" i="4"/>
  <c r="C1687" i="4" s="1"/>
  <c r="C2357" i="4" s="1"/>
  <c r="C3027" i="4" s="1"/>
  <c r="C3697" i="4" s="1"/>
  <c r="C4367" i="4" s="1"/>
  <c r="C5037" i="4" s="1"/>
  <c r="D1017" i="4"/>
  <c r="D1687" i="4" s="1"/>
  <c r="D2357" i="4" s="1"/>
  <c r="D3027" i="4" s="1"/>
  <c r="D3697" i="4" s="1"/>
  <c r="D4367" i="4" s="1"/>
  <c r="D5037" i="4" s="1"/>
  <c r="E1017" i="4"/>
  <c r="E1687" i="4" s="1"/>
  <c r="E2357" i="4" s="1"/>
  <c r="E3027" i="4" s="1"/>
  <c r="E3697" i="4" s="1"/>
  <c r="E4367" i="4" s="1"/>
  <c r="E5037" i="4" s="1"/>
  <c r="A1018" i="4"/>
  <c r="A1688" i="4" s="1"/>
  <c r="A2358" i="4" s="1"/>
  <c r="A3028" i="4" s="1"/>
  <c r="A3698" i="4" s="1"/>
  <c r="A4368" i="4" s="1"/>
  <c r="A5038" i="4" s="1"/>
  <c r="B1018" i="4"/>
  <c r="B1688" i="4" s="1"/>
  <c r="B2358" i="4" s="1"/>
  <c r="B3028" i="4" s="1"/>
  <c r="B3698" i="4" s="1"/>
  <c r="B4368" i="4" s="1"/>
  <c r="B5038" i="4" s="1"/>
  <c r="C1018" i="4"/>
  <c r="C1688" i="4" s="1"/>
  <c r="C2358" i="4" s="1"/>
  <c r="C3028" i="4" s="1"/>
  <c r="C3698" i="4" s="1"/>
  <c r="C4368" i="4" s="1"/>
  <c r="C5038" i="4" s="1"/>
  <c r="D1018" i="4"/>
  <c r="D1688" i="4" s="1"/>
  <c r="D2358" i="4" s="1"/>
  <c r="D3028" i="4" s="1"/>
  <c r="D3698" i="4" s="1"/>
  <c r="D4368" i="4" s="1"/>
  <c r="D5038" i="4" s="1"/>
  <c r="E1018" i="4"/>
  <c r="E1688" i="4" s="1"/>
  <c r="E2358" i="4" s="1"/>
  <c r="E3028" i="4" s="1"/>
  <c r="E3698" i="4" s="1"/>
  <c r="E4368" i="4" s="1"/>
  <c r="E5038" i="4" s="1"/>
  <c r="A1019" i="4"/>
  <c r="A1689" i="4" s="1"/>
  <c r="A2359" i="4" s="1"/>
  <c r="A3029" i="4" s="1"/>
  <c r="A3699" i="4" s="1"/>
  <c r="A4369" i="4" s="1"/>
  <c r="A5039" i="4" s="1"/>
  <c r="B1019" i="4"/>
  <c r="B1689" i="4" s="1"/>
  <c r="B2359" i="4" s="1"/>
  <c r="B3029" i="4" s="1"/>
  <c r="B3699" i="4" s="1"/>
  <c r="B4369" i="4" s="1"/>
  <c r="B5039" i="4" s="1"/>
  <c r="C1019" i="4"/>
  <c r="C1689" i="4" s="1"/>
  <c r="C2359" i="4" s="1"/>
  <c r="C3029" i="4" s="1"/>
  <c r="C3699" i="4" s="1"/>
  <c r="C4369" i="4" s="1"/>
  <c r="C5039" i="4" s="1"/>
  <c r="D1019" i="4"/>
  <c r="D1689" i="4" s="1"/>
  <c r="D2359" i="4" s="1"/>
  <c r="D3029" i="4" s="1"/>
  <c r="D3699" i="4" s="1"/>
  <c r="D4369" i="4" s="1"/>
  <c r="D5039" i="4" s="1"/>
  <c r="E1019" i="4"/>
  <c r="E1689" i="4" s="1"/>
  <c r="E2359" i="4" s="1"/>
  <c r="E3029" i="4" s="1"/>
  <c r="E3699" i="4" s="1"/>
  <c r="E4369" i="4" s="1"/>
  <c r="E5039" i="4" s="1"/>
  <c r="A1020" i="4"/>
  <c r="A1690" i="4" s="1"/>
  <c r="A2360" i="4" s="1"/>
  <c r="A3030" i="4" s="1"/>
  <c r="A3700" i="4" s="1"/>
  <c r="A4370" i="4" s="1"/>
  <c r="A5040" i="4" s="1"/>
  <c r="B1020" i="4"/>
  <c r="B1690" i="4" s="1"/>
  <c r="B2360" i="4" s="1"/>
  <c r="B3030" i="4" s="1"/>
  <c r="B3700" i="4" s="1"/>
  <c r="B4370" i="4" s="1"/>
  <c r="B5040" i="4" s="1"/>
  <c r="C1020" i="4"/>
  <c r="C1690" i="4" s="1"/>
  <c r="C2360" i="4" s="1"/>
  <c r="C3030" i="4" s="1"/>
  <c r="C3700" i="4" s="1"/>
  <c r="C4370" i="4" s="1"/>
  <c r="C5040" i="4" s="1"/>
  <c r="D1020" i="4"/>
  <c r="D1690" i="4" s="1"/>
  <c r="D2360" i="4" s="1"/>
  <c r="D3030" i="4" s="1"/>
  <c r="D3700" i="4" s="1"/>
  <c r="D4370" i="4" s="1"/>
  <c r="D5040" i="4" s="1"/>
  <c r="A1021" i="4"/>
  <c r="A1691" i="4" s="1"/>
  <c r="A2361" i="4" s="1"/>
  <c r="A3031" i="4" s="1"/>
  <c r="A3701" i="4" s="1"/>
  <c r="A4371" i="4" s="1"/>
  <c r="A5041" i="4" s="1"/>
  <c r="B1021" i="4"/>
  <c r="B1691" i="4" s="1"/>
  <c r="B2361" i="4" s="1"/>
  <c r="B3031" i="4" s="1"/>
  <c r="B3701" i="4" s="1"/>
  <c r="B4371" i="4" s="1"/>
  <c r="B5041" i="4" s="1"/>
  <c r="C1021" i="4"/>
  <c r="C1691" i="4" s="1"/>
  <c r="C2361" i="4" s="1"/>
  <c r="C3031" i="4" s="1"/>
  <c r="C3701" i="4" s="1"/>
  <c r="C4371" i="4" s="1"/>
  <c r="C5041" i="4" s="1"/>
  <c r="D1021" i="4"/>
  <c r="D1691" i="4" s="1"/>
  <c r="D2361" i="4" s="1"/>
  <c r="D3031" i="4" s="1"/>
  <c r="D3701" i="4" s="1"/>
  <c r="D4371" i="4" s="1"/>
  <c r="D5041" i="4" s="1"/>
  <c r="E1021" i="4"/>
  <c r="E1691" i="4" s="1"/>
  <c r="E2361" i="4" s="1"/>
  <c r="E3031" i="4" s="1"/>
  <c r="E3701" i="4" s="1"/>
  <c r="E4371" i="4" s="1"/>
  <c r="E5041" i="4" s="1"/>
  <c r="A1022" i="4"/>
  <c r="A1692" i="4" s="1"/>
  <c r="A2362" i="4" s="1"/>
  <c r="A3032" i="4" s="1"/>
  <c r="A3702" i="4" s="1"/>
  <c r="A4372" i="4" s="1"/>
  <c r="A5042" i="4" s="1"/>
  <c r="B1022" i="4"/>
  <c r="B1692" i="4" s="1"/>
  <c r="B2362" i="4" s="1"/>
  <c r="B3032" i="4" s="1"/>
  <c r="B3702" i="4" s="1"/>
  <c r="B4372" i="4" s="1"/>
  <c r="B5042" i="4" s="1"/>
  <c r="C1022" i="4"/>
  <c r="C1692" i="4" s="1"/>
  <c r="C2362" i="4" s="1"/>
  <c r="C3032" i="4" s="1"/>
  <c r="C3702" i="4" s="1"/>
  <c r="C4372" i="4" s="1"/>
  <c r="C5042" i="4" s="1"/>
  <c r="D1022" i="4"/>
  <c r="D1692" i="4" s="1"/>
  <c r="D2362" i="4" s="1"/>
  <c r="D3032" i="4" s="1"/>
  <c r="D3702" i="4" s="1"/>
  <c r="D4372" i="4" s="1"/>
  <c r="D5042" i="4" s="1"/>
  <c r="A1023" i="4"/>
  <c r="A1693" i="4" s="1"/>
  <c r="A2363" i="4" s="1"/>
  <c r="A3033" i="4" s="1"/>
  <c r="A3703" i="4" s="1"/>
  <c r="A4373" i="4" s="1"/>
  <c r="A5043" i="4" s="1"/>
  <c r="B1023" i="4"/>
  <c r="B1693" i="4" s="1"/>
  <c r="B2363" i="4" s="1"/>
  <c r="B3033" i="4" s="1"/>
  <c r="B3703" i="4" s="1"/>
  <c r="B4373" i="4" s="1"/>
  <c r="B5043" i="4" s="1"/>
  <c r="C1023" i="4"/>
  <c r="C1693" i="4" s="1"/>
  <c r="C2363" i="4" s="1"/>
  <c r="C3033" i="4" s="1"/>
  <c r="C3703" i="4" s="1"/>
  <c r="C4373" i="4" s="1"/>
  <c r="C5043" i="4" s="1"/>
  <c r="D1023" i="4"/>
  <c r="D1693" i="4" s="1"/>
  <c r="D2363" i="4" s="1"/>
  <c r="D3033" i="4" s="1"/>
  <c r="D3703" i="4" s="1"/>
  <c r="D4373" i="4" s="1"/>
  <c r="D5043" i="4" s="1"/>
  <c r="E1023" i="4"/>
  <c r="E1693" i="4" s="1"/>
  <c r="E2363" i="4" s="1"/>
  <c r="E3033" i="4" s="1"/>
  <c r="E3703" i="4" s="1"/>
  <c r="E4373" i="4" s="1"/>
  <c r="E5043" i="4" s="1"/>
  <c r="A1024" i="4"/>
  <c r="A1694" i="4" s="1"/>
  <c r="A2364" i="4" s="1"/>
  <c r="A3034" i="4" s="1"/>
  <c r="A3704" i="4" s="1"/>
  <c r="A4374" i="4" s="1"/>
  <c r="A5044" i="4" s="1"/>
  <c r="B1024" i="4"/>
  <c r="B1694" i="4" s="1"/>
  <c r="B2364" i="4" s="1"/>
  <c r="B3034" i="4" s="1"/>
  <c r="B3704" i="4" s="1"/>
  <c r="B4374" i="4" s="1"/>
  <c r="B5044" i="4" s="1"/>
  <c r="C1024" i="4"/>
  <c r="C1694" i="4" s="1"/>
  <c r="C2364" i="4" s="1"/>
  <c r="C3034" i="4" s="1"/>
  <c r="C3704" i="4" s="1"/>
  <c r="C4374" i="4" s="1"/>
  <c r="C5044" i="4" s="1"/>
  <c r="D1024" i="4"/>
  <c r="D1694" i="4" s="1"/>
  <c r="D2364" i="4" s="1"/>
  <c r="D3034" i="4" s="1"/>
  <c r="D3704" i="4" s="1"/>
  <c r="D4374" i="4" s="1"/>
  <c r="D5044" i="4" s="1"/>
  <c r="A1025" i="4"/>
  <c r="A1695" i="4" s="1"/>
  <c r="A2365" i="4" s="1"/>
  <c r="A3035" i="4" s="1"/>
  <c r="A3705" i="4" s="1"/>
  <c r="A4375" i="4" s="1"/>
  <c r="A5045" i="4" s="1"/>
  <c r="B1025" i="4"/>
  <c r="B1695" i="4" s="1"/>
  <c r="B2365" i="4" s="1"/>
  <c r="B3035" i="4" s="1"/>
  <c r="B3705" i="4" s="1"/>
  <c r="B4375" i="4" s="1"/>
  <c r="B5045" i="4" s="1"/>
  <c r="C1025" i="4"/>
  <c r="C1695" i="4" s="1"/>
  <c r="C2365" i="4" s="1"/>
  <c r="C3035" i="4" s="1"/>
  <c r="C3705" i="4" s="1"/>
  <c r="C4375" i="4" s="1"/>
  <c r="C5045" i="4" s="1"/>
  <c r="D1025" i="4"/>
  <c r="D1695" i="4" s="1"/>
  <c r="D2365" i="4" s="1"/>
  <c r="D3035" i="4" s="1"/>
  <c r="D3705" i="4" s="1"/>
  <c r="D4375" i="4" s="1"/>
  <c r="D5045" i="4" s="1"/>
  <c r="E1025" i="4"/>
  <c r="E1695" i="4" s="1"/>
  <c r="E2365" i="4" s="1"/>
  <c r="E3035" i="4" s="1"/>
  <c r="E3705" i="4" s="1"/>
  <c r="E4375" i="4" s="1"/>
  <c r="E5045" i="4" s="1"/>
  <c r="A1026" i="4"/>
  <c r="A1696" i="4" s="1"/>
  <c r="A2366" i="4" s="1"/>
  <c r="A3036" i="4" s="1"/>
  <c r="A3706" i="4" s="1"/>
  <c r="A4376" i="4" s="1"/>
  <c r="A5046" i="4" s="1"/>
  <c r="B1026" i="4"/>
  <c r="B1696" i="4" s="1"/>
  <c r="B2366" i="4" s="1"/>
  <c r="B3036" i="4" s="1"/>
  <c r="B3706" i="4" s="1"/>
  <c r="B4376" i="4" s="1"/>
  <c r="B5046" i="4" s="1"/>
  <c r="C1026" i="4"/>
  <c r="C1696" i="4" s="1"/>
  <c r="C2366" i="4" s="1"/>
  <c r="C3036" i="4" s="1"/>
  <c r="C3706" i="4" s="1"/>
  <c r="C4376" i="4" s="1"/>
  <c r="C5046" i="4" s="1"/>
  <c r="D1026" i="4"/>
  <c r="D1696" i="4" s="1"/>
  <c r="D2366" i="4" s="1"/>
  <c r="D3036" i="4" s="1"/>
  <c r="D3706" i="4" s="1"/>
  <c r="D4376" i="4" s="1"/>
  <c r="D5046" i="4" s="1"/>
  <c r="A1027" i="4"/>
  <c r="A1697" i="4" s="1"/>
  <c r="A2367" i="4" s="1"/>
  <c r="A3037" i="4" s="1"/>
  <c r="A3707" i="4" s="1"/>
  <c r="A4377" i="4" s="1"/>
  <c r="A5047" i="4" s="1"/>
  <c r="B1027" i="4"/>
  <c r="B1697" i="4" s="1"/>
  <c r="B2367" i="4" s="1"/>
  <c r="B3037" i="4" s="1"/>
  <c r="B3707" i="4" s="1"/>
  <c r="B4377" i="4" s="1"/>
  <c r="B5047" i="4" s="1"/>
  <c r="C1027" i="4"/>
  <c r="C1697" i="4" s="1"/>
  <c r="C2367" i="4" s="1"/>
  <c r="C3037" i="4" s="1"/>
  <c r="C3707" i="4" s="1"/>
  <c r="C4377" i="4" s="1"/>
  <c r="C5047" i="4" s="1"/>
  <c r="D1027" i="4"/>
  <c r="D1697" i="4" s="1"/>
  <c r="D2367" i="4" s="1"/>
  <c r="D3037" i="4" s="1"/>
  <c r="D3707" i="4" s="1"/>
  <c r="D4377" i="4" s="1"/>
  <c r="D5047" i="4" s="1"/>
  <c r="E1027" i="4"/>
  <c r="E1697" i="4" s="1"/>
  <c r="E2367" i="4" s="1"/>
  <c r="E3037" i="4" s="1"/>
  <c r="E3707" i="4" s="1"/>
  <c r="E4377" i="4" s="1"/>
  <c r="E5047" i="4" s="1"/>
  <c r="A1028" i="4"/>
  <c r="A1698" i="4" s="1"/>
  <c r="A2368" i="4" s="1"/>
  <c r="A3038" i="4" s="1"/>
  <c r="A3708" i="4" s="1"/>
  <c r="A4378" i="4" s="1"/>
  <c r="A5048" i="4" s="1"/>
  <c r="B1028" i="4"/>
  <c r="B1698" i="4" s="1"/>
  <c r="B2368" i="4" s="1"/>
  <c r="B3038" i="4" s="1"/>
  <c r="B3708" i="4" s="1"/>
  <c r="B4378" i="4" s="1"/>
  <c r="B5048" i="4" s="1"/>
  <c r="C1028" i="4"/>
  <c r="C1698" i="4" s="1"/>
  <c r="C2368" i="4" s="1"/>
  <c r="C3038" i="4" s="1"/>
  <c r="C3708" i="4" s="1"/>
  <c r="C4378" i="4" s="1"/>
  <c r="C5048" i="4" s="1"/>
  <c r="D1028" i="4"/>
  <c r="D1698" i="4" s="1"/>
  <c r="D2368" i="4" s="1"/>
  <c r="D3038" i="4" s="1"/>
  <c r="D3708" i="4" s="1"/>
  <c r="D4378" i="4" s="1"/>
  <c r="D5048" i="4" s="1"/>
  <c r="A1029" i="4"/>
  <c r="A1699" i="4" s="1"/>
  <c r="A2369" i="4" s="1"/>
  <c r="A3039" i="4" s="1"/>
  <c r="A3709" i="4" s="1"/>
  <c r="A4379" i="4" s="1"/>
  <c r="A5049" i="4" s="1"/>
  <c r="B1029" i="4"/>
  <c r="B1699" i="4" s="1"/>
  <c r="B2369" i="4" s="1"/>
  <c r="B3039" i="4" s="1"/>
  <c r="B3709" i="4" s="1"/>
  <c r="B4379" i="4" s="1"/>
  <c r="B5049" i="4" s="1"/>
  <c r="C1029" i="4"/>
  <c r="C1699" i="4" s="1"/>
  <c r="C2369" i="4" s="1"/>
  <c r="C3039" i="4" s="1"/>
  <c r="C3709" i="4" s="1"/>
  <c r="C4379" i="4" s="1"/>
  <c r="C5049" i="4" s="1"/>
  <c r="D1029" i="4"/>
  <c r="D1699" i="4" s="1"/>
  <c r="D2369" i="4" s="1"/>
  <c r="D3039" i="4" s="1"/>
  <c r="D3709" i="4" s="1"/>
  <c r="D4379" i="4" s="1"/>
  <c r="D5049" i="4" s="1"/>
  <c r="E1029" i="4"/>
  <c r="E1699" i="4" s="1"/>
  <c r="E2369" i="4" s="1"/>
  <c r="E3039" i="4" s="1"/>
  <c r="E3709" i="4" s="1"/>
  <c r="E4379" i="4" s="1"/>
  <c r="E5049" i="4" s="1"/>
  <c r="A1030" i="4"/>
  <c r="A1700" i="4" s="1"/>
  <c r="A2370" i="4" s="1"/>
  <c r="A3040" i="4" s="1"/>
  <c r="A3710" i="4" s="1"/>
  <c r="A4380" i="4" s="1"/>
  <c r="A5050" i="4" s="1"/>
  <c r="B1030" i="4"/>
  <c r="B1700" i="4" s="1"/>
  <c r="B2370" i="4" s="1"/>
  <c r="B3040" i="4" s="1"/>
  <c r="B3710" i="4" s="1"/>
  <c r="B4380" i="4" s="1"/>
  <c r="B5050" i="4" s="1"/>
  <c r="C1030" i="4"/>
  <c r="C1700" i="4" s="1"/>
  <c r="C2370" i="4" s="1"/>
  <c r="C3040" i="4" s="1"/>
  <c r="C3710" i="4" s="1"/>
  <c r="C4380" i="4" s="1"/>
  <c r="C5050" i="4" s="1"/>
  <c r="D1030" i="4"/>
  <c r="D1700" i="4" s="1"/>
  <c r="D2370" i="4" s="1"/>
  <c r="D3040" i="4" s="1"/>
  <c r="D3710" i="4" s="1"/>
  <c r="D4380" i="4" s="1"/>
  <c r="D5050" i="4" s="1"/>
  <c r="E1030" i="4"/>
  <c r="E1700" i="4" s="1"/>
  <c r="E2370" i="4" s="1"/>
  <c r="E3040" i="4" s="1"/>
  <c r="E3710" i="4" s="1"/>
  <c r="E4380" i="4" s="1"/>
  <c r="E5050" i="4" s="1"/>
  <c r="A1031" i="4"/>
  <c r="A1701" i="4" s="1"/>
  <c r="A2371" i="4" s="1"/>
  <c r="A3041" i="4" s="1"/>
  <c r="A3711" i="4" s="1"/>
  <c r="A4381" i="4" s="1"/>
  <c r="A5051" i="4" s="1"/>
  <c r="B1031" i="4"/>
  <c r="B1701" i="4" s="1"/>
  <c r="B2371" i="4" s="1"/>
  <c r="B3041" i="4" s="1"/>
  <c r="B3711" i="4" s="1"/>
  <c r="B4381" i="4" s="1"/>
  <c r="B5051" i="4" s="1"/>
  <c r="C1031" i="4"/>
  <c r="C1701" i="4" s="1"/>
  <c r="C2371" i="4" s="1"/>
  <c r="C3041" i="4" s="1"/>
  <c r="C3711" i="4" s="1"/>
  <c r="C4381" i="4" s="1"/>
  <c r="C5051" i="4" s="1"/>
  <c r="D1031" i="4"/>
  <c r="D1701" i="4" s="1"/>
  <c r="D2371" i="4" s="1"/>
  <c r="D3041" i="4" s="1"/>
  <c r="D3711" i="4" s="1"/>
  <c r="D4381" i="4" s="1"/>
  <c r="D5051" i="4" s="1"/>
  <c r="E1031" i="4"/>
  <c r="E1701" i="4" s="1"/>
  <c r="E2371" i="4" s="1"/>
  <c r="E3041" i="4" s="1"/>
  <c r="E3711" i="4" s="1"/>
  <c r="E4381" i="4" s="1"/>
  <c r="E5051" i="4" s="1"/>
  <c r="A1032" i="4"/>
  <c r="A1702" i="4" s="1"/>
  <c r="A2372" i="4" s="1"/>
  <c r="A3042" i="4" s="1"/>
  <c r="A3712" i="4" s="1"/>
  <c r="A4382" i="4" s="1"/>
  <c r="A5052" i="4" s="1"/>
  <c r="B1032" i="4"/>
  <c r="B1702" i="4" s="1"/>
  <c r="B2372" i="4" s="1"/>
  <c r="B3042" i="4" s="1"/>
  <c r="B3712" i="4" s="1"/>
  <c r="B4382" i="4" s="1"/>
  <c r="B5052" i="4" s="1"/>
  <c r="C1032" i="4"/>
  <c r="C1702" i="4" s="1"/>
  <c r="C2372" i="4" s="1"/>
  <c r="C3042" i="4" s="1"/>
  <c r="C3712" i="4" s="1"/>
  <c r="C4382" i="4" s="1"/>
  <c r="C5052" i="4" s="1"/>
  <c r="D1032" i="4"/>
  <c r="D1702" i="4" s="1"/>
  <c r="D2372" i="4" s="1"/>
  <c r="D3042" i="4" s="1"/>
  <c r="D3712" i="4" s="1"/>
  <c r="D4382" i="4" s="1"/>
  <c r="D5052" i="4" s="1"/>
  <c r="A1033" i="4"/>
  <c r="A1703" i="4" s="1"/>
  <c r="A2373" i="4" s="1"/>
  <c r="A3043" i="4" s="1"/>
  <c r="A3713" i="4" s="1"/>
  <c r="A4383" i="4" s="1"/>
  <c r="A5053" i="4" s="1"/>
  <c r="B1033" i="4"/>
  <c r="B1703" i="4" s="1"/>
  <c r="B2373" i="4" s="1"/>
  <c r="B3043" i="4" s="1"/>
  <c r="B3713" i="4" s="1"/>
  <c r="B4383" i="4" s="1"/>
  <c r="B5053" i="4" s="1"/>
  <c r="C1033" i="4"/>
  <c r="C1703" i="4" s="1"/>
  <c r="C2373" i="4" s="1"/>
  <c r="C3043" i="4" s="1"/>
  <c r="C3713" i="4" s="1"/>
  <c r="C4383" i="4" s="1"/>
  <c r="C5053" i="4" s="1"/>
  <c r="D1033" i="4"/>
  <c r="D1703" i="4" s="1"/>
  <c r="D2373" i="4" s="1"/>
  <c r="D3043" i="4" s="1"/>
  <c r="D3713" i="4" s="1"/>
  <c r="D4383" i="4" s="1"/>
  <c r="D5053" i="4" s="1"/>
  <c r="E1033" i="4"/>
  <c r="E1703" i="4" s="1"/>
  <c r="E2373" i="4" s="1"/>
  <c r="E3043" i="4" s="1"/>
  <c r="E3713" i="4" s="1"/>
  <c r="E4383" i="4" s="1"/>
  <c r="E5053" i="4" s="1"/>
  <c r="A1034" i="4"/>
  <c r="A1704" i="4" s="1"/>
  <c r="A2374" i="4" s="1"/>
  <c r="A3044" i="4" s="1"/>
  <c r="A3714" i="4" s="1"/>
  <c r="A4384" i="4" s="1"/>
  <c r="A5054" i="4" s="1"/>
  <c r="B1034" i="4"/>
  <c r="B1704" i="4" s="1"/>
  <c r="B2374" i="4" s="1"/>
  <c r="B3044" i="4" s="1"/>
  <c r="B3714" i="4" s="1"/>
  <c r="B4384" i="4" s="1"/>
  <c r="B5054" i="4" s="1"/>
  <c r="C1034" i="4"/>
  <c r="C1704" i="4" s="1"/>
  <c r="C2374" i="4" s="1"/>
  <c r="C3044" i="4" s="1"/>
  <c r="C3714" i="4" s="1"/>
  <c r="C4384" i="4" s="1"/>
  <c r="C5054" i="4" s="1"/>
  <c r="D1034" i="4"/>
  <c r="D1704" i="4" s="1"/>
  <c r="D2374" i="4" s="1"/>
  <c r="D3044" i="4" s="1"/>
  <c r="D3714" i="4" s="1"/>
  <c r="D4384" i="4" s="1"/>
  <c r="D5054" i="4" s="1"/>
  <c r="E1034" i="4"/>
  <c r="E1704" i="4" s="1"/>
  <c r="E2374" i="4" s="1"/>
  <c r="E3044" i="4" s="1"/>
  <c r="E3714" i="4" s="1"/>
  <c r="E4384" i="4" s="1"/>
  <c r="E5054" i="4" s="1"/>
  <c r="A1035" i="4"/>
  <c r="A1705" i="4" s="1"/>
  <c r="A2375" i="4" s="1"/>
  <c r="A3045" i="4" s="1"/>
  <c r="A3715" i="4" s="1"/>
  <c r="A4385" i="4" s="1"/>
  <c r="A5055" i="4" s="1"/>
  <c r="B1035" i="4"/>
  <c r="B1705" i="4" s="1"/>
  <c r="B2375" i="4" s="1"/>
  <c r="B3045" i="4" s="1"/>
  <c r="B3715" i="4" s="1"/>
  <c r="B4385" i="4" s="1"/>
  <c r="B5055" i="4" s="1"/>
  <c r="C1035" i="4"/>
  <c r="C1705" i="4" s="1"/>
  <c r="C2375" i="4" s="1"/>
  <c r="C3045" i="4" s="1"/>
  <c r="C3715" i="4" s="1"/>
  <c r="C4385" i="4" s="1"/>
  <c r="C5055" i="4" s="1"/>
  <c r="D1035" i="4"/>
  <c r="D1705" i="4" s="1"/>
  <c r="D2375" i="4" s="1"/>
  <c r="D3045" i="4" s="1"/>
  <c r="D3715" i="4" s="1"/>
  <c r="D4385" i="4" s="1"/>
  <c r="D5055" i="4" s="1"/>
  <c r="E1035" i="4"/>
  <c r="E1705" i="4" s="1"/>
  <c r="E2375" i="4" s="1"/>
  <c r="E3045" i="4" s="1"/>
  <c r="E3715" i="4" s="1"/>
  <c r="E4385" i="4" s="1"/>
  <c r="E5055" i="4" s="1"/>
  <c r="A1036" i="4"/>
  <c r="A1706" i="4" s="1"/>
  <c r="A2376" i="4" s="1"/>
  <c r="A3046" i="4" s="1"/>
  <c r="A3716" i="4" s="1"/>
  <c r="A4386" i="4" s="1"/>
  <c r="A5056" i="4" s="1"/>
  <c r="B1036" i="4"/>
  <c r="B1706" i="4" s="1"/>
  <c r="B2376" i="4" s="1"/>
  <c r="B3046" i="4" s="1"/>
  <c r="B3716" i="4" s="1"/>
  <c r="B4386" i="4" s="1"/>
  <c r="B5056" i="4" s="1"/>
  <c r="C1036" i="4"/>
  <c r="C1706" i="4" s="1"/>
  <c r="C2376" i="4" s="1"/>
  <c r="C3046" i="4" s="1"/>
  <c r="C3716" i="4" s="1"/>
  <c r="C4386" i="4" s="1"/>
  <c r="C5056" i="4" s="1"/>
  <c r="D1036" i="4"/>
  <c r="D1706" i="4" s="1"/>
  <c r="D2376" i="4" s="1"/>
  <c r="D3046" i="4" s="1"/>
  <c r="D3716" i="4" s="1"/>
  <c r="D4386" i="4" s="1"/>
  <c r="D5056" i="4" s="1"/>
  <c r="E1036" i="4"/>
  <c r="E1706" i="4" s="1"/>
  <c r="E2376" i="4" s="1"/>
  <c r="E3046" i="4" s="1"/>
  <c r="E3716" i="4" s="1"/>
  <c r="E4386" i="4" s="1"/>
  <c r="E5056" i="4" s="1"/>
  <c r="A1037" i="4"/>
  <c r="A1707" i="4" s="1"/>
  <c r="A2377" i="4" s="1"/>
  <c r="A3047" i="4" s="1"/>
  <c r="A3717" i="4" s="1"/>
  <c r="A4387" i="4" s="1"/>
  <c r="A5057" i="4" s="1"/>
  <c r="B1037" i="4"/>
  <c r="B1707" i="4" s="1"/>
  <c r="B2377" i="4" s="1"/>
  <c r="B3047" i="4" s="1"/>
  <c r="B3717" i="4" s="1"/>
  <c r="B4387" i="4" s="1"/>
  <c r="B5057" i="4" s="1"/>
  <c r="C1037" i="4"/>
  <c r="C1707" i="4" s="1"/>
  <c r="C2377" i="4" s="1"/>
  <c r="C3047" i="4" s="1"/>
  <c r="C3717" i="4" s="1"/>
  <c r="C4387" i="4" s="1"/>
  <c r="C5057" i="4" s="1"/>
  <c r="D1037" i="4"/>
  <c r="D1707" i="4" s="1"/>
  <c r="D2377" i="4" s="1"/>
  <c r="D3047" i="4" s="1"/>
  <c r="D3717" i="4" s="1"/>
  <c r="D4387" i="4" s="1"/>
  <c r="D5057" i="4" s="1"/>
  <c r="E1037" i="4"/>
  <c r="E1707" i="4" s="1"/>
  <c r="E2377" i="4" s="1"/>
  <c r="E3047" i="4" s="1"/>
  <c r="E3717" i="4" s="1"/>
  <c r="E4387" i="4" s="1"/>
  <c r="E5057" i="4" s="1"/>
  <c r="A1038" i="4"/>
  <c r="A1708" i="4" s="1"/>
  <c r="A2378" i="4" s="1"/>
  <c r="A3048" i="4" s="1"/>
  <c r="A3718" i="4" s="1"/>
  <c r="A4388" i="4" s="1"/>
  <c r="A5058" i="4" s="1"/>
  <c r="B1038" i="4"/>
  <c r="B1708" i="4" s="1"/>
  <c r="B2378" i="4" s="1"/>
  <c r="B3048" i="4" s="1"/>
  <c r="B3718" i="4" s="1"/>
  <c r="B4388" i="4" s="1"/>
  <c r="B5058" i="4" s="1"/>
  <c r="C1038" i="4"/>
  <c r="C1708" i="4" s="1"/>
  <c r="C2378" i="4" s="1"/>
  <c r="C3048" i="4" s="1"/>
  <c r="C3718" i="4" s="1"/>
  <c r="C4388" i="4" s="1"/>
  <c r="C5058" i="4" s="1"/>
  <c r="D1038" i="4"/>
  <c r="D1708" i="4" s="1"/>
  <c r="D2378" i="4" s="1"/>
  <c r="D3048" i="4" s="1"/>
  <c r="D3718" i="4" s="1"/>
  <c r="D4388" i="4" s="1"/>
  <c r="D5058" i="4" s="1"/>
  <c r="E1038" i="4"/>
  <c r="E1708" i="4" s="1"/>
  <c r="E2378" i="4" s="1"/>
  <c r="E3048" i="4" s="1"/>
  <c r="E3718" i="4" s="1"/>
  <c r="E4388" i="4" s="1"/>
  <c r="E5058" i="4" s="1"/>
  <c r="A1039" i="4"/>
  <c r="A1709" i="4" s="1"/>
  <c r="A2379" i="4" s="1"/>
  <c r="A3049" i="4" s="1"/>
  <c r="A3719" i="4" s="1"/>
  <c r="A4389" i="4" s="1"/>
  <c r="A5059" i="4" s="1"/>
  <c r="B1039" i="4"/>
  <c r="B1709" i="4" s="1"/>
  <c r="B2379" i="4" s="1"/>
  <c r="B3049" i="4" s="1"/>
  <c r="B3719" i="4" s="1"/>
  <c r="B4389" i="4" s="1"/>
  <c r="B5059" i="4" s="1"/>
  <c r="C1039" i="4"/>
  <c r="C1709" i="4" s="1"/>
  <c r="C2379" i="4" s="1"/>
  <c r="C3049" i="4" s="1"/>
  <c r="C3719" i="4" s="1"/>
  <c r="C4389" i="4" s="1"/>
  <c r="C5059" i="4" s="1"/>
  <c r="D1039" i="4"/>
  <c r="D1709" i="4" s="1"/>
  <c r="D2379" i="4" s="1"/>
  <c r="D3049" i="4" s="1"/>
  <c r="D3719" i="4" s="1"/>
  <c r="D4389" i="4" s="1"/>
  <c r="D5059" i="4" s="1"/>
  <c r="E1039" i="4"/>
  <c r="E1709" i="4" s="1"/>
  <c r="E2379" i="4" s="1"/>
  <c r="E3049" i="4" s="1"/>
  <c r="E3719" i="4" s="1"/>
  <c r="E4389" i="4" s="1"/>
  <c r="E5059" i="4" s="1"/>
  <c r="A1040" i="4"/>
  <c r="A1710" i="4" s="1"/>
  <c r="A2380" i="4" s="1"/>
  <c r="A3050" i="4" s="1"/>
  <c r="A3720" i="4" s="1"/>
  <c r="A4390" i="4" s="1"/>
  <c r="A5060" i="4" s="1"/>
  <c r="B1040" i="4"/>
  <c r="B1710" i="4" s="1"/>
  <c r="B2380" i="4" s="1"/>
  <c r="B3050" i="4" s="1"/>
  <c r="B3720" i="4" s="1"/>
  <c r="B4390" i="4" s="1"/>
  <c r="B5060" i="4" s="1"/>
  <c r="C1040" i="4"/>
  <c r="C1710" i="4" s="1"/>
  <c r="C2380" i="4" s="1"/>
  <c r="C3050" i="4" s="1"/>
  <c r="C3720" i="4" s="1"/>
  <c r="C4390" i="4" s="1"/>
  <c r="C5060" i="4" s="1"/>
  <c r="D1040" i="4"/>
  <c r="D1710" i="4" s="1"/>
  <c r="D2380" i="4" s="1"/>
  <c r="D3050" i="4" s="1"/>
  <c r="D3720" i="4" s="1"/>
  <c r="D4390" i="4" s="1"/>
  <c r="D5060" i="4" s="1"/>
  <c r="E1040" i="4"/>
  <c r="E1710" i="4" s="1"/>
  <c r="E2380" i="4" s="1"/>
  <c r="E3050" i="4" s="1"/>
  <c r="E3720" i="4" s="1"/>
  <c r="E4390" i="4" s="1"/>
  <c r="E5060" i="4" s="1"/>
  <c r="A1041" i="4"/>
  <c r="A1711" i="4" s="1"/>
  <c r="A2381" i="4" s="1"/>
  <c r="A3051" i="4" s="1"/>
  <c r="A3721" i="4" s="1"/>
  <c r="A4391" i="4" s="1"/>
  <c r="A5061" i="4" s="1"/>
  <c r="B1041" i="4"/>
  <c r="B1711" i="4" s="1"/>
  <c r="B2381" i="4" s="1"/>
  <c r="B3051" i="4" s="1"/>
  <c r="B3721" i="4" s="1"/>
  <c r="B4391" i="4" s="1"/>
  <c r="B5061" i="4" s="1"/>
  <c r="C1041" i="4"/>
  <c r="C1711" i="4" s="1"/>
  <c r="C2381" i="4" s="1"/>
  <c r="C3051" i="4" s="1"/>
  <c r="C3721" i="4" s="1"/>
  <c r="C4391" i="4" s="1"/>
  <c r="C5061" i="4" s="1"/>
  <c r="D1041" i="4"/>
  <c r="D1711" i="4" s="1"/>
  <c r="D2381" i="4" s="1"/>
  <c r="D3051" i="4" s="1"/>
  <c r="D3721" i="4" s="1"/>
  <c r="D4391" i="4" s="1"/>
  <c r="D5061" i="4" s="1"/>
  <c r="E1041" i="4"/>
  <c r="E1711" i="4" s="1"/>
  <c r="E2381" i="4" s="1"/>
  <c r="E3051" i="4" s="1"/>
  <c r="E3721" i="4" s="1"/>
  <c r="E4391" i="4" s="1"/>
  <c r="E5061" i="4" s="1"/>
  <c r="A1042" i="4"/>
  <c r="A1712" i="4" s="1"/>
  <c r="A2382" i="4" s="1"/>
  <c r="A3052" i="4" s="1"/>
  <c r="A3722" i="4" s="1"/>
  <c r="A4392" i="4" s="1"/>
  <c r="A5062" i="4" s="1"/>
  <c r="B1042" i="4"/>
  <c r="B1712" i="4" s="1"/>
  <c r="B2382" i="4" s="1"/>
  <c r="B3052" i="4" s="1"/>
  <c r="B3722" i="4" s="1"/>
  <c r="B4392" i="4" s="1"/>
  <c r="B5062" i="4" s="1"/>
  <c r="C1042" i="4"/>
  <c r="C1712" i="4" s="1"/>
  <c r="C2382" i="4" s="1"/>
  <c r="C3052" i="4" s="1"/>
  <c r="C3722" i="4" s="1"/>
  <c r="C4392" i="4" s="1"/>
  <c r="C5062" i="4" s="1"/>
  <c r="D1042" i="4"/>
  <c r="D1712" i="4" s="1"/>
  <c r="D2382" i="4" s="1"/>
  <c r="D3052" i="4" s="1"/>
  <c r="D3722" i="4" s="1"/>
  <c r="D4392" i="4" s="1"/>
  <c r="D5062" i="4" s="1"/>
  <c r="E1042" i="4"/>
  <c r="E1712" i="4" s="1"/>
  <c r="E2382" i="4" s="1"/>
  <c r="E3052" i="4" s="1"/>
  <c r="E3722" i="4" s="1"/>
  <c r="E4392" i="4" s="1"/>
  <c r="E5062" i="4" s="1"/>
  <c r="A1043" i="4"/>
  <c r="A1713" i="4" s="1"/>
  <c r="A2383" i="4" s="1"/>
  <c r="A3053" i="4" s="1"/>
  <c r="A3723" i="4" s="1"/>
  <c r="A4393" i="4" s="1"/>
  <c r="A5063" i="4" s="1"/>
  <c r="B1043" i="4"/>
  <c r="B1713" i="4" s="1"/>
  <c r="B2383" i="4" s="1"/>
  <c r="B3053" i="4" s="1"/>
  <c r="B3723" i="4" s="1"/>
  <c r="B4393" i="4" s="1"/>
  <c r="B5063" i="4" s="1"/>
  <c r="C1043" i="4"/>
  <c r="C1713" i="4" s="1"/>
  <c r="C2383" i="4" s="1"/>
  <c r="C3053" i="4" s="1"/>
  <c r="C3723" i="4" s="1"/>
  <c r="C4393" i="4" s="1"/>
  <c r="C5063" i="4" s="1"/>
  <c r="D1043" i="4"/>
  <c r="D1713" i="4" s="1"/>
  <c r="D2383" i="4" s="1"/>
  <c r="D3053" i="4" s="1"/>
  <c r="D3723" i="4" s="1"/>
  <c r="D4393" i="4" s="1"/>
  <c r="D5063" i="4" s="1"/>
  <c r="E1043" i="4"/>
  <c r="E1713" i="4" s="1"/>
  <c r="E2383" i="4" s="1"/>
  <c r="E3053" i="4" s="1"/>
  <c r="E3723" i="4" s="1"/>
  <c r="E4393" i="4" s="1"/>
  <c r="E5063" i="4" s="1"/>
  <c r="A1044" i="4"/>
  <c r="A1714" i="4" s="1"/>
  <c r="A2384" i="4" s="1"/>
  <c r="A3054" i="4" s="1"/>
  <c r="A3724" i="4" s="1"/>
  <c r="A4394" i="4" s="1"/>
  <c r="A5064" i="4" s="1"/>
  <c r="B1044" i="4"/>
  <c r="B1714" i="4" s="1"/>
  <c r="B2384" i="4" s="1"/>
  <c r="B3054" i="4" s="1"/>
  <c r="B3724" i="4" s="1"/>
  <c r="B4394" i="4" s="1"/>
  <c r="B5064" i="4" s="1"/>
  <c r="C1044" i="4"/>
  <c r="C1714" i="4" s="1"/>
  <c r="C2384" i="4" s="1"/>
  <c r="C3054" i="4" s="1"/>
  <c r="C3724" i="4" s="1"/>
  <c r="C4394" i="4" s="1"/>
  <c r="C5064" i="4" s="1"/>
  <c r="D1044" i="4"/>
  <c r="D1714" i="4" s="1"/>
  <c r="D2384" i="4" s="1"/>
  <c r="D3054" i="4" s="1"/>
  <c r="D3724" i="4" s="1"/>
  <c r="D4394" i="4" s="1"/>
  <c r="D5064" i="4" s="1"/>
  <c r="E1044" i="4"/>
  <c r="E1714" i="4" s="1"/>
  <c r="E2384" i="4" s="1"/>
  <c r="E3054" i="4" s="1"/>
  <c r="E3724" i="4" s="1"/>
  <c r="E4394" i="4" s="1"/>
  <c r="E5064" i="4" s="1"/>
  <c r="A1045" i="4"/>
  <c r="A1715" i="4" s="1"/>
  <c r="A2385" i="4" s="1"/>
  <c r="A3055" i="4" s="1"/>
  <c r="A3725" i="4" s="1"/>
  <c r="A4395" i="4" s="1"/>
  <c r="A5065" i="4" s="1"/>
  <c r="B1045" i="4"/>
  <c r="B1715" i="4" s="1"/>
  <c r="B2385" i="4" s="1"/>
  <c r="B3055" i="4" s="1"/>
  <c r="B3725" i="4" s="1"/>
  <c r="B4395" i="4" s="1"/>
  <c r="B5065" i="4" s="1"/>
  <c r="C1045" i="4"/>
  <c r="C1715" i="4" s="1"/>
  <c r="C2385" i="4" s="1"/>
  <c r="C3055" i="4" s="1"/>
  <c r="C3725" i="4" s="1"/>
  <c r="C4395" i="4" s="1"/>
  <c r="C5065" i="4" s="1"/>
  <c r="D1045" i="4"/>
  <c r="D1715" i="4" s="1"/>
  <c r="D2385" i="4" s="1"/>
  <c r="D3055" i="4" s="1"/>
  <c r="D3725" i="4" s="1"/>
  <c r="D4395" i="4" s="1"/>
  <c r="D5065" i="4" s="1"/>
  <c r="E1045" i="4"/>
  <c r="E1715" i="4" s="1"/>
  <c r="E2385" i="4" s="1"/>
  <c r="E3055" i="4" s="1"/>
  <c r="E3725" i="4" s="1"/>
  <c r="E4395" i="4" s="1"/>
  <c r="E5065" i="4" s="1"/>
  <c r="A1046" i="4"/>
  <c r="A1716" i="4" s="1"/>
  <c r="A2386" i="4" s="1"/>
  <c r="A3056" i="4" s="1"/>
  <c r="A3726" i="4" s="1"/>
  <c r="A4396" i="4" s="1"/>
  <c r="A5066" i="4" s="1"/>
  <c r="B1046" i="4"/>
  <c r="B1716" i="4" s="1"/>
  <c r="B2386" i="4" s="1"/>
  <c r="B3056" i="4" s="1"/>
  <c r="B3726" i="4" s="1"/>
  <c r="B4396" i="4" s="1"/>
  <c r="B5066" i="4" s="1"/>
  <c r="C1046" i="4"/>
  <c r="C1716" i="4" s="1"/>
  <c r="C2386" i="4" s="1"/>
  <c r="C3056" i="4" s="1"/>
  <c r="C3726" i="4" s="1"/>
  <c r="C4396" i="4" s="1"/>
  <c r="C5066" i="4" s="1"/>
  <c r="D1046" i="4"/>
  <c r="D1716" i="4" s="1"/>
  <c r="D2386" i="4" s="1"/>
  <c r="D3056" i="4" s="1"/>
  <c r="D3726" i="4" s="1"/>
  <c r="D4396" i="4" s="1"/>
  <c r="D5066" i="4" s="1"/>
  <c r="E1046" i="4"/>
  <c r="E1716" i="4" s="1"/>
  <c r="E2386" i="4" s="1"/>
  <c r="E3056" i="4" s="1"/>
  <c r="E3726" i="4" s="1"/>
  <c r="E4396" i="4" s="1"/>
  <c r="E5066" i="4" s="1"/>
  <c r="A1047" i="4"/>
  <c r="A1717" i="4" s="1"/>
  <c r="A2387" i="4" s="1"/>
  <c r="A3057" i="4" s="1"/>
  <c r="A3727" i="4" s="1"/>
  <c r="A4397" i="4" s="1"/>
  <c r="A5067" i="4" s="1"/>
  <c r="B1047" i="4"/>
  <c r="B1717" i="4" s="1"/>
  <c r="B2387" i="4" s="1"/>
  <c r="B3057" i="4" s="1"/>
  <c r="B3727" i="4" s="1"/>
  <c r="B4397" i="4" s="1"/>
  <c r="B5067" i="4" s="1"/>
  <c r="C1047" i="4"/>
  <c r="C1717" i="4" s="1"/>
  <c r="C2387" i="4" s="1"/>
  <c r="C3057" i="4" s="1"/>
  <c r="C3727" i="4" s="1"/>
  <c r="C4397" i="4" s="1"/>
  <c r="C5067" i="4" s="1"/>
  <c r="D1047" i="4"/>
  <c r="D1717" i="4" s="1"/>
  <c r="D2387" i="4" s="1"/>
  <c r="D3057" i="4" s="1"/>
  <c r="D3727" i="4" s="1"/>
  <c r="D4397" i="4" s="1"/>
  <c r="D5067" i="4" s="1"/>
  <c r="E1047" i="4"/>
  <c r="E1717" i="4" s="1"/>
  <c r="E2387" i="4" s="1"/>
  <c r="E3057" i="4" s="1"/>
  <c r="E3727" i="4" s="1"/>
  <c r="E4397" i="4" s="1"/>
  <c r="E5067" i="4" s="1"/>
  <c r="A1048" i="4"/>
  <c r="A1718" i="4" s="1"/>
  <c r="A2388" i="4" s="1"/>
  <c r="A3058" i="4" s="1"/>
  <c r="A3728" i="4" s="1"/>
  <c r="A4398" i="4" s="1"/>
  <c r="A5068" i="4" s="1"/>
  <c r="B1048" i="4"/>
  <c r="B1718" i="4" s="1"/>
  <c r="B2388" i="4" s="1"/>
  <c r="B3058" i="4" s="1"/>
  <c r="B3728" i="4" s="1"/>
  <c r="B4398" i="4" s="1"/>
  <c r="B5068" i="4" s="1"/>
  <c r="C1048" i="4"/>
  <c r="C1718" i="4" s="1"/>
  <c r="C2388" i="4" s="1"/>
  <c r="C3058" i="4" s="1"/>
  <c r="C3728" i="4" s="1"/>
  <c r="C4398" i="4" s="1"/>
  <c r="C5068" i="4" s="1"/>
  <c r="D1048" i="4"/>
  <c r="D1718" i="4" s="1"/>
  <c r="D2388" i="4" s="1"/>
  <c r="D3058" i="4" s="1"/>
  <c r="D3728" i="4" s="1"/>
  <c r="D4398" i="4" s="1"/>
  <c r="D5068" i="4" s="1"/>
  <c r="E1048" i="4"/>
  <c r="E1718" i="4" s="1"/>
  <c r="E2388" i="4" s="1"/>
  <c r="E3058" i="4" s="1"/>
  <c r="E3728" i="4" s="1"/>
  <c r="E4398" i="4" s="1"/>
  <c r="E5068" i="4" s="1"/>
  <c r="A1049" i="4"/>
  <c r="A1719" i="4" s="1"/>
  <c r="A2389" i="4" s="1"/>
  <c r="A3059" i="4" s="1"/>
  <c r="A3729" i="4" s="1"/>
  <c r="A4399" i="4" s="1"/>
  <c r="A5069" i="4" s="1"/>
  <c r="B1049" i="4"/>
  <c r="B1719" i="4" s="1"/>
  <c r="B2389" i="4" s="1"/>
  <c r="B3059" i="4" s="1"/>
  <c r="B3729" i="4" s="1"/>
  <c r="B4399" i="4" s="1"/>
  <c r="B5069" i="4" s="1"/>
  <c r="C1049" i="4"/>
  <c r="C1719" i="4" s="1"/>
  <c r="C2389" i="4" s="1"/>
  <c r="C3059" i="4" s="1"/>
  <c r="C3729" i="4" s="1"/>
  <c r="C4399" i="4" s="1"/>
  <c r="C5069" i="4" s="1"/>
  <c r="D1049" i="4"/>
  <c r="D1719" i="4" s="1"/>
  <c r="D2389" i="4" s="1"/>
  <c r="D3059" i="4" s="1"/>
  <c r="D3729" i="4" s="1"/>
  <c r="D4399" i="4" s="1"/>
  <c r="D5069" i="4" s="1"/>
  <c r="E1049" i="4"/>
  <c r="E1719" i="4" s="1"/>
  <c r="E2389" i="4" s="1"/>
  <c r="E3059" i="4" s="1"/>
  <c r="E3729" i="4" s="1"/>
  <c r="E4399" i="4" s="1"/>
  <c r="E5069" i="4" s="1"/>
  <c r="A1050" i="4"/>
  <c r="A1720" i="4" s="1"/>
  <c r="A2390" i="4" s="1"/>
  <c r="A3060" i="4" s="1"/>
  <c r="A3730" i="4" s="1"/>
  <c r="A4400" i="4" s="1"/>
  <c r="A5070" i="4" s="1"/>
  <c r="B1050" i="4"/>
  <c r="B1720" i="4" s="1"/>
  <c r="B2390" i="4" s="1"/>
  <c r="B3060" i="4" s="1"/>
  <c r="B3730" i="4" s="1"/>
  <c r="B4400" i="4" s="1"/>
  <c r="B5070" i="4" s="1"/>
  <c r="C1050" i="4"/>
  <c r="C1720" i="4" s="1"/>
  <c r="C2390" i="4" s="1"/>
  <c r="C3060" i="4" s="1"/>
  <c r="C3730" i="4" s="1"/>
  <c r="C4400" i="4" s="1"/>
  <c r="C5070" i="4" s="1"/>
  <c r="D1050" i="4"/>
  <c r="D1720" i="4" s="1"/>
  <c r="D2390" i="4" s="1"/>
  <c r="D3060" i="4" s="1"/>
  <c r="D3730" i="4" s="1"/>
  <c r="D4400" i="4" s="1"/>
  <c r="D5070" i="4" s="1"/>
  <c r="E1050" i="4"/>
  <c r="E1720" i="4" s="1"/>
  <c r="E2390" i="4" s="1"/>
  <c r="E3060" i="4" s="1"/>
  <c r="E3730" i="4" s="1"/>
  <c r="E4400" i="4" s="1"/>
  <c r="E5070" i="4" s="1"/>
  <c r="A1051" i="4"/>
  <c r="A1721" i="4" s="1"/>
  <c r="A2391" i="4" s="1"/>
  <c r="A3061" i="4" s="1"/>
  <c r="A3731" i="4" s="1"/>
  <c r="A4401" i="4" s="1"/>
  <c r="A5071" i="4" s="1"/>
  <c r="B1051" i="4"/>
  <c r="B1721" i="4" s="1"/>
  <c r="B2391" i="4" s="1"/>
  <c r="B3061" i="4" s="1"/>
  <c r="B3731" i="4" s="1"/>
  <c r="B4401" i="4" s="1"/>
  <c r="B5071" i="4" s="1"/>
  <c r="C1051" i="4"/>
  <c r="C1721" i="4" s="1"/>
  <c r="C2391" i="4" s="1"/>
  <c r="C3061" i="4" s="1"/>
  <c r="C3731" i="4" s="1"/>
  <c r="C4401" i="4" s="1"/>
  <c r="C5071" i="4" s="1"/>
  <c r="D1051" i="4"/>
  <c r="D1721" i="4" s="1"/>
  <c r="D2391" i="4" s="1"/>
  <c r="D3061" i="4" s="1"/>
  <c r="D3731" i="4" s="1"/>
  <c r="D4401" i="4" s="1"/>
  <c r="D5071" i="4" s="1"/>
  <c r="E1051" i="4"/>
  <c r="E1721" i="4" s="1"/>
  <c r="E2391" i="4" s="1"/>
  <c r="E3061" i="4" s="1"/>
  <c r="E3731" i="4" s="1"/>
  <c r="E4401" i="4" s="1"/>
  <c r="E5071" i="4" s="1"/>
  <c r="A1052" i="4"/>
  <c r="A1722" i="4" s="1"/>
  <c r="A2392" i="4" s="1"/>
  <c r="A3062" i="4" s="1"/>
  <c r="A3732" i="4" s="1"/>
  <c r="A4402" i="4" s="1"/>
  <c r="A5072" i="4" s="1"/>
  <c r="B1052" i="4"/>
  <c r="B1722" i="4" s="1"/>
  <c r="B2392" i="4" s="1"/>
  <c r="B3062" i="4" s="1"/>
  <c r="B3732" i="4" s="1"/>
  <c r="B4402" i="4" s="1"/>
  <c r="B5072" i="4" s="1"/>
  <c r="C1052" i="4"/>
  <c r="C1722" i="4" s="1"/>
  <c r="C2392" i="4" s="1"/>
  <c r="C3062" i="4" s="1"/>
  <c r="C3732" i="4" s="1"/>
  <c r="C4402" i="4" s="1"/>
  <c r="C5072" i="4" s="1"/>
  <c r="D1052" i="4"/>
  <c r="D1722" i="4" s="1"/>
  <c r="D2392" i="4" s="1"/>
  <c r="D3062" i="4" s="1"/>
  <c r="D3732" i="4" s="1"/>
  <c r="D4402" i="4" s="1"/>
  <c r="D5072" i="4" s="1"/>
  <c r="E1052" i="4"/>
  <c r="E1722" i="4" s="1"/>
  <c r="E2392" i="4" s="1"/>
  <c r="E3062" i="4" s="1"/>
  <c r="E3732" i="4" s="1"/>
  <c r="E4402" i="4" s="1"/>
  <c r="E5072" i="4" s="1"/>
  <c r="A1053" i="4"/>
  <c r="A1723" i="4" s="1"/>
  <c r="A2393" i="4" s="1"/>
  <c r="A3063" i="4" s="1"/>
  <c r="A3733" i="4" s="1"/>
  <c r="A4403" i="4" s="1"/>
  <c r="A5073" i="4" s="1"/>
  <c r="B1053" i="4"/>
  <c r="B1723" i="4" s="1"/>
  <c r="B2393" i="4" s="1"/>
  <c r="B3063" i="4" s="1"/>
  <c r="B3733" i="4" s="1"/>
  <c r="B4403" i="4" s="1"/>
  <c r="B5073" i="4" s="1"/>
  <c r="C1053" i="4"/>
  <c r="C1723" i="4" s="1"/>
  <c r="C2393" i="4" s="1"/>
  <c r="C3063" i="4" s="1"/>
  <c r="C3733" i="4" s="1"/>
  <c r="C4403" i="4" s="1"/>
  <c r="C5073" i="4" s="1"/>
  <c r="D1053" i="4"/>
  <c r="D1723" i="4" s="1"/>
  <c r="D2393" i="4" s="1"/>
  <c r="D3063" i="4" s="1"/>
  <c r="D3733" i="4" s="1"/>
  <c r="D4403" i="4" s="1"/>
  <c r="D5073" i="4" s="1"/>
  <c r="E1053" i="4"/>
  <c r="E1723" i="4" s="1"/>
  <c r="E2393" i="4" s="1"/>
  <c r="E3063" i="4" s="1"/>
  <c r="E3733" i="4" s="1"/>
  <c r="E4403" i="4" s="1"/>
  <c r="E5073" i="4" s="1"/>
  <c r="A1054" i="4"/>
  <c r="A1724" i="4" s="1"/>
  <c r="A2394" i="4" s="1"/>
  <c r="A3064" i="4" s="1"/>
  <c r="A3734" i="4" s="1"/>
  <c r="A4404" i="4" s="1"/>
  <c r="A5074" i="4" s="1"/>
  <c r="B1054" i="4"/>
  <c r="B1724" i="4" s="1"/>
  <c r="B2394" i="4" s="1"/>
  <c r="B3064" i="4" s="1"/>
  <c r="B3734" i="4" s="1"/>
  <c r="B4404" i="4" s="1"/>
  <c r="B5074" i="4" s="1"/>
  <c r="C1054" i="4"/>
  <c r="C1724" i="4" s="1"/>
  <c r="C2394" i="4" s="1"/>
  <c r="C3064" i="4" s="1"/>
  <c r="C3734" i="4" s="1"/>
  <c r="C4404" i="4" s="1"/>
  <c r="C5074" i="4" s="1"/>
  <c r="D1054" i="4"/>
  <c r="D1724" i="4" s="1"/>
  <c r="D2394" i="4" s="1"/>
  <c r="D3064" i="4" s="1"/>
  <c r="D3734" i="4" s="1"/>
  <c r="D4404" i="4" s="1"/>
  <c r="D5074" i="4" s="1"/>
  <c r="E1054" i="4"/>
  <c r="E1724" i="4" s="1"/>
  <c r="E2394" i="4" s="1"/>
  <c r="E3064" i="4" s="1"/>
  <c r="E3734" i="4" s="1"/>
  <c r="E4404" i="4" s="1"/>
  <c r="E5074" i="4" s="1"/>
  <c r="A1055" i="4"/>
  <c r="A1725" i="4" s="1"/>
  <c r="A2395" i="4" s="1"/>
  <c r="A3065" i="4" s="1"/>
  <c r="A3735" i="4" s="1"/>
  <c r="A4405" i="4" s="1"/>
  <c r="A5075" i="4" s="1"/>
  <c r="B1055" i="4"/>
  <c r="B1725" i="4" s="1"/>
  <c r="B2395" i="4" s="1"/>
  <c r="B3065" i="4" s="1"/>
  <c r="B3735" i="4" s="1"/>
  <c r="B4405" i="4" s="1"/>
  <c r="B5075" i="4" s="1"/>
  <c r="C1055" i="4"/>
  <c r="C1725" i="4" s="1"/>
  <c r="C2395" i="4" s="1"/>
  <c r="C3065" i="4" s="1"/>
  <c r="C3735" i="4" s="1"/>
  <c r="C4405" i="4" s="1"/>
  <c r="C5075" i="4" s="1"/>
  <c r="D1055" i="4"/>
  <c r="D1725" i="4" s="1"/>
  <c r="D2395" i="4" s="1"/>
  <c r="D3065" i="4" s="1"/>
  <c r="D3735" i="4" s="1"/>
  <c r="D4405" i="4" s="1"/>
  <c r="D5075" i="4" s="1"/>
  <c r="A1056" i="4"/>
  <c r="A1726" i="4" s="1"/>
  <c r="A2396" i="4" s="1"/>
  <c r="A3066" i="4" s="1"/>
  <c r="A3736" i="4" s="1"/>
  <c r="A4406" i="4" s="1"/>
  <c r="A5076" i="4" s="1"/>
  <c r="B1056" i="4"/>
  <c r="B1726" i="4" s="1"/>
  <c r="B2396" i="4" s="1"/>
  <c r="B3066" i="4" s="1"/>
  <c r="B3736" i="4" s="1"/>
  <c r="B4406" i="4" s="1"/>
  <c r="B5076" i="4" s="1"/>
  <c r="C1056" i="4"/>
  <c r="C1726" i="4" s="1"/>
  <c r="C2396" i="4" s="1"/>
  <c r="C3066" i="4" s="1"/>
  <c r="C3736" i="4" s="1"/>
  <c r="C4406" i="4" s="1"/>
  <c r="C5076" i="4" s="1"/>
  <c r="D1056" i="4"/>
  <c r="D1726" i="4" s="1"/>
  <c r="D2396" i="4" s="1"/>
  <c r="D3066" i="4" s="1"/>
  <c r="D3736" i="4" s="1"/>
  <c r="D4406" i="4" s="1"/>
  <c r="D5076" i="4" s="1"/>
  <c r="A1057" i="4"/>
  <c r="A1727" i="4" s="1"/>
  <c r="A2397" i="4" s="1"/>
  <c r="A3067" i="4" s="1"/>
  <c r="A3737" i="4" s="1"/>
  <c r="A4407" i="4" s="1"/>
  <c r="A5077" i="4" s="1"/>
  <c r="B1057" i="4"/>
  <c r="B1727" i="4" s="1"/>
  <c r="B2397" i="4" s="1"/>
  <c r="B3067" i="4" s="1"/>
  <c r="B3737" i="4" s="1"/>
  <c r="B4407" i="4" s="1"/>
  <c r="B5077" i="4" s="1"/>
  <c r="C1057" i="4"/>
  <c r="C1727" i="4" s="1"/>
  <c r="C2397" i="4" s="1"/>
  <c r="C3067" i="4" s="1"/>
  <c r="C3737" i="4" s="1"/>
  <c r="C4407" i="4" s="1"/>
  <c r="C5077" i="4" s="1"/>
  <c r="D1057" i="4"/>
  <c r="D1727" i="4" s="1"/>
  <c r="D2397" i="4" s="1"/>
  <c r="D3067" i="4" s="1"/>
  <c r="D3737" i="4" s="1"/>
  <c r="D4407" i="4" s="1"/>
  <c r="D5077" i="4" s="1"/>
  <c r="A1058" i="4"/>
  <c r="A1728" i="4" s="1"/>
  <c r="A2398" i="4" s="1"/>
  <c r="A3068" i="4" s="1"/>
  <c r="A3738" i="4" s="1"/>
  <c r="A4408" i="4" s="1"/>
  <c r="A5078" i="4" s="1"/>
  <c r="B1058" i="4"/>
  <c r="B1728" i="4" s="1"/>
  <c r="B2398" i="4" s="1"/>
  <c r="B3068" i="4" s="1"/>
  <c r="B3738" i="4" s="1"/>
  <c r="B4408" i="4" s="1"/>
  <c r="B5078" i="4" s="1"/>
  <c r="C1058" i="4"/>
  <c r="C1728" i="4" s="1"/>
  <c r="C2398" i="4" s="1"/>
  <c r="C3068" i="4" s="1"/>
  <c r="C3738" i="4" s="1"/>
  <c r="C4408" i="4" s="1"/>
  <c r="C5078" i="4" s="1"/>
  <c r="D1058" i="4"/>
  <c r="D1728" i="4" s="1"/>
  <c r="D2398" i="4" s="1"/>
  <c r="D3068" i="4" s="1"/>
  <c r="D3738" i="4" s="1"/>
  <c r="D4408" i="4" s="1"/>
  <c r="D5078" i="4" s="1"/>
  <c r="A1059" i="4"/>
  <c r="A1729" i="4" s="1"/>
  <c r="A2399" i="4" s="1"/>
  <c r="A3069" i="4" s="1"/>
  <c r="A3739" i="4" s="1"/>
  <c r="A4409" i="4" s="1"/>
  <c r="A5079" i="4" s="1"/>
  <c r="B1059" i="4"/>
  <c r="B1729" i="4" s="1"/>
  <c r="B2399" i="4" s="1"/>
  <c r="B3069" i="4" s="1"/>
  <c r="B3739" i="4" s="1"/>
  <c r="B4409" i="4" s="1"/>
  <c r="B5079" i="4" s="1"/>
  <c r="C1059" i="4"/>
  <c r="C1729" i="4" s="1"/>
  <c r="C2399" i="4" s="1"/>
  <c r="C3069" i="4" s="1"/>
  <c r="C3739" i="4" s="1"/>
  <c r="C4409" i="4" s="1"/>
  <c r="C5079" i="4" s="1"/>
  <c r="D1059" i="4"/>
  <c r="D1729" i="4" s="1"/>
  <c r="D2399" i="4" s="1"/>
  <c r="D3069" i="4" s="1"/>
  <c r="D3739" i="4" s="1"/>
  <c r="D4409" i="4" s="1"/>
  <c r="D5079" i="4" s="1"/>
  <c r="E1059" i="4"/>
  <c r="E1729" i="4" s="1"/>
  <c r="E2399" i="4" s="1"/>
  <c r="E3069" i="4" s="1"/>
  <c r="E3739" i="4" s="1"/>
  <c r="E4409" i="4" s="1"/>
  <c r="E5079" i="4" s="1"/>
  <c r="A1060" i="4"/>
  <c r="A1730" i="4" s="1"/>
  <c r="A2400" i="4" s="1"/>
  <c r="A3070" i="4" s="1"/>
  <c r="A3740" i="4" s="1"/>
  <c r="A4410" i="4" s="1"/>
  <c r="A5080" i="4" s="1"/>
  <c r="B1060" i="4"/>
  <c r="B1730" i="4" s="1"/>
  <c r="B2400" i="4" s="1"/>
  <c r="B3070" i="4" s="1"/>
  <c r="B3740" i="4" s="1"/>
  <c r="B4410" i="4" s="1"/>
  <c r="B5080" i="4" s="1"/>
  <c r="C1060" i="4"/>
  <c r="C1730" i="4" s="1"/>
  <c r="C2400" i="4" s="1"/>
  <c r="C3070" i="4" s="1"/>
  <c r="C3740" i="4" s="1"/>
  <c r="C4410" i="4" s="1"/>
  <c r="C5080" i="4" s="1"/>
  <c r="D1060" i="4"/>
  <c r="D1730" i="4" s="1"/>
  <c r="D2400" i="4" s="1"/>
  <c r="D3070" i="4" s="1"/>
  <c r="D3740" i="4" s="1"/>
  <c r="D4410" i="4" s="1"/>
  <c r="D5080" i="4" s="1"/>
  <c r="E1060" i="4"/>
  <c r="E1730" i="4" s="1"/>
  <c r="E2400" i="4" s="1"/>
  <c r="E3070" i="4" s="1"/>
  <c r="E3740" i="4" s="1"/>
  <c r="E4410" i="4" s="1"/>
  <c r="E5080" i="4" s="1"/>
  <c r="A1061" i="4"/>
  <c r="A1731" i="4" s="1"/>
  <c r="A2401" i="4" s="1"/>
  <c r="A3071" i="4" s="1"/>
  <c r="A3741" i="4" s="1"/>
  <c r="A4411" i="4" s="1"/>
  <c r="A5081" i="4" s="1"/>
  <c r="B1061" i="4"/>
  <c r="B1731" i="4" s="1"/>
  <c r="B2401" i="4" s="1"/>
  <c r="B3071" i="4" s="1"/>
  <c r="B3741" i="4" s="1"/>
  <c r="B4411" i="4" s="1"/>
  <c r="B5081" i="4" s="1"/>
  <c r="C1061" i="4"/>
  <c r="C1731" i="4" s="1"/>
  <c r="C2401" i="4" s="1"/>
  <c r="C3071" i="4" s="1"/>
  <c r="C3741" i="4" s="1"/>
  <c r="C4411" i="4" s="1"/>
  <c r="C5081" i="4" s="1"/>
  <c r="D1061" i="4"/>
  <c r="D1731" i="4" s="1"/>
  <c r="D2401" i="4" s="1"/>
  <c r="D3071" i="4" s="1"/>
  <c r="D3741" i="4" s="1"/>
  <c r="D4411" i="4" s="1"/>
  <c r="D5081" i="4" s="1"/>
  <c r="E1061" i="4"/>
  <c r="E1731" i="4" s="1"/>
  <c r="E2401" i="4" s="1"/>
  <c r="E3071" i="4" s="1"/>
  <c r="E3741" i="4" s="1"/>
  <c r="E4411" i="4" s="1"/>
  <c r="E5081" i="4" s="1"/>
  <c r="A1062" i="4"/>
  <c r="A1732" i="4" s="1"/>
  <c r="A2402" i="4" s="1"/>
  <c r="A3072" i="4" s="1"/>
  <c r="A3742" i="4" s="1"/>
  <c r="A4412" i="4" s="1"/>
  <c r="A5082" i="4" s="1"/>
  <c r="B1062" i="4"/>
  <c r="B1732" i="4" s="1"/>
  <c r="B2402" i="4" s="1"/>
  <c r="B3072" i="4" s="1"/>
  <c r="B3742" i="4" s="1"/>
  <c r="B4412" i="4" s="1"/>
  <c r="B5082" i="4" s="1"/>
  <c r="C1062" i="4"/>
  <c r="C1732" i="4" s="1"/>
  <c r="C2402" i="4" s="1"/>
  <c r="C3072" i="4" s="1"/>
  <c r="C3742" i="4" s="1"/>
  <c r="C4412" i="4" s="1"/>
  <c r="C5082" i="4" s="1"/>
  <c r="D1062" i="4"/>
  <c r="D1732" i="4" s="1"/>
  <c r="D2402" i="4" s="1"/>
  <c r="D3072" i="4" s="1"/>
  <c r="D3742" i="4" s="1"/>
  <c r="D4412" i="4" s="1"/>
  <c r="D5082" i="4" s="1"/>
  <c r="E1062" i="4"/>
  <c r="E1732" i="4" s="1"/>
  <c r="E2402" i="4" s="1"/>
  <c r="E3072" i="4" s="1"/>
  <c r="E3742" i="4" s="1"/>
  <c r="E4412" i="4" s="1"/>
  <c r="E5082" i="4" s="1"/>
  <c r="A1063" i="4"/>
  <c r="A1733" i="4" s="1"/>
  <c r="A2403" i="4" s="1"/>
  <c r="A3073" i="4" s="1"/>
  <c r="A3743" i="4" s="1"/>
  <c r="A4413" i="4" s="1"/>
  <c r="A5083" i="4" s="1"/>
  <c r="B1063" i="4"/>
  <c r="B1733" i="4" s="1"/>
  <c r="B2403" i="4" s="1"/>
  <c r="B3073" i="4" s="1"/>
  <c r="B3743" i="4" s="1"/>
  <c r="B4413" i="4" s="1"/>
  <c r="B5083" i="4" s="1"/>
  <c r="C1063" i="4"/>
  <c r="C1733" i="4" s="1"/>
  <c r="C2403" i="4" s="1"/>
  <c r="C3073" i="4" s="1"/>
  <c r="C3743" i="4" s="1"/>
  <c r="C4413" i="4" s="1"/>
  <c r="C5083" i="4" s="1"/>
  <c r="D1063" i="4"/>
  <c r="D1733" i="4" s="1"/>
  <c r="D2403" i="4" s="1"/>
  <c r="D3073" i="4" s="1"/>
  <c r="D3743" i="4" s="1"/>
  <c r="D4413" i="4" s="1"/>
  <c r="D5083" i="4" s="1"/>
  <c r="E1063" i="4"/>
  <c r="E1733" i="4" s="1"/>
  <c r="E2403" i="4" s="1"/>
  <c r="E3073" i="4" s="1"/>
  <c r="E3743" i="4" s="1"/>
  <c r="E4413" i="4" s="1"/>
  <c r="E5083" i="4" s="1"/>
  <c r="A1064" i="4"/>
  <c r="A1734" i="4" s="1"/>
  <c r="A2404" i="4" s="1"/>
  <c r="A3074" i="4" s="1"/>
  <c r="A3744" i="4" s="1"/>
  <c r="A4414" i="4" s="1"/>
  <c r="A5084" i="4" s="1"/>
  <c r="B1064" i="4"/>
  <c r="B1734" i="4" s="1"/>
  <c r="B2404" i="4" s="1"/>
  <c r="B3074" i="4" s="1"/>
  <c r="B3744" i="4" s="1"/>
  <c r="B4414" i="4" s="1"/>
  <c r="B5084" i="4" s="1"/>
  <c r="C1064" i="4"/>
  <c r="C1734" i="4" s="1"/>
  <c r="C2404" i="4" s="1"/>
  <c r="C3074" i="4" s="1"/>
  <c r="C3744" i="4" s="1"/>
  <c r="C4414" i="4" s="1"/>
  <c r="C5084" i="4" s="1"/>
  <c r="D1064" i="4"/>
  <c r="D1734" i="4" s="1"/>
  <c r="D2404" i="4" s="1"/>
  <c r="D3074" i="4" s="1"/>
  <c r="D3744" i="4" s="1"/>
  <c r="D4414" i="4" s="1"/>
  <c r="D5084" i="4" s="1"/>
  <c r="E1064" i="4"/>
  <c r="E1734" i="4" s="1"/>
  <c r="E2404" i="4" s="1"/>
  <c r="E3074" i="4" s="1"/>
  <c r="E3744" i="4" s="1"/>
  <c r="E4414" i="4" s="1"/>
  <c r="E5084" i="4" s="1"/>
  <c r="A1065" i="4"/>
  <c r="A1735" i="4" s="1"/>
  <c r="A2405" i="4" s="1"/>
  <c r="A3075" i="4" s="1"/>
  <c r="A3745" i="4" s="1"/>
  <c r="A4415" i="4" s="1"/>
  <c r="A5085" i="4" s="1"/>
  <c r="B1065" i="4"/>
  <c r="B1735" i="4" s="1"/>
  <c r="B2405" i="4" s="1"/>
  <c r="B3075" i="4" s="1"/>
  <c r="B3745" i="4" s="1"/>
  <c r="B4415" i="4" s="1"/>
  <c r="B5085" i="4" s="1"/>
  <c r="C1065" i="4"/>
  <c r="C1735" i="4" s="1"/>
  <c r="C2405" i="4" s="1"/>
  <c r="C3075" i="4" s="1"/>
  <c r="C3745" i="4" s="1"/>
  <c r="C4415" i="4" s="1"/>
  <c r="C5085" i="4" s="1"/>
  <c r="D1065" i="4"/>
  <c r="D1735" i="4" s="1"/>
  <c r="D2405" i="4" s="1"/>
  <c r="D3075" i="4" s="1"/>
  <c r="D3745" i="4" s="1"/>
  <c r="D4415" i="4" s="1"/>
  <c r="D5085" i="4" s="1"/>
  <c r="E1065" i="4"/>
  <c r="E1735" i="4" s="1"/>
  <c r="E2405" i="4" s="1"/>
  <c r="E3075" i="4" s="1"/>
  <c r="E3745" i="4" s="1"/>
  <c r="E4415" i="4" s="1"/>
  <c r="E5085" i="4" s="1"/>
  <c r="A1066" i="4"/>
  <c r="A1736" i="4" s="1"/>
  <c r="A2406" i="4" s="1"/>
  <c r="A3076" i="4" s="1"/>
  <c r="A3746" i="4" s="1"/>
  <c r="A4416" i="4" s="1"/>
  <c r="A5086" i="4" s="1"/>
  <c r="B1066" i="4"/>
  <c r="B1736" i="4" s="1"/>
  <c r="B2406" i="4" s="1"/>
  <c r="B3076" i="4" s="1"/>
  <c r="B3746" i="4" s="1"/>
  <c r="B4416" i="4" s="1"/>
  <c r="B5086" i="4" s="1"/>
  <c r="C1066" i="4"/>
  <c r="C1736" i="4" s="1"/>
  <c r="C2406" i="4" s="1"/>
  <c r="C3076" i="4" s="1"/>
  <c r="C3746" i="4" s="1"/>
  <c r="C4416" i="4" s="1"/>
  <c r="C5086" i="4" s="1"/>
  <c r="D1066" i="4"/>
  <c r="D1736" i="4" s="1"/>
  <c r="D2406" i="4" s="1"/>
  <c r="D3076" i="4" s="1"/>
  <c r="D3746" i="4" s="1"/>
  <c r="D4416" i="4" s="1"/>
  <c r="D5086" i="4" s="1"/>
  <c r="E1066" i="4"/>
  <c r="E1736" i="4" s="1"/>
  <c r="E2406" i="4" s="1"/>
  <c r="E3076" i="4" s="1"/>
  <c r="E3746" i="4" s="1"/>
  <c r="E4416" i="4" s="1"/>
  <c r="E5086" i="4" s="1"/>
  <c r="A1067" i="4"/>
  <c r="A1737" i="4" s="1"/>
  <c r="A2407" i="4" s="1"/>
  <c r="A3077" i="4" s="1"/>
  <c r="A3747" i="4" s="1"/>
  <c r="A4417" i="4" s="1"/>
  <c r="A5087" i="4" s="1"/>
  <c r="B1067" i="4"/>
  <c r="B1737" i="4" s="1"/>
  <c r="B2407" i="4" s="1"/>
  <c r="B3077" i="4" s="1"/>
  <c r="B3747" i="4" s="1"/>
  <c r="B4417" i="4" s="1"/>
  <c r="B5087" i="4" s="1"/>
  <c r="C1067" i="4"/>
  <c r="C1737" i="4" s="1"/>
  <c r="C2407" i="4" s="1"/>
  <c r="C3077" i="4" s="1"/>
  <c r="C3747" i="4" s="1"/>
  <c r="C4417" i="4" s="1"/>
  <c r="C5087" i="4" s="1"/>
  <c r="D1067" i="4"/>
  <c r="D1737" i="4" s="1"/>
  <c r="D2407" i="4" s="1"/>
  <c r="D3077" i="4" s="1"/>
  <c r="D3747" i="4" s="1"/>
  <c r="D4417" i="4" s="1"/>
  <c r="D5087" i="4" s="1"/>
  <c r="A1068" i="4"/>
  <c r="A1738" i="4" s="1"/>
  <c r="A2408" i="4" s="1"/>
  <c r="A3078" i="4" s="1"/>
  <c r="A3748" i="4" s="1"/>
  <c r="A4418" i="4" s="1"/>
  <c r="A5088" i="4" s="1"/>
  <c r="B1068" i="4"/>
  <c r="B1738" i="4" s="1"/>
  <c r="B2408" i="4" s="1"/>
  <c r="B3078" i="4" s="1"/>
  <c r="B3748" i="4" s="1"/>
  <c r="B4418" i="4" s="1"/>
  <c r="B5088" i="4" s="1"/>
  <c r="C1068" i="4"/>
  <c r="C1738" i="4" s="1"/>
  <c r="C2408" i="4" s="1"/>
  <c r="C3078" i="4" s="1"/>
  <c r="C3748" i="4" s="1"/>
  <c r="C4418" i="4" s="1"/>
  <c r="C5088" i="4" s="1"/>
  <c r="D1068" i="4"/>
  <c r="D1738" i="4" s="1"/>
  <c r="D2408" i="4" s="1"/>
  <c r="D3078" i="4" s="1"/>
  <c r="D3748" i="4" s="1"/>
  <c r="D4418" i="4" s="1"/>
  <c r="D5088" i="4" s="1"/>
  <c r="E1068" i="4"/>
  <c r="E1738" i="4" s="1"/>
  <c r="E2408" i="4" s="1"/>
  <c r="E3078" i="4" s="1"/>
  <c r="E3748" i="4" s="1"/>
  <c r="E4418" i="4" s="1"/>
  <c r="E5088" i="4" s="1"/>
  <c r="A1069" i="4"/>
  <c r="A1739" i="4" s="1"/>
  <c r="A2409" i="4" s="1"/>
  <c r="A3079" i="4" s="1"/>
  <c r="A3749" i="4" s="1"/>
  <c r="A4419" i="4" s="1"/>
  <c r="A5089" i="4" s="1"/>
  <c r="B1069" i="4"/>
  <c r="B1739" i="4" s="1"/>
  <c r="B2409" i="4" s="1"/>
  <c r="B3079" i="4" s="1"/>
  <c r="B3749" i="4" s="1"/>
  <c r="B4419" i="4" s="1"/>
  <c r="B5089" i="4" s="1"/>
  <c r="C1069" i="4"/>
  <c r="C1739" i="4" s="1"/>
  <c r="C2409" i="4" s="1"/>
  <c r="C3079" i="4" s="1"/>
  <c r="C3749" i="4" s="1"/>
  <c r="C4419" i="4" s="1"/>
  <c r="C5089" i="4" s="1"/>
  <c r="D1069" i="4"/>
  <c r="D1739" i="4" s="1"/>
  <c r="D2409" i="4" s="1"/>
  <c r="D3079" i="4" s="1"/>
  <c r="D3749" i="4" s="1"/>
  <c r="D4419" i="4" s="1"/>
  <c r="D5089" i="4" s="1"/>
  <c r="E1069" i="4"/>
  <c r="E1739" i="4" s="1"/>
  <c r="E2409" i="4" s="1"/>
  <c r="E3079" i="4" s="1"/>
  <c r="E3749" i="4" s="1"/>
  <c r="E4419" i="4" s="1"/>
  <c r="E5089" i="4" s="1"/>
  <c r="A1070" i="4"/>
  <c r="A1740" i="4" s="1"/>
  <c r="A2410" i="4" s="1"/>
  <c r="A3080" i="4" s="1"/>
  <c r="A3750" i="4" s="1"/>
  <c r="A4420" i="4" s="1"/>
  <c r="A5090" i="4" s="1"/>
  <c r="B1070" i="4"/>
  <c r="B1740" i="4" s="1"/>
  <c r="B2410" i="4" s="1"/>
  <c r="B3080" i="4" s="1"/>
  <c r="B3750" i="4" s="1"/>
  <c r="B4420" i="4" s="1"/>
  <c r="B5090" i="4" s="1"/>
  <c r="C1070" i="4"/>
  <c r="C1740" i="4" s="1"/>
  <c r="C2410" i="4" s="1"/>
  <c r="C3080" i="4" s="1"/>
  <c r="C3750" i="4" s="1"/>
  <c r="C4420" i="4" s="1"/>
  <c r="C5090" i="4" s="1"/>
  <c r="D1070" i="4"/>
  <c r="D1740" i="4" s="1"/>
  <c r="D2410" i="4" s="1"/>
  <c r="D3080" i="4" s="1"/>
  <c r="D3750" i="4" s="1"/>
  <c r="D4420" i="4" s="1"/>
  <c r="D5090" i="4" s="1"/>
  <c r="E1070" i="4"/>
  <c r="E1740" i="4" s="1"/>
  <c r="E2410" i="4" s="1"/>
  <c r="E3080" i="4" s="1"/>
  <c r="E3750" i="4" s="1"/>
  <c r="E4420" i="4" s="1"/>
  <c r="E5090" i="4" s="1"/>
  <c r="A1071" i="4"/>
  <c r="A1741" i="4" s="1"/>
  <c r="A2411" i="4" s="1"/>
  <c r="A3081" i="4" s="1"/>
  <c r="A3751" i="4" s="1"/>
  <c r="A4421" i="4" s="1"/>
  <c r="A5091" i="4" s="1"/>
  <c r="B1071" i="4"/>
  <c r="B1741" i="4" s="1"/>
  <c r="B2411" i="4" s="1"/>
  <c r="B3081" i="4" s="1"/>
  <c r="B3751" i="4" s="1"/>
  <c r="B4421" i="4" s="1"/>
  <c r="B5091" i="4" s="1"/>
  <c r="C1071" i="4"/>
  <c r="C1741" i="4" s="1"/>
  <c r="C2411" i="4" s="1"/>
  <c r="C3081" i="4" s="1"/>
  <c r="C3751" i="4" s="1"/>
  <c r="C4421" i="4" s="1"/>
  <c r="C5091" i="4" s="1"/>
  <c r="D1071" i="4"/>
  <c r="D1741" i="4" s="1"/>
  <c r="D2411" i="4" s="1"/>
  <c r="D3081" i="4" s="1"/>
  <c r="D3751" i="4" s="1"/>
  <c r="D4421" i="4" s="1"/>
  <c r="D5091" i="4" s="1"/>
  <c r="A1072" i="4"/>
  <c r="A1742" i="4" s="1"/>
  <c r="A2412" i="4" s="1"/>
  <c r="A3082" i="4" s="1"/>
  <c r="A3752" i="4" s="1"/>
  <c r="A4422" i="4" s="1"/>
  <c r="A5092" i="4" s="1"/>
  <c r="B1072" i="4"/>
  <c r="B1742" i="4" s="1"/>
  <c r="B2412" i="4" s="1"/>
  <c r="B3082" i="4" s="1"/>
  <c r="B3752" i="4" s="1"/>
  <c r="B4422" i="4" s="1"/>
  <c r="B5092" i="4" s="1"/>
  <c r="C1072" i="4"/>
  <c r="C1742" i="4" s="1"/>
  <c r="C2412" i="4" s="1"/>
  <c r="C3082" i="4" s="1"/>
  <c r="C3752" i="4" s="1"/>
  <c r="C4422" i="4" s="1"/>
  <c r="C5092" i="4" s="1"/>
  <c r="D1072" i="4"/>
  <c r="D1742" i="4" s="1"/>
  <c r="D2412" i="4" s="1"/>
  <c r="D3082" i="4" s="1"/>
  <c r="D3752" i="4" s="1"/>
  <c r="D4422" i="4" s="1"/>
  <c r="D5092" i="4" s="1"/>
  <c r="E1072" i="4"/>
  <c r="E1742" i="4" s="1"/>
  <c r="E2412" i="4" s="1"/>
  <c r="E3082" i="4" s="1"/>
  <c r="E3752" i="4" s="1"/>
  <c r="E4422" i="4" s="1"/>
  <c r="E5092" i="4" s="1"/>
  <c r="A1073" i="4"/>
  <c r="A1743" i="4" s="1"/>
  <c r="A2413" i="4" s="1"/>
  <c r="A3083" i="4" s="1"/>
  <c r="A3753" i="4" s="1"/>
  <c r="A4423" i="4" s="1"/>
  <c r="A5093" i="4" s="1"/>
  <c r="B1073" i="4"/>
  <c r="B1743" i="4" s="1"/>
  <c r="B2413" i="4" s="1"/>
  <c r="B3083" i="4" s="1"/>
  <c r="B3753" i="4" s="1"/>
  <c r="B4423" i="4" s="1"/>
  <c r="B5093" i="4" s="1"/>
  <c r="C1073" i="4"/>
  <c r="C1743" i="4" s="1"/>
  <c r="C2413" i="4" s="1"/>
  <c r="C3083" i="4" s="1"/>
  <c r="C3753" i="4" s="1"/>
  <c r="C4423" i="4" s="1"/>
  <c r="C5093" i="4" s="1"/>
  <c r="D1073" i="4"/>
  <c r="D1743" i="4" s="1"/>
  <c r="D2413" i="4" s="1"/>
  <c r="D3083" i="4" s="1"/>
  <c r="D3753" i="4" s="1"/>
  <c r="D4423" i="4" s="1"/>
  <c r="D5093" i="4" s="1"/>
  <c r="A1074" i="4"/>
  <c r="A1744" i="4" s="1"/>
  <c r="A2414" i="4" s="1"/>
  <c r="A3084" i="4" s="1"/>
  <c r="A3754" i="4" s="1"/>
  <c r="A4424" i="4" s="1"/>
  <c r="A5094" i="4" s="1"/>
  <c r="B1074" i="4"/>
  <c r="B1744" i="4" s="1"/>
  <c r="B2414" i="4" s="1"/>
  <c r="B3084" i="4" s="1"/>
  <c r="B3754" i="4" s="1"/>
  <c r="B4424" i="4" s="1"/>
  <c r="B5094" i="4" s="1"/>
  <c r="C1074" i="4"/>
  <c r="C1744" i="4" s="1"/>
  <c r="C2414" i="4" s="1"/>
  <c r="C3084" i="4" s="1"/>
  <c r="C3754" i="4" s="1"/>
  <c r="C4424" i="4" s="1"/>
  <c r="C5094" i="4" s="1"/>
  <c r="D1074" i="4"/>
  <c r="D1744" i="4" s="1"/>
  <c r="D2414" i="4" s="1"/>
  <c r="D3084" i="4" s="1"/>
  <c r="D3754" i="4" s="1"/>
  <c r="D4424" i="4" s="1"/>
  <c r="D5094" i="4" s="1"/>
  <c r="E1074" i="4"/>
  <c r="E1744" i="4" s="1"/>
  <c r="E2414" i="4" s="1"/>
  <c r="E3084" i="4" s="1"/>
  <c r="E3754" i="4" s="1"/>
  <c r="E4424" i="4" s="1"/>
  <c r="E5094" i="4" s="1"/>
  <c r="A1075" i="4"/>
  <c r="A1745" i="4" s="1"/>
  <c r="A2415" i="4" s="1"/>
  <c r="A3085" i="4" s="1"/>
  <c r="A3755" i="4" s="1"/>
  <c r="A4425" i="4" s="1"/>
  <c r="A5095" i="4" s="1"/>
  <c r="B1075" i="4"/>
  <c r="B1745" i="4" s="1"/>
  <c r="B2415" i="4" s="1"/>
  <c r="B3085" i="4" s="1"/>
  <c r="B3755" i="4" s="1"/>
  <c r="B4425" i="4" s="1"/>
  <c r="B5095" i="4" s="1"/>
  <c r="C1075" i="4"/>
  <c r="C1745" i="4" s="1"/>
  <c r="C2415" i="4" s="1"/>
  <c r="C3085" i="4" s="1"/>
  <c r="C3755" i="4" s="1"/>
  <c r="C4425" i="4" s="1"/>
  <c r="C5095" i="4" s="1"/>
  <c r="D1075" i="4"/>
  <c r="D1745" i="4" s="1"/>
  <c r="D2415" i="4" s="1"/>
  <c r="D3085" i="4" s="1"/>
  <c r="D3755" i="4" s="1"/>
  <c r="D4425" i="4" s="1"/>
  <c r="D5095" i="4" s="1"/>
  <c r="E1075" i="4"/>
  <c r="E1745" i="4" s="1"/>
  <c r="E2415" i="4" s="1"/>
  <c r="E3085" i="4" s="1"/>
  <c r="E3755" i="4" s="1"/>
  <c r="E4425" i="4" s="1"/>
  <c r="E5095" i="4" s="1"/>
  <c r="A1076" i="4"/>
  <c r="A1746" i="4" s="1"/>
  <c r="A2416" i="4" s="1"/>
  <c r="A3086" i="4" s="1"/>
  <c r="A3756" i="4" s="1"/>
  <c r="A4426" i="4" s="1"/>
  <c r="A5096" i="4" s="1"/>
  <c r="B1076" i="4"/>
  <c r="B1746" i="4" s="1"/>
  <c r="B2416" i="4" s="1"/>
  <c r="B3086" i="4" s="1"/>
  <c r="B3756" i="4" s="1"/>
  <c r="B4426" i="4" s="1"/>
  <c r="B5096" i="4" s="1"/>
  <c r="C1076" i="4"/>
  <c r="C1746" i="4" s="1"/>
  <c r="C2416" i="4" s="1"/>
  <c r="C3086" i="4" s="1"/>
  <c r="C3756" i="4" s="1"/>
  <c r="C4426" i="4" s="1"/>
  <c r="C5096" i="4" s="1"/>
  <c r="D1076" i="4"/>
  <c r="D1746" i="4" s="1"/>
  <c r="D2416" i="4" s="1"/>
  <c r="D3086" i="4" s="1"/>
  <c r="D3756" i="4" s="1"/>
  <c r="D4426" i="4" s="1"/>
  <c r="D5096" i="4" s="1"/>
  <c r="E1076" i="4"/>
  <c r="E1746" i="4" s="1"/>
  <c r="E2416" i="4" s="1"/>
  <c r="E3086" i="4" s="1"/>
  <c r="E3756" i="4" s="1"/>
  <c r="E4426" i="4" s="1"/>
  <c r="E5096" i="4" s="1"/>
  <c r="A1077" i="4"/>
  <c r="A1747" i="4" s="1"/>
  <c r="A2417" i="4" s="1"/>
  <c r="A3087" i="4" s="1"/>
  <c r="A3757" i="4" s="1"/>
  <c r="A4427" i="4" s="1"/>
  <c r="A5097" i="4" s="1"/>
  <c r="B1077" i="4"/>
  <c r="B1747" i="4" s="1"/>
  <c r="B2417" i="4" s="1"/>
  <c r="B3087" i="4" s="1"/>
  <c r="B3757" i="4" s="1"/>
  <c r="B4427" i="4" s="1"/>
  <c r="B5097" i="4" s="1"/>
  <c r="C1077" i="4"/>
  <c r="C1747" i="4" s="1"/>
  <c r="C2417" i="4" s="1"/>
  <c r="C3087" i="4" s="1"/>
  <c r="C3757" i="4" s="1"/>
  <c r="C4427" i="4" s="1"/>
  <c r="C5097" i="4" s="1"/>
  <c r="D1077" i="4"/>
  <c r="D1747" i="4" s="1"/>
  <c r="D2417" i="4" s="1"/>
  <c r="D3087" i="4" s="1"/>
  <c r="D3757" i="4" s="1"/>
  <c r="D4427" i="4" s="1"/>
  <c r="D5097" i="4" s="1"/>
  <c r="E1077" i="4"/>
  <c r="E1747" i="4" s="1"/>
  <c r="E2417" i="4" s="1"/>
  <c r="E3087" i="4" s="1"/>
  <c r="E3757" i="4" s="1"/>
  <c r="E4427" i="4" s="1"/>
  <c r="E5097" i="4" s="1"/>
  <c r="A1078" i="4"/>
  <c r="A1748" i="4" s="1"/>
  <c r="A2418" i="4" s="1"/>
  <c r="A3088" i="4" s="1"/>
  <c r="A3758" i="4" s="1"/>
  <c r="A4428" i="4" s="1"/>
  <c r="A5098" i="4" s="1"/>
  <c r="B1078" i="4"/>
  <c r="B1748" i="4" s="1"/>
  <c r="B2418" i="4" s="1"/>
  <c r="B3088" i="4" s="1"/>
  <c r="B3758" i="4" s="1"/>
  <c r="B4428" i="4" s="1"/>
  <c r="B5098" i="4" s="1"/>
  <c r="C1078" i="4"/>
  <c r="C1748" i="4" s="1"/>
  <c r="C2418" i="4" s="1"/>
  <c r="C3088" i="4" s="1"/>
  <c r="C3758" i="4" s="1"/>
  <c r="C4428" i="4" s="1"/>
  <c r="C5098" i="4" s="1"/>
  <c r="D1078" i="4"/>
  <c r="D1748" i="4" s="1"/>
  <c r="D2418" i="4" s="1"/>
  <c r="D3088" i="4" s="1"/>
  <c r="D3758" i="4" s="1"/>
  <c r="D4428" i="4" s="1"/>
  <c r="D5098" i="4" s="1"/>
  <c r="E1078" i="4"/>
  <c r="E1748" i="4" s="1"/>
  <c r="E2418" i="4" s="1"/>
  <c r="E3088" i="4" s="1"/>
  <c r="E3758" i="4" s="1"/>
  <c r="E4428" i="4" s="1"/>
  <c r="E5098" i="4" s="1"/>
  <c r="A1079" i="4"/>
  <c r="A1749" i="4" s="1"/>
  <c r="A2419" i="4" s="1"/>
  <c r="A3089" i="4" s="1"/>
  <c r="A3759" i="4" s="1"/>
  <c r="A4429" i="4" s="1"/>
  <c r="A5099" i="4" s="1"/>
  <c r="B1079" i="4"/>
  <c r="B1749" i="4" s="1"/>
  <c r="B2419" i="4" s="1"/>
  <c r="B3089" i="4" s="1"/>
  <c r="B3759" i="4" s="1"/>
  <c r="B4429" i="4" s="1"/>
  <c r="B5099" i="4" s="1"/>
  <c r="C1079" i="4"/>
  <c r="C1749" i="4" s="1"/>
  <c r="C2419" i="4" s="1"/>
  <c r="C3089" i="4" s="1"/>
  <c r="C3759" i="4" s="1"/>
  <c r="C4429" i="4" s="1"/>
  <c r="C5099" i="4" s="1"/>
  <c r="D1079" i="4"/>
  <c r="D1749" i="4" s="1"/>
  <c r="D2419" i="4" s="1"/>
  <c r="D3089" i="4" s="1"/>
  <c r="D3759" i="4" s="1"/>
  <c r="D4429" i="4" s="1"/>
  <c r="D5099" i="4" s="1"/>
  <c r="E1079" i="4"/>
  <c r="E1749" i="4" s="1"/>
  <c r="E2419" i="4" s="1"/>
  <c r="E3089" i="4" s="1"/>
  <c r="E3759" i="4" s="1"/>
  <c r="E4429" i="4" s="1"/>
  <c r="E5099" i="4" s="1"/>
  <c r="A1080" i="4"/>
  <c r="A1750" i="4" s="1"/>
  <c r="A2420" i="4" s="1"/>
  <c r="A3090" i="4" s="1"/>
  <c r="A3760" i="4" s="1"/>
  <c r="A4430" i="4" s="1"/>
  <c r="A5100" i="4" s="1"/>
  <c r="B1080" i="4"/>
  <c r="B1750" i="4" s="1"/>
  <c r="B2420" i="4" s="1"/>
  <c r="B3090" i="4" s="1"/>
  <c r="B3760" i="4" s="1"/>
  <c r="B4430" i="4" s="1"/>
  <c r="B5100" i="4" s="1"/>
  <c r="C1080" i="4"/>
  <c r="C1750" i="4" s="1"/>
  <c r="C2420" i="4" s="1"/>
  <c r="C3090" i="4" s="1"/>
  <c r="C3760" i="4" s="1"/>
  <c r="C4430" i="4" s="1"/>
  <c r="C5100" i="4" s="1"/>
  <c r="D1080" i="4"/>
  <c r="D1750" i="4" s="1"/>
  <c r="D2420" i="4" s="1"/>
  <c r="D3090" i="4" s="1"/>
  <c r="D3760" i="4" s="1"/>
  <c r="D4430" i="4" s="1"/>
  <c r="D5100" i="4" s="1"/>
  <c r="E1080" i="4"/>
  <c r="E1750" i="4" s="1"/>
  <c r="E2420" i="4" s="1"/>
  <c r="E3090" i="4" s="1"/>
  <c r="E3760" i="4" s="1"/>
  <c r="E4430" i="4" s="1"/>
  <c r="E5100" i="4" s="1"/>
  <c r="A1081" i="4"/>
  <c r="A1751" i="4" s="1"/>
  <c r="A2421" i="4" s="1"/>
  <c r="A3091" i="4" s="1"/>
  <c r="A3761" i="4" s="1"/>
  <c r="A4431" i="4" s="1"/>
  <c r="A5101" i="4" s="1"/>
  <c r="B1081" i="4"/>
  <c r="B1751" i="4" s="1"/>
  <c r="B2421" i="4" s="1"/>
  <c r="B3091" i="4" s="1"/>
  <c r="B3761" i="4" s="1"/>
  <c r="B4431" i="4" s="1"/>
  <c r="B5101" i="4" s="1"/>
  <c r="C1081" i="4"/>
  <c r="C1751" i="4" s="1"/>
  <c r="C2421" i="4" s="1"/>
  <c r="C3091" i="4" s="1"/>
  <c r="C3761" i="4" s="1"/>
  <c r="C4431" i="4" s="1"/>
  <c r="C5101" i="4" s="1"/>
  <c r="D1081" i="4"/>
  <c r="D1751" i="4" s="1"/>
  <c r="D2421" i="4" s="1"/>
  <c r="D3091" i="4" s="1"/>
  <c r="D3761" i="4" s="1"/>
  <c r="D4431" i="4" s="1"/>
  <c r="D5101" i="4" s="1"/>
  <c r="E1081" i="4"/>
  <c r="E1751" i="4" s="1"/>
  <c r="E2421" i="4" s="1"/>
  <c r="E3091" i="4" s="1"/>
  <c r="E3761" i="4" s="1"/>
  <c r="E4431" i="4" s="1"/>
  <c r="E5101" i="4" s="1"/>
  <c r="A1082" i="4"/>
  <c r="A1752" i="4" s="1"/>
  <c r="A2422" i="4" s="1"/>
  <c r="A3092" i="4" s="1"/>
  <c r="A3762" i="4" s="1"/>
  <c r="A4432" i="4" s="1"/>
  <c r="A5102" i="4" s="1"/>
  <c r="B1082" i="4"/>
  <c r="B1752" i="4" s="1"/>
  <c r="B2422" i="4" s="1"/>
  <c r="B3092" i="4" s="1"/>
  <c r="B3762" i="4" s="1"/>
  <c r="B4432" i="4" s="1"/>
  <c r="B5102" i="4" s="1"/>
  <c r="C1082" i="4"/>
  <c r="C1752" i="4" s="1"/>
  <c r="C2422" i="4" s="1"/>
  <c r="C3092" i="4" s="1"/>
  <c r="C3762" i="4" s="1"/>
  <c r="C4432" i="4" s="1"/>
  <c r="C5102" i="4" s="1"/>
  <c r="D1082" i="4"/>
  <c r="D1752" i="4" s="1"/>
  <c r="D2422" i="4" s="1"/>
  <c r="D3092" i="4" s="1"/>
  <c r="D3762" i="4" s="1"/>
  <c r="D4432" i="4" s="1"/>
  <c r="D5102" i="4" s="1"/>
  <c r="E1082" i="4"/>
  <c r="E1752" i="4" s="1"/>
  <c r="E2422" i="4" s="1"/>
  <c r="E3092" i="4" s="1"/>
  <c r="E3762" i="4" s="1"/>
  <c r="E4432" i="4" s="1"/>
  <c r="E5102" i="4" s="1"/>
  <c r="A1083" i="4"/>
  <c r="A1753" i="4" s="1"/>
  <c r="A2423" i="4" s="1"/>
  <c r="A3093" i="4" s="1"/>
  <c r="A3763" i="4" s="1"/>
  <c r="A4433" i="4" s="1"/>
  <c r="A5103" i="4" s="1"/>
  <c r="B1083" i="4"/>
  <c r="B1753" i="4" s="1"/>
  <c r="B2423" i="4" s="1"/>
  <c r="B3093" i="4" s="1"/>
  <c r="B3763" i="4" s="1"/>
  <c r="B4433" i="4" s="1"/>
  <c r="B5103" i="4" s="1"/>
  <c r="C1083" i="4"/>
  <c r="C1753" i="4" s="1"/>
  <c r="C2423" i="4" s="1"/>
  <c r="C3093" i="4" s="1"/>
  <c r="C3763" i="4" s="1"/>
  <c r="C4433" i="4" s="1"/>
  <c r="C5103" i="4" s="1"/>
  <c r="D1083" i="4"/>
  <c r="D1753" i="4" s="1"/>
  <c r="D2423" i="4" s="1"/>
  <c r="D3093" i="4" s="1"/>
  <c r="D3763" i="4" s="1"/>
  <c r="D4433" i="4" s="1"/>
  <c r="D5103" i="4" s="1"/>
  <c r="E1083" i="4"/>
  <c r="E1753" i="4" s="1"/>
  <c r="E2423" i="4" s="1"/>
  <c r="E3093" i="4" s="1"/>
  <c r="E3763" i="4" s="1"/>
  <c r="E4433" i="4" s="1"/>
  <c r="E5103" i="4" s="1"/>
  <c r="A1084" i="4"/>
  <c r="A1754" i="4" s="1"/>
  <c r="A2424" i="4" s="1"/>
  <c r="A3094" i="4" s="1"/>
  <c r="A3764" i="4" s="1"/>
  <c r="A4434" i="4" s="1"/>
  <c r="A5104" i="4" s="1"/>
  <c r="B1084" i="4"/>
  <c r="B1754" i="4" s="1"/>
  <c r="B2424" i="4" s="1"/>
  <c r="B3094" i="4" s="1"/>
  <c r="B3764" i="4" s="1"/>
  <c r="B4434" i="4" s="1"/>
  <c r="B5104" i="4" s="1"/>
  <c r="C1084" i="4"/>
  <c r="C1754" i="4" s="1"/>
  <c r="C2424" i="4" s="1"/>
  <c r="C3094" i="4" s="1"/>
  <c r="C3764" i="4" s="1"/>
  <c r="C4434" i="4" s="1"/>
  <c r="C5104" i="4" s="1"/>
  <c r="D1084" i="4"/>
  <c r="D1754" i="4" s="1"/>
  <c r="D2424" i="4" s="1"/>
  <c r="D3094" i="4" s="1"/>
  <c r="D3764" i="4" s="1"/>
  <c r="D4434" i="4" s="1"/>
  <c r="D5104" i="4" s="1"/>
  <c r="E1084" i="4"/>
  <c r="E1754" i="4" s="1"/>
  <c r="E2424" i="4" s="1"/>
  <c r="E3094" i="4" s="1"/>
  <c r="E3764" i="4" s="1"/>
  <c r="E4434" i="4" s="1"/>
  <c r="E5104" i="4" s="1"/>
  <c r="A1085" i="4"/>
  <c r="A1755" i="4" s="1"/>
  <c r="A2425" i="4" s="1"/>
  <c r="A3095" i="4" s="1"/>
  <c r="A3765" i="4" s="1"/>
  <c r="A4435" i="4" s="1"/>
  <c r="A5105" i="4" s="1"/>
  <c r="B1085" i="4"/>
  <c r="B1755" i="4" s="1"/>
  <c r="B2425" i="4" s="1"/>
  <c r="B3095" i="4" s="1"/>
  <c r="B3765" i="4" s="1"/>
  <c r="B4435" i="4" s="1"/>
  <c r="B5105" i="4" s="1"/>
  <c r="C1085" i="4"/>
  <c r="C1755" i="4" s="1"/>
  <c r="C2425" i="4" s="1"/>
  <c r="C3095" i="4" s="1"/>
  <c r="C3765" i="4" s="1"/>
  <c r="C4435" i="4" s="1"/>
  <c r="C5105" i="4" s="1"/>
  <c r="D1085" i="4"/>
  <c r="D1755" i="4" s="1"/>
  <c r="D2425" i="4" s="1"/>
  <c r="D3095" i="4" s="1"/>
  <c r="D3765" i="4" s="1"/>
  <c r="D4435" i="4" s="1"/>
  <c r="D5105" i="4" s="1"/>
  <c r="E1085" i="4"/>
  <c r="E1755" i="4" s="1"/>
  <c r="E2425" i="4" s="1"/>
  <c r="E3095" i="4" s="1"/>
  <c r="E3765" i="4" s="1"/>
  <c r="E4435" i="4" s="1"/>
  <c r="E5105" i="4" s="1"/>
  <c r="A1086" i="4"/>
  <c r="A1756" i="4" s="1"/>
  <c r="A2426" i="4" s="1"/>
  <c r="A3096" i="4" s="1"/>
  <c r="A3766" i="4" s="1"/>
  <c r="A4436" i="4" s="1"/>
  <c r="A5106" i="4" s="1"/>
  <c r="B1086" i="4"/>
  <c r="B1756" i="4" s="1"/>
  <c r="B2426" i="4" s="1"/>
  <c r="B3096" i="4" s="1"/>
  <c r="B3766" i="4" s="1"/>
  <c r="B4436" i="4" s="1"/>
  <c r="B5106" i="4" s="1"/>
  <c r="C1086" i="4"/>
  <c r="C1756" i="4" s="1"/>
  <c r="C2426" i="4" s="1"/>
  <c r="C3096" i="4" s="1"/>
  <c r="C3766" i="4" s="1"/>
  <c r="C4436" i="4" s="1"/>
  <c r="C5106" i="4" s="1"/>
  <c r="D1086" i="4"/>
  <c r="D1756" i="4" s="1"/>
  <c r="D2426" i="4" s="1"/>
  <c r="D3096" i="4" s="1"/>
  <c r="D3766" i="4" s="1"/>
  <c r="D4436" i="4" s="1"/>
  <c r="D5106" i="4" s="1"/>
  <c r="E1086" i="4"/>
  <c r="E1756" i="4" s="1"/>
  <c r="E2426" i="4" s="1"/>
  <c r="E3096" i="4" s="1"/>
  <c r="E3766" i="4" s="1"/>
  <c r="E4436" i="4" s="1"/>
  <c r="E5106" i="4" s="1"/>
  <c r="A1087" i="4"/>
  <c r="A1757" i="4" s="1"/>
  <c r="A2427" i="4" s="1"/>
  <c r="A3097" i="4" s="1"/>
  <c r="A3767" i="4" s="1"/>
  <c r="A4437" i="4" s="1"/>
  <c r="A5107" i="4" s="1"/>
  <c r="B1087" i="4"/>
  <c r="B1757" i="4" s="1"/>
  <c r="B2427" i="4" s="1"/>
  <c r="B3097" i="4" s="1"/>
  <c r="B3767" i="4" s="1"/>
  <c r="B4437" i="4" s="1"/>
  <c r="B5107" i="4" s="1"/>
  <c r="C1087" i="4"/>
  <c r="C1757" i="4" s="1"/>
  <c r="C2427" i="4" s="1"/>
  <c r="C3097" i="4" s="1"/>
  <c r="C3767" i="4" s="1"/>
  <c r="C4437" i="4" s="1"/>
  <c r="C5107" i="4" s="1"/>
  <c r="D1087" i="4"/>
  <c r="D1757" i="4" s="1"/>
  <c r="D2427" i="4" s="1"/>
  <c r="D3097" i="4" s="1"/>
  <c r="D3767" i="4" s="1"/>
  <c r="D4437" i="4" s="1"/>
  <c r="D5107" i="4" s="1"/>
  <c r="E1087" i="4"/>
  <c r="E1757" i="4" s="1"/>
  <c r="E2427" i="4" s="1"/>
  <c r="E3097" i="4" s="1"/>
  <c r="E3767" i="4" s="1"/>
  <c r="E4437" i="4" s="1"/>
  <c r="E5107" i="4" s="1"/>
  <c r="A1088" i="4"/>
  <c r="A1758" i="4" s="1"/>
  <c r="A2428" i="4" s="1"/>
  <c r="A3098" i="4" s="1"/>
  <c r="A3768" i="4" s="1"/>
  <c r="A4438" i="4" s="1"/>
  <c r="A5108" i="4" s="1"/>
  <c r="B1088" i="4"/>
  <c r="B1758" i="4" s="1"/>
  <c r="B2428" i="4" s="1"/>
  <c r="B3098" i="4" s="1"/>
  <c r="B3768" i="4" s="1"/>
  <c r="B4438" i="4" s="1"/>
  <c r="B5108" i="4" s="1"/>
  <c r="C1088" i="4"/>
  <c r="C1758" i="4" s="1"/>
  <c r="C2428" i="4" s="1"/>
  <c r="C3098" i="4" s="1"/>
  <c r="C3768" i="4" s="1"/>
  <c r="C4438" i="4" s="1"/>
  <c r="C5108" i="4" s="1"/>
  <c r="D1088" i="4"/>
  <c r="D1758" i="4" s="1"/>
  <c r="D2428" i="4" s="1"/>
  <c r="D3098" i="4" s="1"/>
  <c r="D3768" i="4" s="1"/>
  <c r="D4438" i="4" s="1"/>
  <c r="D5108" i="4" s="1"/>
  <c r="E1088" i="4"/>
  <c r="E1758" i="4" s="1"/>
  <c r="E2428" i="4" s="1"/>
  <c r="E3098" i="4" s="1"/>
  <c r="E3768" i="4" s="1"/>
  <c r="E4438" i="4" s="1"/>
  <c r="E5108" i="4" s="1"/>
  <c r="A1089" i="4"/>
  <c r="A1759" i="4" s="1"/>
  <c r="A2429" i="4" s="1"/>
  <c r="A3099" i="4" s="1"/>
  <c r="A3769" i="4" s="1"/>
  <c r="A4439" i="4" s="1"/>
  <c r="A5109" i="4" s="1"/>
  <c r="B1089" i="4"/>
  <c r="B1759" i="4" s="1"/>
  <c r="B2429" i="4" s="1"/>
  <c r="B3099" i="4" s="1"/>
  <c r="B3769" i="4" s="1"/>
  <c r="B4439" i="4" s="1"/>
  <c r="B5109" i="4" s="1"/>
  <c r="C1089" i="4"/>
  <c r="C1759" i="4" s="1"/>
  <c r="C2429" i="4" s="1"/>
  <c r="C3099" i="4" s="1"/>
  <c r="C3769" i="4" s="1"/>
  <c r="C4439" i="4" s="1"/>
  <c r="C5109" i="4" s="1"/>
  <c r="D1089" i="4"/>
  <c r="D1759" i="4" s="1"/>
  <c r="D2429" i="4" s="1"/>
  <c r="D3099" i="4" s="1"/>
  <c r="D3769" i="4" s="1"/>
  <c r="D4439" i="4" s="1"/>
  <c r="D5109" i="4" s="1"/>
  <c r="E1089" i="4"/>
  <c r="E1759" i="4" s="1"/>
  <c r="E2429" i="4" s="1"/>
  <c r="E3099" i="4" s="1"/>
  <c r="E3769" i="4" s="1"/>
  <c r="E4439" i="4" s="1"/>
  <c r="E5109" i="4" s="1"/>
  <c r="A1090" i="4"/>
  <c r="A1760" i="4" s="1"/>
  <c r="A2430" i="4" s="1"/>
  <c r="A3100" i="4" s="1"/>
  <c r="A3770" i="4" s="1"/>
  <c r="A4440" i="4" s="1"/>
  <c r="A5110" i="4" s="1"/>
  <c r="B1090" i="4"/>
  <c r="B1760" i="4" s="1"/>
  <c r="B2430" i="4" s="1"/>
  <c r="B3100" i="4" s="1"/>
  <c r="B3770" i="4" s="1"/>
  <c r="B4440" i="4" s="1"/>
  <c r="B5110" i="4" s="1"/>
  <c r="C1090" i="4"/>
  <c r="C1760" i="4" s="1"/>
  <c r="C2430" i="4" s="1"/>
  <c r="C3100" i="4" s="1"/>
  <c r="C3770" i="4" s="1"/>
  <c r="C4440" i="4" s="1"/>
  <c r="C5110" i="4" s="1"/>
  <c r="D1090" i="4"/>
  <c r="D1760" i="4" s="1"/>
  <c r="D2430" i="4" s="1"/>
  <c r="D3100" i="4" s="1"/>
  <c r="D3770" i="4" s="1"/>
  <c r="D4440" i="4" s="1"/>
  <c r="D5110" i="4" s="1"/>
  <c r="E1090" i="4"/>
  <c r="E1760" i="4" s="1"/>
  <c r="E2430" i="4" s="1"/>
  <c r="E3100" i="4" s="1"/>
  <c r="E3770" i="4" s="1"/>
  <c r="E4440" i="4" s="1"/>
  <c r="E5110" i="4" s="1"/>
  <c r="A1091" i="4"/>
  <c r="A1761" i="4" s="1"/>
  <c r="A2431" i="4" s="1"/>
  <c r="A3101" i="4" s="1"/>
  <c r="A3771" i="4" s="1"/>
  <c r="A4441" i="4" s="1"/>
  <c r="A5111" i="4" s="1"/>
  <c r="B1091" i="4"/>
  <c r="B1761" i="4" s="1"/>
  <c r="B2431" i="4" s="1"/>
  <c r="B3101" i="4" s="1"/>
  <c r="B3771" i="4" s="1"/>
  <c r="B4441" i="4" s="1"/>
  <c r="B5111" i="4" s="1"/>
  <c r="C1091" i="4"/>
  <c r="C1761" i="4" s="1"/>
  <c r="C2431" i="4" s="1"/>
  <c r="C3101" i="4" s="1"/>
  <c r="C3771" i="4" s="1"/>
  <c r="C4441" i="4" s="1"/>
  <c r="C5111" i="4" s="1"/>
  <c r="D1091" i="4"/>
  <c r="D1761" i="4" s="1"/>
  <c r="D2431" i="4" s="1"/>
  <c r="D3101" i="4" s="1"/>
  <c r="D3771" i="4" s="1"/>
  <c r="D4441" i="4" s="1"/>
  <c r="D5111" i="4" s="1"/>
  <c r="E1091" i="4"/>
  <c r="E1761" i="4" s="1"/>
  <c r="E2431" i="4" s="1"/>
  <c r="E3101" i="4" s="1"/>
  <c r="E3771" i="4" s="1"/>
  <c r="E4441" i="4" s="1"/>
  <c r="E5111" i="4" s="1"/>
  <c r="A1092" i="4"/>
  <c r="A1762" i="4" s="1"/>
  <c r="A2432" i="4" s="1"/>
  <c r="A3102" i="4" s="1"/>
  <c r="A3772" i="4" s="1"/>
  <c r="A4442" i="4" s="1"/>
  <c r="A5112" i="4" s="1"/>
  <c r="B1092" i="4"/>
  <c r="B1762" i="4" s="1"/>
  <c r="B2432" i="4" s="1"/>
  <c r="B3102" i="4" s="1"/>
  <c r="B3772" i="4" s="1"/>
  <c r="B4442" i="4" s="1"/>
  <c r="B5112" i="4" s="1"/>
  <c r="C1092" i="4"/>
  <c r="C1762" i="4" s="1"/>
  <c r="C2432" i="4" s="1"/>
  <c r="C3102" i="4" s="1"/>
  <c r="C3772" i="4" s="1"/>
  <c r="C4442" i="4" s="1"/>
  <c r="C5112" i="4" s="1"/>
  <c r="D1092" i="4"/>
  <c r="D1762" i="4" s="1"/>
  <c r="D2432" i="4" s="1"/>
  <c r="D3102" i="4" s="1"/>
  <c r="D3772" i="4" s="1"/>
  <c r="D4442" i="4" s="1"/>
  <c r="D5112" i="4" s="1"/>
  <c r="E1092" i="4"/>
  <c r="E1762" i="4" s="1"/>
  <c r="E2432" i="4" s="1"/>
  <c r="E3102" i="4" s="1"/>
  <c r="E3772" i="4" s="1"/>
  <c r="E4442" i="4" s="1"/>
  <c r="E5112" i="4" s="1"/>
  <c r="A1093" i="4"/>
  <c r="A1763" i="4" s="1"/>
  <c r="A2433" i="4" s="1"/>
  <c r="A3103" i="4" s="1"/>
  <c r="A3773" i="4" s="1"/>
  <c r="A4443" i="4" s="1"/>
  <c r="A5113" i="4" s="1"/>
  <c r="B1093" i="4"/>
  <c r="B1763" i="4" s="1"/>
  <c r="B2433" i="4" s="1"/>
  <c r="B3103" i="4" s="1"/>
  <c r="B3773" i="4" s="1"/>
  <c r="B4443" i="4" s="1"/>
  <c r="B5113" i="4" s="1"/>
  <c r="C1093" i="4"/>
  <c r="C1763" i="4" s="1"/>
  <c r="C2433" i="4" s="1"/>
  <c r="C3103" i="4" s="1"/>
  <c r="C3773" i="4" s="1"/>
  <c r="C4443" i="4" s="1"/>
  <c r="C5113" i="4" s="1"/>
  <c r="D1093" i="4"/>
  <c r="D1763" i="4" s="1"/>
  <c r="D2433" i="4" s="1"/>
  <c r="D3103" i="4" s="1"/>
  <c r="D3773" i="4" s="1"/>
  <c r="D4443" i="4" s="1"/>
  <c r="D5113" i="4" s="1"/>
  <c r="E1093" i="4"/>
  <c r="E1763" i="4" s="1"/>
  <c r="E2433" i="4" s="1"/>
  <c r="E3103" i="4" s="1"/>
  <c r="E3773" i="4" s="1"/>
  <c r="E4443" i="4" s="1"/>
  <c r="E5113" i="4" s="1"/>
  <c r="A1094" i="4"/>
  <c r="A1764" i="4" s="1"/>
  <c r="A2434" i="4" s="1"/>
  <c r="A3104" i="4" s="1"/>
  <c r="A3774" i="4" s="1"/>
  <c r="A4444" i="4" s="1"/>
  <c r="A5114" i="4" s="1"/>
  <c r="B1094" i="4"/>
  <c r="B1764" i="4" s="1"/>
  <c r="B2434" i="4" s="1"/>
  <c r="B3104" i="4" s="1"/>
  <c r="B3774" i="4" s="1"/>
  <c r="B4444" i="4" s="1"/>
  <c r="B5114" i="4" s="1"/>
  <c r="C1094" i="4"/>
  <c r="C1764" i="4" s="1"/>
  <c r="C2434" i="4" s="1"/>
  <c r="C3104" i="4" s="1"/>
  <c r="C3774" i="4" s="1"/>
  <c r="C4444" i="4" s="1"/>
  <c r="C5114" i="4" s="1"/>
  <c r="D1094" i="4"/>
  <c r="D1764" i="4" s="1"/>
  <c r="D2434" i="4" s="1"/>
  <c r="D3104" i="4" s="1"/>
  <c r="D3774" i="4" s="1"/>
  <c r="D4444" i="4" s="1"/>
  <c r="D5114" i="4" s="1"/>
  <c r="E1094" i="4"/>
  <c r="E1764" i="4" s="1"/>
  <c r="E2434" i="4" s="1"/>
  <c r="E3104" i="4" s="1"/>
  <c r="E3774" i="4" s="1"/>
  <c r="E4444" i="4" s="1"/>
  <c r="E5114" i="4" s="1"/>
  <c r="A1095" i="4"/>
  <c r="A1765" i="4" s="1"/>
  <c r="A2435" i="4" s="1"/>
  <c r="A3105" i="4" s="1"/>
  <c r="A3775" i="4" s="1"/>
  <c r="A4445" i="4" s="1"/>
  <c r="A5115" i="4" s="1"/>
  <c r="B1095" i="4"/>
  <c r="B1765" i="4" s="1"/>
  <c r="B2435" i="4" s="1"/>
  <c r="B3105" i="4" s="1"/>
  <c r="B3775" i="4" s="1"/>
  <c r="B4445" i="4" s="1"/>
  <c r="B5115" i="4" s="1"/>
  <c r="C1095" i="4"/>
  <c r="C1765" i="4" s="1"/>
  <c r="C2435" i="4" s="1"/>
  <c r="C3105" i="4" s="1"/>
  <c r="C3775" i="4" s="1"/>
  <c r="C4445" i="4" s="1"/>
  <c r="C5115" i="4" s="1"/>
  <c r="D1095" i="4"/>
  <c r="D1765" i="4" s="1"/>
  <c r="D2435" i="4" s="1"/>
  <c r="D3105" i="4" s="1"/>
  <c r="D3775" i="4" s="1"/>
  <c r="D4445" i="4" s="1"/>
  <c r="D5115" i="4" s="1"/>
  <c r="E1095" i="4"/>
  <c r="E1765" i="4" s="1"/>
  <c r="E2435" i="4" s="1"/>
  <c r="E3105" i="4" s="1"/>
  <c r="E3775" i="4" s="1"/>
  <c r="E4445" i="4" s="1"/>
  <c r="E5115" i="4" s="1"/>
  <c r="A1096" i="4"/>
  <c r="A1766" i="4" s="1"/>
  <c r="A2436" i="4" s="1"/>
  <c r="A3106" i="4" s="1"/>
  <c r="A3776" i="4" s="1"/>
  <c r="A4446" i="4" s="1"/>
  <c r="A5116" i="4" s="1"/>
  <c r="B1096" i="4"/>
  <c r="B1766" i="4" s="1"/>
  <c r="B2436" i="4" s="1"/>
  <c r="B3106" i="4" s="1"/>
  <c r="B3776" i="4" s="1"/>
  <c r="B4446" i="4" s="1"/>
  <c r="B5116" i="4" s="1"/>
  <c r="C1096" i="4"/>
  <c r="C1766" i="4" s="1"/>
  <c r="C2436" i="4" s="1"/>
  <c r="C3106" i="4" s="1"/>
  <c r="C3776" i="4" s="1"/>
  <c r="C4446" i="4" s="1"/>
  <c r="C5116" i="4" s="1"/>
  <c r="D1096" i="4"/>
  <c r="D1766" i="4" s="1"/>
  <c r="D2436" i="4" s="1"/>
  <c r="D3106" i="4" s="1"/>
  <c r="D3776" i="4" s="1"/>
  <c r="D4446" i="4" s="1"/>
  <c r="D5116" i="4" s="1"/>
  <c r="E1096" i="4"/>
  <c r="E1766" i="4" s="1"/>
  <c r="E2436" i="4" s="1"/>
  <c r="E3106" i="4" s="1"/>
  <c r="E3776" i="4" s="1"/>
  <c r="E4446" i="4" s="1"/>
  <c r="E5116" i="4" s="1"/>
  <c r="A1097" i="4"/>
  <c r="A1767" i="4" s="1"/>
  <c r="A2437" i="4" s="1"/>
  <c r="A3107" i="4" s="1"/>
  <c r="A3777" i="4" s="1"/>
  <c r="A4447" i="4" s="1"/>
  <c r="A5117" i="4" s="1"/>
  <c r="B1097" i="4"/>
  <c r="B1767" i="4" s="1"/>
  <c r="B2437" i="4" s="1"/>
  <c r="B3107" i="4" s="1"/>
  <c r="B3777" i="4" s="1"/>
  <c r="B4447" i="4" s="1"/>
  <c r="B5117" i="4" s="1"/>
  <c r="C1097" i="4"/>
  <c r="C1767" i="4" s="1"/>
  <c r="C2437" i="4" s="1"/>
  <c r="C3107" i="4" s="1"/>
  <c r="C3777" i="4" s="1"/>
  <c r="C4447" i="4" s="1"/>
  <c r="C5117" i="4" s="1"/>
  <c r="D1097" i="4"/>
  <c r="D1767" i="4" s="1"/>
  <c r="D2437" i="4" s="1"/>
  <c r="D3107" i="4" s="1"/>
  <c r="D3777" i="4" s="1"/>
  <c r="D4447" i="4" s="1"/>
  <c r="D5117" i="4" s="1"/>
  <c r="E1097" i="4"/>
  <c r="E1767" i="4" s="1"/>
  <c r="E2437" i="4" s="1"/>
  <c r="E3107" i="4" s="1"/>
  <c r="E3777" i="4" s="1"/>
  <c r="E4447" i="4" s="1"/>
  <c r="E5117" i="4" s="1"/>
  <c r="A1098" i="4"/>
  <c r="A1768" i="4" s="1"/>
  <c r="A2438" i="4" s="1"/>
  <c r="A3108" i="4" s="1"/>
  <c r="A3778" i="4" s="1"/>
  <c r="A4448" i="4" s="1"/>
  <c r="A5118" i="4" s="1"/>
  <c r="B1098" i="4"/>
  <c r="B1768" i="4" s="1"/>
  <c r="B2438" i="4" s="1"/>
  <c r="B3108" i="4" s="1"/>
  <c r="B3778" i="4" s="1"/>
  <c r="B4448" i="4" s="1"/>
  <c r="B5118" i="4" s="1"/>
  <c r="C1098" i="4"/>
  <c r="C1768" i="4" s="1"/>
  <c r="C2438" i="4" s="1"/>
  <c r="C3108" i="4" s="1"/>
  <c r="C3778" i="4" s="1"/>
  <c r="C4448" i="4" s="1"/>
  <c r="C5118" i="4" s="1"/>
  <c r="D1098" i="4"/>
  <c r="D1768" i="4" s="1"/>
  <c r="D2438" i="4" s="1"/>
  <c r="D3108" i="4" s="1"/>
  <c r="D3778" i="4" s="1"/>
  <c r="D4448" i="4" s="1"/>
  <c r="D5118" i="4" s="1"/>
  <c r="E1098" i="4"/>
  <c r="E1768" i="4" s="1"/>
  <c r="E2438" i="4" s="1"/>
  <c r="E3108" i="4" s="1"/>
  <c r="E3778" i="4" s="1"/>
  <c r="E4448" i="4" s="1"/>
  <c r="E5118" i="4" s="1"/>
  <c r="A1099" i="4"/>
  <c r="A1769" i="4" s="1"/>
  <c r="A2439" i="4" s="1"/>
  <c r="A3109" i="4" s="1"/>
  <c r="A3779" i="4" s="1"/>
  <c r="A4449" i="4" s="1"/>
  <c r="A5119" i="4" s="1"/>
  <c r="B1099" i="4"/>
  <c r="B1769" i="4" s="1"/>
  <c r="B2439" i="4" s="1"/>
  <c r="B3109" i="4" s="1"/>
  <c r="B3779" i="4" s="1"/>
  <c r="B4449" i="4" s="1"/>
  <c r="B5119" i="4" s="1"/>
  <c r="C1099" i="4"/>
  <c r="C1769" i="4" s="1"/>
  <c r="C2439" i="4" s="1"/>
  <c r="C3109" i="4" s="1"/>
  <c r="C3779" i="4" s="1"/>
  <c r="C4449" i="4" s="1"/>
  <c r="C5119" i="4" s="1"/>
  <c r="D1099" i="4"/>
  <c r="D1769" i="4" s="1"/>
  <c r="D2439" i="4" s="1"/>
  <c r="D3109" i="4" s="1"/>
  <c r="D3779" i="4" s="1"/>
  <c r="D4449" i="4" s="1"/>
  <c r="D5119" i="4" s="1"/>
  <c r="E1099" i="4"/>
  <c r="E1769" i="4" s="1"/>
  <c r="E2439" i="4" s="1"/>
  <c r="E3109" i="4" s="1"/>
  <c r="E3779" i="4" s="1"/>
  <c r="E4449" i="4" s="1"/>
  <c r="E5119" i="4" s="1"/>
  <c r="A1100" i="4"/>
  <c r="A1770" i="4" s="1"/>
  <c r="A2440" i="4" s="1"/>
  <c r="A3110" i="4" s="1"/>
  <c r="A3780" i="4" s="1"/>
  <c r="A4450" i="4" s="1"/>
  <c r="A5120" i="4" s="1"/>
  <c r="B1100" i="4"/>
  <c r="B1770" i="4" s="1"/>
  <c r="B2440" i="4" s="1"/>
  <c r="B3110" i="4" s="1"/>
  <c r="B3780" i="4" s="1"/>
  <c r="B4450" i="4" s="1"/>
  <c r="B5120" i="4" s="1"/>
  <c r="C1100" i="4"/>
  <c r="C1770" i="4" s="1"/>
  <c r="C2440" i="4" s="1"/>
  <c r="C3110" i="4" s="1"/>
  <c r="C3780" i="4" s="1"/>
  <c r="C4450" i="4" s="1"/>
  <c r="C5120" i="4" s="1"/>
  <c r="D1100" i="4"/>
  <c r="D1770" i="4" s="1"/>
  <c r="D2440" i="4" s="1"/>
  <c r="D3110" i="4" s="1"/>
  <c r="D3780" i="4" s="1"/>
  <c r="D4450" i="4" s="1"/>
  <c r="D5120" i="4" s="1"/>
  <c r="E1100" i="4"/>
  <c r="E1770" i="4" s="1"/>
  <c r="E2440" i="4" s="1"/>
  <c r="E3110" i="4" s="1"/>
  <c r="E3780" i="4" s="1"/>
  <c r="E4450" i="4" s="1"/>
  <c r="E5120" i="4" s="1"/>
  <c r="A1101" i="4"/>
  <c r="A1771" i="4" s="1"/>
  <c r="A2441" i="4" s="1"/>
  <c r="A3111" i="4" s="1"/>
  <c r="A3781" i="4" s="1"/>
  <c r="A4451" i="4" s="1"/>
  <c r="A5121" i="4" s="1"/>
  <c r="B1101" i="4"/>
  <c r="B1771" i="4" s="1"/>
  <c r="B2441" i="4" s="1"/>
  <c r="B3111" i="4" s="1"/>
  <c r="B3781" i="4" s="1"/>
  <c r="B4451" i="4" s="1"/>
  <c r="B5121" i="4" s="1"/>
  <c r="C1101" i="4"/>
  <c r="C1771" i="4" s="1"/>
  <c r="C2441" i="4" s="1"/>
  <c r="C3111" i="4" s="1"/>
  <c r="C3781" i="4" s="1"/>
  <c r="C4451" i="4" s="1"/>
  <c r="C5121" i="4" s="1"/>
  <c r="D1101" i="4"/>
  <c r="D1771" i="4" s="1"/>
  <c r="D2441" i="4" s="1"/>
  <c r="D3111" i="4" s="1"/>
  <c r="D3781" i="4" s="1"/>
  <c r="D4451" i="4" s="1"/>
  <c r="D5121" i="4" s="1"/>
  <c r="E1101" i="4"/>
  <c r="E1771" i="4" s="1"/>
  <c r="E2441" i="4" s="1"/>
  <c r="E3111" i="4" s="1"/>
  <c r="E3781" i="4" s="1"/>
  <c r="E4451" i="4" s="1"/>
  <c r="E5121" i="4" s="1"/>
  <c r="A1102" i="4"/>
  <c r="A1772" i="4" s="1"/>
  <c r="A2442" i="4" s="1"/>
  <c r="A3112" i="4" s="1"/>
  <c r="A3782" i="4" s="1"/>
  <c r="A4452" i="4" s="1"/>
  <c r="A5122" i="4" s="1"/>
  <c r="B1102" i="4"/>
  <c r="B1772" i="4" s="1"/>
  <c r="B2442" i="4" s="1"/>
  <c r="B3112" i="4" s="1"/>
  <c r="B3782" i="4" s="1"/>
  <c r="B4452" i="4" s="1"/>
  <c r="B5122" i="4" s="1"/>
  <c r="C1102" i="4"/>
  <c r="C1772" i="4" s="1"/>
  <c r="C2442" i="4" s="1"/>
  <c r="C3112" i="4" s="1"/>
  <c r="C3782" i="4" s="1"/>
  <c r="C4452" i="4" s="1"/>
  <c r="C5122" i="4" s="1"/>
  <c r="D1102" i="4"/>
  <c r="D1772" i="4" s="1"/>
  <c r="D2442" i="4" s="1"/>
  <c r="D3112" i="4" s="1"/>
  <c r="D3782" i="4" s="1"/>
  <c r="D4452" i="4" s="1"/>
  <c r="D5122" i="4" s="1"/>
  <c r="E1102" i="4"/>
  <c r="E1772" i="4" s="1"/>
  <c r="E2442" i="4" s="1"/>
  <c r="E3112" i="4" s="1"/>
  <c r="E3782" i="4" s="1"/>
  <c r="E4452" i="4" s="1"/>
  <c r="E5122" i="4" s="1"/>
  <c r="A1103" i="4"/>
  <c r="A1773" i="4" s="1"/>
  <c r="A2443" i="4" s="1"/>
  <c r="A3113" i="4" s="1"/>
  <c r="A3783" i="4" s="1"/>
  <c r="A4453" i="4" s="1"/>
  <c r="A5123" i="4" s="1"/>
  <c r="B1103" i="4"/>
  <c r="B1773" i="4" s="1"/>
  <c r="B2443" i="4" s="1"/>
  <c r="B3113" i="4" s="1"/>
  <c r="B3783" i="4" s="1"/>
  <c r="B4453" i="4" s="1"/>
  <c r="B5123" i="4" s="1"/>
  <c r="C1103" i="4"/>
  <c r="C1773" i="4" s="1"/>
  <c r="C2443" i="4" s="1"/>
  <c r="C3113" i="4" s="1"/>
  <c r="C3783" i="4" s="1"/>
  <c r="C4453" i="4" s="1"/>
  <c r="C5123" i="4" s="1"/>
  <c r="D1103" i="4"/>
  <c r="D1773" i="4" s="1"/>
  <c r="D2443" i="4" s="1"/>
  <c r="D3113" i="4" s="1"/>
  <c r="D3783" i="4" s="1"/>
  <c r="D4453" i="4" s="1"/>
  <c r="D5123" i="4" s="1"/>
  <c r="E1103" i="4"/>
  <c r="E1773" i="4" s="1"/>
  <c r="E2443" i="4" s="1"/>
  <c r="E3113" i="4" s="1"/>
  <c r="E3783" i="4" s="1"/>
  <c r="E4453" i="4" s="1"/>
  <c r="E5123" i="4" s="1"/>
  <c r="A1104" i="4"/>
  <c r="A1774" i="4" s="1"/>
  <c r="A2444" i="4" s="1"/>
  <c r="A3114" i="4" s="1"/>
  <c r="A3784" i="4" s="1"/>
  <c r="A4454" i="4" s="1"/>
  <c r="A5124" i="4" s="1"/>
  <c r="B1104" i="4"/>
  <c r="B1774" i="4" s="1"/>
  <c r="B2444" i="4" s="1"/>
  <c r="B3114" i="4" s="1"/>
  <c r="B3784" i="4" s="1"/>
  <c r="B4454" i="4" s="1"/>
  <c r="B5124" i="4" s="1"/>
  <c r="C1104" i="4"/>
  <c r="C1774" i="4" s="1"/>
  <c r="C2444" i="4" s="1"/>
  <c r="C3114" i="4" s="1"/>
  <c r="C3784" i="4" s="1"/>
  <c r="C4454" i="4" s="1"/>
  <c r="C5124" i="4" s="1"/>
  <c r="D1104" i="4"/>
  <c r="D1774" i="4" s="1"/>
  <c r="D2444" i="4" s="1"/>
  <c r="D3114" i="4" s="1"/>
  <c r="D3784" i="4" s="1"/>
  <c r="D4454" i="4" s="1"/>
  <c r="D5124" i="4" s="1"/>
  <c r="E1104" i="4"/>
  <c r="E1774" i="4" s="1"/>
  <c r="E2444" i="4" s="1"/>
  <c r="E3114" i="4" s="1"/>
  <c r="E3784" i="4" s="1"/>
  <c r="E4454" i="4" s="1"/>
  <c r="E5124" i="4" s="1"/>
  <c r="A1105" i="4"/>
  <c r="A1775" i="4" s="1"/>
  <c r="A2445" i="4" s="1"/>
  <c r="A3115" i="4" s="1"/>
  <c r="A3785" i="4" s="1"/>
  <c r="A4455" i="4" s="1"/>
  <c r="A5125" i="4" s="1"/>
  <c r="B1105" i="4"/>
  <c r="B1775" i="4" s="1"/>
  <c r="B2445" i="4" s="1"/>
  <c r="B3115" i="4" s="1"/>
  <c r="B3785" i="4" s="1"/>
  <c r="B4455" i="4" s="1"/>
  <c r="B5125" i="4" s="1"/>
  <c r="C1105" i="4"/>
  <c r="C1775" i="4" s="1"/>
  <c r="C2445" i="4" s="1"/>
  <c r="C3115" i="4" s="1"/>
  <c r="C3785" i="4" s="1"/>
  <c r="C4455" i="4" s="1"/>
  <c r="C5125" i="4" s="1"/>
  <c r="D1105" i="4"/>
  <c r="D1775" i="4" s="1"/>
  <c r="D2445" i="4" s="1"/>
  <c r="D3115" i="4" s="1"/>
  <c r="D3785" i="4" s="1"/>
  <c r="D4455" i="4" s="1"/>
  <c r="D5125" i="4" s="1"/>
  <c r="E1105" i="4"/>
  <c r="E1775" i="4" s="1"/>
  <c r="E2445" i="4" s="1"/>
  <c r="E3115" i="4" s="1"/>
  <c r="E3785" i="4" s="1"/>
  <c r="E4455" i="4" s="1"/>
  <c r="E5125" i="4" s="1"/>
  <c r="A1106" i="4"/>
  <c r="A1776" i="4" s="1"/>
  <c r="A2446" i="4" s="1"/>
  <c r="A3116" i="4" s="1"/>
  <c r="A3786" i="4" s="1"/>
  <c r="A4456" i="4" s="1"/>
  <c r="A5126" i="4" s="1"/>
  <c r="B1106" i="4"/>
  <c r="B1776" i="4" s="1"/>
  <c r="B2446" i="4" s="1"/>
  <c r="B3116" i="4" s="1"/>
  <c r="B3786" i="4" s="1"/>
  <c r="B4456" i="4" s="1"/>
  <c r="B5126" i="4" s="1"/>
  <c r="C1106" i="4"/>
  <c r="C1776" i="4" s="1"/>
  <c r="C2446" i="4" s="1"/>
  <c r="C3116" i="4" s="1"/>
  <c r="C3786" i="4" s="1"/>
  <c r="C4456" i="4" s="1"/>
  <c r="C5126" i="4" s="1"/>
  <c r="D1106" i="4"/>
  <c r="D1776" i="4" s="1"/>
  <c r="D2446" i="4" s="1"/>
  <c r="D3116" i="4" s="1"/>
  <c r="D3786" i="4" s="1"/>
  <c r="D4456" i="4" s="1"/>
  <c r="D5126" i="4" s="1"/>
  <c r="E1106" i="4"/>
  <c r="E1776" i="4" s="1"/>
  <c r="E2446" i="4" s="1"/>
  <c r="E3116" i="4" s="1"/>
  <c r="E3786" i="4" s="1"/>
  <c r="E4456" i="4" s="1"/>
  <c r="E5126" i="4" s="1"/>
  <c r="A1107" i="4"/>
  <c r="A1777" i="4" s="1"/>
  <c r="A2447" i="4" s="1"/>
  <c r="A3117" i="4" s="1"/>
  <c r="A3787" i="4" s="1"/>
  <c r="A4457" i="4" s="1"/>
  <c r="A5127" i="4" s="1"/>
  <c r="B1107" i="4"/>
  <c r="B1777" i="4" s="1"/>
  <c r="B2447" i="4" s="1"/>
  <c r="B3117" i="4" s="1"/>
  <c r="B3787" i="4" s="1"/>
  <c r="B4457" i="4" s="1"/>
  <c r="B5127" i="4" s="1"/>
  <c r="C1107" i="4"/>
  <c r="C1777" i="4" s="1"/>
  <c r="C2447" i="4" s="1"/>
  <c r="C3117" i="4" s="1"/>
  <c r="C3787" i="4" s="1"/>
  <c r="C4457" i="4" s="1"/>
  <c r="C5127" i="4" s="1"/>
  <c r="D1107" i="4"/>
  <c r="D1777" i="4" s="1"/>
  <c r="D2447" i="4" s="1"/>
  <c r="D3117" i="4" s="1"/>
  <c r="D3787" i="4" s="1"/>
  <c r="D4457" i="4" s="1"/>
  <c r="D5127" i="4" s="1"/>
  <c r="E1107" i="4"/>
  <c r="E1777" i="4" s="1"/>
  <c r="E2447" i="4" s="1"/>
  <c r="E3117" i="4" s="1"/>
  <c r="E3787" i="4" s="1"/>
  <c r="E4457" i="4" s="1"/>
  <c r="E5127" i="4" s="1"/>
  <c r="A1108" i="4"/>
  <c r="A1778" i="4" s="1"/>
  <c r="A2448" i="4" s="1"/>
  <c r="A3118" i="4" s="1"/>
  <c r="A3788" i="4" s="1"/>
  <c r="A4458" i="4" s="1"/>
  <c r="A5128" i="4" s="1"/>
  <c r="B1108" i="4"/>
  <c r="B1778" i="4" s="1"/>
  <c r="B2448" i="4" s="1"/>
  <c r="B3118" i="4" s="1"/>
  <c r="B3788" i="4" s="1"/>
  <c r="B4458" i="4" s="1"/>
  <c r="B5128" i="4" s="1"/>
  <c r="C1108" i="4"/>
  <c r="C1778" i="4" s="1"/>
  <c r="C2448" i="4" s="1"/>
  <c r="C3118" i="4" s="1"/>
  <c r="C3788" i="4" s="1"/>
  <c r="C4458" i="4" s="1"/>
  <c r="C5128" i="4" s="1"/>
  <c r="D1108" i="4"/>
  <c r="D1778" i="4" s="1"/>
  <c r="D2448" i="4" s="1"/>
  <c r="D3118" i="4" s="1"/>
  <c r="D3788" i="4" s="1"/>
  <c r="D4458" i="4" s="1"/>
  <c r="D5128" i="4" s="1"/>
  <c r="E1108" i="4"/>
  <c r="E1778" i="4" s="1"/>
  <c r="E2448" i="4" s="1"/>
  <c r="E3118" i="4" s="1"/>
  <c r="E3788" i="4" s="1"/>
  <c r="E4458" i="4" s="1"/>
  <c r="E5128" i="4" s="1"/>
  <c r="A1109" i="4"/>
  <c r="A1779" i="4" s="1"/>
  <c r="A2449" i="4" s="1"/>
  <c r="A3119" i="4" s="1"/>
  <c r="A3789" i="4" s="1"/>
  <c r="A4459" i="4" s="1"/>
  <c r="A5129" i="4" s="1"/>
  <c r="B1109" i="4"/>
  <c r="B1779" i="4" s="1"/>
  <c r="B2449" i="4" s="1"/>
  <c r="B3119" i="4" s="1"/>
  <c r="B3789" i="4" s="1"/>
  <c r="B4459" i="4" s="1"/>
  <c r="B5129" i="4" s="1"/>
  <c r="C1109" i="4"/>
  <c r="C1779" i="4" s="1"/>
  <c r="C2449" i="4" s="1"/>
  <c r="C3119" i="4" s="1"/>
  <c r="C3789" i="4" s="1"/>
  <c r="C4459" i="4" s="1"/>
  <c r="C5129" i="4" s="1"/>
  <c r="D1109" i="4"/>
  <c r="D1779" i="4" s="1"/>
  <c r="D2449" i="4" s="1"/>
  <c r="D3119" i="4" s="1"/>
  <c r="D3789" i="4" s="1"/>
  <c r="D4459" i="4" s="1"/>
  <c r="D5129" i="4" s="1"/>
  <c r="E1109" i="4"/>
  <c r="E1779" i="4" s="1"/>
  <c r="E2449" i="4" s="1"/>
  <c r="E3119" i="4" s="1"/>
  <c r="E3789" i="4" s="1"/>
  <c r="E4459" i="4" s="1"/>
  <c r="E5129" i="4" s="1"/>
  <c r="A1110" i="4"/>
  <c r="A1780" i="4" s="1"/>
  <c r="A2450" i="4" s="1"/>
  <c r="A3120" i="4" s="1"/>
  <c r="A3790" i="4" s="1"/>
  <c r="A4460" i="4" s="1"/>
  <c r="A5130" i="4" s="1"/>
  <c r="B1110" i="4"/>
  <c r="B1780" i="4" s="1"/>
  <c r="B2450" i="4" s="1"/>
  <c r="B3120" i="4" s="1"/>
  <c r="B3790" i="4" s="1"/>
  <c r="B4460" i="4" s="1"/>
  <c r="B5130" i="4" s="1"/>
  <c r="C1110" i="4"/>
  <c r="C1780" i="4" s="1"/>
  <c r="C2450" i="4" s="1"/>
  <c r="C3120" i="4" s="1"/>
  <c r="C3790" i="4" s="1"/>
  <c r="C4460" i="4" s="1"/>
  <c r="C5130" i="4" s="1"/>
  <c r="D1110" i="4"/>
  <c r="D1780" i="4" s="1"/>
  <c r="D2450" i="4" s="1"/>
  <c r="D3120" i="4" s="1"/>
  <c r="D3790" i="4" s="1"/>
  <c r="D4460" i="4" s="1"/>
  <c r="D5130" i="4" s="1"/>
  <c r="A1111" i="4"/>
  <c r="A1781" i="4" s="1"/>
  <c r="A2451" i="4" s="1"/>
  <c r="A3121" i="4" s="1"/>
  <c r="A3791" i="4" s="1"/>
  <c r="A4461" i="4" s="1"/>
  <c r="A5131" i="4" s="1"/>
  <c r="B1111" i="4"/>
  <c r="B1781" i="4" s="1"/>
  <c r="B2451" i="4" s="1"/>
  <c r="B3121" i="4" s="1"/>
  <c r="B3791" i="4" s="1"/>
  <c r="B4461" i="4" s="1"/>
  <c r="B5131" i="4" s="1"/>
  <c r="C1111" i="4"/>
  <c r="C1781" i="4" s="1"/>
  <c r="C2451" i="4" s="1"/>
  <c r="C3121" i="4" s="1"/>
  <c r="C3791" i="4" s="1"/>
  <c r="C4461" i="4" s="1"/>
  <c r="C5131" i="4" s="1"/>
  <c r="D1111" i="4"/>
  <c r="D1781" i="4" s="1"/>
  <c r="D2451" i="4" s="1"/>
  <c r="D3121" i="4" s="1"/>
  <c r="D3791" i="4" s="1"/>
  <c r="D4461" i="4" s="1"/>
  <c r="D5131" i="4" s="1"/>
  <c r="E1111" i="4"/>
  <c r="E1781" i="4" s="1"/>
  <c r="E2451" i="4" s="1"/>
  <c r="E3121" i="4" s="1"/>
  <c r="E3791" i="4" s="1"/>
  <c r="E4461" i="4" s="1"/>
  <c r="E5131" i="4" s="1"/>
  <c r="A1112" i="4"/>
  <c r="A1782" i="4" s="1"/>
  <c r="A2452" i="4" s="1"/>
  <c r="A3122" i="4" s="1"/>
  <c r="A3792" i="4" s="1"/>
  <c r="A4462" i="4" s="1"/>
  <c r="A5132" i="4" s="1"/>
  <c r="B1112" i="4"/>
  <c r="B1782" i="4" s="1"/>
  <c r="B2452" i="4" s="1"/>
  <c r="B3122" i="4" s="1"/>
  <c r="B3792" i="4" s="1"/>
  <c r="B4462" i="4" s="1"/>
  <c r="B5132" i="4" s="1"/>
  <c r="C1112" i="4"/>
  <c r="C1782" i="4" s="1"/>
  <c r="C2452" i="4" s="1"/>
  <c r="C3122" i="4" s="1"/>
  <c r="C3792" i="4" s="1"/>
  <c r="C4462" i="4" s="1"/>
  <c r="C5132" i="4" s="1"/>
  <c r="D1112" i="4"/>
  <c r="D1782" i="4" s="1"/>
  <c r="D2452" i="4" s="1"/>
  <c r="D3122" i="4" s="1"/>
  <c r="D3792" i="4" s="1"/>
  <c r="D4462" i="4" s="1"/>
  <c r="D5132" i="4" s="1"/>
  <c r="A1113" i="4"/>
  <c r="A1783" i="4" s="1"/>
  <c r="A2453" i="4" s="1"/>
  <c r="A3123" i="4" s="1"/>
  <c r="A3793" i="4" s="1"/>
  <c r="A4463" i="4" s="1"/>
  <c r="A5133" i="4" s="1"/>
  <c r="B1113" i="4"/>
  <c r="B1783" i="4" s="1"/>
  <c r="B2453" i="4" s="1"/>
  <c r="B3123" i="4" s="1"/>
  <c r="B3793" i="4" s="1"/>
  <c r="B4463" i="4" s="1"/>
  <c r="B5133" i="4" s="1"/>
  <c r="C1113" i="4"/>
  <c r="C1783" i="4" s="1"/>
  <c r="C2453" i="4" s="1"/>
  <c r="C3123" i="4" s="1"/>
  <c r="C3793" i="4" s="1"/>
  <c r="C4463" i="4" s="1"/>
  <c r="C5133" i="4" s="1"/>
  <c r="D1113" i="4"/>
  <c r="D1783" i="4" s="1"/>
  <c r="D2453" i="4" s="1"/>
  <c r="D3123" i="4" s="1"/>
  <c r="D3793" i="4" s="1"/>
  <c r="D4463" i="4" s="1"/>
  <c r="D5133" i="4" s="1"/>
  <c r="E1113" i="4"/>
  <c r="E1783" i="4" s="1"/>
  <c r="E2453" i="4" s="1"/>
  <c r="E3123" i="4" s="1"/>
  <c r="E3793" i="4" s="1"/>
  <c r="E4463" i="4" s="1"/>
  <c r="E5133" i="4" s="1"/>
  <c r="A1114" i="4"/>
  <c r="A1784" i="4" s="1"/>
  <c r="A2454" i="4" s="1"/>
  <c r="A3124" i="4" s="1"/>
  <c r="A3794" i="4" s="1"/>
  <c r="A4464" i="4" s="1"/>
  <c r="A5134" i="4" s="1"/>
  <c r="B1114" i="4"/>
  <c r="B1784" i="4" s="1"/>
  <c r="B2454" i="4" s="1"/>
  <c r="B3124" i="4" s="1"/>
  <c r="B3794" i="4" s="1"/>
  <c r="B4464" i="4" s="1"/>
  <c r="B5134" i="4" s="1"/>
  <c r="C1114" i="4"/>
  <c r="C1784" i="4" s="1"/>
  <c r="C2454" i="4" s="1"/>
  <c r="C3124" i="4" s="1"/>
  <c r="C3794" i="4" s="1"/>
  <c r="C4464" i="4" s="1"/>
  <c r="C5134" i="4" s="1"/>
  <c r="D1114" i="4"/>
  <c r="D1784" i="4" s="1"/>
  <c r="D2454" i="4" s="1"/>
  <c r="D3124" i="4" s="1"/>
  <c r="D3794" i="4" s="1"/>
  <c r="D4464" i="4" s="1"/>
  <c r="D5134" i="4" s="1"/>
  <c r="E1114" i="4"/>
  <c r="E1784" i="4" s="1"/>
  <c r="E2454" i="4" s="1"/>
  <c r="E3124" i="4" s="1"/>
  <c r="E3794" i="4" s="1"/>
  <c r="E4464" i="4" s="1"/>
  <c r="E5134" i="4" s="1"/>
  <c r="A1115" i="4"/>
  <c r="A1785" i="4" s="1"/>
  <c r="A2455" i="4" s="1"/>
  <c r="A3125" i="4" s="1"/>
  <c r="A3795" i="4" s="1"/>
  <c r="A4465" i="4" s="1"/>
  <c r="A5135" i="4" s="1"/>
  <c r="B1115" i="4"/>
  <c r="B1785" i="4" s="1"/>
  <c r="B2455" i="4" s="1"/>
  <c r="B3125" i="4" s="1"/>
  <c r="B3795" i="4" s="1"/>
  <c r="B4465" i="4" s="1"/>
  <c r="B5135" i="4" s="1"/>
  <c r="C1115" i="4"/>
  <c r="C1785" i="4" s="1"/>
  <c r="C2455" i="4" s="1"/>
  <c r="C3125" i="4" s="1"/>
  <c r="C3795" i="4" s="1"/>
  <c r="C4465" i="4" s="1"/>
  <c r="C5135" i="4" s="1"/>
  <c r="D1115" i="4"/>
  <c r="D1785" i="4" s="1"/>
  <c r="D2455" i="4" s="1"/>
  <c r="D3125" i="4" s="1"/>
  <c r="D3795" i="4" s="1"/>
  <c r="D4465" i="4" s="1"/>
  <c r="D5135" i="4" s="1"/>
  <c r="E1115" i="4"/>
  <c r="E1785" i="4" s="1"/>
  <c r="E2455" i="4" s="1"/>
  <c r="E3125" i="4" s="1"/>
  <c r="E3795" i="4" s="1"/>
  <c r="E4465" i="4" s="1"/>
  <c r="E5135" i="4" s="1"/>
  <c r="A1116" i="4"/>
  <c r="A1786" i="4" s="1"/>
  <c r="A2456" i="4" s="1"/>
  <c r="A3126" i="4" s="1"/>
  <c r="A3796" i="4" s="1"/>
  <c r="A4466" i="4" s="1"/>
  <c r="A5136" i="4" s="1"/>
  <c r="B1116" i="4"/>
  <c r="B1786" i="4" s="1"/>
  <c r="B2456" i="4" s="1"/>
  <c r="B3126" i="4" s="1"/>
  <c r="B3796" i="4" s="1"/>
  <c r="B4466" i="4" s="1"/>
  <c r="B5136" i="4" s="1"/>
  <c r="C1116" i="4"/>
  <c r="C1786" i="4" s="1"/>
  <c r="C2456" i="4" s="1"/>
  <c r="C3126" i="4" s="1"/>
  <c r="C3796" i="4" s="1"/>
  <c r="C4466" i="4" s="1"/>
  <c r="C5136" i="4" s="1"/>
  <c r="D1116" i="4"/>
  <c r="D1786" i="4" s="1"/>
  <c r="D2456" i="4" s="1"/>
  <c r="D3126" i="4" s="1"/>
  <c r="D3796" i="4" s="1"/>
  <c r="D4466" i="4" s="1"/>
  <c r="D5136" i="4" s="1"/>
  <c r="E1116" i="4"/>
  <c r="E1786" i="4" s="1"/>
  <c r="E2456" i="4" s="1"/>
  <c r="E3126" i="4" s="1"/>
  <c r="E3796" i="4" s="1"/>
  <c r="E4466" i="4" s="1"/>
  <c r="E5136" i="4" s="1"/>
  <c r="A1117" i="4"/>
  <c r="A1787" i="4" s="1"/>
  <c r="A2457" i="4" s="1"/>
  <c r="A3127" i="4" s="1"/>
  <c r="A3797" i="4" s="1"/>
  <c r="A4467" i="4" s="1"/>
  <c r="A5137" i="4" s="1"/>
  <c r="B1117" i="4"/>
  <c r="B1787" i="4" s="1"/>
  <c r="B2457" i="4" s="1"/>
  <c r="B3127" i="4" s="1"/>
  <c r="B3797" i="4" s="1"/>
  <c r="B4467" i="4" s="1"/>
  <c r="B5137" i="4" s="1"/>
  <c r="C1117" i="4"/>
  <c r="C1787" i="4" s="1"/>
  <c r="C2457" i="4" s="1"/>
  <c r="C3127" i="4" s="1"/>
  <c r="C3797" i="4" s="1"/>
  <c r="C4467" i="4" s="1"/>
  <c r="C5137" i="4" s="1"/>
  <c r="D1117" i="4"/>
  <c r="D1787" i="4" s="1"/>
  <c r="D2457" i="4" s="1"/>
  <c r="D3127" i="4" s="1"/>
  <c r="D3797" i="4" s="1"/>
  <c r="D4467" i="4" s="1"/>
  <c r="D5137" i="4" s="1"/>
  <c r="E1117" i="4"/>
  <c r="E1787" i="4" s="1"/>
  <c r="E2457" i="4" s="1"/>
  <c r="E3127" i="4" s="1"/>
  <c r="E3797" i="4" s="1"/>
  <c r="E4467" i="4" s="1"/>
  <c r="E5137" i="4" s="1"/>
  <c r="A1118" i="4"/>
  <c r="A1788" i="4" s="1"/>
  <c r="A2458" i="4" s="1"/>
  <c r="A3128" i="4" s="1"/>
  <c r="A3798" i="4" s="1"/>
  <c r="A4468" i="4" s="1"/>
  <c r="A5138" i="4" s="1"/>
  <c r="B1118" i="4"/>
  <c r="B1788" i="4" s="1"/>
  <c r="B2458" i="4" s="1"/>
  <c r="B3128" i="4" s="1"/>
  <c r="B3798" i="4" s="1"/>
  <c r="B4468" i="4" s="1"/>
  <c r="B5138" i="4" s="1"/>
  <c r="C1118" i="4"/>
  <c r="C1788" i="4" s="1"/>
  <c r="C2458" i="4" s="1"/>
  <c r="C3128" i="4" s="1"/>
  <c r="C3798" i="4" s="1"/>
  <c r="C4468" i="4" s="1"/>
  <c r="C5138" i="4" s="1"/>
  <c r="D1118" i="4"/>
  <c r="D1788" i="4" s="1"/>
  <c r="D2458" i="4" s="1"/>
  <c r="D3128" i="4" s="1"/>
  <c r="D3798" i="4" s="1"/>
  <c r="D4468" i="4" s="1"/>
  <c r="D5138" i="4" s="1"/>
  <c r="E1118" i="4"/>
  <c r="E1788" i="4" s="1"/>
  <c r="E2458" i="4" s="1"/>
  <c r="E3128" i="4" s="1"/>
  <c r="E3798" i="4" s="1"/>
  <c r="E4468" i="4" s="1"/>
  <c r="E5138" i="4" s="1"/>
  <c r="A1119" i="4"/>
  <c r="A1789" i="4" s="1"/>
  <c r="A2459" i="4" s="1"/>
  <c r="A3129" i="4" s="1"/>
  <c r="A3799" i="4" s="1"/>
  <c r="A4469" i="4" s="1"/>
  <c r="A5139" i="4" s="1"/>
  <c r="B1119" i="4"/>
  <c r="B1789" i="4" s="1"/>
  <c r="B2459" i="4" s="1"/>
  <c r="B3129" i="4" s="1"/>
  <c r="B3799" i="4" s="1"/>
  <c r="B4469" i="4" s="1"/>
  <c r="B5139" i="4" s="1"/>
  <c r="C1119" i="4"/>
  <c r="C1789" i="4" s="1"/>
  <c r="C2459" i="4" s="1"/>
  <c r="C3129" i="4" s="1"/>
  <c r="C3799" i="4" s="1"/>
  <c r="C4469" i="4" s="1"/>
  <c r="C5139" i="4" s="1"/>
  <c r="D1119" i="4"/>
  <c r="D1789" i="4" s="1"/>
  <c r="D2459" i="4" s="1"/>
  <c r="D3129" i="4" s="1"/>
  <c r="D3799" i="4" s="1"/>
  <c r="D4469" i="4" s="1"/>
  <c r="D5139" i="4" s="1"/>
  <c r="E1119" i="4"/>
  <c r="E1789" i="4" s="1"/>
  <c r="E2459" i="4" s="1"/>
  <c r="E3129" i="4" s="1"/>
  <c r="E3799" i="4" s="1"/>
  <c r="E4469" i="4" s="1"/>
  <c r="E5139" i="4" s="1"/>
  <c r="A1120" i="4"/>
  <c r="A1790" i="4" s="1"/>
  <c r="A2460" i="4" s="1"/>
  <c r="A3130" i="4" s="1"/>
  <c r="A3800" i="4" s="1"/>
  <c r="A4470" i="4" s="1"/>
  <c r="A5140" i="4" s="1"/>
  <c r="B1120" i="4"/>
  <c r="B1790" i="4" s="1"/>
  <c r="B2460" i="4" s="1"/>
  <c r="B3130" i="4" s="1"/>
  <c r="B3800" i="4" s="1"/>
  <c r="B4470" i="4" s="1"/>
  <c r="B5140" i="4" s="1"/>
  <c r="C1120" i="4"/>
  <c r="C1790" i="4" s="1"/>
  <c r="C2460" i="4" s="1"/>
  <c r="C3130" i="4" s="1"/>
  <c r="C3800" i="4" s="1"/>
  <c r="C4470" i="4" s="1"/>
  <c r="C5140" i="4" s="1"/>
  <c r="D1120" i="4"/>
  <c r="D1790" i="4" s="1"/>
  <c r="D2460" i="4" s="1"/>
  <c r="D3130" i="4" s="1"/>
  <c r="D3800" i="4" s="1"/>
  <c r="D4470" i="4" s="1"/>
  <c r="D5140" i="4" s="1"/>
  <c r="E1120" i="4"/>
  <c r="E1790" i="4" s="1"/>
  <c r="E2460" i="4" s="1"/>
  <c r="E3130" i="4" s="1"/>
  <c r="E3800" i="4" s="1"/>
  <c r="E4470" i="4" s="1"/>
  <c r="E5140" i="4" s="1"/>
  <c r="A1121" i="4"/>
  <c r="A1791" i="4" s="1"/>
  <c r="A2461" i="4" s="1"/>
  <c r="A3131" i="4" s="1"/>
  <c r="A3801" i="4" s="1"/>
  <c r="A4471" i="4" s="1"/>
  <c r="A5141" i="4" s="1"/>
  <c r="B1121" i="4"/>
  <c r="B1791" i="4" s="1"/>
  <c r="B2461" i="4" s="1"/>
  <c r="B3131" i="4" s="1"/>
  <c r="B3801" i="4" s="1"/>
  <c r="B4471" i="4" s="1"/>
  <c r="B5141" i="4" s="1"/>
  <c r="C1121" i="4"/>
  <c r="C1791" i="4" s="1"/>
  <c r="C2461" i="4" s="1"/>
  <c r="C3131" i="4" s="1"/>
  <c r="C3801" i="4" s="1"/>
  <c r="C4471" i="4" s="1"/>
  <c r="C5141" i="4" s="1"/>
  <c r="D1121" i="4"/>
  <c r="D1791" i="4" s="1"/>
  <c r="D2461" i="4" s="1"/>
  <c r="D3131" i="4" s="1"/>
  <c r="D3801" i="4" s="1"/>
  <c r="D4471" i="4" s="1"/>
  <c r="D5141" i="4" s="1"/>
  <c r="E1121" i="4"/>
  <c r="E1791" i="4" s="1"/>
  <c r="E2461" i="4" s="1"/>
  <c r="E3131" i="4" s="1"/>
  <c r="E3801" i="4" s="1"/>
  <c r="E4471" i="4" s="1"/>
  <c r="E5141" i="4" s="1"/>
  <c r="A1122" i="4"/>
  <c r="A1792" i="4" s="1"/>
  <c r="A2462" i="4" s="1"/>
  <c r="A3132" i="4" s="1"/>
  <c r="A3802" i="4" s="1"/>
  <c r="A4472" i="4" s="1"/>
  <c r="A5142" i="4" s="1"/>
  <c r="B1122" i="4"/>
  <c r="B1792" i="4" s="1"/>
  <c r="B2462" i="4" s="1"/>
  <c r="B3132" i="4" s="1"/>
  <c r="B3802" i="4" s="1"/>
  <c r="B4472" i="4" s="1"/>
  <c r="B5142" i="4" s="1"/>
  <c r="C1122" i="4"/>
  <c r="C1792" i="4" s="1"/>
  <c r="C2462" i="4" s="1"/>
  <c r="C3132" i="4" s="1"/>
  <c r="C3802" i="4" s="1"/>
  <c r="C4472" i="4" s="1"/>
  <c r="C5142" i="4" s="1"/>
  <c r="D1122" i="4"/>
  <c r="D1792" i="4" s="1"/>
  <c r="D2462" i="4" s="1"/>
  <c r="D3132" i="4" s="1"/>
  <c r="D3802" i="4" s="1"/>
  <c r="D4472" i="4" s="1"/>
  <c r="D5142" i="4" s="1"/>
  <c r="E1122" i="4"/>
  <c r="E1792" i="4" s="1"/>
  <c r="E2462" i="4" s="1"/>
  <c r="E3132" i="4" s="1"/>
  <c r="E3802" i="4" s="1"/>
  <c r="E4472" i="4" s="1"/>
  <c r="E5142" i="4" s="1"/>
  <c r="A1123" i="4"/>
  <c r="A1793" i="4" s="1"/>
  <c r="A2463" i="4" s="1"/>
  <c r="A3133" i="4" s="1"/>
  <c r="A3803" i="4" s="1"/>
  <c r="A4473" i="4" s="1"/>
  <c r="A5143" i="4" s="1"/>
  <c r="B1123" i="4"/>
  <c r="B1793" i="4" s="1"/>
  <c r="B2463" i="4" s="1"/>
  <c r="B3133" i="4" s="1"/>
  <c r="B3803" i="4" s="1"/>
  <c r="B4473" i="4" s="1"/>
  <c r="B5143" i="4" s="1"/>
  <c r="C1123" i="4"/>
  <c r="C1793" i="4" s="1"/>
  <c r="C2463" i="4" s="1"/>
  <c r="C3133" i="4" s="1"/>
  <c r="C3803" i="4" s="1"/>
  <c r="C4473" i="4" s="1"/>
  <c r="C5143" i="4" s="1"/>
  <c r="D1123" i="4"/>
  <c r="D1793" i="4" s="1"/>
  <c r="D2463" i="4" s="1"/>
  <c r="D3133" i="4" s="1"/>
  <c r="D3803" i="4" s="1"/>
  <c r="D4473" i="4" s="1"/>
  <c r="D5143" i="4" s="1"/>
  <c r="E1123" i="4"/>
  <c r="E1793" i="4" s="1"/>
  <c r="E2463" i="4" s="1"/>
  <c r="E3133" i="4" s="1"/>
  <c r="E3803" i="4" s="1"/>
  <c r="E4473" i="4" s="1"/>
  <c r="E5143" i="4" s="1"/>
  <c r="A1124" i="4"/>
  <c r="A1794" i="4" s="1"/>
  <c r="A2464" i="4" s="1"/>
  <c r="A3134" i="4" s="1"/>
  <c r="A3804" i="4" s="1"/>
  <c r="A4474" i="4" s="1"/>
  <c r="A5144" i="4" s="1"/>
  <c r="B1124" i="4"/>
  <c r="B1794" i="4" s="1"/>
  <c r="B2464" i="4" s="1"/>
  <c r="B3134" i="4" s="1"/>
  <c r="B3804" i="4" s="1"/>
  <c r="B4474" i="4" s="1"/>
  <c r="B5144" i="4" s="1"/>
  <c r="C1124" i="4"/>
  <c r="C1794" i="4" s="1"/>
  <c r="C2464" i="4" s="1"/>
  <c r="C3134" i="4" s="1"/>
  <c r="C3804" i="4" s="1"/>
  <c r="C4474" i="4" s="1"/>
  <c r="C5144" i="4" s="1"/>
  <c r="D1124" i="4"/>
  <c r="D1794" i="4" s="1"/>
  <c r="D2464" i="4" s="1"/>
  <c r="D3134" i="4" s="1"/>
  <c r="D3804" i="4" s="1"/>
  <c r="D4474" i="4" s="1"/>
  <c r="D5144" i="4" s="1"/>
  <c r="E1124" i="4"/>
  <c r="E1794" i="4" s="1"/>
  <c r="E2464" i="4" s="1"/>
  <c r="E3134" i="4" s="1"/>
  <c r="E3804" i="4" s="1"/>
  <c r="E4474" i="4" s="1"/>
  <c r="E5144" i="4" s="1"/>
  <c r="A1125" i="4"/>
  <c r="A1795" i="4" s="1"/>
  <c r="A2465" i="4" s="1"/>
  <c r="A3135" i="4" s="1"/>
  <c r="A3805" i="4" s="1"/>
  <c r="A4475" i="4" s="1"/>
  <c r="A5145" i="4" s="1"/>
  <c r="B1125" i="4"/>
  <c r="B1795" i="4" s="1"/>
  <c r="B2465" i="4" s="1"/>
  <c r="B3135" i="4" s="1"/>
  <c r="B3805" i="4" s="1"/>
  <c r="B4475" i="4" s="1"/>
  <c r="B5145" i="4" s="1"/>
  <c r="C1125" i="4"/>
  <c r="C1795" i="4" s="1"/>
  <c r="C2465" i="4" s="1"/>
  <c r="C3135" i="4" s="1"/>
  <c r="C3805" i="4" s="1"/>
  <c r="C4475" i="4" s="1"/>
  <c r="C5145" i="4" s="1"/>
  <c r="D1125" i="4"/>
  <c r="D1795" i="4" s="1"/>
  <c r="D2465" i="4" s="1"/>
  <c r="D3135" i="4" s="1"/>
  <c r="D3805" i="4" s="1"/>
  <c r="D4475" i="4" s="1"/>
  <c r="D5145" i="4" s="1"/>
  <c r="E1125" i="4"/>
  <c r="E1795" i="4" s="1"/>
  <c r="E2465" i="4" s="1"/>
  <c r="E3135" i="4" s="1"/>
  <c r="E3805" i="4" s="1"/>
  <c r="E4475" i="4" s="1"/>
  <c r="E5145" i="4" s="1"/>
  <c r="A1126" i="4"/>
  <c r="A1796" i="4" s="1"/>
  <c r="A2466" i="4" s="1"/>
  <c r="A3136" i="4" s="1"/>
  <c r="A3806" i="4" s="1"/>
  <c r="A4476" i="4" s="1"/>
  <c r="A5146" i="4" s="1"/>
  <c r="B1126" i="4"/>
  <c r="B1796" i="4" s="1"/>
  <c r="B2466" i="4" s="1"/>
  <c r="B3136" i="4" s="1"/>
  <c r="B3806" i="4" s="1"/>
  <c r="B4476" i="4" s="1"/>
  <c r="B5146" i="4" s="1"/>
  <c r="C1126" i="4"/>
  <c r="C1796" i="4" s="1"/>
  <c r="C2466" i="4" s="1"/>
  <c r="C3136" i="4" s="1"/>
  <c r="C3806" i="4" s="1"/>
  <c r="C4476" i="4" s="1"/>
  <c r="C5146" i="4" s="1"/>
  <c r="D1126" i="4"/>
  <c r="D1796" i="4" s="1"/>
  <c r="D2466" i="4" s="1"/>
  <c r="D3136" i="4" s="1"/>
  <c r="D3806" i="4" s="1"/>
  <c r="D4476" i="4" s="1"/>
  <c r="D5146" i="4" s="1"/>
  <c r="E1126" i="4"/>
  <c r="E1796" i="4" s="1"/>
  <c r="E2466" i="4" s="1"/>
  <c r="E3136" i="4" s="1"/>
  <c r="E3806" i="4" s="1"/>
  <c r="E4476" i="4" s="1"/>
  <c r="E5146" i="4" s="1"/>
  <c r="A1127" i="4"/>
  <c r="A1797" i="4" s="1"/>
  <c r="A2467" i="4" s="1"/>
  <c r="A3137" i="4" s="1"/>
  <c r="A3807" i="4" s="1"/>
  <c r="A4477" i="4" s="1"/>
  <c r="A5147" i="4" s="1"/>
  <c r="B1127" i="4"/>
  <c r="B1797" i="4" s="1"/>
  <c r="B2467" i="4" s="1"/>
  <c r="B3137" i="4" s="1"/>
  <c r="B3807" i="4" s="1"/>
  <c r="B4477" i="4" s="1"/>
  <c r="B5147" i="4" s="1"/>
  <c r="C1127" i="4"/>
  <c r="C1797" i="4" s="1"/>
  <c r="C2467" i="4" s="1"/>
  <c r="C3137" i="4" s="1"/>
  <c r="C3807" i="4" s="1"/>
  <c r="C4477" i="4" s="1"/>
  <c r="C5147" i="4" s="1"/>
  <c r="D1127" i="4"/>
  <c r="D1797" i="4" s="1"/>
  <c r="D2467" i="4" s="1"/>
  <c r="D3137" i="4" s="1"/>
  <c r="D3807" i="4" s="1"/>
  <c r="D4477" i="4" s="1"/>
  <c r="D5147" i="4" s="1"/>
  <c r="E1127" i="4"/>
  <c r="E1797" i="4" s="1"/>
  <c r="E2467" i="4" s="1"/>
  <c r="E3137" i="4" s="1"/>
  <c r="E3807" i="4" s="1"/>
  <c r="E4477" i="4" s="1"/>
  <c r="E5147" i="4" s="1"/>
  <c r="A1128" i="4"/>
  <c r="A1798" i="4" s="1"/>
  <c r="A2468" i="4" s="1"/>
  <c r="A3138" i="4" s="1"/>
  <c r="A3808" i="4" s="1"/>
  <c r="A4478" i="4" s="1"/>
  <c r="A5148" i="4" s="1"/>
  <c r="B1128" i="4"/>
  <c r="B1798" i="4" s="1"/>
  <c r="B2468" i="4" s="1"/>
  <c r="B3138" i="4" s="1"/>
  <c r="B3808" i="4" s="1"/>
  <c r="B4478" i="4" s="1"/>
  <c r="B5148" i="4" s="1"/>
  <c r="C1128" i="4"/>
  <c r="C1798" i="4" s="1"/>
  <c r="C2468" i="4" s="1"/>
  <c r="C3138" i="4" s="1"/>
  <c r="C3808" i="4" s="1"/>
  <c r="C4478" i="4" s="1"/>
  <c r="C5148" i="4" s="1"/>
  <c r="D1128" i="4"/>
  <c r="D1798" i="4" s="1"/>
  <c r="D2468" i="4" s="1"/>
  <c r="D3138" i="4" s="1"/>
  <c r="D3808" i="4" s="1"/>
  <c r="D4478" i="4" s="1"/>
  <c r="D5148" i="4" s="1"/>
  <c r="E1128" i="4"/>
  <c r="E1798" i="4" s="1"/>
  <c r="E2468" i="4" s="1"/>
  <c r="E3138" i="4" s="1"/>
  <c r="E3808" i="4" s="1"/>
  <c r="E4478" i="4" s="1"/>
  <c r="E5148" i="4" s="1"/>
  <c r="A1129" i="4"/>
  <c r="A1799" i="4" s="1"/>
  <c r="A2469" i="4" s="1"/>
  <c r="A3139" i="4" s="1"/>
  <c r="A3809" i="4" s="1"/>
  <c r="A4479" i="4" s="1"/>
  <c r="A5149" i="4" s="1"/>
  <c r="B1129" i="4"/>
  <c r="B1799" i="4" s="1"/>
  <c r="B2469" i="4" s="1"/>
  <c r="B3139" i="4" s="1"/>
  <c r="B3809" i="4" s="1"/>
  <c r="B4479" i="4" s="1"/>
  <c r="B5149" i="4" s="1"/>
  <c r="C1129" i="4"/>
  <c r="C1799" i="4" s="1"/>
  <c r="C2469" i="4" s="1"/>
  <c r="C3139" i="4" s="1"/>
  <c r="C3809" i="4" s="1"/>
  <c r="C4479" i="4" s="1"/>
  <c r="C5149" i="4" s="1"/>
  <c r="D1129" i="4"/>
  <c r="D1799" i="4" s="1"/>
  <c r="D2469" i="4" s="1"/>
  <c r="D3139" i="4" s="1"/>
  <c r="D3809" i="4" s="1"/>
  <c r="D4479" i="4" s="1"/>
  <c r="D5149" i="4" s="1"/>
  <c r="E1129" i="4"/>
  <c r="E1799" i="4" s="1"/>
  <c r="E2469" i="4" s="1"/>
  <c r="E3139" i="4" s="1"/>
  <c r="E3809" i="4" s="1"/>
  <c r="E4479" i="4" s="1"/>
  <c r="E5149" i="4" s="1"/>
  <c r="A1130" i="4"/>
  <c r="A1800" i="4" s="1"/>
  <c r="A2470" i="4" s="1"/>
  <c r="A3140" i="4" s="1"/>
  <c r="A3810" i="4" s="1"/>
  <c r="A4480" i="4" s="1"/>
  <c r="A5150" i="4" s="1"/>
  <c r="B1130" i="4"/>
  <c r="B1800" i="4" s="1"/>
  <c r="B2470" i="4" s="1"/>
  <c r="B3140" i="4" s="1"/>
  <c r="B3810" i="4" s="1"/>
  <c r="B4480" i="4" s="1"/>
  <c r="B5150" i="4" s="1"/>
  <c r="C1130" i="4"/>
  <c r="C1800" i="4" s="1"/>
  <c r="C2470" i="4" s="1"/>
  <c r="C3140" i="4" s="1"/>
  <c r="C3810" i="4" s="1"/>
  <c r="C4480" i="4" s="1"/>
  <c r="C5150" i="4" s="1"/>
  <c r="D1130" i="4"/>
  <c r="D1800" i="4" s="1"/>
  <c r="D2470" i="4" s="1"/>
  <c r="D3140" i="4" s="1"/>
  <c r="D3810" i="4" s="1"/>
  <c r="D4480" i="4" s="1"/>
  <c r="D5150" i="4" s="1"/>
  <c r="E1130" i="4"/>
  <c r="E1800" i="4" s="1"/>
  <c r="E2470" i="4" s="1"/>
  <c r="E3140" i="4" s="1"/>
  <c r="E3810" i="4" s="1"/>
  <c r="E4480" i="4" s="1"/>
  <c r="E5150" i="4" s="1"/>
  <c r="A1131" i="4"/>
  <c r="A1801" i="4" s="1"/>
  <c r="A2471" i="4" s="1"/>
  <c r="A3141" i="4" s="1"/>
  <c r="A3811" i="4" s="1"/>
  <c r="A4481" i="4" s="1"/>
  <c r="A5151" i="4" s="1"/>
  <c r="B1131" i="4"/>
  <c r="B1801" i="4" s="1"/>
  <c r="B2471" i="4" s="1"/>
  <c r="B3141" i="4" s="1"/>
  <c r="B3811" i="4" s="1"/>
  <c r="B4481" i="4" s="1"/>
  <c r="B5151" i="4" s="1"/>
  <c r="C1131" i="4"/>
  <c r="C1801" i="4" s="1"/>
  <c r="C2471" i="4" s="1"/>
  <c r="C3141" i="4" s="1"/>
  <c r="C3811" i="4" s="1"/>
  <c r="C4481" i="4" s="1"/>
  <c r="C5151" i="4" s="1"/>
  <c r="D1131" i="4"/>
  <c r="D1801" i="4" s="1"/>
  <c r="D2471" i="4" s="1"/>
  <c r="D3141" i="4" s="1"/>
  <c r="D3811" i="4" s="1"/>
  <c r="D4481" i="4" s="1"/>
  <c r="D5151" i="4" s="1"/>
  <c r="E1131" i="4"/>
  <c r="E1801" i="4" s="1"/>
  <c r="E2471" i="4" s="1"/>
  <c r="E3141" i="4" s="1"/>
  <c r="E3811" i="4" s="1"/>
  <c r="E4481" i="4" s="1"/>
  <c r="E5151" i="4" s="1"/>
  <c r="A1132" i="4"/>
  <c r="A1802" i="4" s="1"/>
  <c r="A2472" i="4" s="1"/>
  <c r="A3142" i="4" s="1"/>
  <c r="A3812" i="4" s="1"/>
  <c r="A4482" i="4" s="1"/>
  <c r="A5152" i="4" s="1"/>
  <c r="B1132" i="4"/>
  <c r="B1802" i="4" s="1"/>
  <c r="B2472" i="4" s="1"/>
  <c r="B3142" i="4" s="1"/>
  <c r="B3812" i="4" s="1"/>
  <c r="B4482" i="4" s="1"/>
  <c r="B5152" i="4" s="1"/>
  <c r="C1132" i="4"/>
  <c r="C1802" i="4" s="1"/>
  <c r="C2472" i="4" s="1"/>
  <c r="C3142" i="4" s="1"/>
  <c r="C3812" i="4" s="1"/>
  <c r="C4482" i="4" s="1"/>
  <c r="C5152" i="4" s="1"/>
  <c r="D1132" i="4"/>
  <c r="D1802" i="4" s="1"/>
  <c r="D2472" i="4" s="1"/>
  <c r="D3142" i="4" s="1"/>
  <c r="D3812" i="4" s="1"/>
  <c r="D4482" i="4" s="1"/>
  <c r="D5152" i="4" s="1"/>
  <c r="E1132" i="4"/>
  <c r="E1802" i="4" s="1"/>
  <c r="E2472" i="4" s="1"/>
  <c r="E3142" i="4" s="1"/>
  <c r="E3812" i="4" s="1"/>
  <c r="E4482" i="4" s="1"/>
  <c r="E5152" i="4" s="1"/>
  <c r="A1133" i="4"/>
  <c r="A1803" i="4" s="1"/>
  <c r="A2473" i="4" s="1"/>
  <c r="A3143" i="4" s="1"/>
  <c r="A3813" i="4" s="1"/>
  <c r="A4483" i="4" s="1"/>
  <c r="A5153" i="4" s="1"/>
  <c r="B1133" i="4"/>
  <c r="B1803" i="4" s="1"/>
  <c r="B2473" i="4" s="1"/>
  <c r="B3143" i="4" s="1"/>
  <c r="B3813" i="4" s="1"/>
  <c r="B4483" i="4" s="1"/>
  <c r="B5153" i="4" s="1"/>
  <c r="C1133" i="4"/>
  <c r="C1803" i="4" s="1"/>
  <c r="C2473" i="4" s="1"/>
  <c r="C3143" i="4" s="1"/>
  <c r="C3813" i="4" s="1"/>
  <c r="C4483" i="4" s="1"/>
  <c r="C5153" i="4" s="1"/>
  <c r="D1133" i="4"/>
  <c r="D1803" i="4" s="1"/>
  <c r="D2473" i="4" s="1"/>
  <c r="D3143" i="4" s="1"/>
  <c r="D3813" i="4" s="1"/>
  <c r="D4483" i="4" s="1"/>
  <c r="D5153" i="4" s="1"/>
  <c r="A1134" i="4"/>
  <c r="A1804" i="4" s="1"/>
  <c r="A2474" i="4" s="1"/>
  <c r="A3144" i="4" s="1"/>
  <c r="A3814" i="4" s="1"/>
  <c r="A4484" i="4" s="1"/>
  <c r="A5154" i="4" s="1"/>
  <c r="B1134" i="4"/>
  <c r="B1804" i="4" s="1"/>
  <c r="B2474" i="4" s="1"/>
  <c r="B3144" i="4" s="1"/>
  <c r="B3814" i="4" s="1"/>
  <c r="B4484" i="4" s="1"/>
  <c r="B5154" i="4" s="1"/>
  <c r="C1134" i="4"/>
  <c r="C1804" i="4" s="1"/>
  <c r="C2474" i="4" s="1"/>
  <c r="C3144" i="4" s="1"/>
  <c r="C3814" i="4" s="1"/>
  <c r="C4484" i="4" s="1"/>
  <c r="C5154" i="4" s="1"/>
  <c r="D1134" i="4"/>
  <c r="D1804" i="4" s="1"/>
  <c r="D2474" i="4" s="1"/>
  <c r="D3144" i="4" s="1"/>
  <c r="D3814" i="4" s="1"/>
  <c r="D4484" i="4" s="1"/>
  <c r="D5154" i="4" s="1"/>
  <c r="E1134" i="4"/>
  <c r="E1804" i="4" s="1"/>
  <c r="E2474" i="4" s="1"/>
  <c r="E3144" i="4" s="1"/>
  <c r="E3814" i="4" s="1"/>
  <c r="E4484" i="4" s="1"/>
  <c r="E5154" i="4" s="1"/>
  <c r="A1135" i="4"/>
  <c r="A1805" i="4" s="1"/>
  <c r="A2475" i="4" s="1"/>
  <c r="A3145" i="4" s="1"/>
  <c r="A3815" i="4" s="1"/>
  <c r="A4485" i="4" s="1"/>
  <c r="A5155" i="4" s="1"/>
  <c r="B1135" i="4"/>
  <c r="B1805" i="4" s="1"/>
  <c r="B2475" i="4" s="1"/>
  <c r="B3145" i="4" s="1"/>
  <c r="B3815" i="4" s="1"/>
  <c r="B4485" i="4" s="1"/>
  <c r="B5155" i="4" s="1"/>
  <c r="C1135" i="4"/>
  <c r="C1805" i="4" s="1"/>
  <c r="C2475" i="4" s="1"/>
  <c r="C3145" i="4" s="1"/>
  <c r="C3815" i="4" s="1"/>
  <c r="C4485" i="4" s="1"/>
  <c r="C5155" i="4" s="1"/>
  <c r="D1135" i="4"/>
  <c r="D1805" i="4" s="1"/>
  <c r="D2475" i="4" s="1"/>
  <c r="D3145" i="4" s="1"/>
  <c r="D3815" i="4" s="1"/>
  <c r="D4485" i="4" s="1"/>
  <c r="D5155" i="4" s="1"/>
  <c r="A1136" i="4"/>
  <c r="A1806" i="4" s="1"/>
  <c r="A2476" i="4" s="1"/>
  <c r="A3146" i="4" s="1"/>
  <c r="A3816" i="4" s="1"/>
  <c r="A4486" i="4" s="1"/>
  <c r="A5156" i="4" s="1"/>
  <c r="B1136" i="4"/>
  <c r="B1806" i="4" s="1"/>
  <c r="B2476" i="4" s="1"/>
  <c r="B3146" i="4" s="1"/>
  <c r="B3816" i="4" s="1"/>
  <c r="B4486" i="4" s="1"/>
  <c r="B5156" i="4" s="1"/>
  <c r="C1136" i="4"/>
  <c r="C1806" i="4" s="1"/>
  <c r="C2476" i="4" s="1"/>
  <c r="C3146" i="4" s="1"/>
  <c r="C3816" i="4" s="1"/>
  <c r="C4486" i="4" s="1"/>
  <c r="C5156" i="4" s="1"/>
  <c r="D1136" i="4"/>
  <c r="D1806" i="4" s="1"/>
  <c r="D2476" i="4" s="1"/>
  <c r="D3146" i="4" s="1"/>
  <c r="D3816" i="4" s="1"/>
  <c r="D4486" i="4" s="1"/>
  <c r="D5156" i="4" s="1"/>
  <c r="A1137" i="4"/>
  <c r="A1807" i="4" s="1"/>
  <c r="A2477" i="4" s="1"/>
  <c r="A3147" i="4" s="1"/>
  <c r="A3817" i="4" s="1"/>
  <c r="A4487" i="4" s="1"/>
  <c r="A5157" i="4" s="1"/>
  <c r="B1137" i="4"/>
  <c r="B1807" i="4" s="1"/>
  <c r="B2477" i="4" s="1"/>
  <c r="B3147" i="4" s="1"/>
  <c r="B3817" i="4" s="1"/>
  <c r="B4487" i="4" s="1"/>
  <c r="B5157" i="4" s="1"/>
  <c r="C1137" i="4"/>
  <c r="C1807" i="4" s="1"/>
  <c r="C2477" i="4" s="1"/>
  <c r="C3147" i="4" s="1"/>
  <c r="C3817" i="4" s="1"/>
  <c r="C4487" i="4" s="1"/>
  <c r="C5157" i="4" s="1"/>
  <c r="D1137" i="4"/>
  <c r="D1807" i="4" s="1"/>
  <c r="D2477" i="4" s="1"/>
  <c r="D3147" i="4" s="1"/>
  <c r="D3817" i="4" s="1"/>
  <c r="D4487" i="4" s="1"/>
  <c r="D5157" i="4" s="1"/>
  <c r="A1138" i="4"/>
  <c r="A1808" i="4" s="1"/>
  <c r="A2478" i="4" s="1"/>
  <c r="A3148" i="4" s="1"/>
  <c r="A3818" i="4" s="1"/>
  <c r="A4488" i="4" s="1"/>
  <c r="A5158" i="4" s="1"/>
  <c r="B1138" i="4"/>
  <c r="B1808" i="4" s="1"/>
  <c r="B2478" i="4" s="1"/>
  <c r="B3148" i="4" s="1"/>
  <c r="B3818" i="4" s="1"/>
  <c r="B4488" i="4" s="1"/>
  <c r="B5158" i="4" s="1"/>
  <c r="C1138" i="4"/>
  <c r="C1808" i="4" s="1"/>
  <c r="C2478" i="4" s="1"/>
  <c r="C3148" i="4" s="1"/>
  <c r="C3818" i="4" s="1"/>
  <c r="C4488" i="4" s="1"/>
  <c r="C5158" i="4" s="1"/>
  <c r="D1138" i="4"/>
  <c r="D1808" i="4" s="1"/>
  <c r="D2478" i="4" s="1"/>
  <c r="D3148" i="4" s="1"/>
  <c r="D3818" i="4" s="1"/>
  <c r="D4488" i="4" s="1"/>
  <c r="D5158" i="4" s="1"/>
  <c r="A1139" i="4"/>
  <c r="A1809" i="4" s="1"/>
  <c r="A2479" i="4" s="1"/>
  <c r="A3149" i="4" s="1"/>
  <c r="A3819" i="4" s="1"/>
  <c r="A4489" i="4" s="1"/>
  <c r="A5159" i="4" s="1"/>
  <c r="B1139" i="4"/>
  <c r="B1809" i="4" s="1"/>
  <c r="B2479" i="4" s="1"/>
  <c r="B3149" i="4" s="1"/>
  <c r="B3819" i="4" s="1"/>
  <c r="B4489" i="4" s="1"/>
  <c r="B5159" i="4" s="1"/>
  <c r="C1139" i="4"/>
  <c r="C1809" i="4" s="1"/>
  <c r="C2479" i="4" s="1"/>
  <c r="C3149" i="4" s="1"/>
  <c r="C3819" i="4" s="1"/>
  <c r="C4489" i="4" s="1"/>
  <c r="C5159" i="4" s="1"/>
  <c r="D1139" i="4"/>
  <c r="D1809" i="4" s="1"/>
  <c r="D2479" i="4" s="1"/>
  <c r="D3149" i="4" s="1"/>
  <c r="D3819" i="4" s="1"/>
  <c r="D4489" i="4" s="1"/>
  <c r="D5159" i="4" s="1"/>
  <c r="A1140" i="4"/>
  <c r="A1810" i="4" s="1"/>
  <c r="A2480" i="4" s="1"/>
  <c r="A3150" i="4" s="1"/>
  <c r="A3820" i="4" s="1"/>
  <c r="A4490" i="4" s="1"/>
  <c r="A5160" i="4" s="1"/>
  <c r="B1140" i="4"/>
  <c r="B1810" i="4" s="1"/>
  <c r="B2480" i="4" s="1"/>
  <c r="B3150" i="4" s="1"/>
  <c r="B3820" i="4" s="1"/>
  <c r="B4490" i="4" s="1"/>
  <c r="B5160" i="4" s="1"/>
  <c r="C1140" i="4"/>
  <c r="C1810" i="4" s="1"/>
  <c r="C2480" i="4" s="1"/>
  <c r="C3150" i="4" s="1"/>
  <c r="C3820" i="4" s="1"/>
  <c r="C4490" i="4" s="1"/>
  <c r="C5160" i="4" s="1"/>
  <c r="D1140" i="4"/>
  <c r="D1810" i="4" s="1"/>
  <c r="D2480" i="4" s="1"/>
  <c r="D3150" i="4" s="1"/>
  <c r="D3820" i="4" s="1"/>
  <c r="D4490" i="4" s="1"/>
  <c r="D5160" i="4" s="1"/>
  <c r="E1140" i="4"/>
  <c r="E1810" i="4" s="1"/>
  <c r="E2480" i="4" s="1"/>
  <c r="E3150" i="4" s="1"/>
  <c r="E3820" i="4" s="1"/>
  <c r="E4490" i="4" s="1"/>
  <c r="E5160" i="4" s="1"/>
  <c r="A1141" i="4"/>
  <c r="A1811" i="4" s="1"/>
  <c r="A2481" i="4" s="1"/>
  <c r="A3151" i="4" s="1"/>
  <c r="A3821" i="4" s="1"/>
  <c r="A4491" i="4" s="1"/>
  <c r="A5161" i="4" s="1"/>
  <c r="B1141" i="4"/>
  <c r="B1811" i="4" s="1"/>
  <c r="B2481" i="4" s="1"/>
  <c r="B3151" i="4" s="1"/>
  <c r="B3821" i="4" s="1"/>
  <c r="B4491" i="4" s="1"/>
  <c r="B5161" i="4" s="1"/>
  <c r="C1141" i="4"/>
  <c r="C1811" i="4" s="1"/>
  <c r="C2481" i="4" s="1"/>
  <c r="C3151" i="4" s="1"/>
  <c r="C3821" i="4" s="1"/>
  <c r="C4491" i="4" s="1"/>
  <c r="C5161" i="4" s="1"/>
  <c r="D1141" i="4"/>
  <c r="D1811" i="4" s="1"/>
  <c r="D2481" i="4" s="1"/>
  <c r="D3151" i="4" s="1"/>
  <c r="D3821" i="4" s="1"/>
  <c r="D4491" i="4" s="1"/>
  <c r="D5161" i="4" s="1"/>
  <c r="A1142" i="4"/>
  <c r="A1812" i="4" s="1"/>
  <c r="A2482" i="4" s="1"/>
  <c r="A3152" i="4" s="1"/>
  <c r="A3822" i="4" s="1"/>
  <c r="A4492" i="4" s="1"/>
  <c r="A5162" i="4" s="1"/>
  <c r="B1142" i="4"/>
  <c r="B1812" i="4" s="1"/>
  <c r="B2482" i="4" s="1"/>
  <c r="B3152" i="4" s="1"/>
  <c r="B3822" i="4" s="1"/>
  <c r="B4492" i="4" s="1"/>
  <c r="B5162" i="4" s="1"/>
  <c r="C1142" i="4"/>
  <c r="C1812" i="4" s="1"/>
  <c r="C2482" i="4" s="1"/>
  <c r="C3152" i="4" s="1"/>
  <c r="C3822" i="4" s="1"/>
  <c r="C4492" i="4" s="1"/>
  <c r="C5162" i="4" s="1"/>
  <c r="D1142" i="4"/>
  <c r="D1812" i="4" s="1"/>
  <c r="D2482" i="4" s="1"/>
  <c r="D3152" i="4" s="1"/>
  <c r="D3822" i="4" s="1"/>
  <c r="D4492" i="4" s="1"/>
  <c r="D5162" i="4" s="1"/>
  <c r="A1143" i="4"/>
  <c r="A1813" i="4" s="1"/>
  <c r="A2483" i="4" s="1"/>
  <c r="A3153" i="4" s="1"/>
  <c r="A3823" i="4" s="1"/>
  <c r="A4493" i="4" s="1"/>
  <c r="A5163" i="4" s="1"/>
  <c r="B1143" i="4"/>
  <c r="B1813" i="4" s="1"/>
  <c r="B2483" i="4" s="1"/>
  <c r="B3153" i="4" s="1"/>
  <c r="B3823" i="4" s="1"/>
  <c r="B4493" i="4" s="1"/>
  <c r="B5163" i="4" s="1"/>
  <c r="C1143" i="4"/>
  <c r="C1813" i="4" s="1"/>
  <c r="C2483" i="4" s="1"/>
  <c r="C3153" i="4" s="1"/>
  <c r="C3823" i="4" s="1"/>
  <c r="C4493" i="4" s="1"/>
  <c r="C5163" i="4" s="1"/>
  <c r="D1143" i="4"/>
  <c r="D1813" i="4" s="1"/>
  <c r="D2483" i="4" s="1"/>
  <c r="D3153" i="4" s="1"/>
  <c r="D3823" i="4" s="1"/>
  <c r="D4493" i="4" s="1"/>
  <c r="D5163" i="4" s="1"/>
  <c r="A1144" i="4"/>
  <c r="A1814" i="4" s="1"/>
  <c r="A2484" i="4" s="1"/>
  <c r="A3154" i="4" s="1"/>
  <c r="A3824" i="4" s="1"/>
  <c r="A4494" i="4" s="1"/>
  <c r="A5164" i="4" s="1"/>
  <c r="B1144" i="4"/>
  <c r="B1814" i="4" s="1"/>
  <c r="B2484" i="4" s="1"/>
  <c r="B3154" i="4" s="1"/>
  <c r="B3824" i="4" s="1"/>
  <c r="B4494" i="4" s="1"/>
  <c r="B5164" i="4" s="1"/>
  <c r="C1144" i="4"/>
  <c r="C1814" i="4" s="1"/>
  <c r="C2484" i="4" s="1"/>
  <c r="C3154" i="4" s="1"/>
  <c r="C3824" i="4" s="1"/>
  <c r="C4494" i="4" s="1"/>
  <c r="C5164" i="4" s="1"/>
  <c r="D1144" i="4"/>
  <c r="D1814" i="4" s="1"/>
  <c r="D2484" i="4" s="1"/>
  <c r="D3154" i="4" s="1"/>
  <c r="D3824" i="4" s="1"/>
  <c r="D4494" i="4" s="1"/>
  <c r="D5164" i="4" s="1"/>
  <c r="E1144" i="4"/>
  <c r="E1814" i="4" s="1"/>
  <c r="E2484" i="4" s="1"/>
  <c r="E3154" i="4" s="1"/>
  <c r="E3824" i="4" s="1"/>
  <c r="E4494" i="4" s="1"/>
  <c r="E5164" i="4" s="1"/>
  <c r="A1145" i="4"/>
  <c r="A1815" i="4" s="1"/>
  <c r="A2485" i="4" s="1"/>
  <c r="A3155" i="4" s="1"/>
  <c r="A3825" i="4" s="1"/>
  <c r="A4495" i="4" s="1"/>
  <c r="A5165" i="4" s="1"/>
  <c r="B1145" i="4"/>
  <c r="B1815" i="4" s="1"/>
  <c r="B2485" i="4" s="1"/>
  <c r="B3155" i="4" s="1"/>
  <c r="B3825" i="4" s="1"/>
  <c r="B4495" i="4" s="1"/>
  <c r="B5165" i="4" s="1"/>
  <c r="C1145" i="4"/>
  <c r="C1815" i="4" s="1"/>
  <c r="C2485" i="4" s="1"/>
  <c r="C3155" i="4" s="1"/>
  <c r="C3825" i="4" s="1"/>
  <c r="C4495" i="4" s="1"/>
  <c r="C5165" i="4" s="1"/>
  <c r="D1145" i="4"/>
  <c r="D1815" i="4" s="1"/>
  <c r="D2485" i="4" s="1"/>
  <c r="D3155" i="4" s="1"/>
  <c r="D3825" i="4" s="1"/>
  <c r="D4495" i="4" s="1"/>
  <c r="D5165" i="4" s="1"/>
  <c r="E1145" i="4"/>
  <c r="E1815" i="4" s="1"/>
  <c r="E2485" i="4" s="1"/>
  <c r="E3155" i="4" s="1"/>
  <c r="E3825" i="4" s="1"/>
  <c r="E4495" i="4" s="1"/>
  <c r="E5165" i="4" s="1"/>
  <c r="A1146" i="4"/>
  <c r="A1816" i="4" s="1"/>
  <c r="A2486" i="4" s="1"/>
  <c r="A3156" i="4" s="1"/>
  <c r="A3826" i="4" s="1"/>
  <c r="A4496" i="4" s="1"/>
  <c r="A5166" i="4" s="1"/>
  <c r="B1146" i="4"/>
  <c r="B1816" i="4" s="1"/>
  <c r="B2486" i="4" s="1"/>
  <c r="B3156" i="4" s="1"/>
  <c r="B3826" i="4" s="1"/>
  <c r="B4496" i="4" s="1"/>
  <c r="B5166" i="4" s="1"/>
  <c r="C1146" i="4"/>
  <c r="C1816" i="4" s="1"/>
  <c r="C2486" i="4" s="1"/>
  <c r="C3156" i="4" s="1"/>
  <c r="C3826" i="4" s="1"/>
  <c r="C4496" i="4" s="1"/>
  <c r="C5166" i="4" s="1"/>
  <c r="D1146" i="4"/>
  <c r="D1816" i="4" s="1"/>
  <c r="D2486" i="4" s="1"/>
  <c r="D3156" i="4" s="1"/>
  <c r="D3826" i="4" s="1"/>
  <c r="D4496" i="4" s="1"/>
  <c r="D5166" i="4" s="1"/>
  <c r="E1146" i="4"/>
  <c r="E1816" i="4" s="1"/>
  <c r="E2486" i="4" s="1"/>
  <c r="E3156" i="4" s="1"/>
  <c r="E3826" i="4" s="1"/>
  <c r="E4496" i="4" s="1"/>
  <c r="E5166" i="4" s="1"/>
  <c r="A1147" i="4"/>
  <c r="A1817" i="4" s="1"/>
  <c r="A2487" i="4" s="1"/>
  <c r="A3157" i="4" s="1"/>
  <c r="A3827" i="4" s="1"/>
  <c r="A4497" i="4" s="1"/>
  <c r="A5167" i="4" s="1"/>
  <c r="B1147" i="4"/>
  <c r="B1817" i="4" s="1"/>
  <c r="B2487" i="4" s="1"/>
  <c r="B3157" i="4" s="1"/>
  <c r="B3827" i="4" s="1"/>
  <c r="B4497" i="4" s="1"/>
  <c r="B5167" i="4" s="1"/>
  <c r="C1147" i="4"/>
  <c r="C1817" i="4" s="1"/>
  <c r="C2487" i="4" s="1"/>
  <c r="C3157" i="4" s="1"/>
  <c r="C3827" i="4" s="1"/>
  <c r="C4497" i="4" s="1"/>
  <c r="C5167" i="4" s="1"/>
  <c r="D1147" i="4"/>
  <c r="D1817" i="4" s="1"/>
  <c r="D2487" i="4" s="1"/>
  <c r="D3157" i="4" s="1"/>
  <c r="D3827" i="4" s="1"/>
  <c r="D4497" i="4" s="1"/>
  <c r="D5167" i="4" s="1"/>
  <c r="E1147" i="4"/>
  <c r="E1817" i="4" s="1"/>
  <c r="E2487" i="4" s="1"/>
  <c r="E3157" i="4" s="1"/>
  <c r="E3827" i="4" s="1"/>
  <c r="E4497" i="4" s="1"/>
  <c r="E5167" i="4" s="1"/>
  <c r="A1148" i="4"/>
  <c r="A1818" i="4" s="1"/>
  <c r="A2488" i="4" s="1"/>
  <c r="A3158" i="4" s="1"/>
  <c r="A3828" i="4" s="1"/>
  <c r="A4498" i="4" s="1"/>
  <c r="A5168" i="4" s="1"/>
  <c r="B1148" i="4"/>
  <c r="B1818" i="4" s="1"/>
  <c r="B2488" i="4" s="1"/>
  <c r="B3158" i="4" s="1"/>
  <c r="B3828" i="4" s="1"/>
  <c r="B4498" i="4" s="1"/>
  <c r="B5168" i="4" s="1"/>
  <c r="C1148" i="4"/>
  <c r="C1818" i="4" s="1"/>
  <c r="C2488" i="4" s="1"/>
  <c r="C3158" i="4" s="1"/>
  <c r="C3828" i="4" s="1"/>
  <c r="C4498" i="4" s="1"/>
  <c r="C5168" i="4" s="1"/>
  <c r="D1148" i="4"/>
  <c r="D1818" i="4" s="1"/>
  <c r="D2488" i="4" s="1"/>
  <c r="D3158" i="4" s="1"/>
  <c r="D3828" i="4" s="1"/>
  <c r="D4498" i="4" s="1"/>
  <c r="D5168" i="4" s="1"/>
  <c r="E1148" i="4"/>
  <c r="E1818" i="4" s="1"/>
  <c r="E2488" i="4" s="1"/>
  <c r="E3158" i="4" s="1"/>
  <c r="E3828" i="4" s="1"/>
  <c r="E4498" i="4" s="1"/>
  <c r="E5168" i="4" s="1"/>
  <c r="A1149" i="4"/>
  <c r="A1819" i="4" s="1"/>
  <c r="A2489" i="4" s="1"/>
  <c r="A3159" i="4" s="1"/>
  <c r="A3829" i="4" s="1"/>
  <c r="A4499" i="4" s="1"/>
  <c r="A5169" i="4" s="1"/>
  <c r="B1149" i="4"/>
  <c r="B1819" i="4" s="1"/>
  <c r="B2489" i="4" s="1"/>
  <c r="B3159" i="4" s="1"/>
  <c r="B3829" i="4" s="1"/>
  <c r="B4499" i="4" s="1"/>
  <c r="B5169" i="4" s="1"/>
  <c r="C1149" i="4"/>
  <c r="C1819" i="4" s="1"/>
  <c r="C2489" i="4" s="1"/>
  <c r="C3159" i="4" s="1"/>
  <c r="C3829" i="4" s="1"/>
  <c r="C4499" i="4" s="1"/>
  <c r="C5169" i="4" s="1"/>
  <c r="D1149" i="4"/>
  <c r="D1819" i="4" s="1"/>
  <c r="D2489" i="4" s="1"/>
  <c r="D3159" i="4" s="1"/>
  <c r="D3829" i="4" s="1"/>
  <c r="D4499" i="4" s="1"/>
  <c r="D5169" i="4" s="1"/>
  <c r="E1149" i="4"/>
  <c r="E1819" i="4" s="1"/>
  <c r="E2489" i="4" s="1"/>
  <c r="E3159" i="4" s="1"/>
  <c r="E3829" i="4" s="1"/>
  <c r="E4499" i="4" s="1"/>
  <c r="E5169" i="4" s="1"/>
  <c r="A1150" i="4"/>
  <c r="A1820" i="4" s="1"/>
  <c r="A2490" i="4" s="1"/>
  <c r="A3160" i="4" s="1"/>
  <c r="A3830" i="4" s="1"/>
  <c r="A4500" i="4" s="1"/>
  <c r="A5170" i="4" s="1"/>
  <c r="B1150" i="4"/>
  <c r="B1820" i="4" s="1"/>
  <c r="B2490" i="4" s="1"/>
  <c r="B3160" i="4" s="1"/>
  <c r="B3830" i="4" s="1"/>
  <c r="B4500" i="4" s="1"/>
  <c r="B5170" i="4" s="1"/>
  <c r="C1150" i="4"/>
  <c r="C1820" i="4" s="1"/>
  <c r="C2490" i="4" s="1"/>
  <c r="C3160" i="4" s="1"/>
  <c r="C3830" i="4" s="1"/>
  <c r="C4500" i="4" s="1"/>
  <c r="C5170" i="4" s="1"/>
  <c r="D1150" i="4"/>
  <c r="D1820" i="4" s="1"/>
  <c r="D2490" i="4" s="1"/>
  <c r="D3160" i="4" s="1"/>
  <c r="D3830" i="4" s="1"/>
  <c r="D4500" i="4" s="1"/>
  <c r="D5170" i="4" s="1"/>
  <c r="E1150" i="4"/>
  <c r="E1820" i="4" s="1"/>
  <c r="E2490" i="4" s="1"/>
  <c r="E3160" i="4" s="1"/>
  <c r="E3830" i="4" s="1"/>
  <c r="E4500" i="4" s="1"/>
  <c r="E5170" i="4" s="1"/>
  <c r="A1151" i="4"/>
  <c r="A1821" i="4" s="1"/>
  <c r="A2491" i="4" s="1"/>
  <c r="A3161" i="4" s="1"/>
  <c r="A3831" i="4" s="1"/>
  <c r="A4501" i="4" s="1"/>
  <c r="A5171" i="4" s="1"/>
  <c r="B1151" i="4"/>
  <c r="B1821" i="4" s="1"/>
  <c r="B2491" i="4" s="1"/>
  <c r="B3161" i="4" s="1"/>
  <c r="B3831" i="4" s="1"/>
  <c r="B4501" i="4" s="1"/>
  <c r="B5171" i="4" s="1"/>
  <c r="C1151" i="4"/>
  <c r="C1821" i="4" s="1"/>
  <c r="C2491" i="4" s="1"/>
  <c r="C3161" i="4" s="1"/>
  <c r="C3831" i="4" s="1"/>
  <c r="C4501" i="4" s="1"/>
  <c r="C5171" i="4" s="1"/>
  <c r="D1151" i="4"/>
  <c r="D1821" i="4" s="1"/>
  <c r="D2491" i="4" s="1"/>
  <c r="D3161" i="4" s="1"/>
  <c r="D3831" i="4" s="1"/>
  <c r="D4501" i="4" s="1"/>
  <c r="D5171" i="4" s="1"/>
  <c r="E1151" i="4"/>
  <c r="E1821" i="4" s="1"/>
  <c r="E2491" i="4" s="1"/>
  <c r="E3161" i="4" s="1"/>
  <c r="E3831" i="4" s="1"/>
  <c r="E4501" i="4" s="1"/>
  <c r="E5171" i="4" s="1"/>
  <c r="A1152" i="4"/>
  <c r="A1822" i="4" s="1"/>
  <c r="A2492" i="4" s="1"/>
  <c r="A3162" i="4" s="1"/>
  <c r="A3832" i="4" s="1"/>
  <c r="A4502" i="4" s="1"/>
  <c r="A5172" i="4" s="1"/>
  <c r="B1152" i="4"/>
  <c r="B1822" i="4" s="1"/>
  <c r="B2492" i="4" s="1"/>
  <c r="B3162" i="4" s="1"/>
  <c r="B3832" i="4" s="1"/>
  <c r="B4502" i="4" s="1"/>
  <c r="B5172" i="4" s="1"/>
  <c r="C1152" i="4"/>
  <c r="C1822" i="4" s="1"/>
  <c r="C2492" i="4" s="1"/>
  <c r="C3162" i="4" s="1"/>
  <c r="C3832" i="4" s="1"/>
  <c r="C4502" i="4" s="1"/>
  <c r="C5172" i="4" s="1"/>
  <c r="D1152" i="4"/>
  <c r="D1822" i="4" s="1"/>
  <c r="D2492" i="4" s="1"/>
  <c r="D3162" i="4" s="1"/>
  <c r="D3832" i="4" s="1"/>
  <c r="D4502" i="4" s="1"/>
  <c r="D5172" i="4" s="1"/>
  <c r="A1153" i="4"/>
  <c r="A1823" i="4" s="1"/>
  <c r="A2493" i="4" s="1"/>
  <c r="A3163" i="4" s="1"/>
  <c r="A3833" i="4" s="1"/>
  <c r="A4503" i="4" s="1"/>
  <c r="A5173" i="4" s="1"/>
  <c r="B1153" i="4"/>
  <c r="B1823" i="4" s="1"/>
  <c r="B2493" i="4" s="1"/>
  <c r="B3163" i="4" s="1"/>
  <c r="B3833" i="4" s="1"/>
  <c r="B4503" i="4" s="1"/>
  <c r="B5173" i="4" s="1"/>
  <c r="C1153" i="4"/>
  <c r="C1823" i="4" s="1"/>
  <c r="C2493" i="4" s="1"/>
  <c r="C3163" i="4" s="1"/>
  <c r="C3833" i="4" s="1"/>
  <c r="C4503" i="4" s="1"/>
  <c r="C5173" i="4" s="1"/>
  <c r="D1153" i="4"/>
  <c r="D1823" i="4" s="1"/>
  <c r="D2493" i="4" s="1"/>
  <c r="D3163" i="4" s="1"/>
  <c r="D3833" i="4" s="1"/>
  <c r="D4503" i="4" s="1"/>
  <c r="D5173" i="4" s="1"/>
  <c r="E1153" i="4"/>
  <c r="E1823" i="4" s="1"/>
  <c r="E2493" i="4" s="1"/>
  <c r="E3163" i="4" s="1"/>
  <c r="E3833" i="4" s="1"/>
  <c r="E4503" i="4" s="1"/>
  <c r="E5173" i="4" s="1"/>
  <c r="A1154" i="4"/>
  <c r="A1824" i="4" s="1"/>
  <c r="A2494" i="4" s="1"/>
  <c r="A3164" i="4" s="1"/>
  <c r="A3834" i="4" s="1"/>
  <c r="A4504" i="4" s="1"/>
  <c r="A5174" i="4" s="1"/>
  <c r="B1154" i="4"/>
  <c r="B1824" i="4" s="1"/>
  <c r="B2494" i="4" s="1"/>
  <c r="B3164" i="4" s="1"/>
  <c r="B3834" i="4" s="1"/>
  <c r="B4504" i="4" s="1"/>
  <c r="B5174" i="4" s="1"/>
  <c r="C1154" i="4"/>
  <c r="C1824" i="4" s="1"/>
  <c r="C2494" i="4" s="1"/>
  <c r="C3164" i="4" s="1"/>
  <c r="C3834" i="4" s="1"/>
  <c r="C4504" i="4" s="1"/>
  <c r="C5174" i="4" s="1"/>
  <c r="D1154" i="4"/>
  <c r="D1824" i="4" s="1"/>
  <c r="D2494" i="4" s="1"/>
  <c r="D3164" i="4" s="1"/>
  <c r="D3834" i="4" s="1"/>
  <c r="D4504" i="4" s="1"/>
  <c r="D5174" i="4" s="1"/>
  <c r="E1154" i="4"/>
  <c r="E1824" i="4" s="1"/>
  <c r="E2494" i="4" s="1"/>
  <c r="E3164" i="4" s="1"/>
  <c r="E3834" i="4" s="1"/>
  <c r="E4504" i="4" s="1"/>
  <c r="E5174" i="4" s="1"/>
  <c r="A1155" i="4"/>
  <c r="A1825" i="4" s="1"/>
  <c r="A2495" i="4" s="1"/>
  <c r="A3165" i="4" s="1"/>
  <c r="A3835" i="4" s="1"/>
  <c r="A4505" i="4" s="1"/>
  <c r="A5175" i="4" s="1"/>
  <c r="B1155" i="4"/>
  <c r="B1825" i="4" s="1"/>
  <c r="B2495" i="4" s="1"/>
  <c r="B3165" i="4" s="1"/>
  <c r="B3835" i="4" s="1"/>
  <c r="B4505" i="4" s="1"/>
  <c r="B5175" i="4" s="1"/>
  <c r="C1155" i="4"/>
  <c r="C1825" i="4" s="1"/>
  <c r="C2495" i="4" s="1"/>
  <c r="C3165" i="4" s="1"/>
  <c r="C3835" i="4" s="1"/>
  <c r="C4505" i="4" s="1"/>
  <c r="C5175" i="4" s="1"/>
  <c r="D1155" i="4"/>
  <c r="D1825" i="4" s="1"/>
  <c r="D2495" i="4" s="1"/>
  <c r="D3165" i="4" s="1"/>
  <c r="D3835" i="4" s="1"/>
  <c r="D4505" i="4" s="1"/>
  <c r="D5175" i="4" s="1"/>
  <c r="E1155" i="4"/>
  <c r="E1825" i="4" s="1"/>
  <c r="E2495" i="4" s="1"/>
  <c r="E3165" i="4" s="1"/>
  <c r="E3835" i="4" s="1"/>
  <c r="E4505" i="4" s="1"/>
  <c r="E5175" i="4" s="1"/>
  <c r="A1156" i="4"/>
  <c r="A1826" i="4" s="1"/>
  <c r="A2496" i="4" s="1"/>
  <c r="A3166" i="4" s="1"/>
  <c r="A3836" i="4" s="1"/>
  <c r="A4506" i="4" s="1"/>
  <c r="A5176" i="4" s="1"/>
  <c r="B1156" i="4"/>
  <c r="B1826" i="4" s="1"/>
  <c r="B2496" i="4" s="1"/>
  <c r="B3166" i="4" s="1"/>
  <c r="B3836" i="4" s="1"/>
  <c r="B4506" i="4" s="1"/>
  <c r="B5176" i="4" s="1"/>
  <c r="C1156" i="4"/>
  <c r="C1826" i="4" s="1"/>
  <c r="C2496" i="4" s="1"/>
  <c r="C3166" i="4" s="1"/>
  <c r="C3836" i="4" s="1"/>
  <c r="C4506" i="4" s="1"/>
  <c r="C5176" i="4" s="1"/>
  <c r="D1156" i="4"/>
  <c r="D1826" i="4" s="1"/>
  <c r="D2496" i="4" s="1"/>
  <c r="D3166" i="4" s="1"/>
  <c r="D3836" i="4" s="1"/>
  <c r="D4506" i="4" s="1"/>
  <c r="D5176" i="4" s="1"/>
  <c r="E1156" i="4"/>
  <c r="E1826" i="4" s="1"/>
  <c r="E2496" i="4" s="1"/>
  <c r="E3166" i="4" s="1"/>
  <c r="E3836" i="4" s="1"/>
  <c r="E4506" i="4" s="1"/>
  <c r="E5176" i="4" s="1"/>
  <c r="A1157" i="4"/>
  <c r="A1827" i="4" s="1"/>
  <c r="A2497" i="4" s="1"/>
  <c r="A3167" i="4" s="1"/>
  <c r="A3837" i="4" s="1"/>
  <c r="A4507" i="4" s="1"/>
  <c r="A5177" i="4" s="1"/>
  <c r="B1157" i="4"/>
  <c r="B1827" i="4" s="1"/>
  <c r="B2497" i="4" s="1"/>
  <c r="B3167" i="4" s="1"/>
  <c r="B3837" i="4" s="1"/>
  <c r="B4507" i="4" s="1"/>
  <c r="B5177" i="4" s="1"/>
  <c r="C1157" i="4"/>
  <c r="C1827" i="4" s="1"/>
  <c r="C2497" i="4" s="1"/>
  <c r="C3167" i="4" s="1"/>
  <c r="C3837" i="4" s="1"/>
  <c r="C4507" i="4" s="1"/>
  <c r="C5177" i="4" s="1"/>
  <c r="D1157" i="4"/>
  <c r="D1827" i="4" s="1"/>
  <c r="D2497" i="4" s="1"/>
  <c r="D3167" i="4" s="1"/>
  <c r="D3837" i="4" s="1"/>
  <c r="D4507" i="4" s="1"/>
  <c r="D5177" i="4" s="1"/>
  <c r="E1157" i="4"/>
  <c r="E1827" i="4" s="1"/>
  <c r="E2497" i="4" s="1"/>
  <c r="E3167" i="4" s="1"/>
  <c r="E3837" i="4" s="1"/>
  <c r="E4507" i="4" s="1"/>
  <c r="E5177" i="4" s="1"/>
  <c r="A1158" i="4"/>
  <c r="A1828" i="4" s="1"/>
  <c r="A2498" i="4" s="1"/>
  <c r="A3168" i="4" s="1"/>
  <c r="A3838" i="4" s="1"/>
  <c r="A4508" i="4" s="1"/>
  <c r="A5178" i="4" s="1"/>
  <c r="B1158" i="4"/>
  <c r="B1828" i="4" s="1"/>
  <c r="B2498" i="4" s="1"/>
  <c r="B3168" i="4" s="1"/>
  <c r="B3838" i="4" s="1"/>
  <c r="B4508" i="4" s="1"/>
  <c r="B5178" i="4" s="1"/>
  <c r="C1158" i="4"/>
  <c r="C1828" i="4" s="1"/>
  <c r="C2498" i="4" s="1"/>
  <c r="C3168" i="4" s="1"/>
  <c r="C3838" i="4" s="1"/>
  <c r="C4508" i="4" s="1"/>
  <c r="C5178" i="4" s="1"/>
  <c r="D1158" i="4"/>
  <c r="D1828" i="4" s="1"/>
  <c r="D2498" i="4" s="1"/>
  <c r="D3168" i="4" s="1"/>
  <c r="D3838" i="4" s="1"/>
  <c r="D4508" i="4" s="1"/>
  <c r="D5178" i="4" s="1"/>
  <c r="E1158" i="4"/>
  <c r="E1828" i="4" s="1"/>
  <c r="E2498" i="4" s="1"/>
  <c r="E3168" i="4" s="1"/>
  <c r="E3838" i="4" s="1"/>
  <c r="E4508" i="4" s="1"/>
  <c r="E5178" i="4" s="1"/>
  <c r="A1159" i="4"/>
  <c r="A1829" i="4" s="1"/>
  <c r="A2499" i="4" s="1"/>
  <c r="A3169" i="4" s="1"/>
  <c r="A3839" i="4" s="1"/>
  <c r="A4509" i="4" s="1"/>
  <c r="A5179" i="4" s="1"/>
  <c r="B1159" i="4"/>
  <c r="B1829" i="4" s="1"/>
  <c r="B2499" i="4" s="1"/>
  <c r="B3169" i="4" s="1"/>
  <c r="B3839" i="4" s="1"/>
  <c r="B4509" i="4" s="1"/>
  <c r="B5179" i="4" s="1"/>
  <c r="C1159" i="4"/>
  <c r="C1829" i="4" s="1"/>
  <c r="C2499" i="4" s="1"/>
  <c r="C3169" i="4" s="1"/>
  <c r="C3839" i="4" s="1"/>
  <c r="C4509" i="4" s="1"/>
  <c r="C5179" i="4" s="1"/>
  <c r="D1159" i="4"/>
  <c r="D1829" i="4" s="1"/>
  <c r="D2499" i="4" s="1"/>
  <c r="D3169" i="4" s="1"/>
  <c r="D3839" i="4" s="1"/>
  <c r="D4509" i="4" s="1"/>
  <c r="D5179" i="4" s="1"/>
  <c r="E1159" i="4"/>
  <c r="E1829" i="4" s="1"/>
  <c r="E2499" i="4" s="1"/>
  <c r="E3169" i="4" s="1"/>
  <c r="E3839" i="4" s="1"/>
  <c r="E4509" i="4" s="1"/>
  <c r="E5179" i="4" s="1"/>
  <c r="A1160" i="4"/>
  <c r="A1830" i="4" s="1"/>
  <c r="A2500" i="4" s="1"/>
  <c r="A3170" i="4" s="1"/>
  <c r="A3840" i="4" s="1"/>
  <c r="A4510" i="4" s="1"/>
  <c r="A5180" i="4" s="1"/>
  <c r="B1160" i="4"/>
  <c r="B1830" i="4" s="1"/>
  <c r="B2500" i="4" s="1"/>
  <c r="B3170" i="4" s="1"/>
  <c r="B3840" i="4" s="1"/>
  <c r="B4510" i="4" s="1"/>
  <c r="B5180" i="4" s="1"/>
  <c r="C1160" i="4"/>
  <c r="C1830" i="4" s="1"/>
  <c r="C2500" i="4" s="1"/>
  <c r="C3170" i="4" s="1"/>
  <c r="C3840" i="4" s="1"/>
  <c r="C4510" i="4" s="1"/>
  <c r="C5180" i="4" s="1"/>
  <c r="D1160" i="4"/>
  <c r="D1830" i="4" s="1"/>
  <c r="D2500" i="4" s="1"/>
  <c r="D3170" i="4" s="1"/>
  <c r="D3840" i="4" s="1"/>
  <c r="D4510" i="4" s="1"/>
  <c r="D5180" i="4" s="1"/>
  <c r="E1160" i="4"/>
  <c r="E1830" i="4" s="1"/>
  <c r="E2500" i="4" s="1"/>
  <c r="E3170" i="4" s="1"/>
  <c r="E3840" i="4" s="1"/>
  <c r="E4510" i="4" s="1"/>
  <c r="E5180" i="4" s="1"/>
  <c r="A1161" i="4"/>
  <c r="A1831" i="4" s="1"/>
  <c r="A2501" i="4" s="1"/>
  <c r="A3171" i="4" s="1"/>
  <c r="A3841" i="4" s="1"/>
  <c r="A4511" i="4" s="1"/>
  <c r="A5181" i="4" s="1"/>
  <c r="B1161" i="4"/>
  <c r="B1831" i="4" s="1"/>
  <c r="B2501" i="4" s="1"/>
  <c r="B3171" i="4" s="1"/>
  <c r="B3841" i="4" s="1"/>
  <c r="B4511" i="4" s="1"/>
  <c r="B5181" i="4" s="1"/>
  <c r="C1161" i="4"/>
  <c r="C1831" i="4" s="1"/>
  <c r="C2501" i="4" s="1"/>
  <c r="C3171" i="4" s="1"/>
  <c r="C3841" i="4" s="1"/>
  <c r="C4511" i="4" s="1"/>
  <c r="C5181" i="4" s="1"/>
  <c r="D1161" i="4"/>
  <c r="D1831" i="4" s="1"/>
  <c r="D2501" i="4" s="1"/>
  <c r="D3171" i="4" s="1"/>
  <c r="D3841" i="4" s="1"/>
  <c r="D4511" i="4" s="1"/>
  <c r="D5181" i="4" s="1"/>
  <c r="E1161" i="4"/>
  <c r="E1831" i="4" s="1"/>
  <c r="E2501" i="4" s="1"/>
  <c r="E3171" i="4" s="1"/>
  <c r="E3841" i="4" s="1"/>
  <c r="E4511" i="4" s="1"/>
  <c r="E5181" i="4" s="1"/>
  <c r="A1162" i="4"/>
  <c r="A1832" i="4" s="1"/>
  <c r="A2502" i="4" s="1"/>
  <c r="A3172" i="4" s="1"/>
  <c r="A3842" i="4" s="1"/>
  <c r="A4512" i="4" s="1"/>
  <c r="A5182" i="4" s="1"/>
  <c r="B1162" i="4"/>
  <c r="B1832" i="4" s="1"/>
  <c r="B2502" i="4" s="1"/>
  <c r="B3172" i="4" s="1"/>
  <c r="B3842" i="4" s="1"/>
  <c r="B4512" i="4" s="1"/>
  <c r="B5182" i="4" s="1"/>
  <c r="C1162" i="4"/>
  <c r="C1832" i="4" s="1"/>
  <c r="C2502" i="4" s="1"/>
  <c r="C3172" i="4" s="1"/>
  <c r="C3842" i="4" s="1"/>
  <c r="C4512" i="4" s="1"/>
  <c r="C5182" i="4" s="1"/>
  <c r="D1162" i="4"/>
  <c r="D1832" i="4" s="1"/>
  <c r="D2502" i="4" s="1"/>
  <c r="D3172" i="4" s="1"/>
  <c r="D3842" i="4" s="1"/>
  <c r="D4512" i="4" s="1"/>
  <c r="D5182" i="4" s="1"/>
  <c r="E1162" i="4"/>
  <c r="E1832" i="4" s="1"/>
  <c r="E2502" i="4" s="1"/>
  <c r="E3172" i="4" s="1"/>
  <c r="E3842" i="4" s="1"/>
  <c r="E4512" i="4" s="1"/>
  <c r="E5182" i="4" s="1"/>
  <c r="A1163" i="4"/>
  <c r="A1833" i="4" s="1"/>
  <c r="A2503" i="4" s="1"/>
  <c r="A3173" i="4" s="1"/>
  <c r="A3843" i="4" s="1"/>
  <c r="A4513" i="4" s="1"/>
  <c r="A5183" i="4" s="1"/>
  <c r="B1163" i="4"/>
  <c r="B1833" i="4" s="1"/>
  <c r="B2503" i="4" s="1"/>
  <c r="B3173" i="4" s="1"/>
  <c r="B3843" i="4" s="1"/>
  <c r="B4513" i="4" s="1"/>
  <c r="B5183" i="4" s="1"/>
  <c r="C1163" i="4"/>
  <c r="C1833" i="4" s="1"/>
  <c r="C2503" i="4" s="1"/>
  <c r="C3173" i="4" s="1"/>
  <c r="C3843" i="4" s="1"/>
  <c r="C4513" i="4" s="1"/>
  <c r="C5183" i="4" s="1"/>
  <c r="D1163" i="4"/>
  <c r="D1833" i="4" s="1"/>
  <c r="D2503" i="4" s="1"/>
  <c r="D3173" i="4" s="1"/>
  <c r="D3843" i="4" s="1"/>
  <c r="D4513" i="4" s="1"/>
  <c r="D5183" i="4" s="1"/>
  <c r="E1163" i="4"/>
  <c r="E1833" i="4" s="1"/>
  <c r="E2503" i="4" s="1"/>
  <c r="E3173" i="4" s="1"/>
  <c r="E3843" i="4" s="1"/>
  <c r="E4513" i="4" s="1"/>
  <c r="E5183" i="4" s="1"/>
  <c r="A1164" i="4"/>
  <c r="A1834" i="4" s="1"/>
  <c r="A2504" i="4" s="1"/>
  <c r="A3174" i="4" s="1"/>
  <c r="A3844" i="4" s="1"/>
  <c r="A4514" i="4" s="1"/>
  <c r="A5184" i="4" s="1"/>
  <c r="B1164" i="4"/>
  <c r="B1834" i="4" s="1"/>
  <c r="B2504" i="4" s="1"/>
  <c r="B3174" i="4" s="1"/>
  <c r="B3844" i="4" s="1"/>
  <c r="B4514" i="4" s="1"/>
  <c r="B5184" i="4" s="1"/>
  <c r="C1164" i="4"/>
  <c r="C1834" i="4" s="1"/>
  <c r="C2504" i="4" s="1"/>
  <c r="C3174" i="4" s="1"/>
  <c r="C3844" i="4" s="1"/>
  <c r="C4514" i="4" s="1"/>
  <c r="C5184" i="4" s="1"/>
  <c r="D1164" i="4"/>
  <c r="D1834" i="4" s="1"/>
  <c r="D2504" i="4" s="1"/>
  <c r="D3174" i="4" s="1"/>
  <c r="D3844" i="4" s="1"/>
  <c r="D4514" i="4" s="1"/>
  <c r="D5184" i="4" s="1"/>
  <c r="E1164" i="4"/>
  <c r="E1834" i="4" s="1"/>
  <c r="E2504" i="4" s="1"/>
  <c r="E3174" i="4" s="1"/>
  <c r="E3844" i="4" s="1"/>
  <c r="E4514" i="4" s="1"/>
  <c r="E5184" i="4" s="1"/>
  <c r="A1165" i="4"/>
  <c r="A1835" i="4" s="1"/>
  <c r="A2505" i="4" s="1"/>
  <c r="A3175" i="4" s="1"/>
  <c r="A3845" i="4" s="1"/>
  <c r="A4515" i="4" s="1"/>
  <c r="A5185" i="4" s="1"/>
  <c r="B1165" i="4"/>
  <c r="B1835" i="4" s="1"/>
  <c r="B2505" i="4" s="1"/>
  <c r="B3175" i="4" s="1"/>
  <c r="B3845" i="4" s="1"/>
  <c r="B4515" i="4" s="1"/>
  <c r="B5185" i="4" s="1"/>
  <c r="C1165" i="4"/>
  <c r="C1835" i="4" s="1"/>
  <c r="C2505" i="4" s="1"/>
  <c r="C3175" i="4" s="1"/>
  <c r="C3845" i="4" s="1"/>
  <c r="C4515" i="4" s="1"/>
  <c r="C5185" i="4" s="1"/>
  <c r="D1165" i="4"/>
  <c r="D1835" i="4" s="1"/>
  <c r="D2505" i="4" s="1"/>
  <c r="D3175" i="4" s="1"/>
  <c r="D3845" i="4" s="1"/>
  <c r="D4515" i="4" s="1"/>
  <c r="D5185" i="4" s="1"/>
  <c r="E1165" i="4"/>
  <c r="E1835" i="4" s="1"/>
  <c r="E2505" i="4" s="1"/>
  <c r="E3175" i="4" s="1"/>
  <c r="E3845" i="4" s="1"/>
  <c r="E4515" i="4" s="1"/>
  <c r="E5185" i="4" s="1"/>
  <c r="A1166" i="4"/>
  <c r="A1836" i="4" s="1"/>
  <c r="A2506" i="4" s="1"/>
  <c r="A3176" i="4" s="1"/>
  <c r="A3846" i="4" s="1"/>
  <c r="A4516" i="4" s="1"/>
  <c r="A5186" i="4" s="1"/>
  <c r="B1166" i="4"/>
  <c r="B1836" i="4" s="1"/>
  <c r="B2506" i="4" s="1"/>
  <c r="B3176" i="4" s="1"/>
  <c r="B3846" i="4" s="1"/>
  <c r="B4516" i="4" s="1"/>
  <c r="B5186" i="4" s="1"/>
  <c r="C1166" i="4"/>
  <c r="C1836" i="4" s="1"/>
  <c r="C2506" i="4" s="1"/>
  <c r="C3176" i="4" s="1"/>
  <c r="C3846" i="4" s="1"/>
  <c r="C4516" i="4" s="1"/>
  <c r="C5186" i="4" s="1"/>
  <c r="D1166" i="4"/>
  <c r="D1836" i="4" s="1"/>
  <c r="D2506" i="4" s="1"/>
  <c r="D3176" i="4" s="1"/>
  <c r="D3846" i="4" s="1"/>
  <c r="D4516" i="4" s="1"/>
  <c r="D5186" i="4" s="1"/>
  <c r="E1166" i="4"/>
  <c r="E1836" i="4" s="1"/>
  <c r="E2506" i="4" s="1"/>
  <c r="E3176" i="4" s="1"/>
  <c r="E3846" i="4" s="1"/>
  <c r="E4516" i="4" s="1"/>
  <c r="E5186" i="4" s="1"/>
  <c r="A1167" i="4"/>
  <c r="A1837" i="4" s="1"/>
  <c r="A2507" i="4" s="1"/>
  <c r="A3177" i="4" s="1"/>
  <c r="A3847" i="4" s="1"/>
  <c r="A4517" i="4" s="1"/>
  <c r="A5187" i="4" s="1"/>
  <c r="B1167" i="4"/>
  <c r="B1837" i="4" s="1"/>
  <c r="B2507" i="4" s="1"/>
  <c r="B3177" i="4" s="1"/>
  <c r="B3847" i="4" s="1"/>
  <c r="B4517" i="4" s="1"/>
  <c r="B5187" i="4" s="1"/>
  <c r="C1167" i="4"/>
  <c r="C1837" i="4" s="1"/>
  <c r="C2507" i="4" s="1"/>
  <c r="C3177" i="4" s="1"/>
  <c r="C3847" i="4" s="1"/>
  <c r="C4517" i="4" s="1"/>
  <c r="C5187" i="4" s="1"/>
  <c r="D1167" i="4"/>
  <c r="D1837" i="4" s="1"/>
  <c r="D2507" i="4" s="1"/>
  <c r="D3177" i="4" s="1"/>
  <c r="D3847" i="4" s="1"/>
  <c r="D4517" i="4" s="1"/>
  <c r="D5187" i="4" s="1"/>
  <c r="E1167" i="4"/>
  <c r="E1837" i="4" s="1"/>
  <c r="E2507" i="4" s="1"/>
  <c r="E3177" i="4" s="1"/>
  <c r="E3847" i="4" s="1"/>
  <c r="E4517" i="4" s="1"/>
  <c r="E5187" i="4" s="1"/>
  <c r="A1168" i="4"/>
  <c r="A1838" i="4" s="1"/>
  <c r="A2508" i="4" s="1"/>
  <c r="A3178" i="4" s="1"/>
  <c r="A3848" i="4" s="1"/>
  <c r="A4518" i="4" s="1"/>
  <c r="A5188" i="4" s="1"/>
  <c r="B1168" i="4"/>
  <c r="B1838" i="4" s="1"/>
  <c r="B2508" i="4" s="1"/>
  <c r="B3178" i="4" s="1"/>
  <c r="B3848" i="4" s="1"/>
  <c r="B4518" i="4" s="1"/>
  <c r="B5188" i="4" s="1"/>
  <c r="C1168" i="4"/>
  <c r="C1838" i="4" s="1"/>
  <c r="C2508" i="4" s="1"/>
  <c r="C3178" i="4" s="1"/>
  <c r="C3848" i="4" s="1"/>
  <c r="C4518" i="4" s="1"/>
  <c r="C5188" i="4" s="1"/>
  <c r="D1168" i="4"/>
  <c r="D1838" i="4" s="1"/>
  <c r="D2508" i="4" s="1"/>
  <c r="D3178" i="4" s="1"/>
  <c r="D3848" i="4" s="1"/>
  <c r="D4518" i="4" s="1"/>
  <c r="D5188" i="4" s="1"/>
  <c r="E1168" i="4"/>
  <c r="E1838" i="4" s="1"/>
  <c r="E2508" i="4" s="1"/>
  <c r="E3178" i="4" s="1"/>
  <c r="E3848" i="4" s="1"/>
  <c r="E4518" i="4" s="1"/>
  <c r="E5188" i="4" s="1"/>
  <c r="A1169" i="4"/>
  <c r="A1839" i="4" s="1"/>
  <c r="A2509" i="4" s="1"/>
  <c r="A3179" i="4" s="1"/>
  <c r="A3849" i="4" s="1"/>
  <c r="A4519" i="4" s="1"/>
  <c r="A5189" i="4" s="1"/>
  <c r="B1169" i="4"/>
  <c r="B1839" i="4" s="1"/>
  <c r="B2509" i="4" s="1"/>
  <c r="B3179" i="4" s="1"/>
  <c r="B3849" i="4" s="1"/>
  <c r="B4519" i="4" s="1"/>
  <c r="B5189" i="4" s="1"/>
  <c r="C1169" i="4"/>
  <c r="C1839" i="4" s="1"/>
  <c r="C2509" i="4" s="1"/>
  <c r="C3179" i="4" s="1"/>
  <c r="C3849" i="4" s="1"/>
  <c r="C4519" i="4" s="1"/>
  <c r="C5189" i="4" s="1"/>
  <c r="D1169" i="4"/>
  <c r="D1839" i="4" s="1"/>
  <c r="D2509" i="4" s="1"/>
  <c r="D3179" i="4" s="1"/>
  <c r="D3849" i="4" s="1"/>
  <c r="D4519" i="4" s="1"/>
  <c r="D5189" i="4" s="1"/>
  <c r="E1169" i="4"/>
  <c r="E1839" i="4" s="1"/>
  <c r="E2509" i="4" s="1"/>
  <c r="E3179" i="4" s="1"/>
  <c r="E3849" i="4" s="1"/>
  <c r="E4519" i="4" s="1"/>
  <c r="E5189" i="4" s="1"/>
  <c r="A1170" i="4"/>
  <c r="A1840" i="4" s="1"/>
  <c r="A2510" i="4" s="1"/>
  <c r="A3180" i="4" s="1"/>
  <c r="A3850" i="4" s="1"/>
  <c r="A4520" i="4" s="1"/>
  <c r="A5190" i="4" s="1"/>
  <c r="B1170" i="4"/>
  <c r="B1840" i="4" s="1"/>
  <c r="B2510" i="4" s="1"/>
  <c r="B3180" i="4" s="1"/>
  <c r="B3850" i="4" s="1"/>
  <c r="B4520" i="4" s="1"/>
  <c r="B5190" i="4" s="1"/>
  <c r="C1170" i="4"/>
  <c r="C1840" i="4" s="1"/>
  <c r="C2510" i="4" s="1"/>
  <c r="C3180" i="4" s="1"/>
  <c r="C3850" i="4" s="1"/>
  <c r="C4520" i="4" s="1"/>
  <c r="C5190" i="4" s="1"/>
  <c r="D1170" i="4"/>
  <c r="D1840" i="4" s="1"/>
  <c r="D2510" i="4" s="1"/>
  <c r="D3180" i="4" s="1"/>
  <c r="D3850" i="4" s="1"/>
  <c r="D4520" i="4" s="1"/>
  <c r="D5190" i="4" s="1"/>
  <c r="E1170" i="4"/>
  <c r="E1840" i="4" s="1"/>
  <c r="E2510" i="4" s="1"/>
  <c r="E3180" i="4" s="1"/>
  <c r="E3850" i="4" s="1"/>
  <c r="E4520" i="4" s="1"/>
  <c r="E5190" i="4" s="1"/>
  <c r="A1171" i="4"/>
  <c r="A1841" i="4" s="1"/>
  <c r="A2511" i="4" s="1"/>
  <c r="A3181" i="4" s="1"/>
  <c r="A3851" i="4" s="1"/>
  <c r="A4521" i="4" s="1"/>
  <c r="A5191" i="4" s="1"/>
  <c r="B1171" i="4"/>
  <c r="B1841" i="4" s="1"/>
  <c r="B2511" i="4" s="1"/>
  <c r="B3181" i="4" s="1"/>
  <c r="B3851" i="4" s="1"/>
  <c r="B4521" i="4" s="1"/>
  <c r="B5191" i="4" s="1"/>
  <c r="C1171" i="4"/>
  <c r="C1841" i="4" s="1"/>
  <c r="C2511" i="4" s="1"/>
  <c r="C3181" i="4" s="1"/>
  <c r="C3851" i="4" s="1"/>
  <c r="C4521" i="4" s="1"/>
  <c r="C5191" i="4" s="1"/>
  <c r="D1171" i="4"/>
  <c r="D1841" i="4" s="1"/>
  <c r="D2511" i="4" s="1"/>
  <c r="D3181" i="4" s="1"/>
  <c r="D3851" i="4" s="1"/>
  <c r="D4521" i="4" s="1"/>
  <c r="D5191" i="4" s="1"/>
  <c r="E1171" i="4"/>
  <c r="E1841" i="4" s="1"/>
  <c r="E2511" i="4" s="1"/>
  <c r="E3181" i="4" s="1"/>
  <c r="E3851" i="4" s="1"/>
  <c r="E4521" i="4" s="1"/>
  <c r="E5191" i="4" s="1"/>
  <c r="A1172" i="4"/>
  <c r="A1842" i="4" s="1"/>
  <c r="A2512" i="4" s="1"/>
  <c r="A3182" i="4" s="1"/>
  <c r="A3852" i="4" s="1"/>
  <c r="A4522" i="4" s="1"/>
  <c r="A5192" i="4" s="1"/>
  <c r="B1172" i="4"/>
  <c r="B1842" i="4" s="1"/>
  <c r="B2512" i="4" s="1"/>
  <c r="B3182" i="4" s="1"/>
  <c r="B3852" i="4" s="1"/>
  <c r="B4522" i="4" s="1"/>
  <c r="B5192" i="4" s="1"/>
  <c r="C1172" i="4"/>
  <c r="C1842" i="4" s="1"/>
  <c r="C2512" i="4" s="1"/>
  <c r="C3182" i="4" s="1"/>
  <c r="C3852" i="4" s="1"/>
  <c r="C4522" i="4" s="1"/>
  <c r="C5192" i="4" s="1"/>
  <c r="D1172" i="4"/>
  <c r="D1842" i="4" s="1"/>
  <c r="D2512" i="4" s="1"/>
  <c r="D3182" i="4" s="1"/>
  <c r="D3852" i="4" s="1"/>
  <c r="D4522" i="4" s="1"/>
  <c r="D5192" i="4" s="1"/>
  <c r="E1172" i="4"/>
  <c r="E1842" i="4" s="1"/>
  <c r="E2512" i="4" s="1"/>
  <c r="E3182" i="4" s="1"/>
  <c r="E3852" i="4" s="1"/>
  <c r="E4522" i="4" s="1"/>
  <c r="E5192" i="4" s="1"/>
  <c r="A1173" i="4"/>
  <c r="A1843" i="4" s="1"/>
  <c r="A2513" i="4" s="1"/>
  <c r="A3183" i="4" s="1"/>
  <c r="A3853" i="4" s="1"/>
  <c r="A4523" i="4" s="1"/>
  <c r="A5193" i="4" s="1"/>
  <c r="B1173" i="4"/>
  <c r="B1843" i="4" s="1"/>
  <c r="B2513" i="4" s="1"/>
  <c r="B3183" i="4" s="1"/>
  <c r="B3853" i="4" s="1"/>
  <c r="B4523" i="4" s="1"/>
  <c r="B5193" i="4" s="1"/>
  <c r="C1173" i="4"/>
  <c r="C1843" i="4" s="1"/>
  <c r="C2513" i="4" s="1"/>
  <c r="C3183" i="4" s="1"/>
  <c r="C3853" i="4" s="1"/>
  <c r="C4523" i="4" s="1"/>
  <c r="C5193" i="4" s="1"/>
  <c r="D1173" i="4"/>
  <c r="D1843" i="4" s="1"/>
  <c r="D2513" i="4" s="1"/>
  <c r="D3183" i="4" s="1"/>
  <c r="D3853" i="4" s="1"/>
  <c r="D4523" i="4" s="1"/>
  <c r="D5193" i="4" s="1"/>
  <c r="E1173" i="4"/>
  <c r="E1843" i="4" s="1"/>
  <c r="E2513" i="4" s="1"/>
  <c r="E3183" i="4" s="1"/>
  <c r="E3853" i="4" s="1"/>
  <c r="E4523" i="4" s="1"/>
  <c r="E5193" i="4" s="1"/>
  <c r="A1174" i="4"/>
  <c r="A1844" i="4" s="1"/>
  <c r="A2514" i="4" s="1"/>
  <c r="A3184" i="4" s="1"/>
  <c r="A3854" i="4" s="1"/>
  <c r="A4524" i="4" s="1"/>
  <c r="A5194" i="4" s="1"/>
  <c r="B1174" i="4"/>
  <c r="B1844" i="4" s="1"/>
  <c r="B2514" i="4" s="1"/>
  <c r="B3184" i="4" s="1"/>
  <c r="B3854" i="4" s="1"/>
  <c r="B4524" i="4" s="1"/>
  <c r="B5194" i="4" s="1"/>
  <c r="C1174" i="4"/>
  <c r="C1844" i="4" s="1"/>
  <c r="C2514" i="4" s="1"/>
  <c r="C3184" i="4" s="1"/>
  <c r="C3854" i="4" s="1"/>
  <c r="C4524" i="4" s="1"/>
  <c r="C5194" i="4" s="1"/>
  <c r="D1174" i="4"/>
  <c r="D1844" i="4" s="1"/>
  <c r="D2514" i="4" s="1"/>
  <c r="D3184" i="4" s="1"/>
  <c r="D3854" i="4" s="1"/>
  <c r="D4524" i="4" s="1"/>
  <c r="D5194" i="4" s="1"/>
  <c r="E1174" i="4"/>
  <c r="E1844" i="4" s="1"/>
  <c r="E2514" i="4" s="1"/>
  <c r="E3184" i="4" s="1"/>
  <c r="E3854" i="4" s="1"/>
  <c r="E4524" i="4" s="1"/>
  <c r="E5194" i="4" s="1"/>
  <c r="A1175" i="4"/>
  <c r="A1845" i="4" s="1"/>
  <c r="A2515" i="4" s="1"/>
  <c r="A3185" i="4" s="1"/>
  <c r="A3855" i="4" s="1"/>
  <c r="A4525" i="4" s="1"/>
  <c r="A5195" i="4" s="1"/>
  <c r="B1175" i="4"/>
  <c r="B1845" i="4" s="1"/>
  <c r="B2515" i="4" s="1"/>
  <c r="B3185" i="4" s="1"/>
  <c r="B3855" i="4" s="1"/>
  <c r="B4525" i="4" s="1"/>
  <c r="B5195" i="4" s="1"/>
  <c r="C1175" i="4"/>
  <c r="C1845" i="4" s="1"/>
  <c r="C2515" i="4" s="1"/>
  <c r="C3185" i="4" s="1"/>
  <c r="C3855" i="4" s="1"/>
  <c r="C4525" i="4" s="1"/>
  <c r="C5195" i="4" s="1"/>
  <c r="D1175" i="4"/>
  <c r="D1845" i="4" s="1"/>
  <c r="D2515" i="4" s="1"/>
  <c r="D3185" i="4" s="1"/>
  <c r="D3855" i="4" s="1"/>
  <c r="D4525" i="4" s="1"/>
  <c r="D5195" i="4" s="1"/>
  <c r="E1175" i="4"/>
  <c r="E1845" i="4" s="1"/>
  <c r="E2515" i="4" s="1"/>
  <c r="E3185" i="4" s="1"/>
  <c r="E3855" i="4" s="1"/>
  <c r="E4525" i="4" s="1"/>
  <c r="E5195" i="4" s="1"/>
  <c r="A1176" i="4"/>
  <c r="A1846" i="4" s="1"/>
  <c r="A2516" i="4" s="1"/>
  <c r="A3186" i="4" s="1"/>
  <c r="A3856" i="4" s="1"/>
  <c r="A4526" i="4" s="1"/>
  <c r="A5196" i="4" s="1"/>
  <c r="B1176" i="4"/>
  <c r="B1846" i="4" s="1"/>
  <c r="B2516" i="4" s="1"/>
  <c r="B3186" i="4" s="1"/>
  <c r="B3856" i="4" s="1"/>
  <c r="B4526" i="4" s="1"/>
  <c r="B5196" i="4" s="1"/>
  <c r="C1176" i="4"/>
  <c r="C1846" i="4" s="1"/>
  <c r="C2516" i="4" s="1"/>
  <c r="C3186" i="4" s="1"/>
  <c r="C3856" i="4" s="1"/>
  <c r="C4526" i="4" s="1"/>
  <c r="C5196" i="4" s="1"/>
  <c r="D1176" i="4"/>
  <c r="D1846" i="4" s="1"/>
  <c r="D2516" i="4" s="1"/>
  <c r="D3186" i="4" s="1"/>
  <c r="D3856" i="4" s="1"/>
  <c r="D4526" i="4" s="1"/>
  <c r="D5196" i="4" s="1"/>
  <c r="E1176" i="4"/>
  <c r="E1846" i="4" s="1"/>
  <c r="E2516" i="4" s="1"/>
  <c r="E3186" i="4" s="1"/>
  <c r="E3856" i="4" s="1"/>
  <c r="E4526" i="4" s="1"/>
  <c r="E5196" i="4" s="1"/>
  <c r="A1177" i="4"/>
  <c r="A1847" i="4" s="1"/>
  <c r="A2517" i="4" s="1"/>
  <c r="A3187" i="4" s="1"/>
  <c r="A3857" i="4" s="1"/>
  <c r="A4527" i="4" s="1"/>
  <c r="A5197" i="4" s="1"/>
  <c r="B1177" i="4"/>
  <c r="B1847" i="4" s="1"/>
  <c r="B2517" i="4" s="1"/>
  <c r="B3187" i="4" s="1"/>
  <c r="B3857" i="4" s="1"/>
  <c r="B4527" i="4" s="1"/>
  <c r="B5197" i="4" s="1"/>
  <c r="C1177" i="4"/>
  <c r="C1847" i="4" s="1"/>
  <c r="C2517" i="4" s="1"/>
  <c r="C3187" i="4" s="1"/>
  <c r="C3857" i="4" s="1"/>
  <c r="C4527" i="4" s="1"/>
  <c r="C5197" i="4" s="1"/>
  <c r="D1177" i="4"/>
  <c r="D1847" i="4" s="1"/>
  <c r="D2517" i="4" s="1"/>
  <c r="D3187" i="4" s="1"/>
  <c r="D3857" i="4" s="1"/>
  <c r="D4527" i="4" s="1"/>
  <c r="D5197" i="4" s="1"/>
  <c r="E1177" i="4"/>
  <c r="E1847" i="4" s="1"/>
  <c r="E2517" i="4" s="1"/>
  <c r="E3187" i="4" s="1"/>
  <c r="E3857" i="4" s="1"/>
  <c r="E4527" i="4" s="1"/>
  <c r="E5197" i="4" s="1"/>
  <c r="A1178" i="4"/>
  <c r="A1848" i="4" s="1"/>
  <c r="A2518" i="4" s="1"/>
  <c r="A3188" i="4" s="1"/>
  <c r="A3858" i="4" s="1"/>
  <c r="A4528" i="4" s="1"/>
  <c r="A5198" i="4" s="1"/>
  <c r="B1178" i="4"/>
  <c r="B1848" i="4" s="1"/>
  <c r="B2518" i="4" s="1"/>
  <c r="B3188" i="4" s="1"/>
  <c r="B3858" i="4" s="1"/>
  <c r="B4528" i="4" s="1"/>
  <c r="B5198" i="4" s="1"/>
  <c r="C1178" i="4"/>
  <c r="C1848" i="4" s="1"/>
  <c r="C2518" i="4" s="1"/>
  <c r="C3188" i="4" s="1"/>
  <c r="C3858" i="4" s="1"/>
  <c r="C4528" i="4" s="1"/>
  <c r="C5198" i="4" s="1"/>
  <c r="D1178" i="4"/>
  <c r="D1848" i="4" s="1"/>
  <c r="D2518" i="4" s="1"/>
  <c r="D3188" i="4" s="1"/>
  <c r="D3858" i="4" s="1"/>
  <c r="D4528" i="4" s="1"/>
  <c r="D5198" i="4" s="1"/>
  <c r="E1178" i="4"/>
  <c r="E1848" i="4" s="1"/>
  <c r="E2518" i="4" s="1"/>
  <c r="E3188" i="4" s="1"/>
  <c r="E3858" i="4" s="1"/>
  <c r="E4528" i="4" s="1"/>
  <c r="E5198" i="4" s="1"/>
  <c r="A1179" i="4"/>
  <c r="A1849" i="4" s="1"/>
  <c r="A2519" i="4" s="1"/>
  <c r="A3189" i="4" s="1"/>
  <c r="A3859" i="4" s="1"/>
  <c r="A4529" i="4" s="1"/>
  <c r="A5199" i="4" s="1"/>
  <c r="B1179" i="4"/>
  <c r="B1849" i="4" s="1"/>
  <c r="B2519" i="4" s="1"/>
  <c r="B3189" i="4" s="1"/>
  <c r="B3859" i="4" s="1"/>
  <c r="B4529" i="4" s="1"/>
  <c r="B5199" i="4" s="1"/>
  <c r="C1179" i="4"/>
  <c r="C1849" i="4" s="1"/>
  <c r="C2519" i="4" s="1"/>
  <c r="C3189" i="4" s="1"/>
  <c r="C3859" i="4" s="1"/>
  <c r="C4529" i="4" s="1"/>
  <c r="C5199" i="4" s="1"/>
  <c r="D1179" i="4"/>
  <c r="D1849" i="4" s="1"/>
  <c r="D2519" i="4" s="1"/>
  <c r="D3189" i="4" s="1"/>
  <c r="D3859" i="4" s="1"/>
  <c r="D4529" i="4" s="1"/>
  <c r="D5199" i="4" s="1"/>
  <c r="E1179" i="4"/>
  <c r="E1849" i="4" s="1"/>
  <c r="E2519" i="4" s="1"/>
  <c r="E3189" i="4" s="1"/>
  <c r="E3859" i="4" s="1"/>
  <c r="E4529" i="4" s="1"/>
  <c r="E5199" i="4" s="1"/>
  <c r="A1180" i="4"/>
  <c r="A1850" i="4" s="1"/>
  <c r="A2520" i="4" s="1"/>
  <c r="A3190" i="4" s="1"/>
  <c r="A3860" i="4" s="1"/>
  <c r="A4530" i="4" s="1"/>
  <c r="A5200" i="4" s="1"/>
  <c r="B1180" i="4"/>
  <c r="B1850" i="4" s="1"/>
  <c r="B2520" i="4" s="1"/>
  <c r="B3190" i="4" s="1"/>
  <c r="B3860" i="4" s="1"/>
  <c r="B4530" i="4" s="1"/>
  <c r="B5200" i="4" s="1"/>
  <c r="C1180" i="4"/>
  <c r="C1850" i="4" s="1"/>
  <c r="C2520" i="4" s="1"/>
  <c r="C3190" i="4" s="1"/>
  <c r="C3860" i="4" s="1"/>
  <c r="C4530" i="4" s="1"/>
  <c r="C5200" i="4" s="1"/>
  <c r="D1180" i="4"/>
  <c r="D1850" i="4" s="1"/>
  <c r="D2520" i="4" s="1"/>
  <c r="D3190" i="4" s="1"/>
  <c r="D3860" i="4" s="1"/>
  <c r="D4530" i="4" s="1"/>
  <c r="D5200" i="4" s="1"/>
  <c r="E1180" i="4"/>
  <c r="E1850" i="4" s="1"/>
  <c r="E2520" i="4" s="1"/>
  <c r="E3190" i="4" s="1"/>
  <c r="E3860" i="4" s="1"/>
  <c r="E4530" i="4" s="1"/>
  <c r="E5200" i="4" s="1"/>
  <c r="A1181" i="4"/>
  <c r="A1851" i="4" s="1"/>
  <c r="A2521" i="4" s="1"/>
  <c r="A3191" i="4" s="1"/>
  <c r="A3861" i="4" s="1"/>
  <c r="A4531" i="4" s="1"/>
  <c r="A5201" i="4" s="1"/>
  <c r="B1181" i="4"/>
  <c r="B1851" i="4" s="1"/>
  <c r="B2521" i="4" s="1"/>
  <c r="B3191" i="4" s="1"/>
  <c r="B3861" i="4" s="1"/>
  <c r="B4531" i="4" s="1"/>
  <c r="B5201" i="4" s="1"/>
  <c r="C1181" i="4"/>
  <c r="C1851" i="4" s="1"/>
  <c r="C2521" i="4" s="1"/>
  <c r="C3191" i="4" s="1"/>
  <c r="C3861" i="4" s="1"/>
  <c r="C4531" i="4" s="1"/>
  <c r="C5201" i="4" s="1"/>
  <c r="D1181" i="4"/>
  <c r="D1851" i="4" s="1"/>
  <c r="D2521" i="4" s="1"/>
  <c r="D3191" i="4" s="1"/>
  <c r="D3861" i="4" s="1"/>
  <c r="D4531" i="4" s="1"/>
  <c r="D5201" i="4" s="1"/>
  <c r="E1181" i="4"/>
  <c r="E1851" i="4" s="1"/>
  <c r="E2521" i="4" s="1"/>
  <c r="E3191" i="4" s="1"/>
  <c r="E3861" i="4" s="1"/>
  <c r="E4531" i="4" s="1"/>
  <c r="E5201" i="4" s="1"/>
  <c r="A1182" i="4"/>
  <c r="A1852" i="4" s="1"/>
  <c r="A2522" i="4" s="1"/>
  <c r="A3192" i="4" s="1"/>
  <c r="A3862" i="4" s="1"/>
  <c r="A4532" i="4" s="1"/>
  <c r="A5202" i="4" s="1"/>
  <c r="B1182" i="4"/>
  <c r="B1852" i="4" s="1"/>
  <c r="B2522" i="4" s="1"/>
  <c r="B3192" i="4" s="1"/>
  <c r="B3862" i="4" s="1"/>
  <c r="B4532" i="4" s="1"/>
  <c r="B5202" i="4" s="1"/>
  <c r="C1182" i="4"/>
  <c r="C1852" i="4" s="1"/>
  <c r="C2522" i="4" s="1"/>
  <c r="C3192" i="4" s="1"/>
  <c r="C3862" i="4" s="1"/>
  <c r="C4532" i="4" s="1"/>
  <c r="C5202" i="4" s="1"/>
  <c r="D1182" i="4"/>
  <c r="D1852" i="4" s="1"/>
  <c r="D2522" i="4" s="1"/>
  <c r="D3192" i="4" s="1"/>
  <c r="D3862" i="4" s="1"/>
  <c r="D4532" i="4" s="1"/>
  <c r="D5202" i="4" s="1"/>
  <c r="E1182" i="4"/>
  <c r="E1852" i="4" s="1"/>
  <c r="E2522" i="4" s="1"/>
  <c r="E3192" i="4" s="1"/>
  <c r="E3862" i="4" s="1"/>
  <c r="E4532" i="4" s="1"/>
  <c r="E5202" i="4" s="1"/>
  <c r="A1183" i="4"/>
  <c r="A1853" i="4" s="1"/>
  <c r="A2523" i="4" s="1"/>
  <c r="A3193" i="4" s="1"/>
  <c r="A3863" i="4" s="1"/>
  <c r="A4533" i="4" s="1"/>
  <c r="A5203" i="4" s="1"/>
  <c r="B1183" i="4"/>
  <c r="B1853" i="4" s="1"/>
  <c r="B2523" i="4" s="1"/>
  <c r="B3193" i="4" s="1"/>
  <c r="B3863" i="4" s="1"/>
  <c r="B4533" i="4" s="1"/>
  <c r="B5203" i="4" s="1"/>
  <c r="C1183" i="4"/>
  <c r="C1853" i="4" s="1"/>
  <c r="C2523" i="4" s="1"/>
  <c r="C3193" i="4" s="1"/>
  <c r="C3863" i="4" s="1"/>
  <c r="C4533" i="4" s="1"/>
  <c r="C5203" i="4" s="1"/>
  <c r="D1183" i="4"/>
  <c r="D1853" i="4" s="1"/>
  <c r="D2523" i="4" s="1"/>
  <c r="D3193" i="4" s="1"/>
  <c r="D3863" i="4" s="1"/>
  <c r="D4533" i="4" s="1"/>
  <c r="D5203" i="4" s="1"/>
  <c r="E1183" i="4"/>
  <c r="E1853" i="4" s="1"/>
  <c r="E2523" i="4" s="1"/>
  <c r="E3193" i="4" s="1"/>
  <c r="E3863" i="4" s="1"/>
  <c r="E4533" i="4" s="1"/>
  <c r="E5203" i="4" s="1"/>
  <c r="A1184" i="4"/>
  <c r="A1854" i="4" s="1"/>
  <c r="A2524" i="4" s="1"/>
  <c r="A3194" i="4" s="1"/>
  <c r="A3864" i="4" s="1"/>
  <c r="A4534" i="4" s="1"/>
  <c r="A5204" i="4" s="1"/>
  <c r="B1184" i="4"/>
  <c r="B1854" i="4" s="1"/>
  <c r="B2524" i="4" s="1"/>
  <c r="B3194" i="4" s="1"/>
  <c r="B3864" i="4" s="1"/>
  <c r="B4534" i="4" s="1"/>
  <c r="B5204" i="4" s="1"/>
  <c r="C1184" i="4"/>
  <c r="C1854" i="4" s="1"/>
  <c r="C2524" i="4" s="1"/>
  <c r="C3194" i="4" s="1"/>
  <c r="C3864" i="4" s="1"/>
  <c r="C4534" i="4" s="1"/>
  <c r="C5204" i="4" s="1"/>
  <c r="D1184" i="4"/>
  <c r="D1854" i="4" s="1"/>
  <c r="D2524" i="4" s="1"/>
  <c r="D3194" i="4" s="1"/>
  <c r="D3864" i="4" s="1"/>
  <c r="D4534" i="4" s="1"/>
  <c r="D5204" i="4" s="1"/>
  <c r="E1184" i="4"/>
  <c r="E1854" i="4" s="1"/>
  <c r="E2524" i="4" s="1"/>
  <c r="E3194" i="4" s="1"/>
  <c r="E3864" i="4" s="1"/>
  <c r="E4534" i="4" s="1"/>
  <c r="E5204" i="4" s="1"/>
  <c r="A1185" i="4"/>
  <c r="A1855" i="4" s="1"/>
  <c r="A2525" i="4" s="1"/>
  <c r="A3195" i="4" s="1"/>
  <c r="A3865" i="4" s="1"/>
  <c r="A4535" i="4" s="1"/>
  <c r="A5205" i="4" s="1"/>
  <c r="B1185" i="4"/>
  <c r="B1855" i="4" s="1"/>
  <c r="B2525" i="4" s="1"/>
  <c r="B3195" i="4" s="1"/>
  <c r="B3865" i="4" s="1"/>
  <c r="B4535" i="4" s="1"/>
  <c r="B5205" i="4" s="1"/>
  <c r="C1185" i="4"/>
  <c r="C1855" i="4" s="1"/>
  <c r="C2525" i="4" s="1"/>
  <c r="C3195" i="4" s="1"/>
  <c r="C3865" i="4" s="1"/>
  <c r="C4535" i="4" s="1"/>
  <c r="C5205" i="4" s="1"/>
  <c r="D1185" i="4"/>
  <c r="D1855" i="4" s="1"/>
  <c r="D2525" i="4" s="1"/>
  <c r="D3195" i="4" s="1"/>
  <c r="D3865" i="4" s="1"/>
  <c r="D4535" i="4" s="1"/>
  <c r="D5205" i="4" s="1"/>
  <c r="E1185" i="4"/>
  <c r="E1855" i="4" s="1"/>
  <c r="E2525" i="4" s="1"/>
  <c r="E3195" i="4" s="1"/>
  <c r="E3865" i="4" s="1"/>
  <c r="E4535" i="4" s="1"/>
  <c r="E5205" i="4" s="1"/>
  <c r="A1186" i="4"/>
  <c r="A1856" i="4" s="1"/>
  <c r="A2526" i="4" s="1"/>
  <c r="A3196" i="4" s="1"/>
  <c r="A3866" i="4" s="1"/>
  <c r="A4536" i="4" s="1"/>
  <c r="A5206" i="4" s="1"/>
  <c r="B1186" i="4"/>
  <c r="B1856" i="4" s="1"/>
  <c r="B2526" i="4" s="1"/>
  <c r="B3196" i="4" s="1"/>
  <c r="B3866" i="4" s="1"/>
  <c r="B4536" i="4" s="1"/>
  <c r="B5206" i="4" s="1"/>
  <c r="C1186" i="4"/>
  <c r="C1856" i="4" s="1"/>
  <c r="C2526" i="4" s="1"/>
  <c r="C3196" i="4" s="1"/>
  <c r="C3866" i="4" s="1"/>
  <c r="C4536" i="4" s="1"/>
  <c r="C5206" i="4" s="1"/>
  <c r="D1186" i="4"/>
  <c r="D1856" i="4" s="1"/>
  <c r="D2526" i="4" s="1"/>
  <c r="D3196" i="4" s="1"/>
  <c r="D3866" i="4" s="1"/>
  <c r="D4536" i="4" s="1"/>
  <c r="D5206" i="4" s="1"/>
  <c r="E1186" i="4"/>
  <c r="E1856" i="4" s="1"/>
  <c r="E2526" i="4" s="1"/>
  <c r="E3196" i="4" s="1"/>
  <c r="E3866" i="4" s="1"/>
  <c r="E4536" i="4" s="1"/>
  <c r="E5206" i="4" s="1"/>
  <c r="A1187" i="4"/>
  <c r="A1857" i="4" s="1"/>
  <c r="A2527" i="4" s="1"/>
  <c r="A3197" i="4" s="1"/>
  <c r="A3867" i="4" s="1"/>
  <c r="A4537" i="4" s="1"/>
  <c r="A5207" i="4" s="1"/>
  <c r="B1187" i="4"/>
  <c r="B1857" i="4" s="1"/>
  <c r="B2527" i="4" s="1"/>
  <c r="B3197" i="4" s="1"/>
  <c r="B3867" i="4" s="1"/>
  <c r="B4537" i="4" s="1"/>
  <c r="B5207" i="4" s="1"/>
  <c r="C1187" i="4"/>
  <c r="C1857" i="4" s="1"/>
  <c r="C2527" i="4" s="1"/>
  <c r="C3197" i="4" s="1"/>
  <c r="C3867" i="4" s="1"/>
  <c r="C4537" i="4" s="1"/>
  <c r="C5207" i="4" s="1"/>
  <c r="D1187" i="4"/>
  <c r="D1857" i="4" s="1"/>
  <c r="D2527" i="4" s="1"/>
  <c r="D3197" i="4" s="1"/>
  <c r="D3867" i="4" s="1"/>
  <c r="D4537" i="4" s="1"/>
  <c r="D5207" i="4" s="1"/>
  <c r="E1187" i="4"/>
  <c r="E1857" i="4" s="1"/>
  <c r="E2527" i="4" s="1"/>
  <c r="E3197" i="4" s="1"/>
  <c r="E3867" i="4" s="1"/>
  <c r="E4537" i="4" s="1"/>
  <c r="E5207" i="4" s="1"/>
  <c r="A1188" i="4"/>
  <c r="A1858" i="4" s="1"/>
  <c r="A2528" i="4" s="1"/>
  <c r="A3198" i="4" s="1"/>
  <c r="A3868" i="4" s="1"/>
  <c r="A4538" i="4" s="1"/>
  <c r="A5208" i="4" s="1"/>
  <c r="B1188" i="4"/>
  <c r="B1858" i="4" s="1"/>
  <c r="B2528" i="4" s="1"/>
  <c r="B3198" i="4" s="1"/>
  <c r="B3868" i="4" s="1"/>
  <c r="B4538" i="4" s="1"/>
  <c r="B5208" i="4" s="1"/>
  <c r="C1188" i="4"/>
  <c r="C1858" i="4" s="1"/>
  <c r="C2528" i="4" s="1"/>
  <c r="C3198" i="4" s="1"/>
  <c r="C3868" i="4" s="1"/>
  <c r="C4538" i="4" s="1"/>
  <c r="C5208" i="4" s="1"/>
  <c r="D1188" i="4"/>
  <c r="D1858" i="4" s="1"/>
  <c r="D2528" i="4" s="1"/>
  <c r="D3198" i="4" s="1"/>
  <c r="D3868" i="4" s="1"/>
  <c r="D4538" i="4" s="1"/>
  <c r="D5208" i="4" s="1"/>
  <c r="E1188" i="4"/>
  <c r="E1858" i="4" s="1"/>
  <c r="E2528" i="4" s="1"/>
  <c r="E3198" i="4" s="1"/>
  <c r="E3868" i="4" s="1"/>
  <c r="E4538" i="4" s="1"/>
  <c r="E5208" i="4" s="1"/>
  <c r="A1189" i="4"/>
  <c r="A1859" i="4" s="1"/>
  <c r="A2529" i="4" s="1"/>
  <c r="A3199" i="4" s="1"/>
  <c r="A3869" i="4" s="1"/>
  <c r="A4539" i="4" s="1"/>
  <c r="A5209" i="4" s="1"/>
  <c r="B1189" i="4"/>
  <c r="B1859" i="4" s="1"/>
  <c r="B2529" i="4" s="1"/>
  <c r="B3199" i="4" s="1"/>
  <c r="B3869" i="4" s="1"/>
  <c r="B4539" i="4" s="1"/>
  <c r="B5209" i="4" s="1"/>
  <c r="C1189" i="4"/>
  <c r="C1859" i="4" s="1"/>
  <c r="C2529" i="4" s="1"/>
  <c r="C3199" i="4" s="1"/>
  <c r="C3869" i="4" s="1"/>
  <c r="C4539" i="4" s="1"/>
  <c r="C5209" i="4" s="1"/>
  <c r="D1189" i="4"/>
  <c r="D1859" i="4" s="1"/>
  <c r="D2529" i="4" s="1"/>
  <c r="D3199" i="4" s="1"/>
  <c r="D3869" i="4" s="1"/>
  <c r="D4539" i="4" s="1"/>
  <c r="D5209" i="4" s="1"/>
  <c r="E1189" i="4"/>
  <c r="E1859" i="4" s="1"/>
  <c r="E2529" i="4" s="1"/>
  <c r="E3199" i="4" s="1"/>
  <c r="E3869" i="4" s="1"/>
  <c r="E4539" i="4" s="1"/>
  <c r="E5209" i="4" s="1"/>
  <c r="A1190" i="4"/>
  <c r="A1860" i="4" s="1"/>
  <c r="A2530" i="4" s="1"/>
  <c r="A3200" i="4" s="1"/>
  <c r="A3870" i="4" s="1"/>
  <c r="A4540" i="4" s="1"/>
  <c r="A5210" i="4" s="1"/>
  <c r="B1190" i="4"/>
  <c r="B1860" i="4" s="1"/>
  <c r="B2530" i="4" s="1"/>
  <c r="B3200" i="4" s="1"/>
  <c r="B3870" i="4" s="1"/>
  <c r="B4540" i="4" s="1"/>
  <c r="B5210" i="4" s="1"/>
  <c r="C1190" i="4"/>
  <c r="C1860" i="4" s="1"/>
  <c r="C2530" i="4" s="1"/>
  <c r="C3200" i="4" s="1"/>
  <c r="C3870" i="4" s="1"/>
  <c r="C4540" i="4" s="1"/>
  <c r="C5210" i="4" s="1"/>
  <c r="D1190" i="4"/>
  <c r="D1860" i="4" s="1"/>
  <c r="D2530" i="4" s="1"/>
  <c r="D3200" i="4" s="1"/>
  <c r="D3870" i="4" s="1"/>
  <c r="D4540" i="4" s="1"/>
  <c r="D5210" i="4" s="1"/>
  <c r="E1190" i="4"/>
  <c r="E1860" i="4" s="1"/>
  <c r="E2530" i="4" s="1"/>
  <c r="E3200" i="4" s="1"/>
  <c r="E3870" i="4" s="1"/>
  <c r="E4540" i="4" s="1"/>
  <c r="E5210" i="4" s="1"/>
  <c r="A1191" i="4"/>
  <c r="A1861" i="4" s="1"/>
  <c r="A2531" i="4" s="1"/>
  <c r="A3201" i="4" s="1"/>
  <c r="A3871" i="4" s="1"/>
  <c r="A4541" i="4" s="1"/>
  <c r="A5211" i="4" s="1"/>
  <c r="B1191" i="4"/>
  <c r="B1861" i="4" s="1"/>
  <c r="B2531" i="4" s="1"/>
  <c r="B3201" i="4" s="1"/>
  <c r="B3871" i="4" s="1"/>
  <c r="B4541" i="4" s="1"/>
  <c r="B5211" i="4" s="1"/>
  <c r="C1191" i="4"/>
  <c r="C1861" i="4" s="1"/>
  <c r="C2531" i="4" s="1"/>
  <c r="C3201" i="4" s="1"/>
  <c r="C3871" i="4" s="1"/>
  <c r="C4541" i="4" s="1"/>
  <c r="C5211" i="4" s="1"/>
  <c r="D1191" i="4"/>
  <c r="D1861" i="4" s="1"/>
  <c r="D2531" i="4" s="1"/>
  <c r="D3201" i="4" s="1"/>
  <c r="D3871" i="4" s="1"/>
  <c r="D4541" i="4" s="1"/>
  <c r="D5211" i="4" s="1"/>
  <c r="E1191" i="4"/>
  <c r="E1861" i="4" s="1"/>
  <c r="E2531" i="4" s="1"/>
  <c r="E3201" i="4" s="1"/>
  <c r="E3871" i="4" s="1"/>
  <c r="E4541" i="4" s="1"/>
  <c r="E5211" i="4" s="1"/>
  <c r="A1192" i="4"/>
  <c r="A1862" i="4" s="1"/>
  <c r="A2532" i="4" s="1"/>
  <c r="A3202" i="4" s="1"/>
  <c r="A3872" i="4" s="1"/>
  <c r="A4542" i="4" s="1"/>
  <c r="A5212" i="4" s="1"/>
  <c r="B1192" i="4"/>
  <c r="B1862" i="4" s="1"/>
  <c r="B2532" i="4" s="1"/>
  <c r="B3202" i="4" s="1"/>
  <c r="B3872" i="4" s="1"/>
  <c r="B4542" i="4" s="1"/>
  <c r="B5212" i="4" s="1"/>
  <c r="C1192" i="4"/>
  <c r="C1862" i="4" s="1"/>
  <c r="C2532" i="4" s="1"/>
  <c r="C3202" i="4" s="1"/>
  <c r="C3872" i="4" s="1"/>
  <c r="C4542" i="4" s="1"/>
  <c r="C5212" i="4" s="1"/>
  <c r="D1192" i="4"/>
  <c r="D1862" i="4" s="1"/>
  <c r="D2532" i="4" s="1"/>
  <c r="D3202" i="4" s="1"/>
  <c r="D3872" i="4" s="1"/>
  <c r="D4542" i="4" s="1"/>
  <c r="D5212" i="4" s="1"/>
  <c r="E1192" i="4"/>
  <c r="E1862" i="4" s="1"/>
  <c r="E2532" i="4" s="1"/>
  <c r="E3202" i="4" s="1"/>
  <c r="E3872" i="4" s="1"/>
  <c r="E4542" i="4" s="1"/>
  <c r="E5212" i="4" s="1"/>
  <c r="A1193" i="4"/>
  <c r="A1863" i="4" s="1"/>
  <c r="A2533" i="4" s="1"/>
  <c r="A3203" i="4" s="1"/>
  <c r="A3873" i="4" s="1"/>
  <c r="A4543" i="4" s="1"/>
  <c r="A5213" i="4" s="1"/>
  <c r="B1193" i="4"/>
  <c r="B1863" i="4" s="1"/>
  <c r="B2533" i="4" s="1"/>
  <c r="B3203" i="4" s="1"/>
  <c r="B3873" i="4" s="1"/>
  <c r="B4543" i="4" s="1"/>
  <c r="B5213" i="4" s="1"/>
  <c r="C1193" i="4"/>
  <c r="C1863" i="4" s="1"/>
  <c r="C2533" i="4" s="1"/>
  <c r="C3203" i="4" s="1"/>
  <c r="C3873" i="4" s="1"/>
  <c r="C4543" i="4" s="1"/>
  <c r="C5213" i="4" s="1"/>
  <c r="D1193" i="4"/>
  <c r="D1863" i="4" s="1"/>
  <c r="D2533" i="4" s="1"/>
  <c r="D3203" i="4" s="1"/>
  <c r="D3873" i="4" s="1"/>
  <c r="D4543" i="4" s="1"/>
  <c r="D5213" i="4" s="1"/>
  <c r="E1193" i="4"/>
  <c r="E1863" i="4" s="1"/>
  <c r="E2533" i="4" s="1"/>
  <c r="E3203" i="4" s="1"/>
  <c r="E3873" i="4" s="1"/>
  <c r="E4543" i="4" s="1"/>
  <c r="E5213" i="4" s="1"/>
  <c r="A1194" i="4"/>
  <c r="A1864" i="4" s="1"/>
  <c r="A2534" i="4" s="1"/>
  <c r="A3204" i="4" s="1"/>
  <c r="A3874" i="4" s="1"/>
  <c r="A4544" i="4" s="1"/>
  <c r="A5214" i="4" s="1"/>
  <c r="B1194" i="4"/>
  <c r="B1864" i="4" s="1"/>
  <c r="B2534" i="4" s="1"/>
  <c r="B3204" i="4" s="1"/>
  <c r="B3874" i="4" s="1"/>
  <c r="B4544" i="4" s="1"/>
  <c r="B5214" i="4" s="1"/>
  <c r="C1194" i="4"/>
  <c r="C1864" i="4" s="1"/>
  <c r="C2534" i="4" s="1"/>
  <c r="C3204" i="4" s="1"/>
  <c r="C3874" i="4" s="1"/>
  <c r="C4544" i="4" s="1"/>
  <c r="C5214" i="4" s="1"/>
  <c r="D1194" i="4"/>
  <c r="D1864" i="4" s="1"/>
  <c r="D2534" i="4" s="1"/>
  <c r="D3204" i="4" s="1"/>
  <c r="D3874" i="4" s="1"/>
  <c r="D4544" i="4" s="1"/>
  <c r="D5214" i="4" s="1"/>
  <c r="E1194" i="4"/>
  <c r="E1864" i="4" s="1"/>
  <c r="E2534" i="4" s="1"/>
  <c r="E3204" i="4" s="1"/>
  <c r="E3874" i="4" s="1"/>
  <c r="E4544" i="4" s="1"/>
  <c r="E5214" i="4" s="1"/>
  <c r="A1195" i="4"/>
  <c r="A1865" i="4" s="1"/>
  <c r="A2535" i="4" s="1"/>
  <c r="A3205" i="4" s="1"/>
  <c r="A3875" i="4" s="1"/>
  <c r="A4545" i="4" s="1"/>
  <c r="A5215" i="4" s="1"/>
  <c r="B1195" i="4"/>
  <c r="B1865" i="4" s="1"/>
  <c r="B2535" i="4" s="1"/>
  <c r="B3205" i="4" s="1"/>
  <c r="B3875" i="4" s="1"/>
  <c r="B4545" i="4" s="1"/>
  <c r="B5215" i="4" s="1"/>
  <c r="C1195" i="4"/>
  <c r="C1865" i="4" s="1"/>
  <c r="C2535" i="4" s="1"/>
  <c r="C3205" i="4" s="1"/>
  <c r="C3875" i="4" s="1"/>
  <c r="C4545" i="4" s="1"/>
  <c r="C5215" i="4" s="1"/>
  <c r="D1195" i="4"/>
  <c r="D1865" i="4" s="1"/>
  <c r="D2535" i="4" s="1"/>
  <c r="D3205" i="4" s="1"/>
  <c r="D3875" i="4" s="1"/>
  <c r="D4545" i="4" s="1"/>
  <c r="D5215" i="4" s="1"/>
  <c r="E1195" i="4"/>
  <c r="E1865" i="4" s="1"/>
  <c r="E2535" i="4" s="1"/>
  <c r="E3205" i="4" s="1"/>
  <c r="E3875" i="4" s="1"/>
  <c r="E4545" i="4" s="1"/>
  <c r="E5215" i="4" s="1"/>
  <c r="A1196" i="4"/>
  <c r="A1866" i="4" s="1"/>
  <c r="A2536" i="4" s="1"/>
  <c r="A3206" i="4" s="1"/>
  <c r="A3876" i="4" s="1"/>
  <c r="A4546" i="4" s="1"/>
  <c r="A5216" i="4" s="1"/>
  <c r="B1196" i="4"/>
  <c r="B1866" i="4" s="1"/>
  <c r="B2536" i="4" s="1"/>
  <c r="B3206" i="4" s="1"/>
  <c r="B3876" i="4" s="1"/>
  <c r="B4546" i="4" s="1"/>
  <c r="B5216" i="4" s="1"/>
  <c r="C1196" i="4"/>
  <c r="C1866" i="4" s="1"/>
  <c r="C2536" i="4" s="1"/>
  <c r="C3206" i="4" s="1"/>
  <c r="C3876" i="4" s="1"/>
  <c r="C4546" i="4" s="1"/>
  <c r="C5216" i="4" s="1"/>
  <c r="D1196" i="4"/>
  <c r="D1866" i="4" s="1"/>
  <c r="D2536" i="4" s="1"/>
  <c r="D3206" i="4" s="1"/>
  <c r="D3876" i="4" s="1"/>
  <c r="D4546" i="4" s="1"/>
  <c r="D5216" i="4" s="1"/>
  <c r="E1196" i="4"/>
  <c r="E1866" i="4" s="1"/>
  <c r="E2536" i="4" s="1"/>
  <c r="E3206" i="4" s="1"/>
  <c r="E3876" i="4" s="1"/>
  <c r="E4546" i="4" s="1"/>
  <c r="E5216" i="4" s="1"/>
  <c r="A1197" i="4"/>
  <c r="A1867" i="4" s="1"/>
  <c r="A2537" i="4" s="1"/>
  <c r="A3207" i="4" s="1"/>
  <c r="A3877" i="4" s="1"/>
  <c r="A4547" i="4" s="1"/>
  <c r="A5217" i="4" s="1"/>
  <c r="B1197" i="4"/>
  <c r="B1867" i="4" s="1"/>
  <c r="B2537" i="4" s="1"/>
  <c r="B3207" i="4" s="1"/>
  <c r="B3877" i="4" s="1"/>
  <c r="B4547" i="4" s="1"/>
  <c r="B5217" i="4" s="1"/>
  <c r="C1197" i="4"/>
  <c r="C1867" i="4" s="1"/>
  <c r="C2537" i="4" s="1"/>
  <c r="C3207" i="4" s="1"/>
  <c r="C3877" i="4" s="1"/>
  <c r="C4547" i="4" s="1"/>
  <c r="C5217" i="4" s="1"/>
  <c r="D1197" i="4"/>
  <c r="D1867" i="4" s="1"/>
  <c r="D2537" i="4" s="1"/>
  <c r="D3207" i="4" s="1"/>
  <c r="D3877" i="4" s="1"/>
  <c r="D4547" i="4" s="1"/>
  <c r="D5217" i="4" s="1"/>
  <c r="E1197" i="4"/>
  <c r="E1867" i="4" s="1"/>
  <c r="E2537" i="4" s="1"/>
  <c r="E3207" i="4" s="1"/>
  <c r="E3877" i="4" s="1"/>
  <c r="E4547" i="4" s="1"/>
  <c r="E5217" i="4" s="1"/>
  <c r="A1198" i="4"/>
  <c r="A1868" i="4" s="1"/>
  <c r="A2538" i="4" s="1"/>
  <c r="A3208" i="4" s="1"/>
  <c r="A3878" i="4" s="1"/>
  <c r="A4548" i="4" s="1"/>
  <c r="A5218" i="4" s="1"/>
  <c r="B1198" i="4"/>
  <c r="B1868" i="4" s="1"/>
  <c r="B2538" i="4" s="1"/>
  <c r="B3208" i="4" s="1"/>
  <c r="B3878" i="4" s="1"/>
  <c r="B4548" i="4" s="1"/>
  <c r="B5218" i="4" s="1"/>
  <c r="C1198" i="4"/>
  <c r="C1868" i="4" s="1"/>
  <c r="C2538" i="4" s="1"/>
  <c r="C3208" i="4" s="1"/>
  <c r="C3878" i="4" s="1"/>
  <c r="C4548" i="4" s="1"/>
  <c r="C5218" i="4" s="1"/>
  <c r="D1198" i="4"/>
  <c r="D1868" i="4" s="1"/>
  <c r="D2538" i="4" s="1"/>
  <c r="D3208" i="4" s="1"/>
  <c r="D3878" i="4" s="1"/>
  <c r="D4548" i="4" s="1"/>
  <c r="D5218" i="4" s="1"/>
  <c r="E1198" i="4"/>
  <c r="E1868" i="4" s="1"/>
  <c r="E2538" i="4" s="1"/>
  <c r="E3208" i="4" s="1"/>
  <c r="E3878" i="4" s="1"/>
  <c r="E4548" i="4" s="1"/>
  <c r="E5218" i="4" s="1"/>
  <c r="A1199" i="4"/>
  <c r="A1869" i="4" s="1"/>
  <c r="A2539" i="4" s="1"/>
  <c r="A3209" i="4" s="1"/>
  <c r="A3879" i="4" s="1"/>
  <c r="A4549" i="4" s="1"/>
  <c r="A5219" i="4" s="1"/>
  <c r="B1199" i="4"/>
  <c r="B1869" i="4" s="1"/>
  <c r="B2539" i="4" s="1"/>
  <c r="B3209" i="4" s="1"/>
  <c r="B3879" i="4" s="1"/>
  <c r="B4549" i="4" s="1"/>
  <c r="B5219" i="4" s="1"/>
  <c r="C1199" i="4"/>
  <c r="C1869" i="4" s="1"/>
  <c r="C2539" i="4" s="1"/>
  <c r="C3209" i="4" s="1"/>
  <c r="C3879" i="4" s="1"/>
  <c r="C4549" i="4" s="1"/>
  <c r="C5219" i="4" s="1"/>
  <c r="D1199" i="4"/>
  <c r="D1869" i="4" s="1"/>
  <c r="D2539" i="4" s="1"/>
  <c r="D3209" i="4" s="1"/>
  <c r="D3879" i="4" s="1"/>
  <c r="D4549" i="4" s="1"/>
  <c r="D5219" i="4" s="1"/>
  <c r="E1199" i="4"/>
  <c r="E1869" i="4" s="1"/>
  <c r="E2539" i="4" s="1"/>
  <c r="E3209" i="4" s="1"/>
  <c r="E3879" i="4" s="1"/>
  <c r="E4549" i="4" s="1"/>
  <c r="E5219" i="4" s="1"/>
  <c r="A1200" i="4"/>
  <c r="A1870" i="4" s="1"/>
  <c r="A2540" i="4" s="1"/>
  <c r="A3210" i="4" s="1"/>
  <c r="A3880" i="4" s="1"/>
  <c r="A4550" i="4" s="1"/>
  <c r="A5220" i="4" s="1"/>
  <c r="B1200" i="4"/>
  <c r="B1870" i="4" s="1"/>
  <c r="B2540" i="4" s="1"/>
  <c r="B3210" i="4" s="1"/>
  <c r="B3880" i="4" s="1"/>
  <c r="B4550" i="4" s="1"/>
  <c r="B5220" i="4" s="1"/>
  <c r="C1200" i="4"/>
  <c r="C1870" i="4" s="1"/>
  <c r="C2540" i="4" s="1"/>
  <c r="C3210" i="4" s="1"/>
  <c r="C3880" i="4" s="1"/>
  <c r="C4550" i="4" s="1"/>
  <c r="C5220" i="4" s="1"/>
  <c r="D1200" i="4"/>
  <c r="D1870" i="4" s="1"/>
  <c r="D2540" i="4" s="1"/>
  <c r="D3210" i="4" s="1"/>
  <c r="D3880" i="4" s="1"/>
  <c r="D4550" i="4" s="1"/>
  <c r="D5220" i="4" s="1"/>
  <c r="E1200" i="4"/>
  <c r="E1870" i="4" s="1"/>
  <c r="E2540" i="4" s="1"/>
  <c r="E3210" i="4" s="1"/>
  <c r="E3880" i="4" s="1"/>
  <c r="E4550" i="4" s="1"/>
  <c r="E5220" i="4" s="1"/>
  <c r="A1201" i="4"/>
  <c r="A1871" i="4" s="1"/>
  <c r="A2541" i="4" s="1"/>
  <c r="A3211" i="4" s="1"/>
  <c r="A3881" i="4" s="1"/>
  <c r="A4551" i="4" s="1"/>
  <c r="A5221" i="4" s="1"/>
  <c r="B1201" i="4"/>
  <c r="B1871" i="4" s="1"/>
  <c r="B2541" i="4" s="1"/>
  <c r="B3211" i="4" s="1"/>
  <c r="B3881" i="4" s="1"/>
  <c r="B4551" i="4" s="1"/>
  <c r="B5221" i="4" s="1"/>
  <c r="C1201" i="4"/>
  <c r="C1871" i="4" s="1"/>
  <c r="C2541" i="4" s="1"/>
  <c r="C3211" i="4" s="1"/>
  <c r="C3881" i="4" s="1"/>
  <c r="C4551" i="4" s="1"/>
  <c r="C5221" i="4" s="1"/>
  <c r="D1201" i="4"/>
  <c r="D1871" i="4" s="1"/>
  <c r="D2541" i="4" s="1"/>
  <c r="D3211" i="4" s="1"/>
  <c r="D3881" i="4" s="1"/>
  <c r="D4551" i="4" s="1"/>
  <c r="D5221" i="4" s="1"/>
  <c r="E1201" i="4"/>
  <c r="E1871" i="4" s="1"/>
  <c r="E2541" i="4" s="1"/>
  <c r="E3211" i="4" s="1"/>
  <c r="E3881" i="4" s="1"/>
  <c r="E4551" i="4" s="1"/>
  <c r="E5221" i="4" s="1"/>
  <c r="A1202" i="4"/>
  <c r="A1872" i="4" s="1"/>
  <c r="A2542" i="4" s="1"/>
  <c r="A3212" i="4" s="1"/>
  <c r="A3882" i="4" s="1"/>
  <c r="A4552" i="4" s="1"/>
  <c r="A5222" i="4" s="1"/>
  <c r="B1202" i="4"/>
  <c r="B1872" i="4" s="1"/>
  <c r="B2542" i="4" s="1"/>
  <c r="B3212" i="4" s="1"/>
  <c r="B3882" i="4" s="1"/>
  <c r="B4552" i="4" s="1"/>
  <c r="B5222" i="4" s="1"/>
  <c r="C1202" i="4"/>
  <c r="C1872" i="4" s="1"/>
  <c r="C2542" i="4" s="1"/>
  <c r="C3212" i="4" s="1"/>
  <c r="C3882" i="4" s="1"/>
  <c r="C4552" i="4" s="1"/>
  <c r="C5222" i="4" s="1"/>
  <c r="D1202" i="4"/>
  <c r="D1872" i="4" s="1"/>
  <c r="D2542" i="4" s="1"/>
  <c r="D3212" i="4" s="1"/>
  <c r="D3882" i="4" s="1"/>
  <c r="D4552" i="4" s="1"/>
  <c r="D5222" i="4" s="1"/>
  <c r="E1202" i="4"/>
  <c r="E1872" i="4" s="1"/>
  <c r="E2542" i="4" s="1"/>
  <c r="E3212" i="4" s="1"/>
  <c r="E3882" i="4" s="1"/>
  <c r="E4552" i="4" s="1"/>
  <c r="E5222" i="4" s="1"/>
  <c r="A1203" i="4"/>
  <c r="A1873" i="4" s="1"/>
  <c r="A2543" i="4" s="1"/>
  <c r="A3213" i="4" s="1"/>
  <c r="A3883" i="4" s="1"/>
  <c r="A4553" i="4" s="1"/>
  <c r="A5223" i="4" s="1"/>
  <c r="B1203" i="4"/>
  <c r="B1873" i="4" s="1"/>
  <c r="B2543" i="4" s="1"/>
  <c r="B3213" i="4" s="1"/>
  <c r="B3883" i="4" s="1"/>
  <c r="B4553" i="4" s="1"/>
  <c r="B5223" i="4" s="1"/>
  <c r="C1203" i="4"/>
  <c r="C1873" i="4" s="1"/>
  <c r="C2543" i="4" s="1"/>
  <c r="C3213" i="4" s="1"/>
  <c r="C3883" i="4" s="1"/>
  <c r="C4553" i="4" s="1"/>
  <c r="C5223" i="4" s="1"/>
  <c r="D1203" i="4"/>
  <c r="D1873" i="4" s="1"/>
  <c r="D2543" i="4" s="1"/>
  <c r="D3213" i="4" s="1"/>
  <c r="D3883" i="4" s="1"/>
  <c r="D4553" i="4" s="1"/>
  <c r="D5223" i="4" s="1"/>
  <c r="E1203" i="4"/>
  <c r="E1873" i="4" s="1"/>
  <c r="E2543" i="4" s="1"/>
  <c r="E3213" i="4" s="1"/>
  <c r="E3883" i="4" s="1"/>
  <c r="E4553" i="4" s="1"/>
  <c r="E5223" i="4" s="1"/>
  <c r="A1204" i="4"/>
  <c r="A1874" i="4" s="1"/>
  <c r="A2544" i="4" s="1"/>
  <c r="A3214" i="4" s="1"/>
  <c r="A3884" i="4" s="1"/>
  <c r="A4554" i="4" s="1"/>
  <c r="A5224" i="4" s="1"/>
  <c r="B1204" i="4"/>
  <c r="B1874" i="4" s="1"/>
  <c r="B2544" i="4" s="1"/>
  <c r="B3214" i="4" s="1"/>
  <c r="B3884" i="4" s="1"/>
  <c r="B4554" i="4" s="1"/>
  <c r="B5224" i="4" s="1"/>
  <c r="C1204" i="4"/>
  <c r="C1874" i="4" s="1"/>
  <c r="C2544" i="4" s="1"/>
  <c r="C3214" i="4" s="1"/>
  <c r="C3884" i="4" s="1"/>
  <c r="C4554" i="4" s="1"/>
  <c r="C5224" i="4" s="1"/>
  <c r="D1204" i="4"/>
  <c r="D1874" i="4" s="1"/>
  <c r="D2544" i="4" s="1"/>
  <c r="D3214" i="4" s="1"/>
  <c r="D3884" i="4" s="1"/>
  <c r="D4554" i="4" s="1"/>
  <c r="D5224" i="4" s="1"/>
  <c r="E1204" i="4"/>
  <c r="E1874" i="4" s="1"/>
  <c r="E2544" i="4" s="1"/>
  <c r="E3214" i="4" s="1"/>
  <c r="E3884" i="4" s="1"/>
  <c r="E4554" i="4" s="1"/>
  <c r="E5224" i="4" s="1"/>
  <c r="A1205" i="4"/>
  <c r="A1875" i="4" s="1"/>
  <c r="A2545" i="4" s="1"/>
  <c r="A3215" i="4" s="1"/>
  <c r="A3885" i="4" s="1"/>
  <c r="A4555" i="4" s="1"/>
  <c r="A5225" i="4" s="1"/>
  <c r="B1205" i="4"/>
  <c r="B1875" i="4" s="1"/>
  <c r="B2545" i="4" s="1"/>
  <c r="B3215" i="4" s="1"/>
  <c r="B3885" i="4" s="1"/>
  <c r="B4555" i="4" s="1"/>
  <c r="B5225" i="4" s="1"/>
  <c r="C1205" i="4"/>
  <c r="C1875" i="4" s="1"/>
  <c r="C2545" i="4" s="1"/>
  <c r="C3215" i="4" s="1"/>
  <c r="C3885" i="4" s="1"/>
  <c r="C4555" i="4" s="1"/>
  <c r="C5225" i="4" s="1"/>
  <c r="D1205" i="4"/>
  <c r="D1875" i="4" s="1"/>
  <c r="D2545" i="4" s="1"/>
  <c r="D3215" i="4" s="1"/>
  <c r="D3885" i="4" s="1"/>
  <c r="D4555" i="4" s="1"/>
  <c r="D5225" i="4" s="1"/>
  <c r="E1205" i="4"/>
  <c r="E1875" i="4" s="1"/>
  <c r="E2545" i="4" s="1"/>
  <c r="E3215" i="4" s="1"/>
  <c r="E3885" i="4" s="1"/>
  <c r="E4555" i="4" s="1"/>
  <c r="E5225" i="4" s="1"/>
  <c r="A1206" i="4"/>
  <c r="A1876" i="4" s="1"/>
  <c r="A2546" i="4" s="1"/>
  <c r="A3216" i="4" s="1"/>
  <c r="A3886" i="4" s="1"/>
  <c r="A4556" i="4" s="1"/>
  <c r="A5226" i="4" s="1"/>
  <c r="B1206" i="4"/>
  <c r="B1876" i="4" s="1"/>
  <c r="B2546" i="4" s="1"/>
  <c r="B3216" i="4" s="1"/>
  <c r="B3886" i="4" s="1"/>
  <c r="B4556" i="4" s="1"/>
  <c r="B5226" i="4" s="1"/>
  <c r="C1206" i="4"/>
  <c r="C1876" i="4" s="1"/>
  <c r="C2546" i="4" s="1"/>
  <c r="C3216" i="4" s="1"/>
  <c r="C3886" i="4" s="1"/>
  <c r="C4556" i="4" s="1"/>
  <c r="C5226" i="4" s="1"/>
  <c r="D1206" i="4"/>
  <c r="D1876" i="4" s="1"/>
  <c r="D2546" i="4" s="1"/>
  <c r="D3216" i="4" s="1"/>
  <c r="D3886" i="4" s="1"/>
  <c r="D4556" i="4" s="1"/>
  <c r="D5226" i="4" s="1"/>
  <c r="E1206" i="4"/>
  <c r="E1876" i="4" s="1"/>
  <c r="E2546" i="4" s="1"/>
  <c r="E3216" i="4" s="1"/>
  <c r="E3886" i="4" s="1"/>
  <c r="E4556" i="4" s="1"/>
  <c r="E5226" i="4" s="1"/>
  <c r="A1207" i="4"/>
  <c r="A1877" i="4" s="1"/>
  <c r="A2547" i="4" s="1"/>
  <c r="A3217" i="4" s="1"/>
  <c r="A3887" i="4" s="1"/>
  <c r="A4557" i="4" s="1"/>
  <c r="A5227" i="4" s="1"/>
  <c r="B1207" i="4"/>
  <c r="B1877" i="4" s="1"/>
  <c r="B2547" i="4" s="1"/>
  <c r="B3217" i="4" s="1"/>
  <c r="B3887" i="4" s="1"/>
  <c r="B4557" i="4" s="1"/>
  <c r="B5227" i="4" s="1"/>
  <c r="C1207" i="4"/>
  <c r="C1877" i="4" s="1"/>
  <c r="C2547" i="4" s="1"/>
  <c r="C3217" i="4" s="1"/>
  <c r="C3887" i="4" s="1"/>
  <c r="C4557" i="4" s="1"/>
  <c r="C5227" i="4" s="1"/>
  <c r="D1207" i="4"/>
  <c r="D1877" i="4" s="1"/>
  <c r="D2547" i="4" s="1"/>
  <c r="D3217" i="4" s="1"/>
  <c r="D3887" i="4" s="1"/>
  <c r="D4557" i="4" s="1"/>
  <c r="D5227" i="4" s="1"/>
  <c r="E1207" i="4"/>
  <c r="E1877" i="4" s="1"/>
  <c r="E2547" i="4" s="1"/>
  <c r="E3217" i="4" s="1"/>
  <c r="E3887" i="4" s="1"/>
  <c r="E4557" i="4" s="1"/>
  <c r="E5227" i="4" s="1"/>
  <c r="A1208" i="4"/>
  <c r="A1878" i="4" s="1"/>
  <c r="A2548" i="4" s="1"/>
  <c r="A3218" i="4" s="1"/>
  <c r="A3888" i="4" s="1"/>
  <c r="A4558" i="4" s="1"/>
  <c r="A5228" i="4" s="1"/>
  <c r="B1208" i="4"/>
  <c r="B1878" i="4" s="1"/>
  <c r="B2548" i="4" s="1"/>
  <c r="B3218" i="4" s="1"/>
  <c r="B3888" i="4" s="1"/>
  <c r="B4558" i="4" s="1"/>
  <c r="B5228" i="4" s="1"/>
  <c r="C1208" i="4"/>
  <c r="C1878" i="4" s="1"/>
  <c r="C2548" i="4" s="1"/>
  <c r="C3218" i="4" s="1"/>
  <c r="C3888" i="4" s="1"/>
  <c r="C4558" i="4" s="1"/>
  <c r="C5228" i="4" s="1"/>
  <c r="D1208" i="4"/>
  <c r="D1878" i="4" s="1"/>
  <c r="D2548" i="4" s="1"/>
  <c r="D3218" i="4" s="1"/>
  <c r="D3888" i="4" s="1"/>
  <c r="D4558" i="4" s="1"/>
  <c r="D5228" i="4" s="1"/>
  <c r="E1208" i="4"/>
  <c r="E1878" i="4" s="1"/>
  <c r="E2548" i="4" s="1"/>
  <c r="E3218" i="4" s="1"/>
  <c r="E3888" i="4" s="1"/>
  <c r="E4558" i="4" s="1"/>
  <c r="E5228" i="4" s="1"/>
  <c r="A1209" i="4"/>
  <c r="A1879" i="4" s="1"/>
  <c r="A2549" i="4" s="1"/>
  <c r="A3219" i="4" s="1"/>
  <c r="A3889" i="4" s="1"/>
  <c r="A4559" i="4" s="1"/>
  <c r="A5229" i="4" s="1"/>
  <c r="B1209" i="4"/>
  <c r="B1879" i="4" s="1"/>
  <c r="B2549" i="4" s="1"/>
  <c r="B3219" i="4" s="1"/>
  <c r="B3889" i="4" s="1"/>
  <c r="B4559" i="4" s="1"/>
  <c r="B5229" i="4" s="1"/>
  <c r="C1209" i="4"/>
  <c r="C1879" i="4" s="1"/>
  <c r="C2549" i="4" s="1"/>
  <c r="C3219" i="4" s="1"/>
  <c r="C3889" i="4" s="1"/>
  <c r="C4559" i="4" s="1"/>
  <c r="C5229" i="4" s="1"/>
  <c r="D1209" i="4"/>
  <c r="D1879" i="4" s="1"/>
  <c r="D2549" i="4" s="1"/>
  <c r="D3219" i="4" s="1"/>
  <c r="D3889" i="4" s="1"/>
  <c r="D4559" i="4" s="1"/>
  <c r="D5229" i="4" s="1"/>
  <c r="E1209" i="4"/>
  <c r="E1879" i="4" s="1"/>
  <c r="E2549" i="4" s="1"/>
  <c r="E3219" i="4" s="1"/>
  <c r="E3889" i="4" s="1"/>
  <c r="E4559" i="4" s="1"/>
  <c r="E5229" i="4" s="1"/>
  <c r="A1210" i="4"/>
  <c r="A1880" i="4" s="1"/>
  <c r="A2550" i="4" s="1"/>
  <c r="A3220" i="4" s="1"/>
  <c r="A3890" i="4" s="1"/>
  <c r="A4560" i="4" s="1"/>
  <c r="A5230" i="4" s="1"/>
  <c r="B1210" i="4"/>
  <c r="B1880" i="4" s="1"/>
  <c r="B2550" i="4" s="1"/>
  <c r="B3220" i="4" s="1"/>
  <c r="B3890" i="4" s="1"/>
  <c r="B4560" i="4" s="1"/>
  <c r="B5230" i="4" s="1"/>
  <c r="C1210" i="4"/>
  <c r="C1880" i="4" s="1"/>
  <c r="C2550" i="4" s="1"/>
  <c r="C3220" i="4" s="1"/>
  <c r="C3890" i="4" s="1"/>
  <c r="C4560" i="4" s="1"/>
  <c r="C5230" i="4" s="1"/>
  <c r="D1210" i="4"/>
  <c r="D1880" i="4" s="1"/>
  <c r="D2550" i="4" s="1"/>
  <c r="D3220" i="4" s="1"/>
  <c r="D3890" i="4" s="1"/>
  <c r="D4560" i="4" s="1"/>
  <c r="D5230" i="4" s="1"/>
  <c r="A1211" i="4"/>
  <c r="A1881" i="4" s="1"/>
  <c r="A2551" i="4" s="1"/>
  <c r="A3221" i="4" s="1"/>
  <c r="A3891" i="4" s="1"/>
  <c r="A4561" i="4" s="1"/>
  <c r="A5231" i="4" s="1"/>
  <c r="B1211" i="4"/>
  <c r="B1881" i="4" s="1"/>
  <c r="B2551" i="4" s="1"/>
  <c r="B3221" i="4" s="1"/>
  <c r="B3891" i="4" s="1"/>
  <c r="B4561" i="4" s="1"/>
  <c r="B5231" i="4" s="1"/>
  <c r="C1211" i="4"/>
  <c r="C1881" i="4" s="1"/>
  <c r="C2551" i="4" s="1"/>
  <c r="C3221" i="4" s="1"/>
  <c r="C3891" i="4" s="1"/>
  <c r="C4561" i="4" s="1"/>
  <c r="C5231" i="4" s="1"/>
  <c r="D1211" i="4"/>
  <c r="D1881" i="4" s="1"/>
  <c r="D2551" i="4" s="1"/>
  <c r="D3221" i="4" s="1"/>
  <c r="D3891" i="4" s="1"/>
  <c r="D4561" i="4" s="1"/>
  <c r="D5231" i="4" s="1"/>
  <c r="A1212" i="4"/>
  <c r="A1882" i="4" s="1"/>
  <c r="A2552" i="4" s="1"/>
  <c r="A3222" i="4" s="1"/>
  <c r="A3892" i="4" s="1"/>
  <c r="A4562" i="4" s="1"/>
  <c r="A5232" i="4" s="1"/>
  <c r="B1212" i="4"/>
  <c r="B1882" i="4" s="1"/>
  <c r="B2552" i="4" s="1"/>
  <c r="B3222" i="4" s="1"/>
  <c r="B3892" i="4" s="1"/>
  <c r="B4562" i="4" s="1"/>
  <c r="B5232" i="4" s="1"/>
  <c r="C1212" i="4"/>
  <c r="C1882" i="4" s="1"/>
  <c r="C2552" i="4" s="1"/>
  <c r="C3222" i="4" s="1"/>
  <c r="C3892" i="4" s="1"/>
  <c r="C4562" i="4" s="1"/>
  <c r="C5232" i="4" s="1"/>
  <c r="D1212" i="4"/>
  <c r="D1882" i="4" s="1"/>
  <c r="D2552" i="4" s="1"/>
  <c r="D3222" i="4" s="1"/>
  <c r="D3892" i="4" s="1"/>
  <c r="D4562" i="4" s="1"/>
  <c r="D5232" i="4" s="1"/>
  <c r="A1213" i="4"/>
  <c r="A1883" i="4" s="1"/>
  <c r="A2553" i="4" s="1"/>
  <c r="A3223" i="4" s="1"/>
  <c r="A3893" i="4" s="1"/>
  <c r="A4563" i="4" s="1"/>
  <c r="A5233" i="4" s="1"/>
  <c r="B1213" i="4"/>
  <c r="B1883" i="4" s="1"/>
  <c r="B2553" i="4" s="1"/>
  <c r="B3223" i="4" s="1"/>
  <c r="B3893" i="4" s="1"/>
  <c r="B4563" i="4" s="1"/>
  <c r="B5233" i="4" s="1"/>
  <c r="C1213" i="4"/>
  <c r="C1883" i="4" s="1"/>
  <c r="C2553" i="4" s="1"/>
  <c r="C3223" i="4" s="1"/>
  <c r="C3893" i="4" s="1"/>
  <c r="C4563" i="4" s="1"/>
  <c r="C5233" i="4" s="1"/>
  <c r="D1213" i="4"/>
  <c r="D1883" i="4" s="1"/>
  <c r="D2553" i="4" s="1"/>
  <c r="D3223" i="4" s="1"/>
  <c r="D3893" i="4" s="1"/>
  <c r="D4563" i="4" s="1"/>
  <c r="D5233" i="4" s="1"/>
  <c r="A1214" i="4"/>
  <c r="A1884" i="4" s="1"/>
  <c r="A2554" i="4" s="1"/>
  <c r="A3224" i="4" s="1"/>
  <c r="A3894" i="4" s="1"/>
  <c r="A4564" i="4" s="1"/>
  <c r="A5234" i="4" s="1"/>
  <c r="B1214" i="4"/>
  <c r="B1884" i="4" s="1"/>
  <c r="B2554" i="4" s="1"/>
  <c r="B3224" i="4" s="1"/>
  <c r="B3894" i="4" s="1"/>
  <c r="B4564" i="4" s="1"/>
  <c r="B5234" i="4" s="1"/>
  <c r="C1214" i="4"/>
  <c r="C1884" i="4" s="1"/>
  <c r="C2554" i="4" s="1"/>
  <c r="C3224" i="4" s="1"/>
  <c r="C3894" i="4" s="1"/>
  <c r="C4564" i="4" s="1"/>
  <c r="C5234" i="4" s="1"/>
  <c r="D1214" i="4"/>
  <c r="D1884" i="4" s="1"/>
  <c r="D2554" i="4" s="1"/>
  <c r="D3224" i="4" s="1"/>
  <c r="D3894" i="4" s="1"/>
  <c r="D4564" i="4" s="1"/>
  <c r="D5234" i="4" s="1"/>
  <c r="A1215" i="4"/>
  <c r="A1885" i="4" s="1"/>
  <c r="A2555" i="4" s="1"/>
  <c r="A3225" i="4" s="1"/>
  <c r="A3895" i="4" s="1"/>
  <c r="A4565" i="4" s="1"/>
  <c r="A5235" i="4" s="1"/>
  <c r="B1215" i="4"/>
  <c r="B1885" i="4" s="1"/>
  <c r="B2555" i="4" s="1"/>
  <c r="B3225" i="4" s="1"/>
  <c r="B3895" i="4" s="1"/>
  <c r="B4565" i="4" s="1"/>
  <c r="B5235" i="4" s="1"/>
  <c r="C1215" i="4"/>
  <c r="C1885" i="4" s="1"/>
  <c r="C2555" i="4" s="1"/>
  <c r="C3225" i="4" s="1"/>
  <c r="C3895" i="4" s="1"/>
  <c r="C4565" i="4" s="1"/>
  <c r="C5235" i="4" s="1"/>
  <c r="D1215" i="4"/>
  <c r="D1885" i="4" s="1"/>
  <c r="D2555" i="4" s="1"/>
  <c r="D3225" i="4" s="1"/>
  <c r="D3895" i="4" s="1"/>
  <c r="D4565" i="4" s="1"/>
  <c r="D5235" i="4" s="1"/>
  <c r="E1215" i="4"/>
  <c r="E1885" i="4" s="1"/>
  <c r="E2555" i="4" s="1"/>
  <c r="E3225" i="4" s="1"/>
  <c r="E3895" i="4" s="1"/>
  <c r="E4565" i="4" s="1"/>
  <c r="E5235" i="4" s="1"/>
  <c r="A1216" i="4"/>
  <c r="A1886" i="4" s="1"/>
  <c r="A2556" i="4" s="1"/>
  <c r="A3226" i="4" s="1"/>
  <c r="A3896" i="4" s="1"/>
  <c r="A4566" i="4" s="1"/>
  <c r="A5236" i="4" s="1"/>
  <c r="B1216" i="4"/>
  <c r="B1886" i="4" s="1"/>
  <c r="B2556" i="4" s="1"/>
  <c r="B3226" i="4" s="1"/>
  <c r="B3896" i="4" s="1"/>
  <c r="B4566" i="4" s="1"/>
  <c r="B5236" i="4" s="1"/>
  <c r="C1216" i="4"/>
  <c r="C1886" i="4" s="1"/>
  <c r="C2556" i="4" s="1"/>
  <c r="C3226" i="4" s="1"/>
  <c r="C3896" i="4" s="1"/>
  <c r="C4566" i="4" s="1"/>
  <c r="C5236" i="4" s="1"/>
  <c r="D1216" i="4"/>
  <c r="D1886" i="4" s="1"/>
  <c r="D2556" i="4" s="1"/>
  <c r="D3226" i="4" s="1"/>
  <c r="D3896" i="4" s="1"/>
  <c r="D4566" i="4" s="1"/>
  <c r="D5236" i="4" s="1"/>
  <c r="E1216" i="4"/>
  <c r="E1886" i="4" s="1"/>
  <c r="E2556" i="4" s="1"/>
  <c r="E3226" i="4" s="1"/>
  <c r="E3896" i="4" s="1"/>
  <c r="E4566" i="4" s="1"/>
  <c r="E5236" i="4" s="1"/>
  <c r="A1217" i="4"/>
  <c r="A1887" i="4" s="1"/>
  <c r="A2557" i="4" s="1"/>
  <c r="A3227" i="4" s="1"/>
  <c r="A3897" i="4" s="1"/>
  <c r="A4567" i="4" s="1"/>
  <c r="A5237" i="4" s="1"/>
  <c r="B1217" i="4"/>
  <c r="B1887" i="4" s="1"/>
  <c r="B2557" i="4" s="1"/>
  <c r="B3227" i="4" s="1"/>
  <c r="B3897" i="4" s="1"/>
  <c r="B4567" i="4" s="1"/>
  <c r="B5237" i="4" s="1"/>
  <c r="C1217" i="4"/>
  <c r="C1887" i="4" s="1"/>
  <c r="C2557" i="4" s="1"/>
  <c r="C3227" i="4" s="1"/>
  <c r="C3897" i="4" s="1"/>
  <c r="C4567" i="4" s="1"/>
  <c r="C5237" i="4" s="1"/>
  <c r="D1217" i="4"/>
  <c r="D1887" i="4" s="1"/>
  <c r="D2557" i="4" s="1"/>
  <c r="D3227" i="4" s="1"/>
  <c r="D3897" i="4" s="1"/>
  <c r="D4567" i="4" s="1"/>
  <c r="D5237" i="4" s="1"/>
  <c r="E1217" i="4"/>
  <c r="E1887" i="4" s="1"/>
  <c r="E2557" i="4" s="1"/>
  <c r="E3227" i="4" s="1"/>
  <c r="E3897" i="4" s="1"/>
  <c r="E4567" i="4" s="1"/>
  <c r="E5237" i="4" s="1"/>
  <c r="A1218" i="4"/>
  <c r="A1888" i="4" s="1"/>
  <c r="A2558" i="4" s="1"/>
  <c r="A3228" i="4" s="1"/>
  <c r="A3898" i="4" s="1"/>
  <c r="A4568" i="4" s="1"/>
  <c r="A5238" i="4" s="1"/>
  <c r="B1218" i="4"/>
  <c r="B1888" i="4" s="1"/>
  <c r="B2558" i="4" s="1"/>
  <c r="B3228" i="4" s="1"/>
  <c r="B3898" i="4" s="1"/>
  <c r="B4568" i="4" s="1"/>
  <c r="B5238" i="4" s="1"/>
  <c r="C1218" i="4"/>
  <c r="C1888" i="4" s="1"/>
  <c r="C2558" i="4" s="1"/>
  <c r="C3228" i="4" s="1"/>
  <c r="C3898" i="4" s="1"/>
  <c r="C4568" i="4" s="1"/>
  <c r="C5238" i="4" s="1"/>
  <c r="D1218" i="4"/>
  <c r="D1888" i="4" s="1"/>
  <c r="D2558" i="4" s="1"/>
  <c r="D3228" i="4" s="1"/>
  <c r="D3898" i="4" s="1"/>
  <c r="D4568" i="4" s="1"/>
  <c r="D5238" i="4" s="1"/>
  <c r="A1219" i="4"/>
  <c r="A1889" i="4" s="1"/>
  <c r="A2559" i="4" s="1"/>
  <c r="A3229" i="4" s="1"/>
  <c r="A3899" i="4" s="1"/>
  <c r="A4569" i="4" s="1"/>
  <c r="A5239" i="4" s="1"/>
  <c r="B1219" i="4"/>
  <c r="B1889" i="4" s="1"/>
  <c r="B2559" i="4" s="1"/>
  <c r="B3229" i="4" s="1"/>
  <c r="B3899" i="4" s="1"/>
  <c r="B4569" i="4" s="1"/>
  <c r="B5239" i="4" s="1"/>
  <c r="C1219" i="4"/>
  <c r="C1889" i="4" s="1"/>
  <c r="C2559" i="4" s="1"/>
  <c r="C3229" i="4" s="1"/>
  <c r="C3899" i="4" s="1"/>
  <c r="C4569" i="4" s="1"/>
  <c r="C5239" i="4" s="1"/>
  <c r="D1219" i="4"/>
  <c r="D1889" i="4" s="1"/>
  <c r="D2559" i="4" s="1"/>
  <c r="D3229" i="4" s="1"/>
  <c r="D3899" i="4" s="1"/>
  <c r="D4569" i="4" s="1"/>
  <c r="D5239" i="4" s="1"/>
  <c r="E1219" i="4"/>
  <c r="E1889" i="4" s="1"/>
  <c r="E2559" i="4" s="1"/>
  <c r="E3229" i="4" s="1"/>
  <c r="E3899" i="4" s="1"/>
  <c r="E4569" i="4" s="1"/>
  <c r="E5239" i="4" s="1"/>
  <c r="A1220" i="4"/>
  <c r="A1890" i="4" s="1"/>
  <c r="A2560" i="4" s="1"/>
  <c r="A3230" i="4" s="1"/>
  <c r="A3900" i="4" s="1"/>
  <c r="A4570" i="4" s="1"/>
  <c r="A5240" i="4" s="1"/>
  <c r="B1220" i="4"/>
  <c r="B1890" i="4" s="1"/>
  <c r="B2560" i="4" s="1"/>
  <c r="B3230" i="4" s="1"/>
  <c r="B3900" i="4" s="1"/>
  <c r="B4570" i="4" s="1"/>
  <c r="B5240" i="4" s="1"/>
  <c r="C1220" i="4"/>
  <c r="C1890" i="4" s="1"/>
  <c r="C2560" i="4" s="1"/>
  <c r="C3230" i="4" s="1"/>
  <c r="C3900" i="4" s="1"/>
  <c r="C4570" i="4" s="1"/>
  <c r="C5240" i="4" s="1"/>
  <c r="D1220" i="4"/>
  <c r="D1890" i="4" s="1"/>
  <c r="D2560" i="4" s="1"/>
  <c r="D3230" i="4" s="1"/>
  <c r="D3900" i="4" s="1"/>
  <c r="D4570" i="4" s="1"/>
  <c r="D5240" i="4" s="1"/>
  <c r="E1220" i="4"/>
  <c r="E1890" i="4" s="1"/>
  <c r="E2560" i="4" s="1"/>
  <c r="E3230" i="4" s="1"/>
  <c r="E3900" i="4" s="1"/>
  <c r="E4570" i="4" s="1"/>
  <c r="E5240" i="4" s="1"/>
  <c r="A1221" i="4"/>
  <c r="A1891" i="4" s="1"/>
  <c r="A2561" i="4" s="1"/>
  <c r="A3231" i="4" s="1"/>
  <c r="A3901" i="4" s="1"/>
  <c r="A4571" i="4" s="1"/>
  <c r="A5241" i="4" s="1"/>
  <c r="B1221" i="4"/>
  <c r="B1891" i="4" s="1"/>
  <c r="B2561" i="4" s="1"/>
  <c r="B3231" i="4" s="1"/>
  <c r="B3901" i="4" s="1"/>
  <c r="B4571" i="4" s="1"/>
  <c r="B5241" i="4" s="1"/>
  <c r="C1221" i="4"/>
  <c r="C1891" i="4" s="1"/>
  <c r="C2561" i="4" s="1"/>
  <c r="C3231" i="4" s="1"/>
  <c r="C3901" i="4" s="1"/>
  <c r="C4571" i="4" s="1"/>
  <c r="C5241" i="4" s="1"/>
  <c r="D1221" i="4"/>
  <c r="D1891" i="4" s="1"/>
  <c r="D2561" i="4" s="1"/>
  <c r="D3231" i="4" s="1"/>
  <c r="D3901" i="4" s="1"/>
  <c r="D4571" i="4" s="1"/>
  <c r="D5241" i="4" s="1"/>
  <c r="E1221" i="4"/>
  <c r="E1891" i="4" s="1"/>
  <c r="E2561" i="4" s="1"/>
  <c r="E3231" i="4" s="1"/>
  <c r="E3901" i="4" s="1"/>
  <c r="E4571" i="4" s="1"/>
  <c r="E5241" i="4" s="1"/>
  <c r="A1222" i="4"/>
  <c r="A1892" i="4" s="1"/>
  <c r="A2562" i="4" s="1"/>
  <c r="A3232" i="4" s="1"/>
  <c r="A3902" i="4" s="1"/>
  <c r="A4572" i="4" s="1"/>
  <c r="A5242" i="4" s="1"/>
  <c r="B1222" i="4"/>
  <c r="B1892" i="4" s="1"/>
  <c r="B2562" i="4" s="1"/>
  <c r="B3232" i="4" s="1"/>
  <c r="B3902" i="4" s="1"/>
  <c r="B4572" i="4" s="1"/>
  <c r="B5242" i="4" s="1"/>
  <c r="C1222" i="4"/>
  <c r="C1892" i="4" s="1"/>
  <c r="C2562" i="4" s="1"/>
  <c r="C3232" i="4" s="1"/>
  <c r="C3902" i="4" s="1"/>
  <c r="C4572" i="4" s="1"/>
  <c r="C5242" i="4" s="1"/>
  <c r="D1222" i="4"/>
  <c r="D1892" i="4" s="1"/>
  <c r="D2562" i="4" s="1"/>
  <c r="D3232" i="4" s="1"/>
  <c r="D3902" i="4" s="1"/>
  <c r="D4572" i="4" s="1"/>
  <c r="D5242" i="4" s="1"/>
  <c r="A1223" i="4"/>
  <c r="A1893" i="4" s="1"/>
  <c r="A2563" i="4" s="1"/>
  <c r="A3233" i="4" s="1"/>
  <c r="A3903" i="4" s="1"/>
  <c r="A4573" i="4" s="1"/>
  <c r="A5243" i="4" s="1"/>
  <c r="B1223" i="4"/>
  <c r="B1893" i="4" s="1"/>
  <c r="B2563" i="4" s="1"/>
  <c r="B3233" i="4" s="1"/>
  <c r="B3903" i="4" s="1"/>
  <c r="B4573" i="4" s="1"/>
  <c r="B5243" i="4" s="1"/>
  <c r="C1223" i="4"/>
  <c r="C1893" i="4" s="1"/>
  <c r="C2563" i="4" s="1"/>
  <c r="C3233" i="4" s="1"/>
  <c r="C3903" i="4" s="1"/>
  <c r="C4573" i="4" s="1"/>
  <c r="C5243" i="4" s="1"/>
  <c r="D1223" i="4"/>
  <c r="D1893" i="4" s="1"/>
  <c r="D2563" i="4" s="1"/>
  <c r="D3233" i="4" s="1"/>
  <c r="D3903" i="4" s="1"/>
  <c r="D4573" i="4" s="1"/>
  <c r="D5243" i="4" s="1"/>
  <c r="A1224" i="4"/>
  <c r="A1894" i="4" s="1"/>
  <c r="A2564" i="4" s="1"/>
  <c r="A3234" i="4" s="1"/>
  <c r="A3904" i="4" s="1"/>
  <c r="A4574" i="4" s="1"/>
  <c r="A5244" i="4" s="1"/>
  <c r="B1224" i="4"/>
  <c r="B1894" i="4" s="1"/>
  <c r="B2564" i="4" s="1"/>
  <c r="B3234" i="4" s="1"/>
  <c r="B3904" i="4" s="1"/>
  <c r="B4574" i="4" s="1"/>
  <c r="B5244" i="4" s="1"/>
  <c r="C1224" i="4"/>
  <c r="C1894" i="4" s="1"/>
  <c r="C2564" i="4" s="1"/>
  <c r="C3234" i="4" s="1"/>
  <c r="C3904" i="4" s="1"/>
  <c r="C4574" i="4" s="1"/>
  <c r="C5244" i="4" s="1"/>
  <c r="D1224" i="4"/>
  <c r="D1894" i="4" s="1"/>
  <c r="D2564" i="4" s="1"/>
  <c r="D3234" i="4" s="1"/>
  <c r="D3904" i="4" s="1"/>
  <c r="D4574" i="4" s="1"/>
  <c r="D5244" i="4" s="1"/>
  <c r="E1224" i="4"/>
  <c r="E1894" i="4" s="1"/>
  <c r="E2564" i="4" s="1"/>
  <c r="E3234" i="4" s="1"/>
  <c r="E3904" i="4" s="1"/>
  <c r="E4574" i="4" s="1"/>
  <c r="E5244" i="4" s="1"/>
  <c r="A1225" i="4"/>
  <c r="A1895" i="4" s="1"/>
  <c r="A2565" i="4" s="1"/>
  <c r="A3235" i="4" s="1"/>
  <c r="A3905" i="4" s="1"/>
  <c r="A4575" i="4" s="1"/>
  <c r="A5245" i="4" s="1"/>
  <c r="B1225" i="4"/>
  <c r="B1895" i="4" s="1"/>
  <c r="B2565" i="4" s="1"/>
  <c r="B3235" i="4" s="1"/>
  <c r="B3905" i="4" s="1"/>
  <c r="B4575" i="4" s="1"/>
  <c r="B5245" i="4" s="1"/>
  <c r="C1225" i="4"/>
  <c r="C1895" i="4" s="1"/>
  <c r="C2565" i="4" s="1"/>
  <c r="C3235" i="4" s="1"/>
  <c r="C3905" i="4" s="1"/>
  <c r="C4575" i="4" s="1"/>
  <c r="C5245" i="4" s="1"/>
  <c r="D1225" i="4"/>
  <c r="D1895" i="4" s="1"/>
  <c r="D2565" i="4" s="1"/>
  <c r="D3235" i="4" s="1"/>
  <c r="D3905" i="4" s="1"/>
  <c r="D4575" i="4" s="1"/>
  <c r="D5245" i="4" s="1"/>
  <c r="E1225" i="4"/>
  <c r="E1895" i="4" s="1"/>
  <c r="E2565" i="4" s="1"/>
  <c r="E3235" i="4" s="1"/>
  <c r="E3905" i="4" s="1"/>
  <c r="E4575" i="4" s="1"/>
  <c r="E5245" i="4" s="1"/>
  <c r="A1226" i="4"/>
  <c r="A1896" i="4" s="1"/>
  <c r="A2566" i="4" s="1"/>
  <c r="A3236" i="4" s="1"/>
  <c r="A3906" i="4" s="1"/>
  <c r="A4576" i="4" s="1"/>
  <c r="A5246" i="4" s="1"/>
  <c r="B1226" i="4"/>
  <c r="B1896" i="4" s="1"/>
  <c r="B2566" i="4" s="1"/>
  <c r="B3236" i="4" s="1"/>
  <c r="B3906" i="4" s="1"/>
  <c r="B4576" i="4" s="1"/>
  <c r="B5246" i="4" s="1"/>
  <c r="C1226" i="4"/>
  <c r="C1896" i="4" s="1"/>
  <c r="C2566" i="4" s="1"/>
  <c r="C3236" i="4" s="1"/>
  <c r="C3906" i="4" s="1"/>
  <c r="C4576" i="4" s="1"/>
  <c r="C5246" i="4" s="1"/>
  <c r="D1226" i="4"/>
  <c r="D1896" i="4" s="1"/>
  <c r="D2566" i="4" s="1"/>
  <c r="D3236" i="4" s="1"/>
  <c r="D3906" i="4" s="1"/>
  <c r="D4576" i="4" s="1"/>
  <c r="D5246" i="4" s="1"/>
  <c r="E1226" i="4"/>
  <c r="E1896" i="4" s="1"/>
  <c r="E2566" i="4" s="1"/>
  <c r="E3236" i="4" s="1"/>
  <c r="E3906" i="4" s="1"/>
  <c r="E4576" i="4" s="1"/>
  <c r="E5246" i="4" s="1"/>
  <c r="A1227" i="4"/>
  <c r="A1897" i="4" s="1"/>
  <c r="A2567" i="4" s="1"/>
  <c r="A3237" i="4" s="1"/>
  <c r="A3907" i="4" s="1"/>
  <c r="A4577" i="4" s="1"/>
  <c r="A5247" i="4" s="1"/>
  <c r="B1227" i="4"/>
  <c r="B1897" i="4" s="1"/>
  <c r="B2567" i="4" s="1"/>
  <c r="B3237" i="4" s="1"/>
  <c r="B3907" i="4" s="1"/>
  <c r="B4577" i="4" s="1"/>
  <c r="B5247" i="4" s="1"/>
  <c r="C1227" i="4"/>
  <c r="C1897" i="4" s="1"/>
  <c r="C2567" i="4" s="1"/>
  <c r="C3237" i="4" s="1"/>
  <c r="C3907" i="4" s="1"/>
  <c r="C4577" i="4" s="1"/>
  <c r="C5247" i="4" s="1"/>
  <c r="D1227" i="4"/>
  <c r="D1897" i="4" s="1"/>
  <c r="D2567" i="4" s="1"/>
  <c r="D3237" i="4" s="1"/>
  <c r="D3907" i="4" s="1"/>
  <c r="D4577" i="4" s="1"/>
  <c r="D5247" i="4" s="1"/>
  <c r="A1228" i="4"/>
  <c r="A1898" i="4" s="1"/>
  <c r="A2568" i="4" s="1"/>
  <c r="A3238" i="4" s="1"/>
  <c r="A3908" i="4" s="1"/>
  <c r="A4578" i="4" s="1"/>
  <c r="A5248" i="4" s="1"/>
  <c r="B1228" i="4"/>
  <c r="B1898" i="4" s="1"/>
  <c r="B2568" i="4" s="1"/>
  <c r="B3238" i="4" s="1"/>
  <c r="B3908" i="4" s="1"/>
  <c r="B4578" i="4" s="1"/>
  <c r="B5248" i="4" s="1"/>
  <c r="C1228" i="4"/>
  <c r="C1898" i="4" s="1"/>
  <c r="C2568" i="4" s="1"/>
  <c r="C3238" i="4" s="1"/>
  <c r="C3908" i="4" s="1"/>
  <c r="C4578" i="4" s="1"/>
  <c r="C5248" i="4" s="1"/>
  <c r="D1228" i="4"/>
  <c r="D1898" i="4" s="1"/>
  <c r="D2568" i="4" s="1"/>
  <c r="D3238" i="4" s="1"/>
  <c r="D3908" i="4" s="1"/>
  <c r="D4578" i="4" s="1"/>
  <c r="D5248" i="4" s="1"/>
  <c r="E1228" i="4"/>
  <c r="E1898" i="4" s="1"/>
  <c r="E2568" i="4" s="1"/>
  <c r="E3238" i="4" s="1"/>
  <c r="E3908" i="4" s="1"/>
  <c r="E4578" i="4" s="1"/>
  <c r="E5248" i="4" s="1"/>
  <c r="A1229" i="4"/>
  <c r="A1899" i="4" s="1"/>
  <c r="A2569" i="4" s="1"/>
  <c r="A3239" i="4" s="1"/>
  <c r="A3909" i="4" s="1"/>
  <c r="A4579" i="4" s="1"/>
  <c r="A5249" i="4" s="1"/>
  <c r="B1229" i="4"/>
  <c r="B1899" i="4" s="1"/>
  <c r="B2569" i="4" s="1"/>
  <c r="B3239" i="4" s="1"/>
  <c r="B3909" i="4" s="1"/>
  <c r="B4579" i="4" s="1"/>
  <c r="B5249" i="4" s="1"/>
  <c r="C1229" i="4"/>
  <c r="C1899" i="4" s="1"/>
  <c r="C2569" i="4" s="1"/>
  <c r="C3239" i="4" s="1"/>
  <c r="C3909" i="4" s="1"/>
  <c r="C4579" i="4" s="1"/>
  <c r="C5249" i="4" s="1"/>
  <c r="D1229" i="4"/>
  <c r="D1899" i="4" s="1"/>
  <c r="D2569" i="4" s="1"/>
  <c r="D3239" i="4" s="1"/>
  <c r="D3909" i="4" s="1"/>
  <c r="D4579" i="4" s="1"/>
  <c r="D5249" i="4" s="1"/>
  <c r="E1229" i="4"/>
  <c r="E1899" i="4" s="1"/>
  <c r="E2569" i="4" s="1"/>
  <c r="E3239" i="4" s="1"/>
  <c r="E3909" i="4" s="1"/>
  <c r="E4579" i="4" s="1"/>
  <c r="E5249" i="4" s="1"/>
  <c r="A1230" i="4"/>
  <c r="A1900" i="4" s="1"/>
  <c r="A2570" i="4" s="1"/>
  <c r="A3240" i="4" s="1"/>
  <c r="A3910" i="4" s="1"/>
  <c r="A4580" i="4" s="1"/>
  <c r="A5250" i="4" s="1"/>
  <c r="B1230" i="4"/>
  <c r="B1900" i="4" s="1"/>
  <c r="B2570" i="4" s="1"/>
  <c r="B3240" i="4" s="1"/>
  <c r="B3910" i="4" s="1"/>
  <c r="B4580" i="4" s="1"/>
  <c r="B5250" i="4" s="1"/>
  <c r="C1230" i="4"/>
  <c r="C1900" i="4" s="1"/>
  <c r="C2570" i="4" s="1"/>
  <c r="C3240" i="4" s="1"/>
  <c r="C3910" i="4" s="1"/>
  <c r="C4580" i="4" s="1"/>
  <c r="C5250" i="4" s="1"/>
  <c r="D1230" i="4"/>
  <c r="D1900" i="4" s="1"/>
  <c r="D2570" i="4" s="1"/>
  <c r="D3240" i="4" s="1"/>
  <c r="D3910" i="4" s="1"/>
  <c r="D4580" i="4" s="1"/>
  <c r="D5250" i="4" s="1"/>
  <c r="E1230" i="4"/>
  <c r="E1900" i="4" s="1"/>
  <c r="E2570" i="4" s="1"/>
  <c r="E3240" i="4" s="1"/>
  <c r="E3910" i="4" s="1"/>
  <c r="E4580" i="4" s="1"/>
  <c r="E5250" i="4" s="1"/>
  <c r="A1231" i="4"/>
  <c r="A1901" i="4" s="1"/>
  <c r="A2571" i="4" s="1"/>
  <c r="A3241" i="4" s="1"/>
  <c r="A3911" i="4" s="1"/>
  <c r="A4581" i="4" s="1"/>
  <c r="A5251" i="4" s="1"/>
  <c r="B1231" i="4"/>
  <c r="B1901" i="4" s="1"/>
  <c r="B2571" i="4" s="1"/>
  <c r="B3241" i="4" s="1"/>
  <c r="B3911" i="4" s="1"/>
  <c r="B4581" i="4" s="1"/>
  <c r="B5251" i="4" s="1"/>
  <c r="C1231" i="4"/>
  <c r="C1901" i="4" s="1"/>
  <c r="C2571" i="4" s="1"/>
  <c r="C3241" i="4" s="1"/>
  <c r="C3911" i="4" s="1"/>
  <c r="C4581" i="4" s="1"/>
  <c r="C5251" i="4" s="1"/>
  <c r="D1231" i="4"/>
  <c r="D1901" i="4" s="1"/>
  <c r="D2571" i="4" s="1"/>
  <c r="D3241" i="4" s="1"/>
  <c r="D3911" i="4" s="1"/>
  <c r="D4581" i="4" s="1"/>
  <c r="D5251" i="4" s="1"/>
  <c r="E1231" i="4"/>
  <c r="E1901" i="4" s="1"/>
  <c r="E2571" i="4" s="1"/>
  <c r="E3241" i="4" s="1"/>
  <c r="E3911" i="4" s="1"/>
  <c r="E4581" i="4" s="1"/>
  <c r="E5251" i="4" s="1"/>
  <c r="A1232" i="4"/>
  <c r="A1902" i="4" s="1"/>
  <c r="A2572" i="4" s="1"/>
  <c r="A3242" i="4" s="1"/>
  <c r="A3912" i="4" s="1"/>
  <c r="A4582" i="4" s="1"/>
  <c r="A5252" i="4" s="1"/>
  <c r="B1232" i="4"/>
  <c r="B1902" i="4" s="1"/>
  <c r="B2572" i="4" s="1"/>
  <c r="B3242" i="4" s="1"/>
  <c r="B3912" i="4" s="1"/>
  <c r="B4582" i="4" s="1"/>
  <c r="B5252" i="4" s="1"/>
  <c r="C1232" i="4"/>
  <c r="C1902" i="4" s="1"/>
  <c r="C2572" i="4" s="1"/>
  <c r="C3242" i="4" s="1"/>
  <c r="C3912" i="4" s="1"/>
  <c r="C4582" i="4" s="1"/>
  <c r="C5252" i="4" s="1"/>
  <c r="D1232" i="4"/>
  <c r="D1902" i="4" s="1"/>
  <c r="D2572" i="4" s="1"/>
  <c r="D3242" i="4" s="1"/>
  <c r="D3912" i="4" s="1"/>
  <c r="D4582" i="4" s="1"/>
  <c r="D5252" i="4" s="1"/>
  <c r="E1232" i="4"/>
  <c r="E1902" i="4" s="1"/>
  <c r="E2572" i="4" s="1"/>
  <c r="E3242" i="4" s="1"/>
  <c r="E3912" i="4" s="1"/>
  <c r="E4582" i="4" s="1"/>
  <c r="E5252" i="4" s="1"/>
  <c r="A1233" i="4"/>
  <c r="A1903" i="4" s="1"/>
  <c r="A2573" i="4" s="1"/>
  <c r="A3243" i="4" s="1"/>
  <c r="A3913" i="4" s="1"/>
  <c r="A4583" i="4" s="1"/>
  <c r="A5253" i="4" s="1"/>
  <c r="B1233" i="4"/>
  <c r="B1903" i="4" s="1"/>
  <c r="B2573" i="4" s="1"/>
  <c r="B3243" i="4" s="1"/>
  <c r="B3913" i="4" s="1"/>
  <c r="B4583" i="4" s="1"/>
  <c r="B5253" i="4" s="1"/>
  <c r="C1233" i="4"/>
  <c r="C1903" i="4" s="1"/>
  <c r="C2573" i="4" s="1"/>
  <c r="C3243" i="4" s="1"/>
  <c r="C3913" i="4" s="1"/>
  <c r="C4583" i="4" s="1"/>
  <c r="C5253" i="4" s="1"/>
  <c r="D1233" i="4"/>
  <c r="D1903" i="4" s="1"/>
  <c r="D2573" i="4" s="1"/>
  <c r="D3243" i="4" s="1"/>
  <c r="D3913" i="4" s="1"/>
  <c r="D4583" i="4" s="1"/>
  <c r="D5253" i="4" s="1"/>
  <c r="E1233" i="4"/>
  <c r="E1903" i="4" s="1"/>
  <c r="E2573" i="4" s="1"/>
  <c r="E3243" i="4" s="1"/>
  <c r="E3913" i="4" s="1"/>
  <c r="E4583" i="4" s="1"/>
  <c r="E5253" i="4" s="1"/>
  <c r="A1234" i="4"/>
  <c r="A1904" i="4" s="1"/>
  <c r="A2574" i="4" s="1"/>
  <c r="A3244" i="4" s="1"/>
  <c r="A3914" i="4" s="1"/>
  <c r="A4584" i="4" s="1"/>
  <c r="A5254" i="4" s="1"/>
  <c r="B1234" i="4"/>
  <c r="B1904" i="4" s="1"/>
  <c r="B2574" i="4" s="1"/>
  <c r="B3244" i="4" s="1"/>
  <c r="B3914" i="4" s="1"/>
  <c r="B4584" i="4" s="1"/>
  <c r="B5254" i="4" s="1"/>
  <c r="C1234" i="4"/>
  <c r="C1904" i="4" s="1"/>
  <c r="C2574" i="4" s="1"/>
  <c r="C3244" i="4" s="1"/>
  <c r="C3914" i="4" s="1"/>
  <c r="C4584" i="4" s="1"/>
  <c r="C5254" i="4" s="1"/>
  <c r="D1234" i="4"/>
  <c r="D1904" i="4" s="1"/>
  <c r="D2574" i="4" s="1"/>
  <c r="D3244" i="4" s="1"/>
  <c r="D3914" i="4" s="1"/>
  <c r="D4584" i="4" s="1"/>
  <c r="D5254" i="4" s="1"/>
  <c r="E1234" i="4"/>
  <c r="E1904" i="4" s="1"/>
  <c r="E2574" i="4" s="1"/>
  <c r="E3244" i="4" s="1"/>
  <c r="E3914" i="4" s="1"/>
  <c r="E4584" i="4" s="1"/>
  <c r="E5254" i="4" s="1"/>
  <c r="A1235" i="4"/>
  <c r="A1905" i="4" s="1"/>
  <c r="A2575" i="4" s="1"/>
  <c r="A3245" i="4" s="1"/>
  <c r="A3915" i="4" s="1"/>
  <c r="A4585" i="4" s="1"/>
  <c r="A5255" i="4" s="1"/>
  <c r="B1235" i="4"/>
  <c r="B1905" i="4" s="1"/>
  <c r="B2575" i="4" s="1"/>
  <c r="B3245" i="4" s="1"/>
  <c r="B3915" i="4" s="1"/>
  <c r="B4585" i="4" s="1"/>
  <c r="B5255" i="4" s="1"/>
  <c r="C1235" i="4"/>
  <c r="C1905" i="4" s="1"/>
  <c r="C2575" i="4" s="1"/>
  <c r="C3245" i="4" s="1"/>
  <c r="C3915" i="4" s="1"/>
  <c r="C4585" i="4" s="1"/>
  <c r="C5255" i="4" s="1"/>
  <c r="D1235" i="4"/>
  <c r="D1905" i="4" s="1"/>
  <c r="D2575" i="4" s="1"/>
  <c r="D3245" i="4" s="1"/>
  <c r="D3915" i="4" s="1"/>
  <c r="D4585" i="4" s="1"/>
  <c r="D5255" i="4" s="1"/>
  <c r="E1235" i="4"/>
  <c r="E1905" i="4" s="1"/>
  <c r="E2575" i="4" s="1"/>
  <c r="E3245" i="4" s="1"/>
  <c r="E3915" i="4" s="1"/>
  <c r="E4585" i="4" s="1"/>
  <c r="E5255" i="4" s="1"/>
  <c r="A1236" i="4"/>
  <c r="A1906" i="4" s="1"/>
  <c r="A2576" i="4" s="1"/>
  <c r="A3246" i="4" s="1"/>
  <c r="A3916" i="4" s="1"/>
  <c r="A4586" i="4" s="1"/>
  <c r="A5256" i="4" s="1"/>
  <c r="B1236" i="4"/>
  <c r="B1906" i="4" s="1"/>
  <c r="B2576" i="4" s="1"/>
  <c r="B3246" i="4" s="1"/>
  <c r="B3916" i="4" s="1"/>
  <c r="B4586" i="4" s="1"/>
  <c r="B5256" i="4" s="1"/>
  <c r="C1236" i="4"/>
  <c r="C1906" i="4" s="1"/>
  <c r="C2576" i="4" s="1"/>
  <c r="C3246" i="4" s="1"/>
  <c r="C3916" i="4" s="1"/>
  <c r="C4586" i="4" s="1"/>
  <c r="C5256" i="4" s="1"/>
  <c r="D1236" i="4"/>
  <c r="D1906" i="4" s="1"/>
  <c r="D2576" i="4" s="1"/>
  <c r="D3246" i="4" s="1"/>
  <c r="D3916" i="4" s="1"/>
  <c r="D4586" i="4" s="1"/>
  <c r="D5256" i="4" s="1"/>
  <c r="E1236" i="4"/>
  <c r="E1906" i="4" s="1"/>
  <c r="E2576" i="4" s="1"/>
  <c r="E3246" i="4" s="1"/>
  <c r="E3916" i="4" s="1"/>
  <c r="E4586" i="4" s="1"/>
  <c r="E5256" i="4" s="1"/>
  <c r="A1237" i="4"/>
  <c r="A1907" i="4" s="1"/>
  <c r="A2577" i="4" s="1"/>
  <c r="A3247" i="4" s="1"/>
  <c r="A3917" i="4" s="1"/>
  <c r="A4587" i="4" s="1"/>
  <c r="A5257" i="4" s="1"/>
  <c r="B1237" i="4"/>
  <c r="B1907" i="4" s="1"/>
  <c r="B2577" i="4" s="1"/>
  <c r="B3247" i="4" s="1"/>
  <c r="B3917" i="4" s="1"/>
  <c r="B4587" i="4" s="1"/>
  <c r="B5257" i="4" s="1"/>
  <c r="C1237" i="4"/>
  <c r="C1907" i="4" s="1"/>
  <c r="C2577" i="4" s="1"/>
  <c r="C3247" i="4" s="1"/>
  <c r="C3917" i="4" s="1"/>
  <c r="C4587" i="4" s="1"/>
  <c r="C5257" i="4" s="1"/>
  <c r="D1237" i="4"/>
  <c r="D1907" i="4" s="1"/>
  <c r="D2577" i="4" s="1"/>
  <c r="D3247" i="4" s="1"/>
  <c r="D3917" i="4" s="1"/>
  <c r="D4587" i="4" s="1"/>
  <c r="D5257" i="4" s="1"/>
  <c r="E1237" i="4"/>
  <c r="E1907" i="4" s="1"/>
  <c r="E2577" i="4" s="1"/>
  <c r="E3247" i="4" s="1"/>
  <c r="E3917" i="4" s="1"/>
  <c r="E4587" i="4" s="1"/>
  <c r="E5257" i="4" s="1"/>
  <c r="A1238" i="4"/>
  <c r="A1908" i="4" s="1"/>
  <c r="A2578" i="4" s="1"/>
  <c r="A3248" i="4" s="1"/>
  <c r="A3918" i="4" s="1"/>
  <c r="A4588" i="4" s="1"/>
  <c r="A5258" i="4" s="1"/>
  <c r="B1238" i="4"/>
  <c r="B1908" i="4" s="1"/>
  <c r="B2578" i="4" s="1"/>
  <c r="B3248" i="4" s="1"/>
  <c r="B3918" i="4" s="1"/>
  <c r="B4588" i="4" s="1"/>
  <c r="B5258" i="4" s="1"/>
  <c r="C1238" i="4"/>
  <c r="C1908" i="4" s="1"/>
  <c r="C2578" i="4" s="1"/>
  <c r="C3248" i="4" s="1"/>
  <c r="C3918" i="4" s="1"/>
  <c r="C4588" i="4" s="1"/>
  <c r="C5258" i="4" s="1"/>
  <c r="D1238" i="4"/>
  <c r="D1908" i="4" s="1"/>
  <c r="D2578" i="4" s="1"/>
  <c r="D3248" i="4" s="1"/>
  <c r="D3918" i="4" s="1"/>
  <c r="D4588" i="4" s="1"/>
  <c r="D5258" i="4" s="1"/>
  <c r="E1238" i="4"/>
  <c r="E1908" i="4" s="1"/>
  <c r="E2578" i="4" s="1"/>
  <c r="E3248" i="4" s="1"/>
  <c r="E3918" i="4" s="1"/>
  <c r="E4588" i="4" s="1"/>
  <c r="E5258" i="4" s="1"/>
  <c r="A1239" i="4"/>
  <c r="A1909" i="4" s="1"/>
  <c r="A2579" i="4" s="1"/>
  <c r="A3249" i="4" s="1"/>
  <c r="A3919" i="4" s="1"/>
  <c r="A4589" i="4" s="1"/>
  <c r="A5259" i="4" s="1"/>
  <c r="B1239" i="4"/>
  <c r="B1909" i="4" s="1"/>
  <c r="B2579" i="4" s="1"/>
  <c r="B3249" i="4" s="1"/>
  <c r="B3919" i="4" s="1"/>
  <c r="B4589" i="4" s="1"/>
  <c r="B5259" i="4" s="1"/>
  <c r="C1239" i="4"/>
  <c r="C1909" i="4" s="1"/>
  <c r="C2579" i="4" s="1"/>
  <c r="C3249" i="4" s="1"/>
  <c r="C3919" i="4" s="1"/>
  <c r="C4589" i="4" s="1"/>
  <c r="C5259" i="4" s="1"/>
  <c r="D1239" i="4"/>
  <c r="D1909" i="4" s="1"/>
  <c r="D2579" i="4" s="1"/>
  <c r="D3249" i="4" s="1"/>
  <c r="D3919" i="4" s="1"/>
  <c r="D4589" i="4" s="1"/>
  <c r="D5259" i="4" s="1"/>
  <c r="E1239" i="4"/>
  <c r="E1909" i="4" s="1"/>
  <c r="E2579" i="4" s="1"/>
  <c r="E3249" i="4" s="1"/>
  <c r="E3919" i="4" s="1"/>
  <c r="E4589" i="4" s="1"/>
  <c r="E5259" i="4" s="1"/>
  <c r="A1240" i="4"/>
  <c r="A1910" i="4" s="1"/>
  <c r="A2580" i="4" s="1"/>
  <c r="A3250" i="4" s="1"/>
  <c r="A3920" i="4" s="1"/>
  <c r="A4590" i="4" s="1"/>
  <c r="A5260" i="4" s="1"/>
  <c r="B1240" i="4"/>
  <c r="B1910" i="4" s="1"/>
  <c r="B2580" i="4" s="1"/>
  <c r="B3250" i="4" s="1"/>
  <c r="B3920" i="4" s="1"/>
  <c r="B4590" i="4" s="1"/>
  <c r="B5260" i="4" s="1"/>
  <c r="C1240" i="4"/>
  <c r="C1910" i="4" s="1"/>
  <c r="C2580" i="4" s="1"/>
  <c r="C3250" i="4" s="1"/>
  <c r="C3920" i="4" s="1"/>
  <c r="C4590" i="4" s="1"/>
  <c r="C5260" i="4" s="1"/>
  <c r="D1240" i="4"/>
  <c r="D1910" i="4" s="1"/>
  <c r="D2580" i="4" s="1"/>
  <c r="D3250" i="4" s="1"/>
  <c r="D3920" i="4" s="1"/>
  <c r="D4590" i="4" s="1"/>
  <c r="D5260" i="4" s="1"/>
  <c r="E1240" i="4"/>
  <c r="E1910" i="4" s="1"/>
  <c r="E2580" i="4" s="1"/>
  <c r="E3250" i="4" s="1"/>
  <c r="E3920" i="4" s="1"/>
  <c r="E4590" i="4" s="1"/>
  <c r="E5260" i="4" s="1"/>
  <c r="A1241" i="4"/>
  <c r="A1911" i="4" s="1"/>
  <c r="A2581" i="4" s="1"/>
  <c r="A3251" i="4" s="1"/>
  <c r="A3921" i="4" s="1"/>
  <c r="A4591" i="4" s="1"/>
  <c r="A5261" i="4" s="1"/>
  <c r="B1241" i="4"/>
  <c r="B1911" i="4" s="1"/>
  <c r="B2581" i="4" s="1"/>
  <c r="B3251" i="4" s="1"/>
  <c r="B3921" i="4" s="1"/>
  <c r="B4591" i="4" s="1"/>
  <c r="B5261" i="4" s="1"/>
  <c r="C1241" i="4"/>
  <c r="C1911" i="4" s="1"/>
  <c r="C2581" i="4" s="1"/>
  <c r="C3251" i="4" s="1"/>
  <c r="C3921" i="4" s="1"/>
  <c r="C4591" i="4" s="1"/>
  <c r="C5261" i="4" s="1"/>
  <c r="D1241" i="4"/>
  <c r="D1911" i="4" s="1"/>
  <c r="D2581" i="4" s="1"/>
  <c r="D3251" i="4" s="1"/>
  <c r="D3921" i="4" s="1"/>
  <c r="D4591" i="4" s="1"/>
  <c r="D5261" i="4" s="1"/>
  <c r="E1241" i="4"/>
  <c r="E1911" i="4" s="1"/>
  <c r="E2581" i="4" s="1"/>
  <c r="E3251" i="4" s="1"/>
  <c r="E3921" i="4" s="1"/>
  <c r="E4591" i="4" s="1"/>
  <c r="E5261" i="4" s="1"/>
  <c r="A1242" i="4"/>
  <c r="A1912" i="4" s="1"/>
  <c r="A2582" i="4" s="1"/>
  <c r="A3252" i="4" s="1"/>
  <c r="A3922" i="4" s="1"/>
  <c r="A4592" i="4" s="1"/>
  <c r="A5262" i="4" s="1"/>
  <c r="B1242" i="4"/>
  <c r="B1912" i="4" s="1"/>
  <c r="B2582" i="4" s="1"/>
  <c r="B3252" i="4" s="1"/>
  <c r="B3922" i="4" s="1"/>
  <c r="B4592" i="4" s="1"/>
  <c r="B5262" i="4" s="1"/>
  <c r="C1242" i="4"/>
  <c r="C1912" i="4" s="1"/>
  <c r="C2582" i="4" s="1"/>
  <c r="C3252" i="4" s="1"/>
  <c r="C3922" i="4" s="1"/>
  <c r="C4592" i="4" s="1"/>
  <c r="C5262" i="4" s="1"/>
  <c r="D1242" i="4"/>
  <c r="D1912" i="4" s="1"/>
  <c r="D2582" i="4" s="1"/>
  <c r="D3252" i="4" s="1"/>
  <c r="D3922" i="4" s="1"/>
  <c r="D4592" i="4" s="1"/>
  <c r="D5262" i="4" s="1"/>
  <c r="E1242" i="4"/>
  <c r="E1912" i="4" s="1"/>
  <c r="E2582" i="4" s="1"/>
  <c r="E3252" i="4" s="1"/>
  <c r="E3922" i="4" s="1"/>
  <c r="E4592" i="4" s="1"/>
  <c r="E5262" i="4" s="1"/>
  <c r="A1243" i="4"/>
  <c r="A1913" i="4" s="1"/>
  <c r="A2583" i="4" s="1"/>
  <c r="A3253" i="4" s="1"/>
  <c r="A3923" i="4" s="1"/>
  <c r="A4593" i="4" s="1"/>
  <c r="A5263" i="4" s="1"/>
  <c r="B1243" i="4"/>
  <c r="B1913" i="4" s="1"/>
  <c r="B2583" i="4" s="1"/>
  <c r="B3253" i="4" s="1"/>
  <c r="B3923" i="4" s="1"/>
  <c r="B4593" i="4" s="1"/>
  <c r="B5263" i="4" s="1"/>
  <c r="C1243" i="4"/>
  <c r="C1913" i="4" s="1"/>
  <c r="C2583" i="4" s="1"/>
  <c r="C3253" i="4" s="1"/>
  <c r="C3923" i="4" s="1"/>
  <c r="C4593" i="4" s="1"/>
  <c r="C5263" i="4" s="1"/>
  <c r="D1243" i="4"/>
  <c r="D1913" i="4" s="1"/>
  <c r="D2583" i="4" s="1"/>
  <c r="D3253" i="4" s="1"/>
  <c r="D3923" i="4" s="1"/>
  <c r="D4593" i="4" s="1"/>
  <c r="D5263" i="4" s="1"/>
  <c r="E1243" i="4"/>
  <c r="E1913" i="4" s="1"/>
  <c r="E2583" i="4" s="1"/>
  <c r="E3253" i="4" s="1"/>
  <c r="E3923" i="4" s="1"/>
  <c r="E4593" i="4" s="1"/>
  <c r="E5263" i="4" s="1"/>
  <c r="A1244" i="4"/>
  <c r="A1914" i="4" s="1"/>
  <c r="A2584" i="4" s="1"/>
  <c r="A3254" i="4" s="1"/>
  <c r="A3924" i="4" s="1"/>
  <c r="A4594" i="4" s="1"/>
  <c r="A5264" i="4" s="1"/>
  <c r="B1244" i="4"/>
  <c r="B1914" i="4" s="1"/>
  <c r="B2584" i="4" s="1"/>
  <c r="B3254" i="4" s="1"/>
  <c r="B3924" i="4" s="1"/>
  <c r="B4594" i="4" s="1"/>
  <c r="B5264" i="4" s="1"/>
  <c r="C1244" i="4"/>
  <c r="C1914" i="4" s="1"/>
  <c r="C2584" i="4" s="1"/>
  <c r="C3254" i="4" s="1"/>
  <c r="C3924" i="4" s="1"/>
  <c r="C4594" i="4" s="1"/>
  <c r="C5264" i="4" s="1"/>
  <c r="D1244" i="4"/>
  <c r="D1914" i="4" s="1"/>
  <c r="D2584" i="4" s="1"/>
  <c r="D3254" i="4" s="1"/>
  <c r="D3924" i="4" s="1"/>
  <c r="D4594" i="4" s="1"/>
  <c r="D5264" i="4" s="1"/>
  <c r="E1244" i="4"/>
  <c r="E1914" i="4" s="1"/>
  <c r="E2584" i="4" s="1"/>
  <c r="E3254" i="4" s="1"/>
  <c r="E3924" i="4" s="1"/>
  <c r="E4594" i="4" s="1"/>
  <c r="E5264" i="4" s="1"/>
  <c r="A1245" i="4"/>
  <c r="A1915" i="4" s="1"/>
  <c r="A2585" i="4" s="1"/>
  <c r="A3255" i="4" s="1"/>
  <c r="A3925" i="4" s="1"/>
  <c r="A4595" i="4" s="1"/>
  <c r="A5265" i="4" s="1"/>
  <c r="B1245" i="4"/>
  <c r="B1915" i="4" s="1"/>
  <c r="B2585" i="4" s="1"/>
  <c r="B3255" i="4" s="1"/>
  <c r="B3925" i="4" s="1"/>
  <c r="B4595" i="4" s="1"/>
  <c r="B5265" i="4" s="1"/>
  <c r="C1245" i="4"/>
  <c r="C1915" i="4" s="1"/>
  <c r="C2585" i="4" s="1"/>
  <c r="C3255" i="4" s="1"/>
  <c r="C3925" i="4" s="1"/>
  <c r="C4595" i="4" s="1"/>
  <c r="C5265" i="4" s="1"/>
  <c r="D1245" i="4"/>
  <c r="D1915" i="4" s="1"/>
  <c r="D2585" i="4" s="1"/>
  <c r="D3255" i="4" s="1"/>
  <c r="D3925" i="4" s="1"/>
  <c r="D4595" i="4" s="1"/>
  <c r="D5265" i="4" s="1"/>
  <c r="E1245" i="4"/>
  <c r="E1915" i="4" s="1"/>
  <c r="E2585" i="4" s="1"/>
  <c r="E3255" i="4" s="1"/>
  <c r="E3925" i="4" s="1"/>
  <c r="E4595" i="4" s="1"/>
  <c r="E5265" i="4" s="1"/>
  <c r="A1246" i="4"/>
  <c r="A1916" i="4" s="1"/>
  <c r="A2586" i="4" s="1"/>
  <c r="A3256" i="4" s="1"/>
  <c r="A3926" i="4" s="1"/>
  <c r="A4596" i="4" s="1"/>
  <c r="A5266" i="4" s="1"/>
  <c r="B1246" i="4"/>
  <c r="B1916" i="4" s="1"/>
  <c r="B2586" i="4" s="1"/>
  <c r="B3256" i="4" s="1"/>
  <c r="B3926" i="4" s="1"/>
  <c r="B4596" i="4" s="1"/>
  <c r="B5266" i="4" s="1"/>
  <c r="C1246" i="4"/>
  <c r="C1916" i="4" s="1"/>
  <c r="C2586" i="4" s="1"/>
  <c r="C3256" i="4" s="1"/>
  <c r="C3926" i="4" s="1"/>
  <c r="C4596" i="4" s="1"/>
  <c r="C5266" i="4" s="1"/>
  <c r="D1246" i="4"/>
  <c r="D1916" i="4" s="1"/>
  <c r="D2586" i="4" s="1"/>
  <c r="D3256" i="4" s="1"/>
  <c r="D3926" i="4" s="1"/>
  <c r="D4596" i="4" s="1"/>
  <c r="D5266" i="4" s="1"/>
  <c r="E1246" i="4"/>
  <c r="E1916" i="4" s="1"/>
  <c r="E2586" i="4" s="1"/>
  <c r="E3256" i="4" s="1"/>
  <c r="E3926" i="4" s="1"/>
  <c r="E4596" i="4" s="1"/>
  <c r="E5266" i="4" s="1"/>
  <c r="A1247" i="4"/>
  <c r="A1917" i="4" s="1"/>
  <c r="A2587" i="4" s="1"/>
  <c r="A3257" i="4" s="1"/>
  <c r="A3927" i="4" s="1"/>
  <c r="A4597" i="4" s="1"/>
  <c r="A5267" i="4" s="1"/>
  <c r="B1247" i="4"/>
  <c r="B1917" i="4" s="1"/>
  <c r="B2587" i="4" s="1"/>
  <c r="B3257" i="4" s="1"/>
  <c r="B3927" i="4" s="1"/>
  <c r="B4597" i="4" s="1"/>
  <c r="B5267" i="4" s="1"/>
  <c r="C1247" i="4"/>
  <c r="C1917" i="4" s="1"/>
  <c r="C2587" i="4" s="1"/>
  <c r="C3257" i="4" s="1"/>
  <c r="C3927" i="4" s="1"/>
  <c r="C4597" i="4" s="1"/>
  <c r="C5267" i="4" s="1"/>
  <c r="D1247" i="4"/>
  <c r="D1917" i="4" s="1"/>
  <c r="D2587" i="4" s="1"/>
  <c r="D3257" i="4" s="1"/>
  <c r="D3927" i="4" s="1"/>
  <c r="D4597" i="4" s="1"/>
  <c r="D5267" i="4" s="1"/>
  <c r="E1247" i="4"/>
  <c r="E1917" i="4" s="1"/>
  <c r="E2587" i="4" s="1"/>
  <c r="E3257" i="4" s="1"/>
  <c r="E3927" i="4" s="1"/>
  <c r="E4597" i="4" s="1"/>
  <c r="E5267" i="4" s="1"/>
  <c r="A1248" i="4"/>
  <c r="A1918" i="4" s="1"/>
  <c r="A2588" i="4" s="1"/>
  <c r="A3258" i="4" s="1"/>
  <c r="A3928" i="4" s="1"/>
  <c r="A4598" i="4" s="1"/>
  <c r="A5268" i="4" s="1"/>
  <c r="B1248" i="4"/>
  <c r="B1918" i="4" s="1"/>
  <c r="B2588" i="4" s="1"/>
  <c r="B3258" i="4" s="1"/>
  <c r="B3928" i="4" s="1"/>
  <c r="B4598" i="4" s="1"/>
  <c r="B5268" i="4" s="1"/>
  <c r="C1248" i="4"/>
  <c r="C1918" i="4" s="1"/>
  <c r="C2588" i="4" s="1"/>
  <c r="C3258" i="4" s="1"/>
  <c r="C3928" i="4" s="1"/>
  <c r="C4598" i="4" s="1"/>
  <c r="C5268" i="4" s="1"/>
  <c r="D1248" i="4"/>
  <c r="D1918" i="4" s="1"/>
  <c r="D2588" i="4" s="1"/>
  <c r="D3258" i="4" s="1"/>
  <c r="D3928" i="4" s="1"/>
  <c r="D4598" i="4" s="1"/>
  <c r="D5268" i="4" s="1"/>
  <c r="E1248" i="4"/>
  <c r="E1918" i="4" s="1"/>
  <c r="E2588" i="4" s="1"/>
  <c r="E3258" i="4" s="1"/>
  <c r="E3928" i="4" s="1"/>
  <c r="E4598" i="4" s="1"/>
  <c r="E5268" i="4" s="1"/>
  <c r="A1249" i="4"/>
  <c r="A1919" i="4" s="1"/>
  <c r="A2589" i="4" s="1"/>
  <c r="A3259" i="4" s="1"/>
  <c r="A3929" i="4" s="1"/>
  <c r="A4599" i="4" s="1"/>
  <c r="A5269" i="4" s="1"/>
  <c r="B1249" i="4"/>
  <c r="B1919" i="4" s="1"/>
  <c r="B2589" i="4" s="1"/>
  <c r="B3259" i="4" s="1"/>
  <c r="B3929" i="4" s="1"/>
  <c r="B4599" i="4" s="1"/>
  <c r="B5269" i="4" s="1"/>
  <c r="C1249" i="4"/>
  <c r="C1919" i="4" s="1"/>
  <c r="C2589" i="4" s="1"/>
  <c r="C3259" i="4" s="1"/>
  <c r="C3929" i="4" s="1"/>
  <c r="C4599" i="4" s="1"/>
  <c r="C5269" i="4" s="1"/>
  <c r="D1249" i="4"/>
  <c r="D1919" i="4" s="1"/>
  <c r="D2589" i="4" s="1"/>
  <c r="D3259" i="4" s="1"/>
  <c r="D3929" i="4" s="1"/>
  <c r="D4599" i="4" s="1"/>
  <c r="D5269" i="4" s="1"/>
  <c r="E1249" i="4"/>
  <c r="E1919" i="4" s="1"/>
  <c r="E2589" i="4" s="1"/>
  <c r="E3259" i="4" s="1"/>
  <c r="E3929" i="4" s="1"/>
  <c r="E4599" i="4" s="1"/>
  <c r="E5269" i="4" s="1"/>
  <c r="A1250" i="4"/>
  <c r="A1920" i="4" s="1"/>
  <c r="A2590" i="4" s="1"/>
  <c r="A3260" i="4" s="1"/>
  <c r="A3930" i="4" s="1"/>
  <c r="A4600" i="4" s="1"/>
  <c r="A5270" i="4" s="1"/>
  <c r="B1250" i="4"/>
  <c r="B1920" i="4" s="1"/>
  <c r="B2590" i="4" s="1"/>
  <c r="B3260" i="4" s="1"/>
  <c r="B3930" i="4" s="1"/>
  <c r="B4600" i="4" s="1"/>
  <c r="B5270" i="4" s="1"/>
  <c r="C1250" i="4"/>
  <c r="C1920" i="4" s="1"/>
  <c r="C2590" i="4" s="1"/>
  <c r="C3260" i="4" s="1"/>
  <c r="C3930" i="4" s="1"/>
  <c r="C4600" i="4" s="1"/>
  <c r="C5270" i="4" s="1"/>
  <c r="D1250" i="4"/>
  <c r="D1920" i="4" s="1"/>
  <c r="D2590" i="4" s="1"/>
  <c r="D3260" i="4" s="1"/>
  <c r="D3930" i="4" s="1"/>
  <c r="D4600" i="4" s="1"/>
  <c r="D5270" i="4" s="1"/>
  <c r="E1250" i="4"/>
  <c r="E1920" i="4" s="1"/>
  <c r="E2590" i="4" s="1"/>
  <c r="E3260" i="4" s="1"/>
  <c r="E3930" i="4" s="1"/>
  <c r="E4600" i="4" s="1"/>
  <c r="E5270" i="4" s="1"/>
  <c r="A1251" i="4"/>
  <c r="A1921" i="4" s="1"/>
  <c r="A2591" i="4" s="1"/>
  <c r="A3261" i="4" s="1"/>
  <c r="A3931" i="4" s="1"/>
  <c r="A4601" i="4" s="1"/>
  <c r="A5271" i="4" s="1"/>
  <c r="B1251" i="4"/>
  <c r="B1921" i="4" s="1"/>
  <c r="B2591" i="4" s="1"/>
  <c r="B3261" i="4" s="1"/>
  <c r="B3931" i="4" s="1"/>
  <c r="B4601" i="4" s="1"/>
  <c r="B5271" i="4" s="1"/>
  <c r="C1251" i="4"/>
  <c r="C1921" i="4" s="1"/>
  <c r="C2591" i="4" s="1"/>
  <c r="C3261" i="4" s="1"/>
  <c r="C3931" i="4" s="1"/>
  <c r="C4601" i="4" s="1"/>
  <c r="C5271" i="4" s="1"/>
  <c r="D1251" i="4"/>
  <c r="D1921" i="4" s="1"/>
  <c r="D2591" i="4" s="1"/>
  <c r="D3261" i="4" s="1"/>
  <c r="D3931" i="4" s="1"/>
  <c r="D4601" i="4" s="1"/>
  <c r="D5271" i="4" s="1"/>
  <c r="E1251" i="4"/>
  <c r="E1921" i="4" s="1"/>
  <c r="E2591" i="4" s="1"/>
  <c r="E3261" i="4" s="1"/>
  <c r="E3931" i="4" s="1"/>
  <c r="E4601" i="4" s="1"/>
  <c r="E5271" i="4" s="1"/>
  <c r="A1252" i="4"/>
  <c r="A1922" i="4" s="1"/>
  <c r="A2592" i="4" s="1"/>
  <c r="A3262" i="4" s="1"/>
  <c r="A3932" i="4" s="1"/>
  <c r="A4602" i="4" s="1"/>
  <c r="A5272" i="4" s="1"/>
  <c r="B1252" i="4"/>
  <c r="B1922" i="4" s="1"/>
  <c r="B2592" i="4" s="1"/>
  <c r="B3262" i="4" s="1"/>
  <c r="B3932" i="4" s="1"/>
  <c r="B4602" i="4" s="1"/>
  <c r="B5272" i="4" s="1"/>
  <c r="C1252" i="4"/>
  <c r="C1922" i="4" s="1"/>
  <c r="C2592" i="4" s="1"/>
  <c r="C3262" i="4" s="1"/>
  <c r="C3932" i="4" s="1"/>
  <c r="C4602" i="4" s="1"/>
  <c r="C5272" i="4" s="1"/>
  <c r="D1252" i="4"/>
  <c r="D1922" i="4" s="1"/>
  <c r="D2592" i="4" s="1"/>
  <c r="D3262" i="4" s="1"/>
  <c r="D3932" i="4" s="1"/>
  <c r="D4602" i="4" s="1"/>
  <c r="D5272" i="4" s="1"/>
  <c r="E1252" i="4"/>
  <c r="E1922" i="4" s="1"/>
  <c r="E2592" i="4" s="1"/>
  <c r="E3262" i="4" s="1"/>
  <c r="E3932" i="4" s="1"/>
  <c r="E4602" i="4" s="1"/>
  <c r="E5272" i="4" s="1"/>
  <c r="A1253" i="4"/>
  <c r="A1923" i="4" s="1"/>
  <c r="A2593" i="4" s="1"/>
  <c r="A3263" i="4" s="1"/>
  <c r="A3933" i="4" s="1"/>
  <c r="A4603" i="4" s="1"/>
  <c r="A5273" i="4" s="1"/>
  <c r="B1253" i="4"/>
  <c r="B1923" i="4" s="1"/>
  <c r="B2593" i="4" s="1"/>
  <c r="B3263" i="4" s="1"/>
  <c r="B3933" i="4" s="1"/>
  <c r="B4603" i="4" s="1"/>
  <c r="B5273" i="4" s="1"/>
  <c r="C1253" i="4"/>
  <c r="C1923" i="4" s="1"/>
  <c r="C2593" i="4" s="1"/>
  <c r="C3263" i="4" s="1"/>
  <c r="C3933" i="4" s="1"/>
  <c r="C4603" i="4" s="1"/>
  <c r="C5273" i="4" s="1"/>
  <c r="D1253" i="4"/>
  <c r="D1923" i="4" s="1"/>
  <c r="D2593" i="4" s="1"/>
  <c r="D3263" i="4" s="1"/>
  <c r="D3933" i="4" s="1"/>
  <c r="D4603" i="4" s="1"/>
  <c r="D5273" i="4" s="1"/>
  <c r="E1253" i="4"/>
  <c r="E1923" i="4" s="1"/>
  <c r="E2593" i="4" s="1"/>
  <c r="E3263" i="4" s="1"/>
  <c r="E3933" i="4" s="1"/>
  <c r="E4603" i="4" s="1"/>
  <c r="E5273" i="4" s="1"/>
  <c r="A1254" i="4"/>
  <c r="A1924" i="4" s="1"/>
  <c r="A2594" i="4" s="1"/>
  <c r="A3264" i="4" s="1"/>
  <c r="A3934" i="4" s="1"/>
  <c r="A4604" i="4" s="1"/>
  <c r="A5274" i="4" s="1"/>
  <c r="B1254" i="4"/>
  <c r="B1924" i="4" s="1"/>
  <c r="B2594" i="4" s="1"/>
  <c r="B3264" i="4" s="1"/>
  <c r="B3934" i="4" s="1"/>
  <c r="B4604" i="4" s="1"/>
  <c r="B5274" i="4" s="1"/>
  <c r="C1254" i="4"/>
  <c r="C1924" i="4" s="1"/>
  <c r="C2594" i="4" s="1"/>
  <c r="C3264" i="4" s="1"/>
  <c r="C3934" i="4" s="1"/>
  <c r="C4604" i="4" s="1"/>
  <c r="C5274" i="4" s="1"/>
  <c r="D1254" i="4"/>
  <c r="D1924" i="4" s="1"/>
  <c r="D2594" i="4" s="1"/>
  <c r="D3264" i="4" s="1"/>
  <c r="D3934" i="4" s="1"/>
  <c r="D4604" i="4" s="1"/>
  <c r="D5274" i="4" s="1"/>
  <c r="E1254" i="4"/>
  <c r="E1924" i="4" s="1"/>
  <c r="E2594" i="4" s="1"/>
  <c r="E3264" i="4" s="1"/>
  <c r="E3934" i="4" s="1"/>
  <c r="E4604" i="4" s="1"/>
  <c r="E5274" i="4" s="1"/>
  <c r="A1255" i="4"/>
  <c r="A1925" i="4" s="1"/>
  <c r="A2595" i="4" s="1"/>
  <c r="A3265" i="4" s="1"/>
  <c r="A3935" i="4" s="1"/>
  <c r="A4605" i="4" s="1"/>
  <c r="A5275" i="4" s="1"/>
  <c r="B1255" i="4"/>
  <c r="B1925" i="4" s="1"/>
  <c r="B2595" i="4" s="1"/>
  <c r="B3265" i="4" s="1"/>
  <c r="B3935" i="4" s="1"/>
  <c r="B4605" i="4" s="1"/>
  <c r="B5275" i="4" s="1"/>
  <c r="C1255" i="4"/>
  <c r="C1925" i="4" s="1"/>
  <c r="C2595" i="4" s="1"/>
  <c r="C3265" i="4" s="1"/>
  <c r="C3935" i="4" s="1"/>
  <c r="C4605" i="4" s="1"/>
  <c r="C5275" i="4" s="1"/>
  <c r="D1255" i="4"/>
  <c r="D1925" i="4" s="1"/>
  <c r="D2595" i="4" s="1"/>
  <c r="D3265" i="4" s="1"/>
  <c r="D3935" i="4" s="1"/>
  <c r="D4605" i="4" s="1"/>
  <c r="D5275" i="4" s="1"/>
  <c r="E1255" i="4"/>
  <c r="E1925" i="4" s="1"/>
  <c r="E2595" i="4" s="1"/>
  <c r="E3265" i="4" s="1"/>
  <c r="E3935" i="4" s="1"/>
  <c r="E4605" i="4" s="1"/>
  <c r="E5275" i="4" s="1"/>
  <c r="A1256" i="4"/>
  <c r="A1926" i="4" s="1"/>
  <c r="A2596" i="4" s="1"/>
  <c r="A3266" i="4" s="1"/>
  <c r="A3936" i="4" s="1"/>
  <c r="A4606" i="4" s="1"/>
  <c r="A5276" i="4" s="1"/>
  <c r="B1256" i="4"/>
  <c r="B1926" i="4" s="1"/>
  <c r="B2596" i="4" s="1"/>
  <c r="B3266" i="4" s="1"/>
  <c r="B3936" i="4" s="1"/>
  <c r="B4606" i="4" s="1"/>
  <c r="B5276" i="4" s="1"/>
  <c r="C1256" i="4"/>
  <c r="C1926" i="4" s="1"/>
  <c r="C2596" i="4" s="1"/>
  <c r="C3266" i="4" s="1"/>
  <c r="C3936" i="4" s="1"/>
  <c r="C4606" i="4" s="1"/>
  <c r="C5276" i="4" s="1"/>
  <c r="D1256" i="4"/>
  <c r="D1926" i="4" s="1"/>
  <c r="D2596" i="4" s="1"/>
  <c r="D3266" i="4" s="1"/>
  <c r="D3936" i="4" s="1"/>
  <c r="D4606" i="4" s="1"/>
  <c r="D5276" i="4" s="1"/>
  <c r="E1256" i="4"/>
  <c r="E1926" i="4" s="1"/>
  <c r="E2596" i="4" s="1"/>
  <c r="E3266" i="4" s="1"/>
  <c r="E3936" i="4" s="1"/>
  <c r="E4606" i="4" s="1"/>
  <c r="E5276" i="4" s="1"/>
  <c r="A1257" i="4"/>
  <c r="A1927" i="4" s="1"/>
  <c r="A2597" i="4" s="1"/>
  <c r="A3267" i="4" s="1"/>
  <c r="A3937" i="4" s="1"/>
  <c r="A4607" i="4" s="1"/>
  <c r="A5277" i="4" s="1"/>
  <c r="B1257" i="4"/>
  <c r="B1927" i="4" s="1"/>
  <c r="B2597" i="4" s="1"/>
  <c r="B3267" i="4" s="1"/>
  <c r="B3937" i="4" s="1"/>
  <c r="B4607" i="4" s="1"/>
  <c r="B5277" i="4" s="1"/>
  <c r="C1257" i="4"/>
  <c r="C1927" i="4" s="1"/>
  <c r="C2597" i="4" s="1"/>
  <c r="C3267" i="4" s="1"/>
  <c r="C3937" i="4" s="1"/>
  <c r="C4607" i="4" s="1"/>
  <c r="C5277" i="4" s="1"/>
  <c r="D1257" i="4"/>
  <c r="D1927" i="4" s="1"/>
  <c r="D2597" i="4" s="1"/>
  <c r="D3267" i="4" s="1"/>
  <c r="D3937" i="4" s="1"/>
  <c r="D4607" i="4" s="1"/>
  <c r="D5277" i="4" s="1"/>
  <c r="E1257" i="4"/>
  <c r="E1927" i="4" s="1"/>
  <c r="E2597" i="4" s="1"/>
  <c r="E3267" i="4" s="1"/>
  <c r="E3937" i="4" s="1"/>
  <c r="E4607" i="4" s="1"/>
  <c r="E5277" i="4" s="1"/>
  <c r="A1258" i="4"/>
  <c r="A1928" i="4" s="1"/>
  <c r="A2598" i="4" s="1"/>
  <c r="A3268" i="4" s="1"/>
  <c r="A3938" i="4" s="1"/>
  <c r="A4608" i="4" s="1"/>
  <c r="A5278" i="4" s="1"/>
  <c r="B1258" i="4"/>
  <c r="B1928" i="4" s="1"/>
  <c r="B2598" i="4" s="1"/>
  <c r="B3268" i="4" s="1"/>
  <c r="B3938" i="4" s="1"/>
  <c r="B4608" i="4" s="1"/>
  <c r="B5278" i="4" s="1"/>
  <c r="C1258" i="4"/>
  <c r="C1928" i="4" s="1"/>
  <c r="C2598" i="4" s="1"/>
  <c r="C3268" i="4" s="1"/>
  <c r="C3938" i="4" s="1"/>
  <c r="C4608" i="4" s="1"/>
  <c r="C5278" i="4" s="1"/>
  <c r="D1258" i="4"/>
  <c r="D1928" i="4" s="1"/>
  <c r="D2598" i="4" s="1"/>
  <c r="D3268" i="4" s="1"/>
  <c r="D3938" i="4" s="1"/>
  <c r="D4608" i="4" s="1"/>
  <c r="D5278" i="4" s="1"/>
  <c r="E1258" i="4"/>
  <c r="E1928" i="4" s="1"/>
  <c r="E2598" i="4" s="1"/>
  <c r="E3268" i="4" s="1"/>
  <c r="E3938" i="4" s="1"/>
  <c r="E4608" i="4" s="1"/>
  <c r="E5278" i="4" s="1"/>
  <c r="A1259" i="4"/>
  <c r="A1929" i="4" s="1"/>
  <c r="A2599" i="4" s="1"/>
  <c r="A3269" i="4" s="1"/>
  <c r="A3939" i="4" s="1"/>
  <c r="A4609" i="4" s="1"/>
  <c r="A5279" i="4" s="1"/>
  <c r="B1259" i="4"/>
  <c r="B1929" i="4" s="1"/>
  <c r="B2599" i="4" s="1"/>
  <c r="B3269" i="4" s="1"/>
  <c r="B3939" i="4" s="1"/>
  <c r="B4609" i="4" s="1"/>
  <c r="B5279" i="4" s="1"/>
  <c r="C1259" i="4"/>
  <c r="C1929" i="4" s="1"/>
  <c r="C2599" i="4" s="1"/>
  <c r="C3269" i="4" s="1"/>
  <c r="C3939" i="4" s="1"/>
  <c r="C4609" i="4" s="1"/>
  <c r="C5279" i="4" s="1"/>
  <c r="D1259" i="4"/>
  <c r="D1929" i="4" s="1"/>
  <c r="D2599" i="4" s="1"/>
  <c r="D3269" i="4" s="1"/>
  <c r="D3939" i="4" s="1"/>
  <c r="D4609" i="4" s="1"/>
  <c r="D5279" i="4" s="1"/>
  <c r="E1259" i="4"/>
  <c r="E1929" i="4" s="1"/>
  <c r="E2599" i="4" s="1"/>
  <c r="E3269" i="4" s="1"/>
  <c r="E3939" i="4" s="1"/>
  <c r="E4609" i="4" s="1"/>
  <c r="E5279" i="4" s="1"/>
  <c r="A1260" i="4"/>
  <c r="A1930" i="4" s="1"/>
  <c r="A2600" i="4" s="1"/>
  <c r="A3270" i="4" s="1"/>
  <c r="A3940" i="4" s="1"/>
  <c r="A4610" i="4" s="1"/>
  <c r="A5280" i="4" s="1"/>
  <c r="B1260" i="4"/>
  <c r="B1930" i="4" s="1"/>
  <c r="B2600" i="4" s="1"/>
  <c r="B3270" i="4" s="1"/>
  <c r="B3940" i="4" s="1"/>
  <c r="B4610" i="4" s="1"/>
  <c r="B5280" i="4" s="1"/>
  <c r="C1260" i="4"/>
  <c r="C1930" i="4" s="1"/>
  <c r="C2600" i="4" s="1"/>
  <c r="C3270" i="4" s="1"/>
  <c r="C3940" i="4" s="1"/>
  <c r="C4610" i="4" s="1"/>
  <c r="C5280" i="4" s="1"/>
  <c r="D1260" i="4"/>
  <c r="D1930" i="4" s="1"/>
  <c r="D2600" i="4" s="1"/>
  <c r="D3270" i="4" s="1"/>
  <c r="D3940" i="4" s="1"/>
  <c r="D4610" i="4" s="1"/>
  <c r="D5280" i="4" s="1"/>
  <c r="A1261" i="4"/>
  <c r="A1931" i="4" s="1"/>
  <c r="A2601" i="4" s="1"/>
  <c r="A3271" i="4" s="1"/>
  <c r="A3941" i="4" s="1"/>
  <c r="A4611" i="4" s="1"/>
  <c r="A5281" i="4" s="1"/>
  <c r="B1261" i="4"/>
  <c r="B1931" i="4" s="1"/>
  <c r="B2601" i="4" s="1"/>
  <c r="B3271" i="4" s="1"/>
  <c r="B3941" i="4" s="1"/>
  <c r="B4611" i="4" s="1"/>
  <c r="B5281" i="4" s="1"/>
  <c r="C1261" i="4"/>
  <c r="C1931" i="4" s="1"/>
  <c r="C2601" i="4" s="1"/>
  <c r="C3271" i="4" s="1"/>
  <c r="C3941" i="4" s="1"/>
  <c r="C4611" i="4" s="1"/>
  <c r="C5281" i="4" s="1"/>
  <c r="D1261" i="4"/>
  <c r="D1931" i="4" s="1"/>
  <c r="D2601" i="4" s="1"/>
  <c r="D3271" i="4" s="1"/>
  <c r="D3941" i="4" s="1"/>
  <c r="D4611" i="4" s="1"/>
  <c r="D5281" i="4" s="1"/>
  <c r="E1261" i="4"/>
  <c r="E1931" i="4" s="1"/>
  <c r="E2601" i="4" s="1"/>
  <c r="E3271" i="4" s="1"/>
  <c r="E3941" i="4" s="1"/>
  <c r="E4611" i="4" s="1"/>
  <c r="E5281" i="4" s="1"/>
  <c r="A1262" i="4"/>
  <c r="A1932" i="4" s="1"/>
  <c r="A2602" i="4" s="1"/>
  <c r="A3272" i="4" s="1"/>
  <c r="A3942" i="4" s="1"/>
  <c r="A4612" i="4" s="1"/>
  <c r="A5282" i="4" s="1"/>
  <c r="B1262" i="4"/>
  <c r="B1932" i="4" s="1"/>
  <c r="B2602" i="4" s="1"/>
  <c r="B3272" i="4" s="1"/>
  <c r="B3942" i="4" s="1"/>
  <c r="B4612" i="4" s="1"/>
  <c r="B5282" i="4" s="1"/>
  <c r="C1262" i="4"/>
  <c r="C1932" i="4" s="1"/>
  <c r="C2602" i="4" s="1"/>
  <c r="C3272" i="4" s="1"/>
  <c r="C3942" i="4" s="1"/>
  <c r="C4612" i="4" s="1"/>
  <c r="C5282" i="4" s="1"/>
  <c r="D1262" i="4"/>
  <c r="D1932" i="4" s="1"/>
  <c r="D2602" i="4" s="1"/>
  <c r="D3272" i="4" s="1"/>
  <c r="D3942" i="4" s="1"/>
  <c r="D4612" i="4" s="1"/>
  <c r="D5282" i="4" s="1"/>
  <c r="E1262" i="4"/>
  <c r="E1932" i="4" s="1"/>
  <c r="E2602" i="4" s="1"/>
  <c r="E3272" i="4" s="1"/>
  <c r="E3942" i="4" s="1"/>
  <c r="E4612" i="4" s="1"/>
  <c r="E5282" i="4" s="1"/>
  <c r="A1263" i="4"/>
  <c r="A1933" i="4" s="1"/>
  <c r="A2603" i="4" s="1"/>
  <c r="A3273" i="4" s="1"/>
  <c r="A3943" i="4" s="1"/>
  <c r="A4613" i="4" s="1"/>
  <c r="A5283" i="4" s="1"/>
  <c r="B1263" i="4"/>
  <c r="B1933" i="4" s="1"/>
  <c r="B2603" i="4" s="1"/>
  <c r="B3273" i="4" s="1"/>
  <c r="B3943" i="4" s="1"/>
  <c r="B4613" i="4" s="1"/>
  <c r="B5283" i="4" s="1"/>
  <c r="C1263" i="4"/>
  <c r="C1933" i="4" s="1"/>
  <c r="C2603" i="4" s="1"/>
  <c r="C3273" i="4" s="1"/>
  <c r="C3943" i="4" s="1"/>
  <c r="C4613" i="4" s="1"/>
  <c r="C5283" i="4" s="1"/>
  <c r="D1263" i="4"/>
  <c r="D1933" i="4" s="1"/>
  <c r="D2603" i="4" s="1"/>
  <c r="D3273" i="4" s="1"/>
  <c r="D3943" i="4" s="1"/>
  <c r="D4613" i="4" s="1"/>
  <c r="D5283" i="4" s="1"/>
  <c r="E1263" i="4"/>
  <c r="E1933" i="4" s="1"/>
  <c r="E2603" i="4" s="1"/>
  <c r="E3273" i="4" s="1"/>
  <c r="E3943" i="4" s="1"/>
  <c r="E4613" i="4" s="1"/>
  <c r="E5283" i="4" s="1"/>
  <c r="A1264" i="4"/>
  <c r="A1934" i="4" s="1"/>
  <c r="A2604" i="4" s="1"/>
  <c r="A3274" i="4" s="1"/>
  <c r="A3944" i="4" s="1"/>
  <c r="A4614" i="4" s="1"/>
  <c r="A5284" i="4" s="1"/>
  <c r="B1264" i="4"/>
  <c r="B1934" i="4" s="1"/>
  <c r="B2604" i="4" s="1"/>
  <c r="B3274" i="4" s="1"/>
  <c r="B3944" i="4" s="1"/>
  <c r="B4614" i="4" s="1"/>
  <c r="B5284" i="4" s="1"/>
  <c r="C1264" i="4"/>
  <c r="C1934" i="4" s="1"/>
  <c r="C2604" i="4" s="1"/>
  <c r="C3274" i="4" s="1"/>
  <c r="C3944" i="4" s="1"/>
  <c r="C4614" i="4" s="1"/>
  <c r="C5284" i="4" s="1"/>
  <c r="D1264" i="4"/>
  <c r="D1934" i="4" s="1"/>
  <c r="D2604" i="4" s="1"/>
  <c r="D3274" i="4" s="1"/>
  <c r="D3944" i="4" s="1"/>
  <c r="D4614" i="4" s="1"/>
  <c r="D5284" i="4" s="1"/>
  <c r="A1265" i="4"/>
  <c r="A1935" i="4" s="1"/>
  <c r="A2605" i="4" s="1"/>
  <c r="A3275" i="4" s="1"/>
  <c r="A3945" i="4" s="1"/>
  <c r="A4615" i="4" s="1"/>
  <c r="A5285" i="4" s="1"/>
  <c r="B1265" i="4"/>
  <c r="B1935" i="4" s="1"/>
  <c r="B2605" i="4" s="1"/>
  <c r="B3275" i="4" s="1"/>
  <c r="B3945" i="4" s="1"/>
  <c r="B4615" i="4" s="1"/>
  <c r="B5285" i="4" s="1"/>
  <c r="C1265" i="4"/>
  <c r="C1935" i="4" s="1"/>
  <c r="C2605" i="4" s="1"/>
  <c r="C3275" i="4" s="1"/>
  <c r="C3945" i="4" s="1"/>
  <c r="C4615" i="4" s="1"/>
  <c r="C5285" i="4" s="1"/>
  <c r="D1265" i="4"/>
  <c r="D1935" i="4" s="1"/>
  <c r="D2605" i="4" s="1"/>
  <c r="D3275" i="4" s="1"/>
  <c r="D3945" i="4" s="1"/>
  <c r="D4615" i="4" s="1"/>
  <c r="D5285" i="4" s="1"/>
  <c r="E1265" i="4"/>
  <c r="E1935" i="4" s="1"/>
  <c r="E2605" i="4" s="1"/>
  <c r="E3275" i="4" s="1"/>
  <c r="E3945" i="4" s="1"/>
  <c r="E4615" i="4" s="1"/>
  <c r="E5285" i="4" s="1"/>
  <c r="A1266" i="4"/>
  <c r="A1936" i="4" s="1"/>
  <c r="A2606" i="4" s="1"/>
  <c r="A3276" i="4" s="1"/>
  <c r="A3946" i="4" s="1"/>
  <c r="A4616" i="4" s="1"/>
  <c r="A5286" i="4" s="1"/>
  <c r="B1266" i="4"/>
  <c r="B1936" i="4" s="1"/>
  <c r="B2606" i="4" s="1"/>
  <c r="B3276" i="4" s="1"/>
  <c r="B3946" i="4" s="1"/>
  <c r="B4616" i="4" s="1"/>
  <c r="B5286" i="4" s="1"/>
  <c r="C1266" i="4"/>
  <c r="C1936" i="4" s="1"/>
  <c r="C2606" i="4" s="1"/>
  <c r="C3276" i="4" s="1"/>
  <c r="C3946" i="4" s="1"/>
  <c r="C4616" i="4" s="1"/>
  <c r="C5286" i="4" s="1"/>
  <c r="D1266" i="4"/>
  <c r="D1936" i="4" s="1"/>
  <c r="D2606" i="4" s="1"/>
  <c r="D3276" i="4" s="1"/>
  <c r="D3946" i="4" s="1"/>
  <c r="D4616" i="4" s="1"/>
  <c r="D5286" i="4" s="1"/>
  <c r="A1267" i="4"/>
  <c r="A1937" i="4" s="1"/>
  <c r="A2607" i="4" s="1"/>
  <c r="A3277" i="4" s="1"/>
  <c r="A3947" i="4" s="1"/>
  <c r="A4617" i="4" s="1"/>
  <c r="A5287" i="4" s="1"/>
  <c r="B1267" i="4"/>
  <c r="B1937" i="4" s="1"/>
  <c r="B2607" i="4" s="1"/>
  <c r="B3277" i="4" s="1"/>
  <c r="B3947" i="4" s="1"/>
  <c r="B4617" i="4" s="1"/>
  <c r="B5287" i="4" s="1"/>
  <c r="C1267" i="4"/>
  <c r="C1937" i="4" s="1"/>
  <c r="C2607" i="4" s="1"/>
  <c r="C3277" i="4" s="1"/>
  <c r="C3947" i="4" s="1"/>
  <c r="C4617" i="4" s="1"/>
  <c r="C5287" i="4" s="1"/>
  <c r="D1267" i="4"/>
  <c r="D1937" i="4" s="1"/>
  <c r="D2607" i="4" s="1"/>
  <c r="D3277" i="4" s="1"/>
  <c r="D3947" i="4" s="1"/>
  <c r="D4617" i="4" s="1"/>
  <c r="D5287" i="4" s="1"/>
  <c r="E1267" i="4"/>
  <c r="E1937" i="4" s="1"/>
  <c r="E2607" i="4" s="1"/>
  <c r="E3277" i="4" s="1"/>
  <c r="E3947" i="4" s="1"/>
  <c r="E4617" i="4" s="1"/>
  <c r="E5287" i="4" s="1"/>
  <c r="A1268" i="4"/>
  <c r="A1938" i="4" s="1"/>
  <c r="A2608" i="4" s="1"/>
  <c r="A3278" i="4" s="1"/>
  <c r="A3948" i="4" s="1"/>
  <c r="A4618" i="4" s="1"/>
  <c r="A5288" i="4" s="1"/>
  <c r="B1268" i="4"/>
  <c r="B1938" i="4" s="1"/>
  <c r="B2608" i="4" s="1"/>
  <c r="B3278" i="4" s="1"/>
  <c r="B3948" i="4" s="1"/>
  <c r="B4618" i="4" s="1"/>
  <c r="B5288" i="4" s="1"/>
  <c r="C1268" i="4"/>
  <c r="C1938" i="4" s="1"/>
  <c r="C2608" i="4" s="1"/>
  <c r="C3278" i="4" s="1"/>
  <c r="C3948" i="4" s="1"/>
  <c r="C4618" i="4" s="1"/>
  <c r="C5288" i="4" s="1"/>
  <c r="D1268" i="4"/>
  <c r="D1938" i="4" s="1"/>
  <c r="D2608" i="4" s="1"/>
  <c r="D3278" i="4" s="1"/>
  <c r="D3948" i="4" s="1"/>
  <c r="D4618" i="4" s="1"/>
  <c r="D5288" i="4" s="1"/>
  <c r="A1269" i="4"/>
  <c r="A1939" i="4" s="1"/>
  <c r="A2609" i="4" s="1"/>
  <c r="A3279" i="4" s="1"/>
  <c r="A3949" i="4" s="1"/>
  <c r="A4619" i="4" s="1"/>
  <c r="A5289" i="4" s="1"/>
  <c r="B1269" i="4"/>
  <c r="B1939" i="4" s="1"/>
  <c r="B2609" i="4" s="1"/>
  <c r="B3279" i="4" s="1"/>
  <c r="B3949" i="4" s="1"/>
  <c r="B4619" i="4" s="1"/>
  <c r="B5289" i="4" s="1"/>
  <c r="C1269" i="4"/>
  <c r="C1939" i="4" s="1"/>
  <c r="C2609" i="4" s="1"/>
  <c r="C3279" i="4" s="1"/>
  <c r="C3949" i="4" s="1"/>
  <c r="C4619" i="4" s="1"/>
  <c r="C5289" i="4" s="1"/>
  <c r="D1269" i="4"/>
  <c r="D1939" i="4" s="1"/>
  <c r="D2609" i="4" s="1"/>
  <c r="D3279" i="4" s="1"/>
  <c r="D3949" i="4" s="1"/>
  <c r="D4619" i="4" s="1"/>
  <c r="D5289" i="4" s="1"/>
  <c r="A1270" i="4"/>
  <c r="A1940" i="4" s="1"/>
  <c r="A2610" i="4" s="1"/>
  <c r="A3280" i="4" s="1"/>
  <c r="A3950" i="4" s="1"/>
  <c r="A4620" i="4" s="1"/>
  <c r="A5290" i="4" s="1"/>
  <c r="B1270" i="4"/>
  <c r="B1940" i="4" s="1"/>
  <c r="B2610" i="4" s="1"/>
  <c r="B3280" i="4" s="1"/>
  <c r="B3950" i="4" s="1"/>
  <c r="B4620" i="4" s="1"/>
  <c r="B5290" i="4" s="1"/>
  <c r="C1270" i="4"/>
  <c r="C1940" i="4" s="1"/>
  <c r="C2610" i="4" s="1"/>
  <c r="C3280" i="4" s="1"/>
  <c r="C3950" i="4" s="1"/>
  <c r="C4620" i="4" s="1"/>
  <c r="C5290" i="4" s="1"/>
  <c r="D1270" i="4"/>
  <c r="D1940" i="4" s="1"/>
  <c r="D2610" i="4" s="1"/>
  <c r="D3280" i="4" s="1"/>
  <c r="D3950" i="4" s="1"/>
  <c r="D4620" i="4" s="1"/>
  <c r="D5290" i="4" s="1"/>
  <c r="E1270" i="4"/>
  <c r="E1940" i="4" s="1"/>
  <c r="E2610" i="4" s="1"/>
  <c r="E3280" i="4" s="1"/>
  <c r="E3950" i="4" s="1"/>
  <c r="E4620" i="4" s="1"/>
  <c r="E5290" i="4" s="1"/>
  <c r="A1271" i="4"/>
  <c r="A1941" i="4" s="1"/>
  <c r="A2611" i="4" s="1"/>
  <c r="A3281" i="4" s="1"/>
  <c r="A3951" i="4" s="1"/>
  <c r="A4621" i="4" s="1"/>
  <c r="A5291" i="4" s="1"/>
  <c r="B1271" i="4"/>
  <c r="B1941" i="4" s="1"/>
  <c r="B2611" i="4" s="1"/>
  <c r="B3281" i="4" s="1"/>
  <c r="B3951" i="4" s="1"/>
  <c r="B4621" i="4" s="1"/>
  <c r="B5291" i="4" s="1"/>
  <c r="C1271" i="4"/>
  <c r="C1941" i="4" s="1"/>
  <c r="C2611" i="4" s="1"/>
  <c r="C3281" i="4" s="1"/>
  <c r="C3951" i="4" s="1"/>
  <c r="C4621" i="4" s="1"/>
  <c r="C5291" i="4" s="1"/>
  <c r="D1271" i="4"/>
  <c r="D1941" i="4" s="1"/>
  <c r="D2611" i="4" s="1"/>
  <c r="D3281" i="4" s="1"/>
  <c r="D3951" i="4" s="1"/>
  <c r="D4621" i="4" s="1"/>
  <c r="D5291" i="4" s="1"/>
  <c r="E1271" i="4"/>
  <c r="E1941" i="4" s="1"/>
  <c r="E2611" i="4" s="1"/>
  <c r="E3281" i="4" s="1"/>
  <c r="E3951" i="4" s="1"/>
  <c r="E4621" i="4" s="1"/>
  <c r="E5291" i="4" s="1"/>
  <c r="A1272" i="4"/>
  <c r="A1942" i="4" s="1"/>
  <c r="A2612" i="4" s="1"/>
  <c r="A3282" i="4" s="1"/>
  <c r="A3952" i="4" s="1"/>
  <c r="A4622" i="4" s="1"/>
  <c r="A5292" i="4" s="1"/>
  <c r="B1272" i="4"/>
  <c r="B1942" i="4" s="1"/>
  <c r="B2612" i="4" s="1"/>
  <c r="B3282" i="4" s="1"/>
  <c r="B3952" i="4" s="1"/>
  <c r="B4622" i="4" s="1"/>
  <c r="B5292" i="4" s="1"/>
  <c r="C1272" i="4"/>
  <c r="C1942" i="4" s="1"/>
  <c r="C2612" i="4" s="1"/>
  <c r="C3282" i="4" s="1"/>
  <c r="C3952" i="4" s="1"/>
  <c r="C4622" i="4" s="1"/>
  <c r="C5292" i="4" s="1"/>
  <c r="D1272" i="4"/>
  <c r="D1942" i="4" s="1"/>
  <c r="D2612" i="4" s="1"/>
  <c r="D3282" i="4" s="1"/>
  <c r="D3952" i="4" s="1"/>
  <c r="D4622" i="4" s="1"/>
  <c r="D5292" i="4" s="1"/>
  <c r="E1272" i="4"/>
  <c r="E1942" i="4" s="1"/>
  <c r="E2612" i="4" s="1"/>
  <c r="E3282" i="4" s="1"/>
  <c r="E3952" i="4" s="1"/>
  <c r="E4622" i="4" s="1"/>
  <c r="E5292" i="4" s="1"/>
  <c r="A1273" i="4"/>
  <c r="A1943" i="4" s="1"/>
  <c r="A2613" i="4" s="1"/>
  <c r="A3283" i="4" s="1"/>
  <c r="A3953" i="4" s="1"/>
  <c r="A4623" i="4" s="1"/>
  <c r="A5293" i="4" s="1"/>
  <c r="B1273" i="4"/>
  <c r="B1943" i="4" s="1"/>
  <c r="B2613" i="4" s="1"/>
  <c r="B3283" i="4" s="1"/>
  <c r="B3953" i="4" s="1"/>
  <c r="B4623" i="4" s="1"/>
  <c r="B5293" i="4" s="1"/>
  <c r="C1273" i="4"/>
  <c r="C1943" i="4" s="1"/>
  <c r="C2613" i="4" s="1"/>
  <c r="C3283" i="4" s="1"/>
  <c r="C3953" i="4" s="1"/>
  <c r="C4623" i="4" s="1"/>
  <c r="C5293" i="4" s="1"/>
  <c r="D1273" i="4"/>
  <c r="D1943" i="4" s="1"/>
  <c r="D2613" i="4" s="1"/>
  <c r="D3283" i="4" s="1"/>
  <c r="D3953" i="4" s="1"/>
  <c r="D4623" i="4" s="1"/>
  <c r="D5293" i="4" s="1"/>
  <c r="E1273" i="4"/>
  <c r="E1943" i="4" s="1"/>
  <c r="E2613" i="4" s="1"/>
  <c r="E3283" i="4" s="1"/>
  <c r="E3953" i="4" s="1"/>
  <c r="E4623" i="4" s="1"/>
  <c r="E5293" i="4" s="1"/>
  <c r="A1274" i="4"/>
  <c r="A1944" i="4" s="1"/>
  <c r="A2614" i="4" s="1"/>
  <c r="A3284" i="4" s="1"/>
  <c r="A3954" i="4" s="1"/>
  <c r="A4624" i="4" s="1"/>
  <c r="A5294" i="4" s="1"/>
  <c r="B1274" i="4"/>
  <c r="B1944" i="4" s="1"/>
  <c r="B2614" i="4" s="1"/>
  <c r="B3284" i="4" s="1"/>
  <c r="B3954" i="4" s="1"/>
  <c r="B4624" i="4" s="1"/>
  <c r="B5294" i="4" s="1"/>
  <c r="C1274" i="4"/>
  <c r="C1944" i="4" s="1"/>
  <c r="C2614" i="4" s="1"/>
  <c r="C3284" i="4" s="1"/>
  <c r="C3954" i="4" s="1"/>
  <c r="C4624" i="4" s="1"/>
  <c r="C5294" i="4" s="1"/>
  <c r="D1274" i="4"/>
  <c r="D1944" i="4" s="1"/>
  <c r="D2614" i="4" s="1"/>
  <c r="D3284" i="4" s="1"/>
  <c r="D3954" i="4" s="1"/>
  <c r="D4624" i="4" s="1"/>
  <c r="D5294" i="4" s="1"/>
  <c r="E1274" i="4"/>
  <c r="E1944" i="4" s="1"/>
  <c r="E2614" i="4" s="1"/>
  <c r="E3284" i="4" s="1"/>
  <c r="E3954" i="4" s="1"/>
  <c r="E4624" i="4" s="1"/>
  <c r="E5294" i="4" s="1"/>
  <c r="A1275" i="4"/>
  <c r="A1945" i="4" s="1"/>
  <c r="A2615" i="4" s="1"/>
  <c r="A3285" i="4" s="1"/>
  <c r="A3955" i="4" s="1"/>
  <c r="A4625" i="4" s="1"/>
  <c r="A5295" i="4" s="1"/>
  <c r="B1275" i="4"/>
  <c r="B1945" i="4" s="1"/>
  <c r="B2615" i="4" s="1"/>
  <c r="B3285" i="4" s="1"/>
  <c r="B3955" i="4" s="1"/>
  <c r="B4625" i="4" s="1"/>
  <c r="B5295" i="4" s="1"/>
  <c r="C1275" i="4"/>
  <c r="C1945" i="4" s="1"/>
  <c r="C2615" i="4" s="1"/>
  <c r="C3285" i="4" s="1"/>
  <c r="C3955" i="4" s="1"/>
  <c r="C4625" i="4" s="1"/>
  <c r="C5295" i="4" s="1"/>
  <c r="D1275" i="4"/>
  <c r="D1945" i="4" s="1"/>
  <c r="D2615" i="4" s="1"/>
  <c r="D3285" i="4" s="1"/>
  <c r="D3955" i="4" s="1"/>
  <c r="D4625" i="4" s="1"/>
  <c r="D5295" i="4" s="1"/>
  <c r="E1275" i="4"/>
  <c r="E1945" i="4" s="1"/>
  <c r="E2615" i="4" s="1"/>
  <c r="E3285" i="4" s="1"/>
  <c r="E3955" i="4" s="1"/>
  <c r="E4625" i="4" s="1"/>
  <c r="E5295" i="4" s="1"/>
  <c r="A1276" i="4"/>
  <c r="A1946" i="4" s="1"/>
  <c r="A2616" i="4" s="1"/>
  <c r="A3286" i="4" s="1"/>
  <c r="A3956" i="4" s="1"/>
  <c r="A4626" i="4" s="1"/>
  <c r="A5296" i="4" s="1"/>
  <c r="B1276" i="4"/>
  <c r="B1946" i="4" s="1"/>
  <c r="B2616" i="4" s="1"/>
  <c r="B3286" i="4" s="1"/>
  <c r="B3956" i="4" s="1"/>
  <c r="B4626" i="4" s="1"/>
  <c r="B5296" i="4" s="1"/>
  <c r="C1276" i="4"/>
  <c r="C1946" i="4" s="1"/>
  <c r="C2616" i="4" s="1"/>
  <c r="C3286" i="4" s="1"/>
  <c r="C3956" i="4" s="1"/>
  <c r="C4626" i="4" s="1"/>
  <c r="C5296" i="4" s="1"/>
  <c r="D1276" i="4"/>
  <c r="D1946" i="4" s="1"/>
  <c r="D2616" i="4" s="1"/>
  <c r="D3286" i="4" s="1"/>
  <c r="D3956" i="4" s="1"/>
  <c r="D4626" i="4" s="1"/>
  <c r="D5296" i="4" s="1"/>
  <c r="E1276" i="4"/>
  <c r="E1946" i="4" s="1"/>
  <c r="E2616" i="4" s="1"/>
  <c r="E3286" i="4" s="1"/>
  <c r="E3956" i="4" s="1"/>
  <c r="E4626" i="4" s="1"/>
  <c r="E5296" i="4" s="1"/>
  <c r="A1277" i="4"/>
  <c r="A1947" i="4" s="1"/>
  <c r="A2617" i="4" s="1"/>
  <c r="A3287" i="4" s="1"/>
  <c r="A3957" i="4" s="1"/>
  <c r="A4627" i="4" s="1"/>
  <c r="A5297" i="4" s="1"/>
  <c r="B1277" i="4"/>
  <c r="B1947" i="4" s="1"/>
  <c r="B2617" i="4" s="1"/>
  <c r="B3287" i="4" s="1"/>
  <c r="B3957" i="4" s="1"/>
  <c r="B4627" i="4" s="1"/>
  <c r="B5297" i="4" s="1"/>
  <c r="C1277" i="4"/>
  <c r="C1947" i="4" s="1"/>
  <c r="C2617" i="4" s="1"/>
  <c r="C3287" i="4" s="1"/>
  <c r="C3957" i="4" s="1"/>
  <c r="C4627" i="4" s="1"/>
  <c r="C5297" i="4" s="1"/>
  <c r="D1277" i="4"/>
  <c r="D1947" i="4" s="1"/>
  <c r="D2617" i="4" s="1"/>
  <c r="D3287" i="4" s="1"/>
  <c r="D3957" i="4" s="1"/>
  <c r="D4627" i="4" s="1"/>
  <c r="D5297" i="4" s="1"/>
  <c r="E1277" i="4"/>
  <c r="E1947" i="4" s="1"/>
  <c r="E2617" i="4" s="1"/>
  <c r="E3287" i="4" s="1"/>
  <c r="E3957" i="4" s="1"/>
  <c r="E4627" i="4" s="1"/>
  <c r="E5297" i="4" s="1"/>
  <c r="A1278" i="4"/>
  <c r="A1948" i="4" s="1"/>
  <c r="A2618" i="4" s="1"/>
  <c r="A3288" i="4" s="1"/>
  <c r="A3958" i="4" s="1"/>
  <c r="A4628" i="4" s="1"/>
  <c r="A5298" i="4" s="1"/>
  <c r="B1278" i="4"/>
  <c r="B1948" i="4" s="1"/>
  <c r="B2618" i="4" s="1"/>
  <c r="B3288" i="4" s="1"/>
  <c r="B3958" i="4" s="1"/>
  <c r="B4628" i="4" s="1"/>
  <c r="B5298" i="4" s="1"/>
  <c r="C1278" i="4"/>
  <c r="C1948" i="4" s="1"/>
  <c r="C2618" i="4" s="1"/>
  <c r="C3288" i="4" s="1"/>
  <c r="C3958" i="4" s="1"/>
  <c r="C4628" i="4" s="1"/>
  <c r="C5298" i="4" s="1"/>
  <c r="D1278" i="4"/>
  <c r="D1948" i="4" s="1"/>
  <c r="D2618" i="4" s="1"/>
  <c r="D3288" i="4" s="1"/>
  <c r="D3958" i="4" s="1"/>
  <c r="D4628" i="4" s="1"/>
  <c r="D5298" i="4" s="1"/>
  <c r="E1278" i="4"/>
  <c r="E1948" i="4" s="1"/>
  <c r="E2618" i="4" s="1"/>
  <c r="E3288" i="4" s="1"/>
  <c r="E3958" i="4" s="1"/>
  <c r="E4628" i="4" s="1"/>
  <c r="E5298" i="4" s="1"/>
  <c r="A1279" i="4"/>
  <c r="A1949" i="4" s="1"/>
  <c r="A2619" i="4" s="1"/>
  <c r="A3289" i="4" s="1"/>
  <c r="A3959" i="4" s="1"/>
  <c r="A4629" i="4" s="1"/>
  <c r="A5299" i="4" s="1"/>
  <c r="B1279" i="4"/>
  <c r="B1949" i="4" s="1"/>
  <c r="B2619" i="4" s="1"/>
  <c r="B3289" i="4" s="1"/>
  <c r="B3959" i="4" s="1"/>
  <c r="B4629" i="4" s="1"/>
  <c r="B5299" i="4" s="1"/>
  <c r="C1279" i="4"/>
  <c r="C1949" i="4" s="1"/>
  <c r="C2619" i="4" s="1"/>
  <c r="C3289" i="4" s="1"/>
  <c r="C3959" i="4" s="1"/>
  <c r="C4629" i="4" s="1"/>
  <c r="C5299" i="4" s="1"/>
  <c r="D1279" i="4"/>
  <c r="D1949" i="4" s="1"/>
  <c r="D2619" i="4" s="1"/>
  <c r="D3289" i="4" s="1"/>
  <c r="D3959" i="4" s="1"/>
  <c r="D4629" i="4" s="1"/>
  <c r="D5299" i="4" s="1"/>
  <c r="A1280" i="4"/>
  <c r="A1950" i="4" s="1"/>
  <c r="A2620" i="4" s="1"/>
  <c r="A3290" i="4" s="1"/>
  <c r="A3960" i="4" s="1"/>
  <c r="A4630" i="4" s="1"/>
  <c r="A5300" i="4" s="1"/>
  <c r="B1280" i="4"/>
  <c r="B1950" i="4" s="1"/>
  <c r="B2620" i="4" s="1"/>
  <c r="B3290" i="4" s="1"/>
  <c r="B3960" i="4" s="1"/>
  <c r="B4630" i="4" s="1"/>
  <c r="B5300" i="4" s="1"/>
  <c r="C1280" i="4"/>
  <c r="C1950" i="4" s="1"/>
  <c r="C2620" i="4" s="1"/>
  <c r="C3290" i="4" s="1"/>
  <c r="C3960" i="4" s="1"/>
  <c r="C4630" i="4" s="1"/>
  <c r="C5300" i="4" s="1"/>
  <c r="D1280" i="4"/>
  <c r="D1950" i="4" s="1"/>
  <c r="D2620" i="4" s="1"/>
  <c r="D3290" i="4" s="1"/>
  <c r="D3960" i="4" s="1"/>
  <c r="D4630" i="4" s="1"/>
  <c r="D5300" i="4" s="1"/>
  <c r="A1281" i="4"/>
  <c r="A1951" i="4" s="1"/>
  <c r="A2621" i="4" s="1"/>
  <c r="A3291" i="4" s="1"/>
  <c r="A3961" i="4" s="1"/>
  <c r="A4631" i="4" s="1"/>
  <c r="A5301" i="4" s="1"/>
  <c r="B1281" i="4"/>
  <c r="B1951" i="4" s="1"/>
  <c r="B2621" i="4" s="1"/>
  <c r="B3291" i="4" s="1"/>
  <c r="B3961" i="4" s="1"/>
  <c r="B4631" i="4" s="1"/>
  <c r="B5301" i="4" s="1"/>
  <c r="C1281" i="4"/>
  <c r="C1951" i="4" s="1"/>
  <c r="C2621" i="4" s="1"/>
  <c r="C3291" i="4" s="1"/>
  <c r="C3961" i="4" s="1"/>
  <c r="C4631" i="4" s="1"/>
  <c r="C5301" i="4" s="1"/>
  <c r="D1281" i="4"/>
  <c r="D1951" i="4" s="1"/>
  <c r="D2621" i="4" s="1"/>
  <c r="D3291" i="4" s="1"/>
  <c r="D3961" i="4" s="1"/>
  <c r="D4631" i="4" s="1"/>
  <c r="D5301" i="4" s="1"/>
  <c r="A1282" i="4"/>
  <c r="A1952" i="4" s="1"/>
  <c r="A2622" i="4" s="1"/>
  <c r="A3292" i="4" s="1"/>
  <c r="A3962" i="4" s="1"/>
  <c r="A4632" i="4" s="1"/>
  <c r="A5302" i="4" s="1"/>
  <c r="B1282" i="4"/>
  <c r="B1952" i="4" s="1"/>
  <c r="B2622" i="4" s="1"/>
  <c r="B3292" i="4" s="1"/>
  <c r="B3962" i="4" s="1"/>
  <c r="B4632" i="4" s="1"/>
  <c r="B5302" i="4" s="1"/>
  <c r="C1282" i="4"/>
  <c r="C1952" i="4" s="1"/>
  <c r="C2622" i="4" s="1"/>
  <c r="C3292" i="4" s="1"/>
  <c r="C3962" i="4" s="1"/>
  <c r="C4632" i="4" s="1"/>
  <c r="C5302" i="4" s="1"/>
  <c r="D1282" i="4"/>
  <c r="D1952" i="4" s="1"/>
  <c r="D2622" i="4" s="1"/>
  <c r="D3292" i="4" s="1"/>
  <c r="D3962" i="4" s="1"/>
  <c r="D4632" i="4" s="1"/>
  <c r="D5302" i="4" s="1"/>
  <c r="A1283" i="4"/>
  <c r="A1953" i="4" s="1"/>
  <c r="A2623" i="4" s="1"/>
  <c r="A3293" i="4" s="1"/>
  <c r="A3963" i="4" s="1"/>
  <c r="A4633" i="4" s="1"/>
  <c r="A5303" i="4" s="1"/>
  <c r="B1283" i="4"/>
  <c r="B1953" i="4" s="1"/>
  <c r="B2623" i="4" s="1"/>
  <c r="B3293" i="4" s="1"/>
  <c r="B3963" i="4" s="1"/>
  <c r="B4633" i="4" s="1"/>
  <c r="B5303" i="4" s="1"/>
  <c r="C1283" i="4"/>
  <c r="C1953" i="4" s="1"/>
  <c r="C2623" i="4" s="1"/>
  <c r="C3293" i="4" s="1"/>
  <c r="C3963" i="4" s="1"/>
  <c r="C4633" i="4" s="1"/>
  <c r="C5303" i="4" s="1"/>
  <c r="D1283" i="4"/>
  <c r="D1953" i="4" s="1"/>
  <c r="D2623" i="4" s="1"/>
  <c r="D3293" i="4" s="1"/>
  <c r="D3963" i="4" s="1"/>
  <c r="D4633" i="4" s="1"/>
  <c r="D5303" i="4" s="1"/>
  <c r="A1284" i="4"/>
  <c r="A1954" i="4" s="1"/>
  <c r="A2624" i="4" s="1"/>
  <c r="A3294" i="4" s="1"/>
  <c r="A3964" i="4" s="1"/>
  <c r="A4634" i="4" s="1"/>
  <c r="A5304" i="4" s="1"/>
  <c r="B1284" i="4"/>
  <c r="B1954" i="4" s="1"/>
  <c r="B2624" i="4" s="1"/>
  <c r="B3294" i="4" s="1"/>
  <c r="B3964" i="4" s="1"/>
  <c r="B4634" i="4" s="1"/>
  <c r="B5304" i="4" s="1"/>
  <c r="C1284" i="4"/>
  <c r="C1954" i="4" s="1"/>
  <c r="C2624" i="4" s="1"/>
  <c r="C3294" i="4" s="1"/>
  <c r="C3964" i="4" s="1"/>
  <c r="C4634" i="4" s="1"/>
  <c r="C5304" i="4" s="1"/>
  <c r="D1284" i="4"/>
  <c r="D1954" i="4" s="1"/>
  <c r="D2624" i="4" s="1"/>
  <c r="D3294" i="4" s="1"/>
  <c r="D3964" i="4" s="1"/>
  <c r="D4634" i="4" s="1"/>
  <c r="D5304" i="4" s="1"/>
  <c r="A1285" i="4"/>
  <c r="A1955" i="4" s="1"/>
  <c r="A2625" i="4" s="1"/>
  <c r="A3295" i="4" s="1"/>
  <c r="A3965" i="4" s="1"/>
  <c r="A4635" i="4" s="1"/>
  <c r="A5305" i="4" s="1"/>
  <c r="B1285" i="4"/>
  <c r="B1955" i="4" s="1"/>
  <c r="B2625" i="4" s="1"/>
  <c r="B3295" i="4" s="1"/>
  <c r="B3965" i="4" s="1"/>
  <c r="B4635" i="4" s="1"/>
  <c r="B5305" i="4" s="1"/>
  <c r="C1285" i="4"/>
  <c r="C1955" i="4" s="1"/>
  <c r="C2625" i="4" s="1"/>
  <c r="C3295" i="4" s="1"/>
  <c r="C3965" i="4" s="1"/>
  <c r="C4635" i="4" s="1"/>
  <c r="C5305" i="4" s="1"/>
  <c r="D1285" i="4"/>
  <c r="D1955" i="4" s="1"/>
  <c r="D2625" i="4" s="1"/>
  <c r="D3295" i="4" s="1"/>
  <c r="D3965" i="4" s="1"/>
  <c r="D4635" i="4" s="1"/>
  <c r="D5305" i="4" s="1"/>
  <c r="A1286" i="4"/>
  <c r="A1956" i="4" s="1"/>
  <c r="A2626" i="4" s="1"/>
  <c r="A3296" i="4" s="1"/>
  <c r="A3966" i="4" s="1"/>
  <c r="A4636" i="4" s="1"/>
  <c r="A5306" i="4" s="1"/>
  <c r="B1286" i="4"/>
  <c r="B1956" i="4" s="1"/>
  <c r="B2626" i="4" s="1"/>
  <c r="B3296" i="4" s="1"/>
  <c r="B3966" i="4" s="1"/>
  <c r="B4636" i="4" s="1"/>
  <c r="B5306" i="4" s="1"/>
  <c r="C1286" i="4"/>
  <c r="C1956" i="4" s="1"/>
  <c r="C2626" i="4" s="1"/>
  <c r="C3296" i="4" s="1"/>
  <c r="C3966" i="4" s="1"/>
  <c r="C4636" i="4" s="1"/>
  <c r="C5306" i="4" s="1"/>
  <c r="D1286" i="4"/>
  <c r="D1956" i="4" s="1"/>
  <c r="D2626" i="4" s="1"/>
  <c r="D3296" i="4" s="1"/>
  <c r="D3966" i="4" s="1"/>
  <c r="D4636" i="4" s="1"/>
  <c r="D5306" i="4" s="1"/>
  <c r="E1286" i="4"/>
  <c r="E1956" i="4" s="1"/>
  <c r="E2626" i="4" s="1"/>
  <c r="E3296" i="4" s="1"/>
  <c r="E3966" i="4" s="1"/>
  <c r="E4636" i="4" s="1"/>
  <c r="E5306" i="4" s="1"/>
  <c r="A1287" i="4"/>
  <c r="A1957" i="4" s="1"/>
  <c r="A2627" i="4" s="1"/>
  <c r="A3297" i="4" s="1"/>
  <c r="A3967" i="4" s="1"/>
  <c r="A4637" i="4" s="1"/>
  <c r="A5307" i="4" s="1"/>
  <c r="B1287" i="4"/>
  <c r="B1957" i="4" s="1"/>
  <c r="B2627" i="4" s="1"/>
  <c r="B3297" i="4" s="1"/>
  <c r="B3967" i="4" s="1"/>
  <c r="B4637" i="4" s="1"/>
  <c r="B5307" i="4" s="1"/>
  <c r="C1287" i="4"/>
  <c r="C1957" i="4" s="1"/>
  <c r="C2627" i="4" s="1"/>
  <c r="C3297" i="4" s="1"/>
  <c r="C3967" i="4" s="1"/>
  <c r="C4637" i="4" s="1"/>
  <c r="C5307" i="4" s="1"/>
  <c r="D1287" i="4"/>
  <c r="D1957" i="4" s="1"/>
  <c r="D2627" i="4" s="1"/>
  <c r="D3297" i="4" s="1"/>
  <c r="D3967" i="4" s="1"/>
  <c r="D4637" i="4" s="1"/>
  <c r="D5307" i="4" s="1"/>
  <c r="A1288" i="4"/>
  <c r="A1958" i="4" s="1"/>
  <c r="A2628" i="4" s="1"/>
  <c r="A3298" i="4" s="1"/>
  <c r="A3968" i="4" s="1"/>
  <c r="A4638" i="4" s="1"/>
  <c r="A5308" i="4" s="1"/>
  <c r="B1288" i="4"/>
  <c r="B1958" i="4" s="1"/>
  <c r="B2628" i="4" s="1"/>
  <c r="B3298" i="4" s="1"/>
  <c r="B3968" i="4" s="1"/>
  <c r="B4638" i="4" s="1"/>
  <c r="B5308" i="4" s="1"/>
  <c r="C1288" i="4"/>
  <c r="C1958" i="4" s="1"/>
  <c r="C2628" i="4" s="1"/>
  <c r="C3298" i="4" s="1"/>
  <c r="C3968" i="4" s="1"/>
  <c r="C4638" i="4" s="1"/>
  <c r="C5308" i="4" s="1"/>
  <c r="D1288" i="4"/>
  <c r="D1958" i="4" s="1"/>
  <c r="D2628" i="4" s="1"/>
  <c r="D3298" i="4" s="1"/>
  <c r="D3968" i="4" s="1"/>
  <c r="D4638" i="4" s="1"/>
  <c r="D5308" i="4" s="1"/>
  <c r="A1289" i="4"/>
  <c r="A1959" i="4" s="1"/>
  <c r="A2629" i="4" s="1"/>
  <c r="A3299" i="4" s="1"/>
  <c r="A3969" i="4" s="1"/>
  <c r="A4639" i="4" s="1"/>
  <c r="A5309" i="4" s="1"/>
  <c r="B1289" i="4"/>
  <c r="B1959" i="4" s="1"/>
  <c r="B2629" i="4" s="1"/>
  <c r="B3299" i="4" s="1"/>
  <c r="B3969" i="4" s="1"/>
  <c r="B4639" i="4" s="1"/>
  <c r="B5309" i="4" s="1"/>
  <c r="C1289" i="4"/>
  <c r="C1959" i="4" s="1"/>
  <c r="C2629" i="4" s="1"/>
  <c r="C3299" i="4" s="1"/>
  <c r="C3969" i="4" s="1"/>
  <c r="C4639" i="4" s="1"/>
  <c r="C5309" i="4" s="1"/>
  <c r="D1289" i="4"/>
  <c r="D1959" i="4" s="1"/>
  <c r="D2629" i="4" s="1"/>
  <c r="D3299" i="4" s="1"/>
  <c r="D3969" i="4" s="1"/>
  <c r="D4639" i="4" s="1"/>
  <c r="D5309" i="4" s="1"/>
  <c r="A1290" i="4"/>
  <c r="A1960" i="4" s="1"/>
  <c r="A2630" i="4" s="1"/>
  <c r="A3300" i="4" s="1"/>
  <c r="A3970" i="4" s="1"/>
  <c r="A4640" i="4" s="1"/>
  <c r="A5310" i="4" s="1"/>
  <c r="B1290" i="4"/>
  <c r="B1960" i="4" s="1"/>
  <c r="B2630" i="4" s="1"/>
  <c r="B3300" i="4" s="1"/>
  <c r="B3970" i="4" s="1"/>
  <c r="B4640" i="4" s="1"/>
  <c r="B5310" i="4" s="1"/>
  <c r="C1290" i="4"/>
  <c r="C1960" i="4" s="1"/>
  <c r="C2630" i="4" s="1"/>
  <c r="C3300" i="4" s="1"/>
  <c r="C3970" i="4" s="1"/>
  <c r="C4640" i="4" s="1"/>
  <c r="C5310" i="4" s="1"/>
  <c r="D1290" i="4"/>
  <c r="D1960" i="4" s="1"/>
  <c r="D2630" i="4" s="1"/>
  <c r="D3300" i="4" s="1"/>
  <c r="D3970" i="4" s="1"/>
  <c r="D4640" i="4" s="1"/>
  <c r="D5310" i="4" s="1"/>
  <c r="A1291" i="4"/>
  <c r="A1961" i="4" s="1"/>
  <c r="A2631" i="4" s="1"/>
  <c r="A3301" i="4" s="1"/>
  <c r="A3971" i="4" s="1"/>
  <c r="A4641" i="4" s="1"/>
  <c r="A5311" i="4" s="1"/>
  <c r="B1291" i="4"/>
  <c r="B1961" i="4" s="1"/>
  <c r="B2631" i="4" s="1"/>
  <c r="B3301" i="4" s="1"/>
  <c r="B3971" i="4" s="1"/>
  <c r="B4641" i="4" s="1"/>
  <c r="B5311" i="4" s="1"/>
  <c r="C1291" i="4"/>
  <c r="C1961" i="4" s="1"/>
  <c r="C2631" i="4" s="1"/>
  <c r="C3301" i="4" s="1"/>
  <c r="C3971" i="4" s="1"/>
  <c r="C4641" i="4" s="1"/>
  <c r="C5311" i="4" s="1"/>
  <c r="D1291" i="4"/>
  <c r="D1961" i="4" s="1"/>
  <c r="D2631" i="4" s="1"/>
  <c r="D3301" i="4" s="1"/>
  <c r="D3971" i="4" s="1"/>
  <c r="D4641" i="4" s="1"/>
  <c r="D5311" i="4" s="1"/>
  <c r="A1292" i="4"/>
  <c r="A1962" i="4" s="1"/>
  <c r="A2632" i="4" s="1"/>
  <c r="A3302" i="4" s="1"/>
  <c r="A3972" i="4" s="1"/>
  <c r="A4642" i="4" s="1"/>
  <c r="A5312" i="4" s="1"/>
  <c r="B1292" i="4"/>
  <c r="B1962" i="4" s="1"/>
  <c r="B2632" i="4" s="1"/>
  <c r="B3302" i="4" s="1"/>
  <c r="B3972" i="4" s="1"/>
  <c r="B4642" i="4" s="1"/>
  <c r="B5312" i="4" s="1"/>
  <c r="C1292" i="4"/>
  <c r="C1962" i="4" s="1"/>
  <c r="C2632" i="4" s="1"/>
  <c r="C3302" i="4" s="1"/>
  <c r="C3972" i="4" s="1"/>
  <c r="C4642" i="4" s="1"/>
  <c r="C5312" i="4" s="1"/>
  <c r="D1292" i="4"/>
  <c r="D1962" i="4" s="1"/>
  <c r="D2632" i="4" s="1"/>
  <c r="D3302" i="4" s="1"/>
  <c r="D3972" i="4" s="1"/>
  <c r="D4642" i="4" s="1"/>
  <c r="D5312" i="4" s="1"/>
  <c r="A1293" i="4"/>
  <c r="A1963" i="4" s="1"/>
  <c r="A2633" i="4" s="1"/>
  <c r="A3303" i="4" s="1"/>
  <c r="A3973" i="4" s="1"/>
  <c r="A4643" i="4" s="1"/>
  <c r="A5313" i="4" s="1"/>
  <c r="B1293" i="4"/>
  <c r="B1963" i="4" s="1"/>
  <c r="B2633" i="4" s="1"/>
  <c r="B3303" i="4" s="1"/>
  <c r="B3973" i="4" s="1"/>
  <c r="B4643" i="4" s="1"/>
  <c r="B5313" i="4" s="1"/>
  <c r="C1293" i="4"/>
  <c r="C1963" i="4" s="1"/>
  <c r="C2633" i="4" s="1"/>
  <c r="C3303" i="4" s="1"/>
  <c r="C3973" i="4" s="1"/>
  <c r="C4643" i="4" s="1"/>
  <c r="C5313" i="4" s="1"/>
  <c r="D1293" i="4"/>
  <c r="D1963" i="4" s="1"/>
  <c r="D2633" i="4" s="1"/>
  <c r="D3303" i="4" s="1"/>
  <c r="D3973" i="4" s="1"/>
  <c r="D4643" i="4" s="1"/>
  <c r="D5313" i="4" s="1"/>
  <c r="A1294" i="4"/>
  <c r="A1964" i="4" s="1"/>
  <c r="A2634" i="4" s="1"/>
  <c r="A3304" i="4" s="1"/>
  <c r="A3974" i="4" s="1"/>
  <c r="A4644" i="4" s="1"/>
  <c r="A5314" i="4" s="1"/>
  <c r="B1294" i="4"/>
  <c r="B1964" i="4" s="1"/>
  <c r="B2634" i="4" s="1"/>
  <c r="B3304" i="4" s="1"/>
  <c r="B3974" i="4" s="1"/>
  <c r="B4644" i="4" s="1"/>
  <c r="B5314" i="4" s="1"/>
  <c r="C1294" i="4"/>
  <c r="C1964" i="4" s="1"/>
  <c r="C2634" i="4" s="1"/>
  <c r="C3304" i="4" s="1"/>
  <c r="C3974" i="4" s="1"/>
  <c r="C4644" i="4" s="1"/>
  <c r="C5314" i="4" s="1"/>
  <c r="D1294" i="4"/>
  <c r="D1964" i="4" s="1"/>
  <c r="D2634" i="4" s="1"/>
  <c r="D3304" i="4" s="1"/>
  <c r="D3974" i="4" s="1"/>
  <c r="D4644" i="4" s="1"/>
  <c r="D5314" i="4" s="1"/>
  <c r="A1295" i="4"/>
  <c r="A1965" i="4" s="1"/>
  <c r="A2635" i="4" s="1"/>
  <c r="A3305" i="4" s="1"/>
  <c r="A3975" i="4" s="1"/>
  <c r="A4645" i="4" s="1"/>
  <c r="A5315" i="4" s="1"/>
  <c r="B1295" i="4"/>
  <c r="B1965" i="4" s="1"/>
  <c r="B2635" i="4" s="1"/>
  <c r="B3305" i="4" s="1"/>
  <c r="B3975" i="4" s="1"/>
  <c r="B4645" i="4" s="1"/>
  <c r="B5315" i="4" s="1"/>
  <c r="C1295" i="4"/>
  <c r="C1965" i="4" s="1"/>
  <c r="C2635" i="4" s="1"/>
  <c r="C3305" i="4" s="1"/>
  <c r="C3975" i="4" s="1"/>
  <c r="C4645" i="4" s="1"/>
  <c r="C5315" i="4" s="1"/>
  <c r="D1295" i="4"/>
  <c r="D1965" i="4" s="1"/>
  <c r="D2635" i="4" s="1"/>
  <c r="D3305" i="4" s="1"/>
  <c r="D3975" i="4" s="1"/>
  <c r="D4645" i="4" s="1"/>
  <c r="D5315" i="4" s="1"/>
  <c r="E1295" i="4"/>
  <c r="E1965" i="4" s="1"/>
  <c r="E2635" i="4" s="1"/>
  <c r="E3305" i="4" s="1"/>
  <c r="E3975" i="4" s="1"/>
  <c r="E4645" i="4" s="1"/>
  <c r="E5315" i="4" s="1"/>
  <c r="A1296" i="4"/>
  <c r="A1966" i="4" s="1"/>
  <c r="A2636" i="4" s="1"/>
  <c r="A3306" i="4" s="1"/>
  <c r="A3976" i="4" s="1"/>
  <c r="A4646" i="4" s="1"/>
  <c r="A5316" i="4" s="1"/>
  <c r="B1296" i="4"/>
  <c r="B1966" i="4" s="1"/>
  <c r="B2636" i="4" s="1"/>
  <c r="B3306" i="4" s="1"/>
  <c r="B3976" i="4" s="1"/>
  <c r="B4646" i="4" s="1"/>
  <c r="B5316" i="4" s="1"/>
  <c r="C1296" i="4"/>
  <c r="C1966" i="4" s="1"/>
  <c r="C2636" i="4" s="1"/>
  <c r="C3306" i="4" s="1"/>
  <c r="C3976" i="4" s="1"/>
  <c r="C4646" i="4" s="1"/>
  <c r="C5316" i="4" s="1"/>
  <c r="D1296" i="4"/>
  <c r="D1966" i="4" s="1"/>
  <c r="D2636" i="4" s="1"/>
  <c r="D3306" i="4" s="1"/>
  <c r="D3976" i="4" s="1"/>
  <c r="D4646" i="4" s="1"/>
  <c r="D5316" i="4" s="1"/>
  <c r="E1296" i="4"/>
  <c r="E1966" i="4" s="1"/>
  <c r="E2636" i="4" s="1"/>
  <c r="E3306" i="4" s="1"/>
  <c r="E3976" i="4" s="1"/>
  <c r="E4646" i="4" s="1"/>
  <c r="E5316" i="4" s="1"/>
  <c r="A1297" i="4"/>
  <c r="A1967" i="4" s="1"/>
  <c r="A2637" i="4" s="1"/>
  <c r="A3307" i="4" s="1"/>
  <c r="A3977" i="4" s="1"/>
  <c r="A4647" i="4" s="1"/>
  <c r="A5317" i="4" s="1"/>
  <c r="B1297" i="4"/>
  <c r="B1967" i="4" s="1"/>
  <c r="B2637" i="4" s="1"/>
  <c r="B3307" i="4" s="1"/>
  <c r="B3977" i="4" s="1"/>
  <c r="B4647" i="4" s="1"/>
  <c r="B5317" i="4" s="1"/>
  <c r="C1297" i="4"/>
  <c r="C1967" i="4" s="1"/>
  <c r="C2637" i="4" s="1"/>
  <c r="C3307" i="4" s="1"/>
  <c r="C3977" i="4" s="1"/>
  <c r="C4647" i="4" s="1"/>
  <c r="C5317" i="4" s="1"/>
  <c r="D1297" i="4"/>
  <c r="D1967" i="4" s="1"/>
  <c r="D2637" i="4" s="1"/>
  <c r="D3307" i="4" s="1"/>
  <c r="D3977" i="4" s="1"/>
  <c r="D4647" i="4" s="1"/>
  <c r="D5317" i="4" s="1"/>
  <c r="E1297" i="4"/>
  <c r="E1967" i="4" s="1"/>
  <c r="E2637" i="4" s="1"/>
  <c r="E3307" i="4" s="1"/>
  <c r="E3977" i="4" s="1"/>
  <c r="E4647" i="4" s="1"/>
  <c r="E5317" i="4" s="1"/>
  <c r="A1298" i="4"/>
  <c r="A1968" i="4" s="1"/>
  <c r="A2638" i="4" s="1"/>
  <c r="A3308" i="4" s="1"/>
  <c r="A3978" i="4" s="1"/>
  <c r="A4648" i="4" s="1"/>
  <c r="A5318" i="4" s="1"/>
  <c r="B1298" i="4"/>
  <c r="B1968" i="4" s="1"/>
  <c r="B2638" i="4" s="1"/>
  <c r="B3308" i="4" s="1"/>
  <c r="B3978" i="4" s="1"/>
  <c r="B4648" i="4" s="1"/>
  <c r="B5318" i="4" s="1"/>
  <c r="C1298" i="4"/>
  <c r="C1968" i="4" s="1"/>
  <c r="C2638" i="4" s="1"/>
  <c r="C3308" i="4" s="1"/>
  <c r="C3978" i="4" s="1"/>
  <c r="C4648" i="4" s="1"/>
  <c r="C5318" i="4" s="1"/>
  <c r="D1298" i="4"/>
  <c r="D1968" i="4" s="1"/>
  <c r="D2638" i="4" s="1"/>
  <c r="D3308" i="4" s="1"/>
  <c r="D3978" i="4" s="1"/>
  <c r="D4648" i="4" s="1"/>
  <c r="D5318" i="4" s="1"/>
  <c r="E1298" i="4"/>
  <c r="E1968" i="4" s="1"/>
  <c r="E2638" i="4" s="1"/>
  <c r="E3308" i="4" s="1"/>
  <c r="E3978" i="4" s="1"/>
  <c r="E4648" i="4" s="1"/>
  <c r="E5318" i="4" s="1"/>
  <c r="A1299" i="4"/>
  <c r="A1969" i="4" s="1"/>
  <c r="A2639" i="4" s="1"/>
  <c r="A3309" i="4" s="1"/>
  <c r="A3979" i="4" s="1"/>
  <c r="A4649" i="4" s="1"/>
  <c r="A5319" i="4" s="1"/>
  <c r="B1299" i="4"/>
  <c r="B1969" i="4" s="1"/>
  <c r="B2639" i="4" s="1"/>
  <c r="B3309" i="4" s="1"/>
  <c r="B3979" i="4" s="1"/>
  <c r="B4649" i="4" s="1"/>
  <c r="B5319" i="4" s="1"/>
  <c r="C1299" i="4"/>
  <c r="C1969" i="4" s="1"/>
  <c r="C2639" i="4" s="1"/>
  <c r="C3309" i="4" s="1"/>
  <c r="C3979" i="4" s="1"/>
  <c r="C4649" i="4" s="1"/>
  <c r="C5319" i="4" s="1"/>
  <c r="D1299" i="4"/>
  <c r="D1969" i="4" s="1"/>
  <c r="D2639" i="4" s="1"/>
  <c r="D3309" i="4" s="1"/>
  <c r="D3979" i="4" s="1"/>
  <c r="D4649" i="4" s="1"/>
  <c r="D5319" i="4" s="1"/>
  <c r="E1299" i="4"/>
  <c r="E1969" i="4" s="1"/>
  <c r="E2639" i="4" s="1"/>
  <c r="E3309" i="4" s="1"/>
  <c r="E3979" i="4" s="1"/>
  <c r="E4649" i="4" s="1"/>
  <c r="E5319" i="4" s="1"/>
  <c r="A1300" i="4"/>
  <c r="A1970" i="4" s="1"/>
  <c r="A2640" i="4" s="1"/>
  <c r="A3310" i="4" s="1"/>
  <c r="A3980" i="4" s="1"/>
  <c r="A4650" i="4" s="1"/>
  <c r="A5320" i="4" s="1"/>
  <c r="B1300" i="4"/>
  <c r="B1970" i="4" s="1"/>
  <c r="B2640" i="4" s="1"/>
  <c r="B3310" i="4" s="1"/>
  <c r="B3980" i="4" s="1"/>
  <c r="B4650" i="4" s="1"/>
  <c r="B5320" i="4" s="1"/>
  <c r="C1300" i="4"/>
  <c r="C1970" i="4" s="1"/>
  <c r="C2640" i="4" s="1"/>
  <c r="C3310" i="4" s="1"/>
  <c r="C3980" i="4" s="1"/>
  <c r="C4650" i="4" s="1"/>
  <c r="C5320" i="4" s="1"/>
  <c r="D1300" i="4"/>
  <c r="D1970" i="4" s="1"/>
  <c r="D2640" i="4" s="1"/>
  <c r="D3310" i="4" s="1"/>
  <c r="D3980" i="4" s="1"/>
  <c r="D4650" i="4" s="1"/>
  <c r="D5320" i="4" s="1"/>
  <c r="E1300" i="4"/>
  <c r="E1970" i="4" s="1"/>
  <c r="E2640" i="4" s="1"/>
  <c r="E3310" i="4" s="1"/>
  <c r="E3980" i="4" s="1"/>
  <c r="E4650" i="4" s="1"/>
  <c r="E5320" i="4" s="1"/>
  <c r="A1301" i="4"/>
  <c r="A1971" i="4" s="1"/>
  <c r="A2641" i="4" s="1"/>
  <c r="A3311" i="4" s="1"/>
  <c r="A3981" i="4" s="1"/>
  <c r="A4651" i="4" s="1"/>
  <c r="A5321" i="4" s="1"/>
  <c r="B1301" i="4"/>
  <c r="B1971" i="4" s="1"/>
  <c r="B2641" i="4" s="1"/>
  <c r="B3311" i="4" s="1"/>
  <c r="B3981" i="4" s="1"/>
  <c r="B4651" i="4" s="1"/>
  <c r="B5321" i="4" s="1"/>
  <c r="C1301" i="4"/>
  <c r="C1971" i="4" s="1"/>
  <c r="C2641" i="4" s="1"/>
  <c r="C3311" i="4" s="1"/>
  <c r="C3981" i="4" s="1"/>
  <c r="C4651" i="4" s="1"/>
  <c r="C5321" i="4" s="1"/>
  <c r="D1301" i="4"/>
  <c r="D1971" i="4" s="1"/>
  <c r="D2641" i="4" s="1"/>
  <c r="D3311" i="4" s="1"/>
  <c r="D3981" i="4" s="1"/>
  <c r="D4651" i="4" s="1"/>
  <c r="D5321" i="4" s="1"/>
  <c r="E1301" i="4"/>
  <c r="E1971" i="4" s="1"/>
  <c r="E2641" i="4" s="1"/>
  <c r="E3311" i="4" s="1"/>
  <c r="E3981" i="4" s="1"/>
  <c r="E4651" i="4" s="1"/>
  <c r="E5321" i="4" s="1"/>
  <c r="A1302" i="4"/>
  <c r="A1972" i="4" s="1"/>
  <c r="A2642" i="4" s="1"/>
  <c r="A3312" i="4" s="1"/>
  <c r="A3982" i="4" s="1"/>
  <c r="A4652" i="4" s="1"/>
  <c r="A5322" i="4" s="1"/>
  <c r="B1302" i="4"/>
  <c r="B1972" i="4" s="1"/>
  <c r="B2642" i="4" s="1"/>
  <c r="B3312" i="4" s="1"/>
  <c r="B3982" i="4" s="1"/>
  <c r="B4652" i="4" s="1"/>
  <c r="B5322" i="4" s="1"/>
  <c r="C1302" i="4"/>
  <c r="C1972" i="4" s="1"/>
  <c r="C2642" i="4" s="1"/>
  <c r="C3312" i="4" s="1"/>
  <c r="C3982" i="4" s="1"/>
  <c r="C4652" i="4" s="1"/>
  <c r="C5322" i="4" s="1"/>
  <c r="D1302" i="4"/>
  <c r="D1972" i="4" s="1"/>
  <c r="D2642" i="4" s="1"/>
  <c r="D3312" i="4" s="1"/>
  <c r="D3982" i="4" s="1"/>
  <c r="D4652" i="4" s="1"/>
  <c r="D5322" i="4" s="1"/>
  <c r="E1302" i="4"/>
  <c r="E1972" i="4" s="1"/>
  <c r="E2642" i="4" s="1"/>
  <c r="E3312" i="4" s="1"/>
  <c r="E3982" i="4" s="1"/>
  <c r="E4652" i="4" s="1"/>
  <c r="E5322" i="4" s="1"/>
  <c r="A1303" i="4"/>
  <c r="A1973" i="4" s="1"/>
  <c r="A2643" i="4" s="1"/>
  <c r="A3313" i="4" s="1"/>
  <c r="A3983" i="4" s="1"/>
  <c r="A4653" i="4" s="1"/>
  <c r="A5323" i="4" s="1"/>
  <c r="B1303" i="4"/>
  <c r="B1973" i="4" s="1"/>
  <c r="B2643" i="4" s="1"/>
  <c r="B3313" i="4" s="1"/>
  <c r="B3983" i="4" s="1"/>
  <c r="B4653" i="4" s="1"/>
  <c r="B5323" i="4" s="1"/>
  <c r="C1303" i="4"/>
  <c r="C1973" i="4" s="1"/>
  <c r="C2643" i="4" s="1"/>
  <c r="C3313" i="4" s="1"/>
  <c r="C3983" i="4" s="1"/>
  <c r="C4653" i="4" s="1"/>
  <c r="C5323" i="4" s="1"/>
  <c r="D1303" i="4"/>
  <c r="D1973" i="4" s="1"/>
  <c r="D2643" i="4" s="1"/>
  <c r="D3313" i="4" s="1"/>
  <c r="D3983" i="4" s="1"/>
  <c r="D4653" i="4" s="1"/>
  <c r="D5323" i="4" s="1"/>
  <c r="E1303" i="4"/>
  <c r="E1973" i="4" s="1"/>
  <c r="E2643" i="4" s="1"/>
  <c r="E3313" i="4" s="1"/>
  <c r="E3983" i="4" s="1"/>
  <c r="E4653" i="4" s="1"/>
  <c r="E5323" i="4" s="1"/>
  <c r="A1304" i="4"/>
  <c r="A1974" i="4" s="1"/>
  <c r="A2644" i="4" s="1"/>
  <c r="A3314" i="4" s="1"/>
  <c r="A3984" i="4" s="1"/>
  <c r="A4654" i="4" s="1"/>
  <c r="A5324" i="4" s="1"/>
  <c r="B1304" i="4"/>
  <c r="B1974" i="4" s="1"/>
  <c r="B2644" i="4" s="1"/>
  <c r="B3314" i="4" s="1"/>
  <c r="B3984" i="4" s="1"/>
  <c r="B4654" i="4" s="1"/>
  <c r="B5324" i="4" s="1"/>
  <c r="C1304" i="4"/>
  <c r="C1974" i="4" s="1"/>
  <c r="C2644" i="4" s="1"/>
  <c r="C3314" i="4" s="1"/>
  <c r="C3984" i="4" s="1"/>
  <c r="C4654" i="4" s="1"/>
  <c r="C5324" i="4" s="1"/>
  <c r="D1304" i="4"/>
  <c r="D1974" i="4" s="1"/>
  <c r="D2644" i="4" s="1"/>
  <c r="D3314" i="4" s="1"/>
  <c r="D3984" i="4" s="1"/>
  <c r="D4654" i="4" s="1"/>
  <c r="D5324" i="4" s="1"/>
  <c r="E1304" i="4"/>
  <c r="E1974" i="4" s="1"/>
  <c r="E2644" i="4" s="1"/>
  <c r="E3314" i="4" s="1"/>
  <c r="E3984" i="4" s="1"/>
  <c r="E4654" i="4" s="1"/>
  <c r="E5324" i="4" s="1"/>
  <c r="A1305" i="4"/>
  <c r="A1975" i="4" s="1"/>
  <c r="A2645" i="4" s="1"/>
  <c r="A3315" i="4" s="1"/>
  <c r="A3985" i="4" s="1"/>
  <c r="A4655" i="4" s="1"/>
  <c r="A5325" i="4" s="1"/>
  <c r="B1305" i="4"/>
  <c r="B1975" i="4" s="1"/>
  <c r="B2645" i="4" s="1"/>
  <c r="B3315" i="4" s="1"/>
  <c r="B3985" i="4" s="1"/>
  <c r="B4655" i="4" s="1"/>
  <c r="B5325" i="4" s="1"/>
  <c r="C1305" i="4"/>
  <c r="C1975" i="4" s="1"/>
  <c r="C2645" i="4" s="1"/>
  <c r="C3315" i="4" s="1"/>
  <c r="C3985" i="4" s="1"/>
  <c r="C4655" i="4" s="1"/>
  <c r="C5325" i="4" s="1"/>
  <c r="D1305" i="4"/>
  <c r="D1975" i="4" s="1"/>
  <c r="D2645" i="4" s="1"/>
  <c r="D3315" i="4" s="1"/>
  <c r="D3985" i="4" s="1"/>
  <c r="D4655" i="4" s="1"/>
  <c r="D5325" i="4" s="1"/>
  <c r="E1305" i="4"/>
  <c r="E1975" i="4" s="1"/>
  <c r="E2645" i="4" s="1"/>
  <c r="E3315" i="4" s="1"/>
  <c r="E3985" i="4" s="1"/>
  <c r="E4655" i="4" s="1"/>
  <c r="E5325" i="4" s="1"/>
  <c r="A1306" i="4"/>
  <c r="A1976" i="4" s="1"/>
  <c r="A2646" i="4" s="1"/>
  <c r="A3316" i="4" s="1"/>
  <c r="A3986" i="4" s="1"/>
  <c r="A4656" i="4" s="1"/>
  <c r="A5326" i="4" s="1"/>
  <c r="B1306" i="4"/>
  <c r="B1976" i="4" s="1"/>
  <c r="B2646" i="4" s="1"/>
  <c r="B3316" i="4" s="1"/>
  <c r="B3986" i="4" s="1"/>
  <c r="B4656" i="4" s="1"/>
  <c r="B5326" i="4" s="1"/>
  <c r="C1306" i="4"/>
  <c r="C1976" i="4" s="1"/>
  <c r="C2646" i="4" s="1"/>
  <c r="C3316" i="4" s="1"/>
  <c r="C3986" i="4" s="1"/>
  <c r="C4656" i="4" s="1"/>
  <c r="C5326" i="4" s="1"/>
  <c r="D1306" i="4"/>
  <c r="D1976" i="4" s="1"/>
  <c r="D2646" i="4" s="1"/>
  <c r="D3316" i="4" s="1"/>
  <c r="D3986" i="4" s="1"/>
  <c r="D4656" i="4" s="1"/>
  <c r="D5326" i="4" s="1"/>
  <c r="E1306" i="4"/>
  <c r="E1976" i="4" s="1"/>
  <c r="E2646" i="4" s="1"/>
  <c r="E3316" i="4" s="1"/>
  <c r="E3986" i="4" s="1"/>
  <c r="E4656" i="4" s="1"/>
  <c r="E5326" i="4" s="1"/>
  <c r="A1307" i="4"/>
  <c r="A1977" i="4" s="1"/>
  <c r="A2647" i="4" s="1"/>
  <c r="A3317" i="4" s="1"/>
  <c r="A3987" i="4" s="1"/>
  <c r="A4657" i="4" s="1"/>
  <c r="A5327" i="4" s="1"/>
  <c r="B1307" i="4"/>
  <c r="B1977" i="4" s="1"/>
  <c r="B2647" i="4" s="1"/>
  <c r="B3317" i="4" s="1"/>
  <c r="B3987" i="4" s="1"/>
  <c r="B4657" i="4" s="1"/>
  <c r="B5327" i="4" s="1"/>
  <c r="C1307" i="4"/>
  <c r="C1977" i="4" s="1"/>
  <c r="C2647" i="4" s="1"/>
  <c r="C3317" i="4" s="1"/>
  <c r="C3987" i="4" s="1"/>
  <c r="C4657" i="4" s="1"/>
  <c r="C5327" i="4" s="1"/>
  <c r="D1307" i="4"/>
  <c r="D1977" i="4" s="1"/>
  <c r="D2647" i="4" s="1"/>
  <c r="D3317" i="4" s="1"/>
  <c r="D3987" i="4" s="1"/>
  <c r="D4657" i="4" s="1"/>
  <c r="D5327" i="4" s="1"/>
  <c r="E1307" i="4"/>
  <c r="E1977" i="4" s="1"/>
  <c r="E2647" i="4" s="1"/>
  <c r="E3317" i="4" s="1"/>
  <c r="E3987" i="4" s="1"/>
  <c r="E4657" i="4" s="1"/>
  <c r="E5327" i="4" s="1"/>
  <c r="A1308" i="4"/>
  <c r="A1978" i="4" s="1"/>
  <c r="A2648" i="4" s="1"/>
  <c r="A3318" i="4" s="1"/>
  <c r="A3988" i="4" s="1"/>
  <c r="A4658" i="4" s="1"/>
  <c r="A5328" i="4" s="1"/>
  <c r="B1308" i="4"/>
  <c r="B1978" i="4" s="1"/>
  <c r="B2648" i="4" s="1"/>
  <c r="B3318" i="4" s="1"/>
  <c r="B3988" i="4" s="1"/>
  <c r="B4658" i="4" s="1"/>
  <c r="B5328" i="4" s="1"/>
  <c r="C1308" i="4"/>
  <c r="C1978" i="4" s="1"/>
  <c r="C2648" i="4" s="1"/>
  <c r="C3318" i="4" s="1"/>
  <c r="C3988" i="4" s="1"/>
  <c r="C4658" i="4" s="1"/>
  <c r="C5328" i="4" s="1"/>
  <c r="D1308" i="4"/>
  <c r="D1978" i="4" s="1"/>
  <c r="D2648" i="4" s="1"/>
  <c r="D3318" i="4" s="1"/>
  <c r="D3988" i="4" s="1"/>
  <c r="D4658" i="4" s="1"/>
  <c r="D5328" i="4" s="1"/>
  <c r="E1308" i="4"/>
  <c r="E1978" i="4" s="1"/>
  <c r="E2648" i="4" s="1"/>
  <c r="E3318" i="4" s="1"/>
  <c r="E3988" i="4" s="1"/>
  <c r="E4658" i="4" s="1"/>
  <c r="E5328" i="4" s="1"/>
  <c r="A1309" i="4"/>
  <c r="A1979" i="4" s="1"/>
  <c r="A2649" i="4" s="1"/>
  <c r="A3319" i="4" s="1"/>
  <c r="A3989" i="4" s="1"/>
  <c r="A4659" i="4" s="1"/>
  <c r="A5329" i="4" s="1"/>
  <c r="B1309" i="4"/>
  <c r="B1979" i="4" s="1"/>
  <c r="B2649" i="4" s="1"/>
  <c r="B3319" i="4" s="1"/>
  <c r="B3989" i="4" s="1"/>
  <c r="B4659" i="4" s="1"/>
  <c r="B5329" i="4" s="1"/>
  <c r="C1309" i="4"/>
  <c r="C1979" i="4" s="1"/>
  <c r="C2649" i="4" s="1"/>
  <c r="C3319" i="4" s="1"/>
  <c r="C3989" i="4" s="1"/>
  <c r="C4659" i="4" s="1"/>
  <c r="C5329" i="4" s="1"/>
  <c r="D1309" i="4"/>
  <c r="D1979" i="4" s="1"/>
  <c r="D2649" i="4" s="1"/>
  <c r="D3319" i="4" s="1"/>
  <c r="D3989" i="4" s="1"/>
  <c r="D4659" i="4" s="1"/>
  <c r="D5329" i="4" s="1"/>
  <c r="E1309" i="4"/>
  <c r="E1979" i="4" s="1"/>
  <c r="E2649" i="4" s="1"/>
  <c r="E3319" i="4" s="1"/>
  <c r="E3989" i="4" s="1"/>
  <c r="E4659" i="4" s="1"/>
  <c r="E5329" i="4" s="1"/>
  <c r="A1310" i="4"/>
  <c r="A1980" i="4" s="1"/>
  <c r="A2650" i="4" s="1"/>
  <c r="A3320" i="4" s="1"/>
  <c r="A3990" i="4" s="1"/>
  <c r="A4660" i="4" s="1"/>
  <c r="A5330" i="4" s="1"/>
  <c r="B1310" i="4"/>
  <c r="B1980" i="4" s="1"/>
  <c r="B2650" i="4" s="1"/>
  <c r="B3320" i="4" s="1"/>
  <c r="B3990" i="4" s="1"/>
  <c r="B4660" i="4" s="1"/>
  <c r="B5330" i="4" s="1"/>
  <c r="C1310" i="4"/>
  <c r="C1980" i="4" s="1"/>
  <c r="C2650" i="4" s="1"/>
  <c r="C3320" i="4" s="1"/>
  <c r="C3990" i="4" s="1"/>
  <c r="C4660" i="4" s="1"/>
  <c r="C5330" i="4" s="1"/>
  <c r="D1310" i="4"/>
  <c r="D1980" i="4" s="1"/>
  <c r="D2650" i="4" s="1"/>
  <c r="D3320" i="4" s="1"/>
  <c r="D3990" i="4" s="1"/>
  <c r="D4660" i="4" s="1"/>
  <c r="D5330" i="4" s="1"/>
  <c r="E1310" i="4"/>
  <c r="E1980" i="4" s="1"/>
  <c r="E2650" i="4" s="1"/>
  <c r="E3320" i="4" s="1"/>
  <c r="E3990" i="4" s="1"/>
  <c r="E4660" i="4" s="1"/>
  <c r="E5330" i="4" s="1"/>
  <c r="A1311" i="4"/>
  <c r="A1981" i="4" s="1"/>
  <c r="A2651" i="4" s="1"/>
  <c r="A3321" i="4" s="1"/>
  <c r="A3991" i="4" s="1"/>
  <c r="A4661" i="4" s="1"/>
  <c r="A5331" i="4" s="1"/>
  <c r="B1311" i="4"/>
  <c r="B1981" i="4" s="1"/>
  <c r="B2651" i="4" s="1"/>
  <c r="B3321" i="4" s="1"/>
  <c r="B3991" i="4" s="1"/>
  <c r="B4661" i="4" s="1"/>
  <c r="B5331" i="4" s="1"/>
  <c r="C1311" i="4"/>
  <c r="C1981" i="4" s="1"/>
  <c r="C2651" i="4" s="1"/>
  <c r="C3321" i="4" s="1"/>
  <c r="C3991" i="4" s="1"/>
  <c r="C4661" i="4" s="1"/>
  <c r="C5331" i="4" s="1"/>
  <c r="D1311" i="4"/>
  <c r="D1981" i="4" s="1"/>
  <c r="D2651" i="4" s="1"/>
  <c r="D3321" i="4" s="1"/>
  <c r="D3991" i="4" s="1"/>
  <c r="D4661" i="4" s="1"/>
  <c r="D5331" i="4" s="1"/>
  <c r="E1311" i="4"/>
  <c r="E1981" i="4" s="1"/>
  <c r="E2651" i="4" s="1"/>
  <c r="E3321" i="4" s="1"/>
  <c r="E3991" i="4" s="1"/>
  <c r="E4661" i="4" s="1"/>
  <c r="E5331" i="4" s="1"/>
  <c r="A1312" i="4"/>
  <c r="A1982" i="4" s="1"/>
  <c r="A2652" i="4" s="1"/>
  <c r="A3322" i="4" s="1"/>
  <c r="A3992" i="4" s="1"/>
  <c r="A4662" i="4" s="1"/>
  <c r="A5332" i="4" s="1"/>
  <c r="B1312" i="4"/>
  <c r="B1982" i="4" s="1"/>
  <c r="B2652" i="4" s="1"/>
  <c r="B3322" i="4" s="1"/>
  <c r="B3992" i="4" s="1"/>
  <c r="B4662" i="4" s="1"/>
  <c r="B5332" i="4" s="1"/>
  <c r="C1312" i="4"/>
  <c r="C1982" i="4" s="1"/>
  <c r="C2652" i="4" s="1"/>
  <c r="C3322" i="4" s="1"/>
  <c r="C3992" i="4" s="1"/>
  <c r="C4662" i="4" s="1"/>
  <c r="C5332" i="4" s="1"/>
  <c r="D1312" i="4"/>
  <c r="D1982" i="4" s="1"/>
  <c r="D2652" i="4" s="1"/>
  <c r="D3322" i="4" s="1"/>
  <c r="D3992" i="4" s="1"/>
  <c r="D4662" i="4" s="1"/>
  <c r="D5332" i="4" s="1"/>
  <c r="E1312" i="4"/>
  <c r="E1982" i="4" s="1"/>
  <c r="E2652" i="4" s="1"/>
  <c r="E3322" i="4" s="1"/>
  <c r="E3992" i="4" s="1"/>
  <c r="E4662" i="4" s="1"/>
  <c r="E5332" i="4" s="1"/>
  <c r="A1313" i="4"/>
  <c r="A1983" i="4" s="1"/>
  <c r="A2653" i="4" s="1"/>
  <c r="A3323" i="4" s="1"/>
  <c r="A3993" i="4" s="1"/>
  <c r="A4663" i="4" s="1"/>
  <c r="A5333" i="4" s="1"/>
  <c r="B1313" i="4"/>
  <c r="B1983" i="4" s="1"/>
  <c r="B2653" i="4" s="1"/>
  <c r="B3323" i="4" s="1"/>
  <c r="B3993" i="4" s="1"/>
  <c r="B4663" i="4" s="1"/>
  <c r="B5333" i="4" s="1"/>
  <c r="C1313" i="4"/>
  <c r="C1983" i="4" s="1"/>
  <c r="C2653" i="4" s="1"/>
  <c r="C3323" i="4" s="1"/>
  <c r="C3993" i="4" s="1"/>
  <c r="C4663" i="4" s="1"/>
  <c r="C5333" i="4" s="1"/>
  <c r="D1313" i="4"/>
  <c r="D1983" i="4" s="1"/>
  <c r="D2653" i="4" s="1"/>
  <c r="D3323" i="4" s="1"/>
  <c r="D3993" i="4" s="1"/>
  <c r="D4663" i="4" s="1"/>
  <c r="D5333" i="4" s="1"/>
  <c r="E1313" i="4"/>
  <c r="E1983" i="4" s="1"/>
  <c r="E2653" i="4" s="1"/>
  <c r="E3323" i="4" s="1"/>
  <c r="E3993" i="4" s="1"/>
  <c r="E4663" i="4" s="1"/>
  <c r="E5333" i="4" s="1"/>
  <c r="A1314" i="4"/>
  <c r="A1984" i="4" s="1"/>
  <c r="A2654" i="4" s="1"/>
  <c r="A3324" i="4" s="1"/>
  <c r="A3994" i="4" s="1"/>
  <c r="A4664" i="4" s="1"/>
  <c r="A5334" i="4" s="1"/>
  <c r="B1314" i="4"/>
  <c r="B1984" i="4" s="1"/>
  <c r="B2654" i="4" s="1"/>
  <c r="B3324" i="4" s="1"/>
  <c r="B3994" i="4" s="1"/>
  <c r="B4664" i="4" s="1"/>
  <c r="B5334" i="4" s="1"/>
  <c r="C1314" i="4"/>
  <c r="C1984" i="4" s="1"/>
  <c r="C2654" i="4" s="1"/>
  <c r="C3324" i="4" s="1"/>
  <c r="C3994" i="4" s="1"/>
  <c r="C4664" i="4" s="1"/>
  <c r="C5334" i="4" s="1"/>
  <c r="D1314" i="4"/>
  <c r="D1984" i="4" s="1"/>
  <c r="D2654" i="4" s="1"/>
  <c r="D3324" i="4" s="1"/>
  <c r="D3994" i="4" s="1"/>
  <c r="D4664" i="4" s="1"/>
  <c r="D5334" i="4" s="1"/>
  <c r="E1314" i="4"/>
  <c r="E1984" i="4" s="1"/>
  <c r="E2654" i="4" s="1"/>
  <c r="E3324" i="4" s="1"/>
  <c r="E3994" i="4" s="1"/>
  <c r="E4664" i="4" s="1"/>
  <c r="E5334" i="4" s="1"/>
  <c r="A1315" i="4"/>
  <c r="A1985" i="4" s="1"/>
  <c r="A2655" i="4" s="1"/>
  <c r="A3325" i="4" s="1"/>
  <c r="A3995" i="4" s="1"/>
  <c r="A4665" i="4" s="1"/>
  <c r="A5335" i="4" s="1"/>
  <c r="B1315" i="4"/>
  <c r="B1985" i="4" s="1"/>
  <c r="B2655" i="4" s="1"/>
  <c r="B3325" i="4" s="1"/>
  <c r="B3995" i="4" s="1"/>
  <c r="B4665" i="4" s="1"/>
  <c r="B5335" i="4" s="1"/>
  <c r="C1315" i="4"/>
  <c r="C1985" i="4" s="1"/>
  <c r="C2655" i="4" s="1"/>
  <c r="C3325" i="4" s="1"/>
  <c r="C3995" i="4" s="1"/>
  <c r="C4665" i="4" s="1"/>
  <c r="C5335" i="4" s="1"/>
  <c r="D1315" i="4"/>
  <c r="D1985" i="4" s="1"/>
  <c r="D2655" i="4" s="1"/>
  <c r="D3325" i="4" s="1"/>
  <c r="D3995" i="4" s="1"/>
  <c r="D4665" i="4" s="1"/>
  <c r="D5335" i="4" s="1"/>
  <c r="E1315" i="4"/>
  <c r="E1985" i="4" s="1"/>
  <c r="E2655" i="4" s="1"/>
  <c r="E3325" i="4" s="1"/>
  <c r="E3995" i="4" s="1"/>
  <c r="E4665" i="4" s="1"/>
  <c r="E5335" i="4" s="1"/>
  <c r="A1316" i="4"/>
  <c r="A1986" i="4" s="1"/>
  <c r="A2656" i="4" s="1"/>
  <c r="A3326" i="4" s="1"/>
  <c r="A3996" i="4" s="1"/>
  <c r="A4666" i="4" s="1"/>
  <c r="A5336" i="4" s="1"/>
  <c r="B1316" i="4"/>
  <c r="B1986" i="4" s="1"/>
  <c r="B2656" i="4" s="1"/>
  <c r="B3326" i="4" s="1"/>
  <c r="B3996" i="4" s="1"/>
  <c r="B4666" i="4" s="1"/>
  <c r="B5336" i="4" s="1"/>
  <c r="C1316" i="4"/>
  <c r="C1986" i="4" s="1"/>
  <c r="C2656" i="4" s="1"/>
  <c r="C3326" i="4" s="1"/>
  <c r="C3996" i="4" s="1"/>
  <c r="C4666" i="4" s="1"/>
  <c r="C5336" i="4" s="1"/>
  <c r="D1316" i="4"/>
  <c r="D1986" i="4" s="1"/>
  <c r="D2656" i="4" s="1"/>
  <c r="D3326" i="4" s="1"/>
  <c r="D3996" i="4" s="1"/>
  <c r="D4666" i="4" s="1"/>
  <c r="D5336" i="4" s="1"/>
  <c r="E1316" i="4"/>
  <c r="E1986" i="4" s="1"/>
  <c r="E2656" i="4" s="1"/>
  <c r="E3326" i="4" s="1"/>
  <c r="E3996" i="4" s="1"/>
  <c r="E4666" i="4" s="1"/>
  <c r="E5336" i="4" s="1"/>
  <c r="A1317" i="4"/>
  <c r="A1987" i="4" s="1"/>
  <c r="A2657" i="4" s="1"/>
  <c r="A3327" i="4" s="1"/>
  <c r="A3997" i="4" s="1"/>
  <c r="A4667" i="4" s="1"/>
  <c r="A5337" i="4" s="1"/>
  <c r="B1317" i="4"/>
  <c r="B1987" i="4" s="1"/>
  <c r="B2657" i="4" s="1"/>
  <c r="B3327" i="4" s="1"/>
  <c r="B3997" i="4" s="1"/>
  <c r="B4667" i="4" s="1"/>
  <c r="B5337" i="4" s="1"/>
  <c r="C1317" i="4"/>
  <c r="C1987" i="4" s="1"/>
  <c r="C2657" i="4" s="1"/>
  <c r="C3327" i="4" s="1"/>
  <c r="C3997" i="4" s="1"/>
  <c r="C4667" i="4" s="1"/>
  <c r="C5337" i="4" s="1"/>
  <c r="D1317" i="4"/>
  <c r="D1987" i="4" s="1"/>
  <c r="D2657" i="4" s="1"/>
  <c r="D3327" i="4" s="1"/>
  <c r="D3997" i="4" s="1"/>
  <c r="D4667" i="4" s="1"/>
  <c r="D5337" i="4" s="1"/>
  <c r="E1317" i="4"/>
  <c r="E1987" i="4" s="1"/>
  <c r="E2657" i="4" s="1"/>
  <c r="E3327" i="4" s="1"/>
  <c r="E3997" i="4" s="1"/>
  <c r="E4667" i="4" s="1"/>
  <c r="E5337" i="4" s="1"/>
  <c r="A1318" i="4"/>
  <c r="A1988" i="4" s="1"/>
  <c r="A2658" i="4" s="1"/>
  <c r="A3328" i="4" s="1"/>
  <c r="A3998" i="4" s="1"/>
  <c r="A4668" i="4" s="1"/>
  <c r="A5338" i="4" s="1"/>
  <c r="B1318" i="4"/>
  <c r="B1988" i="4" s="1"/>
  <c r="B2658" i="4" s="1"/>
  <c r="B3328" i="4" s="1"/>
  <c r="B3998" i="4" s="1"/>
  <c r="B4668" i="4" s="1"/>
  <c r="B5338" i="4" s="1"/>
  <c r="C1318" i="4"/>
  <c r="C1988" i="4" s="1"/>
  <c r="C2658" i="4" s="1"/>
  <c r="C3328" i="4" s="1"/>
  <c r="C3998" i="4" s="1"/>
  <c r="C4668" i="4" s="1"/>
  <c r="C5338" i="4" s="1"/>
  <c r="D1318" i="4"/>
  <c r="D1988" i="4" s="1"/>
  <c r="D2658" i="4" s="1"/>
  <c r="D3328" i="4" s="1"/>
  <c r="D3998" i="4" s="1"/>
  <c r="D4668" i="4" s="1"/>
  <c r="D5338" i="4" s="1"/>
  <c r="E1318" i="4"/>
  <c r="E1988" i="4" s="1"/>
  <c r="E2658" i="4" s="1"/>
  <c r="E3328" i="4" s="1"/>
  <c r="E3998" i="4" s="1"/>
  <c r="E4668" i="4" s="1"/>
  <c r="E5338" i="4" s="1"/>
  <c r="A1319" i="4"/>
  <c r="A1989" i="4" s="1"/>
  <c r="A2659" i="4" s="1"/>
  <c r="A3329" i="4" s="1"/>
  <c r="A3999" i="4" s="1"/>
  <c r="A4669" i="4" s="1"/>
  <c r="A5339" i="4" s="1"/>
  <c r="B1319" i="4"/>
  <c r="B1989" i="4" s="1"/>
  <c r="B2659" i="4" s="1"/>
  <c r="B3329" i="4" s="1"/>
  <c r="B3999" i="4" s="1"/>
  <c r="B4669" i="4" s="1"/>
  <c r="B5339" i="4" s="1"/>
  <c r="C1319" i="4"/>
  <c r="C1989" i="4" s="1"/>
  <c r="C2659" i="4" s="1"/>
  <c r="C3329" i="4" s="1"/>
  <c r="C3999" i="4" s="1"/>
  <c r="C4669" i="4" s="1"/>
  <c r="C5339" i="4" s="1"/>
  <c r="D1319" i="4"/>
  <c r="D1989" i="4" s="1"/>
  <c r="D2659" i="4" s="1"/>
  <c r="D3329" i="4" s="1"/>
  <c r="D3999" i="4" s="1"/>
  <c r="D4669" i="4" s="1"/>
  <c r="D5339" i="4" s="1"/>
  <c r="E1319" i="4"/>
  <c r="E1989" i="4" s="1"/>
  <c r="E2659" i="4" s="1"/>
  <c r="E3329" i="4" s="1"/>
  <c r="E3999" i="4" s="1"/>
  <c r="E4669" i="4" s="1"/>
  <c r="E5339" i="4" s="1"/>
  <c r="A1320" i="4"/>
  <c r="A1990" i="4" s="1"/>
  <c r="A2660" i="4" s="1"/>
  <c r="A3330" i="4" s="1"/>
  <c r="A4000" i="4" s="1"/>
  <c r="A4670" i="4" s="1"/>
  <c r="A5340" i="4" s="1"/>
  <c r="B1320" i="4"/>
  <c r="B1990" i="4" s="1"/>
  <c r="B2660" i="4" s="1"/>
  <c r="B3330" i="4" s="1"/>
  <c r="B4000" i="4" s="1"/>
  <c r="B4670" i="4" s="1"/>
  <c r="B5340" i="4" s="1"/>
  <c r="C1320" i="4"/>
  <c r="C1990" i="4" s="1"/>
  <c r="C2660" i="4" s="1"/>
  <c r="C3330" i="4" s="1"/>
  <c r="C4000" i="4" s="1"/>
  <c r="C4670" i="4" s="1"/>
  <c r="C5340" i="4" s="1"/>
  <c r="D1320" i="4"/>
  <c r="D1990" i="4" s="1"/>
  <c r="D2660" i="4" s="1"/>
  <c r="D3330" i="4" s="1"/>
  <c r="D4000" i="4" s="1"/>
  <c r="D4670" i="4" s="1"/>
  <c r="D5340" i="4" s="1"/>
  <c r="E1320" i="4"/>
  <c r="E1990" i="4" s="1"/>
  <c r="E2660" i="4" s="1"/>
  <c r="E3330" i="4" s="1"/>
  <c r="E4000" i="4" s="1"/>
  <c r="E4670" i="4" s="1"/>
  <c r="E5340" i="4" s="1"/>
  <c r="A1321" i="4"/>
  <c r="A1991" i="4" s="1"/>
  <c r="A2661" i="4" s="1"/>
  <c r="A3331" i="4" s="1"/>
  <c r="A4001" i="4" s="1"/>
  <c r="A4671" i="4" s="1"/>
  <c r="A5341" i="4" s="1"/>
  <c r="B1321" i="4"/>
  <c r="B1991" i="4" s="1"/>
  <c r="B2661" i="4" s="1"/>
  <c r="B3331" i="4" s="1"/>
  <c r="B4001" i="4" s="1"/>
  <c r="B4671" i="4" s="1"/>
  <c r="B5341" i="4" s="1"/>
  <c r="C1321" i="4"/>
  <c r="C1991" i="4" s="1"/>
  <c r="C2661" i="4" s="1"/>
  <c r="C3331" i="4" s="1"/>
  <c r="C4001" i="4" s="1"/>
  <c r="C4671" i="4" s="1"/>
  <c r="C5341" i="4" s="1"/>
  <c r="D1321" i="4"/>
  <c r="D1991" i="4" s="1"/>
  <c r="D2661" i="4" s="1"/>
  <c r="D3331" i="4" s="1"/>
  <c r="D4001" i="4" s="1"/>
  <c r="D4671" i="4" s="1"/>
  <c r="D5341" i="4" s="1"/>
  <c r="E1321" i="4"/>
  <c r="E1991" i="4" s="1"/>
  <c r="E2661" i="4" s="1"/>
  <c r="E3331" i="4" s="1"/>
  <c r="E4001" i="4" s="1"/>
  <c r="E4671" i="4" s="1"/>
  <c r="E5341" i="4" s="1"/>
  <c r="A1322" i="4"/>
  <c r="A1992" i="4" s="1"/>
  <c r="A2662" i="4" s="1"/>
  <c r="A3332" i="4" s="1"/>
  <c r="A4002" i="4" s="1"/>
  <c r="A4672" i="4" s="1"/>
  <c r="A5342" i="4" s="1"/>
  <c r="B1322" i="4"/>
  <c r="B1992" i="4" s="1"/>
  <c r="B2662" i="4" s="1"/>
  <c r="B3332" i="4" s="1"/>
  <c r="B4002" i="4" s="1"/>
  <c r="B4672" i="4" s="1"/>
  <c r="B5342" i="4" s="1"/>
  <c r="C1322" i="4"/>
  <c r="C1992" i="4" s="1"/>
  <c r="C2662" i="4" s="1"/>
  <c r="C3332" i="4" s="1"/>
  <c r="C4002" i="4" s="1"/>
  <c r="C4672" i="4" s="1"/>
  <c r="C5342" i="4" s="1"/>
  <c r="D1322" i="4"/>
  <c r="D1992" i="4" s="1"/>
  <c r="D2662" i="4" s="1"/>
  <c r="D3332" i="4" s="1"/>
  <c r="D4002" i="4" s="1"/>
  <c r="D4672" i="4" s="1"/>
  <c r="D5342" i="4" s="1"/>
  <c r="E1322" i="4"/>
  <c r="E1992" i="4" s="1"/>
  <c r="E2662" i="4" s="1"/>
  <c r="E3332" i="4" s="1"/>
  <c r="E4002" i="4" s="1"/>
  <c r="E4672" i="4" s="1"/>
  <c r="E5342" i="4" s="1"/>
  <c r="A1323" i="4"/>
  <c r="A1993" i="4" s="1"/>
  <c r="A2663" i="4" s="1"/>
  <c r="A3333" i="4" s="1"/>
  <c r="A4003" i="4" s="1"/>
  <c r="A4673" i="4" s="1"/>
  <c r="A5343" i="4" s="1"/>
  <c r="B1323" i="4"/>
  <c r="B1993" i="4" s="1"/>
  <c r="B2663" i="4" s="1"/>
  <c r="B3333" i="4" s="1"/>
  <c r="B4003" i="4" s="1"/>
  <c r="B4673" i="4" s="1"/>
  <c r="B5343" i="4" s="1"/>
  <c r="C1323" i="4"/>
  <c r="C1993" i="4" s="1"/>
  <c r="C2663" i="4" s="1"/>
  <c r="C3333" i="4" s="1"/>
  <c r="C4003" i="4" s="1"/>
  <c r="C4673" i="4" s="1"/>
  <c r="C5343" i="4" s="1"/>
  <c r="D1323" i="4"/>
  <c r="D1993" i="4" s="1"/>
  <c r="D2663" i="4" s="1"/>
  <c r="D3333" i="4" s="1"/>
  <c r="D4003" i="4" s="1"/>
  <c r="D4673" i="4" s="1"/>
  <c r="D5343" i="4" s="1"/>
  <c r="E1323" i="4"/>
  <c r="E1993" i="4" s="1"/>
  <c r="E2663" i="4" s="1"/>
  <c r="E3333" i="4" s="1"/>
  <c r="E4003" i="4" s="1"/>
  <c r="E4673" i="4" s="1"/>
  <c r="E5343" i="4" s="1"/>
  <c r="A1324" i="4"/>
  <c r="A1994" i="4" s="1"/>
  <c r="A2664" i="4" s="1"/>
  <c r="A3334" i="4" s="1"/>
  <c r="A4004" i="4" s="1"/>
  <c r="A4674" i="4" s="1"/>
  <c r="A5344" i="4" s="1"/>
  <c r="B1324" i="4"/>
  <c r="B1994" i="4" s="1"/>
  <c r="B2664" i="4" s="1"/>
  <c r="B3334" i="4" s="1"/>
  <c r="B4004" i="4" s="1"/>
  <c r="B4674" i="4" s="1"/>
  <c r="B5344" i="4" s="1"/>
  <c r="C1324" i="4"/>
  <c r="C1994" i="4" s="1"/>
  <c r="C2664" i="4" s="1"/>
  <c r="C3334" i="4" s="1"/>
  <c r="C4004" i="4" s="1"/>
  <c r="C4674" i="4" s="1"/>
  <c r="C5344" i="4" s="1"/>
  <c r="D1324" i="4"/>
  <c r="D1994" i="4" s="1"/>
  <c r="D2664" i="4" s="1"/>
  <c r="D3334" i="4" s="1"/>
  <c r="D4004" i="4" s="1"/>
  <c r="D4674" i="4" s="1"/>
  <c r="D5344" i="4" s="1"/>
  <c r="E1324" i="4"/>
  <c r="E1994" i="4" s="1"/>
  <c r="E2664" i="4" s="1"/>
  <c r="E3334" i="4" s="1"/>
  <c r="E4004" i="4" s="1"/>
  <c r="E4674" i="4" s="1"/>
  <c r="E5344" i="4" s="1"/>
  <c r="A1325" i="4"/>
  <c r="A1995" i="4" s="1"/>
  <c r="A2665" i="4" s="1"/>
  <c r="A3335" i="4" s="1"/>
  <c r="A4005" i="4" s="1"/>
  <c r="A4675" i="4" s="1"/>
  <c r="A5345" i="4" s="1"/>
  <c r="B1325" i="4"/>
  <c r="B1995" i="4" s="1"/>
  <c r="B2665" i="4" s="1"/>
  <c r="B3335" i="4" s="1"/>
  <c r="B4005" i="4" s="1"/>
  <c r="B4675" i="4" s="1"/>
  <c r="B5345" i="4" s="1"/>
  <c r="C1325" i="4"/>
  <c r="C1995" i="4" s="1"/>
  <c r="C2665" i="4" s="1"/>
  <c r="C3335" i="4" s="1"/>
  <c r="C4005" i="4" s="1"/>
  <c r="C4675" i="4" s="1"/>
  <c r="C5345" i="4" s="1"/>
  <c r="D1325" i="4"/>
  <c r="D1995" i="4" s="1"/>
  <c r="D2665" i="4" s="1"/>
  <c r="D3335" i="4" s="1"/>
  <c r="D4005" i="4" s="1"/>
  <c r="D4675" i="4" s="1"/>
  <c r="D5345" i="4" s="1"/>
  <c r="E1325" i="4"/>
  <c r="E1995" i="4" s="1"/>
  <c r="E2665" i="4" s="1"/>
  <c r="E3335" i="4" s="1"/>
  <c r="E4005" i="4" s="1"/>
  <c r="E4675" i="4" s="1"/>
  <c r="E5345" i="4" s="1"/>
  <c r="A1326" i="4"/>
  <c r="A1996" i="4" s="1"/>
  <c r="A2666" i="4" s="1"/>
  <c r="A3336" i="4" s="1"/>
  <c r="A4006" i="4" s="1"/>
  <c r="A4676" i="4" s="1"/>
  <c r="A5346" i="4" s="1"/>
  <c r="B1326" i="4"/>
  <c r="B1996" i="4" s="1"/>
  <c r="B2666" i="4" s="1"/>
  <c r="B3336" i="4" s="1"/>
  <c r="B4006" i="4" s="1"/>
  <c r="B4676" i="4" s="1"/>
  <c r="B5346" i="4" s="1"/>
  <c r="C1326" i="4"/>
  <c r="C1996" i="4" s="1"/>
  <c r="C2666" i="4" s="1"/>
  <c r="C3336" i="4" s="1"/>
  <c r="C4006" i="4" s="1"/>
  <c r="C4676" i="4" s="1"/>
  <c r="C5346" i="4" s="1"/>
  <c r="D1326" i="4"/>
  <c r="D1996" i="4" s="1"/>
  <c r="D2666" i="4" s="1"/>
  <c r="D3336" i="4" s="1"/>
  <c r="D4006" i="4" s="1"/>
  <c r="D4676" i="4" s="1"/>
  <c r="D5346" i="4" s="1"/>
  <c r="E1326" i="4"/>
  <c r="E1996" i="4" s="1"/>
  <c r="E2666" i="4" s="1"/>
  <c r="E3336" i="4" s="1"/>
  <c r="E4006" i="4" s="1"/>
  <c r="E4676" i="4" s="1"/>
  <c r="E5346" i="4" s="1"/>
  <c r="A1327" i="4"/>
  <c r="A1997" i="4" s="1"/>
  <c r="A2667" i="4" s="1"/>
  <c r="A3337" i="4" s="1"/>
  <c r="A4007" i="4" s="1"/>
  <c r="A4677" i="4" s="1"/>
  <c r="A5347" i="4" s="1"/>
  <c r="B1327" i="4"/>
  <c r="B1997" i="4" s="1"/>
  <c r="B2667" i="4" s="1"/>
  <c r="B3337" i="4" s="1"/>
  <c r="B4007" i="4" s="1"/>
  <c r="B4677" i="4" s="1"/>
  <c r="B5347" i="4" s="1"/>
  <c r="C1327" i="4"/>
  <c r="C1997" i="4" s="1"/>
  <c r="C2667" i="4" s="1"/>
  <c r="C3337" i="4" s="1"/>
  <c r="C4007" i="4" s="1"/>
  <c r="C4677" i="4" s="1"/>
  <c r="C5347" i="4" s="1"/>
  <c r="D1327" i="4"/>
  <c r="D1997" i="4" s="1"/>
  <c r="D2667" i="4" s="1"/>
  <c r="D3337" i="4" s="1"/>
  <c r="D4007" i="4" s="1"/>
  <c r="D4677" i="4" s="1"/>
  <c r="D5347" i="4" s="1"/>
  <c r="E1327" i="4"/>
  <c r="E1997" i="4" s="1"/>
  <c r="E2667" i="4" s="1"/>
  <c r="E3337" i="4" s="1"/>
  <c r="E4007" i="4" s="1"/>
  <c r="E4677" i="4" s="1"/>
  <c r="E5347" i="4" s="1"/>
  <c r="A1328" i="4"/>
  <c r="A1998" i="4" s="1"/>
  <c r="A2668" i="4" s="1"/>
  <c r="A3338" i="4" s="1"/>
  <c r="A4008" i="4" s="1"/>
  <c r="A4678" i="4" s="1"/>
  <c r="A5348" i="4" s="1"/>
  <c r="B1328" i="4"/>
  <c r="B1998" i="4" s="1"/>
  <c r="B2668" i="4" s="1"/>
  <c r="B3338" i="4" s="1"/>
  <c r="B4008" i="4" s="1"/>
  <c r="B4678" i="4" s="1"/>
  <c r="B5348" i="4" s="1"/>
  <c r="C1328" i="4"/>
  <c r="C1998" i="4" s="1"/>
  <c r="C2668" i="4" s="1"/>
  <c r="C3338" i="4" s="1"/>
  <c r="C4008" i="4" s="1"/>
  <c r="C4678" i="4" s="1"/>
  <c r="C5348" i="4" s="1"/>
  <c r="D1328" i="4"/>
  <c r="D1998" i="4" s="1"/>
  <c r="D2668" i="4" s="1"/>
  <c r="D3338" i="4" s="1"/>
  <c r="D4008" i="4" s="1"/>
  <c r="D4678" i="4" s="1"/>
  <c r="D5348" i="4" s="1"/>
  <c r="E1328" i="4"/>
  <c r="E1998" i="4" s="1"/>
  <c r="E2668" i="4" s="1"/>
  <c r="E3338" i="4" s="1"/>
  <c r="E4008" i="4" s="1"/>
  <c r="E4678" i="4" s="1"/>
  <c r="E5348" i="4" s="1"/>
  <c r="A1329" i="4"/>
  <c r="A1999" i="4" s="1"/>
  <c r="A2669" i="4" s="1"/>
  <c r="A3339" i="4" s="1"/>
  <c r="A4009" i="4" s="1"/>
  <c r="A4679" i="4" s="1"/>
  <c r="A5349" i="4" s="1"/>
  <c r="B1329" i="4"/>
  <c r="B1999" i="4" s="1"/>
  <c r="B2669" i="4" s="1"/>
  <c r="B3339" i="4" s="1"/>
  <c r="B4009" i="4" s="1"/>
  <c r="B4679" i="4" s="1"/>
  <c r="B5349" i="4" s="1"/>
  <c r="C1329" i="4"/>
  <c r="C1999" i="4" s="1"/>
  <c r="C2669" i="4" s="1"/>
  <c r="C3339" i="4" s="1"/>
  <c r="C4009" i="4" s="1"/>
  <c r="C4679" i="4" s="1"/>
  <c r="C5349" i="4" s="1"/>
  <c r="D1329" i="4"/>
  <c r="D1999" i="4" s="1"/>
  <c r="D2669" i="4" s="1"/>
  <c r="D3339" i="4" s="1"/>
  <c r="D4009" i="4" s="1"/>
  <c r="D4679" i="4" s="1"/>
  <c r="D5349" i="4" s="1"/>
  <c r="E1329" i="4"/>
  <c r="E1999" i="4" s="1"/>
  <c r="E2669" i="4" s="1"/>
  <c r="E3339" i="4" s="1"/>
  <c r="E4009" i="4" s="1"/>
  <c r="E4679" i="4" s="1"/>
  <c r="E5349" i="4" s="1"/>
  <c r="A1330" i="4"/>
  <c r="A2000" i="4" s="1"/>
  <c r="A2670" i="4" s="1"/>
  <c r="A3340" i="4" s="1"/>
  <c r="A4010" i="4" s="1"/>
  <c r="A4680" i="4" s="1"/>
  <c r="A5350" i="4" s="1"/>
  <c r="B1330" i="4"/>
  <c r="B2000" i="4" s="1"/>
  <c r="B2670" i="4" s="1"/>
  <c r="B3340" i="4" s="1"/>
  <c r="B4010" i="4" s="1"/>
  <c r="B4680" i="4" s="1"/>
  <c r="B5350" i="4" s="1"/>
  <c r="C1330" i="4"/>
  <c r="C2000" i="4" s="1"/>
  <c r="C2670" i="4" s="1"/>
  <c r="C3340" i="4" s="1"/>
  <c r="C4010" i="4" s="1"/>
  <c r="C4680" i="4" s="1"/>
  <c r="C5350" i="4" s="1"/>
  <c r="D1330" i="4"/>
  <c r="D2000" i="4" s="1"/>
  <c r="D2670" i="4" s="1"/>
  <c r="D3340" i="4" s="1"/>
  <c r="D4010" i="4" s="1"/>
  <c r="D4680" i="4" s="1"/>
  <c r="D5350" i="4" s="1"/>
  <c r="E1330" i="4"/>
  <c r="E2000" i="4" s="1"/>
  <c r="E2670" i="4" s="1"/>
  <c r="E3340" i="4" s="1"/>
  <c r="E4010" i="4" s="1"/>
  <c r="E4680" i="4" s="1"/>
  <c r="E5350" i="4" s="1"/>
  <c r="A1331" i="4"/>
  <c r="A2001" i="4" s="1"/>
  <c r="A2671" i="4" s="1"/>
  <c r="A3341" i="4" s="1"/>
  <c r="A4011" i="4" s="1"/>
  <c r="A4681" i="4" s="1"/>
  <c r="A5351" i="4" s="1"/>
  <c r="B1331" i="4"/>
  <c r="B2001" i="4" s="1"/>
  <c r="B2671" i="4" s="1"/>
  <c r="B3341" i="4" s="1"/>
  <c r="B4011" i="4" s="1"/>
  <c r="B4681" i="4" s="1"/>
  <c r="B5351" i="4" s="1"/>
  <c r="C1331" i="4"/>
  <c r="C2001" i="4" s="1"/>
  <c r="C2671" i="4" s="1"/>
  <c r="C3341" i="4" s="1"/>
  <c r="C4011" i="4" s="1"/>
  <c r="C4681" i="4" s="1"/>
  <c r="C5351" i="4" s="1"/>
  <c r="D1331" i="4"/>
  <c r="D2001" i="4" s="1"/>
  <c r="D2671" i="4" s="1"/>
  <c r="D3341" i="4" s="1"/>
  <c r="D4011" i="4" s="1"/>
  <c r="D4681" i="4" s="1"/>
  <c r="D5351" i="4" s="1"/>
  <c r="E1331" i="4"/>
  <c r="E2001" i="4" s="1"/>
  <c r="E2671" i="4" s="1"/>
  <c r="E3341" i="4" s="1"/>
  <c r="E4011" i="4" s="1"/>
  <c r="E4681" i="4" s="1"/>
  <c r="E5351" i="4" s="1"/>
  <c r="A975" i="4"/>
  <c r="B975" i="4"/>
  <c r="C975" i="4"/>
  <c r="D975" i="4"/>
  <c r="E975" i="4"/>
  <c r="A976" i="4"/>
  <c r="B976" i="4"/>
  <c r="D976" i="4"/>
  <c r="E976" i="4"/>
  <c r="A977" i="4"/>
  <c r="B977" i="4"/>
  <c r="D977" i="4"/>
  <c r="E977" i="4"/>
  <c r="A978" i="4"/>
  <c r="B978" i="4"/>
  <c r="D978" i="4"/>
  <c r="E978" i="4"/>
  <c r="A979" i="4"/>
  <c r="B979" i="4"/>
  <c r="D979" i="4"/>
  <c r="E979" i="4"/>
  <c r="A980" i="4"/>
  <c r="B980" i="4"/>
  <c r="D980" i="4"/>
  <c r="E980" i="4"/>
  <c r="A272" i="4"/>
  <c r="A942" i="4" s="1"/>
  <c r="A1612" i="4" s="1"/>
  <c r="A2282" i="4" s="1"/>
  <c r="A2952" i="4" s="1"/>
  <c r="A3622" i="4" s="1"/>
  <c r="A4292" i="4" s="1"/>
  <c r="A4962" i="4" s="1"/>
  <c r="B272" i="4"/>
  <c r="B942" i="4" s="1"/>
  <c r="B1612" i="4" s="1"/>
  <c r="B2282" i="4" s="1"/>
  <c r="B2952" i="4" s="1"/>
  <c r="B3622" i="4" s="1"/>
  <c r="B4292" i="4" s="1"/>
  <c r="B4962" i="4" s="1"/>
  <c r="C272" i="4"/>
  <c r="C942" i="4" s="1"/>
  <c r="C1612" i="4" s="1"/>
  <c r="C2282" i="4" s="1"/>
  <c r="C2952" i="4" s="1"/>
  <c r="C3622" i="4" s="1"/>
  <c r="C4292" i="4" s="1"/>
  <c r="C4962" i="4" s="1"/>
  <c r="D272" i="4"/>
  <c r="D942" i="4" s="1"/>
  <c r="D1612" i="4" s="1"/>
  <c r="D2282" i="4" s="1"/>
  <c r="D2952" i="4" s="1"/>
  <c r="D3622" i="4" s="1"/>
  <c r="D4292" i="4" s="1"/>
  <c r="D4962" i="4" s="1"/>
  <c r="A273" i="4"/>
  <c r="A943" i="4" s="1"/>
  <c r="A1613" i="4" s="1"/>
  <c r="A2283" i="4" s="1"/>
  <c r="A2953" i="4" s="1"/>
  <c r="A3623" i="4" s="1"/>
  <c r="A4293" i="4" s="1"/>
  <c r="A4963" i="4" s="1"/>
  <c r="B273" i="4"/>
  <c r="B943" i="4" s="1"/>
  <c r="B1613" i="4" s="1"/>
  <c r="B2283" i="4" s="1"/>
  <c r="B2953" i="4" s="1"/>
  <c r="B3623" i="4" s="1"/>
  <c r="B4293" i="4" s="1"/>
  <c r="B4963" i="4" s="1"/>
  <c r="A274" i="4"/>
  <c r="A944" i="4" s="1"/>
  <c r="A1614" i="4" s="1"/>
  <c r="A2284" i="4" s="1"/>
  <c r="A2954" i="4" s="1"/>
  <c r="A3624" i="4" s="1"/>
  <c r="A4294" i="4" s="1"/>
  <c r="A4964" i="4" s="1"/>
  <c r="B274" i="4"/>
  <c r="B944" i="4" s="1"/>
  <c r="B1614" i="4" s="1"/>
  <c r="B2284" i="4" s="1"/>
  <c r="B2954" i="4" s="1"/>
  <c r="B3624" i="4" s="1"/>
  <c r="B4294" i="4" s="1"/>
  <c r="B4964" i="4" s="1"/>
  <c r="E274" i="4"/>
  <c r="E944" i="4" s="1"/>
  <c r="E1614" i="4" s="1"/>
  <c r="E2284" i="4" s="1"/>
  <c r="E2954" i="4" s="1"/>
  <c r="E3624" i="4" s="1"/>
  <c r="E4294" i="4" s="1"/>
  <c r="E4964" i="4" s="1"/>
  <c r="A275" i="4"/>
  <c r="A945" i="4" s="1"/>
  <c r="A1615" i="4" s="1"/>
  <c r="A2285" i="4" s="1"/>
  <c r="A2955" i="4" s="1"/>
  <c r="A3625" i="4" s="1"/>
  <c r="A4295" i="4" s="1"/>
  <c r="A4965" i="4" s="1"/>
  <c r="B275" i="4"/>
  <c r="B945" i="4" s="1"/>
  <c r="B1615" i="4" s="1"/>
  <c r="B2285" i="4" s="1"/>
  <c r="B2955" i="4" s="1"/>
  <c r="B3625" i="4" s="1"/>
  <c r="B4295" i="4" s="1"/>
  <c r="B4965" i="4" s="1"/>
  <c r="C275" i="4"/>
  <c r="C945" i="4" s="1"/>
  <c r="C1615" i="4" s="1"/>
  <c r="C2285" i="4" s="1"/>
  <c r="C2955" i="4" s="1"/>
  <c r="C3625" i="4" s="1"/>
  <c r="C4295" i="4" s="1"/>
  <c r="C4965" i="4" s="1"/>
  <c r="D275" i="4"/>
  <c r="D945" i="4" s="1"/>
  <c r="D1615" i="4" s="1"/>
  <c r="D2285" i="4" s="1"/>
  <c r="D2955" i="4" s="1"/>
  <c r="D3625" i="4" s="1"/>
  <c r="D4295" i="4" s="1"/>
  <c r="D4965" i="4" s="1"/>
  <c r="A276" i="4"/>
  <c r="A946" i="4" s="1"/>
  <c r="A1616" i="4" s="1"/>
  <c r="A2286" i="4" s="1"/>
  <c r="A2956" i="4" s="1"/>
  <c r="A3626" i="4" s="1"/>
  <c r="A4296" i="4" s="1"/>
  <c r="A4966" i="4" s="1"/>
  <c r="B276" i="4"/>
  <c r="B946" i="4" s="1"/>
  <c r="B1616" i="4" s="1"/>
  <c r="B2286" i="4" s="1"/>
  <c r="B2956" i="4" s="1"/>
  <c r="B3626" i="4" s="1"/>
  <c r="B4296" i="4" s="1"/>
  <c r="B4966" i="4" s="1"/>
  <c r="E276" i="4"/>
  <c r="E946" i="4" s="1"/>
  <c r="E1616" i="4" s="1"/>
  <c r="E2286" i="4" s="1"/>
  <c r="E2956" i="4" s="1"/>
  <c r="E3626" i="4" s="1"/>
  <c r="E4296" i="4" s="1"/>
  <c r="E4966" i="4" s="1"/>
  <c r="A277" i="4"/>
  <c r="A947" i="4" s="1"/>
  <c r="A1617" i="4" s="1"/>
  <c r="A2287" i="4" s="1"/>
  <c r="A2957" i="4" s="1"/>
  <c r="A3627" i="4" s="1"/>
  <c r="A4297" i="4" s="1"/>
  <c r="A4967" i="4" s="1"/>
  <c r="B277" i="4"/>
  <c r="B947" i="4" s="1"/>
  <c r="B1617" i="4" s="1"/>
  <c r="B2287" i="4" s="1"/>
  <c r="B2957" i="4" s="1"/>
  <c r="B3627" i="4" s="1"/>
  <c r="B4297" i="4" s="1"/>
  <c r="B4967" i="4" s="1"/>
  <c r="E277" i="4"/>
  <c r="E947" i="4" s="1"/>
  <c r="E1617" i="4" s="1"/>
  <c r="E2287" i="4" s="1"/>
  <c r="E2957" i="4" s="1"/>
  <c r="E3627" i="4" s="1"/>
  <c r="E4297" i="4" s="1"/>
  <c r="E4967" i="4" s="1"/>
  <c r="A253" i="4"/>
  <c r="A923" i="4" s="1"/>
  <c r="A1593" i="4" s="1"/>
  <c r="A2263" i="4" s="1"/>
  <c r="A2933" i="4" s="1"/>
  <c r="A3603" i="4" s="1"/>
  <c r="A4273" i="4" s="1"/>
  <c r="A4943" i="4" s="1"/>
  <c r="B253" i="4"/>
  <c r="B923" i="4" s="1"/>
  <c r="B1593" i="4" s="1"/>
  <c r="B2263" i="4" s="1"/>
  <c r="B2933" i="4" s="1"/>
  <c r="B3603" i="4" s="1"/>
  <c r="B4273" i="4" s="1"/>
  <c r="B4943" i="4" s="1"/>
  <c r="C253" i="4"/>
  <c r="C923" i="4" s="1"/>
  <c r="C1593" i="4" s="1"/>
  <c r="C2263" i="4" s="1"/>
  <c r="C2933" i="4" s="1"/>
  <c r="C3603" i="4" s="1"/>
  <c r="C4273" i="4" s="1"/>
  <c r="C4943" i="4" s="1"/>
  <c r="D253" i="4"/>
  <c r="D923" i="4" s="1"/>
  <c r="D1593" i="4" s="1"/>
  <c r="D2263" i="4" s="1"/>
  <c r="D2933" i="4" s="1"/>
  <c r="D3603" i="4" s="1"/>
  <c r="D4273" i="4" s="1"/>
  <c r="D4943" i="4" s="1"/>
  <c r="A254" i="4"/>
  <c r="A924" i="4" s="1"/>
  <c r="A1594" i="4" s="1"/>
  <c r="A2264" i="4" s="1"/>
  <c r="A2934" i="4" s="1"/>
  <c r="A3604" i="4" s="1"/>
  <c r="A4274" i="4" s="1"/>
  <c r="A4944" i="4" s="1"/>
  <c r="B254" i="4"/>
  <c r="B924" i="4" s="1"/>
  <c r="B1594" i="4" s="1"/>
  <c r="B2264" i="4" s="1"/>
  <c r="B2934" i="4" s="1"/>
  <c r="B3604" i="4" s="1"/>
  <c r="B4274" i="4" s="1"/>
  <c r="B4944" i="4" s="1"/>
  <c r="A255" i="4"/>
  <c r="A925" i="4" s="1"/>
  <c r="A1595" i="4" s="1"/>
  <c r="A2265" i="4" s="1"/>
  <c r="A2935" i="4" s="1"/>
  <c r="A3605" i="4" s="1"/>
  <c r="A4275" i="4" s="1"/>
  <c r="A4945" i="4" s="1"/>
  <c r="B255" i="4"/>
  <c r="B925" i="4" s="1"/>
  <c r="B1595" i="4" s="1"/>
  <c r="B2265" i="4" s="1"/>
  <c r="B2935" i="4" s="1"/>
  <c r="B3605" i="4" s="1"/>
  <c r="B4275" i="4" s="1"/>
  <c r="B4945" i="4" s="1"/>
  <c r="A256" i="4"/>
  <c r="A926" i="4" s="1"/>
  <c r="A1596" i="4" s="1"/>
  <c r="A2266" i="4" s="1"/>
  <c r="A2936" i="4" s="1"/>
  <c r="A3606" i="4" s="1"/>
  <c r="A4276" i="4" s="1"/>
  <c r="A4946" i="4" s="1"/>
  <c r="B256" i="4"/>
  <c r="B926" i="4" s="1"/>
  <c r="B1596" i="4" s="1"/>
  <c r="B2266" i="4" s="1"/>
  <c r="B2936" i="4" s="1"/>
  <c r="B3606" i="4" s="1"/>
  <c r="B4276" i="4" s="1"/>
  <c r="B4946" i="4" s="1"/>
  <c r="A257" i="4"/>
  <c r="A927" i="4" s="1"/>
  <c r="A1597" i="4" s="1"/>
  <c r="A2267" i="4" s="1"/>
  <c r="A2937" i="4" s="1"/>
  <c r="A3607" i="4" s="1"/>
  <c r="A4277" i="4" s="1"/>
  <c r="A4947" i="4" s="1"/>
  <c r="B257" i="4"/>
  <c r="B927" i="4" s="1"/>
  <c r="B1597" i="4" s="1"/>
  <c r="B2267" i="4" s="1"/>
  <c r="B2937" i="4" s="1"/>
  <c r="B3607" i="4" s="1"/>
  <c r="B4277" i="4" s="1"/>
  <c r="B4947" i="4" s="1"/>
  <c r="A258" i="4"/>
  <c r="A928" i="4" s="1"/>
  <c r="A1598" i="4" s="1"/>
  <c r="A2268" i="4" s="1"/>
  <c r="A2938" i="4" s="1"/>
  <c r="A3608" i="4" s="1"/>
  <c r="A4278" i="4" s="1"/>
  <c r="A4948" i="4" s="1"/>
  <c r="B258" i="4"/>
  <c r="B928" i="4" s="1"/>
  <c r="B1598" i="4" s="1"/>
  <c r="B2268" i="4" s="1"/>
  <c r="B2938" i="4" s="1"/>
  <c r="B3608" i="4" s="1"/>
  <c r="B4278" i="4" s="1"/>
  <c r="B4948" i="4" s="1"/>
  <c r="E258" i="4"/>
  <c r="E928" i="4" s="1"/>
  <c r="E1598" i="4" s="1"/>
  <c r="E2268" i="4" s="1"/>
  <c r="E2938" i="4" s="1"/>
  <c r="E3608" i="4" s="1"/>
  <c r="E4278" i="4" s="1"/>
  <c r="E4948" i="4" s="1"/>
  <c r="A259" i="4"/>
  <c r="A929" i="4" s="1"/>
  <c r="A1599" i="4" s="1"/>
  <c r="A2269" i="4" s="1"/>
  <c r="A2939" i="4" s="1"/>
  <c r="A3609" i="4" s="1"/>
  <c r="A4279" i="4" s="1"/>
  <c r="A4949" i="4" s="1"/>
  <c r="B259" i="4"/>
  <c r="B929" i="4" s="1"/>
  <c r="B1599" i="4" s="1"/>
  <c r="B2269" i="4" s="1"/>
  <c r="B2939" i="4" s="1"/>
  <c r="B3609" i="4" s="1"/>
  <c r="B4279" i="4" s="1"/>
  <c r="B4949" i="4" s="1"/>
  <c r="C259" i="4"/>
  <c r="C929" i="4" s="1"/>
  <c r="C1599" i="4" s="1"/>
  <c r="C2269" i="4" s="1"/>
  <c r="C2939" i="4" s="1"/>
  <c r="C3609" i="4" s="1"/>
  <c r="C4279" i="4" s="1"/>
  <c r="C4949" i="4" s="1"/>
  <c r="D259" i="4"/>
  <c r="D929" i="4" s="1"/>
  <c r="D1599" i="4" s="1"/>
  <c r="D2269" i="4" s="1"/>
  <c r="D2939" i="4" s="1"/>
  <c r="D3609" i="4" s="1"/>
  <c r="D4279" i="4" s="1"/>
  <c r="D4949" i="4" s="1"/>
  <c r="E259" i="4"/>
  <c r="E929" i="4" s="1"/>
  <c r="E1599" i="4" s="1"/>
  <c r="E2269" i="4" s="1"/>
  <c r="E2939" i="4" s="1"/>
  <c r="E3609" i="4" s="1"/>
  <c r="E4279" i="4" s="1"/>
  <c r="E4949" i="4" s="1"/>
  <c r="A260" i="4"/>
  <c r="A930" i="4" s="1"/>
  <c r="A1600" i="4" s="1"/>
  <c r="A2270" i="4" s="1"/>
  <c r="A2940" i="4" s="1"/>
  <c r="A3610" i="4" s="1"/>
  <c r="A4280" i="4" s="1"/>
  <c r="A4950" i="4" s="1"/>
  <c r="B260" i="4"/>
  <c r="B930" i="4" s="1"/>
  <c r="B1600" i="4" s="1"/>
  <c r="B2270" i="4" s="1"/>
  <c r="B2940" i="4" s="1"/>
  <c r="B3610" i="4" s="1"/>
  <c r="B4280" i="4" s="1"/>
  <c r="B4950" i="4" s="1"/>
  <c r="E260" i="4"/>
  <c r="E930" i="4" s="1"/>
  <c r="E1600" i="4" s="1"/>
  <c r="E2270" i="4" s="1"/>
  <c r="E2940" i="4" s="1"/>
  <c r="E3610" i="4" s="1"/>
  <c r="E4280" i="4" s="1"/>
  <c r="E4950" i="4" s="1"/>
  <c r="A261" i="4"/>
  <c r="A931" i="4" s="1"/>
  <c r="A1601" i="4" s="1"/>
  <c r="A2271" i="4" s="1"/>
  <c r="A2941" i="4" s="1"/>
  <c r="A3611" i="4" s="1"/>
  <c r="A4281" i="4" s="1"/>
  <c r="A4951" i="4" s="1"/>
  <c r="B261" i="4"/>
  <c r="B931" i="4" s="1"/>
  <c r="B1601" i="4" s="1"/>
  <c r="B2271" i="4" s="1"/>
  <c r="B2941" i="4" s="1"/>
  <c r="B3611" i="4" s="1"/>
  <c r="B4281" i="4" s="1"/>
  <c r="B4951" i="4" s="1"/>
  <c r="E261" i="4"/>
  <c r="E931" i="4" s="1"/>
  <c r="E1601" i="4" s="1"/>
  <c r="E2271" i="4" s="1"/>
  <c r="E2941" i="4" s="1"/>
  <c r="E3611" i="4" s="1"/>
  <c r="E4281" i="4" s="1"/>
  <c r="E4951" i="4" s="1"/>
  <c r="A262" i="4"/>
  <c r="A932" i="4" s="1"/>
  <c r="A1602" i="4" s="1"/>
  <c r="A2272" i="4" s="1"/>
  <c r="A2942" i="4" s="1"/>
  <c r="A3612" i="4" s="1"/>
  <c r="A4282" i="4" s="1"/>
  <c r="A4952" i="4" s="1"/>
  <c r="B262" i="4"/>
  <c r="B932" i="4" s="1"/>
  <c r="B1602" i="4" s="1"/>
  <c r="B2272" i="4" s="1"/>
  <c r="B2942" i="4" s="1"/>
  <c r="B3612" i="4" s="1"/>
  <c r="B4282" i="4" s="1"/>
  <c r="B4952" i="4" s="1"/>
  <c r="C262" i="4"/>
  <c r="C932" i="4" s="1"/>
  <c r="C1602" i="4" s="1"/>
  <c r="C2272" i="4" s="1"/>
  <c r="C2942" i="4" s="1"/>
  <c r="C3612" i="4" s="1"/>
  <c r="C4282" i="4" s="1"/>
  <c r="C4952" i="4" s="1"/>
  <c r="D262" i="4"/>
  <c r="D932" i="4" s="1"/>
  <c r="D1602" i="4" s="1"/>
  <c r="D2272" i="4" s="1"/>
  <c r="D2942" i="4" s="1"/>
  <c r="D3612" i="4" s="1"/>
  <c r="D4282" i="4" s="1"/>
  <c r="D4952" i="4" s="1"/>
  <c r="E262" i="4"/>
  <c r="E932" i="4" s="1"/>
  <c r="E1602" i="4" s="1"/>
  <c r="E2272" i="4" s="1"/>
  <c r="E2942" i="4" s="1"/>
  <c r="E3612" i="4" s="1"/>
  <c r="E4282" i="4" s="1"/>
  <c r="E4952" i="4" s="1"/>
  <c r="A263" i="4"/>
  <c r="A933" i="4" s="1"/>
  <c r="A1603" i="4" s="1"/>
  <c r="A2273" i="4" s="1"/>
  <c r="A2943" i="4" s="1"/>
  <c r="A3613" i="4" s="1"/>
  <c r="A4283" i="4" s="1"/>
  <c r="A4953" i="4" s="1"/>
  <c r="B263" i="4"/>
  <c r="B933" i="4" s="1"/>
  <c r="B1603" i="4" s="1"/>
  <c r="B2273" i="4" s="1"/>
  <c r="B2943" i="4" s="1"/>
  <c r="B3613" i="4" s="1"/>
  <c r="B4283" i="4" s="1"/>
  <c r="B4953" i="4" s="1"/>
  <c r="E263" i="4"/>
  <c r="E933" i="4" s="1"/>
  <c r="E1603" i="4" s="1"/>
  <c r="E2273" i="4" s="1"/>
  <c r="E2943" i="4" s="1"/>
  <c r="E3613" i="4" s="1"/>
  <c r="E4283" i="4" s="1"/>
  <c r="E4953" i="4" s="1"/>
  <c r="A264" i="4"/>
  <c r="A934" i="4" s="1"/>
  <c r="A1604" i="4" s="1"/>
  <c r="A2274" i="4" s="1"/>
  <c r="A2944" i="4" s="1"/>
  <c r="A3614" i="4" s="1"/>
  <c r="A4284" i="4" s="1"/>
  <c r="A4954" i="4" s="1"/>
  <c r="B264" i="4"/>
  <c r="B934" i="4" s="1"/>
  <c r="B1604" i="4" s="1"/>
  <c r="B2274" i="4" s="1"/>
  <c r="B2944" i="4" s="1"/>
  <c r="B3614" i="4" s="1"/>
  <c r="B4284" i="4" s="1"/>
  <c r="B4954" i="4" s="1"/>
  <c r="E264" i="4"/>
  <c r="E934" i="4" s="1"/>
  <c r="E1604" i="4" s="1"/>
  <c r="E2274" i="4" s="1"/>
  <c r="E2944" i="4" s="1"/>
  <c r="E3614" i="4" s="1"/>
  <c r="E4284" i="4" s="1"/>
  <c r="E4954" i="4" s="1"/>
  <c r="A265" i="4"/>
  <c r="A935" i="4" s="1"/>
  <c r="A1605" i="4" s="1"/>
  <c r="A2275" i="4" s="1"/>
  <c r="A2945" i="4" s="1"/>
  <c r="A3615" i="4" s="1"/>
  <c r="A4285" i="4" s="1"/>
  <c r="A4955" i="4" s="1"/>
  <c r="B265" i="4"/>
  <c r="B935" i="4" s="1"/>
  <c r="B1605" i="4" s="1"/>
  <c r="B2275" i="4" s="1"/>
  <c r="B2945" i="4" s="1"/>
  <c r="B3615" i="4" s="1"/>
  <c r="B4285" i="4" s="1"/>
  <c r="B4955" i="4" s="1"/>
  <c r="E265" i="4"/>
  <c r="E935" i="4" s="1"/>
  <c r="E1605" i="4" s="1"/>
  <c r="E2275" i="4" s="1"/>
  <c r="E2945" i="4" s="1"/>
  <c r="E3615" i="4" s="1"/>
  <c r="E4285" i="4" s="1"/>
  <c r="E4955" i="4" s="1"/>
  <c r="A266" i="4"/>
  <c r="A936" i="4" s="1"/>
  <c r="A1606" i="4" s="1"/>
  <c r="A2276" i="4" s="1"/>
  <c r="A2946" i="4" s="1"/>
  <c r="A3616" i="4" s="1"/>
  <c r="A4286" i="4" s="1"/>
  <c r="A4956" i="4" s="1"/>
  <c r="B266" i="4"/>
  <c r="B936" i="4" s="1"/>
  <c r="B1606" i="4" s="1"/>
  <c r="B2276" i="4" s="1"/>
  <c r="B2946" i="4" s="1"/>
  <c r="B3616" i="4" s="1"/>
  <c r="B4286" i="4" s="1"/>
  <c r="B4956" i="4" s="1"/>
  <c r="E266" i="4"/>
  <c r="E936" i="4" s="1"/>
  <c r="E1606" i="4" s="1"/>
  <c r="E2276" i="4" s="1"/>
  <c r="E2946" i="4" s="1"/>
  <c r="E3616" i="4" s="1"/>
  <c r="E4286" i="4" s="1"/>
  <c r="E4956" i="4" s="1"/>
  <c r="A267" i="4"/>
  <c r="A937" i="4" s="1"/>
  <c r="A1607" i="4" s="1"/>
  <c r="A2277" i="4" s="1"/>
  <c r="A2947" i="4" s="1"/>
  <c r="A3617" i="4" s="1"/>
  <c r="A4287" i="4" s="1"/>
  <c r="A4957" i="4" s="1"/>
  <c r="B267" i="4"/>
  <c r="B937" i="4" s="1"/>
  <c r="B1607" i="4" s="1"/>
  <c r="B2277" i="4" s="1"/>
  <c r="B2947" i="4" s="1"/>
  <c r="B3617" i="4" s="1"/>
  <c r="B4287" i="4" s="1"/>
  <c r="B4957" i="4" s="1"/>
  <c r="E267" i="4"/>
  <c r="E937" i="4" s="1"/>
  <c r="E1607" i="4" s="1"/>
  <c r="E2277" i="4" s="1"/>
  <c r="E2947" i="4" s="1"/>
  <c r="E3617" i="4" s="1"/>
  <c r="E4287" i="4" s="1"/>
  <c r="E4957" i="4" s="1"/>
  <c r="A268" i="4"/>
  <c r="A938" i="4" s="1"/>
  <c r="A1608" i="4" s="1"/>
  <c r="A2278" i="4" s="1"/>
  <c r="A2948" i="4" s="1"/>
  <c r="A3618" i="4" s="1"/>
  <c r="A4288" i="4" s="1"/>
  <c r="A4958" i="4" s="1"/>
  <c r="B268" i="4"/>
  <c r="B938" i="4" s="1"/>
  <c r="B1608" i="4" s="1"/>
  <c r="B2278" i="4" s="1"/>
  <c r="B2948" i="4" s="1"/>
  <c r="B3618" i="4" s="1"/>
  <c r="B4288" i="4" s="1"/>
  <c r="B4958" i="4" s="1"/>
  <c r="E268" i="4"/>
  <c r="E938" i="4" s="1"/>
  <c r="E1608" i="4" s="1"/>
  <c r="E2278" i="4" s="1"/>
  <c r="E2948" i="4" s="1"/>
  <c r="E3618" i="4" s="1"/>
  <c r="E4288" i="4" s="1"/>
  <c r="E4958" i="4" s="1"/>
  <c r="A269" i="4"/>
  <c r="A939" i="4" s="1"/>
  <c r="A1609" i="4" s="1"/>
  <c r="A2279" i="4" s="1"/>
  <c r="A2949" i="4" s="1"/>
  <c r="A3619" i="4" s="1"/>
  <c r="A4289" i="4" s="1"/>
  <c r="A4959" i="4" s="1"/>
  <c r="B269" i="4"/>
  <c r="B939" i="4" s="1"/>
  <c r="B1609" i="4" s="1"/>
  <c r="B2279" i="4" s="1"/>
  <c r="B2949" i="4" s="1"/>
  <c r="B3619" i="4" s="1"/>
  <c r="B4289" i="4" s="1"/>
  <c r="B4959" i="4" s="1"/>
  <c r="E269" i="4"/>
  <c r="E939" i="4" s="1"/>
  <c r="E1609" i="4" s="1"/>
  <c r="E2279" i="4" s="1"/>
  <c r="E2949" i="4" s="1"/>
  <c r="E3619" i="4" s="1"/>
  <c r="E4289" i="4" s="1"/>
  <c r="E4959" i="4" s="1"/>
  <c r="A270" i="4"/>
  <c r="A940" i="4" s="1"/>
  <c r="A1610" i="4" s="1"/>
  <c r="A2280" i="4" s="1"/>
  <c r="A2950" i="4" s="1"/>
  <c r="A3620" i="4" s="1"/>
  <c r="A4290" i="4" s="1"/>
  <c r="A4960" i="4" s="1"/>
  <c r="B270" i="4"/>
  <c r="B940" i="4" s="1"/>
  <c r="B1610" i="4" s="1"/>
  <c r="B2280" i="4" s="1"/>
  <c r="B2950" i="4" s="1"/>
  <c r="B3620" i="4" s="1"/>
  <c r="B4290" i="4" s="1"/>
  <c r="B4960" i="4" s="1"/>
  <c r="E270" i="4"/>
  <c r="E940" i="4" s="1"/>
  <c r="E1610" i="4" s="1"/>
  <c r="E2280" i="4" s="1"/>
  <c r="E2950" i="4" s="1"/>
  <c r="E3620" i="4" s="1"/>
  <c r="E4290" i="4" s="1"/>
  <c r="E4960" i="4" s="1"/>
  <c r="A271" i="4"/>
  <c r="A941" i="4" s="1"/>
  <c r="A1611" i="4" s="1"/>
  <c r="A2281" i="4" s="1"/>
  <c r="A2951" i="4" s="1"/>
  <c r="A3621" i="4" s="1"/>
  <c r="A4291" i="4" s="1"/>
  <c r="A4961" i="4" s="1"/>
  <c r="B271" i="4"/>
  <c r="B941" i="4" s="1"/>
  <c r="B1611" i="4" s="1"/>
  <c r="B2281" i="4" s="1"/>
  <c r="B2951" i="4" s="1"/>
  <c r="B3621" i="4" s="1"/>
  <c r="B4291" i="4" s="1"/>
  <c r="B4961" i="4" s="1"/>
  <c r="E271" i="4"/>
  <c r="E941" i="4" s="1"/>
  <c r="E1611" i="4" s="1"/>
  <c r="E2281" i="4" s="1"/>
  <c r="E2951" i="4" s="1"/>
  <c r="E3621" i="4" s="1"/>
  <c r="E4291" i="4" s="1"/>
  <c r="E4961" i="4" s="1"/>
  <c r="A203" i="4"/>
  <c r="B203" i="4"/>
  <c r="C203" i="4"/>
  <c r="D203" i="4"/>
  <c r="E203" i="4"/>
  <c r="A204" i="4"/>
  <c r="B204" i="4"/>
  <c r="C204" i="4"/>
  <c r="D204" i="4"/>
  <c r="E204" i="4"/>
  <c r="A205" i="4"/>
  <c r="B205" i="4"/>
  <c r="C205" i="4"/>
  <c r="D205" i="4"/>
  <c r="E205" i="4"/>
  <c r="A195" i="4"/>
  <c r="A865" i="4" s="1"/>
  <c r="B195" i="4"/>
  <c r="B865" i="4" s="1"/>
  <c r="E195" i="4"/>
  <c r="E865" i="4" s="1"/>
  <c r="A196" i="4"/>
  <c r="B196" i="4"/>
  <c r="E196" i="4"/>
  <c r="A264" i="2"/>
  <c r="B264" i="2"/>
  <c r="C264" i="2"/>
  <c r="M264" i="2" s="1"/>
  <c r="I264" i="2"/>
  <c r="J264" i="2"/>
  <c r="L264" i="2"/>
  <c r="A265" i="2"/>
  <c r="B265" i="2"/>
  <c r="C265" i="2"/>
  <c r="M265" i="2" s="1"/>
  <c r="I265" i="2"/>
  <c r="J265" i="2"/>
  <c r="L265" i="2"/>
  <c r="A263" i="2"/>
  <c r="B263" i="2"/>
  <c r="C263" i="2"/>
  <c r="M263" i="2" s="1"/>
  <c r="I263" i="2"/>
  <c r="J263" i="2"/>
  <c r="L263" i="2"/>
  <c r="A271" i="2"/>
  <c r="B271" i="2"/>
  <c r="C271" i="2"/>
  <c r="M271" i="2" s="1"/>
  <c r="I271" i="2"/>
  <c r="J271" i="2"/>
  <c r="L271" i="2"/>
  <c r="A272" i="2"/>
  <c r="B272" i="2"/>
  <c r="C272" i="2"/>
  <c r="M272" i="2" s="1"/>
  <c r="D272" i="2"/>
  <c r="E272" i="2"/>
  <c r="G272" i="2" s="1"/>
  <c r="I272" i="2"/>
  <c r="J272" i="2"/>
  <c r="L272" i="2"/>
  <c r="A273" i="2"/>
  <c r="B273" i="2"/>
  <c r="C273" i="2"/>
  <c r="I273" i="2"/>
  <c r="J273" i="2"/>
  <c r="L273" i="2"/>
  <c r="A274" i="2"/>
  <c r="B274" i="2"/>
  <c r="C274" i="2"/>
  <c r="M274" i="2" s="1"/>
  <c r="I274" i="2"/>
  <c r="J274" i="2"/>
  <c r="L274" i="2"/>
  <c r="A275" i="2"/>
  <c r="B275" i="2"/>
  <c r="C275" i="2"/>
  <c r="M275" i="2" s="1"/>
  <c r="D275" i="2"/>
  <c r="E275" i="2"/>
  <c r="G275" i="2" s="1"/>
  <c r="I275" i="2"/>
  <c r="J275" i="2"/>
  <c r="L275" i="2"/>
  <c r="A276" i="2"/>
  <c r="B276" i="2"/>
  <c r="C276" i="2"/>
  <c r="M276" i="2" s="1"/>
  <c r="I276" i="2"/>
  <c r="J276" i="2"/>
  <c r="L276" i="2"/>
  <c r="A277" i="2"/>
  <c r="B277" i="2"/>
  <c r="C277" i="2"/>
  <c r="M277" i="2" s="1"/>
  <c r="I277" i="2"/>
  <c r="J277" i="2"/>
  <c r="L277" i="2"/>
  <c r="A266" i="2"/>
  <c r="B266" i="2"/>
  <c r="C266" i="2"/>
  <c r="M266" i="2" s="1"/>
  <c r="I266" i="2"/>
  <c r="J266" i="2"/>
  <c r="L266" i="2"/>
  <c r="A267" i="2"/>
  <c r="B267" i="2"/>
  <c r="C267" i="2"/>
  <c r="M267" i="2" s="1"/>
  <c r="I267" i="2"/>
  <c r="J267" i="2"/>
  <c r="L267" i="2"/>
  <c r="A268" i="2"/>
  <c r="B268" i="2"/>
  <c r="C268" i="2"/>
  <c r="M268" i="2" s="1"/>
  <c r="I268" i="2"/>
  <c r="J268" i="2"/>
  <c r="L268" i="2"/>
  <c r="A269" i="2"/>
  <c r="B269" i="2"/>
  <c r="C269" i="2"/>
  <c r="M269" i="2" s="1"/>
  <c r="I269" i="2"/>
  <c r="J269" i="2"/>
  <c r="L269" i="2"/>
  <c r="A270" i="2"/>
  <c r="B270" i="2"/>
  <c r="C270" i="2"/>
  <c r="M270" i="2" s="1"/>
  <c r="I270" i="2"/>
  <c r="J270" i="2"/>
  <c r="L270" i="2"/>
  <c r="A259" i="2"/>
  <c r="B259" i="2"/>
  <c r="C259" i="2"/>
  <c r="M259" i="2" s="1"/>
  <c r="D259" i="2"/>
  <c r="E259" i="2"/>
  <c r="G259" i="2" s="1"/>
  <c r="I259" i="2"/>
  <c r="J259" i="2"/>
  <c r="L259" i="2"/>
  <c r="A260" i="2"/>
  <c r="B260" i="2"/>
  <c r="C260" i="2"/>
  <c r="M260" i="2" s="1"/>
  <c r="I260" i="2"/>
  <c r="J260" i="2"/>
  <c r="L260" i="2"/>
  <c r="A261" i="2"/>
  <c r="B261" i="2"/>
  <c r="C261" i="2"/>
  <c r="M261" i="2" s="1"/>
  <c r="I261" i="2"/>
  <c r="J261" i="2"/>
  <c r="L261" i="2"/>
  <c r="A262" i="2"/>
  <c r="B262" i="2"/>
  <c r="C262" i="2"/>
  <c r="M262" i="2" s="1"/>
  <c r="D262" i="2"/>
  <c r="E262" i="2"/>
  <c r="G262" i="2" s="1"/>
  <c r="I262" i="2"/>
  <c r="J262" i="2"/>
  <c r="L262" i="2"/>
  <c r="P203" i="2"/>
  <c r="S203" i="2" s="1"/>
  <c r="P204" i="2"/>
  <c r="S204" i="2" s="1"/>
  <c r="P205" i="2"/>
  <c r="S205" i="2" s="1"/>
  <c r="AR672" i="3"/>
  <c r="N9" i="1" s="1"/>
  <c r="N11" i="1" s="1"/>
  <c r="X672" i="3"/>
  <c r="N8" i="1" s="1"/>
  <c r="Y672" i="3"/>
  <c r="O8" i="1" s="1"/>
  <c r="Z672" i="3"/>
  <c r="P8" i="1" s="1"/>
  <c r="AA672" i="3"/>
  <c r="Q8" i="1" s="1"/>
  <c r="AB672" i="3"/>
  <c r="R8" i="1" s="1"/>
  <c r="E1281" i="4"/>
  <c r="E1951" i="4" s="1"/>
  <c r="E2621" i="4" s="1"/>
  <c r="E3291" i="4" s="1"/>
  <c r="E3961" i="4" s="1"/>
  <c r="E4631" i="4" s="1"/>
  <c r="E5301" i="4" s="1"/>
  <c r="E1294" i="4"/>
  <c r="E1964" i="4" s="1"/>
  <c r="E2634" i="4" s="1"/>
  <c r="E3304" i="4" s="1"/>
  <c r="E3974" i="4" s="1"/>
  <c r="E4644" i="4" s="1"/>
  <c r="E5314" i="4" s="1"/>
  <c r="E1293" i="4"/>
  <c r="E1963" i="4" s="1"/>
  <c r="E2633" i="4" s="1"/>
  <c r="E3303" i="4" s="1"/>
  <c r="E3973" i="4" s="1"/>
  <c r="E4643" i="4" s="1"/>
  <c r="E5313" i="4" s="1"/>
  <c r="E1292" i="4"/>
  <c r="E1962" i="4" s="1"/>
  <c r="E2632" i="4" s="1"/>
  <c r="E3302" i="4" s="1"/>
  <c r="E3972" i="4" s="1"/>
  <c r="E4642" i="4" s="1"/>
  <c r="E5312" i="4" s="1"/>
  <c r="E1291" i="4"/>
  <c r="E1961" i="4" s="1"/>
  <c r="E2631" i="4" s="1"/>
  <c r="E3301" i="4" s="1"/>
  <c r="E3971" i="4" s="1"/>
  <c r="E4641" i="4" s="1"/>
  <c r="E5311" i="4" s="1"/>
  <c r="E1290" i="4"/>
  <c r="E1960" i="4" s="1"/>
  <c r="E2630" i="4" s="1"/>
  <c r="E3300" i="4" s="1"/>
  <c r="E3970" i="4" s="1"/>
  <c r="E4640" i="4" s="1"/>
  <c r="E5310" i="4" s="1"/>
  <c r="E1289" i="4"/>
  <c r="E1959" i="4" s="1"/>
  <c r="E2629" i="4" s="1"/>
  <c r="E3299" i="4" s="1"/>
  <c r="E3969" i="4" s="1"/>
  <c r="E4639" i="4" s="1"/>
  <c r="E5309" i="4" s="1"/>
  <c r="E1288" i="4"/>
  <c r="E1958" i="4" s="1"/>
  <c r="E2628" i="4" s="1"/>
  <c r="E3298" i="4" s="1"/>
  <c r="E3968" i="4" s="1"/>
  <c r="E4638" i="4" s="1"/>
  <c r="E5308" i="4" s="1"/>
  <c r="E1287" i="4"/>
  <c r="E1957" i="4" s="1"/>
  <c r="E2627" i="4" s="1"/>
  <c r="E3297" i="4" s="1"/>
  <c r="E3967" i="4" s="1"/>
  <c r="E4637" i="4" s="1"/>
  <c r="E5307" i="4" s="1"/>
  <c r="E1285" i="4"/>
  <c r="E1955" i="4" s="1"/>
  <c r="E2625" i="4" s="1"/>
  <c r="E3295" i="4" s="1"/>
  <c r="E3965" i="4" s="1"/>
  <c r="E4635" i="4" s="1"/>
  <c r="E5305" i="4" s="1"/>
  <c r="E1284" i="4"/>
  <c r="E1954" i="4" s="1"/>
  <c r="E2624" i="4" s="1"/>
  <c r="E3294" i="4" s="1"/>
  <c r="E3964" i="4" s="1"/>
  <c r="E4634" i="4" s="1"/>
  <c r="E5304" i="4" s="1"/>
  <c r="E1283" i="4"/>
  <c r="E1953" i="4" s="1"/>
  <c r="E2623" i="4" s="1"/>
  <c r="E3293" i="4" s="1"/>
  <c r="E3963" i="4" s="1"/>
  <c r="E4633" i="4" s="1"/>
  <c r="E5303" i="4" s="1"/>
  <c r="E1282" i="4"/>
  <c r="E1952" i="4" s="1"/>
  <c r="E2622" i="4" s="1"/>
  <c r="E3292" i="4" s="1"/>
  <c r="E3962" i="4" s="1"/>
  <c r="E4632" i="4" s="1"/>
  <c r="E5302" i="4" s="1"/>
  <c r="E1280" i="4"/>
  <c r="E1950" i="4" s="1"/>
  <c r="E2620" i="4" s="1"/>
  <c r="E3290" i="4" s="1"/>
  <c r="E3960" i="4" s="1"/>
  <c r="E4630" i="4" s="1"/>
  <c r="E5300" i="4" s="1"/>
  <c r="E1269" i="4"/>
  <c r="E1939" i="4" s="1"/>
  <c r="E2609" i="4" s="1"/>
  <c r="E3279" i="4" s="1"/>
  <c r="E3949" i="4" s="1"/>
  <c r="E4619" i="4" s="1"/>
  <c r="E5289" i="4" s="1"/>
  <c r="E1268" i="4"/>
  <c r="E1938" i="4" s="1"/>
  <c r="E2608" i="4" s="1"/>
  <c r="E3278" i="4" s="1"/>
  <c r="E3948" i="4" s="1"/>
  <c r="E4618" i="4" s="1"/>
  <c r="E5288" i="4" s="1"/>
  <c r="E1266" i="4"/>
  <c r="E1936" i="4" s="1"/>
  <c r="E2606" i="4" s="1"/>
  <c r="E3276" i="4" s="1"/>
  <c r="E3946" i="4" s="1"/>
  <c r="E4616" i="4" s="1"/>
  <c r="E5286" i="4" s="1"/>
  <c r="E1264" i="4"/>
  <c r="E1934" i="4" s="1"/>
  <c r="E2604" i="4" s="1"/>
  <c r="E3274" i="4" s="1"/>
  <c r="E3944" i="4" s="1"/>
  <c r="E4614" i="4" s="1"/>
  <c r="E5284" i="4" s="1"/>
  <c r="E1260" i="4"/>
  <c r="E1930" i="4" s="1"/>
  <c r="E2600" i="4" s="1"/>
  <c r="E3270" i="4" s="1"/>
  <c r="E3940" i="4" s="1"/>
  <c r="E4610" i="4" s="1"/>
  <c r="E5280" i="4" s="1"/>
  <c r="E1227" i="4"/>
  <c r="E1897" i="4" s="1"/>
  <c r="E2567" i="4" s="1"/>
  <c r="E3237" i="4" s="1"/>
  <c r="E3907" i="4" s="1"/>
  <c r="E4577" i="4" s="1"/>
  <c r="E5247" i="4" s="1"/>
  <c r="E1223" i="4"/>
  <c r="E1893" i="4" s="1"/>
  <c r="E2563" i="4" s="1"/>
  <c r="E3233" i="4" s="1"/>
  <c r="E3903" i="4" s="1"/>
  <c r="E4573" i="4" s="1"/>
  <c r="E5243" i="4" s="1"/>
  <c r="E1222" i="4"/>
  <c r="E1892" i="4" s="1"/>
  <c r="E2562" i="4" s="1"/>
  <c r="E3232" i="4" s="1"/>
  <c r="E3902" i="4" s="1"/>
  <c r="E4572" i="4" s="1"/>
  <c r="E5242" i="4" s="1"/>
  <c r="E1218" i="4"/>
  <c r="E1888" i="4" s="1"/>
  <c r="E2558" i="4" s="1"/>
  <c r="E3228" i="4" s="1"/>
  <c r="E3898" i="4" s="1"/>
  <c r="E4568" i="4" s="1"/>
  <c r="E5238" i="4" s="1"/>
  <c r="E1214" i="4"/>
  <c r="E1884" i="4" s="1"/>
  <c r="E2554" i="4" s="1"/>
  <c r="E3224" i="4" s="1"/>
  <c r="E3894" i="4" s="1"/>
  <c r="E4564" i="4" s="1"/>
  <c r="E5234" i="4" s="1"/>
  <c r="E1213" i="4"/>
  <c r="E1883" i="4" s="1"/>
  <c r="E2553" i="4" s="1"/>
  <c r="E3223" i="4" s="1"/>
  <c r="E3893" i="4" s="1"/>
  <c r="E4563" i="4" s="1"/>
  <c r="E5233" i="4" s="1"/>
  <c r="E1212" i="4"/>
  <c r="E1882" i="4" s="1"/>
  <c r="E2552" i="4" s="1"/>
  <c r="E3222" i="4" s="1"/>
  <c r="E3892" i="4" s="1"/>
  <c r="E4562" i="4" s="1"/>
  <c r="E5232" i="4" s="1"/>
  <c r="E1211" i="4"/>
  <c r="E1881" i="4" s="1"/>
  <c r="E2551" i="4" s="1"/>
  <c r="E3221" i="4" s="1"/>
  <c r="E3891" i="4" s="1"/>
  <c r="E4561" i="4" s="1"/>
  <c r="E5231" i="4" s="1"/>
  <c r="E1152" i="4"/>
  <c r="E1822" i="4" s="1"/>
  <c r="E2492" i="4" s="1"/>
  <c r="E3162" i="4" s="1"/>
  <c r="E3832" i="4" s="1"/>
  <c r="E4502" i="4" s="1"/>
  <c r="E5172" i="4" s="1"/>
  <c r="E1143" i="4"/>
  <c r="E1813" i="4" s="1"/>
  <c r="E2483" i="4" s="1"/>
  <c r="E3153" i="4" s="1"/>
  <c r="E3823" i="4" s="1"/>
  <c r="E4493" i="4" s="1"/>
  <c r="E5163" i="4" s="1"/>
  <c r="E1142" i="4"/>
  <c r="E1812" i="4" s="1"/>
  <c r="E2482" i="4" s="1"/>
  <c r="E3152" i="4" s="1"/>
  <c r="E3822" i="4" s="1"/>
  <c r="E4492" i="4" s="1"/>
  <c r="E5162" i="4" s="1"/>
  <c r="E1141" i="4"/>
  <c r="E1811" i="4" s="1"/>
  <c r="E2481" i="4" s="1"/>
  <c r="E3151" i="4" s="1"/>
  <c r="E3821" i="4" s="1"/>
  <c r="E4491" i="4" s="1"/>
  <c r="E5161" i="4" s="1"/>
  <c r="E1139" i="4"/>
  <c r="E1809" i="4" s="1"/>
  <c r="E2479" i="4" s="1"/>
  <c r="E3149" i="4" s="1"/>
  <c r="E3819" i="4" s="1"/>
  <c r="E4489" i="4" s="1"/>
  <c r="E5159" i="4" s="1"/>
  <c r="E1138" i="4"/>
  <c r="E1808" i="4" s="1"/>
  <c r="E2478" i="4" s="1"/>
  <c r="E3148" i="4" s="1"/>
  <c r="E3818" i="4" s="1"/>
  <c r="E4488" i="4" s="1"/>
  <c r="E5158" i="4" s="1"/>
  <c r="E1137" i="4"/>
  <c r="E1807" i="4" s="1"/>
  <c r="E2477" i="4" s="1"/>
  <c r="E3147" i="4" s="1"/>
  <c r="E3817" i="4" s="1"/>
  <c r="E4487" i="4" s="1"/>
  <c r="E5157" i="4" s="1"/>
  <c r="E1136" i="4"/>
  <c r="E1806" i="4" s="1"/>
  <c r="E2476" i="4" s="1"/>
  <c r="E3146" i="4" s="1"/>
  <c r="E3816" i="4" s="1"/>
  <c r="E4486" i="4" s="1"/>
  <c r="E5156" i="4" s="1"/>
  <c r="E1135" i="4"/>
  <c r="E1805" i="4" s="1"/>
  <c r="E2475" i="4" s="1"/>
  <c r="E3145" i="4" s="1"/>
  <c r="E3815" i="4" s="1"/>
  <c r="E4485" i="4" s="1"/>
  <c r="E5155" i="4" s="1"/>
  <c r="E1112" i="4"/>
  <c r="E1782" i="4" s="1"/>
  <c r="E2452" i="4" s="1"/>
  <c r="E3122" i="4" s="1"/>
  <c r="E3792" i="4" s="1"/>
  <c r="E4462" i="4" s="1"/>
  <c r="E5132" i="4" s="1"/>
  <c r="E1110" i="4"/>
  <c r="E1780" i="4" s="1"/>
  <c r="E2450" i="4" s="1"/>
  <c r="E3120" i="4" s="1"/>
  <c r="E3790" i="4" s="1"/>
  <c r="E4460" i="4" s="1"/>
  <c r="E5130" i="4" s="1"/>
  <c r="E1073" i="4"/>
  <c r="E1743" i="4" s="1"/>
  <c r="E2413" i="4" s="1"/>
  <c r="E3083" i="4" s="1"/>
  <c r="E3753" i="4" s="1"/>
  <c r="E4423" i="4" s="1"/>
  <c r="E5093" i="4" s="1"/>
  <c r="E1071" i="4"/>
  <c r="E1741" i="4" s="1"/>
  <c r="E2411" i="4" s="1"/>
  <c r="E3081" i="4" s="1"/>
  <c r="E3751" i="4" s="1"/>
  <c r="E4421" i="4" s="1"/>
  <c r="E5091" i="4" s="1"/>
  <c r="E1067" i="4"/>
  <c r="E1737" i="4" s="1"/>
  <c r="E2407" i="4" s="1"/>
  <c r="E3077" i="4" s="1"/>
  <c r="E3747" i="4" s="1"/>
  <c r="E4417" i="4" s="1"/>
  <c r="E5087" i="4" s="1"/>
  <c r="E1058" i="4"/>
  <c r="E1728" i="4" s="1"/>
  <c r="E2398" i="4" s="1"/>
  <c r="E3068" i="4" s="1"/>
  <c r="E3738" i="4" s="1"/>
  <c r="E4408" i="4" s="1"/>
  <c r="E5078" i="4" s="1"/>
  <c r="E1057" i="4"/>
  <c r="E1727" i="4" s="1"/>
  <c r="E2397" i="4" s="1"/>
  <c r="E3067" i="4" s="1"/>
  <c r="E3737" i="4" s="1"/>
  <c r="E4407" i="4" s="1"/>
  <c r="E5077" i="4" s="1"/>
  <c r="E1056" i="4"/>
  <c r="E1726" i="4" s="1"/>
  <c r="E2396" i="4" s="1"/>
  <c r="E3066" i="4" s="1"/>
  <c r="E3736" i="4" s="1"/>
  <c r="E4406" i="4" s="1"/>
  <c r="E5076" i="4" s="1"/>
  <c r="E1032" i="4"/>
  <c r="E1702" i="4" s="1"/>
  <c r="E2372" i="4" s="1"/>
  <c r="E3042" i="4" s="1"/>
  <c r="E3712" i="4" s="1"/>
  <c r="E4382" i="4" s="1"/>
  <c r="E5052" i="4" s="1"/>
  <c r="E1028" i="4"/>
  <c r="E1698" i="4" s="1"/>
  <c r="E2368" i="4" s="1"/>
  <c r="E3038" i="4" s="1"/>
  <c r="E3708" i="4" s="1"/>
  <c r="E4378" i="4" s="1"/>
  <c r="E5048" i="4" s="1"/>
  <c r="E1026" i="4"/>
  <c r="E1696" i="4" s="1"/>
  <c r="E2366" i="4" s="1"/>
  <c r="E3036" i="4" s="1"/>
  <c r="E3706" i="4" s="1"/>
  <c r="E4376" i="4" s="1"/>
  <c r="E5046" i="4" s="1"/>
  <c r="E1022" i="4"/>
  <c r="E1692" i="4" s="1"/>
  <c r="E2362" i="4" s="1"/>
  <c r="E3032" i="4" s="1"/>
  <c r="E3702" i="4" s="1"/>
  <c r="E4372" i="4" s="1"/>
  <c r="E5042" i="4" s="1"/>
  <c r="E1020" i="4"/>
  <c r="E1690" i="4" s="1"/>
  <c r="E2360" i="4" s="1"/>
  <c r="E3030" i="4" s="1"/>
  <c r="E3700" i="4" s="1"/>
  <c r="E4370" i="4" s="1"/>
  <c r="E5040" i="4" s="1"/>
  <c r="BC345" i="3"/>
  <c r="BB345" i="3"/>
  <c r="BC344" i="3"/>
  <c r="BB344" i="3"/>
  <c r="BC343" i="3"/>
  <c r="BB343" i="3"/>
  <c r="BD201" i="3"/>
  <c r="BI202" i="3"/>
  <c r="BH202" i="3"/>
  <c r="BE202" i="3"/>
  <c r="BD202" i="3"/>
  <c r="BI201" i="3"/>
  <c r="BE201" i="3"/>
  <c r="BH201" i="3" s="1"/>
  <c r="E1646" i="4" l="1"/>
  <c r="E2316" i="4" s="1"/>
  <c r="E2986" i="4" s="1"/>
  <c r="E3656" i="4" s="1"/>
  <c r="E4326" i="4" s="1"/>
  <c r="E4996" i="4" s="1"/>
  <c r="A1648" i="4"/>
  <c r="A2318" i="4" s="1"/>
  <c r="A2988" i="4" s="1"/>
  <c r="A3658" i="4" s="1"/>
  <c r="A4328" i="4" s="1"/>
  <c r="A4998" i="4" s="1"/>
  <c r="D1646" i="4"/>
  <c r="D2316" i="4" s="1"/>
  <c r="D2986" i="4" s="1"/>
  <c r="D3656" i="4" s="1"/>
  <c r="D4326" i="4" s="1"/>
  <c r="D4996" i="4" s="1"/>
  <c r="B1645" i="4"/>
  <c r="B2315" i="4" s="1"/>
  <c r="B2985" i="4" s="1"/>
  <c r="B3655" i="4" s="1"/>
  <c r="B4325" i="4" s="1"/>
  <c r="B4995" i="4" s="1"/>
  <c r="E1650" i="4"/>
  <c r="E2320" i="4" s="1"/>
  <c r="E2990" i="4" s="1"/>
  <c r="E3660" i="4" s="1"/>
  <c r="E4330" i="4" s="1"/>
  <c r="E5000" i="4" s="1"/>
  <c r="B1649" i="4"/>
  <c r="B2319" i="4" s="1"/>
  <c r="B2989" i="4" s="1"/>
  <c r="B3659" i="4" s="1"/>
  <c r="B4329" i="4" s="1"/>
  <c r="B4999" i="4" s="1"/>
  <c r="E1647" i="4"/>
  <c r="E2317" i="4" s="1"/>
  <c r="E2987" i="4" s="1"/>
  <c r="E3657" i="4" s="1"/>
  <c r="E4327" i="4" s="1"/>
  <c r="E4997" i="4" s="1"/>
  <c r="B1646" i="4"/>
  <c r="B2316" i="4" s="1"/>
  <c r="B2986" i="4" s="1"/>
  <c r="B3656" i="4" s="1"/>
  <c r="B4326" i="4" s="1"/>
  <c r="B4996" i="4" s="1"/>
  <c r="A1645" i="4"/>
  <c r="A2315" i="4" s="1"/>
  <c r="A2985" i="4" s="1"/>
  <c r="A3655" i="4" s="1"/>
  <c r="A4325" i="4" s="1"/>
  <c r="A4995" i="4" s="1"/>
  <c r="C1645" i="4"/>
  <c r="C2315" i="4" s="1"/>
  <c r="C2985" i="4" s="1"/>
  <c r="C3655" i="4" s="1"/>
  <c r="C4325" i="4" s="1"/>
  <c r="C4995" i="4" s="1"/>
  <c r="D1649" i="4"/>
  <c r="D2319" i="4" s="1"/>
  <c r="D2989" i="4" s="1"/>
  <c r="D3659" i="4" s="1"/>
  <c r="D4329" i="4" s="1"/>
  <c r="D4999" i="4" s="1"/>
  <c r="E1535" i="4"/>
  <c r="E2205" i="4" s="1"/>
  <c r="E2875" i="4" s="1"/>
  <c r="E3545" i="4" s="1"/>
  <c r="E4215" i="4" s="1"/>
  <c r="E4885" i="4" s="1"/>
  <c r="D1650" i="4"/>
  <c r="D2320" i="4" s="1"/>
  <c r="D2990" i="4" s="1"/>
  <c r="D3660" i="4" s="1"/>
  <c r="D4330" i="4" s="1"/>
  <c r="D5000" i="4" s="1"/>
  <c r="A1649" i="4"/>
  <c r="A2319" i="4" s="1"/>
  <c r="A2989" i="4" s="1"/>
  <c r="A3659" i="4" s="1"/>
  <c r="A4329" i="4" s="1"/>
  <c r="A4999" i="4" s="1"/>
  <c r="D1647" i="4"/>
  <c r="D2317" i="4" s="1"/>
  <c r="D2987" i="4" s="1"/>
  <c r="D3657" i="4" s="1"/>
  <c r="D4327" i="4" s="1"/>
  <c r="D4997" i="4" s="1"/>
  <c r="A1646" i="4"/>
  <c r="A2316" i="4" s="1"/>
  <c r="A2986" i="4" s="1"/>
  <c r="A3656" i="4" s="1"/>
  <c r="A4326" i="4" s="1"/>
  <c r="A4996" i="4" s="1"/>
  <c r="B1535" i="4"/>
  <c r="B2205" i="4" s="1"/>
  <c r="B2875" i="4" s="1"/>
  <c r="B3545" i="4" s="1"/>
  <c r="B4215" i="4" s="1"/>
  <c r="B4885" i="4" s="1"/>
  <c r="B1647" i="4"/>
  <c r="B2317" i="4" s="1"/>
  <c r="B2987" i="4" s="1"/>
  <c r="B3657" i="4" s="1"/>
  <c r="B4327" i="4" s="1"/>
  <c r="B4997" i="4" s="1"/>
  <c r="B1650" i="4"/>
  <c r="B2320" i="4" s="1"/>
  <c r="B2990" i="4" s="1"/>
  <c r="B3660" i="4" s="1"/>
  <c r="B4330" i="4" s="1"/>
  <c r="B5000" i="4" s="1"/>
  <c r="E1648" i="4"/>
  <c r="E2318" i="4" s="1"/>
  <c r="E2988" i="4" s="1"/>
  <c r="E3658" i="4" s="1"/>
  <c r="E4328" i="4" s="1"/>
  <c r="E4998" i="4" s="1"/>
  <c r="E1645" i="4"/>
  <c r="E2315" i="4" s="1"/>
  <c r="E2985" i="4" s="1"/>
  <c r="E3655" i="4" s="1"/>
  <c r="E4325" i="4" s="1"/>
  <c r="E4995" i="4" s="1"/>
  <c r="A1535" i="4"/>
  <c r="A2205" i="4" s="1"/>
  <c r="A2875" i="4" s="1"/>
  <c r="A3545" i="4" s="1"/>
  <c r="A4215" i="4" s="1"/>
  <c r="A4885" i="4" s="1"/>
  <c r="A1650" i="4"/>
  <c r="A2320" i="4" s="1"/>
  <c r="A2990" i="4" s="1"/>
  <c r="A3660" i="4" s="1"/>
  <c r="A4330" i="4" s="1"/>
  <c r="A5000" i="4" s="1"/>
  <c r="D1648" i="4"/>
  <c r="D2318" i="4" s="1"/>
  <c r="D2988" i="4" s="1"/>
  <c r="D3658" i="4" s="1"/>
  <c r="D4328" i="4" s="1"/>
  <c r="D4998" i="4" s="1"/>
  <c r="A1647" i="4"/>
  <c r="A2317" i="4" s="1"/>
  <c r="A2987" i="4" s="1"/>
  <c r="A3657" i="4" s="1"/>
  <c r="A4327" i="4" s="1"/>
  <c r="A4997" i="4" s="1"/>
  <c r="D1645" i="4"/>
  <c r="D2315" i="4" s="1"/>
  <c r="D2985" i="4" s="1"/>
  <c r="D3655" i="4" s="1"/>
  <c r="D4325" i="4" s="1"/>
  <c r="D4995" i="4" s="1"/>
  <c r="E1649" i="4"/>
  <c r="E2319" i="4" s="1"/>
  <c r="E2989" i="4" s="1"/>
  <c r="E3659" i="4" s="1"/>
  <c r="E4329" i="4" s="1"/>
  <c r="E4999" i="4" s="1"/>
  <c r="B1648" i="4"/>
  <c r="B2318" i="4" s="1"/>
  <c r="B2988" i="4" s="1"/>
  <c r="B3658" i="4" s="1"/>
  <c r="B4328" i="4" s="1"/>
  <c r="B4998" i="4" s="1"/>
  <c r="C295" i="4"/>
  <c r="D295" i="2"/>
  <c r="D294" i="3"/>
  <c r="C296" i="4"/>
  <c r="D296" i="2"/>
  <c r="F283" i="3"/>
  <c r="D285" i="4"/>
  <c r="E285" i="2"/>
  <c r="G285" i="2" s="1"/>
  <c r="D283" i="3"/>
  <c r="C285" i="4"/>
  <c r="D285" i="2"/>
  <c r="F294" i="3"/>
  <c r="D296" i="4"/>
  <c r="E296" i="2"/>
  <c r="G296" i="2" s="1"/>
  <c r="E1210" i="4"/>
  <c r="E1880" i="4" s="1"/>
  <c r="E2550" i="4" s="1"/>
  <c r="E3220" i="4" s="1"/>
  <c r="E3890" i="4" s="1"/>
  <c r="E4560" i="4" s="1"/>
  <c r="E5230" i="4" s="1"/>
  <c r="E1024" i="4"/>
  <c r="E1694" i="4" s="1"/>
  <c r="E2364" i="4" s="1"/>
  <c r="E3034" i="4" s="1"/>
  <c r="E3704" i="4" s="1"/>
  <c r="E4374" i="4" s="1"/>
  <c r="E5044" i="4" s="1"/>
  <c r="P270" i="2"/>
  <c r="S270" i="2" s="1"/>
  <c r="E1133" i="4"/>
  <c r="E1803" i="4" s="1"/>
  <c r="E2473" i="4" s="1"/>
  <c r="E3143" i="4" s="1"/>
  <c r="E3813" i="4" s="1"/>
  <c r="E4483" i="4" s="1"/>
  <c r="E5153" i="4" s="1"/>
  <c r="E1055" i="4"/>
  <c r="E1725" i="4" s="1"/>
  <c r="E2395" i="4" s="1"/>
  <c r="E3065" i="4" s="1"/>
  <c r="E3735" i="4" s="1"/>
  <c r="E4405" i="4" s="1"/>
  <c r="E5075" i="4" s="1"/>
  <c r="P264" i="2"/>
  <c r="S264" i="2" s="1"/>
  <c r="P265" i="2"/>
  <c r="S265" i="2" s="1"/>
  <c r="P263" i="2"/>
  <c r="S263" i="2" s="1"/>
  <c r="J675" i="4"/>
  <c r="F675" i="4"/>
  <c r="G675" i="4"/>
  <c r="I675" i="4"/>
  <c r="P269" i="2"/>
  <c r="S269" i="2" s="1"/>
  <c r="P262" i="2"/>
  <c r="S262" i="2" s="1"/>
  <c r="P275" i="2"/>
  <c r="S275" i="2" s="1"/>
  <c r="P260" i="2"/>
  <c r="S260" i="2" s="1"/>
  <c r="P261" i="2"/>
  <c r="S261" i="2" s="1"/>
  <c r="P268" i="2"/>
  <c r="S268" i="2" s="1"/>
  <c r="P276" i="2"/>
  <c r="S276" i="2" s="1"/>
  <c r="P272" i="2"/>
  <c r="S272" i="2" s="1"/>
  <c r="P266" i="2"/>
  <c r="S266" i="2" s="1"/>
  <c r="P259" i="2"/>
  <c r="S259" i="2" s="1"/>
  <c r="P267" i="2"/>
  <c r="S267" i="2" s="1"/>
  <c r="P277" i="2"/>
  <c r="S277" i="2" s="1"/>
  <c r="P274" i="2"/>
  <c r="S274" i="2" s="1"/>
  <c r="P271" i="2"/>
  <c r="S271" i="2" s="1"/>
  <c r="BA343" i="3"/>
  <c r="E1279" i="4"/>
  <c r="E1949" i="4" s="1"/>
  <c r="E2619" i="4" s="1"/>
  <c r="E3289" i="4" s="1"/>
  <c r="E3959" i="4" s="1"/>
  <c r="E4629" i="4" s="1"/>
  <c r="E5299" i="4" s="1"/>
  <c r="BA344" i="3"/>
  <c r="BA345" i="3"/>
  <c r="BG202" i="3"/>
  <c r="BG201" i="3"/>
  <c r="F295" i="3" l="1"/>
  <c r="E297" i="2"/>
  <c r="G297" i="2" s="1"/>
  <c r="D297" i="4"/>
  <c r="F284" i="3"/>
  <c r="E286" i="2"/>
  <c r="G286" i="2" s="1"/>
  <c r="D286" i="4"/>
  <c r="D284" i="3"/>
  <c r="C286" i="4"/>
  <c r="D286" i="2"/>
  <c r="D295" i="3"/>
  <c r="D297" i="2"/>
  <c r="C297" i="4"/>
  <c r="D296" i="3" l="1"/>
  <c r="D298" i="2"/>
  <c r="C298" i="4"/>
  <c r="E287" i="2"/>
  <c r="G287" i="2" s="1"/>
  <c r="D287" i="4"/>
  <c r="D287" i="2"/>
  <c r="C287" i="4"/>
  <c r="F296" i="3"/>
  <c r="E298" i="2"/>
  <c r="G298" i="2" s="1"/>
  <c r="D298" i="4"/>
  <c r="E299" i="2" l="1"/>
  <c r="G299" i="2" s="1"/>
  <c r="D299" i="4"/>
  <c r="D299" i="2"/>
  <c r="C299" i="4"/>
  <c r="F273" i="3"/>
  <c r="E273" i="3"/>
  <c r="E274" i="3" s="1"/>
  <c r="D273" i="3"/>
  <c r="H272" i="3"/>
  <c r="E275" i="4" s="1"/>
  <c r="E945" i="4" s="1"/>
  <c r="E1615" i="4" s="1"/>
  <c r="E2285" i="4" s="1"/>
  <c r="E2955" i="4" s="1"/>
  <c r="E3625" i="4" s="1"/>
  <c r="E4295" i="4" s="1"/>
  <c r="E4965" i="4" s="1"/>
  <c r="G272" i="3"/>
  <c r="H270" i="3"/>
  <c r="F270" i="3"/>
  <c r="E270" i="3"/>
  <c r="E271" i="3" s="1"/>
  <c r="D270" i="3"/>
  <c r="G269" i="3"/>
  <c r="D271" i="3" l="1"/>
  <c r="C273" i="4"/>
  <c r="C943" i="4" s="1"/>
  <c r="C1613" i="4" s="1"/>
  <c r="C2283" i="4" s="1"/>
  <c r="C2953" i="4" s="1"/>
  <c r="C3623" i="4" s="1"/>
  <c r="C4293" i="4" s="1"/>
  <c r="C4963" i="4" s="1"/>
  <c r="D273" i="2"/>
  <c r="D274" i="3"/>
  <c r="C276" i="4"/>
  <c r="C946" i="4" s="1"/>
  <c r="C1616" i="4" s="1"/>
  <c r="C2286" i="4" s="1"/>
  <c r="C2956" i="4" s="1"/>
  <c r="C3626" i="4" s="1"/>
  <c r="C4296" i="4" s="1"/>
  <c r="C4966" i="4" s="1"/>
  <c r="D276" i="2"/>
  <c r="D273" i="4"/>
  <c r="D943" i="4" s="1"/>
  <c r="D1613" i="4" s="1"/>
  <c r="D2283" i="4" s="1"/>
  <c r="D2953" i="4" s="1"/>
  <c r="D3623" i="4" s="1"/>
  <c r="D4293" i="4" s="1"/>
  <c r="D4963" i="4" s="1"/>
  <c r="E273" i="2"/>
  <c r="G273" i="2" s="1"/>
  <c r="D276" i="4"/>
  <c r="D946" i="4" s="1"/>
  <c r="D1616" i="4" s="1"/>
  <c r="D2286" i="4" s="1"/>
  <c r="D2956" i="4" s="1"/>
  <c r="D3626" i="4" s="1"/>
  <c r="D4296" i="4" s="1"/>
  <c r="D4966" i="4" s="1"/>
  <c r="E276" i="2"/>
  <c r="G276" i="2" s="1"/>
  <c r="H269" i="3"/>
  <c r="E272" i="4" s="1"/>
  <c r="E942" i="4" s="1"/>
  <c r="E1612" i="4" s="1"/>
  <c r="E2282" i="4" s="1"/>
  <c r="E2952" i="4" s="1"/>
  <c r="E3622" i="4" s="1"/>
  <c r="E4292" i="4" s="1"/>
  <c r="E4962" i="4" s="1"/>
  <c r="E273" i="4"/>
  <c r="E943" i="4" s="1"/>
  <c r="E1613" i="4" s="1"/>
  <c r="E2283" i="4" s="1"/>
  <c r="E2953" i="4" s="1"/>
  <c r="E3623" i="4" s="1"/>
  <c r="E4293" i="4" s="1"/>
  <c r="E4963" i="4" s="1"/>
  <c r="M273" i="2"/>
  <c r="P273" i="2" s="1"/>
  <c r="S273" i="2" s="1"/>
  <c r="F271" i="3"/>
  <c r="F274" i="3"/>
  <c r="C274" i="4" l="1"/>
  <c r="C944" i="4" s="1"/>
  <c r="C1614" i="4" s="1"/>
  <c r="C2284" i="4" s="1"/>
  <c r="C2954" i="4" s="1"/>
  <c r="C3624" i="4" s="1"/>
  <c r="C4294" i="4" s="1"/>
  <c r="C4964" i="4" s="1"/>
  <c r="D274" i="2"/>
  <c r="D277" i="2"/>
  <c r="C277" i="4"/>
  <c r="C947" i="4" s="1"/>
  <c r="C1617" i="4" s="1"/>
  <c r="C2287" i="4" s="1"/>
  <c r="C2957" i="4" s="1"/>
  <c r="C3627" i="4" s="1"/>
  <c r="C4297" i="4" s="1"/>
  <c r="C4967" i="4" s="1"/>
  <c r="E277" i="2"/>
  <c r="G277" i="2" s="1"/>
  <c r="D277" i="4"/>
  <c r="D947" i="4" s="1"/>
  <c r="D1617" i="4" s="1"/>
  <c r="D2287" i="4" s="1"/>
  <c r="D2957" i="4" s="1"/>
  <c r="D3627" i="4" s="1"/>
  <c r="D4297" i="4" s="1"/>
  <c r="D4967" i="4" s="1"/>
  <c r="D274" i="4"/>
  <c r="D944" i="4" s="1"/>
  <c r="D1614" i="4" s="1"/>
  <c r="D2284" i="4" s="1"/>
  <c r="D2954" i="4" s="1"/>
  <c r="D3624" i="4" s="1"/>
  <c r="D4294" i="4" s="1"/>
  <c r="D4964" i="4" s="1"/>
  <c r="E274" i="2"/>
  <c r="G274" i="2" s="1"/>
  <c r="C976" i="4" l="1"/>
  <c r="F260" i="3"/>
  <c r="E260" i="3"/>
  <c r="E261" i="3" s="1"/>
  <c r="E262" i="3" s="1"/>
  <c r="E263" i="3" s="1"/>
  <c r="E264" i="3" s="1"/>
  <c r="E265" i="3" s="1"/>
  <c r="E266" i="3" s="1"/>
  <c r="E267" i="3" s="1"/>
  <c r="E268" i="3" s="1"/>
  <c r="F257" i="3"/>
  <c r="E257" i="3"/>
  <c r="E258" i="3" s="1"/>
  <c r="D260" i="3"/>
  <c r="C1646" i="4" l="1"/>
  <c r="C2316" i="4" s="1"/>
  <c r="C2986" i="4" s="1"/>
  <c r="C3656" i="4" s="1"/>
  <c r="C4326" i="4" s="1"/>
  <c r="C4996" i="4" s="1"/>
  <c r="C977" i="4"/>
  <c r="D261" i="3"/>
  <c r="D263" i="2"/>
  <c r="C263" i="4"/>
  <c r="C933" i="4" s="1"/>
  <c r="C1603" i="4" s="1"/>
  <c r="C2273" i="4" s="1"/>
  <c r="C2943" i="4" s="1"/>
  <c r="C3613" i="4" s="1"/>
  <c r="C4283" i="4" s="1"/>
  <c r="C4953" i="4" s="1"/>
  <c r="F258" i="3"/>
  <c r="D260" i="4"/>
  <c r="D930" i="4" s="1"/>
  <c r="D1600" i="4" s="1"/>
  <c r="D2270" i="4" s="1"/>
  <c r="D2940" i="4" s="1"/>
  <c r="D3610" i="4" s="1"/>
  <c r="D4280" i="4" s="1"/>
  <c r="D4950" i="4" s="1"/>
  <c r="E260" i="2"/>
  <c r="G260" i="2" s="1"/>
  <c r="F261" i="3"/>
  <c r="E263" i="2"/>
  <c r="G263" i="2" s="1"/>
  <c r="D263" i="4"/>
  <c r="D933" i="4" s="1"/>
  <c r="D1603" i="4" s="1"/>
  <c r="D2273" i="4" s="1"/>
  <c r="D2943" i="4" s="1"/>
  <c r="D3613" i="4" s="1"/>
  <c r="D4283" i="4" s="1"/>
  <c r="D4953" i="4" s="1"/>
  <c r="H251" i="3"/>
  <c r="H252" i="3"/>
  <c r="H253" i="3"/>
  <c r="H254" i="3"/>
  <c r="G254" i="3"/>
  <c r="G253" i="3"/>
  <c r="G252" i="3"/>
  <c r="G251" i="3"/>
  <c r="C1647" i="4" l="1"/>
  <c r="C2317" i="4" s="1"/>
  <c r="C2987" i="4" s="1"/>
  <c r="C3657" i="4" s="1"/>
  <c r="C4327" i="4" s="1"/>
  <c r="C4997" i="4" s="1"/>
  <c r="E254" i="4"/>
  <c r="E924" i="4" s="1"/>
  <c r="E1594" i="4" s="1"/>
  <c r="E2264" i="4" s="1"/>
  <c r="E2934" i="4" s="1"/>
  <c r="E3604" i="4" s="1"/>
  <c r="E4274" i="4" s="1"/>
  <c r="E4944" i="4" s="1"/>
  <c r="E255" i="4"/>
  <c r="E925" i="4" s="1"/>
  <c r="E1595" i="4" s="1"/>
  <c r="E2265" i="4" s="1"/>
  <c r="E2935" i="4" s="1"/>
  <c r="E3605" i="4" s="1"/>
  <c r="E4275" i="4" s="1"/>
  <c r="E4945" i="4" s="1"/>
  <c r="E257" i="4"/>
  <c r="E927" i="4" s="1"/>
  <c r="E1597" i="4" s="1"/>
  <c r="E2267" i="4" s="1"/>
  <c r="E2937" i="4" s="1"/>
  <c r="E3607" i="4" s="1"/>
  <c r="E4277" i="4" s="1"/>
  <c r="E4947" i="4" s="1"/>
  <c r="M257" i="2"/>
  <c r="P257" i="2" s="1"/>
  <c r="S257" i="2" s="1"/>
  <c r="E256" i="4"/>
  <c r="E926" i="4" s="1"/>
  <c r="E1596" i="4" s="1"/>
  <c r="E2266" i="4" s="1"/>
  <c r="E2936" i="4" s="1"/>
  <c r="E3606" i="4" s="1"/>
  <c r="E4276" i="4" s="1"/>
  <c r="E4946" i="4" s="1"/>
  <c r="M256" i="2"/>
  <c r="P256" i="2" s="1"/>
  <c r="S256" i="2" s="1"/>
  <c r="F262" i="3"/>
  <c r="D264" i="4"/>
  <c r="D934" i="4" s="1"/>
  <c r="D1604" i="4" s="1"/>
  <c r="D2274" i="4" s="1"/>
  <c r="D2944" i="4" s="1"/>
  <c r="D3614" i="4" s="1"/>
  <c r="D4284" i="4" s="1"/>
  <c r="D4954" i="4" s="1"/>
  <c r="E264" i="2"/>
  <c r="G264" i="2" s="1"/>
  <c r="D262" i="3"/>
  <c r="C264" i="4"/>
  <c r="C934" i="4" s="1"/>
  <c r="C1604" i="4" s="1"/>
  <c r="C2274" i="4" s="1"/>
  <c r="C2944" i="4" s="1"/>
  <c r="C3614" i="4" s="1"/>
  <c r="C4284" i="4" s="1"/>
  <c r="C4954" i="4" s="1"/>
  <c r="D264" i="2"/>
  <c r="C978" i="4"/>
  <c r="D261" i="4"/>
  <c r="D931" i="4" s="1"/>
  <c r="D1601" i="4" s="1"/>
  <c r="D2271" i="4" s="1"/>
  <c r="D2941" i="4" s="1"/>
  <c r="D3611" i="4" s="1"/>
  <c r="D4281" i="4" s="1"/>
  <c r="D4951" i="4" s="1"/>
  <c r="E261" i="2"/>
  <c r="G261" i="2" s="1"/>
  <c r="G246" i="3"/>
  <c r="G245" i="3"/>
  <c r="H246" i="3"/>
  <c r="H245" i="3"/>
  <c r="C1648" i="4" l="1"/>
  <c r="C2318" i="4" s="1"/>
  <c r="C2988" i="4" s="1"/>
  <c r="C3658" i="4" s="1"/>
  <c r="C4328" i="4" s="1"/>
  <c r="C4998" i="4" s="1"/>
  <c r="D263" i="3"/>
  <c r="D265" i="2"/>
  <c r="C265" i="4"/>
  <c r="C935" i="4" s="1"/>
  <c r="C1605" i="4" s="1"/>
  <c r="C2275" i="4" s="1"/>
  <c r="C2945" i="4" s="1"/>
  <c r="C3615" i="4" s="1"/>
  <c r="C4285" i="4" s="1"/>
  <c r="C4955" i="4" s="1"/>
  <c r="C980" i="4"/>
  <c r="C979" i="4"/>
  <c r="F263" i="3"/>
  <c r="E265" i="2"/>
  <c r="G265" i="2" s="1"/>
  <c r="D265" i="4"/>
  <c r="D935" i="4" s="1"/>
  <c r="D1605" i="4" s="1"/>
  <c r="D2275" i="4" s="1"/>
  <c r="D2945" i="4" s="1"/>
  <c r="D3615" i="4" s="1"/>
  <c r="D4285" i="4" s="1"/>
  <c r="D4955" i="4" s="1"/>
  <c r="C1649" i="4" l="1"/>
  <c r="C2319" i="4" s="1"/>
  <c r="C2989" i="4" s="1"/>
  <c r="C3659" i="4" s="1"/>
  <c r="C4329" i="4" s="1"/>
  <c r="C4999" i="4" s="1"/>
  <c r="C1650" i="4"/>
  <c r="C2320" i="4" s="1"/>
  <c r="C2990" i="4" s="1"/>
  <c r="C3660" i="4" s="1"/>
  <c r="C4330" i="4" s="1"/>
  <c r="C5000" i="4" s="1"/>
  <c r="F264" i="3"/>
  <c r="D266" i="4"/>
  <c r="D936" i="4" s="1"/>
  <c r="D1606" i="4" s="1"/>
  <c r="D2276" i="4" s="1"/>
  <c r="D2946" i="4" s="1"/>
  <c r="D3616" i="4" s="1"/>
  <c r="D4286" i="4" s="1"/>
  <c r="D4956" i="4" s="1"/>
  <c r="E266" i="2"/>
  <c r="G266" i="2" s="1"/>
  <c r="D264" i="3"/>
  <c r="C266" i="4"/>
  <c r="C936" i="4" s="1"/>
  <c r="C1606" i="4" s="1"/>
  <c r="C2276" i="4" s="1"/>
  <c r="C2946" i="4" s="1"/>
  <c r="C3616" i="4" s="1"/>
  <c r="C4286" i="4" s="1"/>
  <c r="C4956" i="4" s="1"/>
  <c r="D266" i="2"/>
  <c r="AW672" i="3"/>
  <c r="D265" i="3" l="1"/>
  <c r="C267" i="4"/>
  <c r="C937" i="4" s="1"/>
  <c r="C1607" i="4" s="1"/>
  <c r="C2277" i="4" s="1"/>
  <c r="C2947" i="4" s="1"/>
  <c r="C3617" i="4" s="1"/>
  <c r="C4287" i="4" s="1"/>
  <c r="C4957" i="4" s="1"/>
  <c r="D267" i="2"/>
  <c r="F265" i="3"/>
  <c r="D267" i="4"/>
  <c r="D937" i="4" s="1"/>
  <c r="D1607" i="4" s="1"/>
  <c r="D2277" i="4" s="1"/>
  <c r="D2947" i="4" s="1"/>
  <c r="D3617" i="4" s="1"/>
  <c r="D4287" i="4" s="1"/>
  <c r="D4957" i="4" s="1"/>
  <c r="E267" i="2"/>
  <c r="G267" i="2" s="1"/>
  <c r="F266" i="3" l="1"/>
  <c r="D268" i="4"/>
  <c r="D938" i="4" s="1"/>
  <c r="D1608" i="4" s="1"/>
  <c r="D2278" i="4" s="1"/>
  <c r="D2948" i="4" s="1"/>
  <c r="D3618" i="4" s="1"/>
  <c r="D4288" i="4" s="1"/>
  <c r="D4958" i="4" s="1"/>
  <c r="E268" i="2"/>
  <c r="G268" i="2" s="1"/>
  <c r="D266" i="3"/>
  <c r="C268" i="4"/>
  <c r="C938" i="4" s="1"/>
  <c r="C1608" i="4" s="1"/>
  <c r="C2278" i="4" s="1"/>
  <c r="C2948" i="4" s="1"/>
  <c r="C3618" i="4" s="1"/>
  <c r="C4288" i="4" s="1"/>
  <c r="C4958" i="4" s="1"/>
  <c r="D268" i="2"/>
  <c r="A11" i="2"/>
  <c r="B11" i="2"/>
  <c r="C11" i="2"/>
  <c r="M11" i="2" s="1"/>
  <c r="I11" i="2"/>
  <c r="J11" i="2"/>
  <c r="L11" i="2"/>
  <c r="A12" i="2"/>
  <c r="B12" i="2"/>
  <c r="C12" i="2"/>
  <c r="M12" i="2" s="1"/>
  <c r="I12" i="2"/>
  <c r="J12" i="2"/>
  <c r="L12" i="2"/>
  <c r="A13" i="2"/>
  <c r="B13" i="2"/>
  <c r="C13" i="2"/>
  <c r="M13" i="2" s="1"/>
  <c r="I13" i="2"/>
  <c r="J13" i="2"/>
  <c r="L13" i="2"/>
  <c r="A14" i="2"/>
  <c r="B14" i="2"/>
  <c r="C14" i="2"/>
  <c r="M14" i="2" s="1"/>
  <c r="I14" i="2"/>
  <c r="J14" i="2"/>
  <c r="L14" i="2"/>
  <c r="A15" i="2"/>
  <c r="B15" i="2"/>
  <c r="C15" i="2"/>
  <c r="M15" i="2" s="1"/>
  <c r="I15" i="2"/>
  <c r="J15" i="2"/>
  <c r="L15" i="2"/>
  <c r="A16" i="2"/>
  <c r="B16" i="2"/>
  <c r="C16" i="2"/>
  <c r="M16" i="2" s="1"/>
  <c r="I16" i="2"/>
  <c r="J16" i="2"/>
  <c r="L16" i="2"/>
  <c r="A17" i="2"/>
  <c r="B17" i="2"/>
  <c r="C17" i="2"/>
  <c r="M17" i="2" s="1"/>
  <c r="I17" i="2"/>
  <c r="J17" i="2"/>
  <c r="L17" i="2"/>
  <c r="A18" i="2"/>
  <c r="B18" i="2"/>
  <c r="C18" i="2"/>
  <c r="M18" i="2" s="1"/>
  <c r="I18" i="2"/>
  <c r="J18" i="2"/>
  <c r="L18" i="2"/>
  <c r="A19" i="2"/>
  <c r="B19" i="2"/>
  <c r="C19" i="2"/>
  <c r="M19" i="2" s="1"/>
  <c r="I19" i="2"/>
  <c r="J19" i="2"/>
  <c r="L19" i="2"/>
  <c r="A20" i="2"/>
  <c r="B20" i="2"/>
  <c r="C20" i="2"/>
  <c r="M20" i="2" s="1"/>
  <c r="I20" i="2"/>
  <c r="J20" i="2"/>
  <c r="L20" i="2"/>
  <c r="A21" i="2"/>
  <c r="B21" i="2"/>
  <c r="C21" i="2"/>
  <c r="M21" i="2" s="1"/>
  <c r="I21" i="2"/>
  <c r="J21" i="2"/>
  <c r="L21" i="2"/>
  <c r="A22" i="2"/>
  <c r="B22" i="2"/>
  <c r="C22" i="2"/>
  <c r="M22" i="2" s="1"/>
  <c r="I22" i="2"/>
  <c r="J22" i="2"/>
  <c r="L22" i="2"/>
  <c r="A23" i="2"/>
  <c r="B23" i="2"/>
  <c r="C23" i="2"/>
  <c r="M23" i="2" s="1"/>
  <c r="I23" i="2"/>
  <c r="J23" i="2"/>
  <c r="L23" i="2"/>
  <c r="A24" i="2"/>
  <c r="B24" i="2"/>
  <c r="C24" i="2"/>
  <c r="M24" i="2" s="1"/>
  <c r="I24" i="2"/>
  <c r="J24" i="2"/>
  <c r="L24" i="2"/>
  <c r="A25" i="2"/>
  <c r="B25" i="2"/>
  <c r="C25" i="2"/>
  <c r="M25" i="2" s="1"/>
  <c r="I25" i="2"/>
  <c r="J25" i="2"/>
  <c r="L25" i="2"/>
  <c r="A26" i="2"/>
  <c r="B26" i="2"/>
  <c r="C26" i="2"/>
  <c r="M26" i="2" s="1"/>
  <c r="I26" i="2"/>
  <c r="J26" i="2"/>
  <c r="L26" i="2"/>
  <c r="A27" i="2"/>
  <c r="B27" i="2"/>
  <c r="C27" i="2"/>
  <c r="M27" i="2" s="1"/>
  <c r="I27" i="2"/>
  <c r="J27" i="2"/>
  <c r="L27" i="2"/>
  <c r="A28" i="2"/>
  <c r="B28" i="2"/>
  <c r="C28" i="2"/>
  <c r="M28" i="2" s="1"/>
  <c r="D28" i="2"/>
  <c r="E28" i="2"/>
  <c r="G28" i="2" s="1"/>
  <c r="I28" i="2"/>
  <c r="J28" i="2"/>
  <c r="L28" i="2"/>
  <c r="A29" i="2"/>
  <c r="B29" i="2"/>
  <c r="C29" i="2"/>
  <c r="M29" i="2" s="1"/>
  <c r="I29" i="2"/>
  <c r="J29" i="2"/>
  <c r="L29" i="2"/>
  <c r="A30" i="2"/>
  <c r="B30" i="2"/>
  <c r="C30" i="2"/>
  <c r="M30" i="2" s="1"/>
  <c r="I30" i="2"/>
  <c r="J30" i="2"/>
  <c r="L30" i="2"/>
  <c r="A31" i="2"/>
  <c r="B31" i="2"/>
  <c r="C31" i="2"/>
  <c r="M31" i="2" s="1"/>
  <c r="I31" i="2"/>
  <c r="J31" i="2"/>
  <c r="L31" i="2"/>
  <c r="A32" i="2"/>
  <c r="B32" i="2"/>
  <c r="C32" i="2"/>
  <c r="M32" i="2" s="1"/>
  <c r="I32" i="2"/>
  <c r="J32" i="2"/>
  <c r="L32" i="2"/>
  <c r="A33" i="2"/>
  <c r="B33" i="2"/>
  <c r="C33" i="2"/>
  <c r="M33" i="2" s="1"/>
  <c r="I33" i="2"/>
  <c r="J33" i="2"/>
  <c r="L33" i="2"/>
  <c r="A34" i="2"/>
  <c r="B34" i="2"/>
  <c r="C34" i="2"/>
  <c r="M34" i="2" s="1"/>
  <c r="I34" i="2"/>
  <c r="J34" i="2"/>
  <c r="L34" i="2"/>
  <c r="A35" i="2"/>
  <c r="B35" i="2"/>
  <c r="C35" i="2"/>
  <c r="M35" i="2" s="1"/>
  <c r="I35" i="2"/>
  <c r="J35" i="2"/>
  <c r="L35" i="2"/>
  <c r="A36" i="2"/>
  <c r="B36" i="2"/>
  <c r="C36" i="2"/>
  <c r="M36" i="2" s="1"/>
  <c r="I36" i="2"/>
  <c r="J36" i="2"/>
  <c r="L36" i="2"/>
  <c r="A37" i="2"/>
  <c r="B37" i="2"/>
  <c r="C37" i="2"/>
  <c r="M37" i="2" s="1"/>
  <c r="I37" i="2"/>
  <c r="J37" i="2"/>
  <c r="L37" i="2"/>
  <c r="A38" i="2"/>
  <c r="B38" i="2"/>
  <c r="C38" i="2"/>
  <c r="M38" i="2" s="1"/>
  <c r="I38" i="2"/>
  <c r="J38" i="2"/>
  <c r="L38" i="2"/>
  <c r="A39" i="2"/>
  <c r="B39" i="2"/>
  <c r="C39" i="2"/>
  <c r="M39" i="2" s="1"/>
  <c r="I39" i="2"/>
  <c r="J39" i="2"/>
  <c r="L39" i="2"/>
  <c r="A40" i="2"/>
  <c r="B40" i="2"/>
  <c r="C40" i="2"/>
  <c r="M40" i="2" s="1"/>
  <c r="I40" i="2"/>
  <c r="J40" i="2"/>
  <c r="L40" i="2"/>
  <c r="A41" i="2"/>
  <c r="B41" i="2"/>
  <c r="C41" i="2"/>
  <c r="M41" i="2" s="1"/>
  <c r="D41" i="2"/>
  <c r="E41" i="2"/>
  <c r="G41" i="2" s="1"/>
  <c r="I41" i="2"/>
  <c r="J41" i="2"/>
  <c r="L41" i="2"/>
  <c r="A42" i="2"/>
  <c r="B42" i="2"/>
  <c r="C42" i="2"/>
  <c r="M42" i="2" s="1"/>
  <c r="I42" i="2"/>
  <c r="J42" i="2"/>
  <c r="L42" i="2"/>
  <c r="A43" i="2"/>
  <c r="B43" i="2"/>
  <c r="C43" i="2"/>
  <c r="M43" i="2" s="1"/>
  <c r="I43" i="2"/>
  <c r="J43" i="2"/>
  <c r="L43" i="2"/>
  <c r="A44" i="2"/>
  <c r="B44" i="2"/>
  <c r="C44" i="2"/>
  <c r="M44" i="2" s="1"/>
  <c r="I44" i="2"/>
  <c r="J44" i="2"/>
  <c r="L44" i="2"/>
  <c r="A45" i="2"/>
  <c r="B45" i="2"/>
  <c r="C45" i="2"/>
  <c r="M45" i="2" s="1"/>
  <c r="I45" i="2"/>
  <c r="J45" i="2"/>
  <c r="L45" i="2"/>
  <c r="A46" i="2"/>
  <c r="B46" i="2"/>
  <c r="C46" i="2"/>
  <c r="M46" i="2" s="1"/>
  <c r="I46" i="2"/>
  <c r="J46" i="2"/>
  <c r="L46" i="2"/>
  <c r="A47" i="2"/>
  <c r="B47" i="2"/>
  <c r="C47" i="2"/>
  <c r="D47" i="2"/>
  <c r="E47" i="2"/>
  <c r="G47" i="2" s="1"/>
  <c r="I47" i="2"/>
  <c r="J47" i="2"/>
  <c r="L47" i="2"/>
  <c r="M47" i="2"/>
  <c r="A48" i="2"/>
  <c r="B48" i="2"/>
  <c r="C48" i="2"/>
  <c r="M48" i="2" s="1"/>
  <c r="I48" i="2"/>
  <c r="J48" i="2"/>
  <c r="L48" i="2"/>
  <c r="A49" i="2"/>
  <c r="B49" i="2"/>
  <c r="C49" i="2"/>
  <c r="M49" i="2" s="1"/>
  <c r="I49" i="2"/>
  <c r="J49" i="2"/>
  <c r="L49" i="2"/>
  <c r="A50" i="2"/>
  <c r="B50" i="2"/>
  <c r="C50" i="2"/>
  <c r="M50" i="2" s="1"/>
  <c r="I50" i="2"/>
  <c r="J50" i="2"/>
  <c r="L50" i="2"/>
  <c r="A51" i="2"/>
  <c r="B51" i="2"/>
  <c r="C51" i="2"/>
  <c r="M51" i="2" s="1"/>
  <c r="D51" i="2"/>
  <c r="E51" i="2"/>
  <c r="G51" i="2" s="1"/>
  <c r="I51" i="2"/>
  <c r="J51" i="2"/>
  <c r="L51" i="2"/>
  <c r="A52" i="2"/>
  <c r="B52" i="2"/>
  <c r="C52" i="2"/>
  <c r="M52" i="2" s="1"/>
  <c r="I52" i="2"/>
  <c r="J52" i="2"/>
  <c r="L52" i="2"/>
  <c r="A53" i="2"/>
  <c r="B53" i="2"/>
  <c r="C53" i="2"/>
  <c r="M53" i="2" s="1"/>
  <c r="D53" i="2"/>
  <c r="E53" i="2"/>
  <c r="G53" i="2" s="1"/>
  <c r="I53" i="2"/>
  <c r="J53" i="2"/>
  <c r="L53" i="2"/>
  <c r="A54" i="2"/>
  <c r="B54" i="2"/>
  <c r="C54" i="2"/>
  <c r="M54" i="2" s="1"/>
  <c r="I54" i="2"/>
  <c r="J54" i="2"/>
  <c r="L54" i="2"/>
  <c r="A55" i="2"/>
  <c r="B55" i="2"/>
  <c r="C55" i="2"/>
  <c r="M55" i="2" s="1"/>
  <c r="D55" i="2"/>
  <c r="E55" i="2"/>
  <c r="G55" i="2" s="1"/>
  <c r="I55" i="2"/>
  <c r="J55" i="2"/>
  <c r="L55" i="2"/>
  <c r="A56" i="2"/>
  <c r="B56" i="2"/>
  <c r="C56" i="2"/>
  <c r="M56" i="2" s="1"/>
  <c r="I56" i="2"/>
  <c r="J56" i="2"/>
  <c r="L56" i="2"/>
  <c r="A57" i="2"/>
  <c r="B57" i="2"/>
  <c r="C57" i="2"/>
  <c r="M57" i="2" s="1"/>
  <c r="I57" i="2"/>
  <c r="J57" i="2"/>
  <c r="L57" i="2"/>
  <c r="A58" i="2"/>
  <c r="B58" i="2"/>
  <c r="C58" i="2"/>
  <c r="I58" i="2"/>
  <c r="J58" i="2"/>
  <c r="L58" i="2"/>
  <c r="A59" i="2"/>
  <c r="B59" i="2"/>
  <c r="C59" i="2"/>
  <c r="M59" i="2" s="1"/>
  <c r="D59" i="2"/>
  <c r="E59" i="2"/>
  <c r="G59" i="2" s="1"/>
  <c r="I59" i="2"/>
  <c r="J59" i="2"/>
  <c r="L59" i="2"/>
  <c r="A60" i="2"/>
  <c r="B60" i="2"/>
  <c r="C60" i="2"/>
  <c r="M60" i="2" s="1"/>
  <c r="I60" i="2"/>
  <c r="J60" i="2"/>
  <c r="L60" i="2"/>
  <c r="A61" i="2"/>
  <c r="B61" i="2"/>
  <c r="C61" i="2"/>
  <c r="M61" i="2" s="1"/>
  <c r="I61" i="2"/>
  <c r="J61" i="2"/>
  <c r="L61" i="2"/>
  <c r="A62" i="2"/>
  <c r="B62" i="2"/>
  <c r="C62" i="2"/>
  <c r="M62" i="2" s="1"/>
  <c r="I62" i="2"/>
  <c r="J62" i="2"/>
  <c r="L62" i="2"/>
  <c r="A63" i="2"/>
  <c r="B63" i="2"/>
  <c r="C63" i="2"/>
  <c r="M63" i="2" s="1"/>
  <c r="D63" i="2"/>
  <c r="E63" i="2"/>
  <c r="G63" i="2" s="1"/>
  <c r="I63" i="2"/>
  <c r="J63" i="2"/>
  <c r="L63" i="2"/>
  <c r="A64" i="2"/>
  <c r="B64" i="2"/>
  <c r="C64" i="2"/>
  <c r="M64" i="2" s="1"/>
  <c r="I64" i="2"/>
  <c r="J64" i="2"/>
  <c r="L64" i="2"/>
  <c r="A65" i="2"/>
  <c r="B65" i="2"/>
  <c r="C65" i="2"/>
  <c r="M65" i="2" s="1"/>
  <c r="I65" i="2"/>
  <c r="J65" i="2"/>
  <c r="L65" i="2"/>
  <c r="A66" i="2"/>
  <c r="B66" i="2"/>
  <c r="C66" i="2"/>
  <c r="M66" i="2" s="1"/>
  <c r="D66" i="2"/>
  <c r="E66" i="2"/>
  <c r="G66" i="2" s="1"/>
  <c r="I66" i="2"/>
  <c r="J66" i="2"/>
  <c r="L66" i="2"/>
  <c r="A67" i="2"/>
  <c r="B67" i="2"/>
  <c r="C67" i="2"/>
  <c r="M67" i="2" s="1"/>
  <c r="I67" i="2"/>
  <c r="J67" i="2"/>
  <c r="L67" i="2"/>
  <c r="A68" i="2"/>
  <c r="B68" i="2"/>
  <c r="C68" i="2"/>
  <c r="M68" i="2" s="1"/>
  <c r="I68" i="2"/>
  <c r="J68" i="2"/>
  <c r="L68" i="2"/>
  <c r="A69" i="2"/>
  <c r="B69" i="2"/>
  <c r="C69" i="2"/>
  <c r="M69" i="2" s="1"/>
  <c r="I69" i="2"/>
  <c r="J69" i="2"/>
  <c r="L69" i="2"/>
  <c r="A70" i="2"/>
  <c r="B70" i="2"/>
  <c r="C70" i="2"/>
  <c r="M70" i="2" s="1"/>
  <c r="I70" i="2"/>
  <c r="J70" i="2"/>
  <c r="L70" i="2"/>
  <c r="A71" i="2"/>
  <c r="B71" i="2"/>
  <c r="C71" i="2"/>
  <c r="M71" i="2" s="1"/>
  <c r="D71" i="2"/>
  <c r="E71" i="2"/>
  <c r="G71" i="2" s="1"/>
  <c r="I71" i="2"/>
  <c r="J71" i="2"/>
  <c r="L71" i="2"/>
  <c r="A72" i="2"/>
  <c r="B72" i="2"/>
  <c r="C72" i="2"/>
  <c r="M72" i="2" s="1"/>
  <c r="I72" i="2"/>
  <c r="J72" i="2"/>
  <c r="L72" i="2"/>
  <c r="A73" i="2"/>
  <c r="B73" i="2"/>
  <c r="C73" i="2"/>
  <c r="M73" i="2" s="1"/>
  <c r="I73" i="2"/>
  <c r="J73" i="2"/>
  <c r="L73" i="2"/>
  <c r="A74" i="2"/>
  <c r="B74" i="2"/>
  <c r="C74" i="2"/>
  <c r="M74" i="2" s="1"/>
  <c r="I74" i="2"/>
  <c r="J74" i="2"/>
  <c r="L74" i="2"/>
  <c r="A75" i="2"/>
  <c r="B75" i="2"/>
  <c r="C75" i="2"/>
  <c r="M75" i="2" s="1"/>
  <c r="I75" i="2"/>
  <c r="J75" i="2"/>
  <c r="L75" i="2"/>
  <c r="A76" i="2"/>
  <c r="B76" i="2"/>
  <c r="C76" i="2"/>
  <c r="M76" i="2" s="1"/>
  <c r="I76" i="2"/>
  <c r="J76" i="2"/>
  <c r="L76" i="2"/>
  <c r="A77" i="2"/>
  <c r="B77" i="2"/>
  <c r="C77" i="2"/>
  <c r="M77" i="2" s="1"/>
  <c r="I77" i="2"/>
  <c r="J77" i="2"/>
  <c r="L77" i="2"/>
  <c r="A78" i="2"/>
  <c r="B78" i="2"/>
  <c r="C78" i="2"/>
  <c r="M78" i="2" s="1"/>
  <c r="I78" i="2"/>
  <c r="J78" i="2"/>
  <c r="L78" i="2"/>
  <c r="A79" i="2"/>
  <c r="B79" i="2"/>
  <c r="C79" i="2"/>
  <c r="M79" i="2" s="1"/>
  <c r="I79" i="2"/>
  <c r="J79" i="2"/>
  <c r="L79" i="2"/>
  <c r="A80" i="2"/>
  <c r="B80" i="2"/>
  <c r="C80" i="2"/>
  <c r="M80" i="2" s="1"/>
  <c r="I80" i="2"/>
  <c r="J80" i="2"/>
  <c r="L80" i="2"/>
  <c r="A81" i="2"/>
  <c r="B81" i="2"/>
  <c r="C81" i="2"/>
  <c r="M81" i="2" s="1"/>
  <c r="I81" i="2"/>
  <c r="J81" i="2"/>
  <c r="L81" i="2"/>
  <c r="A82" i="2"/>
  <c r="B82" i="2"/>
  <c r="C82" i="2"/>
  <c r="M82" i="2" s="1"/>
  <c r="D82" i="2"/>
  <c r="E82" i="2"/>
  <c r="G82" i="2" s="1"/>
  <c r="I82" i="2"/>
  <c r="J82" i="2"/>
  <c r="L82" i="2"/>
  <c r="A83" i="2"/>
  <c r="B83" i="2"/>
  <c r="C83" i="2"/>
  <c r="M83" i="2" s="1"/>
  <c r="I83" i="2"/>
  <c r="J83" i="2"/>
  <c r="L83" i="2"/>
  <c r="A84" i="2"/>
  <c r="B84" i="2"/>
  <c r="C84" i="2"/>
  <c r="M84" i="2" s="1"/>
  <c r="I84" i="2"/>
  <c r="J84" i="2"/>
  <c r="L84" i="2"/>
  <c r="A85" i="2"/>
  <c r="B85" i="2"/>
  <c r="C85" i="2"/>
  <c r="M85" i="2" s="1"/>
  <c r="I85" i="2"/>
  <c r="J85" i="2"/>
  <c r="L85" i="2"/>
  <c r="A86" i="2"/>
  <c r="B86" i="2"/>
  <c r="C86" i="2"/>
  <c r="M86" i="2" s="1"/>
  <c r="D86" i="2"/>
  <c r="E86" i="2"/>
  <c r="G86" i="2" s="1"/>
  <c r="I86" i="2"/>
  <c r="J86" i="2"/>
  <c r="L86" i="2"/>
  <c r="A87" i="2"/>
  <c r="B87" i="2"/>
  <c r="C87" i="2"/>
  <c r="M87" i="2" s="1"/>
  <c r="I87" i="2"/>
  <c r="J87" i="2"/>
  <c r="L87" i="2"/>
  <c r="A88" i="2"/>
  <c r="B88" i="2"/>
  <c r="C88" i="2"/>
  <c r="M88" i="2" s="1"/>
  <c r="I88" i="2"/>
  <c r="J88" i="2"/>
  <c r="L88" i="2"/>
  <c r="A89" i="2"/>
  <c r="B89" i="2"/>
  <c r="C89" i="2"/>
  <c r="M89" i="2" s="1"/>
  <c r="I89" i="2"/>
  <c r="J89" i="2"/>
  <c r="L89" i="2"/>
  <c r="A90" i="2"/>
  <c r="B90" i="2"/>
  <c r="C90" i="2"/>
  <c r="M90" i="2" s="1"/>
  <c r="I90" i="2"/>
  <c r="J90" i="2"/>
  <c r="L90" i="2"/>
  <c r="A91" i="2"/>
  <c r="B91" i="2"/>
  <c r="C91" i="2"/>
  <c r="M91" i="2" s="1"/>
  <c r="I91" i="2"/>
  <c r="J91" i="2"/>
  <c r="L91" i="2"/>
  <c r="A92" i="2"/>
  <c r="B92" i="2"/>
  <c r="C92" i="2"/>
  <c r="M92" i="2" s="1"/>
  <c r="I92" i="2"/>
  <c r="J92" i="2"/>
  <c r="L92" i="2"/>
  <c r="A93" i="2"/>
  <c r="B93" i="2"/>
  <c r="C93" i="2"/>
  <c r="M93" i="2" s="1"/>
  <c r="I93" i="2"/>
  <c r="J93" i="2"/>
  <c r="L93" i="2"/>
  <c r="A94" i="2"/>
  <c r="B94" i="2"/>
  <c r="C94" i="2"/>
  <c r="M94" i="2" s="1"/>
  <c r="D94" i="2"/>
  <c r="E94" i="2"/>
  <c r="G94" i="2" s="1"/>
  <c r="I94" i="2"/>
  <c r="J94" i="2"/>
  <c r="L94" i="2"/>
  <c r="A95" i="2"/>
  <c r="B95" i="2"/>
  <c r="C95" i="2"/>
  <c r="M95" i="2" s="1"/>
  <c r="I95" i="2"/>
  <c r="J95" i="2"/>
  <c r="L95" i="2"/>
  <c r="A96" i="2"/>
  <c r="B96" i="2"/>
  <c r="C96" i="2"/>
  <c r="M96" i="2" s="1"/>
  <c r="I96" i="2"/>
  <c r="J96" i="2"/>
  <c r="L96" i="2"/>
  <c r="A97" i="2"/>
  <c r="B97" i="2"/>
  <c r="C97" i="2"/>
  <c r="M97" i="2" s="1"/>
  <c r="D97" i="2"/>
  <c r="E97" i="2"/>
  <c r="G97" i="2" s="1"/>
  <c r="I97" i="2"/>
  <c r="J97" i="2"/>
  <c r="L97" i="2"/>
  <c r="A98" i="2"/>
  <c r="B98" i="2"/>
  <c r="C98" i="2"/>
  <c r="M98" i="2" s="1"/>
  <c r="I98" i="2"/>
  <c r="J98" i="2"/>
  <c r="L98" i="2"/>
  <c r="A99" i="2"/>
  <c r="B99" i="2"/>
  <c r="C99" i="2"/>
  <c r="M99" i="2" s="1"/>
  <c r="I99" i="2"/>
  <c r="J99" i="2"/>
  <c r="L99" i="2"/>
  <c r="A100" i="2"/>
  <c r="B100" i="2"/>
  <c r="C100" i="2"/>
  <c r="M100" i="2" s="1"/>
  <c r="I100" i="2"/>
  <c r="J100" i="2"/>
  <c r="L100" i="2"/>
  <c r="A101" i="2"/>
  <c r="B101" i="2"/>
  <c r="C101" i="2"/>
  <c r="M101" i="2" s="1"/>
  <c r="D101" i="2"/>
  <c r="E101" i="2"/>
  <c r="G101" i="2" s="1"/>
  <c r="I101" i="2"/>
  <c r="J101" i="2"/>
  <c r="L101" i="2"/>
  <c r="A102" i="2"/>
  <c r="B102" i="2"/>
  <c r="C102" i="2"/>
  <c r="M102" i="2" s="1"/>
  <c r="I102" i="2"/>
  <c r="J102" i="2"/>
  <c r="L102" i="2"/>
  <c r="A103" i="2"/>
  <c r="B103" i="2"/>
  <c r="C103" i="2"/>
  <c r="M103" i="2" s="1"/>
  <c r="I103" i="2"/>
  <c r="J103" i="2"/>
  <c r="L103" i="2"/>
  <c r="A104" i="2"/>
  <c r="B104" i="2"/>
  <c r="C104" i="2"/>
  <c r="M104" i="2" s="1"/>
  <c r="I104" i="2"/>
  <c r="J104" i="2"/>
  <c r="L104" i="2"/>
  <c r="A105" i="2"/>
  <c r="B105" i="2"/>
  <c r="C105" i="2"/>
  <c r="M105" i="2" s="1"/>
  <c r="D105" i="2"/>
  <c r="E105" i="2"/>
  <c r="G105" i="2" s="1"/>
  <c r="I105" i="2"/>
  <c r="J105" i="2"/>
  <c r="L105" i="2"/>
  <c r="A106" i="2"/>
  <c r="B106" i="2"/>
  <c r="C106" i="2"/>
  <c r="I106" i="2"/>
  <c r="J106" i="2"/>
  <c r="L106" i="2"/>
  <c r="A107" i="2"/>
  <c r="B107" i="2"/>
  <c r="C107" i="2"/>
  <c r="I107" i="2"/>
  <c r="J107" i="2"/>
  <c r="L107" i="2"/>
  <c r="A108" i="2"/>
  <c r="B108" i="2"/>
  <c r="C108" i="2"/>
  <c r="M108" i="2" s="1"/>
  <c r="I108" i="2"/>
  <c r="J108" i="2"/>
  <c r="L108" i="2"/>
  <c r="A109" i="2"/>
  <c r="B109" i="2"/>
  <c r="C109" i="2"/>
  <c r="M109" i="2" s="1"/>
  <c r="D109" i="2"/>
  <c r="E109" i="2"/>
  <c r="G109" i="2" s="1"/>
  <c r="I109" i="2"/>
  <c r="J109" i="2"/>
  <c r="L109" i="2"/>
  <c r="A110" i="2"/>
  <c r="B110" i="2"/>
  <c r="C110" i="2"/>
  <c r="M110" i="2" s="1"/>
  <c r="I110" i="2"/>
  <c r="J110" i="2"/>
  <c r="L110" i="2"/>
  <c r="A111" i="2"/>
  <c r="B111" i="2"/>
  <c r="C111" i="2"/>
  <c r="M111" i="2" s="1"/>
  <c r="I111" i="2"/>
  <c r="J111" i="2"/>
  <c r="L111" i="2"/>
  <c r="A112" i="2"/>
  <c r="B112" i="2"/>
  <c r="C112" i="2"/>
  <c r="M112" i="2" s="1"/>
  <c r="I112" i="2"/>
  <c r="J112" i="2"/>
  <c r="L112" i="2"/>
  <c r="A113" i="2"/>
  <c r="B113" i="2"/>
  <c r="C113" i="2"/>
  <c r="M113" i="2" s="1"/>
  <c r="I113" i="2"/>
  <c r="J113" i="2"/>
  <c r="L113" i="2"/>
  <c r="A114" i="2"/>
  <c r="B114" i="2"/>
  <c r="C114" i="2"/>
  <c r="M114" i="2" s="1"/>
  <c r="D114" i="2"/>
  <c r="E114" i="2"/>
  <c r="G114" i="2" s="1"/>
  <c r="I114" i="2"/>
  <c r="J114" i="2"/>
  <c r="L114" i="2"/>
  <c r="A115" i="2"/>
  <c r="B115" i="2"/>
  <c r="C115" i="2"/>
  <c r="M115" i="2" s="1"/>
  <c r="I115" i="2"/>
  <c r="J115" i="2"/>
  <c r="L115" i="2"/>
  <c r="A116" i="2"/>
  <c r="B116" i="2"/>
  <c r="C116" i="2"/>
  <c r="I116" i="2"/>
  <c r="J116" i="2"/>
  <c r="L116" i="2"/>
  <c r="A117" i="2"/>
  <c r="B117" i="2"/>
  <c r="C117" i="2"/>
  <c r="M117" i="2" s="1"/>
  <c r="I117" i="2"/>
  <c r="J117" i="2"/>
  <c r="L117" i="2"/>
  <c r="A118" i="2"/>
  <c r="B118" i="2"/>
  <c r="C118" i="2"/>
  <c r="M118" i="2" s="1"/>
  <c r="D118" i="2"/>
  <c r="E118" i="2"/>
  <c r="G118" i="2" s="1"/>
  <c r="I118" i="2"/>
  <c r="J118" i="2"/>
  <c r="L118" i="2"/>
  <c r="A119" i="2"/>
  <c r="B119" i="2"/>
  <c r="C119" i="2"/>
  <c r="M119" i="2" s="1"/>
  <c r="I119" i="2"/>
  <c r="J119" i="2"/>
  <c r="L119" i="2"/>
  <c r="A120" i="2"/>
  <c r="B120" i="2"/>
  <c r="C120" i="2"/>
  <c r="M120" i="2" s="1"/>
  <c r="I120" i="2"/>
  <c r="J120" i="2"/>
  <c r="L120" i="2"/>
  <c r="A121" i="2"/>
  <c r="B121" i="2"/>
  <c r="C121" i="2"/>
  <c r="M121" i="2" s="1"/>
  <c r="I121" i="2"/>
  <c r="J121" i="2"/>
  <c r="L121" i="2"/>
  <c r="A122" i="2"/>
  <c r="B122" i="2"/>
  <c r="C122" i="2"/>
  <c r="M122" i="2" s="1"/>
  <c r="I122" i="2"/>
  <c r="J122" i="2"/>
  <c r="L122" i="2"/>
  <c r="A123" i="2"/>
  <c r="B123" i="2"/>
  <c r="C123" i="2"/>
  <c r="M123" i="2" s="1"/>
  <c r="I123" i="2"/>
  <c r="J123" i="2"/>
  <c r="L123" i="2"/>
  <c r="A124" i="2"/>
  <c r="B124" i="2"/>
  <c r="C124" i="2"/>
  <c r="M124" i="2" s="1"/>
  <c r="D124" i="2"/>
  <c r="E124" i="2"/>
  <c r="G124" i="2" s="1"/>
  <c r="I124" i="2"/>
  <c r="J124" i="2"/>
  <c r="L124" i="2"/>
  <c r="A125" i="2"/>
  <c r="B125" i="2"/>
  <c r="C125" i="2"/>
  <c r="M125" i="2" s="1"/>
  <c r="I125" i="2"/>
  <c r="J125" i="2"/>
  <c r="L125" i="2"/>
  <c r="A126" i="2"/>
  <c r="B126" i="2"/>
  <c r="C126" i="2"/>
  <c r="M126" i="2" s="1"/>
  <c r="I126" i="2"/>
  <c r="J126" i="2"/>
  <c r="L126" i="2"/>
  <c r="A127" i="2"/>
  <c r="B127" i="2"/>
  <c r="C127" i="2"/>
  <c r="M127" i="2" s="1"/>
  <c r="I127" i="2"/>
  <c r="J127" i="2"/>
  <c r="L127" i="2"/>
  <c r="A128" i="2"/>
  <c r="B128" i="2"/>
  <c r="C128" i="2"/>
  <c r="M128" i="2" s="1"/>
  <c r="I128" i="2"/>
  <c r="J128" i="2"/>
  <c r="L128" i="2"/>
  <c r="A129" i="2"/>
  <c r="B129" i="2"/>
  <c r="C129" i="2"/>
  <c r="M129" i="2" s="1"/>
  <c r="I129" i="2"/>
  <c r="J129" i="2"/>
  <c r="L129" i="2"/>
  <c r="A130" i="2"/>
  <c r="B130" i="2"/>
  <c r="C130" i="2"/>
  <c r="M130" i="2" s="1"/>
  <c r="I130" i="2"/>
  <c r="J130" i="2"/>
  <c r="L130" i="2"/>
  <c r="A131" i="2"/>
  <c r="B131" i="2"/>
  <c r="C131" i="2"/>
  <c r="M131" i="2" s="1"/>
  <c r="D131" i="2"/>
  <c r="E131" i="2"/>
  <c r="G131" i="2" s="1"/>
  <c r="I131" i="2"/>
  <c r="J131" i="2"/>
  <c r="L131" i="2"/>
  <c r="A132" i="2"/>
  <c r="B132" i="2"/>
  <c r="C132" i="2"/>
  <c r="I132" i="2"/>
  <c r="J132" i="2"/>
  <c r="L132" i="2"/>
  <c r="A133" i="2"/>
  <c r="B133" i="2"/>
  <c r="C133" i="2"/>
  <c r="I133" i="2"/>
  <c r="J133" i="2"/>
  <c r="L133" i="2"/>
  <c r="A134" i="2"/>
  <c r="B134" i="2"/>
  <c r="C134" i="2"/>
  <c r="M134" i="2" s="1"/>
  <c r="I134" i="2"/>
  <c r="J134" i="2"/>
  <c r="L134" i="2"/>
  <c r="A135" i="2"/>
  <c r="B135" i="2"/>
  <c r="C135" i="2"/>
  <c r="M135" i="2" s="1"/>
  <c r="I135" i="2"/>
  <c r="J135" i="2"/>
  <c r="L135" i="2"/>
  <c r="A136" i="2"/>
  <c r="B136" i="2"/>
  <c r="C136" i="2"/>
  <c r="M136" i="2" s="1"/>
  <c r="I136" i="2"/>
  <c r="J136" i="2"/>
  <c r="L136" i="2"/>
  <c r="A137" i="2"/>
  <c r="B137" i="2"/>
  <c r="C137" i="2"/>
  <c r="M137" i="2" s="1"/>
  <c r="D137" i="2"/>
  <c r="E137" i="2"/>
  <c r="G137" i="2" s="1"/>
  <c r="I137" i="2"/>
  <c r="J137" i="2"/>
  <c r="L137" i="2"/>
  <c r="A138" i="2"/>
  <c r="B138" i="2"/>
  <c r="C138" i="2"/>
  <c r="M138" i="2" s="1"/>
  <c r="I138" i="2"/>
  <c r="J138" i="2"/>
  <c r="L138" i="2"/>
  <c r="A139" i="2"/>
  <c r="B139" i="2"/>
  <c r="C139" i="2"/>
  <c r="M139" i="2" s="1"/>
  <c r="I139" i="2"/>
  <c r="J139" i="2"/>
  <c r="L139" i="2"/>
  <c r="A140" i="2"/>
  <c r="B140" i="2"/>
  <c r="C140" i="2"/>
  <c r="M140" i="2" s="1"/>
  <c r="I140" i="2"/>
  <c r="J140" i="2"/>
  <c r="L140" i="2"/>
  <c r="A141" i="2"/>
  <c r="B141" i="2"/>
  <c r="C141" i="2"/>
  <c r="M141" i="2" s="1"/>
  <c r="I141" i="2"/>
  <c r="J141" i="2"/>
  <c r="L141" i="2"/>
  <c r="A142" i="2"/>
  <c r="B142" i="2"/>
  <c r="C142" i="2"/>
  <c r="M142" i="2" s="1"/>
  <c r="D142" i="2"/>
  <c r="E142" i="2"/>
  <c r="G142" i="2" s="1"/>
  <c r="I142" i="2"/>
  <c r="J142" i="2"/>
  <c r="L142" i="2"/>
  <c r="A143" i="2"/>
  <c r="B143" i="2"/>
  <c r="C143" i="2"/>
  <c r="M143" i="2" s="1"/>
  <c r="I143" i="2"/>
  <c r="J143" i="2"/>
  <c r="L143" i="2"/>
  <c r="A144" i="2"/>
  <c r="B144" i="2"/>
  <c r="C144" i="2"/>
  <c r="M144" i="2" s="1"/>
  <c r="I144" i="2"/>
  <c r="J144" i="2"/>
  <c r="L144" i="2"/>
  <c r="A145" i="2"/>
  <c r="B145" i="2"/>
  <c r="C145" i="2"/>
  <c r="M145" i="2" s="1"/>
  <c r="I145" i="2"/>
  <c r="J145" i="2"/>
  <c r="L145" i="2"/>
  <c r="A146" i="2"/>
  <c r="B146" i="2"/>
  <c r="C146" i="2"/>
  <c r="M146" i="2" s="1"/>
  <c r="I146" i="2"/>
  <c r="J146" i="2"/>
  <c r="L146" i="2"/>
  <c r="A147" i="2"/>
  <c r="B147" i="2"/>
  <c r="C147" i="2"/>
  <c r="M147" i="2" s="1"/>
  <c r="D147" i="2"/>
  <c r="E147" i="2"/>
  <c r="G147" i="2" s="1"/>
  <c r="I147" i="2"/>
  <c r="J147" i="2"/>
  <c r="L147" i="2"/>
  <c r="A148" i="2"/>
  <c r="B148" i="2"/>
  <c r="C148" i="2"/>
  <c r="M148" i="2" s="1"/>
  <c r="I148" i="2"/>
  <c r="J148" i="2"/>
  <c r="L148" i="2"/>
  <c r="A149" i="2"/>
  <c r="B149" i="2"/>
  <c r="C149" i="2"/>
  <c r="M149" i="2" s="1"/>
  <c r="D149" i="2"/>
  <c r="E149" i="2"/>
  <c r="G149" i="2" s="1"/>
  <c r="I149" i="2"/>
  <c r="J149" i="2"/>
  <c r="L149" i="2"/>
  <c r="A150" i="2"/>
  <c r="B150" i="2"/>
  <c r="C150" i="2"/>
  <c r="M150" i="2" s="1"/>
  <c r="I150" i="2"/>
  <c r="J150" i="2"/>
  <c r="L150" i="2"/>
  <c r="A151" i="2"/>
  <c r="B151" i="2"/>
  <c r="C151" i="2"/>
  <c r="M151" i="2" s="1"/>
  <c r="D151" i="2"/>
  <c r="E151" i="2"/>
  <c r="G151" i="2" s="1"/>
  <c r="I151" i="2"/>
  <c r="J151" i="2"/>
  <c r="L151" i="2"/>
  <c r="A152" i="2"/>
  <c r="B152" i="2"/>
  <c r="C152" i="2"/>
  <c r="M152" i="2" s="1"/>
  <c r="I152" i="2"/>
  <c r="J152" i="2"/>
  <c r="L152" i="2"/>
  <c r="A153" i="2"/>
  <c r="B153" i="2"/>
  <c r="C153" i="2"/>
  <c r="M153" i="2" s="1"/>
  <c r="I153" i="2"/>
  <c r="J153" i="2"/>
  <c r="L153" i="2"/>
  <c r="A154" i="2"/>
  <c r="B154" i="2"/>
  <c r="C154" i="2"/>
  <c r="M154" i="2" s="1"/>
  <c r="I154" i="2"/>
  <c r="J154" i="2"/>
  <c r="L154" i="2"/>
  <c r="A155" i="2"/>
  <c r="B155" i="2"/>
  <c r="C155" i="2"/>
  <c r="M155" i="2" s="1"/>
  <c r="D155" i="2"/>
  <c r="E155" i="2"/>
  <c r="G155" i="2" s="1"/>
  <c r="I155" i="2"/>
  <c r="J155" i="2"/>
  <c r="L155" i="2"/>
  <c r="A156" i="2"/>
  <c r="B156" i="2"/>
  <c r="C156" i="2"/>
  <c r="M156" i="2" s="1"/>
  <c r="I156" i="2"/>
  <c r="J156" i="2"/>
  <c r="L156" i="2"/>
  <c r="A157" i="2"/>
  <c r="B157" i="2"/>
  <c r="C157" i="2"/>
  <c r="M157" i="2" s="1"/>
  <c r="I157" i="2"/>
  <c r="J157" i="2"/>
  <c r="L157" i="2"/>
  <c r="A158" i="2"/>
  <c r="B158" i="2"/>
  <c r="C158" i="2"/>
  <c r="M158" i="2" s="1"/>
  <c r="I158" i="2"/>
  <c r="J158" i="2"/>
  <c r="L158" i="2"/>
  <c r="A159" i="2"/>
  <c r="B159" i="2"/>
  <c r="C159" i="2"/>
  <c r="M159" i="2" s="1"/>
  <c r="I159" i="2"/>
  <c r="J159" i="2"/>
  <c r="L159" i="2"/>
  <c r="A160" i="2"/>
  <c r="B160" i="2"/>
  <c r="C160" i="2"/>
  <c r="M160" i="2" s="1"/>
  <c r="D160" i="2"/>
  <c r="E160" i="2"/>
  <c r="G160" i="2" s="1"/>
  <c r="I160" i="2"/>
  <c r="J160" i="2"/>
  <c r="L160" i="2"/>
  <c r="A161" i="2"/>
  <c r="B161" i="2"/>
  <c r="C161" i="2"/>
  <c r="M161" i="2" s="1"/>
  <c r="I161" i="2"/>
  <c r="J161" i="2"/>
  <c r="L161" i="2"/>
  <c r="A162" i="2"/>
  <c r="B162" i="2"/>
  <c r="C162" i="2"/>
  <c r="M162" i="2" s="1"/>
  <c r="I162" i="2"/>
  <c r="J162" i="2"/>
  <c r="L162" i="2"/>
  <c r="A163" i="2"/>
  <c r="B163" i="2"/>
  <c r="C163" i="2"/>
  <c r="M163" i="2" s="1"/>
  <c r="I163" i="2"/>
  <c r="J163" i="2"/>
  <c r="L163" i="2"/>
  <c r="A164" i="2"/>
  <c r="B164" i="2"/>
  <c r="C164" i="2"/>
  <c r="M164" i="2" s="1"/>
  <c r="I164" i="2"/>
  <c r="J164" i="2"/>
  <c r="L164" i="2"/>
  <c r="A165" i="2"/>
  <c r="B165" i="2"/>
  <c r="C165" i="2"/>
  <c r="M165" i="2" s="1"/>
  <c r="D165" i="2"/>
  <c r="E165" i="2"/>
  <c r="G165" i="2" s="1"/>
  <c r="I165" i="2"/>
  <c r="J165" i="2"/>
  <c r="L165" i="2"/>
  <c r="A166" i="2"/>
  <c r="B166" i="2"/>
  <c r="C166" i="2"/>
  <c r="I166" i="2"/>
  <c r="J166" i="2"/>
  <c r="L166" i="2"/>
  <c r="A167" i="2"/>
  <c r="B167" i="2"/>
  <c r="C167" i="2"/>
  <c r="I167" i="2"/>
  <c r="J167" i="2"/>
  <c r="L167" i="2"/>
  <c r="A168" i="2"/>
  <c r="B168" i="2"/>
  <c r="C168" i="2"/>
  <c r="I168" i="2"/>
  <c r="J168" i="2"/>
  <c r="L168" i="2"/>
  <c r="A169" i="2"/>
  <c r="B169" i="2"/>
  <c r="C169" i="2"/>
  <c r="I169" i="2"/>
  <c r="J169" i="2"/>
  <c r="L169" i="2"/>
  <c r="A170" i="2"/>
  <c r="B170" i="2"/>
  <c r="C170" i="2"/>
  <c r="I170" i="2"/>
  <c r="J170" i="2"/>
  <c r="L170" i="2"/>
  <c r="A171" i="2"/>
  <c r="B171" i="2"/>
  <c r="C171" i="2"/>
  <c r="M171" i="2" s="1"/>
  <c r="D171" i="2"/>
  <c r="E171" i="2"/>
  <c r="G171" i="2" s="1"/>
  <c r="I171" i="2"/>
  <c r="J171" i="2"/>
  <c r="L171" i="2"/>
  <c r="A172" i="2"/>
  <c r="B172" i="2"/>
  <c r="C172" i="2"/>
  <c r="M172" i="2" s="1"/>
  <c r="I172" i="2"/>
  <c r="J172" i="2"/>
  <c r="L172" i="2"/>
  <c r="A173" i="2"/>
  <c r="B173" i="2"/>
  <c r="C173" i="2"/>
  <c r="M173" i="2" s="1"/>
  <c r="I173" i="2"/>
  <c r="J173" i="2"/>
  <c r="L173" i="2"/>
  <c r="A174" i="2"/>
  <c r="B174" i="2"/>
  <c r="C174" i="2"/>
  <c r="M174" i="2" s="1"/>
  <c r="I174" i="2"/>
  <c r="J174" i="2"/>
  <c r="L174" i="2"/>
  <c r="A175" i="2"/>
  <c r="B175" i="2"/>
  <c r="C175" i="2"/>
  <c r="M175" i="2" s="1"/>
  <c r="I175" i="2"/>
  <c r="J175" i="2"/>
  <c r="L175" i="2"/>
  <c r="A176" i="2"/>
  <c r="B176" i="2"/>
  <c r="C176" i="2"/>
  <c r="M176" i="2" s="1"/>
  <c r="I176" i="2"/>
  <c r="J176" i="2"/>
  <c r="L176" i="2"/>
  <c r="A177" i="2"/>
  <c r="B177" i="2"/>
  <c r="C177" i="2"/>
  <c r="M177" i="2" s="1"/>
  <c r="I177" i="2"/>
  <c r="J177" i="2"/>
  <c r="L177" i="2"/>
  <c r="A178" i="2"/>
  <c r="B178" i="2"/>
  <c r="C178" i="2"/>
  <c r="M178" i="2" s="1"/>
  <c r="I178" i="2"/>
  <c r="J178" i="2"/>
  <c r="L178" i="2"/>
  <c r="A179" i="2"/>
  <c r="B179" i="2"/>
  <c r="C179" i="2"/>
  <c r="M179" i="2" s="1"/>
  <c r="I179" i="2"/>
  <c r="J179" i="2"/>
  <c r="L179" i="2"/>
  <c r="A180" i="2"/>
  <c r="B180" i="2"/>
  <c r="C180" i="2"/>
  <c r="M180" i="2" s="1"/>
  <c r="I180" i="2"/>
  <c r="J180" i="2"/>
  <c r="L180" i="2"/>
  <c r="A181" i="2"/>
  <c r="B181" i="2"/>
  <c r="C181" i="2"/>
  <c r="M181" i="2" s="1"/>
  <c r="I181" i="2"/>
  <c r="J181" i="2"/>
  <c r="L181" i="2"/>
  <c r="A182" i="2"/>
  <c r="B182" i="2"/>
  <c r="C182" i="2"/>
  <c r="M182" i="2" s="1"/>
  <c r="I182" i="2"/>
  <c r="J182" i="2"/>
  <c r="L182" i="2"/>
  <c r="A183" i="2"/>
  <c r="B183" i="2"/>
  <c r="C183" i="2"/>
  <c r="M183" i="2" s="1"/>
  <c r="I183" i="2"/>
  <c r="J183" i="2"/>
  <c r="L183" i="2"/>
  <c r="A184" i="2"/>
  <c r="B184" i="2"/>
  <c r="C184" i="2"/>
  <c r="M184" i="2" s="1"/>
  <c r="D184" i="2"/>
  <c r="E184" i="2"/>
  <c r="G184" i="2" s="1"/>
  <c r="I184" i="2"/>
  <c r="J184" i="2"/>
  <c r="L184" i="2"/>
  <c r="A185" i="2"/>
  <c r="B185" i="2"/>
  <c r="C185" i="2"/>
  <c r="M185" i="2" s="1"/>
  <c r="I185" i="2"/>
  <c r="J185" i="2"/>
  <c r="L185" i="2"/>
  <c r="A186" i="2"/>
  <c r="B186" i="2"/>
  <c r="C186" i="2"/>
  <c r="M186" i="2" s="1"/>
  <c r="I186" i="2"/>
  <c r="J186" i="2"/>
  <c r="L186" i="2"/>
  <c r="A187" i="2"/>
  <c r="B187" i="2"/>
  <c r="C187" i="2"/>
  <c r="M187" i="2" s="1"/>
  <c r="I187" i="2"/>
  <c r="J187" i="2"/>
  <c r="L187" i="2"/>
  <c r="A188" i="2"/>
  <c r="B188" i="2"/>
  <c r="C188" i="2"/>
  <c r="M188" i="2" s="1"/>
  <c r="D188" i="2"/>
  <c r="E188" i="2"/>
  <c r="G188" i="2" s="1"/>
  <c r="I188" i="2"/>
  <c r="J188" i="2"/>
  <c r="L188" i="2"/>
  <c r="A189" i="2"/>
  <c r="B189" i="2"/>
  <c r="C189" i="2"/>
  <c r="M189" i="2" s="1"/>
  <c r="I189" i="2"/>
  <c r="J189" i="2"/>
  <c r="L189" i="2"/>
  <c r="A190" i="2"/>
  <c r="B190" i="2"/>
  <c r="C190" i="2"/>
  <c r="M190" i="2" s="1"/>
  <c r="I190" i="2"/>
  <c r="J190" i="2"/>
  <c r="L190" i="2"/>
  <c r="A191" i="2"/>
  <c r="B191" i="2"/>
  <c r="C191" i="2"/>
  <c r="M191" i="2" s="1"/>
  <c r="D191" i="2"/>
  <c r="E191" i="2"/>
  <c r="G191" i="2" s="1"/>
  <c r="I191" i="2"/>
  <c r="J191" i="2"/>
  <c r="L191" i="2"/>
  <c r="A192" i="2"/>
  <c r="B192" i="2"/>
  <c r="C192" i="2"/>
  <c r="I192" i="2"/>
  <c r="J192" i="2"/>
  <c r="L192" i="2"/>
  <c r="A193" i="2"/>
  <c r="B193" i="2"/>
  <c r="C193" i="2"/>
  <c r="M193" i="2" s="1"/>
  <c r="I193" i="2"/>
  <c r="J193" i="2"/>
  <c r="L193" i="2"/>
  <c r="A194" i="2"/>
  <c r="B194" i="2"/>
  <c r="C194" i="2"/>
  <c r="M194" i="2" s="1"/>
  <c r="D194" i="2"/>
  <c r="E194" i="2"/>
  <c r="G194" i="2" s="1"/>
  <c r="I194" i="2"/>
  <c r="J194" i="2"/>
  <c r="L194" i="2"/>
  <c r="A195" i="2"/>
  <c r="B195" i="2"/>
  <c r="C195" i="2"/>
  <c r="M195" i="2" s="1"/>
  <c r="I195" i="2"/>
  <c r="J195" i="2"/>
  <c r="L195" i="2"/>
  <c r="A196" i="2"/>
  <c r="B196" i="2"/>
  <c r="C196" i="2"/>
  <c r="M196" i="2" s="1"/>
  <c r="I196" i="2"/>
  <c r="J196" i="2"/>
  <c r="L196" i="2"/>
  <c r="A197" i="2"/>
  <c r="B197" i="2"/>
  <c r="C197" i="2"/>
  <c r="M197" i="2" s="1"/>
  <c r="D197" i="2"/>
  <c r="E197" i="2"/>
  <c r="G197" i="2" s="1"/>
  <c r="I197" i="2"/>
  <c r="J197" i="2"/>
  <c r="L197" i="2"/>
  <c r="A198" i="2"/>
  <c r="B198" i="2"/>
  <c r="C198" i="2"/>
  <c r="M198" i="2" s="1"/>
  <c r="I198" i="2"/>
  <c r="J198" i="2"/>
  <c r="L198" i="2"/>
  <c r="A199" i="2"/>
  <c r="B199" i="2"/>
  <c r="C199" i="2"/>
  <c r="M199" i="2" s="1"/>
  <c r="I199" i="2"/>
  <c r="J199" i="2"/>
  <c r="L199" i="2"/>
  <c r="A200" i="2"/>
  <c r="B200" i="2"/>
  <c r="C200" i="2"/>
  <c r="M200" i="2" s="1"/>
  <c r="D200" i="2"/>
  <c r="E200" i="2"/>
  <c r="G200" i="2" s="1"/>
  <c r="I200" i="2"/>
  <c r="J200" i="2"/>
  <c r="L200" i="2"/>
  <c r="A201" i="2"/>
  <c r="B201" i="2"/>
  <c r="C201" i="2"/>
  <c r="M201" i="2" s="1"/>
  <c r="I201" i="2"/>
  <c r="J201" i="2"/>
  <c r="L201" i="2"/>
  <c r="A202" i="2"/>
  <c r="B202" i="2"/>
  <c r="C202" i="2"/>
  <c r="I202" i="2"/>
  <c r="J202" i="2"/>
  <c r="L202" i="2"/>
  <c r="A206" i="2"/>
  <c r="B206" i="2"/>
  <c r="C206" i="2"/>
  <c r="M206" i="2" s="1"/>
  <c r="D206" i="2"/>
  <c r="E206" i="2"/>
  <c r="G206" i="2" s="1"/>
  <c r="I206" i="2"/>
  <c r="J206" i="2"/>
  <c r="L206" i="2"/>
  <c r="A207" i="2"/>
  <c r="B207" i="2"/>
  <c r="C207" i="2"/>
  <c r="M207" i="2" s="1"/>
  <c r="I207" i="2"/>
  <c r="J207" i="2"/>
  <c r="L207" i="2"/>
  <c r="A208" i="2"/>
  <c r="B208" i="2"/>
  <c r="C208" i="2"/>
  <c r="M208" i="2" s="1"/>
  <c r="I208" i="2"/>
  <c r="J208" i="2"/>
  <c r="L208" i="2"/>
  <c r="A209" i="2"/>
  <c r="B209" i="2"/>
  <c r="C209" i="2"/>
  <c r="M209" i="2" s="1"/>
  <c r="D209" i="2"/>
  <c r="E209" i="2"/>
  <c r="G209" i="2" s="1"/>
  <c r="I209" i="2"/>
  <c r="J209" i="2"/>
  <c r="L209" i="2"/>
  <c r="A210" i="2"/>
  <c r="B210" i="2"/>
  <c r="C210" i="2"/>
  <c r="M210" i="2" s="1"/>
  <c r="I210" i="2"/>
  <c r="J210" i="2"/>
  <c r="L210" i="2"/>
  <c r="A211" i="2"/>
  <c r="B211" i="2"/>
  <c r="C211" i="2"/>
  <c r="M211" i="2" s="1"/>
  <c r="D211" i="2"/>
  <c r="E211" i="2"/>
  <c r="G211" i="2" s="1"/>
  <c r="I211" i="2"/>
  <c r="J211" i="2"/>
  <c r="L211" i="2"/>
  <c r="A212" i="2"/>
  <c r="B212" i="2"/>
  <c r="C212" i="2"/>
  <c r="M212" i="2" s="1"/>
  <c r="I212" i="2"/>
  <c r="J212" i="2"/>
  <c r="L212" i="2"/>
  <c r="A213" i="2"/>
  <c r="B213" i="2"/>
  <c r="C213" i="2"/>
  <c r="M213" i="2" s="1"/>
  <c r="I213" i="2"/>
  <c r="J213" i="2"/>
  <c r="L213" i="2"/>
  <c r="A214" i="2"/>
  <c r="B214" i="2"/>
  <c r="C214" i="2"/>
  <c r="M214" i="2" s="1"/>
  <c r="D214" i="2"/>
  <c r="E214" i="2"/>
  <c r="G214" i="2" s="1"/>
  <c r="I214" i="2"/>
  <c r="J214" i="2"/>
  <c r="L214" i="2"/>
  <c r="A215" i="2"/>
  <c r="B215" i="2"/>
  <c r="C215" i="2"/>
  <c r="M215" i="2" s="1"/>
  <c r="I215" i="2"/>
  <c r="J215" i="2"/>
  <c r="L215" i="2"/>
  <c r="A216" i="2"/>
  <c r="B216" i="2"/>
  <c r="C216" i="2"/>
  <c r="M216" i="2" s="1"/>
  <c r="I216" i="2"/>
  <c r="J216" i="2"/>
  <c r="L216" i="2"/>
  <c r="A217" i="2"/>
  <c r="B217" i="2"/>
  <c r="C217" i="2"/>
  <c r="M217" i="2" s="1"/>
  <c r="D217" i="2"/>
  <c r="E217" i="2"/>
  <c r="G217" i="2" s="1"/>
  <c r="I217" i="2"/>
  <c r="J217" i="2"/>
  <c r="L217" i="2"/>
  <c r="A218" i="2"/>
  <c r="B218" i="2"/>
  <c r="C218" i="2"/>
  <c r="M218" i="2" s="1"/>
  <c r="I218" i="2"/>
  <c r="J218" i="2"/>
  <c r="L218" i="2"/>
  <c r="A219" i="2"/>
  <c r="B219" i="2"/>
  <c r="C219" i="2"/>
  <c r="M219" i="2" s="1"/>
  <c r="D219" i="2"/>
  <c r="E219" i="2"/>
  <c r="G219" i="2" s="1"/>
  <c r="I219" i="2"/>
  <c r="J219" i="2"/>
  <c r="L219" i="2"/>
  <c r="A220" i="2"/>
  <c r="B220" i="2"/>
  <c r="C220" i="2"/>
  <c r="M220" i="2" s="1"/>
  <c r="I220" i="2"/>
  <c r="J220" i="2"/>
  <c r="L220" i="2"/>
  <c r="A221" i="2"/>
  <c r="B221" i="2"/>
  <c r="C221" i="2"/>
  <c r="M221" i="2" s="1"/>
  <c r="D221" i="2"/>
  <c r="E221" i="2"/>
  <c r="G221" i="2" s="1"/>
  <c r="I221" i="2"/>
  <c r="J221" i="2"/>
  <c r="L221" i="2"/>
  <c r="A222" i="2"/>
  <c r="B222" i="2"/>
  <c r="C222" i="2"/>
  <c r="I222" i="2"/>
  <c r="J222" i="2"/>
  <c r="L222" i="2"/>
  <c r="A223" i="2"/>
  <c r="B223" i="2"/>
  <c r="C223" i="2"/>
  <c r="I223" i="2"/>
  <c r="J223" i="2"/>
  <c r="L223" i="2"/>
  <c r="A224" i="2"/>
  <c r="B224" i="2"/>
  <c r="C224" i="2"/>
  <c r="M224" i="2" s="1"/>
  <c r="I224" i="2"/>
  <c r="J224" i="2"/>
  <c r="L224" i="2"/>
  <c r="A225" i="2"/>
  <c r="B225" i="2"/>
  <c r="C225" i="2"/>
  <c r="M225" i="2" s="1"/>
  <c r="D225" i="2"/>
  <c r="E225" i="2"/>
  <c r="G225" i="2" s="1"/>
  <c r="I225" i="2"/>
  <c r="J225" i="2"/>
  <c r="L225" i="2"/>
  <c r="A226" i="2"/>
  <c r="B226" i="2"/>
  <c r="C226" i="2"/>
  <c r="M226" i="2" s="1"/>
  <c r="I226" i="2"/>
  <c r="J226" i="2"/>
  <c r="L226" i="2"/>
  <c r="A227" i="2"/>
  <c r="B227" i="2"/>
  <c r="C227" i="2"/>
  <c r="M227" i="2" s="1"/>
  <c r="D227" i="2"/>
  <c r="E227" i="2"/>
  <c r="G227" i="2" s="1"/>
  <c r="I227" i="2"/>
  <c r="J227" i="2"/>
  <c r="L227" i="2"/>
  <c r="A228" i="2"/>
  <c r="B228" i="2"/>
  <c r="C228" i="2"/>
  <c r="M228" i="2" s="1"/>
  <c r="I228" i="2"/>
  <c r="J228" i="2"/>
  <c r="L228" i="2"/>
  <c r="A229" i="2"/>
  <c r="B229" i="2"/>
  <c r="C229" i="2"/>
  <c r="M229" i="2" s="1"/>
  <c r="I229" i="2"/>
  <c r="J229" i="2"/>
  <c r="L229" i="2"/>
  <c r="A230" i="2"/>
  <c r="B230" i="2"/>
  <c r="C230" i="2"/>
  <c r="M230" i="2" s="1"/>
  <c r="I230" i="2"/>
  <c r="J230" i="2"/>
  <c r="L230" i="2"/>
  <c r="A231" i="2"/>
  <c r="B231" i="2"/>
  <c r="C231" i="2"/>
  <c r="M231" i="2" s="1"/>
  <c r="D231" i="2"/>
  <c r="E231" i="2"/>
  <c r="G231" i="2" s="1"/>
  <c r="I231" i="2"/>
  <c r="J231" i="2"/>
  <c r="L231" i="2"/>
  <c r="A232" i="2"/>
  <c r="B232" i="2"/>
  <c r="C232" i="2"/>
  <c r="I232" i="2"/>
  <c r="J232" i="2"/>
  <c r="L232" i="2"/>
  <c r="A233" i="2"/>
  <c r="B233" i="2"/>
  <c r="C233" i="2"/>
  <c r="I233" i="2"/>
  <c r="J233" i="2"/>
  <c r="L233" i="2"/>
  <c r="A234" i="2"/>
  <c r="B234" i="2"/>
  <c r="C234" i="2"/>
  <c r="M234" i="2" s="1"/>
  <c r="I234" i="2"/>
  <c r="J234" i="2"/>
  <c r="L234" i="2"/>
  <c r="A235" i="2"/>
  <c r="B235" i="2"/>
  <c r="C235" i="2"/>
  <c r="M235" i="2" s="1"/>
  <c r="D235" i="2"/>
  <c r="E235" i="2"/>
  <c r="G235" i="2" s="1"/>
  <c r="I235" i="2"/>
  <c r="J235" i="2"/>
  <c r="L235" i="2"/>
  <c r="A236" i="2"/>
  <c r="B236" i="2"/>
  <c r="C236" i="2"/>
  <c r="M236" i="2" s="1"/>
  <c r="I236" i="2"/>
  <c r="J236" i="2"/>
  <c r="L236" i="2"/>
  <c r="A237" i="2"/>
  <c r="B237" i="2"/>
  <c r="C237" i="2"/>
  <c r="M237" i="2" s="1"/>
  <c r="I237" i="2"/>
  <c r="J237" i="2"/>
  <c r="L237" i="2"/>
  <c r="A238" i="2"/>
  <c r="B238" i="2"/>
  <c r="C238" i="2"/>
  <c r="M238" i="2" s="1"/>
  <c r="I238" i="2"/>
  <c r="J238" i="2"/>
  <c r="L238" i="2"/>
  <c r="A239" i="2"/>
  <c r="B239" i="2"/>
  <c r="C239" i="2"/>
  <c r="M239" i="2" s="1"/>
  <c r="D239" i="2"/>
  <c r="E239" i="2"/>
  <c r="G239" i="2" s="1"/>
  <c r="I239" i="2"/>
  <c r="J239" i="2"/>
  <c r="L239" i="2"/>
  <c r="A240" i="2"/>
  <c r="B240" i="2"/>
  <c r="C240" i="2"/>
  <c r="M240" i="2" s="1"/>
  <c r="I240" i="2"/>
  <c r="J240" i="2"/>
  <c r="L240" i="2"/>
  <c r="A241" i="2"/>
  <c r="B241" i="2"/>
  <c r="C241" i="2"/>
  <c r="M241" i="2" s="1"/>
  <c r="I241" i="2"/>
  <c r="J241" i="2"/>
  <c r="L241" i="2"/>
  <c r="A242" i="2"/>
  <c r="B242" i="2"/>
  <c r="C242" i="2"/>
  <c r="M242" i="2" s="1"/>
  <c r="I242" i="2"/>
  <c r="J242" i="2"/>
  <c r="L242" i="2"/>
  <c r="A243" i="2"/>
  <c r="B243" i="2"/>
  <c r="C243" i="2"/>
  <c r="M243" i="2" s="1"/>
  <c r="I243" i="2"/>
  <c r="J243" i="2"/>
  <c r="L243" i="2"/>
  <c r="A244" i="2"/>
  <c r="B244" i="2"/>
  <c r="C244" i="2"/>
  <c r="M244" i="2" s="1"/>
  <c r="D244" i="2"/>
  <c r="E244" i="2"/>
  <c r="G244" i="2" s="1"/>
  <c r="I244" i="2"/>
  <c r="J244" i="2"/>
  <c r="L244" i="2"/>
  <c r="A245" i="2"/>
  <c r="B245" i="2"/>
  <c r="C245" i="2"/>
  <c r="I245" i="2"/>
  <c r="J245" i="2"/>
  <c r="L245" i="2"/>
  <c r="A246" i="2"/>
  <c r="B246" i="2"/>
  <c r="C246" i="2"/>
  <c r="I246" i="2"/>
  <c r="J246" i="2"/>
  <c r="L246" i="2"/>
  <c r="A247" i="2"/>
  <c r="B247" i="2"/>
  <c r="C247" i="2"/>
  <c r="M247" i="2" s="1"/>
  <c r="D247" i="2"/>
  <c r="E247" i="2"/>
  <c r="G247" i="2" s="1"/>
  <c r="I247" i="2"/>
  <c r="J247" i="2"/>
  <c r="L247" i="2"/>
  <c r="A248" i="2"/>
  <c r="B248" i="2"/>
  <c r="C248" i="2"/>
  <c r="M248" i="2" s="1"/>
  <c r="I248" i="2"/>
  <c r="J248" i="2"/>
  <c r="L248" i="2"/>
  <c r="A249" i="2"/>
  <c r="B249" i="2"/>
  <c r="C249" i="2"/>
  <c r="M249" i="2" s="1"/>
  <c r="I249" i="2"/>
  <c r="J249" i="2"/>
  <c r="L249" i="2"/>
  <c r="A250" i="2"/>
  <c r="B250" i="2"/>
  <c r="C250" i="2"/>
  <c r="M250" i="2" s="1"/>
  <c r="D250" i="2"/>
  <c r="E250" i="2"/>
  <c r="G250" i="2" s="1"/>
  <c r="I250" i="2"/>
  <c r="J250" i="2"/>
  <c r="L250" i="2"/>
  <c r="A251" i="2"/>
  <c r="B251" i="2"/>
  <c r="C251" i="2"/>
  <c r="I251" i="2"/>
  <c r="J251" i="2"/>
  <c r="L251" i="2"/>
  <c r="A253" i="2"/>
  <c r="B253" i="2"/>
  <c r="C253" i="2"/>
  <c r="M253" i="2" s="1"/>
  <c r="D253" i="2"/>
  <c r="E253" i="2"/>
  <c r="G253" i="2" s="1"/>
  <c r="I253" i="2"/>
  <c r="J253" i="2"/>
  <c r="L253" i="2"/>
  <c r="A254" i="2"/>
  <c r="B254" i="2"/>
  <c r="C254" i="2"/>
  <c r="M254" i="2" s="1"/>
  <c r="I254" i="2"/>
  <c r="J254" i="2"/>
  <c r="L254" i="2"/>
  <c r="A255" i="2"/>
  <c r="B255" i="2"/>
  <c r="C255" i="2"/>
  <c r="M255" i="2" s="1"/>
  <c r="I255" i="2"/>
  <c r="J255" i="2"/>
  <c r="L255" i="2"/>
  <c r="A258" i="2"/>
  <c r="B258" i="2"/>
  <c r="C258" i="2"/>
  <c r="M258" i="2" s="1"/>
  <c r="I258" i="2"/>
  <c r="J258" i="2"/>
  <c r="L258" i="2"/>
  <c r="M681" i="4"/>
  <c r="M682" i="4"/>
  <c r="O682" i="4" s="1"/>
  <c r="P682" i="4" s="1"/>
  <c r="M683" i="4"/>
  <c r="M684" i="4"/>
  <c r="M685" i="4"/>
  <c r="O685" i="4" s="1"/>
  <c r="P685" i="4" s="1"/>
  <c r="M686" i="4"/>
  <c r="O686" i="4" s="1"/>
  <c r="P686" i="4" s="1"/>
  <c r="M687" i="4"/>
  <c r="M688" i="4"/>
  <c r="O688" i="4" s="1"/>
  <c r="P688" i="4" s="1"/>
  <c r="M689" i="4"/>
  <c r="M690" i="4"/>
  <c r="M691" i="4"/>
  <c r="O691" i="4" s="1"/>
  <c r="P691" i="4" s="1"/>
  <c r="M692" i="4"/>
  <c r="M693" i="4"/>
  <c r="M694" i="4"/>
  <c r="O694" i="4" s="1"/>
  <c r="P694" i="4" s="1"/>
  <c r="M695" i="4"/>
  <c r="O695" i="4" s="1"/>
  <c r="P695" i="4" s="1"/>
  <c r="M696" i="4"/>
  <c r="O696" i="4" s="1"/>
  <c r="P696" i="4" s="1"/>
  <c r="M697" i="4"/>
  <c r="M698" i="4"/>
  <c r="O698" i="4" s="1"/>
  <c r="P698" i="4" s="1"/>
  <c r="M699" i="4"/>
  <c r="O699" i="4" s="1"/>
  <c r="P699" i="4" s="1"/>
  <c r="M700" i="4"/>
  <c r="O700" i="4" s="1"/>
  <c r="P700" i="4" s="1"/>
  <c r="M701" i="4"/>
  <c r="O701" i="4" s="1"/>
  <c r="P701" i="4" s="1"/>
  <c r="M702" i="4"/>
  <c r="O702" i="4" s="1"/>
  <c r="P702" i="4" s="1"/>
  <c r="M703" i="4"/>
  <c r="O703" i="4" s="1"/>
  <c r="P703" i="4" s="1"/>
  <c r="M704" i="4"/>
  <c r="M705" i="4"/>
  <c r="O705" i="4" s="1"/>
  <c r="P705" i="4" s="1"/>
  <c r="M706" i="4"/>
  <c r="O706" i="4" s="1"/>
  <c r="P706" i="4" s="1"/>
  <c r="M707" i="4"/>
  <c r="O707" i="4" s="1"/>
  <c r="P707" i="4" s="1"/>
  <c r="M708" i="4"/>
  <c r="O708" i="4" s="1"/>
  <c r="P708" i="4" s="1"/>
  <c r="M709" i="4"/>
  <c r="O709" i="4" s="1"/>
  <c r="P709" i="4" s="1"/>
  <c r="M710" i="4"/>
  <c r="O710" i="4" s="1"/>
  <c r="P710" i="4" s="1"/>
  <c r="M711" i="4"/>
  <c r="O711" i="4" s="1"/>
  <c r="P711" i="4" s="1"/>
  <c r="M712" i="4"/>
  <c r="M713" i="4"/>
  <c r="M714" i="4"/>
  <c r="O714" i="4" s="1"/>
  <c r="P714" i="4" s="1"/>
  <c r="M715" i="4"/>
  <c r="M716" i="4"/>
  <c r="M717" i="4"/>
  <c r="O717" i="4" s="1"/>
  <c r="P717" i="4" s="1"/>
  <c r="M718" i="4"/>
  <c r="O718" i="4" s="1"/>
  <c r="P718" i="4" s="1"/>
  <c r="M719" i="4"/>
  <c r="M720" i="4"/>
  <c r="O720" i="4" s="1"/>
  <c r="P720" i="4" s="1"/>
  <c r="M721" i="4"/>
  <c r="O721" i="4" s="1"/>
  <c r="P721" i="4" s="1"/>
  <c r="M722" i="4"/>
  <c r="M723" i="4"/>
  <c r="O723" i="4" s="1"/>
  <c r="P723" i="4" s="1"/>
  <c r="M724" i="4"/>
  <c r="O724" i="4" s="1"/>
  <c r="P724" i="4" s="1"/>
  <c r="M725" i="4"/>
  <c r="O725" i="4" s="1"/>
  <c r="P725" i="4" s="1"/>
  <c r="M726" i="4"/>
  <c r="O726" i="4" s="1"/>
  <c r="P726" i="4" s="1"/>
  <c r="M727" i="4"/>
  <c r="M728" i="4"/>
  <c r="O728" i="4" s="1"/>
  <c r="P728" i="4" s="1"/>
  <c r="M729" i="4"/>
  <c r="O729" i="4" s="1"/>
  <c r="P729" i="4" s="1"/>
  <c r="M730" i="4"/>
  <c r="O730" i="4" s="1"/>
  <c r="P730" i="4" s="1"/>
  <c r="M731" i="4"/>
  <c r="O731" i="4" s="1"/>
  <c r="P731" i="4" s="1"/>
  <c r="M732" i="4"/>
  <c r="M733" i="4"/>
  <c r="M734" i="4"/>
  <c r="O734" i="4" s="1"/>
  <c r="P734" i="4" s="1"/>
  <c r="M735" i="4"/>
  <c r="M736" i="4"/>
  <c r="M737" i="4"/>
  <c r="O737" i="4" s="1"/>
  <c r="P737" i="4" s="1"/>
  <c r="M738" i="4"/>
  <c r="M739" i="4"/>
  <c r="M740" i="4"/>
  <c r="O740" i="4" s="1"/>
  <c r="P740" i="4" s="1"/>
  <c r="M741" i="4"/>
  <c r="M742" i="4"/>
  <c r="M743" i="4"/>
  <c r="O743" i="4" s="1"/>
  <c r="P743" i="4" s="1"/>
  <c r="M744" i="4"/>
  <c r="O744" i="4" s="1"/>
  <c r="P744" i="4" s="1"/>
  <c r="M745" i="4"/>
  <c r="M746" i="4"/>
  <c r="O746" i="4" s="1"/>
  <c r="P746" i="4" s="1"/>
  <c r="M747" i="4"/>
  <c r="O747" i="4" s="1"/>
  <c r="P747" i="4" s="1"/>
  <c r="M748" i="4"/>
  <c r="M749" i="4"/>
  <c r="O749" i="4" s="1"/>
  <c r="P749" i="4" s="1"/>
  <c r="M750" i="4"/>
  <c r="O750" i="4" s="1"/>
  <c r="P750" i="4" s="1"/>
  <c r="M751" i="4"/>
  <c r="M752" i="4"/>
  <c r="O752" i="4" s="1"/>
  <c r="P752" i="4" s="1"/>
  <c r="M753" i="4"/>
  <c r="O753" i="4" s="1"/>
  <c r="P753" i="4" s="1"/>
  <c r="M754" i="4"/>
  <c r="M755" i="4"/>
  <c r="O755" i="4" s="1"/>
  <c r="P755" i="4" s="1"/>
  <c r="M756" i="4"/>
  <c r="O756" i="4" s="1"/>
  <c r="P756" i="4" s="1"/>
  <c r="M757" i="4"/>
  <c r="M758" i="4"/>
  <c r="O758" i="4" s="1"/>
  <c r="P758" i="4" s="1"/>
  <c r="M759" i="4"/>
  <c r="O759" i="4" s="1"/>
  <c r="P759" i="4" s="1"/>
  <c r="M760" i="4"/>
  <c r="M761" i="4"/>
  <c r="O761" i="4" s="1"/>
  <c r="P761" i="4" s="1"/>
  <c r="M762" i="4"/>
  <c r="O762" i="4" s="1"/>
  <c r="P762" i="4" s="1"/>
  <c r="M763" i="4"/>
  <c r="M764" i="4"/>
  <c r="O764" i="4" s="1"/>
  <c r="P764" i="4" s="1"/>
  <c r="M765" i="4"/>
  <c r="O765" i="4" s="1"/>
  <c r="P765" i="4" s="1"/>
  <c r="M766" i="4"/>
  <c r="M767" i="4"/>
  <c r="O767" i="4" s="1"/>
  <c r="P767" i="4" s="1"/>
  <c r="M768" i="4"/>
  <c r="O768" i="4" s="1"/>
  <c r="P768" i="4" s="1"/>
  <c r="M769" i="4"/>
  <c r="M770" i="4"/>
  <c r="M771" i="4"/>
  <c r="O771" i="4" s="1"/>
  <c r="P771" i="4" s="1"/>
  <c r="M772" i="4"/>
  <c r="M773" i="4"/>
  <c r="O773" i="4" s="1"/>
  <c r="P773" i="4" s="1"/>
  <c r="M774" i="4"/>
  <c r="O774" i="4" s="1"/>
  <c r="P774" i="4" s="1"/>
  <c r="M775" i="4"/>
  <c r="O775" i="4" s="1"/>
  <c r="P775" i="4" s="1"/>
  <c r="M776" i="4"/>
  <c r="O776" i="4" s="1"/>
  <c r="P776" i="4" s="1"/>
  <c r="M777" i="4"/>
  <c r="M778" i="4"/>
  <c r="M779" i="4"/>
  <c r="O779" i="4" s="1"/>
  <c r="P779" i="4" s="1"/>
  <c r="M780" i="4"/>
  <c r="O780" i="4" s="1"/>
  <c r="P780" i="4" s="1"/>
  <c r="M781" i="4"/>
  <c r="M782" i="4"/>
  <c r="O782" i="4" s="1"/>
  <c r="P782" i="4" s="1"/>
  <c r="M783" i="4"/>
  <c r="O783" i="4" s="1"/>
  <c r="P783" i="4" s="1"/>
  <c r="M784" i="4"/>
  <c r="M785" i="4"/>
  <c r="M786" i="4"/>
  <c r="O786" i="4" s="1"/>
  <c r="P786" i="4" s="1"/>
  <c r="M787" i="4"/>
  <c r="M788" i="4"/>
  <c r="M789" i="4"/>
  <c r="O789" i="4" s="1"/>
  <c r="P789" i="4" s="1"/>
  <c r="M790" i="4"/>
  <c r="M791" i="4"/>
  <c r="O791" i="4" s="1"/>
  <c r="P791" i="4" s="1"/>
  <c r="M792" i="4"/>
  <c r="O792" i="4" s="1"/>
  <c r="P792" i="4" s="1"/>
  <c r="M793" i="4"/>
  <c r="M794" i="4"/>
  <c r="O794" i="4" s="1"/>
  <c r="P794" i="4" s="1"/>
  <c r="M795" i="4"/>
  <c r="O795" i="4" s="1"/>
  <c r="P795" i="4" s="1"/>
  <c r="M796" i="4"/>
  <c r="M797" i="4"/>
  <c r="O797" i="4" s="1"/>
  <c r="P797" i="4" s="1"/>
  <c r="M798" i="4"/>
  <c r="O798" i="4" s="1"/>
  <c r="P798" i="4" s="1"/>
  <c r="M799" i="4"/>
  <c r="M800" i="4"/>
  <c r="O800" i="4" s="1"/>
  <c r="P800" i="4" s="1"/>
  <c r="M801" i="4"/>
  <c r="O801" i="4" s="1"/>
  <c r="P801" i="4" s="1"/>
  <c r="M802" i="4"/>
  <c r="M803" i="4"/>
  <c r="M804" i="4"/>
  <c r="O804" i="4" s="1"/>
  <c r="P804" i="4" s="1"/>
  <c r="M805" i="4"/>
  <c r="M806" i="4"/>
  <c r="M807" i="4"/>
  <c r="O807" i="4" s="1"/>
  <c r="P807" i="4" s="1"/>
  <c r="M808" i="4"/>
  <c r="M809" i="4"/>
  <c r="O809" i="4" s="1"/>
  <c r="P809" i="4" s="1"/>
  <c r="M810" i="4"/>
  <c r="O810" i="4" s="1"/>
  <c r="P810" i="4" s="1"/>
  <c r="M811" i="4"/>
  <c r="M812" i="4"/>
  <c r="O812" i="4" s="1"/>
  <c r="P812" i="4" s="1"/>
  <c r="M813" i="4"/>
  <c r="O813" i="4" s="1"/>
  <c r="P813" i="4" s="1"/>
  <c r="M814" i="4"/>
  <c r="M815" i="4"/>
  <c r="O815" i="4" s="1"/>
  <c r="P815" i="4" s="1"/>
  <c r="M816" i="4"/>
  <c r="O816" i="4" s="1"/>
  <c r="P816" i="4" s="1"/>
  <c r="M817" i="4"/>
  <c r="M818" i="4"/>
  <c r="M819" i="4"/>
  <c r="O819" i="4" s="1"/>
  <c r="P819" i="4" s="1"/>
  <c r="M820" i="4"/>
  <c r="M821" i="4"/>
  <c r="M822" i="4"/>
  <c r="O822" i="4" s="1"/>
  <c r="P822" i="4" s="1"/>
  <c r="M823" i="4"/>
  <c r="M824" i="4"/>
  <c r="M825" i="4"/>
  <c r="O825" i="4" s="1"/>
  <c r="P825" i="4" s="1"/>
  <c r="M826" i="4"/>
  <c r="M827" i="4"/>
  <c r="O827" i="4" s="1"/>
  <c r="P827" i="4" s="1"/>
  <c r="M828" i="4"/>
  <c r="O828" i="4" s="1"/>
  <c r="P828" i="4" s="1"/>
  <c r="M829" i="4"/>
  <c r="M830" i="4"/>
  <c r="O830" i="4" s="1"/>
  <c r="P830" i="4" s="1"/>
  <c r="M831" i="4"/>
  <c r="O831" i="4" s="1"/>
  <c r="P831" i="4" s="1"/>
  <c r="M832" i="4"/>
  <c r="M833" i="4"/>
  <c r="O833" i="4" s="1"/>
  <c r="P833" i="4" s="1"/>
  <c r="M834" i="4"/>
  <c r="O834" i="4" s="1"/>
  <c r="P834" i="4" s="1"/>
  <c r="M835" i="4"/>
  <c r="O835" i="4" s="1"/>
  <c r="P835" i="4" s="1"/>
  <c r="M836" i="4"/>
  <c r="M837" i="4"/>
  <c r="M838" i="4"/>
  <c r="M839" i="4"/>
  <c r="M840" i="4"/>
  <c r="M841" i="4"/>
  <c r="O841" i="4" s="1"/>
  <c r="P841" i="4" s="1"/>
  <c r="M842" i="4"/>
  <c r="M843" i="4"/>
  <c r="O843" i="4" s="1"/>
  <c r="P843" i="4" s="1"/>
  <c r="M844" i="4"/>
  <c r="M845" i="4"/>
  <c r="O845" i="4" s="1"/>
  <c r="P845" i="4" s="1"/>
  <c r="M846" i="4"/>
  <c r="O846" i="4" s="1"/>
  <c r="P846" i="4" s="1"/>
  <c r="M847" i="4"/>
  <c r="M848" i="4"/>
  <c r="O848" i="4" s="1"/>
  <c r="P848" i="4" s="1"/>
  <c r="M849" i="4"/>
  <c r="O849" i="4" s="1"/>
  <c r="P849" i="4" s="1"/>
  <c r="M850" i="4"/>
  <c r="M851" i="4"/>
  <c r="O851" i="4" s="1"/>
  <c r="P851" i="4" s="1"/>
  <c r="M852" i="4"/>
  <c r="O852" i="4" s="1"/>
  <c r="P852" i="4" s="1"/>
  <c r="M853" i="4"/>
  <c r="M854" i="4"/>
  <c r="O854" i="4" s="1"/>
  <c r="P854" i="4" s="1"/>
  <c r="M855" i="4"/>
  <c r="M856" i="4"/>
  <c r="M857" i="4"/>
  <c r="M858" i="4"/>
  <c r="O858" i="4" s="1"/>
  <c r="P858" i="4" s="1"/>
  <c r="M859" i="4"/>
  <c r="M860" i="4"/>
  <c r="M861" i="4"/>
  <c r="O861" i="4" s="1"/>
  <c r="P861" i="4" s="1"/>
  <c r="M862" i="4"/>
  <c r="M863" i="4"/>
  <c r="O863" i="4" s="1"/>
  <c r="P863" i="4" s="1"/>
  <c r="M864" i="4"/>
  <c r="O864" i="4" s="1"/>
  <c r="P864" i="4" s="1"/>
  <c r="M866" i="4"/>
  <c r="O866" i="4" s="1"/>
  <c r="P866" i="4" s="1"/>
  <c r="M867" i="4"/>
  <c r="O867" i="4" s="1"/>
  <c r="P867" i="4" s="1"/>
  <c r="M868" i="4"/>
  <c r="M869" i="4"/>
  <c r="O869" i="4" s="1"/>
  <c r="P869" i="4" s="1"/>
  <c r="M870" i="4"/>
  <c r="O870" i="4" s="1"/>
  <c r="P870" i="4" s="1"/>
  <c r="M871" i="4"/>
  <c r="O871" i="4" s="1"/>
  <c r="P871" i="4" s="1"/>
  <c r="M872" i="4"/>
  <c r="O872" i="4" s="1"/>
  <c r="P872" i="4" s="1"/>
  <c r="M873" i="4"/>
  <c r="M874" i="4"/>
  <c r="M875" i="4"/>
  <c r="O875" i="4" s="1"/>
  <c r="P875" i="4" s="1"/>
  <c r="M876" i="4"/>
  <c r="O876" i="4" s="1"/>
  <c r="P876" i="4" s="1"/>
  <c r="M877" i="4"/>
  <c r="M878" i="4"/>
  <c r="M879" i="4"/>
  <c r="O879" i="4" s="1"/>
  <c r="P879" i="4" s="1"/>
  <c r="M880" i="4"/>
  <c r="O880" i="4" s="1"/>
  <c r="P880" i="4" s="1"/>
  <c r="M881" i="4"/>
  <c r="M882" i="4"/>
  <c r="O882" i="4" s="1"/>
  <c r="P882" i="4" s="1"/>
  <c r="M883" i="4"/>
  <c r="O883" i="4" s="1"/>
  <c r="P883" i="4" s="1"/>
  <c r="M884" i="4"/>
  <c r="M885" i="4"/>
  <c r="O885" i="4" s="1"/>
  <c r="P885" i="4" s="1"/>
  <c r="M886" i="4"/>
  <c r="M887" i="4"/>
  <c r="M888" i="4"/>
  <c r="O888" i="4" s="1"/>
  <c r="P888" i="4" s="1"/>
  <c r="M889" i="4"/>
  <c r="O889" i="4" s="1"/>
  <c r="P889" i="4" s="1"/>
  <c r="M890" i="4"/>
  <c r="M891" i="4"/>
  <c r="O891" i="4" s="1"/>
  <c r="P891" i="4" s="1"/>
  <c r="M892" i="4"/>
  <c r="O892" i="4" s="1"/>
  <c r="P892" i="4" s="1"/>
  <c r="M893" i="4"/>
  <c r="M894" i="4"/>
  <c r="O894" i="4" s="1"/>
  <c r="P894" i="4" s="1"/>
  <c r="M895" i="4"/>
  <c r="O895" i="4" s="1"/>
  <c r="P895" i="4" s="1"/>
  <c r="M896" i="4"/>
  <c r="M897" i="4"/>
  <c r="O897" i="4" s="1"/>
  <c r="P897" i="4" s="1"/>
  <c r="M898" i="4"/>
  <c r="O898" i="4" s="1"/>
  <c r="P898" i="4" s="1"/>
  <c r="M899" i="4"/>
  <c r="M900" i="4"/>
  <c r="O900" i="4" s="1"/>
  <c r="P900" i="4" s="1"/>
  <c r="M901" i="4"/>
  <c r="O901" i="4" s="1"/>
  <c r="P901" i="4" s="1"/>
  <c r="M902" i="4"/>
  <c r="M903" i="4"/>
  <c r="O903" i="4" s="1"/>
  <c r="P903" i="4" s="1"/>
  <c r="M904" i="4"/>
  <c r="O904" i="4" s="1"/>
  <c r="P904" i="4" s="1"/>
  <c r="M905" i="4"/>
  <c r="O905" i="4" s="1"/>
  <c r="P905" i="4" s="1"/>
  <c r="M906" i="4"/>
  <c r="M907" i="4"/>
  <c r="O907" i="4" s="1"/>
  <c r="P907" i="4" s="1"/>
  <c r="M908" i="4"/>
  <c r="M909" i="4"/>
  <c r="O909" i="4" s="1"/>
  <c r="P909" i="4" s="1"/>
  <c r="M910" i="4"/>
  <c r="M911" i="4"/>
  <c r="M912" i="4"/>
  <c r="M913" i="4"/>
  <c r="O913" i="4" s="1"/>
  <c r="P913" i="4" s="1"/>
  <c r="M914" i="4"/>
  <c r="O914" i="4" s="1"/>
  <c r="P914" i="4" s="1"/>
  <c r="M915" i="4"/>
  <c r="M916" i="4"/>
  <c r="O916" i="4" s="1"/>
  <c r="P916" i="4" s="1"/>
  <c r="M917" i="4"/>
  <c r="M918" i="4"/>
  <c r="M919" i="4"/>
  <c r="O919" i="4" s="1"/>
  <c r="P919" i="4" s="1"/>
  <c r="M920" i="4"/>
  <c r="O920" i="4" s="1"/>
  <c r="P920" i="4" s="1"/>
  <c r="M921" i="4"/>
  <c r="M922" i="4"/>
  <c r="O922" i="4" s="1"/>
  <c r="P922" i="4" s="1"/>
  <c r="M952" i="4"/>
  <c r="O952" i="4" s="1"/>
  <c r="P952" i="4" s="1"/>
  <c r="M953" i="4"/>
  <c r="M954" i="4"/>
  <c r="M955" i="4"/>
  <c r="M956" i="4"/>
  <c r="M957" i="4"/>
  <c r="O957" i="4" s="1"/>
  <c r="P957" i="4" s="1"/>
  <c r="M958" i="4"/>
  <c r="O958" i="4" s="1"/>
  <c r="P958" i="4" s="1"/>
  <c r="M959" i="4"/>
  <c r="M960" i="4"/>
  <c r="O960" i="4" s="1"/>
  <c r="P960" i="4" s="1"/>
  <c r="M961" i="4"/>
  <c r="M962" i="4"/>
  <c r="O962" i="4" s="1"/>
  <c r="P962" i="4" s="1"/>
  <c r="M963" i="4"/>
  <c r="O963" i="4" s="1"/>
  <c r="P963" i="4" s="1"/>
  <c r="M964" i="4"/>
  <c r="M965" i="4"/>
  <c r="M966" i="4"/>
  <c r="O966" i="4" s="1"/>
  <c r="P966" i="4" s="1"/>
  <c r="M967" i="4"/>
  <c r="M968" i="4"/>
  <c r="M969" i="4"/>
  <c r="O969" i="4" s="1"/>
  <c r="P969" i="4" s="1"/>
  <c r="M970" i="4"/>
  <c r="M971" i="4"/>
  <c r="M972" i="4"/>
  <c r="O972" i="4" s="1"/>
  <c r="P972" i="4" s="1"/>
  <c r="M973" i="4"/>
  <c r="M974"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A1004" i="4"/>
  <c r="A1674" i="4" s="1"/>
  <c r="A2344" i="4" s="1"/>
  <c r="A3014" i="4" s="1"/>
  <c r="A3684" i="4" s="1"/>
  <c r="A4354" i="4" s="1"/>
  <c r="A5024" i="4" s="1"/>
  <c r="B1004" i="4"/>
  <c r="B1674" i="4" s="1"/>
  <c r="B2344" i="4" s="1"/>
  <c r="B3014" i="4" s="1"/>
  <c r="B3684" i="4" s="1"/>
  <c r="B4354" i="4" s="1"/>
  <c r="B5024" i="4" s="1"/>
  <c r="C1004" i="4"/>
  <c r="C1674" i="4" s="1"/>
  <c r="C2344" i="4" s="1"/>
  <c r="C3014" i="4" s="1"/>
  <c r="C3684" i="4" s="1"/>
  <c r="C4354" i="4" s="1"/>
  <c r="C5024" i="4" s="1"/>
  <c r="D1004" i="4"/>
  <c r="D1674" i="4" s="1"/>
  <c r="D2344" i="4" s="1"/>
  <c r="D3014" i="4" s="1"/>
  <c r="D3684" i="4" s="1"/>
  <c r="D4354" i="4" s="1"/>
  <c r="D5024" i="4" s="1"/>
  <c r="E1004" i="4"/>
  <c r="E1674" i="4" s="1"/>
  <c r="E2344" i="4" s="1"/>
  <c r="E3014" i="4" s="1"/>
  <c r="E3684" i="4" s="1"/>
  <c r="E4354" i="4" s="1"/>
  <c r="E5024" i="4" s="1"/>
  <c r="A1005" i="4"/>
  <c r="A1675" i="4" s="1"/>
  <c r="A2345" i="4" s="1"/>
  <c r="A3015" i="4" s="1"/>
  <c r="A3685" i="4" s="1"/>
  <c r="A4355" i="4" s="1"/>
  <c r="A5025" i="4" s="1"/>
  <c r="B1005" i="4"/>
  <c r="B1675" i="4" s="1"/>
  <c r="B2345" i="4" s="1"/>
  <c r="B3015" i="4" s="1"/>
  <c r="B3685" i="4" s="1"/>
  <c r="B4355" i="4" s="1"/>
  <c r="B5025" i="4" s="1"/>
  <c r="C1005" i="4"/>
  <c r="C1675" i="4" s="1"/>
  <c r="C2345" i="4" s="1"/>
  <c r="C3015" i="4" s="1"/>
  <c r="C3685" i="4" s="1"/>
  <c r="C4355" i="4" s="1"/>
  <c r="C5025" i="4" s="1"/>
  <c r="D1005" i="4"/>
  <c r="D1675" i="4" s="1"/>
  <c r="D2345" i="4" s="1"/>
  <c r="D3015" i="4" s="1"/>
  <c r="D3685" i="4" s="1"/>
  <c r="D4355" i="4" s="1"/>
  <c r="D5025" i="4" s="1"/>
  <c r="E1005" i="4"/>
  <c r="E1675" i="4" s="1"/>
  <c r="E2345" i="4" s="1"/>
  <c r="E3015" i="4" s="1"/>
  <c r="E3685" i="4" s="1"/>
  <c r="E4355" i="4" s="1"/>
  <c r="E5025" i="4" s="1"/>
  <c r="A1006" i="4"/>
  <c r="A1676" i="4" s="1"/>
  <c r="A2346" i="4" s="1"/>
  <c r="A3016" i="4" s="1"/>
  <c r="A3686" i="4" s="1"/>
  <c r="A4356" i="4" s="1"/>
  <c r="A5026" i="4" s="1"/>
  <c r="B1006" i="4"/>
  <c r="B1676" i="4" s="1"/>
  <c r="B2346" i="4" s="1"/>
  <c r="B3016" i="4" s="1"/>
  <c r="B3686" i="4" s="1"/>
  <c r="B4356" i="4" s="1"/>
  <c r="B5026" i="4" s="1"/>
  <c r="C1006" i="4"/>
  <c r="C1676" i="4" s="1"/>
  <c r="C2346" i="4" s="1"/>
  <c r="C3016" i="4" s="1"/>
  <c r="C3686" i="4" s="1"/>
  <c r="C4356" i="4" s="1"/>
  <c r="C5026" i="4" s="1"/>
  <c r="D1006" i="4"/>
  <c r="D1676" i="4" s="1"/>
  <c r="D2346" i="4" s="1"/>
  <c r="D3016" i="4" s="1"/>
  <c r="D3686" i="4" s="1"/>
  <c r="D4356" i="4" s="1"/>
  <c r="D5026" i="4" s="1"/>
  <c r="E1006" i="4"/>
  <c r="E1676" i="4" s="1"/>
  <c r="E2346" i="4" s="1"/>
  <c r="E3016" i="4" s="1"/>
  <c r="E3686" i="4" s="1"/>
  <c r="E4356" i="4" s="1"/>
  <c r="E5026" i="4" s="1"/>
  <c r="A1007" i="4"/>
  <c r="A1677" i="4" s="1"/>
  <c r="A2347" i="4" s="1"/>
  <c r="A3017" i="4" s="1"/>
  <c r="A3687" i="4" s="1"/>
  <c r="A4357" i="4" s="1"/>
  <c r="A5027" i="4" s="1"/>
  <c r="B1007" i="4"/>
  <c r="B1677" i="4" s="1"/>
  <c r="B2347" i="4" s="1"/>
  <c r="B3017" i="4" s="1"/>
  <c r="B3687" i="4" s="1"/>
  <c r="B4357" i="4" s="1"/>
  <c r="B5027" i="4" s="1"/>
  <c r="C1007" i="4"/>
  <c r="C1677" i="4" s="1"/>
  <c r="C2347" i="4" s="1"/>
  <c r="C3017" i="4" s="1"/>
  <c r="C3687" i="4" s="1"/>
  <c r="C4357" i="4" s="1"/>
  <c r="C5027" i="4" s="1"/>
  <c r="D1007" i="4"/>
  <c r="D1677" i="4" s="1"/>
  <c r="D2347" i="4" s="1"/>
  <c r="D3017" i="4" s="1"/>
  <c r="D3687" i="4" s="1"/>
  <c r="D4357" i="4" s="1"/>
  <c r="D5027" i="4" s="1"/>
  <c r="E1007" i="4"/>
  <c r="E1677" i="4" s="1"/>
  <c r="E2347" i="4" s="1"/>
  <c r="E3017" i="4" s="1"/>
  <c r="E3687" i="4" s="1"/>
  <c r="E4357" i="4" s="1"/>
  <c r="E5027" i="4" s="1"/>
  <c r="A1008" i="4"/>
  <c r="A1678" i="4" s="1"/>
  <c r="A2348" i="4" s="1"/>
  <c r="A3018" i="4" s="1"/>
  <c r="A3688" i="4" s="1"/>
  <c r="A4358" i="4" s="1"/>
  <c r="A5028" i="4" s="1"/>
  <c r="B1008" i="4"/>
  <c r="B1678" i="4" s="1"/>
  <c r="B2348" i="4" s="1"/>
  <c r="B3018" i="4" s="1"/>
  <c r="B3688" i="4" s="1"/>
  <c r="B4358" i="4" s="1"/>
  <c r="B5028" i="4" s="1"/>
  <c r="C1008" i="4"/>
  <c r="C1678" i="4" s="1"/>
  <c r="C2348" i="4" s="1"/>
  <c r="C3018" i="4" s="1"/>
  <c r="C3688" i="4" s="1"/>
  <c r="C4358" i="4" s="1"/>
  <c r="C5028" i="4" s="1"/>
  <c r="D1008" i="4"/>
  <c r="D1678" i="4" s="1"/>
  <c r="D2348" i="4" s="1"/>
  <c r="D3018" i="4" s="1"/>
  <c r="D3688" i="4" s="1"/>
  <c r="D4358" i="4" s="1"/>
  <c r="D5028" i="4" s="1"/>
  <c r="E1008" i="4"/>
  <c r="E1678" i="4" s="1"/>
  <c r="E2348" i="4" s="1"/>
  <c r="E3018" i="4" s="1"/>
  <c r="E3688" i="4" s="1"/>
  <c r="E4358" i="4" s="1"/>
  <c r="E5028" i="4" s="1"/>
  <c r="A1009" i="4"/>
  <c r="A1679" i="4" s="1"/>
  <c r="A2349" i="4" s="1"/>
  <c r="A3019" i="4" s="1"/>
  <c r="A3689" i="4" s="1"/>
  <c r="A4359" i="4" s="1"/>
  <c r="A5029" i="4" s="1"/>
  <c r="B1009" i="4"/>
  <c r="B1679" i="4" s="1"/>
  <c r="B2349" i="4" s="1"/>
  <c r="B3019" i="4" s="1"/>
  <c r="B3689" i="4" s="1"/>
  <c r="B4359" i="4" s="1"/>
  <c r="B5029" i="4" s="1"/>
  <c r="C1009" i="4"/>
  <c r="C1679" i="4" s="1"/>
  <c r="C2349" i="4" s="1"/>
  <c r="C3019" i="4" s="1"/>
  <c r="C3689" i="4" s="1"/>
  <c r="C4359" i="4" s="1"/>
  <c r="C5029" i="4" s="1"/>
  <c r="D1009" i="4"/>
  <c r="D1679" i="4" s="1"/>
  <c r="D2349" i="4" s="1"/>
  <c r="D3019" i="4" s="1"/>
  <c r="D3689" i="4" s="1"/>
  <c r="D4359" i="4" s="1"/>
  <c r="D5029" i="4" s="1"/>
  <c r="E1009" i="4"/>
  <c r="E1679" i="4" s="1"/>
  <c r="E2349" i="4" s="1"/>
  <c r="E3019" i="4" s="1"/>
  <c r="E3689" i="4" s="1"/>
  <c r="E4359" i="4" s="1"/>
  <c r="E5029" i="4" s="1"/>
  <c r="A1010" i="4"/>
  <c r="A1680" i="4" s="1"/>
  <c r="A2350" i="4" s="1"/>
  <c r="A3020" i="4" s="1"/>
  <c r="A3690" i="4" s="1"/>
  <c r="A4360" i="4" s="1"/>
  <c r="A5030" i="4" s="1"/>
  <c r="B1010" i="4"/>
  <c r="B1680" i="4" s="1"/>
  <c r="B2350" i="4" s="1"/>
  <c r="B3020" i="4" s="1"/>
  <c r="B3690" i="4" s="1"/>
  <c r="B4360" i="4" s="1"/>
  <c r="B5030" i="4" s="1"/>
  <c r="C1010" i="4"/>
  <c r="C1680" i="4" s="1"/>
  <c r="C2350" i="4" s="1"/>
  <c r="C3020" i="4" s="1"/>
  <c r="C3690" i="4" s="1"/>
  <c r="C4360" i="4" s="1"/>
  <c r="C5030" i="4" s="1"/>
  <c r="D1010" i="4"/>
  <c r="D1680" i="4" s="1"/>
  <c r="D2350" i="4" s="1"/>
  <c r="D3020" i="4" s="1"/>
  <c r="D3690" i="4" s="1"/>
  <c r="D4360" i="4" s="1"/>
  <c r="D5030" i="4" s="1"/>
  <c r="E1010" i="4"/>
  <c r="E1680" i="4" s="1"/>
  <c r="E2350" i="4" s="1"/>
  <c r="E3020" i="4" s="1"/>
  <c r="E3690" i="4" s="1"/>
  <c r="E4360" i="4" s="1"/>
  <c r="E5030" i="4" s="1"/>
  <c r="A1011" i="4"/>
  <c r="A1681" i="4" s="1"/>
  <c r="A2351" i="4" s="1"/>
  <c r="A3021" i="4" s="1"/>
  <c r="A3691" i="4" s="1"/>
  <c r="A4361" i="4" s="1"/>
  <c r="A5031" i="4" s="1"/>
  <c r="B1011" i="4"/>
  <c r="B1681" i="4" s="1"/>
  <c r="B2351" i="4" s="1"/>
  <c r="B3021" i="4" s="1"/>
  <c r="B3691" i="4" s="1"/>
  <c r="B4361" i="4" s="1"/>
  <c r="B5031" i="4" s="1"/>
  <c r="C1011" i="4"/>
  <c r="C1681" i="4" s="1"/>
  <c r="C2351" i="4" s="1"/>
  <c r="C3021" i="4" s="1"/>
  <c r="C3691" i="4" s="1"/>
  <c r="C4361" i="4" s="1"/>
  <c r="C5031" i="4" s="1"/>
  <c r="D1011" i="4"/>
  <c r="D1681" i="4" s="1"/>
  <c r="D2351" i="4" s="1"/>
  <c r="D3021" i="4" s="1"/>
  <c r="D3691" i="4" s="1"/>
  <c r="D4361" i="4" s="1"/>
  <c r="D5031" i="4" s="1"/>
  <c r="E1011" i="4"/>
  <c r="E1681" i="4" s="1"/>
  <c r="E2351" i="4" s="1"/>
  <c r="E3021" i="4" s="1"/>
  <c r="E3691" i="4" s="1"/>
  <c r="E4361" i="4" s="1"/>
  <c r="E5031" i="4" s="1"/>
  <c r="A1012" i="4"/>
  <c r="A1682" i="4" s="1"/>
  <c r="A2352" i="4" s="1"/>
  <c r="A3022" i="4" s="1"/>
  <c r="A3692" i="4" s="1"/>
  <c r="A4362" i="4" s="1"/>
  <c r="A5032" i="4" s="1"/>
  <c r="B1012" i="4"/>
  <c r="B1682" i="4" s="1"/>
  <c r="B2352" i="4" s="1"/>
  <c r="B3022" i="4" s="1"/>
  <c r="B3692" i="4" s="1"/>
  <c r="B4362" i="4" s="1"/>
  <c r="B5032" i="4" s="1"/>
  <c r="C1012" i="4"/>
  <c r="C1682" i="4" s="1"/>
  <c r="C2352" i="4" s="1"/>
  <c r="C3022" i="4" s="1"/>
  <c r="C3692" i="4" s="1"/>
  <c r="C4362" i="4" s="1"/>
  <c r="C5032" i="4" s="1"/>
  <c r="D1012" i="4"/>
  <c r="D1682" i="4" s="1"/>
  <c r="D2352" i="4" s="1"/>
  <c r="D3022" i="4" s="1"/>
  <c r="D3692" i="4" s="1"/>
  <c r="D4362" i="4" s="1"/>
  <c r="D5032" i="4" s="1"/>
  <c r="E1012" i="4"/>
  <c r="E1682" i="4" s="1"/>
  <c r="E2352" i="4" s="1"/>
  <c r="E3022" i="4" s="1"/>
  <c r="E3692" i="4" s="1"/>
  <c r="E4362" i="4" s="1"/>
  <c r="E5032" i="4" s="1"/>
  <c r="A1013" i="4"/>
  <c r="A1683" i="4" s="1"/>
  <c r="A2353" i="4" s="1"/>
  <c r="A3023" i="4" s="1"/>
  <c r="A3693" i="4" s="1"/>
  <c r="A4363" i="4" s="1"/>
  <c r="A5033" i="4" s="1"/>
  <c r="B1013" i="4"/>
  <c r="B1683" i="4" s="1"/>
  <c r="B2353" i="4" s="1"/>
  <c r="B3023" i="4" s="1"/>
  <c r="B3693" i="4" s="1"/>
  <c r="B4363" i="4" s="1"/>
  <c r="B5033" i="4" s="1"/>
  <c r="C1013" i="4"/>
  <c r="C1683" i="4" s="1"/>
  <c r="C2353" i="4" s="1"/>
  <c r="C3023" i="4" s="1"/>
  <c r="C3693" i="4" s="1"/>
  <c r="C4363" i="4" s="1"/>
  <c r="C5033" i="4" s="1"/>
  <c r="D1013" i="4"/>
  <c r="D1683" i="4" s="1"/>
  <c r="D2353" i="4" s="1"/>
  <c r="D3023" i="4" s="1"/>
  <c r="D3693" i="4" s="1"/>
  <c r="D4363" i="4" s="1"/>
  <c r="D5033" i="4" s="1"/>
  <c r="E1013" i="4"/>
  <c r="E1683" i="4" s="1"/>
  <c r="E2353" i="4" s="1"/>
  <c r="E3023" i="4" s="1"/>
  <c r="E3693" i="4" s="1"/>
  <c r="E4363" i="4" s="1"/>
  <c r="E5033" i="4" s="1"/>
  <c r="A11" i="4"/>
  <c r="A681" i="4" s="1"/>
  <c r="A1351" i="4" s="1"/>
  <c r="A2021" i="4" s="1"/>
  <c r="A2691" i="4" s="1"/>
  <c r="A3361" i="4" s="1"/>
  <c r="A4031" i="4" s="1"/>
  <c r="A4701" i="4" s="1"/>
  <c r="B11" i="4"/>
  <c r="B681" i="4" s="1"/>
  <c r="B1351" i="4" s="1"/>
  <c r="B2021" i="4" s="1"/>
  <c r="B2691" i="4" s="1"/>
  <c r="B3361" i="4" s="1"/>
  <c r="B4031" i="4" s="1"/>
  <c r="B4701" i="4" s="1"/>
  <c r="E11" i="4"/>
  <c r="E681" i="4" s="1"/>
  <c r="E1351" i="4" s="1"/>
  <c r="E2021" i="4" s="1"/>
  <c r="E2691" i="4" s="1"/>
  <c r="E3361" i="4" s="1"/>
  <c r="E4031" i="4" s="1"/>
  <c r="E4701" i="4" s="1"/>
  <c r="O11" i="4"/>
  <c r="P11" i="4" s="1"/>
  <c r="A12" i="4"/>
  <c r="A682" i="4" s="1"/>
  <c r="A1352" i="4" s="1"/>
  <c r="A2022" i="4" s="1"/>
  <c r="A2692" i="4" s="1"/>
  <c r="A3362" i="4" s="1"/>
  <c r="A4032" i="4" s="1"/>
  <c r="A4702" i="4" s="1"/>
  <c r="B12" i="4"/>
  <c r="B682" i="4" s="1"/>
  <c r="B1352" i="4" s="1"/>
  <c r="B2022" i="4" s="1"/>
  <c r="B2692" i="4" s="1"/>
  <c r="B3362" i="4" s="1"/>
  <c r="B4032" i="4" s="1"/>
  <c r="B4702" i="4" s="1"/>
  <c r="E12" i="4"/>
  <c r="E682" i="4" s="1"/>
  <c r="E1352" i="4" s="1"/>
  <c r="E2022" i="4" s="1"/>
  <c r="E2692" i="4" s="1"/>
  <c r="E3362" i="4" s="1"/>
  <c r="E4032" i="4" s="1"/>
  <c r="E4702" i="4" s="1"/>
  <c r="O12" i="4"/>
  <c r="P12" i="4" s="1"/>
  <c r="A13" i="4"/>
  <c r="A683" i="4" s="1"/>
  <c r="A1353" i="4" s="1"/>
  <c r="A2023" i="4" s="1"/>
  <c r="A2693" i="4" s="1"/>
  <c r="A3363" i="4" s="1"/>
  <c r="A4033" i="4" s="1"/>
  <c r="A4703" i="4" s="1"/>
  <c r="B13" i="4"/>
  <c r="B683" i="4" s="1"/>
  <c r="B1353" i="4" s="1"/>
  <c r="B2023" i="4" s="1"/>
  <c r="B2693" i="4" s="1"/>
  <c r="B3363" i="4" s="1"/>
  <c r="B4033" i="4" s="1"/>
  <c r="B4703" i="4" s="1"/>
  <c r="E13" i="4"/>
  <c r="E683" i="4" s="1"/>
  <c r="E1353" i="4" s="1"/>
  <c r="E2023" i="4" s="1"/>
  <c r="E2693" i="4" s="1"/>
  <c r="E3363" i="4" s="1"/>
  <c r="E4033" i="4" s="1"/>
  <c r="E4703" i="4" s="1"/>
  <c r="A14" i="4"/>
  <c r="A684" i="4" s="1"/>
  <c r="A1354" i="4" s="1"/>
  <c r="A2024" i="4" s="1"/>
  <c r="A2694" i="4" s="1"/>
  <c r="A3364" i="4" s="1"/>
  <c r="A4034" i="4" s="1"/>
  <c r="A4704" i="4" s="1"/>
  <c r="B14" i="4"/>
  <c r="B684" i="4" s="1"/>
  <c r="B1354" i="4" s="1"/>
  <c r="B2024" i="4" s="1"/>
  <c r="B2694" i="4" s="1"/>
  <c r="B3364" i="4" s="1"/>
  <c r="B4034" i="4" s="1"/>
  <c r="B4704" i="4" s="1"/>
  <c r="E14" i="4"/>
  <c r="E684" i="4" s="1"/>
  <c r="E1354" i="4" s="1"/>
  <c r="E2024" i="4" s="1"/>
  <c r="E2694" i="4" s="1"/>
  <c r="E3364" i="4" s="1"/>
  <c r="E4034" i="4" s="1"/>
  <c r="E4704" i="4" s="1"/>
  <c r="O14" i="4"/>
  <c r="P14" i="4" s="1"/>
  <c r="A15" i="4"/>
  <c r="A685" i="4" s="1"/>
  <c r="A1355" i="4" s="1"/>
  <c r="A2025" i="4" s="1"/>
  <c r="A2695" i="4" s="1"/>
  <c r="A3365" i="4" s="1"/>
  <c r="A4035" i="4" s="1"/>
  <c r="A4705" i="4" s="1"/>
  <c r="B15" i="4"/>
  <c r="B685" i="4" s="1"/>
  <c r="B1355" i="4" s="1"/>
  <c r="B2025" i="4" s="1"/>
  <c r="B2695" i="4" s="1"/>
  <c r="B3365" i="4" s="1"/>
  <c r="B4035" i="4" s="1"/>
  <c r="B4705" i="4" s="1"/>
  <c r="E15" i="4"/>
  <c r="E685" i="4" s="1"/>
  <c r="E1355" i="4" s="1"/>
  <c r="E2025" i="4" s="1"/>
  <c r="E2695" i="4" s="1"/>
  <c r="E3365" i="4" s="1"/>
  <c r="E4035" i="4" s="1"/>
  <c r="E4705" i="4" s="1"/>
  <c r="A16" i="4"/>
  <c r="A686" i="4" s="1"/>
  <c r="A1356" i="4" s="1"/>
  <c r="A2026" i="4" s="1"/>
  <c r="A2696" i="4" s="1"/>
  <c r="A3366" i="4" s="1"/>
  <c r="A4036" i="4" s="1"/>
  <c r="A4706" i="4" s="1"/>
  <c r="B16" i="4"/>
  <c r="B686" i="4" s="1"/>
  <c r="B1356" i="4" s="1"/>
  <c r="B2026" i="4" s="1"/>
  <c r="B2696" i="4" s="1"/>
  <c r="B3366" i="4" s="1"/>
  <c r="B4036" i="4" s="1"/>
  <c r="B4706" i="4" s="1"/>
  <c r="E16" i="4"/>
  <c r="E686" i="4" s="1"/>
  <c r="E1356" i="4" s="1"/>
  <c r="E2026" i="4" s="1"/>
  <c r="E2696" i="4" s="1"/>
  <c r="E3366" i="4" s="1"/>
  <c r="E4036" i="4" s="1"/>
  <c r="E4706" i="4" s="1"/>
  <c r="O16" i="4"/>
  <c r="P16" i="4" s="1"/>
  <c r="A17" i="4"/>
  <c r="A687" i="4" s="1"/>
  <c r="A1357" i="4" s="1"/>
  <c r="A2027" i="4" s="1"/>
  <c r="A2697" i="4" s="1"/>
  <c r="A3367" i="4" s="1"/>
  <c r="A4037" i="4" s="1"/>
  <c r="A4707" i="4" s="1"/>
  <c r="B17" i="4"/>
  <c r="B687" i="4" s="1"/>
  <c r="B1357" i="4" s="1"/>
  <c r="B2027" i="4" s="1"/>
  <c r="B2697" i="4" s="1"/>
  <c r="B3367" i="4" s="1"/>
  <c r="B4037" i="4" s="1"/>
  <c r="B4707" i="4" s="1"/>
  <c r="E17" i="4"/>
  <c r="E687" i="4" s="1"/>
  <c r="E1357" i="4" s="1"/>
  <c r="E2027" i="4" s="1"/>
  <c r="E2697" i="4" s="1"/>
  <c r="E3367" i="4" s="1"/>
  <c r="E4037" i="4" s="1"/>
  <c r="E4707" i="4" s="1"/>
  <c r="O17" i="4"/>
  <c r="P17" i="4" s="1"/>
  <c r="A18" i="4"/>
  <c r="A688" i="4" s="1"/>
  <c r="A1358" i="4" s="1"/>
  <c r="A2028" i="4" s="1"/>
  <c r="A2698" i="4" s="1"/>
  <c r="A3368" i="4" s="1"/>
  <c r="A4038" i="4" s="1"/>
  <c r="A4708" i="4" s="1"/>
  <c r="B18" i="4"/>
  <c r="B688" i="4" s="1"/>
  <c r="B1358" i="4" s="1"/>
  <c r="B2028" i="4" s="1"/>
  <c r="B2698" i="4" s="1"/>
  <c r="B3368" i="4" s="1"/>
  <c r="B4038" i="4" s="1"/>
  <c r="B4708" i="4" s="1"/>
  <c r="E18" i="4"/>
  <c r="E688" i="4" s="1"/>
  <c r="E1358" i="4" s="1"/>
  <c r="E2028" i="4" s="1"/>
  <c r="E2698" i="4" s="1"/>
  <c r="E3368" i="4" s="1"/>
  <c r="E4038" i="4" s="1"/>
  <c r="E4708" i="4" s="1"/>
  <c r="O18" i="4"/>
  <c r="P18" i="4" s="1"/>
  <c r="A19" i="4"/>
  <c r="A689" i="4" s="1"/>
  <c r="A1359" i="4" s="1"/>
  <c r="A2029" i="4" s="1"/>
  <c r="A2699" i="4" s="1"/>
  <c r="A3369" i="4" s="1"/>
  <c r="A4039" i="4" s="1"/>
  <c r="A4709" i="4" s="1"/>
  <c r="B19" i="4"/>
  <c r="B689" i="4" s="1"/>
  <c r="B1359" i="4" s="1"/>
  <c r="B2029" i="4" s="1"/>
  <c r="B2699" i="4" s="1"/>
  <c r="B3369" i="4" s="1"/>
  <c r="B4039" i="4" s="1"/>
  <c r="B4709" i="4" s="1"/>
  <c r="E19" i="4"/>
  <c r="E689" i="4" s="1"/>
  <c r="E1359" i="4" s="1"/>
  <c r="E2029" i="4" s="1"/>
  <c r="E2699" i="4" s="1"/>
  <c r="E3369" i="4" s="1"/>
  <c r="E4039" i="4" s="1"/>
  <c r="E4709" i="4" s="1"/>
  <c r="A20" i="4"/>
  <c r="A690" i="4" s="1"/>
  <c r="A1360" i="4" s="1"/>
  <c r="A2030" i="4" s="1"/>
  <c r="A2700" i="4" s="1"/>
  <c r="A3370" i="4" s="1"/>
  <c r="A4040" i="4" s="1"/>
  <c r="A4710" i="4" s="1"/>
  <c r="B20" i="4"/>
  <c r="B690" i="4" s="1"/>
  <c r="B1360" i="4" s="1"/>
  <c r="B2030" i="4" s="1"/>
  <c r="B2700" i="4" s="1"/>
  <c r="B3370" i="4" s="1"/>
  <c r="B4040" i="4" s="1"/>
  <c r="B4710" i="4" s="1"/>
  <c r="E20" i="4"/>
  <c r="E690" i="4" s="1"/>
  <c r="E1360" i="4" s="1"/>
  <c r="E2030" i="4" s="1"/>
  <c r="E2700" i="4" s="1"/>
  <c r="E3370" i="4" s="1"/>
  <c r="E4040" i="4" s="1"/>
  <c r="E4710" i="4" s="1"/>
  <c r="O20" i="4"/>
  <c r="P20" i="4" s="1"/>
  <c r="A21" i="4"/>
  <c r="A691" i="4" s="1"/>
  <c r="A1361" i="4" s="1"/>
  <c r="A2031" i="4" s="1"/>
  <c r="A2701" i="4" s="1"/>
  <c r="A3371" i="4" s="1"/>
  <c r="A4041" i="4" s="1"/>
  <c r="A4711" i="4" s="1"/>
  <c r="B21" i="4"/>
  <c r="B691" i="4" s="1"/>
  <c r="B1361" i="4" s="1"/>
  <c r="B2031" i="4" s="1"/>
  <c r="B2701" i="4" s="1"/>
  <c r="B3371" i="4" s="1"/>
  <c r="B4041" i="4" s="1"/>
  <c r="B4711" i="4" s="1"/>
  <c r="E21" i="4"/>
  <c r="E691" i="4" s="1"/>
  <c r="E1361" i="4" s="1"/>
  <c r="E2031" i="4" s="1"/>
  <c r="E2701" i="4" s="1"/>
  <c r="E3371" i="4" s="1"/>
  <c r="E4041" i="4" s="1"/>
  <c r="E4711" i="4" s="1"/>
  <c r="O21" i="4"/>
  <c r="P21" i="4" s="1"/>
  <c r="A22" i="4"/>
  <c r="A692" i="4" s="1"/>
  <c r="A1362" i="4" s="1"/>
  <c r="A2032" i="4" s="1"/>
  <c r="A2702" i="4" s="1"/>
  <c r="A3372" i="4" s="1"/>
  <c r="A4042" i="4" s="1"/>
  <c r="A4712" i="4" s="1"/>
  <c r="B22" i="4"/>
  <c r="B692" i="4" s="1"/>
  <c r="B1362" i="4" s="1"/>
  <c r="B2032" i="4" s="1"/>
  <c r="B2702" i="4" s="1"/>
  <c r="B3372" i="4" s="1"/>
  <c r="B4042" i="4" s="1"/>
  <c r="B4712" i="4" s="1"/>
  <c r="E22" i="4"/>
  <c r="E692" i="4" s="1"/>
  <c r="E1362" i="4" s="1"/>
  <c r="E2032" i="4" s="1"/>
  <c r="E2702" i="4" s="1"/>
  <c r="E3372" i="4" s="1"/>
  <c r="E4042" i="4" s="1"/>
  <c r="E4712" i="4" s="1"/>
  <c r="A23" i="4"/>
  <c r="A693" i="4" s="1"/>
  <c r="A1363" i="4" s="1"/>
  <c r="A2033" i="4" s="1"/>
  <c r="A2703" i="4" s="1"/>
  <c r="A3373" i="4" s="1"/>
  <c r="A4043" i="4" s="1"/>
  <c r="A4713" i="4" s="1"/>
  <c r="B23" i="4"/>
  <c r="B693" i="4" s="1"/>
  <c r="B1363" i="4" s="1"/>
  <c r="B2033" i="4" s="1"/>
  <c r="B2703" i="4" s="1"/>
  <c r="B3373" i="4" s="1"/>
  <c r="B4043" i="4" s="1"/>
  <c r="B4713" i="4" s="1"/>
  <c r="E23" i="4"/>
  <c r="E693" i="4" s="1"/>
  <c r="E1363" i="4" s="1"/>
  <c r="E2033" i="4" s="1"/>
  <c r="E2703" i="4" s="1"/>
  <c r="E3373" i="4" s="1"/>
  <c r="E4043" i="4" s="1"/>
  <c r="E4713" i="4" s="1"/>
  <c r="A24" i="4"/>
  <c r="A694" i="4" s="1"/>
  <c r="A1364" i="4" s="1"/>
  <c r="A2034" i="4" s="1"/>
  <c r="A2704" i="4" s="1"/>
  <c r="A3374" i="4" s="1"/>
  <c r="A4044" i="4" s="1"/>
  <c r="A4714" i="4" s="1"/>
  <c r="B24" i="4"/>
  <c r="B694" i="4" s="1"/>
  <c r="B1364" i="4" s="1"/>
  <c r="B2034" i="4" s="1"/>
  <c r="B2704" i="4" s="1"/>
  <c r="B3374" i="4" s="1"/>
  <c r="B4044" i="4" s="1"/>
  <c r="B4714" i="4" s="1"/>
  <c r="E24" i="4"/>
  <c r="E694" i="4" s="1"/>
  <c r="E1364" i="4" s="1"/>
  <c r="E2034" i="4" s="1"/>
  <c r="E2704" i="4" s="1"/>
  <c r="E3374" i="4" s="1"/>
  <c r="E4044" i="4" s="1"/>
  <c r="E4714" i="4" s="1"/>
  <c r="A25" i="4"/>
  <c r="A695" i="4" s="1"/>
  <c r="A1365" i="4" s="1"/>
  <c r="A2035" i="4" s="1"/>
  <c r="A2705" i="4" s="1"/>
  <c r="A3375" i="4" s="1"/>
  <c r="A4045" i="4" s="1"/>
  <c r="A4715" i="4" s="1"/>
  <c r="B25" i="4"/>
  <c r="B695" i="4" s="1"/>
  <c r="B1365" i="4" s="1"/>
  <c r="B2035" i="4" s="1"/>
  <c r="B2705" i="4" s="1"/>
  <c r="B3375" i="4" s="1"/>
  <c r="B4045" i="4" s="1"/>
  <c r="B4715" i="4" s="1"/>
  <c r="E25" i="4"/>
  <c r="E695" i="4" s="1"/>
  <c r="E1365" i="4" s="1"/>
  <c r="E2035" i="4" s="1"/>
  <c r="E2705" i="4" s="1"/>
  <c r="E3375" i="4" s="1"/>
  <c r="E4045" i="4" s="1"/>
  <c r="E4715" i="4" s="1"/>
  <c r="O25" i="4"/>
  <c r="P25" i="4" s="1"/>
  <c r="A26" i="4"/>
  <c r="A696" i="4" s="1"/>
  <c r="A1366" i="4" s="1"/>
  <c r="A2036" i="4" s="1"/>
  <c r="A2706" i="4" s="1"/>
  <c r="A3376" i="4" s="1"/>
  <c r="A4046" i="4" s="1"/>
  <c r="A4716" i="4" s="1"/>
  <c r="B26" i="4"/>
  <c r="B696" i="4" s="1"/>
  <c r="B1366" i="4" s="1"/>
  <c r="B2036" i="4" s="1"/>
  <c r="B2706" i="4" s="1"/>
  <c r="B3376" i="4" s="1"/>
  <c r="B4046" i="4" s="1"/>
  <c r="B4716" i="4" s="1"/>
  <c r="E26" i="4"/>
  <c r="E696" i="4" s="1"/>
  <c r="E1366" i="4" s="1"/>
  <c r="E2036" i="4" s="1"/>
  <c r="E2706" i="4" s="1"/>
  <c r="E3376" i="4" s="1"/>
  <c r="E4046" i="4" s="1"/>
  <c r="E4716" i="4" s="1"/>
  <c r="O26" i="4"/>
  <c r="P26" i="4" s="1"/>
  <c r="A27" i="4"/>
  <c r="A697" i="4" s="1"/>
  <c r="A1367" i="4" s="1"/>
  <c r="A2037" i="4" s="1"/>
  <c r="A2707" i="4" s="1"/>
  <c r="A3377" i="4" s="1"/>
  <c r="A4047" i="4" s="1"/>
  <c r="A4717" i="4" s="1"/>
  <c r="B27" i="4"/>
  <c r="B697" i="4" s="1"/>
  <c r="B1367" i="4" s="1"/>
  <c r="B2037" i="4" s="1"/>
  <c r="B2707" i="4" s="1"/>
  <c r="B3377" i="4" s="1"/>
  <c r="B4047" i="4" s="1"/>
  <c r="B4717" i="4" s="1"/>
  <c r="E27" i="4"/>
  <c r="E697" i="4" s="1"/>
  <c r="E1367" i="4" s="1"/>
  <c r="E2037" i="4" s="1"/>
  <c r="E2707" i="4" s="1"/>
  <c r="E3377" i="4" s="1"/>
  <c r="E4047" i="4" s="1"/>
  <c r="E4717" i="4" s="1"/>
  <c r="O27" i="4"/>
  <c r="P27" i="4" s="1"/>
  <c r="A28" i="4"/>
  <c r="A698" i="4" s="1"/>
  <c r="A1368" i="4" s="1"/>
  <c r="A2038" i="4" s="1"/>
  <c r="A2708" i="4" s="1"/>
  <c r="A3378" i="4" s="1"/>
  <c r="A4048" i="4" s="1"/>
  <c r="A4718" i="4" s="1"/>
  <c r="B28" i="4"/>
  <c r="B698" i="4" s="1"/>
  <c r="B1368" i="4" s="1"/>
  <c r="B2038" i="4" s="1"/>
  <c r="B2708" i="4" s="1"/>
  <c r="B3378" i="4" s="1"/>
  <c r="B4048" i="4" s="1"/>
  <c r="B4718" i="4" s="1"/>
  <c r="C28" i="4"/>
  <c r="C698" i="4" s="1"/>
  <c r="C1368" i="4" s="1"/>
  <c r="C2038" i="4" s="1"/>
  <c r="C2708" i="4" s="1"/>
  <c r="C3378" i="4" s="1"/>
  <c r="C4048" i="4" s="1"/>
  <c r="C4718" i="4" s="1"/>
  <c r="D28" i="4"/>
  <c r="D698" i="4" s="1"/>
  <c r="D1368" i="4" s="1"/>
  <c r="D2038" i="4" s="1"/>
  <c r="D2708" i="4" s="1"/>
  <c r="D3378" i="4" s="1"/>
  <c r="D4048" i="4" s="1"/>
  <c r="D4718" i="4" s="1"/>
  <c r="O28" i="4"/>
  <c r="P28" i="4" s="1"/>
  <c r="A29" i="4"/>
  <c r="A699" i="4" s="1"/>
  <c r="A1369" i="4" s="1"/>
  <c r="A2039" i="4" s="1"/>
  <c r="A2709" i="4" s="1"/>
  <c r="A3379" i="4" s="1"/>
  <c r="A4049" i="4" s="1"/>
  <c r="A4719" i="4" s="1"/>
  <c r="B29" i="4"/>
  <c r="B699" i="4" s="1"/>
  <c r="B1369" i="4" s="1"/>
  <c r="B2039" i="4" s="1"/>
  <c r="B2709" i="4" s="1"/>
  <c r="B3379" i="4" s="1"/>
  <c r="B4049" i="4" s="1"/>
  <c r="B4719" i="4" s="1"/>
  <c r="E29" i="4"/>
  <c r="E699" i="4" s="1"/>
  <c r="E1369" i="4" s="1"/>
  <c r="E2039" i="4" s="1"/>
  <c r="E2709" i="4" s="1"/>
  <c r="E3379" i="4" s="1"/>
  <c r="E4049" i="4" s="1"/>
  <c r="E4719" i="4" s="1"/>
  <c r="O29" i="4"/>
  <c r="P29" i="4" s="1"/>
  <c r="A30" i="4"/>
  <c r="A700" i="4" s="1"/>
  <c r="A1370" i="4" s="1"/>
  <c r="A2040" i="4" s="1"/>
  <c r="A2710" i="4" s="1"/>
  <c r="A3380" i="4" s="1"/>
  <c r="A4050" i="4" s="1"/>
  <c r="A4720" i="4" s="1"/>
  <c r="B30" i="4"/>
  <c r="B700" i="4" s="1"/>
  <c r="B1370" i="4" s="1"/>
  <c r="B2040" i="4" s="1"/>
  <c r="B2710" i="4" s="1"/>
  <c r="B3380" i="4" s="1"/>
  <c r="B4050" i="4" s="1"/>
  <c r="B4720" i="4" s="1"/>
  <c r="E30" i="4"/>
  <c r="E700" i="4" s="1"/>
  <c r="E1370" i="4" s="1"/>
  <c r="E2040" i="4" s="1"/>
  <c r="E2710" i="4" s="1"/>
  <c r="E3380" i="4" s="1"/>
  <c r="E4050" i="4" s="1"/>
  <c r="E4720" i="4" s="1"/>
  <c r="A31" i="4"/>
  <c r="A701" i="4" s="1"/>
  <c r="A1371" i="4" s="1"/>
  <c r="A2041" i="4" s="1"/>
  <c r="A2711" i="4" s="1"/>
  <c r="A3381" i="4" s="1"/>
  <c r="A4051" i="4" s="1"/>
  <c r="A4721" i="4" s="1"/>
  <c r="B31" i="4"/>
  <c r="B701" i="4" s="1"/>
  <c r="B1371" i="4" s="1"/>
  <c r="B2041" i="4" s="1"/>
  <c r="B2711" i="4" s="1"/>
  <c r="B3381" i="4" s="1"/>
  <c r="B4051" i="4" s="1"/>
  <c r="B4721" i="4" s="1"/>
  <c r="E31" i="4"/>
  <c r="E701" i="4" s="1"/>
  <c r="E1371" i="4" s="1"/>
  <c r="E2041" i="4" s="1"/>
  <c r="E2711" i="4" s="1"/>
  <c r="E3381" i="4" s="1"/>
  <c r="E4051" i="4" s="1"/>
  <c r="E4721" i="4" s="1"/>
  <c r="O31" i="4"/>
  <c r="P31" i="4" s="1"/>
  <c r="A32" i="4"/>
  <c r="A702" i="4" s="1"/>
  <c r="A1372" i="4" s="1"/>
  <c r="A2042" i="4" s="1"/>
  <c r="A2712" i="4" s="1"/>
  <c r="A3382" i="4" s="1"/>
  <c r="A4052" i="4" s="1"/>
  <c r="A4722" i="4" s="1"/>
  <c r="B32" i="4"/>
  <c r="B702" i="4" s="1"/>
  <c r="B1372" i="4" s="1"/>
  <c r="B2042" i="4" s="1"/>
  <c r="B2712" i="4" s="1"/>
  <c r="B3382" i="4" s="1"/>
  <c r="B4052" i="4" s="1"/>
  <c r="B4722" i="4" s="1"/>
  <c r="E32" i="4"/>
  <c r="E702" i="4" s="1"/>
  <c r="E1372" i="4" s="1"/>
  <c r="E2042" i="4" s="1"/>
  <c r="E2712" i="4" s="1"/>
  <c r="E3382" i="4" s="1"/>
  <c r="E4052" i="4" s="1"/>
  <c r="E4722" i="4" s="1"/>
  <c r="O32" i="4"/>
  <c r="P32" i="4" s="1"/>
  <c r="A33" i="4"/>
  <c r="A703" i="4" s="1"/>
  <c r="A1373" i="4" s="1"/>
  <c r="A2043" i="4" s="1"/>
  <c r="A2713" i="4" s="1"/>
  <c r="A3383" i="4" s="1"/>
  <c r="A4053" i="4" s="1"/>
  <c r="A4723" i="4" s="1"/>
  <c r="B33" i="4"/>
  <c r="B703" i="4" s="1"/>
  <c r="B1373" i="4" s="1"/>
  <c r="B2043" i="4" s="1"/>
  <c r="B2713" i="4" s="1"/>
  <c r="B3383" i="4" s="1"/>
  <c r="B4053" i="4" s="1"/>
  <c r="B4723" i="4" s="1"/>
  <c r="E33" i="4"/>
  <c r="E703" i="4" s="1"/>
  <c r="E1373" i="4" s="1"/>
  <c r="E2043" i="4" s="1"/>
  <c r="E2713" i="4" s="1"/>
  <c r="E3383" i="4" s="1"/>
  <c r="E4053" i="4" s="1"/>
  <c r="E4723" i="4" s="1"/>
  <c r="A34" i="4"/>
  <c r="A704" i="4" s="1"/>
  <c r="A1374" i="4" s="1"/>
  <c r="A2044" i="4" s="1"/>
  <c r="A2714" i="4" s="1"/>
  <c r="A3384" i="4" s="1"/>
  <c r="A4054" i="4" s="1"/>
  <c r="A4724" i="4" s="1"/>
  <c r="B34" i="4"/>
  <c r="B704" i="4" s="1"/>
  <c r="B1374" i="4" s="1"/>
  <c r="B2044" i="4" s="1"/>
  <c r="B2714" i="4" s="1"/>
  <c r="B3384" i="4" s="1"/>
  <c r="B4054" i="4" s="1"/>
  <c r="B4724" i="4" s="1"/>
  <c r="E34" i="4"/>
  <c r="E704" i="4" s="1"/>
  <c r="E1374" i="4" s="1"/>
  <c r="E2044" i="4" s="1"/>
  <c r="E2714" i="4" s="1"/>
  <c r="E3384" i="4" s="1"/>
  <c r="E4054" i="4" s="1"/>
  <c r="E4724" i="4" s="1"/>
  <c r="O34" i="4"/>
  <c r="P34" i="4" s="1"/>
  <c r="A35" i="4"/>
  <c r="A705" i="4" s="1"/>
  <c r="A1375" i="4" s="1"/>
  <c r="A2045" i="4" s="1"/>
  <c r="A2715" i="4" s="1"/>
  <c r="A3385" i="4" s="1"/>
  <c r="A4055" i="4" s="1"/>
  <c r="A4725" i="4" s="1"/>
  <c r="B35" i="4"/>
  <c r="B705" i="4" s="1"/>
  <c r="B1375" i="4" s="1"/>
  <c r="B2045" i="4" s="1"/>
  <c r="B2715" i="4" s="1"/>
  <c r="B3385" i="4" s="1"/>
  <c r="B4055" i="4" s="1"/>
  <c r="B4725" i="4" s="1"/>
  <c r="E35" i="4"/>
  <c r="E705" i="4" s="1"/>
  <c r="E1375" i="4" s="1"/>
  <c r="E2045" i="4" s="1"/>
  <c r="E2715" i="4" s="1"/>
  <c r="E3385" i="4" s="1"/>
  <c r="E4055" i="4" s="1"/>
  <c r="E4725" i="4" s="1"/>
  <c r="O35" i="4"/>
  <c r="P35" i="4" s="1"/>
  <c r="A36" i="4"/>
  <c r="A706" i="4" s="1"/>
  <c r="A1376" i="4" s="1"/>
  <c r="A2046" i="4" s="1"/>
  <c r="A2716" i="4" s="1"/>
  <c r="A3386" i="4" s="1"/>
  <c r="A4056" i="4" s="1"/>
  <c r="A4726" i="4" s="1"/>
  <c r="B36" i="4"/>
  <c r="B706" i="4" s="1"/>
  <c r="B1376" i="4" s="1"/>
  <c r="B2046" i="4" s="1"/>
  <c r="B2716" i="4" s="1"/>
  <c r="B3386" i="4" s="1"/>
  <c r="B4056" i="4" s="1"/>
  <c r="B4726" i="4" s="1"/>
  <c r="E36" i="4"/>
  <c r="E706" i="4" s="1"/>
  <c r="E1376" i="4" s="1"/>
  <c r="E2046" i="4" s="1"/>
  <c r="E2716" i="4" s="1"/>
  <c r="E3386" i="4" s="1"/>
  <c r="E4056" i="4" s="1"/>
  <c r="E4726" i="4" s="1"/>
  <c r="O36" i="4"/>
  <c r="P36" i="4" s="1"/>
  <c r="A37" i="4"/>
  <c r="A707" i="4" s="1"/>
  <c r="A1377" i="4" s="1"/>
  <c r="A2047" i="4" s="1"/>
  <c r="A2717" i="4" s="1"/>
  <c r="A3387" i="4" s="1"/>
  <c r="A4057" i="4" s="1"/>
  <c r="A4727" i="4" s="1"/>
  <c r="B37" i="4"/>
  <c r="B707" i="4" s="1"/>
  <c r="B1377" i="4" s="1"/>
  <c r="B2047" i="4" s="1"/>
  <c r="B2717" i="4" s="1"/>
  <c r="B3387" i="4" s="1"/>
  <c r="B4057" i="4" s="1"/>
  <c r="B4727" i="4" s="1"/>
  <c r="E37" i="4"/>
  <c r="E707" i="4" s="1"/>
  <c r="E1377" i="4" s="1"/>
  <c r="E2047" i="4" s="1"/>
  <c r="E2717" i="4" s="1"/>
  <c r="E3387" i="4" s="1"/>
  <c r="E4057" i="4" s="1"/>
  <c r="E4727" i="4" s="1"/>
  <c r="O37" i="4"/>
  <c r="P37" i="4" s="1"/>
  <c r="A38" i="4"/>
  <c r="A708" i="4" s="1"/>
  <c r="A1378" i="4" s="1"/>
  <c r="A2048" i="4" s="1"/>
  <c r="A2718" i="4" s="1"/>
  <c r="A3388" i="4" s="1"/>
  <c r="A4058" i="4" s="1"/>
  <c r="A4728" i="4" s="1"/>
  <c r="B38" i="4"/>
  <c r="B708" i="4" s="1"/>
  <c r="B1378" i="4" s="1"/>
  <c r="B2048" i="4" s="1"/>
  <c r="B2718" i="4" s="1"/>
  <c r="B3388" i="4" s="1"/>
  <c r="B4058" i="4" s="1"/>
  <c r="B4728" i="4" s="1"/>
  <c r="E38" i="4"/>
  <c r="E708" i="4" s="1"/>
  <c r="E1378" i="4" s="1"/>
  <c r="E2048" i="4" s="1"/>
  <c r="E2718" i="4" s="1"/>
  <c r="E3388" i="4" s="1"/>
  <c r="E4058" i="4" s="1"/>
  <c r="E4728" i="4" s="1"/>
  <c r="O38" i="4"/>
  <c r="P38" i="4" s="1"/>
  <c r="A39" i="4"/>
  <c r="A709" i="4" s="1"/>
  <c r="A1379" i="4" s="1"/>
  <c r="A2049" i="4" s="1"/>
  <c r="A2719" i="4" s="1"/>
  <c r="A3389" i="4" s="1"/>
  <c r="A4059" i="4" s="1"/>
  <c r="A4729" i="4" s="1"/>
  <c r="B39" i="4"/>
  <c r="B709" i="4" s="1"/>
  <c r="B1379" i="4" s="1"/>
  <c r="B2049" i="4" s="1"/>
  <c r="B2719" i="4" s="1"/>
  <c r="B3389" i="4" s="1"/>
  <c r="B4059" i="4" s="1"/>
  <c r="B4729" i="4" s="1"/>
  <c r="E39" i="4"/>
  <c r="E709" i="4" s="1"/>
  <c r="E1379" i="4" s="1"/>
  <c r="E2049" i="4" s="1"/>
  <c r="E2719" i="4" s="1"/>
  <c r="E3389" i="4" s="1"/>
  <c r="E4059" i="4" s="1"/>
  <c r="E4729" i="4" s="1"/>
  <c r="A40" i="4"/>
  <c r="A710" i="4" s="1"/>
  <c r="A1380" i="4" s="1"/>
  <c r="A2050" i="4" s="1"/>
  <c r="A2720" i="4" s="1"/>
  <c r="A3390" i="4" s="1"/>
  <c r="A4060" i="4" s="1"/>
  <c r="A4730" i="4" s="1"/>
  <c r="B40" i="4"/>
  <c r="B710" i="4" s="1"/>
  <c r="B1380" i="4" s="1"/>
  <c r="B2050" i="4" s="1"/>
  <c r="B2720" i="4" s="1"/>
  <c r="B3390" i="4" s="1"/>
  <c r="B4060" i="4" s="1"/>
  <c r="B4730" i="4" s="1"/>
  <c r="E40" i="4"/>
  <c r="E710" i="4" s="1"/>
  <c r="E1380" i="4" s="1"/>
  <c r="E2050" i="4" s="1"/>
  <c r="E2720" i="4" s="1"/>
  <c r="E3390" i="4" s="1"/>
  <c r="E4060" i="4" s="1"/>
  <c r="E4730" i="4" s="1"/>
  <c r="O40" i="4"/>
  <c r="P40" i="4" s="1"/>
  <c r="A41" i="4"/>
  <c r="A711" i="4" s="1"/>
  <c r="A1381" i="4" s="1"/>
  <c r="A2051" i="4" s="1"/>
  <c r="A2721" i="4" s="1"/>
  <c r="A3391" i="4" s="1"/>
  <c r="A4061" i="4" s="1"/>
  <c r="A4731" i="4" s="1"/>
  <c r="B41" i="4"/>
  <c r="B711" i="4" s="1"/>
  <c r="B1381" i="4" s="1"/>
  <c r="B2051" i="4" s="1"/>
  <c r="B2721" i="4" s="1"/>
  <c r="B3391" i="4" s="1"/>
  <c r="B4061" i="4" s="1"/>
  <c r="B4731" i="4" s="1"/>
  <c r="C41" i="4"/>
  <c r="C711" i="4" s="1"/>
  <c r="C1381" i="4" s="1"/>
  <c r="C2051" i="4" s="1"/>
  <c r="C2721" i="4" s="1"/>
  <c r="C3391" i="4" s="1"/>
  <c r="C4061" i="4" s="1"/>
  <c r="C4731" i="4" s="1"/>
  <c r="D41" i="4"/>
  <c r="D711" i="4" s="1"/>
  <c r="D1381" i="4" s="1"/>
  <c r="D2051" i="4" s="1"/>
  <c r="D2721" i="4" s="1"/>
  <c r="D3391" i="4" s="1"/>
  <c r="D4061" i="4" s="1"/>
  <c r="D4731" i="4" s="1"/>
  <c r="O41" i="4"/>
  <c r="P41" i="4" s="1"/>
  <c r="A42" i="4"/>
  <c r="A712" i="4" s="1"/>
  <c r="A1382" i="4" s="1"/>
  <c r="A2052" i="4" s="1"/>
  <c r="A2722" i="4" s="1"/>
  <c r="A3392" i="4" s="1"/>
  <c r="A4062" i="4" s="1"/>
  <c r="A4732" i="4" s="1"/>
  <c r="B42" i="4"/>
  <c r="B712" i="4" s="1"/>
  <c r="B1382" i="4" s="1"/>
  <c r="B2052" i="4" s="1"/>
  <c r="B2722" i="4" s="1"/>
  <c r="B3392" i="4" s="1"/>
  <c r="B4062" i="4" s="1"/>
  <c r="B4732" i="4" s="1"/>
  <c r="E42" i="4"/>
  <c r="E712" i="4" s="1"/>
  <c r="E1382" i="4" s="1"/>
  <c r="E2052" i="4" s="1"/>
  <c r="E2722" i="4" s="1"/>
  <c r="E3392" i="4" s="1"/>
  <c r="E4062" i="4" s="1"/>
  <c r="E4732" i="4" s="1"/>
  <c r="A43" i="4"/>
  <c r="A713" i="4" s="1"/>
  <c r="A1383" i="4" s="1"/>
  <c r="A2053" i="4" s="1"/>
  <c r="A2723" i="4" s="1"/>
  <c r="A3393" i="4" s="1"/>
  <c r="A4063" i="4" s="1"/>
  <c r="A4733" i="4" s="1"/>
  <c r="B43" i="4"/>
  <c r="B713" i="4" s="1"/>
  <c r="B1383" i="4" s="1"/>
  <c r="B2053" i="4" s="1"/>
  <c r="B2723" i="4" s="1"/>
  <c r="B3393" i="4" s="1"/>
  <c r="B4063" i="4" s="1"/>
  <c r="B4733" i="4" s="1"/>
  <c r="E43" i="4"/>
  <c r="E713" i="4" s="1"/>
  <c r="E1383" i="4" s="1"/>
  <c r="E2053" i="4" s="1"/>
  <c r="E2723" i="4" s="1"/>
  <c r="E3393" i="4" s="1"/>
  <c r="E4063" i="4" s="1"/>
  <c r="E4733" i="4" s="1"/>
  <c r="A44" i="4"/>
  <c r="A714" i="4" s="1"/>
  <c r="A1384" i="4" s="1"/>
  <c r="A2054" i="4" s="1"/>
  <c r="A2724" i="4" s="1"/>
  <c r="A3394" i="4" s="1"/>
  <c r="A4064" i="4" s="1"/>
  <c r="A4734" i="4" s="1"/>
  <c r="B44" i="4"/>
  <c r="B714" i="4" s="1"/>
  <c r="B1384" i="4" s="1"/>
  <c r="B2054" i="4" s="1"/>
  <c r="B2724" i="4" s="1"/>
  <c r="B3394" i="4" s="1"/>
  <c r="B4064" i="4" s="1"/>
  <c r="B4734" i="4" s="1"/>
  <c r="E44" i="4"/>
  <c r="E714" i="4" s="1"/>
  <c r="E1384" i="4" s="1"/>
  <c r="E2054" i="4" s="1"/>
  <c r="E2724" i="4" s="1"/>
  <c r="E3394" i="4" s="1"/>
  <c r="E4064" i="4" s="1"/>
  <c r="E4734" i="4" s="1"/>
  <c r="A45" i="4"/>
  <c r="A715" i="4" s="1"/>
  <c r="A1385" i="4" s="1"/>
  <c r="A2055" i="4" s="1"/>
  <c r="A2725" i="4" s="1"/>
  <c r="A3395" i="4" s="1"/>
  <c r="A4065" i="4" s="1"/>
  <c r="A4735" i="4" s="1"/>
  <c r="B45" i="4"/>
  <c r="B715" i="4" s="1"/>
  <c r="B1385" i="4" s="1"/>
  <c r="B2055" i="4" s="1"/>
  <c r="B2725" i="4" s="1"/>
  <c r="B3395" i="4" s="1"/>
  <c r="B4065" i="4" s="1"/>
  <c r="B4735" i="4" s="1"/>
  <c r="E45" i="4"/>
  <c r="E715" i="4" s="1"/>
  <c r="E1385" i="4" s="1"/>
  <c r="E2055" i="4" s="1"/>
  <c r="E2725" i="4" s="1"/>
  <c r="E3395" i="4" s="1"/>
  <c r="E4065" i="4" s="1"/>
  <c r="E4735" i="4" s="1"/>
  <c r="O45" i="4"/>
  <c r="P45" i="4" s="1"/>
  <c r="A46" i="4"/>
  <c r="A716" i="4" s="1"/>
  <c r="A1386" i="4" s="1"/>
  <c r="A2056" i="4" s="1"/>
  <c r="A2726" i="4" s="1"/>
  <c r="A3396" i="4" s="1"/>
  <c r="A4066" i="4" s="1"/>
  <c r="A4736" i="4" s="1"/>
  <c r="B46" i="4"/>
  <c r="B716" i="4" s="1"/>
  <c r="B1386" i="4" s="1"/>
  <c r="B2056" i="4" s="1"/>
  <c r="B2726" i="4" s="1"/>
  <c r="B3396" i="4" s="1"/>
  <c r="B4066" i="4" s="1"/>
  <c r="B4736" i="4" s="1"/>
  <c r="E46" i="4"/>
  <c r="E716" i="4" s="1"/>
  <c r="E1386" i="4" s="1"/>
  <c r="E2056" i="4" s="1"/>
  <c r="E2726" i="4" s="1"/>
  <c r="E3396" i="4" s="1"/>
  <c r="E4066" i="4" s="1"/>
  <c r="E4736" i="4" s="1"/>
  <c r="O46" i="4"/>
  <c r="P46" i="4" s="1"/>
  <c r="A47" i="4"/>
  <c r="A717" i="4" s="1"/>
  <c r="A1387" i="4" s="1"/>
  <c r="A2057" i="4" s="1"/>
  <c r="A2727" i="4" s="1"/>
  <c r="A3397" i="4" s="1"/>
  <c r="A4067" i="4" s="1"/>
  <c r="A4737" i="4" s="1"/>
  <c r="B47" i="4"/>
  <c r="B717" i="4" s="1"/>
  <c r="B1387" i="4" s="1"/>
  <c r="B2057" i="4" s="1"/>
  <c r="B2727" i="4" s="1"/>
  <c r="B3397" i="4" s="1"/>
  <c r="B4067" i="4" s="1"/>
  <c r="B4737" i="4" s="1"/>
  <c r="C47" i="4"/>
  <c r="C717" i="4" s="1"/>
  <c r="C1387" i="4" s="1"/>
  <c r="C2057" i="4" s="1"/>
  <c r="C2727" i="4" s="1"/>
  <c r="C3397" i="4" s="1"/>
  <c r="C4067" i="4" s="1"/>
  <c r="C4737" i="4" s="1"/>
  <c r="D47" i="4"/>
  <c r="D717" i="4" s="1"/>
  <c r="D1387" i="4" s="1"/>
  <c r="D2057" i="4" s="1"/>
  <c r="D2727" i="4" s="1"/>
  <c r="D3397" i="4" s="1"/>
  <c r="D4067" i="4" s="1"/>
  <c r="D4737" i="4" s="1"/>
  <c r="O47" i="4"/>
  <c r="P47" i="4" s="1"/>
  <c r="A48" i="4"/>
  <c r="A718" i="4" s="1"/>
  <c r="A1388" i="4" s="1"/>
  <c r="A2058" i="4" s="1"/>
  <c r="A2728" i="4" s="1"/>
  <c r="A3398" i="4" s="1"/>
  <c r="A4068" i="4" s="1"/>
  <c r="A4738" i="4" s="1"/>
  <c r="B48" i="4"/>
  <c r="B718" i="4" s="1"/>
  <c r="B1388" i="4" s="1"/>
  <c r="B2058" i="4" s="1"/>
  <c r="B2728" i="4" s="1"/>
  <c r="B3398" i="4" s="1"/>
  <c r="B4068" i="4" s="1"/>
  <c r="B4738" i="4" s="1"/>
  <c r="E48" i="4"/>
  <c r="E718" i="4" s="1"/>
  <c r="E1388" i="4" s="1"/>
  <c r="E2058" i="4" s="1"/>
  <c r="E2728" i="4" s="1"/>
  <c r="E3398" i="4" s="1"/>
  <c r="E4068" i="4" s="1"/>
  <c r="E4738" i="4" s="1"/>
  <c r="A49" i="4"/>
  <c r="A719" i="4" s="1"/>
  <c r="A1389" i="4" s="1"/>
  <c r="A2059" i="4" s="1"/>
  <c r="A2729" i="4" s="1"/>
  <c r="A3399" i="4" s="1"/>
  <c r="A4069" i="4" s="1"/>
  <c r="A4739" i="4" s="1"/>
  <c r="B49" i="4"/>
  <c r="B719" i="4" s="1"/>
  <c r="B1389" i="4" s="1"/>
  <c r="B2059" i="4" s="1"/>
  <c r="B2729" i="4" s="1"/>
  <c r="B3399" i="4" s="1"/>
  <c r="B4069" i="4" s="1"/>
  <c r="B4739" i="4" s="1"/>
  <c r="E49" i="4"/>
  <c r="E719" i="4" s="1"/>
  <c r="E1389" i="4" s="1"/>
  <c r="E2059" i="4" s="1"/>
  <c r="E2729" i="4" s="1"/>
  <c r="E3399" i="4" s="1"/>
  <c r="E4069" i="4" s="1"/>
  <c r="E4739" i="4" s="1"/>
  <c r="O49" i="4"/>
  <c r="P49" i="4" s="1"/>
  <c r="A50" i="4"/>
  <c r="A720" i="4" s="1"/>
  <c r="A1390" i="4" s="1"/>
  <c r="A2060" i="4" s="1"/>
  <c r="A2730" i="4" s="1"/>
  <c r="A3400" i="4" s="1"/>
  <c r="A4070" i="4" s="1"/>
  <c r="A4740" i="4" s="1"/>
  <c r="B50" i="4"/>
  <c r="B720" i="4" s="1"/>
  <c r="B1390" i="4" s="1"/>
  <c r="B2060" i="4" s="1"/>
  <c r="B2730" i="4" s="1"/>
  <c r="B3400" i="4" s="1"/>
  <c r="B4070" i="4" s="1"/>
  <c r="B4740" i="4" s="1"/>
  <c r="E50" i="4"/>
  <c r="E720" i="4" s="1"/>
  <c r="E1390" i="4" s="1"/>
  <c r="E2060" i="4" s="1"/>
  <c r="E2730" i="4" s="1"/>
  <c r="E3400" i="4" s="1"/>
  <c r="E4070" i="4" s="1"/>
  <c r="E4740" i="4" s="1"/>
  <c r="O50" i="4"/>
  <c r="P50" i="4" s="1"/>
  <c r="A51" i="4"/>
  <c r="A721" i="4" s="1"/>
  <c r="A1391" i="4" s="1"/>
  <c r="A2061" i="4" s="1"/>
  <c r="A2731" i="4" s="1"/>
  <c r="A3401" i="4" s="1"/>
  <c r="A4071" i="4" s="1"/>
  <c r="A4741" i="4" s="1"/>
  <c r="B51" i="4"/>
  <c r="B721" i="4" s="1"/>
  <c r="B1391" i="4" s="1"/>
  <c r="B2061" i="4" s="1"/>
  <c r="B2731" i="4" s="1"/>
  <c r="B3401" i="4" s="1"/>
  <c r="B4071" i="4" s="1"/>
  <c r="B4741" i="4" s="1"/>
  <c r="C51" i="4"/>
  <c r="C721" i="4" s="1"/>
  <c r="C1391" i="4" s="1"/>
  <c r="C2061" i="4" s="1"/>
  <c r="C2731" i="4" s="1"/>
  <c r="C3401" i="4" s="1"/>
  <c r="C4071" i="4" s="1"/>
  <c r="C4741" i="4" s="1"/>
  <c r="D51" i="4"/>
  <c r="D721" i="4" s="1"/>
  <c r="D1391" i="4" s="1"/>
  <c r="D2061" i="4" s="1"/>
  <c r="D2731" i="4" s="1"/>
  <c r="D3401" i="4" s="1"/>
  <c r="D4071" i="4" s="1"/>
  <c r="D4741" i="4" s="1"/>
  <c r="A52" i="4"/>
  <c r="A722" i="4" s="1"/>
  <c r="A1392" i="4" s="1"/>
  <c r="A2062" i="4" s="1"/>
  <c r="A2732" i="4" s="1"/>
  <c r="A3402" i="4" s="1"/>
  <c r="A4072" i="4" s="1"/>
  <c r="A4742" i="4" s="1"/>
  <c r="B52" i="4"/>
  <c r="B722" i="4" s="1"/>
  <c r="B1392" i="4" s="1"/>
  <c r="B2062" i="4" s="1"/>
  <c r="B2732" i="4" s="1"/>
  <c r="B3402" i="4" s="1"/>
  <c r="B4072" i="4" s="1"/>
  <c r="B4742" i="4" s="1"/>
  <c r="E52" i="4"/>
  <c r="E722" i="4" s="1"/>
  <c r="E1392" i="4" s="1"/>
  <c r="E2062" i="4" s="1"/>
  <c r="E2732" i="4" s="1"/>
  <c r="E3402" i="4" s="1"/>
  <c r="E4072" i="4" s="1"/>
  <c r="E4742" i="4" s="1"/>
  <c r="O52" i="4"/>
  <c r="P52" i="4" s="1"/>
  <c r="A53" i="4"/>
  <c r="A723" i="4" s="1"/>
  <c r="A1393" i="4" s="1"/>
  <c r="A2063" i="4" s="1"/>
  <c r="A2733" i="4" s="1"/>
  <c r="A3403" i="4" s="1"/>
  <c r="A4073" i="4" s="1"/>
  <c r="A4743" i="4" s="1"/>
  <c r="B53" i="4"/>
  <c r="B723" i="4" s="1"/>
  <c r="B1393" i="4" s="1"/>
  <c r="B2063" i="4" s="1"/>
  <c r="B2733" i="4" s="1"/>
  <c r="B3403" i="4" s="1"/>
  <c r="B4073" i="4" s="1"/>
  <c r="B4743" i="4" s="1"/>
  <c r="C53" i="4"/>
  <c r="C723" i="4" s="1"/>
  <c r="C1393" i="4" s="1"/>
  <c r="C2063" i="4" s="1"/>
  <c r="C2733" i="4" s="1"/>
  <c r="C3403" i="4" s="1"/>
  <c r="C4073" i="4" s="1"/>
  <c r="C4743" i="4" s="1"/>
  <c r="D53" i="4"/>
  <c r="D723" i="4" s="1"/>
  <c r="D1393" i="4" s="1"/>
  <c r="D2063" i="4" s="1"/>
  <c r="D2733" i="4" s="1"/>
  <c r="D3403" i="4" s="1"/>
  <c r="D4073" i="4" s="1"/>
  <c r="D4743" i="4" s="1"/>
  <c r="O53" i="4"/>
  <c r="P53" i="4" s="1"/>
  <c r="A54" i="4"/>
  <c r="A724" i="4" s="1"/>
  <c r="A1394" i="4" s="1"/>
  <c r="A2064" i="4" s="1"/>
  <c r="A2734" i="4" s="1"/>
  <c r="A3404" i="4" s="1"/>
  <c r="A4074" i="4" s="1"/>
  <c r="A4744" i="4" s="1"/>
  <c r="B54" i="4"/>
  <c r="B724" i="4" s="1"/>
  <c r="B1394" i="4" s="1"/>
  <c r="B2064" i="4" s="1"/>
  <c r="B2734" i="4" s="1"/>
  <c r="B3404" i="4" s="1"/>
  <c r="B4074" i="4" s="1"/>
  <c r="B4744" i="4" s="1"/>
  <c r="E54" i="4"/>
  <c r="E724" i="4" s="1"/>
  <c r="E1394" i="4" s="1"/>
  <c r="E2064" i="4" s="1"/>
  <c r="E2734" i="4" s="1"/>
  <c r="E3404" i="4" s="1"/>
  <c r="E4074" i="4" s="1"/>
  <c r="E4744" i="4" s="1"/>
  <c r="O54" i="4"/>
  <c r="P54" i="4" s="1"/>
  <c r="A55" i="4"/>
  <c r="A725" i="4" s="1"/>
  <c r="A1395" i="4" s="1"/>
  <c r="A2065" i="4" s="1"/>
  <c r="A2735" i="4" s="1"/>
  <c r="A3405" i="4" s="1"/>
  <c r="A4075" i="4" s="1"/>
  <c r="A4745" i="4" s="1"/>
  <c r="B55" i="4"/>
  <c r="B725" i="4" s="1"/>
  <c r="B1395" i="4" s="1"/>
  <c r="B2065" i="4" s="1"/>
  <c r="B2735" i="4" s="1"/>
  <c r="B3405" i="4" s="1"/>
  <c r="B4075" i="4" s="1"/>
  <c r="B4745" i="4" s="1"/>
  <c r="C55" i="4"/>
  <c r="C725" i="4" s="1"/>
  <c r="C1395" i="4" s="1"/>
  <c r="C2065" i="4" s="1"/>
  <c r="C2735" i="4" s="1"/>
  <c r="C3405" i="4" s="1"/>
  <c r="C4075" i="4" s="1"/>
  <c r="C4745" i="4" s="1"/>
  <c r="D55" i="4"/>
  <c r="D725" i="4" s="1"/>
  <c r="D1395" i="4" s="1"/>
  <c r="D2065" i="4" s="1"/>
  <c r="D2735" i="4" s="1"/>
  <c r="D3405" i="4" s="1"/>
  <c r="D4075" i="4" s="1"/>
  <c r="D4745" i="4" s="1"/>
  <c r="O55" i="4"/>
  <c r="P55" i="4" s="1"/>
  <c r="A56" i="4"/>
  <c r="A726" i="4" s="1"/>
  <c r="A1396" i="4" s="1"/>
  <c r="A2066" i="4" s="1"/>
  <c r="A2736" i="4" s="1"/>
  <c r="A3406" i="4" s="1"/>
  <c r="A4076" i="4" s="1"/>
  <c r="A4746" i="4" s="1"/>
  <c r="B56" i="4"/>
  <c r="B726" i="4" s="1"/>
  <c r="B1396" i="4" s="1"/>
  <c r="B2066" i="4" s="1"/>
  <c r="B2736" i="4" s="1"/>
  <c r="B3406" i="4" s="1"/>
  <c r="B4076" i="4" s="1"/>
  <c r="B4746" i="4" s="1"/>
  <c r="E56" i="4"/>
  <c r="E726" i="4" s="1"/>
  <c r="E1396" i="4" s="1"/>
  <c r="E2066" i="4" s="1"/>
  <c r="E2736" i="4" s="1"/>
  <c r="E3406" i="4" s="1"/>
  <c r="E4076" i="4" s="1"/>
  <c r="E4746" i="4" s="1"/>
  <c r="O56" i="4"/>
  <c r="P56" i="4" s="1"/>
  <c r="A57" i="4"/>
  <c r="A727" i="4" s="1"/>
  <c r="A1397" i="4" s="1"/>
  <c r="A2067" i="4" s="1"/>
  <c r="A2737" i="4" s="1"/>
  <c r="A3407" i="4" s="1"/>
  <c r="A4077" i="4" s="1"/>
  <c r="A4747" i="4" s="1"/>
  <c r="B57" i="4"/>
  <c r="B727" i="4" s="1"/>
  <c r="B1397" i="4" s="1"/>
  <c r="B2067" i="4" s="1"/>
  <c r="B2737" i="4" s="1"/>
  <c r="B3407" i="4" s="1"/>
  <c r="B4077" i="4" s="1"/>
  <c r="B4747" i="4" s="1"/>
  <c r="E57" i="4"/>
  <c r="E727" i="4" s="1"/>
  <c r="E1397" i="4" s="1"/>
  <c r="E2067" i="4" s="1"/>
  <c r="E2737" i="4" s="1"/>
  <c r="E3407" i="4" s="1"/>
  <c r="E4077" i="4" s="1"/>
  <c r="E4747" i="4" s="1"/>
  <c r="A58" i="4"/>
  <c r="A728" i="4" s="1"/>
  <c r="A1398" i="4" s="1"/>
  <c r="A2068" i="4" s="1"/>
  <c r="A2738" i="4" s="1"/>
  <c r="A3408" i="4" s="1"/>
  <c r="A4078" i="4" s="1"/>
  <c r="A4748" i="4" s="1"/>
  <c r="B58" i="4"/>
  <c r="B728" i="4" s="1"/>
  <c r="B1398" i="4" s="1"/>
  <c r="B2068" i="4" s="1"/>
  <c r="B2738" i="4" s="1"/>
  <c r="B3408" i="4" s="1"/>
  <c r="B4078" i="4" s="1"/>
  <c r="B4748" i="4" s="1"/>
  <c r="O58" i="4"/>
  <c r="P58" i="4" s="1"/>
  <c r="A59" i="4"/>
  <c r="A729" i="4" s="1"/>
  <c r="A1399" i="4" s="1"/>
  <c r="A2069" i="4" s="1"/>
  <c r="A2739" i="4" s="1"/>
  <c r="A3409" i="4" s="1"/>
  <c r="A4079" i="4" s="1"/>
  <c r="A4749" i="4" s="1"/>
  <c r="B59" i="4"/>
  <c r="B729" i="4" s="1"/>
  <c r="B1399" i="4" s="1"/>
  <c r="B2069" i="4" s="1"/>
  <c r="B2739" i="4" s="1"/>
  <c r="B3409" i="4" s="1"/>
  <c r="B4079" i="4" s="1"/>
  <c r="B4749" i="4" s="1"/>
  <c r="C59" i="4"/>
  <c r="C729" i="4" s="1"/>
  <c r="C1399" i="4" s="1"/>
  <c r="C2069" i="4" s="1"/>
  <c r="C2739" i="4" s="1"/>
  <c r="C3409" i="4" s="1"/>
  <c r="C4079" i="4" s="1"/>
  <c r="C4749" i="4" s="1"/>
  <c r="D59" i="4"/>
  <c r="D729" i="4" s="1"/>
  <c r="D1399" i="4" s="1"/>
  <c r="D2069" i="4" s="1"/>
  <c r="D2739" i="4" s="1"/>
  <c r="D3409" i="4" s="1"/>
  <c r="D4079" i="4" s="1"/>
  <c r="D4749" i="4" s="1"/>
  <c r="O59" i="4"/>
  <c r="P59" i="4" s="1"/>
  <c r="A60" i="4"/>
  <c r="A730" i="4" s="1"/>
  <c r="A1400" i="4" s="1"/>
  <c r="A2070" i="4" s="1"/>
  <c r="A2740" i="4" s="1"/>
  <c r="A3410" i="4" s="1"/>
  <c r="A4080" i="4" s="1"/>
  <c r="A4750" i="4" s="1"/>
  <c r="B60" i="4"/>
  <c r="B730" i="4" s="1"/>
  <c r="B1400" i="4" s="1"/>
  <c r="B2070" i="4" s="1"/>
  <c r="B2740" i="4" s="1"/>
  <c r="B3410" i="4" s="1"/>
  <c r="B4080" i="4" s="1"/>
  <c r="B4750" i="4" s="1"/>
  <c r="E60" i="4"/>
  <c r="E730" i="4" s="1"/>
  <c r="E1400" i="4" s="1"/>
  <c r="E2070" i="4" s="1"/>
  <c r="E2740" i="4" s="1"/>
  <c r="E3410" i="4" s="1"/>
  <c r="E4080" i="4" s="1"/>
  <c r="E4750" i="4" s="1"/>
  <c r="A61" i="4"/>
  <c r="A731" i="4" s="1"/>
  <c r="A1401" i="4" s="1"/>
  <c r="A2071" i="4" s="1"/>
  <c r="A2741" i="4" s="1"/>
  <c r="A3411" i="4" s="1"/>
  <c r="A4081" i="4" s="1"/>
  <c r="A4751" i="4" s="1"/>
  <c r="B61" i="4"/>
  <c r="B731" i="4" s="1"/>
  <c r="B1401" i="4" s="1"/>
  <c r="B2071" i="4" s="1"/>
  <c r="B2741" i="4" s="1"/>
  <c r="B3411" i="4" s="1"/>
  <c r="B4081" i="4" s="1"/>
  <c r="B4751" i="4" s="1"/>
  <c r="E61" i="4"/>
  <c r="E731" i="4" s="1"/>
  <c r="E1401" i="4" s="1"/>
  <c r="E2071" i="4" s="1"/>
  <c r="E2741" i="4" s="1"/>
  <c r="E3411" i="4" s="1"/>
  <c r="E4081" i="4" s="1"/>
  <c r="E4751" i="4" s="1"/>
  <c r="O61" i="4"/>
  <c r="P61" i="4" s="1"/>
  <c r="A62" i="4"/>
  <c r="A732" i="4" s="1"/>
  <c r="A1402" i="4" s="1"/>
  <c r="A2072" i="4" s="1"/>
  <c r="A2742" i="4" s="1"/>
  <c r="A3412" i="4" s="1"/>
  <c r="A4082" i="4" s="1"/>
  <c r="A4752" i="4" s="1"/>
  <c r="B62" i="4"/>
  <c r="B732" i="4" s="1"/>
  <c r="B1402" i="4" s="1"/>
  <c r="B2072" i="4" s="1"/>
  <c r="B2742" i="4" s="1"/>
  <c r="B3412" i="4" s="1"/>
  <c r="B4082" i="4" s="1"/>
  <c r="B4752" i="4" s="1"/>
  <c r="E62" i="4"/>
  <c r="E732" i="4" s="1"/>
  <c r="E1402" i="4" s="1"/>
  <c r="E2072" i="4" s="1"/>
  <c r="E2742" i="4" s="1"/>
  <c r="E3412" i="4" s="1"/>
  <c r="E4082" i="4" s="1"/>
  <c r="E4752" i="4" s="1"/>
  <c r="O62" i="4"/>
  <c r="P62" i="4" s="1"/>
  <c r="A63" i="4"/>
  <c r="A733" i="4" s="1"/>
  <c r="A1403" i="4" s="1"/>
  <c r="A2073" i="4" s="1"/>
  <c r="A2743" i="4" s="1"/>
  <c r="A3413" i="4" s="1"/>
  <c r="A4083" i="4" s="1"/>
  <c r="A4753" i="4" s="1"/>
  <c r="B63" i="4"/>
  <c r="B733" i="4" s="1"/>
  <c r="B1403" i="4" s="1"/>
  <c r="B2073" i="4" s="1"/>
  <c r="B2743" i="4" s="1"/>
  <c r="B3413" i="4" s="1"/>
  <c r="B4083" i="4" s="1"/>
  <c r="B4753" i="4" s="1"/>
  <c r="C63" i="4"/>
  <c r="C733" i="4" s="1"/>
  <c r="C1403" i="4" s="1"/>
  <c r="C2073" i="4" s="1"/>
  <c r="C2743" i="4" s="1"/>
  <c r="C3413" i="4" s="1"/>
  <c r="C4083" i="4" s="1"/>
  <c r="C4753" i="4" s="1"/>
  <c r="D63" i="4"/>
  <c r="D733" i="4" s="1"/>
  <c r="D1403" i="4" s="1"/>
  <c r="D2073" i="4" s="1"/>
  <c r="D2743" i="4" s="1"/>
  <c r="D3413" i="4" s="1"/>
  <c r="D4083" i="4" s="1"/>
  <c r="D4753" i="4" s="1"/>
  <c r="O63" i="4"/>
  <c r="P63" i="4" s="1"/>
  <c r="A64" i="4"/>
  <c r="A734" i="4" s="1"/>
  <c r="A1404" i="4" s="1"/>
  <c r="A2074" i="4" s="1"/>
  <c r="A2744" i="4" s="1"/>
  <c r="A3414" i="4" s="1"/>
  <c r="A4084" i="4" s="1"/>
  <c r="A4754" i="4" s="1"/>
  <c r="B64" i="4"/>
  <c r="B734" i="4" s="1"/>
  <c r="B1404" i="4" s="1"/>
  <c r="B2074" i="4" s="1"/>
  <c r="B2744" i="4" s="1"/>
  <c r="B3414" i="4" s="1"/>
  <c r="B4084" i="4" s="1"/>
  <c r="B4754" i="4" s="1"/>
  <c r="E64" i="4"/>
  <c r="E734" i="4" s="1"/>
  <c r="E1404" i="4" s="1"/>
  <c r="E2074" i="4" s="1"/>
  <c r="E2744" i="4" s="1"/>
  <c r="E3414" i="4" s="1"/>
  <c r="E4084" i="4" s="1"/>
  <c r="E4754" i="4" s="1"/>
  <c r="O64" i="4"/>
  <c r="P64" i="4" s="1"/>
  <c r="A65" i="4"/>
  <c r="A735" i="4" s="1"/>
  <c r="A1405" i="4" s="1"/>
  <c r="A2075" i="4" s="1"/>
  <c r="A2745" i="4" s="1"/>
  <c r="A3415" i="4" s="1"/>
  <c r="A4085" i="4" s="1"/>
  <c r="A4755" i="4" s="1"/>
  <c r="B65" i="4"/>
  <c r="B735" i="4" s="1"/>
  <c r="B1405" i="4" s="1"/>
  <c r="B2075" i="4" s="1"/>
  <c r="B2745" i="4" s="1"/>
  <c r="B3415" i="4" s="1"/>
  <c r="B4085" i="4" s="1"/>
  <c r="B4755" i="4" s="1"/>
  <c r="E65" i="4"/>
  <c r="E735" i="4" s="1"/>
  <c r="E1405" i="4" s="1"/>
  <c r="E2075" i="4" s="1"/>
  <c r="E2745" i="4" s="1"/>
  <c r="E3415" i="4" s="1"/>
  <c r="E4085" i="4" s="1"/>
  <c r="E4755" i="4" s="1"/>
  <c r="O65" i="4"/>
  <c r="P65" i="4" s="1"/>
  <c r="A66" i="4"/>
  <c r="A736" i="4" s="1"/>
  <c r="A1406" i="4" s="1"/>
  <c r="A2076" i="4" s="1"/>
  <c r="A2746" i="4" s="1"/>
  <c r="A3416" i="4" s="1"/>
  <c r="A4086" i="4" s="1"/>
  <c r="A4756" i="4" s="1"/>
  <c r="B66" i="4"/>
  <c r="B736" i="4" s="1"/>
  <c r="B1406" i="4" s="1"/>
  <c r="B2076" i="4" s="1"/>
  <c r="B2746" i="4" s="1"/>
  <c r="B3416" i="4" s="1"/>
  <c r="B4086" i="4" s="1"/>
  <c r="B4756" i="4" s="1"/>
  <c r="C66" i="4"/>
  <c r="C736" i="4" s="1"/>
  <c r="C1406" i="4" s="1"/>
  <c r="C2076" i="4" s="1"/>
  <c r="C2746" i="4" s="1"/>
  <c r="C3416" i="4" s="1"/>
  <c r="C4086" i="4" s="1"/>
  <c r="C4756" i="4" s="1"/>
  <c r="D66" i="4"/>
  <c r="D736" i="4" s="1"/>
  <c r="D1406" i="4" s="1"/>
  <c r="D2076" i="4" s="1"/>
  <c r="D2746" i="4" s="1"/>
  <c r="D3416" i="4" s="1"/>
  <c r="D4086" i="4" s="1"/>
  <c r="D4756" i="4" s="1"/>
  <c r="A67" i="4"/>
  <c r="A737" i="4" s="1"/>
  <c r="A1407" i="4" s="1"/>
  <c r="A2077" i="4" s="1"/>
  <c r="A2747" i="4" s="1"/>
  <c r="A3417" i="4" s="1"/>
  <c r="A4087" i="4" s="1"/>
  <c r="A4757" i="4" s="1"/>
  <c r="B67" i="4"/>
  <c r="B737" i="4" s="1"/>
  <c r="B1407" i="4" s="1"/>
  <c r="B2077" i="4" s="1"/>
  <c r="B2747" i="4" s="1"/>
  <c r="B3417" i="4" s="1"/>
  <c r="B4087" i="4" s="1"/>
  <c r="B4757" i="4" s="1"/>
  <c r="E67" i="4"/>
  <c r="E737" i="4" s="1"/>
  <c r="E1407" i="4" s="1"/>
  <c r="E2077" i="4" s="1"/>
  <c r="E2747" i="4" s="1"/>
  <c r="E3417" i="4" s="1"/>
  <c r="E4087" i="4" s="1"/>
  <c r="E4757" i="4" s="1"/>
  <c r="O67" i="4"/>
  <c r="P67" i="4" s="1"/>
  <c r="A68" i="4"/>
  <c r="A738" i="4" s="1"/>
  <c r="A1408" i="4" s="1"/>
  <c r="A2078" i="4" s="1"/>
  <c r="A2748" i="4" s="1"/>
  <c r="A3418" i="4" s="1"/>
  <c r="A4088" i="4" s="1"/>
  <c r="A4758" i="4" s="1"/>
  <c r="B68" i="4"/>
  <c r="B738" i="4" s="1"/>
  <c r="B1408" i="4" s="1"/>
  <c r="B2078" i="4" s="1"/>
  <c r="B2748" i="4" s="1"/>
  <c r="B3418" i="4" s="1"/>
  <c r="B4088" i="4" s="1"/>
  <c r="B4758" i="4" s="1"/>
  <c r="E68" i="4"/>
  <c r="E738" i="4" s="1"/>
  <c r="E1408" i="4" s="1"/>
  <c r="E2078" i="4" s="1"/>
  <c r="E2748" i="4" s="1"/>
  <c r="E3418" i="4" s="1"/>
  <c r="E4088" i="4" s="1"/>
  <c r="E4758" i="4" s="1"/>
  <c r="A69" i="4"/>
  <c r="A739" i="4" s="1"/>
  <c r="A1409" i="4" s="1"/>
  <c r="A2079" i="4" s="1"/>
  <c r="A2749" i="4" s="1"/>
  <c r="A3419" i="4" s="1"/>
  <c r="A4089" i="4" s="1"/>
  <c r="A4759" i="4" s="1"/>
  <c r="B69" i="4"/>
  <c r="B739" i="4" s="1"/>
  <c r="B1409" i="4" s="1"/>
  <c r="B2079" i="4" s="1"/>
  <c r="B2749" i="4" s="1"/>
  <c r="B3419" i="4" s="1"/>
  <c r="B4089" i="4" s="1"/>
  <c r="B4759" i="4" s="1"/>
  <c r="E69" i="4"/>
  <c r="E739" i="4" s="1"/>
  <c r="E1409" i="4" s="1"/>
  <c r="E2079" i="4" s="1"/>
  <c r="E2749" i="4" s="1"/>
  <c r="E3419" i="4" s="1"/>
  <c r="E4089" i="4" s="1"/>
  <c r="E4759" i="4" s="1"/>
  <c r="A70" i="4"/>
  <c r="A740" i="4" s="1"/>
  <c r="A1410" i="4" s="1"/>
  <c r="A2080" i="4" s="1"/>
  <c r="A2750" i="4" s="1"/>
  <c r="A3420" i="4" s="1"/>
  <c r="A4090" i="4" s="1"/>
  <c r="A4760" i="4" s="1"/>
  <c r="B70" i="4"/>
  <c r="B740" i="4" s="1"/>
  <c r="B1410" i="4" s="1"/>
  <c r="B2080" i="4" s="1"/>
  <c r="B2750" i="4" s="1"/>
  <c r="B3420" i="4" s="1"/>
  <c r="B4090" i="4" s="1"/>
  <c r="B4760" i="4" s="1"/>
  <c r="E70" i="4"/>
  <c r="E740" i="4" s="1"/>
  <c r="E1410" i="4" s="1"/>
  <c r="E2080" i="4" s="1"/>
  <c r="E2750" i="4" s="1"/>
  <c r="E3420" i="4" s="1"/>
  <c r="E4090" i="4" s="1"/>
  <c r="E4760" i="4" s="1"/>
  <c r="O70" i="4"/>
  <c r="P70" i="4" s="1"/>
  <c r="A71" i="4"/>
  <c r="A741" i="4" s="1"/>
  <c r="A1411" i="4" s="1"/>
  <c r="A2081" i="4" s="1"/>
  <c r="A2751" i="4" s="1"/>
  <c r="A3421" i="4" s="1"/>
  <c r="A4091" i="4" s="1"/>
  <c r="A4761" i="4" s="1"/>
  <c r="B71" i="4"/>
  <c r="B741" i="4" s="1"/>
  <c r="B1411" i="4" s="1"/>
  <c r="B2081" i="4" s="1"/>
  <c r="B2751" i="4" s="1"/>
  <c r="B3421" i="4" s="1"/>
  <c r="B4091" i="4" s="1"/>
  <c r="B4761" i="4" s="1"/>
  <c r="C71" i="4"/>
  <c r="C741" i="4" s="1"/>
  <c r="C1411" i="4" s="1"/>
  <c r="C2081" i="4" s="1"/>
  <c r="C2751" i="4" s="1"/>
  <c r="C3421" i="4" s="1"/>
  <c r="C4091" i="4" s="1"/>
  <c r="C4761" i="4" s="1"/>
  <c r="D71" i="4"/>
  <c r="D741" i="4" s="1"/>
  <c r="D1411" i="4" s="1"/>
  <c r="D2081" i="4" s="1"/>
  <c r="D2751" i="4" s="1"/>
  <c r="D3421" i="4" s="1"/>
  <c r="D4091" i="4" s="1"/>
  <c r="D4761" i="4" s="1"/>
  <c r="O71" i="4"/>
  <c r="P71" i="4" s="1"/>
  <c r="A72" i="4"/>
  <c r="A742" i="4" s="1"/>
  <c r="A1412" i="4" s="1"/>
  <c r="A2082" i="4" s="1"/>
  <c r="A2752" i="4" s="1"/>
  <c r="A3422" i="4" s="1"/>
  <c r="A4092" i="4" s="1"/>
  <c r="A4762" i="4" s="1"/>
  <c r="B72" i="4"/>
  <c r="B742" i="4" s="1"/>
  <c r="B1412" i="4" s="1"/>
  <c r="B2082" i="4" s="1"/>
  <c r="B2752" i="4" s="1"/>
  <c r="B3422" i="4" s="1"/>
  <c r="B4092" i="4" s="1"/>
  <c r="B4762" i="4" s="1"/>
  <c r="E72" i="4"/>
  <c r="E742" i="4" s="1"/>
  <c r="E1412" i="4" s="1"/>
  <c r="E2082" i="4" s="1"/>
  <c r="E2752" i="4" s="1"/>
  <c r="E3422" i="4" s="1"/>
  <c r="E4092" i="4" s="1"/>
  <c r="E4762" i="4" s="1"/>
  <c r="O72" i="4"/>
  <c r="P72" i="4" s="1"/>
  <c r="A73" i="4"/>
  <c r="A743" i="4" s="1"/>
  <c r="A1413" i="4" s="1"/>
  <c r="A2083" i="4" s="1"/>
  <c r="A2753" i="4" s="1"/>
  <c r="A3423" i="4" s="1"/>
  <c r="A4093" i="4" s="1"/>
  <c r="A4763" i="4" s="1"/>
  <c r="B73" i="4"/>
  <c r="B743" i="4" s="1"/>
  <c r="B1413" i="4" s="1"/>
  <c r="B2083" i="4" s="1"/>
  <c r="B2753" i="4" s="1"/>
  <c r="B3423" i="4" s="1"/>
  <c r="B4093" i="4" s="1"/>
  <c r="B4763" i="4" s="1"/>
  <c r="E73" i="4"/>
  <c r="E743" i="4" s="1"/>
  <c r="E1413" i="4" s="1"/>
  <c r="E2083" i="4" s="1"/>
  <c r="E2753" i="4" s="1"/>
  <c r="E3423" i="4" s="1"/>
  <c r="E4093" i="4" s="1"/>
  <c r="E4763" i="4" s="1"/>
  <c r="O73" i="4"/>
  <c r="P73" i="4" s="1"/>
  <c r="A74" i="4"/>
  <c r="A744" i="4" s="1"/>
  <c r="A1414" i="4" s="1"/>
  <c r="A2084" i="4" s="1"/>
  <c r="A2754" i="4" s="1"/>
  <c r="A3424" i="4" s="1"/>
  <c r="A4094" i="4" s="1"/>
  <c r="A4764" i="4" s="1"/>
  <c r="B74" i="4"/>
  <c r="B744" i="4" s="1"/>
  <c r="B1414" i="4" s="1"/>
  <c r="B2084" i="4" s="1"/>
  <c r="B2754" i="4" s="1"/>
  <c r="B3424" i="4" s="1"/>
  <c r="B4094" i="4" s="1"/>
  <c r="B4764" i="4" s="1"/>
  <c r="E74" i="4"/>
  <c r="E744" i="4" s="1"/>
  <c r="E1414" i="4" s="1"/>
  <c r="E2084" i="4" s="1"/>
  <c r="E2754" i="4" s="1"/>
  <c r="E3424" i="4" s="1"/>
  <c r="E4094" i="4" s="1"/>
  <c r="E4764" i="4" s="1"/>
  <c r="O74" i="4"/>
  <c r="P74" i="4" s="1"/>
  <c r="A75" i="4"/>
  <c r="A745" i="4" s="1"/>
  <c r="A1415" i="4" s="1"/>
  <c r="A2085" i="4" s="1"/>
  <c r="A2755" i="4" s="1"/>
  <c r="A3425" i="4" s="1"/>
  <c r="A4095" i="4" s="1"/>
  <c r="A4765" i="4" s="1"/>
  <c r="B75" i="4"/>
  <c r="B745" i="4" s="1"/>
  <c r="B1415" i="4" s="1"/>
  <c r="B2085" i="4" s="1"/>
  <c r="B2755" i="4" s="1"/>
  <c r="B3425" i="4" s="1"/>
  <c r="B4095" i="4" s="1"/>
  <c r="B4765" i="4" s="1"/>
  <c r="E75" i="4"/>
  <c r="E745" i="4" s="1"/>
  <c r="E1415" i="4" s="1"/>
  <c r="E2085" i="4" s="1"/>
  <c r="E2755" i="4" s="1"/>
  <c r="E3425" i="4" s="1"/>
  <c r="E4095" i="4" s="1"/>
  <c r="E4765" i="4" s="1"/>
  <c r="A76" i="4"/>
  <c r="A746" i="4" s="1"/>
  <c r="A1416" i="4" s="1"/>
  <c r="A2086" i="4" s="1"/>
  <c r="A2756" i="4" s="1"/>
  <c r="A3426" i="4" s="1"/>
  <c r="A4096" i="4" s="1"/>
  <c r="A4766" i="4" s="1"/>
  <c r="B76" i="4"/>
  <c r="B746" i="4" s="1"/>
  <c r="B1416" i="4" s="1"/>
  <c r="B2086" i="4" s="1"/>
  <c r="B2756" i="4" s="1"/>
  <c r="B3426" i="4" s="1"/>
  <c r="B4096" i="4" s="1"/>
  <c r="B4766" i="4" s="1"/>
  <c r="E76" i="4"/>
  <c r="E746" i="4" s="1"/>
  <c r="E1416" i="4" s="1"/>
  <c r="E2086" i="4" s="1"/>
  <c r="E2756" i="4" s="1"/>
  <c r="E3426" i="4" s="1"/>
  <c r="E4096" i="4" s="1"/>
  <c r="E4766" i="4" s="1"/>
  <c r="O76" i="4"/>
  <c r="P76" i="4" s="1"/>
  <c r="A77" i="4"/>
  <c r="A747" i="4" s="1"/>
  <c r="A1417" i="4" s="1"/>
  <c r="A2087" i="4" s="1"/>
  <c r="A2757" i="4" s="1"/>
  <c r="A3427" i="4" s="1"/>
  <c r="A4097" i="4" s="1"/>
  <c r="A4767" i="4" s="1"/>
  <c r="B77" i="4"/>
  <c r="B747" i="4" s="1"/>
  <c r="B1417" i="4" s="1"/>
  <c r="B2087" i="4" s="1"/>
  <c r="B2757" i="4" s="1"/>
  <c r="B3427" i="4" s="1"/>
  <c r="B4097" i="4" s="1"/>
  <c r="B4767" i="4" s="1"/>
  <c r="E77" i="4"/>
  <c r="E747" i="4" s="1"/>
  <c r="E1417" i="4" s="1"/>
  <c r="E2087" i="4" s="1"/>
  <c r="E2757" i="4" s="1"/>
  <c r="E3427" i="4" s="1"/>
  <c r="E4097" i="4" s="1"/>
  <c r="E4767" i="4" s="1"/>
  <c r="O77" i="4"/>
  <c r="P77" i="4" s="1"/>
  <c r="A78" i="4"/>
  <c r="A748" i="4" s="1"/>
  <c r="A1418" i="4" s="1"/>
  <c r="A2088" i="4" s="1"/>
  <c r="A2758" i="4" s="1"/>
  <c r="A3428" i="4" s="1"/>
  <c r="A4098" i="4" s="1"/>
  <c r="A4768" i="4" s="1"/>
  <c r="B78" i="4"/>
  <c r="B748" i="4" s="1"/>
  <c r="B1418" i="4" s="1"/>
  <c r="B2088" i="4" s="1"/>
  <c r="B2758" i="4" s="1"/>
  <c r="B3428" i="4" s="1"/>
  <c r="B4098" i="4" s="1"/>
  <c r="B4768" i="4" s="1"/>
  <c r="E78" i="4"/>
  <c r="E748" i="4" s="1"/>
  <c r="E1418" i="4" s="1"/>
  <c r="E2088" i="4" s="1"/>
  <c r="E2758" i="4" s="1"/>
  <c r="E3428" i="4" s="1"/>
  <c r="E4098" i="4" s="1"/>
  <c r="E4768" i="4" s="1"/>
  <c r="A79" i="4"/>
  <c r="A749" i="4" s="1"/>
  <c r="A1419" i="4" s="1"/>
  <c r="A2089" i="4" s="1"/>
  <c r="A2759" i="4" s="1"/>
  <c r="A3429" i="4" s="1"/>
  <c r="A4099" i="4" s="1"/>
  <c r="A4769" i="4" s="1"/>
  <c r="B79" i="4"/>
  <c r="B749" i="4" s="1"/>
  <c r="B1419" i="4" s="1"/>
  <c r="B2089" i="4" s="1"/>
  <c r="B2759" i="4" s="1"/>
  <c r="B3429" i="4" s="1"/>
  <c r="B4099" i="4" s="1"/>
  <c r="B4769" i="4" s="1"/>
  <c r="E79" i="4"/>
  <c r="E749" i="4" s="1"/>
  <c r="E1419" i="4" s="1"/>
  <c r="E2089" i="4" s="1"/>
  <c r="E2759" i="4" s="1"/>
  <c r="E3429" i="4" s="1"/>
  <c r="E4099" i="4" s="1"/>
  <c r="E4769" i="4" s="1"/>
  <c r="O79" i="4"/>
  <c r="P79" i="4" s="1"/>
  <c r="A80" i="4"/>
  <c r="A750" i="4" s="1"/>
  <c r="A1420" i="4" s="1"/>
  <c r="A2090" i="4" s="1"/>
  <c r="A2760" i="4" s="1"/>
  <c r="A3430" i="4" s="1"/>
  <c r="A4100" i="4" s="1"/>
  <c r="A4770" i="4" s="1"/>
  <c r="B80" i="4"/>
  <c r="B750" i="4" s="1"/>
  <c r="B1420" i="4" s="1"/>
  <c r="B2090" i="4" s="1"/>
  <c r="B2760" i="4" s="1"/>
  <c r="B3430" i="4" s="1"/>
  <c r="B4100" i="4" s="1"/>
  <c r="B4770" i="4" s="1"/>
  <c r="E80" i="4"/>
  <c r="E750" i="4" s="1"/>
  <c r="E1420" i="4" s="1"/>
  <c r="E2090" i="4" s="1"/>
  <c r="E2760" i="4" s="1"/>
  <c r="E3430" i="4" s="1"/>
  <c r="E4100" i="4" s="1"/>
  <c r="E4770" i="4" s="1"/>
  <c r="O80" i="4"/>
  <c r="P80" i="4" s="1"/>
  <c r="A81" i="4"/>
  <c r="A751" i="4" s="1"/>
  <c r="A1421" i="4" s="1"/>
  <c r="A2091" i="4" s="1"/>
  <c r="A2761" i="4" s="1"/>
  <c r="A3431" i="4" s="1"/>
  <c r="A4101" i="4" s="1"/>
  <c r="A4771" i="4" s="1"/>
  <c r="B81" i="4"/>
  <c r="B751" i="4" s="1"/>
  <c r="B1421" i="4" s="1"/>
  <c r="B2091" i="4" s="1"/>
  <c r="B2761" i="4" s="1"/>
  <c r="B3431" i="4" s="1"/>
  <c r="B4101" i="4" s="1"/>
  <c r="B4771" i="4" s="1"/>
  <c r="E81" i="4"/>
  <c r="E751" i="4" s="1"/>
  <c r="E1421" i="4" s="1"/>
  <c r="E2091" i="4" s="1"/>
  <c r="E2761" i="4" s="1"/>
  <c r="E3431" i="4" s="1"/>
  <c r="E4101" i="4" s="1"/>
  <c r="E4771" i="4" s="1"/>
  <c r="O81" i="4"/>
  <c r="P81" i="4" s="1"/>
  <c r="A82" i="4"/>
  <c r="A752" i="4" s="1"/>
  <c r="A1422" i="4" s="1"/>
  <c r="A2092" i="4" s="1"/>
  <c r="A2762" i="4" s="1"/>
  <c r="A3432" i="4" s="1"/>
  <c r="A4102" i="4" s="1"/>
  <c r="A4772" i="4" s="1"/>
  <c r="B82" i="4"/>
  <c r="B752" i="4" s="1"/>
  <c r="B1422" i="4" s="1"/>
  <c r="B2092" i="4" s="1"/>
  <c r="B2762" i="4" s="1"/>
  <c r="B3432" i="4" s="1"/>
  <c r="B4102" i="4" s="1"/>
  <c r="B4772" i="4" s="1"/>
  <c r="C82" i="4"/>
  <c r="C752" i="4" s="1"/>
  <c r="C1422" i="4" s="1"/>
  <c r="C2092" i="4" s="1"/>
  <c r="C2762" i="4" s="1"/>
  <c r="C3432" i="4" s="1"/>
  <c r="C4102" i="4" s="1"/>
  <c r="C4772" i="4" s="1"/>
  <c r="D82" i="4"/>
  <c r="D752" i="4" s="1"/>
  <c r="D1422" i="4" s="1"/>
  <c r="D2092" i="4" s="1"/>
  <c r="D2762" i="4" s="1"/>
  <c r="D3432" i="4" s="1"/>
  <c r="D4102" i="4" s="1"/>
  <c r="D4772" i="4" s="1"/>
  <c r="O82" i="4"/>
  <c r="P82" i="4" s="1"/>
  <c r="A83" i="4"/>
  <c r="A753" i="4" s="1"/>
  <c r="A1423" i="4" s="1"/>
  <c r="A2093" i="4" s="1"/>
  <c r="A2763" i="4" s="1"/>
  <c r="A3433" i="4" s="1"/>
  <c r="A4103" i="4" s="1"/>
  <c r="A4773" i="4" s="1"/>
  <c r="B83" i="4"/>
  <c r="B753" i="4" s="1"/>
  <c r="B1423" i="4" s="1"/>
  <c r="B2093" i="4" s="1"/>
  <c r="B2763" i="4" s="1"/>
  <c r="B3433" i="4" s="1"/>
  <c r="B4103" i="4" s="1"/>
  <c r="B4773" i="4" s="1"/>
  <c r="E83" i="4"/>
  <c r="E753" i="4" s="1"/>
  <c r="E1423" i="4" s="1"/>
  <c r="E2093" i="4" s="1"/>
  <c r="E2763" i="4" s="1"/>
  <c r="E3433" i="4" s="1"/>
  <c r="E4103" i="4" s="1"/>
  <c r="E4773" i="4" s="1"/>
  <c r="O83" i="4"/>
  <c r="P83" i="4" s="1"/>
  <c r="A84" i="4"/>
  <c r="A754" i="4" s="1"/>
  <c r="A1424" i="4" s="1"/>
  <c r="A2094" i="4" s="1"/>
  <c r="A2764" i="4" s="1"/>
  <c r="A3434" i="4" s="1"/>
  <c r="A4104" i="4" s="1"/>
  <c r="A4774" i="4" s="1"/>
  <c r="B84" i="4"/>
  <c r="B754" i="4" s="1"/>
  <c r="B1424" i="4" s="1"/>
  <c r="B2094" i="4" s="1"/>
  <c r="B2764" i="4" s="1"/>
  <c r="B3434" i="4" s="1"/>
  <c r="B4104" i="4" s="1"/>
  <c r="B4774" i="4" s="1"/>
  <c r="E84" i="4"/>
  <c r="E754" i="4" s="1"/>
  <c r="E1424" i="4" s="1"/>
  <c r="E2094" i="4" s="1"/>
  <c r="E2764" i="4" s="1"/>
  <c r="E3434" i="4" s="1"/>
  <c r="E4104" i="4" s="1"/>
  <c r="E4774" i="4" s="1"/>
  <c r="A85" i="4"/>
  <c r="A755" i="4" s="1"/>
  <c r="A1425" i="4" s="1"/>
  <c r="A2095" i="4" s="1"/>
  <c r="A2765" i="4" s="1"/>
  <c r="A3435" i="4" s="1"/>
  <c r="A4105" i="4" s="1"/>
  <c r="A4775" i="4" s="1"/>
  <c r="B85" i="4"/>
  <c r="B755" i="4" s="1"/>
  <c r="B1425" i="4" s="1"/>
  <c r="B2095" i="4" s="1"/>
  <c r="B2765" i="4" s="1"/>
  <c r="B3435" i="4" s="1"/>
  <c r="B4105" i="4" s="1"/>
  <c r="B4775" i="4" s="1"/>
  <c r="E85" i="4"/>
  <c r="E755" i="4" s="1"/>
  <c r="E1425" i="4" s="1"/>
  <c r="E2095" i="4" s="1"/>
  <c r="E2765" i="4" s="1"/>
  <c r="E3435" i="4" s="1"/>
  <c r="E4105" i="4" s="1"/>
  <c r="E4775" i="4" s="1"/>
  <c r="O85" i="4"/>
  <c r="P85" i="4" s="1"/>
  <c r="A86" i="4"/>
  <c r="A756" i="4" s="1"/>
  <c r="A1426" i="4" s="1"/>
  <c r="A2096" i="4" s="1"/>
  <c r="A2766" i="4" s="1"/>
  <c r="A3436" i="4" s="1"/>
  <c r="A4106" i="4" s="1"/>
  <c r="A4776" i="4" s="1"/>
  <c r="B86" i="4"/>
  <c r="B756" i="4" s="1"/>
  <c r="B1426" i="4" s="1"/>
  <c r="B2096" i="4" s="1"/>
  <c r="B2766" i="4" s="1"/>
  <c r="B3436" i="4" s="1"/>
  <c r="B4106" i="4" s="1"/>
  <c r="B4776" i="4" s="1"/>
  <c r="C86" i="4"/>
  <c r="C756" i="4" s="1"/>
  <c r="C1426" i="4" s="1"/>
  <c r="C2096" i="4" s="1"/>
  <c r="C2766" i="4" s="1"/>
  <c r="C3436" i="4" s="1"/>
  <c r="C4106" i="4" s="1"/>
  <c r="C4776" i="4" s="1"/>
  <c r="D86" i="4"/>
  <c r="D756" i="4" s="1"/>
  <c r="D1426" i="4" s="1"/>
  <c r="D2096" i="4" s="1"/>
  <c r="D2766" i="4" s="1"/>
  <c r="D3436" i="4" s="1"/>
  <c r="D4106" i="4" s="1"/>
  <c r="D4776" i="4" s="1"/>
  <c r="O86" i="4"/>
  <c r="P86" i="4" s="1"/>
  <c r="A87" i="4"/>
  <c r="A757" i="4" s="1"/>
  <c r="A1427" i="4" s="1"/>
  <c r="A2097" i="4" s="1"/>
  <c r="A2767" i="4" s="1"/>
  <c r="A3437" i="4" s="1"/>
  <c r="A4107" i="4" s="1"/>
  <c r="A4777" i="4" s="1"/>
  <c r="B87" i="4"/>
  <c r="B757" i="4" s="1"/>
  <c r="B1427" i="4" s="1"/>
  <c r="B2097" i="4" s="1"/>
  <c r="B2767" i="4" s="1"/>
  <c r="B3437" i="4" s="1"/>
  <c r="B4107" i="4" s="1"/>
  <c r="B4777" i="4" s="1"/>
  <c r="E87" i="4"/>
  <c r="E757" i="4" s="1"/>
  <c r="E1427" i="4" s="1"/>
  <c r="E2097" i="4" s="1"/>
  <c r="E2767" i="4" s="1"/>
  <c r="E3437" i="4" s="1"/>
  <c r="E4107" i="4" s="1"/>
  <c r="E4777" i="4" s="1"/>
  <c r="A88" i="4"/>
  <c r="A758" i="4" s="1"/>
  <c r="A1428" i="4" s="1"/>
  <c r="A2098" i="4" s="1"/>
  <c r="A2768" i="4" s="1"/>
  <c r="A3438" i="4" s="1"/>
  <c r="A4108" i="4" s="1"/>
  <c r="A4778" i="4" s="1"/>
  <c r="B88" i="4"/>
  <c r="B758" i="4" s="1"/>
  <c r="B1428" i="4" s="1"/>
  <c r="B2098" i="4" s="1"/>
  <c r="B2768" i="4" s="1"/>
  <c r="B3438" i="4" s="1"/>
  <c r="B4108" i="4" s="1"/>
  <c r="B4778" i="4" s="1"/>
  <c r="E88" i="4"/>
  <c r="E758" i="4" s="1"/>
  <c r="E1428" i="4" s="1"/>
  <c r="E2098" i="4" s="1"/>
  <c r="E2768" i="4" s="1"/>
  <c r="E3438" i="4" s="1"/>
  <c r="E4108" i="4" s="1"/>
  <c r="E4778" i="4" s="1"/>
  <c r="O88" i="4"/>
  <c r="P88" i="4" s="1"/>
  <c r="A89" i="4"/>
  <c r="A759" i="4" s="1"/>
  <c r="A1429" i="4" s="1"/>
  <c r="A2099" i="4" s="1"/>
  <c r="A2769" i="4" s="1"/>
  <c r="A3439" i="4" s="1"/>
  <c r="A4109" i="4" s="1"/>
  <c r="A4779" i="4" s="1"/>
  <c r="B89" i="4"/>
  <c r="B759" i="4" s="1"/>
  <c r="B1429" i="4" s="1"/>
  <c r="B2099" i="4" s="1"/>
  <c r="B2769" i="4" s="1"/>
  <c r="B3439" i="4" s="1"/>
  <c r="B4109" i="4" s="1"/>
  <c r="B4779" i="4" s="1"/>
  <c r="E89" i="4"/>
  <c r="E759" i="4" s="1"/>
  <c r="E1429" i="4" s="1"/>
  <c r="E2099" i="4" s="1"/>
  <c r="E2769" i="4" s="1"/>
  <c r="E3439" i="4" s="1"/>
  <c r="E4109" i="4" s="1"/>
  <c r="E4779" i="4" s="1"/>
  <c r="A90" i="4"/>
  <c r="A760" i="4" s="1"/>
  <c r="A1430" i="4" s="1"/>
  <c r="A2100" i="4" s="1"/>
  <c r="A2770" i="4" s="1"/>
  <c r="A3440" i="4" s="1"/>
  <c r="A4110" i="4" s="1"/>
  <c r="A4780" i="4" s="1"/>
  <c r="B90" i="4"/>
  <c r="B760" i="4" s="1"/>
  <c r="B1430" i="4" s="1"/>
  <c r="B2100" i="4" s="1"/>
  <c r="B2770" i="4" s="1"/>
  <c r="B3440" i="4" s="1"/>
  <c r="B4110" i="4" s="1"/>
  <c r="B4780" i="4" s="1"/>
  <c r="E90" i="4"/>
  <c r="E760" i="4" s="1"/>
  <c r="E1430" i="4" s="1"/>
  <c r="E2100" i="4" s="1"/>
  <c r="E2770" i="4" s="1"/>
  <c r="E3440" i="4" s="1"/>
  <c r="E4110" i="4" s="1"/>
  <c r="E4780" i="4" s="1"/>
  <c r="A91" i="4"/>
  <c r="A761" i="4" s="1"/>
  <c r="A1431" i="4" s="1"/>
  <c r="A2101" i="4" s="1"/>
  <c r="A2771" i="4" s="1"/>
  <c r="A3441" i="4" s="1"/>
  <c r="A4111" i="4" s="1"/>
  <c r="A4781" i="4" s="1"/>
  <c r="B91" i="4"/>
  <c r="B761" i="4" s="1"/>
  <c r="B1431" i="4" s="1"/>
  <c r="B2101" i="4" s="1"/>
  <c r="B2771" i="4" s="1"/>
  <c r="B3441" i="4" s="1"/>
  <c r="B4111" i="4" s="1"/>
  <c r="B4781" i="4" s="1"/>
  <c r="E91" i="4"/>
  <c r="E761" i="4" s="1"/>
  <c r="E1431" i="4" s="1"/>
  <c r="E2101" i="4" s="1"/>
  <c r="E2771" i="4" s="1"/>
  <c r="E3441" i="4" s="1"/>
  <c r="E4111" i="4" s="1"/>
  <c r="E4781" i="4" s="1"/>
  <c r="A92" i="4"/>
  <c r="A762" i="4" s="1"/>
  <c r="A1432" i="4" s="1"/>
  <c r="A2102" i="4" s="1"/>
  <c r="A2772" i="4" s="1"/>
  <c r="A3442" i="4" s="1"/>
  <c r="A4112" i="4" s="1"/>
  <c r="A4782" i="4" s="1"/>
  <c r="B92" i="4"/>
  <c r="B762" i="4" s="1"/>
  <c r="B1432" i="4" s="1"/>
  <c r="B2102" i="4" s="1"/>
  <c r="B2772" i="4" s="1"/>
  <c r="B3442" i="4" s="1"/>
  <c r="B4112" i="4" s="1"/>
  <c r="B4782" i="4" s="1"/>
  <c r="E92" i="4"/>
  <c r="E762" i="4" s="1"/>
  <c r="E1432" i="4" s="1"/>
  <c r="E2102" i="4" s="1"/>
  <c r="E2772" i="4" s="1"/>
  <c r="E3442" i="4" s="1"/>
  <c r="E4112" i="4" s="1"/>
  <c r="E4782" i="4" s="1"/>
  <c r="O92" i="4"/>
  <c r="P92" i="4" s="1"/>
  <c r="A93" i="4"/>
  <c r="A763" i="4" s="1"/>
  <c r="A1433" i="4" s="1"/>
  <c r="A2103" i="4" s="1"/>
  <c r="A2773" i="4" s="1"/>
  <c r="A3443" i="4" s="1"/>
  <c r="A4113" i="4" s="1"/>
  <c r="A4783" i="4" s="1"/>
  <c r="B93" i="4"/>
  <c r="B763" i="4" s="1"/>
  <c r="B1433" i="4" s="1"/>
  <c r="B2103" i="4" s="1"/>
  <c r="B2773" i="4" s="1"/>
  <c r="B3443" i="4" s="1"/>
  <c r="B4113" i="4" s="1"/>
  <c r="B4783" i="4" s="1"/>
  <c r="E93" i="4"/>
  <c r="E763" i="4" s="1"/>
  <c r="E1433" i="4" s="1"/>
  <c r="E2103" i="4" s="1"/>
  <c r="E2773" i="4" s="1"/>
  <c r="E3443" i="4" s="1"/>
  <c r="E4113" i="4" s="1"/>
  <c r="E4783" i="4" s="1"/>
  <c r="A94" i="4"/>
  <c r="A764" i="4" s="1"/>
  <c r="A1434" i="4" s="1"/>
  <c r="A2104" i="4" s="1"/>
  <c r="A2774" i="4" s="1"/>
  <c r="A3444" i="4" s="1"/>
  <c r="A4114" i="4" s="1"/>
  <c r="A4784" i="4" s="1"/>
  <c r="B94" i="4"/>
  <c r="B764" i="4" s="1"/>
  <c r="B1434" i="4" s="1"/>
  <c r="B2104" i="4" s="1"/>
  <c r="B2774" i="4" s="1"/>
  <c r="B3444" i="4" s="1"/>
  <c r="B4114" i="4" s="1"/>
  <c r="B4784" i="4" s="1"/>
  <c r="C94" i="4"/>
  <c r="C764" i="4" s="1"/>
  <c r="C1434" i="4" s="1"/>
  <c r="C2104" i="4" s="1"/>
  <c r="C2774" i="4" s="1"/>
  <c r="C3444" i="4" s="1"/>
  <c r="C4114" i="4" s="1"/>
  <c r="C4784" i="4" s="1"/>
  <c r="D94" i="4"/>
  <c r="D764" i="4" s="1"/>
  <c r="D1434" i="4" s="1"/>
  <c r="D2104" i="4" s="1"/>
  <c r="D2774" i="4" s="1"/>
  <c r="D3444" i="4" s="1"/>
  <c r="D4114" i="4" s="1"/>
  <c r="D4784" i="4" s="1"/>
  <c r="O94" i="4"/>
  <c r="P94" i="4" s="1"/>
  <c r="A95" i="4"/>
  <c r="A765" i="4" s="1"/>
  <c r="A1435" i="4" s="1"/>
  <c r="A2105" i="4" s="1"/>
  <c r="A2775" i="4" s="1"/>
  <c r="A3445" i="4" s="1"/>
  <c r="A4115" i="4" s="1"/>
  <c r="A4785" i="4" s="1"/>
  <c r="B95" i="4"/>
  <c r="B765" i="4" s="1"/>
  <c r="B1435" i="4" s="1"/>
  <c r="B2105" i="4" s="1"/>
  <c r="B2775" i="4" s="1"/>
  <c r="B3445" i="4" s="1"/>
  <c r="B4115" i="4" s="1"/>
  <c r="B4785" i="4" s="1"/>
  <c r="E95" i="4"/>
  <c r="E765" i="4" s="1"/>
  <c r="E1435" i="4" s="1"/>
  <c r="E2105" i="4" s="1"/>
  <c r="E2775" i="4" s="1"/>
  <c r="E3445" i="4" s="1"/>
  <c r="E4115" i="4" s="1"/>
  <c r="E4785" i="4" s="1"/>
  <c r="O95" i="4"/>
  <c r="P95" i="4" s="1"/>
  <c r="A96" i="4"/>
  <c r="A766" i="4" s="1"/>
  <c r="A1436" i="4" s="1"/>
  <c r="A2106" i="4" s="1"/>
  <c r="A2776" i="4" s="1"/>
  <c r="A3446" i="4" s="1"/>
  <c r="A4116" i="4" s="1"/>
  <c r="A4786" i="4" s="1"/>
  <c r="B96" i="4"/>
  <c r="B766" i="4" s="1"/>
  <c r="B1436" i="4" s="1"/>
  <c r="B2106" i="4" s="1"/>
  <c r="B2776" i="4" s="1"/>
  <c r="B3446" i="4" s="1"/>
  <c r="B4116" i="4" s="1"/>
  <c r="B4786" i="4" s="1"/>
  <c r="E96" i="4"/>
  <c r="E766" i="4" s="1"/>
  <c r="E1436" i="4" s="1"/>
  <c r="E2106" i="4" s="1"/>
  <c r="E2776" i="4" s="1"/>
  <c r="E3446" i="4" s="1"/>
  <c r="E4116" i="4" s="1"/>
  <c r="E4786" i="4" s="1"/>
  <c r="A97" i="4"/>
  <c r="A767" i="4" s="1"/>
  <c r="A1437" i="4" s="1"/>
  <c r="A2107" i="4" s="1"/>
  <c r="A2777" i="4" s="1"/>
  <c r="A3447" i="4" s="1"/>
  <c r="A4117" i="4" s="1"/>
  <c r="A4787" i="4" s="1"/>
  <c r="B97" i="4"/>
  <c r="B767" i="4" s="1"/>
  <c r="B1437" i="4" s="1"/>
  <c r="B2107" i="4" s="1"/>
  <c r="B2777" i="4" s="1"/>
  <c r="B3447" i="4" s="1"/>
  <c r="B4117" i="4" s="1"/>
  <c r="B4787" i="4" s="1"/>
  <c r="C97" i="4"/>
  <c r="C767" i="4" s="1"/>
  <c r="C1437" i="4" s="1"/>
  <c r="C2107" i="4" s="1"/>
  <c r="C2777" i="4" s="1"/>
  <c r="C3447" i="4" s="1"/>
  <c r="C4117" i="4" s="1"/>
  <c r="C4787" i="4" s="1"/>
  <c r="D97" i="4"/>
  <c r="D767" i="4" s="1"/>
  <c r="D1437" i="4" s="1"/>
  <c r="D2107" i="4" s="1"/>
  <c r="D2777" i="4" s="1"/>
  <c r="D3447" i="4" s="1"/>
  <c r="D4117" i="4" s="1"/>
  <c r="D4787" i="4" s="1"/>
  <c r="O97" i="4"/>
  <c r="P97" i="4" s="1"/>
  <c r="A98" i="4"/>
  <c r="A768" i="4" s="1"/>
  <c r="A1438" i="4" s="1"/>
  <c r="A2108" i="4" s="1"/>
  <c r="A2778" i="4" s="1"/>
  <c r="A3448" i="4" s="1"/>
  <c r="A4118" i="4" s="1"/>
  <c r="A4788" i="4" s="1"/>
  <c r="B98" i="4"/>
  <c r="B768" i="4" s="1"/>
  <c r="B1438" i="4" s="1"/>
  <c r="B2108" i="4" s="1"/>
  <c r="B2778" i="4" s="1"/>
  <c r="B3448" i="4" s="1"/>
  <c r="B4118" i="4" s="1"/>
  <c r="B4788" i="4" s="1"/>
  <c r="E98" i="4"/>
  <c r="E768" i="4" s="1"/>
  <c r="E1438" i="4" s="1"/>
  <c r="E2108" i="4" s="1"/>
  <c r="E2778" i="4" s="1"/>
  <c r="E3448" i="4" s="1"/>
  <c r="E4118" i="4" s="1"/>
  <c r="E4788" i="4" s="1"/>
  <c r="O98" i="4"/>
  <c r="P98" i="4" s="1"/>
  <c r="A99" i="4"/>
  <c r="A769" i="4" s="1"/>
  <c r="A1439" i="4" s="1"/>
  <c r="A2109" i="4" s="1"/>
  <c r="A2779" i="4" s="1"/>
  <c r="A3449" i="4" s="1"/>
  <c r="A4119" i="4" s="1"/>
  <c r="A4789" i="4" s="1"/>
  <c r="B99" i="4"/>
  <c r="B769" i="4" s="1"/>
  <c r="B1439" i="4" s="1"/>
  <c r="B2109" i="4" s="1"/>
  <c r="B2779" i="4" s="1"/>
  <c r="B3449" i="4" s="1"/>
  <c r="B4119" i="4" s="1"/>
  <c r="B4789" i="4" s="1"/>
  <c r="E99" i="4"/>
  <c r="E769" i="4" s="1"/>
  <c r="E1439" i="4" s="1"/>
  <c r="E2109" i="4" s="1"/>
  <c r="E2779" i="4" s="1"/>
  <c r="E3449" i="4" s="1"/>
  <c r="E4119" i="4" s="1"/>
  <c r="E4789" i="4" s="1"/>
  <c r="O99" i="4"/>
  <c r="P99" i="4" s="1"/>
  <c r="A100" i="4"/>
  <c r="A770" i="4" s="1"/>
  <c r="A1440" i="4" s="1"/>
  <c r="A2110" i="4" s="1"/>
  <c r="A2780" i="4" s="1"/>
  <c r="A3450" i="4" s="1"/>
  <c r="A4120" i="4" s="1"/>
  <c r="A4790" i="4" s="1"/>
  <c r="B100" i="4"/>
  <c r="B770" i="4" s="1"/>
  <c r="B1440" i="4" s="1"/>
  <c r="B2110" i="4" s="1"/>
  <c r="B2780" i="4" s="1"/>
  <c r="B3450" i="4" s="1"/>
  <c r="B4120" i="4" s="1"/>
  <c r="B4790" i="4" s="1"/>
  <c r="E100" i="4"/>
  <c r="E770" i="4" s="1"/>
  <c r="E1440" i="4" s="1"/>
  <c r="E2110" i="4" s="1"/>
  <c r="E2780" i="4" s="1"/>
  <c r="E3450" i="4" s="1"/>
  <c r="E4120" i="4" s="1"/>
  <c r="E4790" i="4" s="1"/>
  <c r="O100" i="4"/>
  <c r="P100" i="4" s="1"/>
  <c r="A101" i="4"/>
  <c r="A771" i="4" s="1"/>
  <c r="A1441" i="4" s="1"/>
  <c r="A2111" i="4" s="1"/>
  <c r="A2781" i="4" s="1"/>
  <c r="A3451" i="4" s="1"/>
  <c r="A4121" i="4" s="1"/>
  <c r="A4791" i="4" s="1"/>
  <c r="B101" i="4"/>
  <c r="B771" i="4" s="1"/>
  <c r="B1441" i="4" s="1"/>
  <c r="B2111" i="4" s="1"/>
  <c r="B2781" i="4" s="1"/>
  <c r="B3451" i="4" s="1"/>
  <c r="B4121" i="4" s="1"/>
  <c r="B4791" i="4" s="1"/>
  <c r="C101" i="4"/>
  <c r="C771" i="4" s="1"/>
  <c r="C1441" i="4" s="1"/>
  <c r="C2111" i="4" s="1"/>
  <c r="C2781" i="4" s="1"/>
  <c r="C3451" i="4" s="1"/>
  <c r="C4121" i="4" s="1"/>
  <c r="C4791" i="4" s="1"/>
  <c r="D101" i="4"/>
  <c r="D771" i="4" s="1"/>
  <c r="D1441" i="4" s="1"/>
  <c r="D2111" i="4" s="1"/>
  <c r="D2781" i="4" s="1"/>
  <c r="D3451" i="4" s="1"/>
  <c r="D4121" i="4" s="1"/>
  <c r="D4791" i="4" s="1"/>
  <c r="O101" i="4"/>
  <c r="P101" i="4" s="1"/>
  <c r="A102" i="4"/>
  <c r="A772" i="4" s="1"/>
  <c r="A1442" i="4" s="1"/>
  <c r="A2112" i="4" s="1"/>
  <c r="A2782" i="4" s="1"/>
  <c r="A3452" i="4" s="1"/>
  <c r="A4122" i="4" s="1"/>
  <c r="A4792" i="4" s="1"/>
  <c r="B102" i="4"/>
  <c r="B772" i="4" s="1"/>
  <c r="B1442" i="4" s="1"/>
  <c r="B2112" i="4" s="1"/>
  <c r="B2782" i="4" s="1"/>
  <c r="B3452" i="4" s="1"/>
  <c r="B4122" i="4" s="1"/>
  <c r="B4792" i="4" s="1"/>
  <c r="E102" i="4"/>
  <c r="E772" i="4" s="1"/>
  <c r="E1442" i="4" s="1"/>
  <c r="E2112" i="4" s="1"/>
  <c r="E2782" i="4" s="1"/>
  <c r="E3452" i="4" s="1"/>
  <c r="E4122" i="4" s="1"/>
  <c r="E4792" i="4" s="1"/>
  <c r="A103" i="4"/>
  <c r="A773" i="4" s="1"/>
  <c r="A1443" i="4" s="1"/>
  <c r="A2113" i="4" s="1"/>
  <c r="A2783" i="4" s="1"/>
  <c r="A3453" i="4" s="1"/>
  <c r="A4123" i="4" s="1"/>
  <c r="A4793" i="4" s="1"/>
  <c r="B103" i="4"/>
  <c r="B773" i="4" s="1"/>
  <c r="B1443" i="4" s="1"/>
  <c r="B2113" i="4" s="1"/>
  <c r="B2783" i="4" s="1"/>
  <c r="B3453" i="4" s="1"/>
  <c r="B4123" i="4" s="1"/>
  <c r="B4793" i="4" s="1"/>
  <c r="E103" i="4"/>
  <c r="E773" i="4" s="1"/>
  <c r="E1443" i="4" s="1"/>
  <c r="E2113" i="4" s="1"/>
  <c r="E2783" i="4" s="1"/>
  <c r="E3453" i="4" s="1"/>
  <c r="E4123" i="4" s="1"/>
  <c r="E4793" i="4" s="1"/>
  <c r="O103" i="4"/>
  <c r="P103" i="4" s="1"/>
  <c r="A104" i="4"/>
  <c r="A774" i="4" s="1"/>
  <c r="A1444" i="4" s="1"/>
  <c r="A2114" i="4" s="1"/>
  <c r="A2784" i="4" s="1"/>
  <c r="A3454" i="4" s="1"/>
  <c r="A4124" i="4" s="1"/>
  <c r="A4794" i="4" s="1"/>
  <c r="B104" i="4"/>
  <c r="B774" i="4" s="1"/>
  <c r="B1444" i="4" s="1"/>
  <c r="B2114" i="4" s="1"/>
  <c r="B2784" i="4" s="1"/>
  <c r="B3454" i="4" s="1"/>
  <c r="B4124" i="4" s="1"/>
  <c r="B4794" i="4" s="1"/>
  <c r="E104" i="4"/>
  <c r="E774" i="4" s="1"/>
  <c r="E1444" i="4" s="1"/>
  <c r="E2114" i="4" s="1"/>
  <c r="E2784" i="4" s="1"/>
  <c r="E3454" i="4" s="1"/>
  <c r="E4124" i="4" s="1"/>
  <c r="E4794" i="4" s="1"/>
  <c r="O104" i="4"/>
  <c r="P104" i="4" s="1"/>
  <c r="A105" i="4"/>
  <c r="A775" i="4" s="1"/>
  <c r="A1445" i="4" s="1"/>
  <c r="A2115" i="4" s="1"/>
  <c r="A2785" i="4" s="1"/>
  <c r="A3455" i="4" s="1"/>
  <c r="A4125" i="4" s="1"/>
  <c r="A4795" i="4" s="1"/>
  <c r="B105" i="4"/>
  <c r="B775" i="4" s="1"/>
  <c r="B1445" i="4" s="1"/>
  <c r="B2115" i="4" s="1"/>
  <c r="B2785" i="4" s="1"/>
  <c r="B3455" i="4" s="1"/>
  <c r="B4125" i="4" s="1"/>
  <c r="B4795" i="4" s="1"/>
  <c r="C105" i="4"/>
  <c r="C775" i="4" s="1"/>
  <c r="C1445" i="4" s="1"/>
  <c r="C2115" i="4" s="1"/>
  <c r="C2785" i="4" s="1"/>
  <c r="C3455" i="4" s="1"/>
  <c r="C4125" i="4" s="1"/>
  <c r="C4795" i="4" s="1"/>
  <c r="D105" i="4"/>
  <c r="D775" i="4" s="1"/>
  <c r="D1445" i="4" s="1"/>
  <c r="D2115" i="4" s="1"/>
  <c r="D2785" i="4" s="1"/>
  <c r="D3455" i="4" s="1"/>
  <c r="D4125" i="4" s="1"/>
  <c r="D4795" i="4" s="1"/>
  <c r="O105" i="4"/>
  <c r="P105" i="4" s="1"/>
  <c r="A106" i="4"/>
  <c r="A776" i="4" s="1"/>
  <c r="A1446" i="4" s="1"/>
  <c r="A2116" i="4" s="1"/>
  <c r="A2786" i="4" s="1"/>
  <c r="A3456" i="4" s="1"/>
  <c r="A4126" i="4" s="1"/>
  <c r="A4796" i="4" s="1"/>
  <c r="B106" i="4"/>
  <c r="B776" i="4" s="1"/>
  <c r="B1446" i="4" s="1"/>
  <c r="B2116" i="4" s="1"/>
  <c r="B2786" i="4" s="1"/>
  <c r="B3456" i="4" s="1"/>
  <c r="B4126" i="4" s="1"/>
  <c r="B4796" i="4" s="1"/>
  <c r="A107" i="4"/>
  <c r="A777" i="4" s="1"/>
  <c r="A1447" i="4" s="1"/>
  <c r="A2117" i="4" s="1"/>
  <c r="A2787" i="4" s="1"/>
  <c r="A3457" i="4" s="1"/>
  <c r="A4127" i="4" s="1"/>
  <c r="A4797" i="4" s="1"/>
  <c r="B107" i="4"/>
  <c r="B777" i="4" s="1"/>
  <c r="B1447" i="4" s="1"/>
  <c r="B2117" i="4" s="1"/>
  <c r="B2787" i="4" s="1"/>
  <c r="B3457" i="4" s="1"/>
  <c r="B4127" i="4" s="1"/>
  <c r="B4797" i="4" s="1"/>
  <c r="A108" i="4"/>
  <c r="A778" i="4" s="1"/>
  <c r="A1448" i="4" s="1"/>
  <c r="A2118" i="4" s="1"/>
  <c r="A2788" i="4" s="1"/>
  <c r="A3458" i="4" s="1"/>
  <c r="A4128" i="4" s="1"/>
  <c r="A4798" i="4" s="1"/>
  <c r="B108" i="4"/>
  <c r="B778" i="4" s="1"/>
  <c r="B1448" i="4" s="1"/>
  <c r="B2118" i="4" s="1"/>
  <c r="B2788" i="4" s="1"/>
  <c r="B3458" i="4" s="1"/>
  <c r="B4128" i="4" s="1"/>
  <c r="B4798" i="4" s="1"/>
  <c r="E108" i="4"/>
  <c r="E778" i="4" s="1"/>
  <c r="E1448" i="4" s="1"/>
  <c r="E2118" i="4" s="1"/>
  <c r="E2788" i="4" s="1"/>
  <c r="E3458" i="4" s="1"/>
  <c r="E4128" i="4" s="1"/>
  <c r="E4798" i="4" s="1"/>
  <c r="O108" i="4"/>
  <c r="P108" i="4" s="1"/>
  <c r="A109" i="4"/>
  <c r="A779" i="4" s="1"/>
  <c r="A1449" i="4" s="1"/>
  <c r="A2119" i="4" s="1"/>
  <c r="A2789" i="4" s="1"/>
  <c r="A3459" i="4" s="1"/>
  <c r="A4129" i="4" s="1"/>
  <c r="A4799" i="4" s="1"/>
  <c r="B109" i="4"/>
  <c r="B779" i="4" s="1"/>
  <c r="B1449" i="4" s="1"/>
  <c r="B2119" i="4" s="1"/>
  <c r="B2789" i="4" s="1"/>
  <c r="B3459" i="4" s="1"/>
  <c r="B4129" i="4" s="1"/>
  <c r="B4799" i="4" s="1"/>
  <c r="C109" i="4"/>
  <c r="C779" i="4" s="1"/>
  <c r="C1449" i="4" s="1"/>
  <c r="C2119" i="4" s="1"/>
  <c r="C2789" i="4" s="1"/>
  <c r="C3459" i="4" s="1"/>
  <c r="C4129" i="4" s="1"/>
  <c r="C4799" i="4" s="1"/>
  <c r="D109" i="4"/>
  <c r="D779" i="4" s="1"/>
  <c r="D1449" i="4" s="1"/>
  <c r="D2119" i="4" s="1"/>
  <c r="D2789" i="4" s="1"/>
  <c r="D3459" i="4" s="1"/>
  <c r="D4129" i="4" s="1"/>
  <c r="D4799" i="4" s="1"/>
  <c r="O109" i="4"/>
  <c r="P109" i="4" s="1"/>
  <c r="A110" i="4"/>
  <c r="A780" i="4" s="1"/>
  <c r="A1450" i="4" s="1"/>
  <c r="A2120" i="4" s="1"/>
  <c r="A2790" i="4" s="1"/>
  <c r="A3460" i="4" s="1"/>
  <c r="A4130" i="4" s="1"/>
  <c r="A4800" i="4" s="1"/>
  <c r="B110" i="4"/>
  <c r="B780" i="4" s="1"/>
  <c r="B1450" i="4" s="1"/>
  <c r="B2120" i="4" s="1"/>
  <c r="B2790" i="4" s="1"/>
  <c r="B3460" i="4" s="1"/>
  <c r="B4130" i="4" s="1"/>
  <c r="B4800" i="4" s="1"/>
  <c r="E110" i="4"/>
  <c r="E780" i="4" s="1"/>
  <c r="E1450" i="4" s="1"/>
  <c r="E2120" i="4" s="1"/>
  <c r="E2790" i="4" s="1"/>
  <c r="E3460" i="4" s="1"/>
  <c r="E4130" i="4" s="1"/>
  <c r="E4800" i="4" s="1"/>
  <c r="O110" i="4"/>
  <c r="P110" i="4" s="1"/>
  <c r="A111" i="4"/>
  <c r="A781" i="4" s="1"/>
  <c r="A1451" i="4" s="1"/>
  <c r="A2121" i="4" s="1"/>
  <c r="A2791" i="4" s="1"/>
  <c r="A3461" i="4" s="1"/>
  <c r="A4131" i="4" s="1"/>
  <c r="A4801" i="4" s="1"/>
  <c r="B111" i="4"/>
  <c r="B781" i="4" s="1"/>
  <c r="B1451" i="4" s="1"/>
  <c r="B2121" i="4" s="1"/>
  <c r="B2791" i="4" s="1"/>
  <c r="B3461" i="4" s="1"/>
  <c r="B4131" i="4" s="1"/>
  <c r="B4801" i="4" s="1"/>
  <c r="E111" i="4"/>
  <c r="E781" i="4" s="1"/>
  <c r="E1451" i="4" s="1"/>
  <c r="E2121" i="4" s="1"/>
  <c r="E2791" i="4" s="1"/>
  <c r="E3461" i="4" s="1"/>
  <c r="E4131" i="4" s="1"/>
  <c r="E4801" i="4" s="1"/>
  <c r="A112" i="4"/>
  <c r="A782" i="4" s="1"/>
  <c r="A1452" i="4" s="1"/>
  <c r="A2122" i="4" s="1"/>
  <c r="A2792" i="4" s="1"/>
  <c r="A3462" i="4" s="1"/>
  <c r="A4132" i="4" s="1"/>
  <c r="A4802" i="4" s="1"/>
  <c r="B112" i="4"/>
  <c r="B782" i="4" s="1"/>
  <c r="B1452" i="4" s="1"/>
  <c r="B2122" i="4" s="1"/>
  <c r="B2792" i="4" s="1"/>
  <c r="B3462" i="4" s="1"/>
  <c r="B4132" i="4" s="1"/>
  <c r="B4802" i="4" s="1"/>
  <c r="E112" i="4"/>
  <c r="E782" i="4" s="1"/>
  <c r="E1452" i="4" s="1"/>
  <c r="E2122" i="4" s="1"/>
  <c r="E2792" i="4" s="1"/>
  <c r="E3462" i="4" s="1"/>
  <c r="E4132" i="4" s="1"/>
  <c r="E4802" i="4" s="1"/>
  <c r="O112" i="4"/>
  <c r="P112" i="4" s="1"/>
  <c r="A113" i="4"/>
  <c r="A783" i="4" s="1"/>
  <c r="A1453" i="4" s="1"/>
  <c r="A2123" i="4" s="1"/>
  <c r="A2793" i="4" s="1"/>
  <c r="A3463" i="4" s="1"/>
  <c r="A4133" i="4" s="1"/>
  <c r="A4803" i="4" s="1"/>
  <c r="B113" i="4"/>
  <c r="B783" i="4" s="1"/>
  <c r="B1453" i="4" s="1"/>
  <c r="B2123" i="4" s="1"/>
  <c r="B2793" i="4" s="1"/>
  <c r="B3463" i="4" s="1"/>
  <c r="B4133" i="4" s="1"/>
  <c r="B4803" i="4" s="1"/>
  <c r="E113" i="4"/>
  <c r="E783" i="4" s="1"/>
  <c r="E1453" i="4" s="1"/>
  <c r="E2123" i="4" s="1"/>
  <c r="E2793" i="4" s="1"/>
  <c r="E3463" i="4" s="1"/>
  <c r="E4133" i="4" s="1"/>
  <c r="E4803" i="4" s="1"/>
  <c r="O113" i="4"/>
  <c r="P113" i="4" s="1"/>
  <c r="A114" i="4"/>
  <c r="A784" i="4" s="1"/>
  <c r="A1454" i="4" s="1"/>
  <c r="A2124" i="4" s="1"/>
  <c r="A2794" i="4" s="1"/>
  <c r="A3464" i="4" s="1"/>
  <c r="A4134" i="4" s="1"/>
  <c r="A4804" i="4" s="1"/>
  <c r="B114" i="4"/>
  <c r="B784" i="4" s="1"/>
  <c r="B1454" i="4" s="1"/>
  <c r="B2124" i="4" s="1"/>
  <c r="B2794" i="4" s="1"/>
  <c r="B3464" i="4" s="1"/>
  <c r="B4134" i="4" s="1"/>
  <c r="B4804" i="4" s="1"/>
  <c r="C114" i="4"/>
  <c r="C784" i="4" s="1"/>
  <c r="C1454" i="4" s="1"/>
  <c r="C2124" i="4" s="1"/>
  <c r="C2794" i="4" s="1"/>
  <c r="C3464" i="4" s="1"/>
  <c r="C4134" i="4" s="1"/>
  <c r="C4804" i="4" s="1"/>
  <c r="D114" i="4"/>
  <c r="D784" i="4" s="1"/>
  <c r="D1454" i="4" s="1"/>
  <c r="D2124" i="4" s="1"/>
  <c r="D2794" i="4" s="1"/>
  <c r="D3464" i="4" s="1"/>
  <c r="D4134" i="4" s="1"/>
  <c r="D4804" i="4" s="1"/>
  <c r="A115" i="4"/>
  <c r="A785" i="4" s="1"/>
  <c r="A1455" i="4" s="1"/>
  <c r="A2125" i="4" s="1"/>
  <c r="A2795" i="4" s="1"/>
  <c r="A3465" i="4" s="1"/>
  <c r="A4135" i="4" s="1"/>
  <c r="A4805" i="4" s="1"/>
  <c r="B115" i="4"/>
  <c r="B785" i="4" s="1"/>
  <c r="B1455" i="4" s="1"/>
  <c r="B2125" i="4" s="1"/>
  <c r="B2795" i="4" s="1"/>
  <c r="B3465" i="4" s="1"/>
  <c r="B4135" i="4" s="1"/>
  <c r="B4805" i="4" s="1"/>
  <c r="E115" i="4"/>
  <c r="E785" i="4" s="1"/>
  <c r="E1455" i="4" s="1"/>
  <c r="E2125" i="4" s="1"/>
  <c r="E2795" i="4" s="1"/>
  <c r="E3465" i="4" s="1"/>
  <c r="E4135" i="4" s="1"/>
  <c r="E4805" i="4" s="1"/>
  <c r="O115" i="4"/>
  <c r="P115" i="4" s="1"/>
  <c r="A116" i="4"/>
  <c r="A786" i="4" s="1"/>
  <c r="A1456" i="4" s="1"/>
  <c r="A2126" i="4" s="1"/>
  <c r="A2796" i="4" s="1"/>
  <c r="A3466" i="4" s="1"/>
  <c r="A4136" i="4" s="1"/>
  <c r="A4806" i="4" s="1"/>
  <c r="B116" i="4"/>
  <c r="B786" i="4" s="1"/>
  <c r="B1456" i="4" s="1"/>
  <c r="B2126" i="4" s="1"/>
  <c r="B2796" i="4" s="1"/>
  <c r="B3466" i="4" s="1"/>
  <c r="B4136" i="4" s="1"/>
  <c r="B4806" i="4" s="1"/>
  <c r="O116" i="4"/>
  <c r="P116" i="4" s="1"/>
  <c r="A117" i="4"/>
  <c r="A787" i="4" s="1"/>
  <c r="A1457" i="4" s="1"/>
  <c r="A2127" i="4" s="1"/>
  <c r="A2797" i="4" s="1"/>
  <c r="A3467" i="4" s="1"/>
  <c r="A4137" i="4" s="1"/>
  <c r="A4807" i="4" s="1"/>
  <c r="B117" i="4"/>
  <c r="B787" i="4" s="1"/>
  <c r="B1457" i="4" s="1"/>
  <c r="B2127" i="4" s="1"/>
  <c r="B2797" i="4" s="1"/>
  <c r="B3467" i="4" s="1"/>
  <c r="B4137" i="4" s="1"/>
  <c r="B4807" i="4" s="1"/>
  <c r="E117" i="4"/>
  <c r="E787" i="4" s="1"/>
  <c r="E1457" i="4" s="1"/>
  <c r="E2127" i="4" s="1"/>
  <c r="E2797" i="4" s="1"/>
  <c r="E3467" i="4" s="1"/>
  <c r="E4137" i="4" s="1"/>
  <c r="E4807" i="4" s="1"/>
  <c r="O117" i="4"/>
  <c r="P117" i="4" s="1"/>
  <c r="A118" i="4"/>
  <c r="A788" i="4" s="1"/>
  <c r="A1458" i="4" s="1"/>
  <c r="A2128" i="4" s="1"/>
  <c r="A2798" i="4" s="1"/>
  <c r="A3468" i="4" s="1"/>
  <c r="A4138" i="4" s="1"/>
  <c r="A4808" i="4" s="1"/>
  <c r="B118" i="4"/>
  <c r="B788" i="4" s="1"/>
  <c r="B1458" i="4" s="1"/>
  <c r="B2128" i="4" s="1"/>
  <c r="B2798" i="4" s="1"/>
  <c r="B3468" i="4" s="1"/>
  <c r="B4138" i="4" s="1"/>
  <c r="B4808" i="4" s="1"/>
  <c r="C118" i="4"/>
  <c r="C788" i="4" s="1"/>
  <c r="C1458" i="4" s="1"/>
  <c r="C2128" i="4" s="1"/>
  <c r="C2798" i="4" s="1"/>
  <c r="C3468" i="4" s="1"/>
  <c r="C4138" i="4" s="1"/>
  <c r="C4808" i="4" s="1"/>
  <c r="D118" i="4"/>
  <c r="D788" i="4" s="1"/>
  <c r="D1458" i="4" s="1"/>
  <c r="D2128" i="4" s="1"/>
  <c r="D2798" i="4" s="1"/>
  <c r="D3468" i="4" s="1"/>
  <c r="D4138" i="4" s="1"/>
  <c r="D4808" i="4" s="1"/>
  <c r="O118" i="4"/>
  <c r="P118" i="4" s="1"/>
  <c r="A119" i="4"/>
  <c r="A789" i="4" s="1"/>
  <c r="A1459" i="4" s="1"/>
  <c r="A2129" i="4" s="1"/>
  <c r="A2799" i="4" s="1"/>
  <c r="A3469" i="4" s="1"/>
  <c r="A4139" i="4" s="1"/>
  <c r="A4809" i="4" s="1"/>
  <c r="B119" i="4"/>
  <c r="B789" i="4" s="1"/>
  <c r="B1459" i="4" s="1"/>
  <c r="B2129" i="4" s="1"/>
  <c r="B2799" i="4" s="1"/>
  <c r="B3469" i="4" s="1"/>
  <c r="B4139" i="4" s="1"/>
  <c r="B4809" i="4" s="1"/>
  <c r="E119" i="4"/>
  <c r="E789" i="4" s="1"/>
  <c r="E1459" i="4" s="1"/>
  <c r="E2129" i="4" s="1"/>
  <c r="E2799" i="4" s="1"/>
  <c r="E3469" i="4" s="1"/>
  <c r="E4139" i="4" s="1"/>
  <c r="E4809" i="4" s="1"/>
  <c r="O119" i="4"/>
  <c r="P119" i="4" s="1"/>
  <c r="A120" i="4"/>
  <c r="A790" i="4" s="1"/>
  <c r="A1460" i="4" s="1"/>
  <c r="A2130" i="4" s="1"/>
  <c r="A2800" i="4" s="1"/>
  <c r="A3470" i="4" s="1"/>
  <c r="A4140" i="4" s="1"/>
  <c r="A4810" i="4" s="1"/>
  <c r="B120" i="4"/>
  <c r="B790" i="4" s="1"/>
  <c r="B1460" i="4" s="1"/>
  <c r="B2130" i="4" s="1"/>
  <c r="B2800" i="4" s="1"/>
  <c r="B3470" i="4" s="1"/>
  <c r="B4140" i="4" s="1"/>
  <c r="B4810" i="4" s="1"/>
  <c r="E120" i="4"/>
  <c r="E790" i="4" s="1"/>
  <c r="E1460" i="4" s="1"/>
  <c r="E2130" i="4" s="1"/>
  <c r="E2800" i="4" s="1"/>
  <c r="E3470" i="4" s="1"/>
  <c r="E4140" i="4" s="1"/>
  <c r="E4810" i="4" s="1"/>
  <c r="A121" i="4"/>
  <c r="A791" i="4" s="1"/>
  <c r="A1461" i="4" s="1"/>
  <c r="A2131" i="4" s="1"/>
  <c r="A2801" i="4" s="1"/>
  <c r="A3471" i="4" s="1"/>
  <c r="A4141" i="4" s="1"/>
  <c r="A4811" i="4" s="1"/>
  <c r="B121" i="4"/>
  <c r="B791" i="4" s="1"/>
  <c r="B1461" i="4" s="1"/>
  <c r="B2131" i="4" s="1"/>
  <c r="B2801" i="4" s="1"/>
  <c r="B3471" i="4" s="1"/>
  <c r="B4141" i="4" s="1"/>
  <c r="B4811" i="4" s="1"/>
  <c r="E121" i="4"/>
  <c r="E791" i="4" s="1"/>
  <c r="E1461" i="4" s="1"/>
  <c r="E2131" i="4" s="1"/>
  <c r="E2801" i="4" s="1"/>
  <c r="E3471" i="4" s="1"/>
  <c r="E4141" i="4" s="1"/>
  <c r="E4811" i="4" s="1"/>
  <c r="O121" i="4"/>
  <c r="P121" i="4" s="1"/>
  <c r="A122" i="4"/>
  <c r="A792" i="4" s="1"/>
  <c r="A1462" i="4" s="1"/>
  <c r="A2132" i="4" s="1"/>
  <c r="A2802" i="4" s="1"/>
  <c r="A3472" i="4" s="1"/>
  <c r="A4142" i="4" s="1"/>
  <c r="A4812" i="4" s="1"/>
  <c r="B122" i="4"/>
  <c r="B792" i="4" s="1"/>
  <c r="B1462" i="4" s="1"/>
  <c r="B2132" i="4" s="1"/>
  <c r="B2802" i="4" s="1"/>
  <c r="B3472" i="4" s="1"/>
  <c r="B4142" i="4" s="1"/>
  <c r="B4812" i="4" s="1"/>
  <c r="E122" i="4"/>
  <c r="E792" i="4" s="1"/>
  <c r="E1462" i="4" s="1"/>
  <c r="E2132" i="4" s="1"/>
  <c r="E2802" i="4" s="1"/>
  <c r="E3472" i="4" s="1"/>
  <c r="E4142" i="4" s="1"/>
  <c r="E4812" i="4" s="1"/>
  <c r="O122" i="4"/>
  <c r="P122" i="4" s="1"/>
  <c r="A123" i="4"/>
  <c r="A793" i="4" s="1"/>
  <c r="A1463" i="4" s="1"/>
  <c r="A2133" i="4" s="1"/>
  <c r="A2803" i="4" s="1"/>
  <c r="A3473" i="4" s="1"/>
  <c r="A4143" i="4" s="1"/>
  <c r="A4813" i="4" s="1"/>
  <c r="B123" i="4"/>
  <c r="B793" i="4" s="1"/>
  <c r="B1463" i="4" s="1"/>
  <c r="B2133" i="4" s="1"/>
  <c r="B2803" i="4" s="1"/>
  <c r="B3473" i="4" s="1"/>
  <c r="B4143" i="4" s="1"/>
  <c r="B4813" i="4" s="1"/>
  <c r="E123" i="4"/>
  <c r="E793" i="4" s="1"/>
  <c r="E1463" i="4" s="1"/>
  <c r="E2133" i="4" s="1"/>
  <c r="E2803" i="4" s="1"/>
  <c r="E3473" i="4" s="1"/>
  <c r="E4143" i="4" s="1"/>
  <c r="E4813" i="4" s="1"/>
  <c r="A124" i="4"/>
  <c r="A794" i="4" s="1"/>
  <c r="A1464" i="4" s="1"/>
  <c r="A2134" i="4" s="1"/>
  <c r="A2804" i="4" s="1"/>
  <c r="A3474" i="4" s="1"/>
  <c r="A4144" i="4" s="1"/>
  <c r="A4814" i="4" s="1"/>
  <c r="B124" i="4"/>
  <c r="B794" i="4" s="1"/>
  <c r="B1464" i="4" s="1"/>
  <c r="B2134" i="4" s="1"/>
  <c r="B2804" i="4" s="1"/>
  <c r="B3474" i="4" s="1"/>
  <c r="B4144" i="4" s="1"/>
  <c r="B4814" i="4" s="1"/>
  <c r="C124" i="4"/>
  <c r="C794" i="4" s="1"/>
  <c r="C1464" i="4" s="1"/>
  <c r="C2134" i="4" s="1"/>
  <c r="C2804" i="4" s="1"/>
  <c r="C3474" i="4" s="1"/>
  <c r="C4144" i="4" s="1"/>
  <c r="C4814" i="4" s="1"/>
  <c r="D124" i="4"/>
  <c r="D794" i="4" s="1"/>
  <c r="D1464" i="4" s="1"/>
  <c r="D2134" i="4" s="1"/>
  <c r="D2804" i="4" s="1"/>
  <c r="D3474" i="4" s="1"/>
  <c r="D4144" i="4" s="1"/>
  <c r="D4814" i="4" s="1"/>
  <c r="O124" i="4"/>
  <c r="P124" i="4" s="1"/>
  <c r="A125" i="4"/>
  <c r="A795" i="4" s="1"/>
  <c r="A1465" i="4" s="1"/>
  <c r="A2135" i="4" s="1"/>
  <c r="A2805" i="4" s="1"/>
  <c r="A3475" i="4" s="1"/>
  <c r="A4145" i="4" s="1"/>
  <c r="A4815" i="4" s="1"/>
  <c r="B125" i="4"/>
  <c r="B795" i="4" s="1"/>
  <c r="B1465" i="4" s="1"/>
  <c r="B2135" i="4" s="1"/>
  <c r="B2805" i="4" s="1"/>
  <c r="B3475" i="4" s="1"/>
  <c r="B4145" i="4" s="1"/>
  <c r="B4815" i="4" s="1"/>
  <c r="E125" i="4"/>
  <c r="E795" i="4" s="1"/>
  <c r="E1465" i="4" s="1"/>
  <c r="E2135" i="4" s="1"/>
  <c r="E2805" i="4" s="1"/>
  <c r="E3475" i="4" s="1"/>
  <c r="E4145" i="4" s="1"/>
  <c r="E4815" i="4" s="1"/>
  <c r="A126" i="4"/>
  <c r="A796" i="4" s="1"/>
  <c r="A1466" i="4" s="1"/>
  <c r="A2136" i="4" s="1"/>
  <c r="A2806" i="4" s="1"/>
  <c r="A3476" i="4" s="1"/>
  <c r="A4146" i="4" s="1"/>
  <c r="A4816" i="4" s="1"/>
  <c r="B126" i="4"/>
  <c r="B796" i="4" s="1"/>
  <c r="B1466" i="4" s="1"/>
  <c r="B2136" i="4" s="1"/>
  <c r="B2806" i="4" s="1"/>
  <c r="B3476" i="4" s="1"/>
  <c r="B4146" i="4" s="1"/>
  <c r="B4816" i="4" s="1"/>
  <c r="E126" i="4"/>
  <c r="E796" i="4" s="1"/>
  <c r="E1466" i="4" s="1"/>
  <c r="E2136" i="4" s="1"/>
  <c r="E2806" i="4" s="1"/>
  <c r="E3476" i="4" s="1"/>
  <c r="E4146" i="4" s="1"/>
  <c r="E4816" i="4" s="1"/>
  <c r="O126" i="4"/>
  <c r="P126" i="4" s="1"/>
  <c r="A127" i="4"/>
  <c r="A797" i="4" s="1"/>
  <c r="A1467" i="4" s="1"/>
  <c r="A2137" i="4" s="1"/>
  <c r="A2807" i="4" s="1"/>
  <c r="A3477" i="4" s="1"/>
  <c r="A4147" i="4" s="1"/>
  <c r="A4817" i="4" s="1"/>
  <c r="B127" i="4"/>
  <c r="B797" i="4" s="1"/>
  <c r="B1467" i="4" s="1"/>
  <c r="B2137" i="4" s="1"/>
  <c r="B2807" i="4" s="1"/>
  <c r="B3477" i="4" s="1"/>
  <c r="B4147" i="4" s="1"/>
  <c r="B4817" i="4" s="1"/>
  <c r="E127" i="4"/>
  <c r="E797" i="4" s="1"/>
  <c r="E1467" i="4" s="1"/>
  <c r="E2137" i="4" s="1"/>
  <c r="E2807" i="4" s="1"/>
  <c r="E3477" i="4" s="1"/>
  <c r="E4147" i="4" s="1"/>
  <c r="E4817" i="4" s="1"/>
  <c r="O127" i="4"/>
  <c r="P127" i="4" s="1"/>
  <c r="A128" i="4"/>
  <c r="A798" i="4" s="1"/>
  <c r="A1468" i="4" s="1"/>
  <c r="A2138" i="4" s="1"/>
  <c r="A2808" i="4" s="1"/>
  <c r="A3478" i="4" s="1"/>
  <c r="A4148" i="4" s="1"/>
  <c r="A4818" i="4" s="1"/>
  <c r="B128" i="4"/>
  <c r="B798" i="4" s="1"/>
  <c r="B1468" i="4" s="1"/>
  <c r="B2138" i="4" s="1"/>
  <c r="B2808" i="4" s="1"/>
  <c r="B3478" i="4" s="1"/>
  <c r="B4148" i="4" s="1"/>
  <c r="B4818" i="4" s="1"/>
  <c r="E128" i="4"/>
  <c r="E798" i="4" s="1"/>
  <c r="E1468" i="4" s="1"/>
  <c r="E2138" i="4" s="1"/>
  <c r="E2808" i="4" s="1"/>
  <c r="E3478" i="4" s="1"/>
  <c r="E4148" i="4" s="1"/>
  <c r="E4818" i="4" s="1"/>
  <c r="A129" i="4"/>
  <c r="A799" i="4" s="1"/>
  <c r="A1469" i="4" s="1"/>
  <c r="A2139" i="4" s="1"/>
  <c r="A2809" i="4" s="1"/>
  <c r="A3479" i="4" s="1"/>
  <c r="A4149" i="4" s="1"/>
  <c r="A4819" i="4" s="1"/>
  <c r="B129" i="4"/>
  <c r="B799" i="4" s="1"/>
  <c r="B1469" i="4" s="1"/>
  <c r="B2139" i="4" s="1"/>
  <c r="B2809" i="4" s="1"/>
  <c r="B3479" i="4" s="1"/>
  <c r="B4149" i="4" s="1"/>
  <c r="B4819" i="4" s="1"/>
  <c r="E129" i="4"/>
  <c r="E799" i="4" s="1"/>
  <c r="E1469" i="4" s="1"/>
  <c r="E2139" i="4" s="1"/>
  <c r="E2809" i="4" s="1"/>
  <c r="E3479" i="4" s="1"/>
  <c r="E4149" i="4" s="1"/>
  <c r="E4819" i="4" s="1"/>
  <c r="A130" i="4"/>
  <c r="A800" i="4" s="1"/>
  <c r="A1470" i="4" s="1"/>
  <c r="A2140" i="4" s="1"/>
  <c r="A2810" i="4" s="1"/>
  <c r="A3480" i="4" s="1"/>
  <c r="A4150" i="4" s="1"/>
  <c r="A4820" i="4" s="1"/>
  <c r="B130" i="4"/>
  <c r="B800" i="4" s="1"/>
  <c r="B1470" i="4" s="1"/>
  <c r="B2140" i="4" s="1"/>
  <c r="B2810" i="4" s="1"/>
  <c r="B3480" i="4" s="1"/>
  <c r="B4150" i="4" s="1"/>
  <c r="B4820" i="4" s="1"/>
  <c r="E130" i="4"/>
  <c r="E800" i="4" s="1"/>
  <c r="E1470" i="4" s="1"/>
  <c r="E2140" i="4" s="1"/>
  <c r="E2810" i="4" s="1"/>
  <c r="E3480" i="4" s="1"/>
  <c r="E4150" i="4" s="1"/>
  <c r="E4820" i="4" s="1"/>
  <c r="O130" i="4"/>
  <c r="P130" i="4" s="1"/>
  <c r="A131" i="4"/>
  <c r="A801" i="4" s="1"/>
  <c r="A1471" i="4" s="1"/>
  <c r="A2141" i="4" s="1"/>
  <c r="A2811" i="4" s="1"/>
  <c r="A3481" i="4" s="1"/>
  <c r="A4151" i="4" s="1"/>
  <c r="A4821" i="4" s="1"/>
  <c r="B131" i="4"/>
  <c r="B801" i="4" s="1"/>
  <c r="B1471" i="4" s="1"/>
  <c r="B2141" i="4" s="1"/>
  <c r="B2811" i="4" s="1"/>
  <c r="B3481" i="4" s="1"/>
  <c r="B4151" i="4" s="1"/>
  <c r="B4821" i="4" s="1"/>
  <c r="C131" i="4"/>
  <c r="C801" i="4" s="1"/>
  <c r="C1471" i="4" s="1"/>
  <c r="C2141" i="4" s="1"/>
  <c r="C2811" i="4" s="1"/>
  <c r="C3481" i="4" s="1"/>
  <c r="C4151" i="4" s="1"/>
  <c r="C4821" i="4" s="1"/>
  <c r="D131" i="4"/>
  <c r="D801" i="4" s="1"/>
  <c r="D1471" i="4" s="1"/>
  <c r="D2141" i="4" s="1"/>
  <c r="D2811" i="4" s="1"/>
  <c r="D3481" i="4" s="1"/>
  <c r="D4151" i="4" s="1"/>
  <c r="D4821" i="4" s="1"/>
  <c r="O131" i="4"/>
  <c r="P131" i="4" s="1"/>
  <c r="A132" i="4"/>
  <c r="A802" i="4" s="1"/>
  <c r="A1472" i="4" s="1"/>
  <c r="A2142" i="4" s="1"/>
  <c r="A2812" i="4" s="1"/>
  <c r="A3482" i="4" s="1"/>
  <c r="A4152" i="4" s="1"/>
  <c r="A4822" i="4" s="1"/>
  <c r="B132" i="4"/>
  <c r="B802" i="4" s="1"/>
  <c r="B1472" i="4" s="1"/>
  <c r="B2142" i="4" s="1"/>
  <c r="B2812" i="4" s="1"/>
  <c r="B3482" i="4" s="1"/>
  <c r="B4152" i="4" s="1"/>
  <c r="B4822" i="4" s="1"/>
  <c r="A133" i="4"/>
  <c r="A803" i="4" s="1"/>
  <c r="A1473" i="4" s="1"/>
  <c r="A2143" i="4" s="1"/>
  <c r="A2813" i="4" s="1"/>
  <c r="A3483" i="4" s="1"/>
  <c r="A4153" i="4" s="1"/>
  <c r="A4823" i="4" s="1"/>
  <c r="B133" i="4"/>
  <c r="B803" i="4" s="1"/>
  <c r="B1473" i="4" s="1"/>
  <c r="B2143" i="4" s="1"/>
  <c r="B2813" i="4" s="1"/>
  <c r="B3483" i="4" s="1"/>
  <c r="B4153" i="4" s="1"/>
  <c r="B4823" i="4" s="1"/>
  <c r="O133" i="4"/>
  <c r="P133" i="4" s="1"/>
  <c r="A134" i="4"/>
  <c r="A804" i="4" s="1"/>
  <c r="A1474" i="4" s="1"/>
  <c r="A2144" i="4" s="1"/>
  <c r="A2814" i="4" s="1"/>
  <c r="A3484" i="4" s="1"/>
  <c r="A4154" i="4" s="1"/>
  <c r="A4824" i="4" s="1"/>
  <c r="B134" i="4"/>
  <c r="B804" i="4" s="1"/>
  <c r="B1474" i="4" s="1"/>
  <c r="B2144" i="4" s="1"/>
  <c r="B2814" i="4" s="1"/>
  <c r="B3484" i="4" s="1"/>
  <c r="B4154" i="4" s="1"/>
  <c r="B4824" i="4" s="1"/>
  <c r="E134" i="4"/>
  <c r="E804" i="4" s="1"/>
  <c r="E1474" i="4" s="1"/>
  <c r="E2144" i="4" s="1"/>
  <c r="E2814" i="4" s="1"/>
  <c r="E3484" i="4" s="1"/>
  <c r="E4154" i="4" s="1"/>
  <c r="E4824" i="4" s="1"/>
  <c r="O134" i="4"/>
  <c r="P134" i="4" s="1"/>
  <c r="A135" i="4"/>
  <c r="A805" i="4" s="1"/>
  <c r="A1475" i="4" s="1"/>
  <c r="A2145" i="4" s="1"/>
  <c r="A2815" i="4" s="1"/>
  <c r="A3485" i="4" s="1"/>
  <c r="A4155" i="4" s="1"/>
  <c r="A4825" i="4" s="1"/>
  <c r="B135" i="4"/>
  <c r="B805" i="4" s="1"/>
  <c r="B1475" i="4" s="1"/>
  <c r="B2145" i="4" s="1"/>
  <c r="B2815" i="4" s="1"/>
  <c r="B3485" i="4" s="1"/>
  <c r="B4155" i="4" s="1"/>
  <c r="B4825" i="4" s="1"/>
  <c r="E135" i="4"/>
  <c r="E805" i="4" s="1"/>
  <c r="E1475" i="4" s="1"/>
  <c r="E2145" i="4" s="1"/>
  <c r="E2815" i="4" s="1"/>
  <c r="E3485" i="4" s="1"/>
  <c r="E4155" i="4" s="1"/>
  <c r="E4825" i="4" s="1"/>
  <c r="A136" i="4"/>
  <c r="A806" i="4" s="1"/>
  <c r="A1476" i="4" s="1"/>
  <c r="A2146" i="4" s="1"/>
  <c r="A2816" i="4" s="1"/>
  <c r="A3486" i="4" s="1"/>
  <c r="A4156" i="4" s="1"/>
  <c r="A4826" i="4" s="1"/>
  <c r="B136" i="4"/>
  <c r="B806" i="4" s="1"/>
  <c r="B1476" i="4" s="1"/>
  <c r="B2146" i="4" s="1"/>
  <c r="B2816" i="4" s="1"/>
  <c r="B3486" i="4" s="1"/>
  <c r="B4156" i="4" s="1"/>
  <c r="B4826" i="4" s="1"/>
  <c r="E136" i="4"/>
  <c r="E806" i="4" s="1"/>
  <c r="E1476" i="4" s="1"/>
  <c r="E2146" i="4" s="1"/>
  <c r="E2816" i="4" s="1"/>
  <c r="E3486" i="4" s="1"/>
  <c r="E4156" i="4" s="1"/>
  <c r="E4826" i="4" s="1"/>
  <c r="O136" i="4"/>
  <c r="P136" i="4" s="1"/>
  <c r="A137" i="4"/>
  <c r="A807" i="4" s="1"/>
  <c r="A1477" i="4" s="1"/>
  <c r="A2147" i="4" s="1"/>
  <c r="A2817" i="4" s="1"/>
  <c r="A3487" i="4" s="1"/>
  <c r="A4157" i="4" s="1"/>
  <c r="A4827" i="4" s="1"/>
  <c r="B137" i="4"/>
  <c r="B807" i="4" s="1"/>
  <c r="B1477" i="4" s="1"/>
  <c r="B2147" i="4" s="1"/>
  <c r="B2817" i="4" s="1"/>
  <c r="B3487" i="4" s="1"/>
  <c r="B4157" i="4" s="1"/>
  <c r="B4827" i="4" s="1"/>
  <c r="C137" i="4"/>
  <c r="C807" i="4" s="1"/>
  <c r="C1477" i="4" s="1"/>
  <c r="C2147" i="4" s="1"/>
  <c r="C2817" i="4" s="1"/>
  <c r="C3487" i="4" s="1"/>
  <c r="C4157" i="4" s="1"/>
  <c r="C4827" i="4" s="1"/>
  <c r="D137" i="4"/>
  <c r="D807" i="4" s="1"/>
  <c r="D1477" i="4" s="1"/>
  <c r="D2147" i="4" s="1"/>
  <c r="D2817" i="4" s="1"/>
  <c r="D3487" i="4" s="1"/>
  <c r="D4157" i="4" s="1"/>
  <c r="D4827" i="4" s="1"/>
  <c r="O137" i="4"/>
  <c r="P137" i="4" s="1"/>
  <c r="A138" i="4"/>
  <c r="A808" i="4" s="1"/>
  <c r="A1478" i="4" s="1"/>
  <c r="A2148" i="4" s="1"/>
  <c r="A2818" i="4" s="1"/>
  <c r="A3488" i="4" s="1"/>
  <c r="A4158" i="4" s="1"/>
  <c r="A4828" i="4" s="1"/>
  <c r="B138" i="4"/>
  <c r="B808" i="4" s="1"/>
  <c r="B1478" i="4" s="1"/>
  <c r="B2148" i="4" s="1"/>
  <c r="B2818" i="4" s="1"/>
  <c r="B3488" i="4" s="1"/>
  <c r="B4158" i="4" s="1"/>
  <c r="B4828" i="4" s="1"/>
  <c r="E138" i="4"/>
  <c r="E808" i="4" s="1"/>
  <c r="E1478" i="4" s="1"/>
  <c r="E2148" i="4" s="1"/>
  <c r="E2818" i="4" s="1"/>
  <c r="E3488" i="4" s="1"/>
  <c r="E4158" i="4" s="1"/>
  <c r="E4828" i="4" s="1"/>
  <c r="A139" i="4"/>
  <c r="A809" i="4" s="1"/>
  <c r="A1479" i="4" s="1"/>
  <c r="A2149" i="4" s="1"/>
  <c r="A2819" i="4" s="1"/>
  <c r="A3489" i="4" s="1"/>
  <c r="A4159" i="4" s="1"/>
  <c r="A4829" i="4" s="1"/>
  <c r="B139" i="4"/>
  <c r="B809" i="4" s="1"/>
  <c r="B1479" i="4" s="1"/>
  <c r="B2149" i="4" s="1"/>
  <c r="B2819" i="4" s="1"/>
  <c r="B3489" i="4" s="1"/>
  <c r="B4159" i="4" s="1"/>
  <c r="B4829" i="4" s="1"/>
  <c r="E139" i="4"/>
  <c r="E809" i="4" s="1"/>
  <c r="E1479" i="4" s="1"/>
  <c r="E2149" i="4" s="1"/>
  <c r="E2819" i="4" s="1"/>
  <c r="E3489" i="4" s="1"/>
  <c r="E4159" i="4" s="1"/>
  <c r="E4829" i="4" s="1"/>
  <c r="A140" i="4"/>
  <c r="A810" i="4" s="1"/>
  <c r="A1480" i="4" s="1"/>
  <c r="A2150" i="4" s="1"/>
  <c r="A2820" i="4" s="1"/>
  <c r="A3490" i="4" s="1"/>
  <c r="A4160" i="4" s="1"/>
  <c r="A4830" i="4" s="1"/>
  <c r="B140" i="4"/>
  <c r="B810" i="4" s="1"/>
  <c r="B1480" i="4" s="1"/>
  <c r="B2150" i="4" s="1"/>
  <c r="B2820" i="4" s="1"/>
  <c r="B3490" i="4" s="1"/>
  <c r="B4160" i="4" s="1"/>
  <c r="B4830" i="4" s="1"/>
  <c r="E140" i="4"/>
  <c r="E810" i="4" s="1"/>
  <c r="E1480" i="4" s="1"/>
  <c r="E2150" i="4" s="1"/>
  <c r="E2820" i="4" s="1"/>
  <c r="E3490" i="4" s="1"/>
  <c r="E4160" i="4" s="1"/>
  <c r="E4830" i="4" s="1"/>
  <c r="O140" i="4"/>
  <c r="P140" i="4" s="1"/>
  <c r="A141" i="4"/>
  <c r="A811" i="4" s="1"/>
  <c r="A1481" i="4" s="1"/>
  <c r="A2151" i="4" s="1"/>
  <c r="A2821" i="4" s="1"/>
  <c r="A3491" i="4" s="1"/>
  <c r="A4161" i="4" s="1"/>
  <c r="A4831" i="4" s="1"/>
  <c r="B141" i="4"/>
  <c r="B811" i="4" s="1"/>
  <c r="B1481" i="4" s="1"/>
  <c r="B2151" i="4" s="1"/>
  <c r="B2821" i="4" s="1"/>
  <c r="B3491" i="4" s="1"/>
  <c r="B4161" i="4" s="1"/>
  <c r="B4831" i="4" s="1"/>
  <c r="E141" i="4"/>
  <c r="E811" i="4" s="1"/>
  <c r="E1481" i="4" s="1"/>
  <c r="E2151" i="4" s="1"/>
  <c r="E2821" i="4" s="1"/>
  <c r="E3491" i="4" s="1"/>
  <c r="E4161" i="4" s="1"/>
  <c r="E4831" i="4" s="1"/>
  <c r="A142" i="4"/>
  <c r="A812" i="4" s="1"/>
  <c r="A1482" i="4" s="1"/>
  <c r="A2152" i="4" s="1"/>
  <c r="A2822" i="4" s="1"/>
  <c r="A3492" i="4" s="1"/>
  <c r="A4162" i="4" s="1"/>
  <c r="A4832" i="4" s="1"/>
  <c r="B142" i="4"/>
  <c r="B812" i="4" s="1"/>
  <c r="B1482" i="4" s="1"/>
  <c r="B2152" i="4" s="1"/>
  <c r="B2822" i="4" s="1"/>
  <c r="B3492" i="4" s="1"/>
  <c r="B4162" i="4" s="1"/>
  <c r="B4832" i="4" s="1"/>
  <c r="C142" i="4"/>
  <c r="C812" i="4" s="1"/>
  <c r="C1482" i="4" s="1"/>
  <c r="C2152" i="4" s="1"/>
  <c r="C2822" i="4" s="1"/>
  <c r="C3492" i="4" s="1"/>
  <c r="C4162" i="4" s="1"/>
  <c r="C4832" i="4" s="1"/>
  <c r="D142" i="4"/>
  <c r="D812" i="4" s="1"/>
  <c r="D1482" i="4" s="1"/>
  <c r="D2152" i="4" s="1"/>
  <c r="D2822" i="4" s="1"/>
  <c r="D3492" i="4" s="1"/>
  <c r="D4162" i="4" s="1"/>
  <c r="D4832" i="4" s="1"/>
  <c r="O142" i="4"/>
  <c r="P142" i="4" s="1"/>
  <c r="A143" i="4"/>
  <c r="A813" i="4" s="1"/>
  <c r="A1483" i="4" s="1"/>
  <c r="A2153" i="4" s="1"/>
  <c r="A2823" i="4" s="1"/>
  <c r="A3493" i="4" s="1"/>
  <c r="A4163" i="4" s="1"/>
  <c r="A4833" i="4" s="1"/>
  <c r="B143" i="4"/>
  <c r="B813" i="4" s="1"/>
  <c r="B1483" i="4" s="1"/>
  <c r="B2153" i="4" s="1"/>
  <c r="B2823" i="4" s="1"/>
  <c r="B3493" i="4" s="1"/>
  <c r="B4163" i="4" s="1"/>
  <c r="B4833" i="4" s="1"/>
  <c r="E143" i="4"/>
  <c r="E813" i="4" s="1"/>
  <c r="E1483" i="4" s="1"/>
  <c r="E2153" i="4" s="1"/>
  <c r="E2823" i="4" s="1"/>
  <c r="E3493" i="4" s="1"/>
  <c r="E4163" i="4" s="1"/>
  <c r="E4833" i="4" s="1"/>
  <c r="A144" i="4"/>
  <c r="A814" i="4" s="1"/>
  <c r="A1484" i="4" s="1"/>
  <c r="A2154" i="4" s="1"/>
  <c r="A2824" i="4" s="1"/>
  <c r="A3494" i="4" s="1"/>
  <c r="A4164" i="4" s="1"/>
  <c r="A4834" i="4" s="1"/>
  <c r="B144" i="4"/>
  <c r="B814" i="4" s="1"/>
  <c r="B1484" i="4" s="1"/>
  <c r="B2154" i="4" s="1"/>
  <c r="B2824" i="4" s="1"/>
  <c r="B3494" i="4" s="1"/>
  <c r="B4164" i="4" s="1"/>
  <c r="B4834" i="4" s="1"/>
  <c r="E144" i="4"/>
  <c r="E814" i="4" s="1"/>
  <c r="E1484" i="4" s="1"/>
  <c r="E2154" i="4" s="1"/>
  <c r="E2824" i="4" s="1"/>
  <c r="E3494" i="4" s="1"/>
  <c r="E4164" i="4" s="1"/>
  <c r="E4834" i="4" s="1"/>
  <c r="A145" i="4"/>
  <c r="A815" i="4" s="1"/>
  <c r="A1485" i="4" s="1"/>
  <c r="A2155" i="4" s="1"/>
  <c r="A2825" i="4" s="1"/>
  <c r="A3495" i="4" s="1"/>
  <c r="A4165" i="4" s="1"/>
  <c r="A4835" i="4" s="1"/>
  <c r="B145" i="4"/>
  <c r="B815" i="4" s="1"/>
  <c r="B1485" i="4" s="1"/>
  <c r="B2155" i="4" s="1"/>
  <c r="B2825" i="4" s="1"/>
  <c r="B3495" i="4" s="1"/>
  <c r="B4165" i="4" s="1"/>
  <c r="B4835" i="4" s="1"/>
  <c r="E145" i="4"/>
  <c r="E815" i="4" s="1"/>
  <c r="E1485" i="4" s="1"/>
  <c r="E2155" i="4" s="1"/>
  <c r="E2825" i="4" s="1"/>
  <c r="E3495" i="4" s="1"/>
  <c r="E4165" i="4" s="1"/>
  <c r="E4835" i="4" s="1"/>
  <c r="O145" i="4"/>
  <c r="P145" i="4" s="1"/>
  <c r="A146" i="4"/>
  <c r="A816" i="4" s="1"/>
  <c r="A1486" i="4" s="1"/>
  <c r="A2156" i="4" s="1"/>
  <c r="A2826" i="4" s="1"/>
  <c r="A3496" i="4" s="1"/>
  <c r="A4166" i="4" s="1"/>
  <c r="A4836" i="4" s="1"/>
  <c r="B146" i="4"/>
  <c r="B816" i="4" s="1"/>
  <c r="B1486" i="4" s="1"/>
  <c r="B2156" i="4" s="1"/>
  <c r="B2826" i="4" s="1"/>
  <c r="B3496" i="4" s="1"/>
  <c r="B4166" i="4" s="1"/>
  <c r="B4836" i="4" s="1"/>
  <c r="E146" i="4"/>
  <c r="E816" i="4" s="1"/>
  <c r="E1486" i="4" s="1"/>
  <c r="E2156" i="4" s="1"/>
  <c r="E2826" i="4" s="1"/>
  <c r="E3496" i="4" s="1"/>
  <c r="E4166" i="4" s="1"/>
  <c r="E4836" i="4" s="1"/>
  <c r="O146" i="4"/>
  <c r="P146" i="4" s="1"/>
  <c r="A147" i="4"/>
  <c r="A817" i="4" s="1"/>
  <c r="A1487" i="4" s="1"/>
  <c r="A2157" i="4" s="1"/>
  <c r="A2827" i="4" s="1"/>
  <c r="A3497" i="4" s="1"/>
  <c r="A4167" i="4" s="1"/>
  <c r="A4837" i="4" s="1"/>
  <c r="B147" i="4"/>
  <c r="B817" i="4" s="1"/>
  <c r="B1487" i="4" s="1"/>
  <c r="B2157" i="4" s="1"/>
  <c r="B2827" i="4" s="1"/>
  <c r="B3497" i="4" s="1"/>
  <c r="B4167" i="4" s="1"/>
  <c r="B4837" i="4" s="1"/>
  <c r="C147" i="4"/>
  <c r="C817" i="4" s="1"/>
  <c r="C1487" i="4" s="1"/>
  <c r="C2157" i="4" s="1"/>
  <c r="C2827" i="4" s="1"/>
  <c r="C3497" i="4" s="1"/>
  <c r="C4167" i="4" s="1"/>
  <c r="C4837" i="4" s="1"/>
  <c r="D147" i="4"/>
  <c r="D817" i="4" s="1"/>
  <c r="D1487" i="4" s="1"/>
  <c r="D2157" i="4" s="1"/>
  <c r="D2827" i="4" s="1"/>
  <c r="D3497" i="4" s="1"/>
  <c r="D4167" i="4" s="1"/>
  <c r="D4837" i="4" s="1"/>
  <c r="A148" i="4"/>
  <c r="A818" i="4" s="1"/>
  <c r="A1488" i="4" s="1"/>
  <c r="A2158" i="4" s="1"/>
  <c r="A2828" i="4" s="1"/>
  <c r="A3498" i="4" s="1"/>
  <c r="A4168" i="4" s="1"/>
  <c r="A4838" i="4" s="1"/>
  <c r="B148" i="4"/>
  <c r="B818" i="4" s="1"/>
  <c r="B1488" i="4" s="1"/>
  <c r="B2158" i="4" s="1"/>
  <c r="B2828" i="4" s="1"/>
  <c r="B3498" i="4" s="1"/>
  <c r="B4168" i="4" s="1"/>
  <c r="B4838" i="4" s="1"/>
  <c r="E148" i="4"/>
  <c r="E818" i="4" s="1"/>
  <c r="E1488" i="4" s="1"/>
  <c r="E2158" i="4" s="1"/>
  <c r="E2828" i="4" s="1"/>
  <c r="E3498" i="4" s="1"/>
  <c r="E4168" i="4" s="1"/>
  <c r="E4838" i="4" s="1"/>
  <c r="A149" i="4"/>
  <c r="A819" i="4" s="1"/>
  <c r="A1489" i="4" s="1"/>
  <c r="A2159" i="4" s="1"/>
  <c r="A2829" i="4" s="1"/>
  <c r="A3499" i="4" s="1"/>
  <c r="A4169" i="4" s="1"/>
  <c r="A4839" i="4" s="1"/>
  <c r="B149" i="4"/>
  <c r="B819" i="4" s="1"/>
  <c r="B1489" i="4" s="1"/>
  <c r="B2159" i="4" s="1"/>
  <c r="B2829" i="4" s="1"/>
  <c r="B3499" i="4" s="1"/>
  <c r="B4169" i="4" s="1"/>
  <c r="B4839" i="4" s="1"/>
  <c r="C149" i="4"/>
  <c r="C819" i="4" s="1"/>
  <c r="C1489" i="4" s="1"/>
  <c r="C2159" i="4" s="1"/>
  <c r="C2829" i="4" s="1"/>
  <c r="C3499" i="4" s="1"/>
  <c r="C4169" i="4" s="1"/>
  <c r="C4839" i="4" s="1"/>
  <c r="D149" i="4"/>
  <c r="D819" i="4" s="1"/>
  <c r="D1489" i="4" s="1"/>
  <c r="D2159" i="4" s="1"/>
  <c r="D2829" i="4" s="1"/>
  <c r="D3499" i="4" s="1"/>
  <c r="D4169" i="4" s="1"/>
  <c r="D4839" i="4" s="1"/>
  <c r="O149" i="4"/>
  <c r="P149" i="4" s="1"/>
  <c r="A150" i="4"/>
  <c r="A820" i="4" s="1"/>
  <c r="A1490" i="4" s="1"/>
  <c r="A2160" i="4" s="1"/>
  <c r="A2830" i="4" s="1"/>
  <c r="A3500" i="4" s="1"/>
  <c r="A4170" i="4" s="1"/>
  <c r="A4840" i="4" s="1"/>
  <c r="B150" i="4"/>
  <c r="B820" i="4" s="1"/>
  <c r="B1490" i="4" s="1"/>
  <c r="B2160" i="4" s="1"/>
  <c r="B2830" i="4" s="1"/>
  <c r="B3500" i="4" s="1"/>
  <c r="B4170" i="4" s="1"/>
  <c r="B4840" i="4" s="1"/>
  <c r="E150" i="4"/>
  <c r="E820" i="4" s="1"/>
  <c r="E1490" i="4" s="1"/>
  <c r="E2160" i="4" s="1"/>
  <c r="E2830" i="4" s="1"/>
  <c r="E3500" i="4" s="1"/>
  <c r="E4170" i="4" s="1"/>
  <c r="E4840" i="4" s="1"/>
  <c r="A151" i="4"/>
  <c r="A821" i="4" s="1"/>
  <c r="A1491" i="4" s="1"/>
  <c r="A2161" i="4" s="1"/>
  <c r="A2831" i="4" s="1"/>
  <c r="A3501" i="4" s="1"/>
  <c r="A4171" i="4" s="1"/>
  <c r="A4841" i="4" s="1"/>
  <c r="B151" i="4"/>
  <c r="B821" i="4" s="1"/>
  <c r="B1491" i="4" s="1"/>
  <c r="B2161" i="4" s="1"/>
  <c r="B2831" i="4" s="1"/>
  <c r="B3501" i="4" s="1"/>
  <c r="B4171" i="4" s="1"/>
  <c r="B4841" i="4" s="1"/>
  <c r="C151" i="4"/>
  <c r="C821" i="4" s="1"/>
  <c r="C1491" i="4" s="1"/>
  <c r="C2161" i="4" s="1"/>
  <c r="C2831" i="4" s="1"/>
  <c r="C3501" i="4" s="1"/>
  <c r="C4171" i="4" s="1"/>
  <c r="C4841" i="4" s="1"/>
  <c r="D151" i="4"/>
  <c r="D821" i="4" s="1"/>
  <c r="D1491" i="4" s="1"/>
  <c r="D2161" i="4" s="1"/>
  <c r="D2831" i="4" s="1"/>
  <c r="D3501" i="4" s="1"/>
  <c r="D4171" i="4" s="1"/>
  <c r="D4841" i="4" s="1"/>
  <c r="O151" i="4"/>
  <c r="P151" i="4" s="1"/>
  <c r="A152" i="4"/>
  <c r="A822" i="4" s="1"/>
  <c r="A1492" i="4" s="1"/>
  <c r="A2162" i="4" s="1"/>
  <c r="A2832" i="4" s="1"/>
  <c r="A3502" i="4" s="1"/>
  <c r="A4172" i="4" s="1"/>
  <c r="A4842" i="4" s="1"/>
  <c r="B152" i="4"/>
  <c r="B822" i="4" s="1"/>
  <c r="B1492" i="4" s="1"/>
  <c r="B2162" i="4" s="1"/>
  <c r="B2832" i="4" s="1"/>
  <c r="B3502" i="4" s="1"/>
  <c r="B4172" i="4" s="1"/>
  <c r="B4842" i="4" s="1"/>
  <c r="E152" i="4"/>
  <c r="E822" i="4" s="1"/>
  <c r="E1492" i="4" s="1"/>
  <c r="E2162" i="4" s="1"/>
  <c r="E2832" i="4" s="1"/>
  <c r="E3502" i="4" s="1"/>
  <c r="E4172" i="4" s="1"/>
  <c r="E4842" i="4" s="1"/>
  <c r="O152" i="4"/>
  <c r="P152" i="4" s="1"/>
  <c r="A153" i="4"/>
  <c r="A823" i="4" s="1"/>
  <c r="A1493" i="4" s="1"/>
  <c r="A2163" i="4" s="1"/>
  <c r="A2833" i="4" s="1"/>
  <c r="A3503" i="4" s="1"/>
  <c r="A4173" i="4" s="1"/>
  <c r="A4843" i="4" s="1"/>
  <c r="B153" i="4"/>
  <c r="B823" i="4" s="1"/>
  <c r="B1493" i="4" s="1"/>
  <c r="B2163" i="4" s="1"/>
  <c r="B2833" i="4" s="1"/>
  <c r="B3503" i="4" s="1"/>
  <c r="B4173" i="4" s="1"/>
  <c r="B4843" i="4" s="1"/>
  <c r="E153" i="4"/>
  <c r="E823" i="4" s="1"/>
  <c r="E1493" i="4" s="1"/>
  <c r="E2163" i="4" s="1"/>
  <c r="E2833" i="4" s="1"/>
  <c r="E3503" i="4" s="1"/>
  <c r="E4173" i="4" s="1"/>
  <c r="E4843" i="4" s="1"/>
  <c r="O153" i="4"/>
  <c r="P153" i="4" s="1"/>
  <c r="A154" i="4"/>
  <c r="A824" i="4" s="1"/>
  <c r="A1494" i="4" s="1"/>
  <c r="A2164" i="4" s="1"/>
  <c r="A2834" i="4" s="1"/>
  <c r="A3504" i="4" s="1"/>
  <c r="A4174" i="4" s="1"/>
  <c r="A4844" i="4" s="1"/>
  <c r="B154" i="4"/>
  <c r="B824" i="4" s="1"/>
  <c r="B1494" i="4" s="1"/>
  <c r="B2164" i="4" s="1"/>
  <c r="B2834" i="4" s="1"/>
  <c r="B3504" i="4" s="1"/>
  <c r="B4174" i="4" s="1"/>
  <c r="B4844" i="4" s="1"/>
  <c r="E154" i="4"/>
  <c r="E824" i="4" s="1"/>
  <c r="E1494" i="4" s="1"/>
  <c r="E2164" i="4" s="1"/>
  <c r="E2834" i="4" s="1"/>
  <c r="E3504" i="4" s="1"/>
  <c r="E4174" i="4" s="1"/>
  <c r="E4844" i="4" s="1"/>
  <c r="O154" i="4"/>
  <c r="P154" i="4" s="1"/>
  <c r="A155" i="4"/>
  <c r="A825" i="4" s="1"/>
  <c r="A1495" i="4" s="1"/>
  <c r="A2165" i="4" s="1"/>
  <c r="A2835" i="4" s="1"/>
  <c r="A3505" i="4" s="1"/>
  <c r="A4175" i="4" s="1"/>
  <c r="A4845" i="4" s="1"/>
  <c r="B155" i="4"/>
  <c r="B825" i="4" s="1"/>
  <c r="B1495" i="4" s="1"/>
  <c r="B2165" i="4" s="1"/>
  <c r="B2835" i="4" s="1"/>
  <c r="B3505" i="4" s="1"/>
  <c r="B4175" i="4" s="1"/>
  <c r="B4845" i="4" s="1"/>
  <c r="C155" i="4"/>
  <c r="C825" i="4" s="1"/>
  <c r="C1495" i="4" s="1"/>
  <c r="C2165" i="4" s="1"/>
  <c r="C2835" i="4" s="1"/>
  <c r="C3505" i="4" s="1"/>
  <c r="C4175" i="4" s="1"/>
  <c r="C4845" i="4" s="1"/>
  <c r="D155" i="4"/>
  <c r="D825" i="4" s="1"/>
  <c r="D1495" i="4" s="1"/>
  <c r="D2165" i="4" s="1"/>
  <c r="D2835" i="4" s="1"/>
  <c r="D3505" i="4" s="1"/>
  <c r="D4175" i="4" s="1"/>
  <c r="D4845" i="4" s="1"/>
  <c r="O155" i="4"/>
  <c r="P155" i="4" s="1"/>
  <c r="A156" i="4"/>
  <c r="A826" i="4" s="1"/>
  <c r="A1496" i="4" s="1"/>
  <c r="A2166" i="4" s="1"/>
  <c r="A2836" i="4" s="1"/>
  <c r="A3506" i="4" s="1"/>
  <c r="A4176" i="4" s="1"/>
  <c r="A4846" i="4" s="1"/>
  <c r="B156" i="4"/>
  <c r="B826" i="4" s="1"/>
  <c r="B1496" i="4" s="1"/>
  <c r="B2166" i="4" s="1"/>
  <c r="B2836" i="4" s="1"/>
  <c r="B3506" i="4" s="1"/>
  <c r="B4176" i="4" s="1"/>
  <c r="B4846" i="4" s="1"/>
  <c r="E156" i="4"/>
  <c r="E826" i="4" s="1"/>
  <c r="E1496" i="4" s="1"/>
  <c r="E2166" i="4" s="1"/>
  <c r="E2836" i="4" s="1"/>
  <c r="E3506" i="4" s="1"/>
  <c r="E4176" i="4" s="1"/>
  <c r="E4846" i="4" s="1"/>
  <c r="A157" i="4"/>
  <c r="A827" i="4" s="1"/>
  <c r="A1497" i="4" s="1"/>
  <c r="A2167" i="4" s="1"/>
  <c r="A2837" i="4" s="1"/>
  <c r="A3507" i="4" s="1"/>
  <c r="A4177" i="4" s="1"/>
  <c r="A4847" i="4" s="1"/>
  <c r="B157" i="4"/>
  <c r="B827" i="4" s="1"/>
  <c r="B1497" i="4" s="1"/>
  <c r="B2167" i="4" s="1"/>
  <c r="B2837" i="4" s="1"/>
  <c r="B3507" i="4" s="1"/>
  <c r="B4177" i="4" s="1"/>
  <c r="B4847" i="4" s="1"/>
  <c r="E157" i="4"/>
  <c r="E827" i="4" s="1"/>
  <c r="E1497" i="4" s="1"/>
  <c r="E2167" i="4" s="1"/>
  <c r="E2837" i="4" s="1"/>
  <c r="E3507" i="4" s="1"/>
  <c r="E4177" i="4" s="1"/>
  <c r="E4847" i="4" s="1"/>
  <c r="O157" i="4"/>
  <c r="P157" i="4" s="1"/>
  <c r="A158" i="4"/>
  <c r="A828" i="4" s="1"/>
  <c r="A1498" i="4" s="1"/>
  <c r="A2168" i="4" s="1"/>
  <c r="A2838" i="4" s="1"/>
  <c r="A3508" i="4" s="1"/>
  <c r="A4178" i="4" s="1"/>
  <c r="A4848" i="4" s="1"/>
  <c r="B158" i="4"/>
  <c r="B828" i="4" s="1"/>
  <c r="B1498" i="4" s="1"/>
  <c r="B2168" i="4" s="1"/>
  <c r="B2838" i="4" s="1"/>
  <c r="B3508" i="4" s="1"/>
  <c r="B4178" i="4" s="1"/>
  <c r="B4848" i="4" s="1"/>
  <c r="E158" i="4"/>
  <c r="E828" i="4" s="1"/>
  <c r="E1498" i="4" s="1"/>
  <c r="E2168" i="4" s="1"/>
  <c r="E2838" i="4" s="1"/>
  <c r="E3508" i="4" s="1"/>
  <c r="E4178" i="4" s="1"/>
  <c r="E4848" i="4" s="1"/>
  <c r="A159" i="4"/>
  <c r="A829" i="4" s="1"/>
  <c r="A1499" i="4" s="1"/>
  <c r="A2169" i="4" s="1"/>
  <c r="A2839" i="4" s="1"/>
  <c r="A3509" i="4" s="1"/>
  <c r="A4179" i="4" s="1"/>
  <c r="A4849" i="4" s="1"/>
  <c r="B159" i="4"/>
  <c r="B829" i="4" s="1"/>
  <c r="B1499" i="4" s="1"/>
  <c r="B2169" i="4" s="1"/>
  <c r="B2839" i="4" s="1"/>
  <c r="B3509" i="4" s="1"/>
  <c r="B4179" i="4" s="1"/>
  <c r="B4849" i="4" s="1"/>
  <c r="E159" i="4"/>
  <c r="E829" i="4" s="1"/>
  <c r="E1499" i="4" s="1"/>
  <c r="E2169" i="4" s="1"/>
  <c r="E2839" i="4" s="1"/>
  <c r="E3509" i="4" s="1"/>
  <c r="E4179" i="4" s="1"/>
  <c r="E4849" i="4" s="1"/>
  <c r="A160" i="4"/>
  <c r="A830" i="4" s="1"/>
  <c r="A1500" i="4" s="1"/>
  <c r="A2170" i="4" s="1"/>
  <c r="A2840" i="4" s="1"/>
  <c r="A3510" i="4" s="1"/>
  <c r="A4180" i="4" s="1"/>
  <c r="A4850" i="4" s="1"/>
  <c r="B160" i="4"/>
  <c r="B830" i="4" s="1"/>
  <c r="B1500" i="4" s="1"/>
  <c r="B2170" i="4" s="1"/>
  <c r="B2840" i="4" s="1"/>
  <c r="B3510" i="4" s="1"/>
  <c r="B4180" i="4" s="1"/>
  <c r="B4850" i="4" s="1"/>
  <c r="C160" i="4"/>
  <c r="C830" i="4" s="1"/>
  <c r="C1500" i="4" s="1"/>
  <c r="C2170" i="4" s="1"/>
  <c r="C2840" i="4" s="1"/>
  <c r="C3510" i="4" s="1"/>
  <c r="C4180" i="4" s="1"/>
  <c r="C4850" i="4" s="1"/>
  <c r="D160" i="4"/>
  <c r="D830" i="4" s="1"/>
  <c r="D1500" i="4" s="1"/>
  <c r="D2170" i="4" s="1"/>
  <c r="D2840" i="4" s="1"/>
  <c r="D3510" i="4" s="1"/>
  <c r="D4180" i="4" s="1"/>
  <c r="D4850" i="4" s="1"/>
  <c r="O160" i="4"/>
  <c r="P160" i="4" s="1"/>
  <c r="A161" i="4"/>
  <c r="A831" i="4" s="1"/>
  <c r="A1501" i="4" s="1"/>
  <c r="A2171" i="4" s="1"/>
  <c r="A2841" i="4" s="1"/>
  <c r="A3511" i="4" s="1"/>
  <c r="A4181" i="4" s="1"/>
  <c r="A4851" i="4" s="1"/>
  <c r="B161" i="4"/>
  <c r="B831" i="4" s="1"/>
  <c r="B1501" i="4" s="1"/>
  <c r="B2171" i="4" s="1"/>
  <c r="B2841" i="4" s="1"/>
  <c r="B3511" i="4" s="1"/>
  <c r="B4181" i="4" s="1"/>
  <c r="B4851" i="4" s="1"/>
  <c r="E161" i="4"/>
  <c r="E831" i="4" s="1"/>
  <c r="E1501" i="4" s="1"/>
  <c r="E2171" i="4" s="1"/>
  <c r="E2841" i="4" s="1"/>
  <c r="E3511" i="4" s="1"/>
  <c r="E4181" i="4" s="1"/>
  <c r="E4851" i="4" s="1"/>
  <c r="O161" i="4"/>
  <c r="P161" i="4" s="1"/>
  <c r="A162" i="4"/>
  <c r="A832" i="4" s="1"/>
  <c r="A1502" i="4" s="1"/>
  <c r="A2172" i="4" s="1"/>
  <c r="A2842" i="4" s="1"/>
  <c r="A3512" i="4" s="1"/>
  <c r="A4182" i="4" s="1"/>
  <c r="A4852" i="4" s="1"/>
  <c r="B162" i="4"/>
  <c r="B832" i="4" s="1"/>
  <c r="B1502" i="4" s="1"/>
  <c r="B2172" i="4" s="1"/>
  <c r="B2842" i="4" s="1"/>
  <c r="B3512" i="4" s="1"/>
  <c r="B4182" i="4" s="1"/>
  <c r="B4852" i="4" s="1"/>
  <c r="E162" i="4"/>
  <c r="E832" i="4" s="1"/>
  <c r="E1502" i="4" s="1"/>
  <c r="E2172" i="4" s="1"/>
  <c r="E2842" i="4" s="1"/>
  <c r="E3512" i="4" s="1"/>
  <c r="E4182" i="4" s="1"/>
  <c r="E4852" i="4" s="1"/>
  <c r="O162" i="4"/>
  <c r="P162" i="4" s="1"/>
  <c r="A163" i="4"/>
  <c r="A833" i="4" s="1"/>
  <c r="A1503" i="4" s="1"/>
  <c r="A2173" i="4" s="1"/>
  <c r="A2843" i="4" s="1"/>
  <c r="A3513" i="4" s="1"/>
  <c r="A4183" i="4" s="1"/>
  <c r="A4853" i="4" s="1"/>
  <c r="B163" i="4"/>
  <c r="B833" i="4" s="1"/>
  <c r="B1503" i="4" s="1"/>
  <c r="B2173" i="4" s="1"/>
  <c r="B2843" i="4" s="1"/>
  <c r="B3513" i="4" s="1"/>
  <c r="B4183" i="4" s="1"/>
  <c r="B4853" i="4" s="1"/>
  <c r="E163" i="4"/>
  <c r="E833" i="4" s="1"/>
  <c r="E1503" i="4" s="1"/>
  <c r="E2173" i="4" s="1"/>
  <c r="E2843" i="4" s="1"/>
  <c r="E3513" i="4" s="1"/>
  <c r="E4183" i="4" s="1"/>
  <c r="E4853" i="4" s="1"/>
  <c r="A164" i="4"/>
  <c r="A834" i="4" s="1"/>
  <c r="A1504" i="4" s="1"/>
  <c r="A2174" i="4" s="1"/>
  <c r="A2844" i="4" s="1"/>
  <c r="A3514" i="4" s="1"/>
  <c r="A4184" i="4" s="1"/>
  <c r="A4854" i="4" s="1"/>
  <c r="B164" i="4"/>
  <c r="B834" i="4" s="1"/>
  <c r="B1504" i="4" s="1"/>
  <c r="B2174" i="4" s="1"/>
  <c r="B2844" i="4" s="1"/>
  <c r="B3514" i="4" s="1"/>
  <c r="B4184" i="4" s="1"/>
  <c r="B4854" i="4" s="1"/>
  <c r="E164" i="4"/>
  <c r="E834" i="4" s="1"/>
  <c r="E1504" i="4" s="1"/>
  <c r="E2174" i="4" s="1"/>
  <c r="E2844" i="4" s="1"/>
  <c r="E3514" i="4" s="1"/>
  <c r="E4184" i="4" s="1"/>
  <c r="E4854" i="4" s="1"/>
  <c r="O164" i="4"/>
  <c r="P164" i="4" s="1"/>
  <c r="A165" i="4"/>
  <c r="A835" i="4" s="1"/>
  <c r="A1505" i="4" s="1"/>
  <c r="A2175" i="4" s="1"/>
  <c r="A2845" i="4" s="1"/>
  <c r="A3515" i="4" s="1"/>
  <c r="A4185" i="4" s="1"/>
  <c r="A4855" i="4" s="1"/>
  <c r="B165" i="4"/>
  <c r="B835" i="4" s="1"/>
  <c r="B1505" i="4" s="1"/>
  <c r="B2175" i="4" s="1"/>
  <c r="B2845" i="4" s="1"/>
  <c r="B3515" i="4" s="1"/>
  <c r="B4185" i="4" s="1"/>
  <c r="B4855" i="4" s="1"/>
  <c r="C165" i="4"/>
  <c r="C835" i="4" s="1"/>
  <c r="C1505" i="4" s="1"/>
  <c r="C2175" i="4" s="1"/>
  <c r="C2845" i="4" s="1"/>
  <c r="C3515" i="4" s="1"/>
  <c r="C4185" i="4" s="1"/>
  <c r="C4855" i="4" s="1"/>
  <c r="D165" i="4"/>
  <c r="D835" i="4" s="1"/>
  <c r="D1505" i="4" s="1"/>
  <c r="D2175" i="4" s="1"/>
  <c r="D2845" i="4" s="1"/>
  <c r="D3515" i="4" s="1"/>
  <c r="D4185" i="4" s="1"/>
  <c r="D4855" i="4" s="1"/>
  <c r="O165" i="4"/>
  <c r="P165" i="4" s="1"/>
  <c r="A166" i="4"/>
  <c r="A836" i="4" s="1"/>
  <c r="A1506" i="4" s="1"/>
  <c r="A2176" i="4" s="1"/>
  <c r="A2846" i="4" s="1"/>
  <c r="A3516" i="4" s="1"/>
  <c r="A4186" i="4" s="1"/>
  <c r="A4856" i="4" s="1"/>
  <c r="B166" i="4"/>
  <c r="B836" i="4" s="1"/>
  <c r="B1506" i="4" s="1"/>
  <c r="B2176" i="4" s="1"/>
  <c r="B2846" i="4" s="1"/>
  <c r="B3516" i="4" s="1"/>
  <c r="B4186" i="4" s="1"/>
  <c r="B4856" i="4" s="1"/>
  <c r="A167" i="4"/>
  <c r="A837" i="4" s="1"/>
  <c r="A1507" i="4" s="1"/>
  <c r="A2177" i="4" s="1"/>
  <c r="A2847" i="4" s="1"/>
  <c r="A3517" i="4" s="1"/>
  <c r="A4187" i="4" s="1"/>
  <c r="A4857" i="4" s="1"/>
  <c r="B167" i="4"/>
  <c r="B837" i="4" s="1"/>
  <c r="B1507" i="4" s="1"/>
  <c r="B2177" i="4" s="1"/>
  <c r="B2847" i="4" s="1"/>
  <c r="B3517" i="4" s="1"/>
  <c r="B4187" i="4" s="1"/>
  <c r="B4857" i="4" s="1"/>
  <c r="A168" i="4"/>
  <c r="A838" i="4" s="1"/>
  <c r="A1508" i="4" s="1"/>
  <c r="A2178" i="4" s="1"/>
  <c r="A2848" i="4" s="1"/>
  <c r="A3518" i="4" s="1"/>
  <c r="A4188" i="4" s="1"/>
  <c r="A4858" i="4" s="1"/>
  <c r="B168" i="4"/>
  <c r="B838" i="4" s="1"/>
  <c r="B1508" i="4" s="1"/>
  <c r="B2178" i="4" s="1"/>
  <c r="B2848" i="4" s="1"/>
  <c r="B3518" i="4" s="1"/>
  <c r="B4188" i="4" s="1"/>
  <c r="B4858" i="4" s="1"/>
  <c r="A169" i="4"/>
  <c r="A839" i="4" s="1"/>
  <c r="A1509" i="4" s="1"/>
  <c r="A2179" i="4" s="1"/>
  <c r="A2849" i="4" s="1"/>
  <c r="A3519" i="4" s="1"/>
  <c r="A4189" i="4" s="1"/>
  <c r="A4859" i="4" s="1"/>
  <c r="B169" i="4"/>
  <c r="B839" i="4" s="1"/>
  <c r="B1509" i="4" s="1"/>
  <c r="B2179" i="4" s="1"/>
  <c r="B2849" i="4" s="1"/>
  <c r="B3519" i="4" s="1"/>
  <c r="B4189" i="4" s="1"/>
  <c r="B4859" i="4" s="1"/>
  <c r="A170" i="4"/>
  <c r="A840" i="4" s="1"/>
  <c r="A1510" i="4" s="1"/>
  <c r="A2180" i="4" s="1"/>
  <c r="A2850" i="4" s="1"/>
  <c r="A3520" i="4" s="1"/>
  <c r="A4190" i="4" s="1"/>
  <c r="A4860" i="4" s="1"/>
  <c r="B170" i="4"/>
  <c r="B840" i="4" s="1"/>
  <c r="B1510" i="4" s="1"/>
  <c r="B2180" i="4" s="1"/>
  <c r="B2850" i="4" s="1"/>
  <c r="B3520" i="4" s="1"/>
  <c r="B4190" i="4" s="1"/>
  <c r="B4860" i="4" s="1"/>
  <c r="A171" i="4"/>
  <c r="A841" i="4" s="1"/>
  <c r="A1511" i="4" s="1"/>
  <c r="A2181" i="4" s="1"/>
  <c r="A2851" i="4" s="1"/>
  <c r="A3521" i="4" s="1"/>
  <c r="A4191" i="4" s="1"/>
  <c r="A4861" i="4" s="1"/>
  <c r="B171" i="4"/>
  <c r="B841" i="4" s="1"/>
  <c r="B1511" i="4" s="1"/>
  <c r="B2181" i="4" s="1"/>
  <c r="B2851" i="4" s="1"/>
  <c r="B3521" i="4" s="1"/>
  <c r="B4191" i="4" s="1"/>
  <c r="B4861" i="4" s="1"/>
  <c r="C171" i="4"/>
  <c r="C841" i="4" s="1"/>
  <c r="C1511" i="4" s="1"/>
  <c r="C2181" i="4" s="1"/>
  <c r="C2851" i="4" s="1"/>
  <c r="C3521" i="4" s="1"/>
  <c r="C4191" i="4" s="1"/>
  <c r="C4861" i="4" s="1"/>
  <c r="D171" i="4"/>
  <c r="D841" i="4" s="1"/>
  <c r="D1511" i="4" s="1"/>
  <c r="D2181" i="4" s="1"/>
  <c r="D2851" i="4" s="1"/>
  <c r="D3521" i="4" s="1"/>
  <c r="D4191" i="4" s="1"/>
  <c r="D4861" i="4" s="1"/>
  <c r="O171" i="4"/>
  <c r="P171" i="4" s="1"/>
  <c r="A172" i="4"/>
  <c r="A842" i="4" s="1"/>
  <c r="A1512" i="4" s="1"/>
  <c r="A2182" i="4" s="1"/>
  <c r="A2852" i="4" s="1"/>
  <c r="A3522" i="4" s="1"/>
  <c r="A4192" i="4" s="1"/>
  <c r="A4862" i="4" s="1"/>
  <c r="B172" i="4"/>
  <c r="B842" i="4" s="1"/>
  <c r="B1512" i="4" s="1"/>
  <c r="B2182" i="4" s="1"/>
  <c r="B2852" i="4" s="1"/>
  <c r="B3522" i="4" s="1"/>
  <c r="B4192" i="4" s="1"/>
  <c r="B4862" i="4" s="1"/>
  <c r="E172" i="4"/>
  <c r="E842" i="4" s="1"/>
  <c r="E1512" i="4" s="1"/>
  <c r="E2182" i="4" s="1"/>
  <c r="E2852" i="4" s="1"/>
  <c r="E3522" i="4" s="1"/>
  <c r="E4192" i="4" s="1"/>
  <c r="E4862" i="4" s="1"/>
  <c r="O172" i="4"/>
  <c r="P172" i="4" s="1"/>
  <c r="A173" i="4"/>
  <c r="A843" i="4" s="1"/>
  <c r="A1513" i="4" s="1"/>
  <c r="A2183" i="4" s="1"/>
  <c r="A2853" i="4" s="1"/>
  <c r="A3523" i="4" s="1"/>
  <c r="A4193" i="4" s="1"/>
  <c r="A4863" i="4" s="1"/>
  <c r="B173" i="4"/>
  <c r="B843" i="4" s="1"/>
  <c r="B1513" i="4" s="1"/>
  <c r="B2183" i="4" s="1"/>
  <c r="B2853" i="4" s="1"/>
  <c r="B3523" i="4" s="1"/>
  <c r="B4193" i="4" s="1"/>
  <c r="B4863" i="4" s="1"/>
  <c r="E173" i="4"/>
  <c r="E843" i="4" s="1"/>
  <c r="E1513" i="4" s="1"/>
  <c r="E2183" i="4" s="1"/>
  <c r="E2853" i="4" s="1"/>
  <c r="E3523" i="4" s="1"/>
  <c r="E4193" i="4" s="1"/>
  <c r="E4863" i="4" s="1"/>
  <c r="O173" i="4"/>
  <c r="P173" i="4" s="1"/>
  <c r="A174" i="4"/>
  <c r="A844" i="4" s="1"/>
  <c r="A1514" i="4" s="1"/>
  <c r="A2184" i="4" s="1"/>
  <c r="A2854" i="4" s="1"/>
  <c r="A3524" i="4" s="1"/>
  <c r="A4194" i="4" s="1"/>
  <c r="A4864" i="4" s="1"/>
  <c r="B174" i="4"/>
  <c r="B844" i="4" s="1"/>
  <c r="B1514" i="4" s="1"/>
  <c r="B2184" i="4" s="1"/>
  <c r="B2854" i="4" s="1"/>
  <c r="B3524" i="4" s="1"/>
  <c r="B4194" i="4" s="1"/>
  <c r="B4864" i="4" s="1"/>
  <c r="E174" i="4"/>
  <c r="E844" i="4" s="1"/>
  <c r="E1514" i="4" s="1"/>
  <c r="E2184" i="4" s="1"/>
  <c r="E2854" i="4" s="1"/>
  <c r="E3524" i="4" s="1"/>
  <c r="E4194" i="4" s="1"/>
  <c r="E4864" i="4" s="1"/>
  <c r="A175" i="4"/>
  <c r="A845" i="4" s="1"/>
  <c r="A1515" i="4" s="1"/>
  <c r="A2185" i="4" s="1"/>
  <c r="A2855" i="4" s="1"/>
  <c r="A3525" i="4" s="1"/>
  <c r="A4195" i="4" s="1"/>
  <c r="A4865" i="4" s="1"/>
  <c r="B175" i="4"/>
  <c r="B845" i="4" s="1"/>
  <c r="B1515" i="4" s="1"/>
  <c r="B2185" i="4" s="1"/>
  <c r="B2855" i="4" s="1"/>
  <c r="B3525" i="4" s="1"/>
  <c r="B4195" i="4" s="1"/>
  <c r="B4865" i="4" s="1"/>
  <c r="E175" i="4"/>
  <c r="E845" i="4" s="1"/>
  <c r="E1515" i="4" s="1"/>
  <c r="E2185" i="4" s="1"/>
  <c r="E2855" i="4" s="1"/>
  <c r="E3525" i="4" s="1"/>
  <c r="E4195" i="4" s="1"/>
  <c r="E4865" i="4" s="1"/>
  <c r="O175" i="4"/>
  <c r="P175" i="4" s="1"/>
  <c r="A176" i="4"/>
  <c r="A846" i="4" s="1"/>
  <c r="A1516" i="4" s="1"/>
  <c r="A2186" i="4" s="1"/>
  <c r="A2856" i="4" s="1"/>
  <c r="A3526" i="4" s="1"/>
  <c r="A4196" i="4" s="1"/>
  <c r="A4866" i="4" s="1"/>
  <c r="B176" i="4"/>
  <c r="B846" i="4" s="1"/>
  <c r="B1516" i="4" s="1"/>
  <c r="B2186" i="4" s="1"/>
  <c r="B2856" i="4" s="1"/>
  <c r="B3526" i="4" s="1"/>
  <c r="B4196" i="4" s="1"/>
  <c r="B4866" i="4" s="1"/>
  <c r="E176" i="4"/>
  <c r="E846" i="4" s="1"/>
  <c r="E1516" i="4" s="1"/>
  <c r="E2186" i="4" s="1"/>
  <c r="E2856" i="4" s="1"/>
  <c r="E3526" i="4" s="1"/>
  <c r="E4196" i="4" s="1"/>
  <c r="E4866" i="4" s="1"/>
  <c r="O176" i="4"/>
  <c r="P176" i="4" s="1"/>
  <c r="A177" i="4"/>
  <c r="A847" i="4" s="1"/>
  <c r="A1517" i="4" s="1"/>
  <c r="A2187" i="4" s="1"/>
  <c r="A2857" i="4" s="1"/>
  <c r="A3527" i="4" s="1"/>
  <c r="A4197" i="4" s="1"/>
  <c r="A4867" i="4" s="1"/>
  <c r="B177" i="4"/>
  <c r="B847" i="4" s="1"/>
  <c r="B1517" i="4" s="1"/>
  <c r="B2187" i="4" s="1"/>
  <c r="B2857" i="4" s="1"/>
  <c r="B3527" i="4" s="1"/>
  <c r="B4197" i="4" s="1"/>
  <c r="B4867" i="4" s="1"/>
  <c r="E177" i="4"/>
  <c r="E847" i="4" s="1"/>
  <c r="E1517" i="4" s="1"/>
  <c r="E2187" i="4" s="1"/>
  <c r="E2857" i="4" s="1"/>
  <c r="E3527" i="4" s="1"/>
  <c r="E4197" i="4" s="1"/>
  <c r="E4867" i="4" s="1"/>
  <c r="A178" i="4"/>
  <c r="A848" i="4" s="1"/>
  <c r="A1518" i="4" s="1"/>
  <c r="A2188" i="4" s="1"/>
  <c r="A2858" i="4" s="1"/>
  <c r="A3528" i="4" s="1"/>
  <c r="A4198" i="4" s="1"/>
  <c r="A4868" i="4" s="1"/>
  <c r="B178" i="4"/>
  <c r="B848" i="4" s="1"/>
  <c r="B1518" i="4" s="1"/>
  <c r="B2188" i="4" s="1"/>
  <c r="B2858" i="4" s="1"/>
  <c r="B3528" i="4" s="1"/>
  <c r="B4198" i="4" s="1"/>
  <c r="B4868" i="4" s="1"/>
  <c r="E178" i="4"/>
  <c r="E848" i="4" s="1"/>
  <c r="E1518" i="4" s="1"/>
  <c r="E2188" i="4" s="1"/>
  <c r="E2858" i="4" s="1"/>
  <c r="E3528" i="4" s="1"/>
  <c r="E4198" i="4" s="1"/>
  <c r="E4868" i="4" s="1"/>
  <c r="O178" i="4"/>
  <c r="P178" i="4" s="1"/>
  <c r="A179" i="4"/>
  <c r="A849" i="4" s="1"/>
  <c r="A1519" i="4" s="1"/>
  <c r="A2189" i="4" s="1"/>
  <c r="A2859" i="4" s="1"/>
  <c r="A3529" i="4" s="1"/>
  <c r="A4199" i="4" s="1"/>
  <c r="A4869" i="4" s="1"/>
  <c r="B179" i="4"/>
  <c r="B849" i="4" s="1"/>
  <c r="B1519" i="4" s="1"/>
  <c r="B2189" i="4" s="1"/>
  <c r="B2859" i="4" s="1"/>
  <c r="B3529" i="4" s="1"/>
  <c r="B4199" i="4" s="1"/>
  <c r="B4869" i="4" s="1"/>
  <c r="E179" i="4"/>
  <c r="E849" i="4" s="1"/>
  <c r="E1519" i="4" s="1"/>
  <c r="E2189" i="4" s="1"/>
  <c r="E2859" i="4" s="1"/>
  <c r="E3529" i="4" s="1"/>
  <c r="E4199" i="4" s="1"/>
  <c r="E4869" i="4" s="1"/>
  <c r="O179" i="4"/>
  <c r="P179" i="4" s="1"/>
  <c r="A180" i="4"/>
  <c r="A850" i="4" s="1"/>
  <c r="A1520" i="4" s="1"/>
  <c r="A2190" i="4" s="1"/>
  <c r="A2860" i="4" s="1"/>
  <c r="A3530" i="4" s="1"/>
  <c r="A4200" i="4" s="1"/>
  <c r="A4870" i="4" s="1"/>
  <c r="B180" i="4"/>
  <c r="B850" i="4" s="1"/>
  <c r="B1520" i="4" s="1"/>
  <c r="B2190" i="4" s="1"/>
  <c r="B2860" i="4" s="1"/>
  <c r="B3530" i="4" s="1"/>
  <c r="B4200" i="4" s="1"/>
  <c r="B4870" i="4" s="1"/>
  <c r="E180" i="4"/>
  <c r="E850" i="4" s="1"/>
  <c r="E1520" i="4" s="1"/>
  <c r="E2190" i="4" s="1"/>
  <c r="E2860" i="4" s="1"/>
  <c r="E3530" i="4" s="1"/>
  <c r="E4200" i="4" s="1"/>
  <c r="E4870" i="4" s="1"/>
  <c r="O180" i="4"/>
  <c r="P180" i="4" s="1"/>
  <c r="A181" i="4"/>
  <c r="A851" i="4" s="1"/>
  <c r="A1521" i="4" s="1"/>
  <c r="A2191" i="4" s="1"/>
  <c r="A2861" i="4" s="1"/>
  <c r="A3531" i="4" s="1"/>
  <c r="A4201" i="4" s="1"/>
  <c r="A4871" i="4" s="1"/>
  <c r="B181" i="4"/>
  <c r="B851" i="4" s="1"/>
  <c r="B1521" i="4" s="1"/>
  <c r="B2191" i="4" s="1"/>
  <c r="B2861" i="4" s="1"/>
  <c r="B3531" i="4" s="1"/>
  <c r="B4201" i="4" s="1"/>
  <c r="B4871" i="4" s="1"/>
  <c r="E181" i="4"/>
  <c r="E851" i="4" s="1"/>
  <c r="E1521" i="4" s="1"/>
  <c r="E2191" i="4" s="1"/>
  <c r="E2861" i="4" s="1"/>
  <c r="E3531" i="4" s="1"/>
  <c r="E4201" i="4" s="1"/>
  <c r="E4871" i="4" s="1"/>
  <c r="O181" i="4"/>
  <c r="P181" i="4" s="1"/>
  <c r="A182" i="4"/>
  <c r="A852" i="4" s="1"/>
  <c r="A1522" i="4" s="1"/>
  <c r="A2192" i="4" s="1"/>
  <c r="A2862" i="4" s="1"/>
  <c r="A3532" i="4" s="1"/>
  <c r="A4202" i="4" s="1"/>
  <c r="A4872" i="4" s="1"/>
  <c r="B182" i="4"/>
  <c r="B852" i="4" s="1"/>
  <c r="B1522" i="4" s="1"/>
  <c r="B2192" i="4" s="1"/>
  <c r="B2862" i="4" s="1"/>
  <c r="B3532" i="4" s="1"/>
  <c r="B4202" i="4" s="1"/>
  <c r="B4872" i="4" s="1"/>
  <c r="E182" i="4"/>
  <c r="E852" i="4" s="1"/>
  <c r="E1522" i="4" s="1"/>
  <c r="E2192" i="4" s="1"/>
  <c r="E2862" i="4" s="1"/>
  <c r="E3532" i="4" s="1"/>
  <c r="E4202" i="4" s="1"/>
  <c r="E4872" i="4" s="1"/>
  <c r="O182" i="4"/>
  <c r="P182" i="4" s="1"/>
  <c r="A183" i="4"/>
  <c r="A853" i="4" s="1"/>
  <c r="A1523" i="4" s="1"/>
  <c r="A2193" i="4" s="1"/>
  <c r="A2863" i="4" s="1"/>
  <c r="A3533" i="4" s="1"/>
  <c r="A4203" i="4" s="1"/>
  <c r="A4873" i="4" s="1"/>
  <c r="B183" i="4"/>
  <c r="B853" i="4" s="1"/>
  <c r="B1523" i="4" s="1"/>
  <c r="B2193" i="4" s="1"/>
  <c r="B2863" i="4" s="1"/>
  <c r="B3533" i="4" s="1"/>
  <c r="B4203" i="4" s="1"/>
  <c r="B4873" i="4" s="1"/>
  <c r="E183" i="4"/>
  <c r="E853" i="4" s="1"/>
  <c r="E1523" i="4" s="1"/>
  <c r="E2193" i="4" s="1"/>
  <c r="E2863" i="4" s="1"/>
  <c r="E3533" i="4" s="1"/>
  <c r="E4203" i="4" s="1"/>
  <c r="E4873" i="4" s="1"/>
  <c r="A184" i="4"/>
  <c r="A854" i="4" s="1"/>
  <c r="A1524" i="4" s="1"/>
  <c r="A2194" i="4" s="1"/>
  <c r="A2864" i="4" s="1"/>
  <c r="A3534" i="4" s="1"/>
  <c r="A4204" i="4" s="1"/>
  <c r="A4874" i="4" s="1"/>
  <c r="B184" i="4"/>
  <c r="B854" i="4" s="1"/>
  <c r="B1524" i="4" s="1"/>
  <c r="B2194" i="4" s="1"/>
  <c r="B2864" i="4" s="1"/>
  <c r="B3534" i="4" s="1"/>
  <c r="B4204" i="4" s="1"/>
  <c r="B4874" i="4" s="1"/>
  <c r="C184" i="4"/>
  <c r="C854" i="4" s="1"/>
  <c r="C1524" i="4" s="1"/>
  <c r="C2194" i="4" s="1"/>
  <c r="C2864" i="4" s="1"/>
  <c r="C3534" i="4" s="1"/>
  <c r="C4204" i="4" s="1"/>
  <c r="C4874" i="4" s="1"/>
  <c r="D184" i="4"/>
  <c r="D854" i="4" s="1"/>
  <c r="D1524" i="4" s="1"/>
  <c r="D2194" i="4" s="1"/>
  <c r="D2864" i="4" s="1"/>
  <c r="D3534" i="4" s="1"/>
  <c r="D4204" i="4" s="1"/>
  <c r="D4874" i="4" s="1"/>
  <c r="O184" i="4"/>
  <c r="P184" i="4" s="1"/>
  <c r="A185" i="4"/>
  <c r="A855" i="4" s="1"/>
  <c r="A1525" i="4" s="1"/>
  <c r="A2195" i="4" s="1"/>
  <c r="A2865" i="4" s="1"/>
  <c r="A3535" i="4" s="1"/>
  <c r="A4205" i="4" s="1"/>
  <c r="A4875" i="4" s="1"/>
  <c r="B185" i="4"/>
  <c r="B855" i="4" s="1"/>
  <c r="B1525" i="4" s="1"/>
  <c r="B2195" i="4" s="1"/>
  <c r="B2865" i="4" s="1"/>
  <c r="B3535" i="4" s="1"/>
  <c r="B4205" i="4" s="1"/>
  <c r="B4875" i="4" s="1"/>
  <c r="E185" i="4"/>
  <c r="E855" i="4" s="1"/>
  <c r="E1525" i="4" s="1"/>
  <c r="E2195" i="4" s="1"/>
  <c r="E2865" i="4" s="1"/>
  <c r="E3535" i="4" s="1"/>
  <c r="E4205" i="4" s="1"/>
  <c r="E4875" i="4" s="1"/>
  <c r="O185" i="4"/>
  <c r="P185" i="4" s="1"/>
  <c r="A186" i="4"/>
  <c r="A856" i="4" s="1"/>
  <c r="A1526" i="4" s="1"/>
  <c r="A2196" i="4" s="1"/>
  <c r="A2866" i="4" s="1"/>
  <c r="A3536" i="4" s="1"/>
  <c r="A4206" i="4" s="1"/>
  <c r="A4876" i="4" s="1"/>
  <c r="B186" i="4"/>
  <c r="B856" i="4" s="1"/>
  <c r="B1526" i="4" s="1"/>
  <c r="B2196" i="4" s="1"/>
  <c r="B2866" i="4" s="1"/>
  <c r="B3536" i="4" s="1"/>
  <c r="B4206" i="4" s="1"/>
  <c r="B4876" i="4" s="1"/>
  <c r="E186" i="4"/>
  <c r="E856" i="4" s="1"/>
  <c r="E1526" i="4" s="1"/>
  <c r="E2196" i="4" s="1"/>
  <c r="E2866" i="4" s="1"/>
  <c r="E3536" i="4" s="1"/>
  <c r="E4206" i="4" s="1"/>
  <c r="E4876" i="4" s="1"/>
  <c r="A187" i="4"/>
  <c r="A857" i="4" s="1"/>
  <c r="A1527" i="4" s="1"/>
  <c r="A2197" i="4" s="1"/>
  <c r="A2867" i="4" s="1"/>
  <c r="A3537" i="4" s="1"/>
  <c r="A4207" i="4" s="1"/>
  <c r="A4877" i="4" s="1"/>
  <c r="B187" i="4"/>
  <c r="B857" i="4" s="1"/>
  <c r="B1527" i="4" s="1"/>
  <c r="B2197" i="4" s="1"/>
  <c r="B2867" i="4" s="1"/>
  <c r="B3537" i="4" s="1"/>
  <c r="B4207" i="4" s="1"/>
  <c r="B4877" i="4" s="1"/>
  <c r="E187" i="4"/>
  <c r="E857" i="4" s="1"/>
  <c r="E1527" i="4" s="1"/>
  <c r="E2197" i="4" s="1"/>
  <c r="E2867" i="4" s="1"/>
  <c r="E3537" i="4" s="1"/>
  <c r="E4207" i="4" s="1"/>
  <c r="E4877" i="4" s="1"/>
  <c r="O187" i="4"/>
  <c r="P187" i="4" s="1"/>
  <c r="A188" i="4"/>
  <c r="A858" i="4" s="1"/>
  <c r="A1528" i="4" s="1"/>
  <c r="A2198" i="4" s="1"/>
  <c r="A2868" i="4" s="1"/>
  <c r="A3538" i="4" s="1"/>
  <c r="A4208" i="4" s="1"/>
  <c r="A4878" i="4" s="1"/>
  <c r="B188" i="4"/>
  <c r="B858" i="4" s="1"/>
  <c r="B1528" i="4" s="1"/>
  <c r="B2198" i="4" s="1"/>
  <c r="B2868" i="4" s="1"/>
  <c r="B3538" i="4" s="1"/>
  <c r="B4208" i="4" s="1"/>
  <c r="B4878" i="4" s="1"/>
  <c r="C188" i="4"/>
  <c r="C858" i="4" s="1"/>
  <c r="C1528" i="4" s="1"/>
  <c r="C2198" i="4" s="1"/>
  <c r="C2868" i="4" s="1"/>
  <c r="C3538" i="4" s="1"/>
  <c r="C4208" i="4" s="1"/>
  <c r="C4878" i="4" s="1"/>
  <c r="D188" i="4"/>
  <c r="D858" i="4" s="1"/>
  <c r="D1528" i="4" s="1"/>
  <c r="D2198" i="4" s="1"/>
  <c r="D2868" i="4" s="1"/>
  <c r="D3538" i="4" s="1"/>
  <c r="D4208" i="4" s="1"/>
  <c r="D4878" i="4" s="1"/>
  <c r="O188" i="4"/>
  <c r="P188" i="4" s="1"/>
  <c r="A189" i="4"/>
  <c r="A859" i="4" s="1"/>
  <c r="A1529" i="4" s="1"/>
  <c r="A2199" i="4" s="1"/>
  <c r="A2869" i="4" s="1"/>
  <c r="A3539" i="4" s="1"/>
  <c r="A4209" i="4" s="1"/>
  <c r="A4879" i="4" s="1"/>
  <c r="B189" i="4"/>
  <c r="B859" i="4" s="1"/>
  <c r="B1529" i="4" s="1"/>
  <c r="B2199" i="4" s="1"/>
  <c r="B2869" i="4" s="1"/>
  <c r="B3539" i="4" s="1"/>
  <c r="B4209" i="4" s="1"/>
  <c r="B4879" i="4" s="1"/>
  <c r="E189" i="4"/>
  <c r="E859" i="4" s="1"/>
  <c r="E1529" i="4" s="1"/>
  <c r="E2199" i="4" s="1"/>
  <c r="E2869" i="4" s="1"/>
  <c r="E3539" i="4" s="1"/>
  <c r="E4209" i="4" s="1"/>
  <c r="E4879" i="4" s="1"/>
  <c r="O189" i="4"/>
  <c r="P189" i="4" s="1"/>
  <c r="A190" i="4"/>
  <c r="A860" i="4" s="1"/>
  <c r="A1530" i="4" s="1"/>
  <c r="A2200" i="4" s="1"/>
  <c r="A2870" i="4" s="1"/>
  <c r="A3540" i="4" s="1"/>
  <c r="A4210" i="4" s="1"/>
  <c r="A4880" i="4" s="1"/>
  <c r="B190" i="4"/>
  <c r="B860" i="4" s="1"/>
  <c r="B1530" i="4" s="1"/>
  <c r="B2200" i="4" s="1"/>
  <c r="B2870" i="4" s="1"/>
  <c r="B3540" i="4" s="1"/>
  <c r="B4210" i="4" s="1"/>
  <c r="B4880" i="4" s="1"/>
  <c r="E190" i="4"/>
  <c r="E860" i="4" s="1"/>
  <c r="E1530" i="4" s="1"/>
  <c r="E2200" i="4" s="1"/>
  <c r="E2870" i="4" s="1"/>
  <c r="E3540" i="4" s="1"/>
  <c r="E4210" i="4" s="1"/>
  <c r="E4880" i="4" s="1"/>
  <c r="O190" i="4"/>
  <c r="P190" i="4" s="1"/>
  <c r="A191" i="4"/>
  <c r="A861" i="4" s="1"/>
  <c r="A1531" i="4" s="1"/>
  <c r="A2201" i="4" s="1"/>
  <c r="A2871" i="4" s="1"/>
  <c r="A3541" i="4" s="1"/>
  <c r="A4211" i="4" s="1"/>
  <c r="A4881" i="4" s="1"/>
  <c r="B191" i="4"/>
  <c r="B861" i="4" s="1"/>
  <c r="B1531" i="4" s="1"/>
  <c r="B2201" i="4" s="1"/>
  <c r="B2871" i="4" s="1"/>
  <c r="B3541" i="4" s="1"/>
  <c r="B4211" i="4" s="1"/>
  <c r="B4881" i="4" s="1"/>
  <c r="C191" i="4"/>
  <c r="C861" i="4" s="1"/>
  <c r="C1531" i="4" s="1"/>
  <c r="C2201" i="4" s="1"/>
  <c r="C2871" i="4" s="1"/>
  <c r="C3541" i="4" s="1"/>
  <c r="C4211" i="4" s="1"/>
  <c r="C4881" i="4" s="1"/>
  <c r="D191" i="4"/>
  <c r="D861" i="4" s="1"/>
  <c r="D1531" i="4" s="1"/>
  <c r="D2201" i="4" s="1"/>
  <c r="D2871" i="4" s="1"/>
  <c r="D3541" i="4" s="1"/>
  <c r="D4211" i="4" s="1"/>
  <c r="D4881" i="4" s="1"/>
  <c r="O191" i="4"/>
  <c r="P191" i="4" s="1"/>
  <c r="A192" i="4"/>
  <c r="A862" i="4" s="1"/>
  <c r="A1532" i="4" s="1"/>
  <c r="A2202" i="4" s="1"/>
  <c r="A2872" i="4" s="1"/>
  <c r="A3542" i="4" s="1"/>
  <c r="A4212" i="4" s="1"/>
  <c r="A4882" i="4" s="1"/>
  <c r="B192" i="4"/>
  <c r="B862" i="4" s="1"/>
  <c r="B1532" i="4" s="1"/>
  <c r="B2202" i="4" s="1"/>
  <c r="B2872" i="4" s="1"/>
  <c r="B3542" i="4" s="1"/>
  <c r="B4212" i="4" s="1"/>
  <c r="B4882" i="4" s="1"/>
  <c r="A193" i="4"/>
  <c r="A863" i="4" s="1"/>
  <c r="A1533" i="4" s="1"/>
  <c r="A2203" i="4" s="1"/>
  <c r="A2873" i="4" s="1"/>
  <c r="A3543" i="4" s="1"/>
  <c r="A4213" i="4" s="1"/>
  <c r="A4883" i="4" s="1"/>
  <c r="B193" i="4"/>
  <c r="B863" i="4" s="1"/>
  <c r="B1533" i="4" s="1"/>
  <c r="B2203" i="4" s="1"/>
  <c r="B2873" i="4" s="1"/>
  <c r="B3543" i="4" s="1"/>
  <c r="B4213" i="4" s="1"/>
  <c r="B4883" i="4" s="1"/>
  <c r="E193" i="4"/>
  <c r="E863" i="4" s="1"/>
  <c r="E1533" i="4" s="1"/>
  <c r="E2203" i="4" s="1"/>
  <c r="E2873" i="4" s="1"/>
  <c r="E3543" i="4" s="1"/>
  <c r="E4213" i="4" s="1"/>
  <c r="E4883" i="4" s="1"/>
  <c r="O193" i="4"/>
  <c r="P193" i="4" s="1"/>
  <c r="A194" i="4"/>
  <c r="A864" i="4" s="1"/>
  <c r="A1534" i="4" s="1"/>
  <c r="A2204" i="4" s="1"/>
  <c r="A2874" i="4" s="1"/>
  <c r="A3544" i="4" s="1"/>
  <c r="A4214" i="4" s="1"/>
  <c r="A4884" i="4" s="1"/>
  <c r="B194" i="4"/>
  <c r="B864" i="4" s="1"/>
  <c r="B1534" i="4" s="1"/>
  <c r="B2204" i="4" s="1"/>
  <c r="B2874" i="4" s="1"/>
  <c r="B3544" i="4" s="1"/>
  <c r="B4214" i="4" s="1"/>
  <c r="B4884" i="4" s="1"/>
  <c r="C194" i="4"/>
  <c r="C864" i="4" s="1"/>
  <c r="C1534" i="4" s="1"/>
  <c r="C2204" i="4" s="1"/>
  <c r="C2874" i="4" s="1"/>
  <c r="C3544" i="4" s="1"/>
  <c r="C4214" i="4" s="1"/>
  <c r="C4884" i="4" s="1"/>
  <c r="D194" i="4"/>
  <c r="D864" i="4" s="1"/>
  <c r="D1534" i="4" s="1"/>
  <c r="D2204" i="4" s="1"/>
  <c r="D2874" i="4" s="1"/>
  <c r="D3544" i="4" s="1"/>
  <c r="D4214" i="4" s="1"/>
  <c r="D4884" i="4" s="1"/>
  <c r="O194" i="4"/>
  <c r="P194" i="4" s="1"/>
  <c r="A866" i="4"/>
  <c r="A1536" i="4" s="1"/>
  <c r="A2206" i="4" s="1"/>
  <c r="A2876" i="4" s="1"/>
  <c r="A3546" i="4" s="1"/>
  <c r="A4216" i="4" s="1"/>
  <c r="A4886" i="4" s="1"/>
  <c r="B866" i="4"/>
  <c r="B1536" i="4" s="1"/>
  <c r="B2206" i="4" s="1"/>
  <c r="B2876" i="4" s="1"/>
  <c r="B3546" i="4" s="1"/>
  <c r="B4216" i="4" s="1"/>
  <c r="B4886" i="4" s="1"/>
  <c r="E866" i="4"/>
  <c r="E1536" i="4" s="1"/>
  <c r="E2206" i="4" s="1"/>
  <c r="E2876" i="4" s="1"/>
  <c r="E3546" i="4" s="1"/>
  <c r="E4216" i="4" s="1"/>
  <c r="E4886" i="4" s="1"/>
  <c r="O196" i="4"/>
  <c r="P196" i="4" s="1"/>
  <c r="A197" i="4"/>
  <c r="A867" i="4" s="1"/>
  <c r="A1537" i="4" s="1"/>
  <c r="A2207" i="4" s="1"/>
  <c r="A2877" i="4" s="1"/>
  <c r="A3547" i="4" s="1"/>
  <c r="A4217" i="4" s="1"/>
  <c r="A4887" i="4" s="1"/>
  <c r="B197" i="4"/>
  <c r="B867" i="4" s="1"/>
  <c r="B1537" i="4" s="1"/>
  <c r="B2207" i="4" s="1"/>
  <c r="B2877" i="4" s="1"/>
  <c r="B3547" i="4" s="1"/>
  <c r="B4217" i="4" s="1"/>
  <c r="B4887" i="4" s="1"/>
  <c r="C197" i="4"/>
  <c r="C867" i="4" s="1"/>
  <c r="C1537" i="4" s="1"/>
  <c r="C2207" i="4" s="1"/>
  <c r="C2877" i="4" s="1"/>
  <c r="C3547" i="4" s="1"/>
  <c r="C4217" i="4" s="1"/>
  <c r="C4887" i="4" s="1"/>
  <c r="D197" i="4"/>
  <c r="D867" i="4" s="1"/>
  <c r="D1537" i="4" s="1"/>
  <c r="D2207" i="4" s="1"/>
  <c r="D2877" i="4" s="1"/>
  <c r="D3547" i="4" s="1"/>
  <c r="D4217" i="4" s="1"/>
  <c r="D4887" i="4" s="1"/>
  <c r="O197" i="4"/>
  <c r="P197" i="4" s="1"/>
  <c r="A198" i="4"/>
  <c r="A868" i="4" s="1"/>
  <c r="A1538" i="4" s="1"/>
  <c r="A2208" i="4" s="1"/>
  <c r="A2878" i="4" s="1"/>
  <c r="A3548" i="4" s="1"/>
  <c r="A4218" i="4" s="1"/>
  <c r="A4888" i="4" s="1"/>
  <c r="B198" i="4"/>
  <c r="B868" i="4" s="1"/>
  <c r="B1538" i="4" s="1"/>
  <c r="B2208" i="4" s="1"/>
  <c r="B2878" i="4" s="1"/>
  <c r="B3548" i="4" s="1"/>
  <c r="B4218" i="4" s="1"/>
  <c r="B4888" i="4" s="1"/>
  <c r="E198" i="4"/>
  <c r="E868" i="4" s="1"/>
  <c r="E1538" i="4" s="1"/>
  <c r="E2208" i="4" s="1"/>
  <c r="E2878" i="4" s="1"/>
  <c r="E3548" i="4" s="1"/>
  <c r="E4218" i="4" s="1"/>
  <c r="E4888" i="4" s="1"/>
  <c r="A199" i="4"/>
  <c r="A869" i="4" s="1"/>
  <c r="A1539" i="4" s="1"/>
  <c r="A2209" i="4" s="1"/>
  <c r="A2879" i="4" s="1"/>
  <c r="A3549" i="4" s="1"/>
  <c r="A4219" i="4" s="1"/>
  <c r="A4889" i="4" s="1"/>
  <c r="B199" i="4"/>
  <c r="B869" i="4" s="1"/>
  <c r="B1539" i="4" s="1"/>
  <c r="B2209" i="4" s="1"/>
  <c r="B2879" i="4" s="1"/>
  <c r="B3549" i="4" s="1"/>
  <c r="B4219" i="4" s="1"/>
  <c r="B4889" i="4" s="1"/>
  <c r="E199" i="4"/>
  <c r="E869" i="4" s="1"/>
  <c r="E1539" i="4" s="1"/>
  <c r="E2209" i="4" s="1"/>
  <c r="E2879" i="4" s="1"/>
  <c r="E3549" i="4" s="1"/>
  <c r="E4219" i="4" s="1"/>
  <c r="E4889" i="4" s="1"/>
  <c r="O199" i="4"/>
  <c r="P199" i="4" s="1"/>
  <c r="A200" i="4"/>
  <c r="A870" i="4" s="1"/>
  <c r="A1540" i="4" s="1"/>
  <c r="A2210" i="4" s="1"/>
  <c r="A2880" i="4" s="1"/>
  <c r="A3550" i="4" s="1"/>
  <c r="A4220" i="4" s="1"/>
  <c r="A4890" i="4" s="1"/>
  <c r="B200" i="4"/>
  <c r="B870" i="4" s="1"/>
  <c r="B1540" i="4" s="1"/>
  <c r="B2210" i="4" s="1"/>
  <c r="B2880" i="4" s="1"/>
  <c r="B3550" i="4" s="1"/>
  <c r="B4220" i="4" s="1"/>
  <c r="B4890" i="4" s="1"/>
  <c r="C200" i="4"/>
  <c r="C870" i="4" s="1"/>
  <c r="C1540" i="4" s="1"/>
  <c r="C2210" i="4" s="1"/>
  <c r="C2880" i="4" s="1"/>
  <c r="C3550" i="4" s="1"/>
  <c r="C4220" i="4" s="1"/>
  <c r="C4890" i="4" s="1"/>
  <c r="D200" i="4"/>
  <c r="D870" i="4" s="1"/>
  <c r="D1540" i="4" s="1"/>
  <c r="D2210" i="4" s="1"/>
  <c r="D2880" i="4" s="1"/>
  <c r="D3550" i="4" s="1"/>
  <c r="D4220" i="4" s="1"/>
  <c r="D4890" i="4" s="1"/>
  <c r="O200" i="4"/>
  <c r="P200" i="4" s="1"/>
  <c r="A201" i="4"/>
  <c r="A871" i="4" s="1"/>
  <c r="A1541" i="4" s="1"/>
  <c r="A2211" i="4" s="1"/>
  <c r="A2881" i="4" s="1"/>
  <c r="A3551" i="4" s="1"/>
  <c r="A4221" i="4" s="1"/>
  <c r="A4891" i="4" s="1"/>
  <c r="B201" i="4"/>
  <c r="B871" i="4" s="1"/>
  <c r="B1541" i="4" s="1"/>
  <c r="B2211" i="4" s="1"/>
  <c r="B2881" i="4" s="1"/>
  <c r="B3551" i="4" s="1"/>
  <c r="B4221" i="4" s="1"/>
  <c r="B4891" i="4" s="1"/>
  <c r="E201" i="4"/>
  <c r="E871" i="4" s="1"/>
  <c r="E1541" i="4" s="1"/>
  <c r="E2211" i="4" s="1"/>
  <c r="E2881" i="4" s="1"/>
  <c r="E3551" i="4" s="1"/>
  <c r="E4221" i="4" s="1"/>
  <c r="E4891" i="4" s="1"/>
  <c r="O201" i="4"/>
  <c r="P201" i="4" s="1"/>
  <c r="A202" i="4"/>
  <c r="A872" i="4" s="1"/>
  <c r="A1542" i="4" s="1"/>
  <c r="A2212" i="4" s="1"/>
  <c r="A2882" i="4" s="1"/>
  <c r="A3552" i="4" s="1"/>
  <c r="A4222" i="4" s="1"/>
  <c r="A4892" i="4" s="1"/>
  <c r="B202" i="4"/>
  <c r="B872" i="4" s="1"/>
  <c r="B1542" i="4" s="1"/>
  <c r="B2212" i="4" s="1"/>
  <c r="B2882" i="4" s="1"/>
  <c r="B3552" i="4" s="1"/>
  <c r="B4222" i="4" s="1"/>
  <c r="B4892" i="4" s="1"/>
  <c r="O202" i="4"/>
  <c r="P202" i="4" s="1"/>
  <c r="A873" i="4"/>
  <c r="A1543" i="4" s="1"/>
  <c r="A2213" i="4" s="1"/>
  <c r="A2883" i="4" s="1"/>
  <c r="A3553" i="4" s="1"/>
  <c r="A4223" i="4" s="1"/>
  <c r="A4893" i="4" s="1"/>
  <c r="B873" i="4"/>
  <c r="B1543" i="4" s="1"/>
  <c r="B2213" i="4" s="1"/>
  <c r="B2883" i="4" s="1"/>
  <c r="B3553" i="4" s="1"/>
  <c r="B4223" i="4" s="1"/>
  <c r="B4893" i="4" s="1"/>
  <c r="C873" i="4"/>
  <c r="C1543" i="4" s="1"/>
  <c r="C2213" i="4" s="1"/>
  <c r="C2883" i="4" s="1"/>
  <c r="C3553" i="4" s="1"/>
  <c r="C4223" i="4" s="1"/>
  <c r="C4893" i="4" s="1"/>
  <c r="D873" i="4"/>
  <c r="D1543" i="4" s="1"/>
  <c r="D2213" i="4" s="1"/>
  <c r="D2883" i="4" s="1"/>
  <c r="D3553" i="4" s="1"/>
  <c r="D4223" i="4" s="1"/>
  <c r="D4893" i="4" s="1"/>
  <c r="O203" i="4"/>
  <c r="P203" i="4" s="1"/>
  <c r="A874" i="4"/>
  <c r="A1544" i="4" s="1"/>
  <c r="A2214" i="4" s="1"/>
  <c r="A2884" i="4" s="1"/>
  <c r="A3554" i="4" s="1"/>
  <c r="A4224" i="4" s="1"/>
  <c r="A4894" i="4" s="1"/>
  <c r="B874" i="4"/>
  <c r="B1544" i="4" s="1"/>
  <c r="B2214" i="4" s="1"/>
  <c r="B2884" i="4" s="1"/>
  <c r="B3554" i="4" s="1"/>
  <c r="B4224" i="4" s="1"/>
  <c r="B4894" i="4" s="1"/>
  <c r="E874" i="4"/>
  <c r="E1544" i="4" s="1"/>
  <c r="E2214" i="4" s="1"/>
  <c r="E2884" i="4" s="1"/>
  <c r="E3554" i="4" s="1"/>
  <c r="E4224" i="4" s="1"/>
  <c r="E4894" i="4" s="1"/>
  <c r="O204" i="4"/>
  <c r="P204" i="4" s="1"/>
  <c r="A875" i="4"/>
  <c r="A1545" i="4" s="1"/>
  <c r="A2215" i="4" s="1"/>
  <c r="A2885" i="4" s="1"/>
  <c r="A3555" i="4" s="1"/>
  <c r="A4225" i="4" s="1"/>
  <c r="A4895" i="4" s="1"/>
  <c r="B875" i="4"/>
  <c r="B1545" i="4" s="1"/>
  <c r="B2215" i="4" s="1"/>
  <c r="B2885" i="4" s="1"/>
  <c r="B3555" i="4" s="1"/>
  <c r="B4225" i="4" s="1"/>
  <c r="B4895" i="4" s="1"/>
  <c r="E875" i="4"/>
  <c r="E1545" i="4" s="1"/>
  <c r="E2215" i="4" s="1"/>
  <c r="E2885" i="4" s="1"/>
  <c r="E3555" i="4" s="1"/>
  <c r="E4225" i="4" s="1"/>
  <c r="E4895" i="4" s="1"/>
  <c r="O205" i="4"/>
  <c r="P205" i="4" s="1"/>
  <c r="A206" i="4"/>
  <c r="A876" i="4" s="1"/>
  <c r="A1546" i="4" s="1"/>
  <c r="A2216" i="4" s="1"/>
  <c r="A2886" i="4" s="1"/>
  <c r="A3556" i="4" s="1"/>
  <c r="A4226" i="4" s="1"/>
  <c r="A4896" i="4" s="1"/>
  <c r="B206" i="4"/>
  <c r="B876" i="4" s="1"/>
  <c r="B1546" i="4" s="1"/>
  <c r="B2216" i="4" s="1"/>
  <c r="B2886" i="4" s="1"/>
  <c r="B3556" i="4" s="1"/>
  <c r="B4226" i="4" s="1"/>
  <c r="B4896" i="4" s="1"/>
  <c r="C206" i="4"/>
  <c r="C876" i="4" s="1"/>
  <c r="C1546" i="4" s="1"/>
  <c r="C2216" i="4" s="1"/>
  <c r="C2886" i="4" s="1"/>
  <c r="C3556" i="4" s="1"/>
  <c r="C4226" i="4" s="1"/>
  <c r="C4896" i="4" s="1"/>
  <c r="D206" i="4"/>
  <c r="D876" i="4" s="1"/>
  <c r="D1546" i="4" s="1"/>
  <c r="D2216" i="4" s="1"/>
  <c r="D2886" i="4" s="1"/>
  <c r="D3556" i="4" s="1"/>
  <c r="D4226" i="4" s="1"/>
  <c r="D4896" i="4" s="1"/>
  <c r="O206" i="4"/>
  <c r="P206" i="4" s="1"/>
  <c r="A207" i="4"/>
  <c r="A877" i="4" s="1"/>
  <c r="A1547" i="4" s="1"/>
  <c r="A2217" i="4" s="1"/>
  <c r="A2887" i="4" s="1"/>
  <c r="A3557" i="4" s="1"/>
  <c r="A4227" i="4" s="1"/>
  <c r="A4897" i="4" s="1"/>
  <c r="B207" i="4"/>
  <c r="B877" i="4" s="1"/>
  <c r="B1547" i="4" s="1"/>
  <c r="B2217" i="4" s="1"/>
  <c r="B2887" i="4" s="1"/>
  <c r="B3557" i="4" s="1"/>
  <c r="B4227" i="4" s="1"/>
  <c r="B4897" i="4" s="1"/>
  <c r="E207" i="4"/>
  <c r="E877" i="4" s="1"/>
  <c r="E1547" i="4" s="1"/>
  <c r="E2217" i="4" s="1"/>
  <c r="E2887" i="4" s="1"/>
  <c r="E3557" i="4" s="1"/>
  <c r="E4227" i="4" s="1"/>
  <c r="E4897" i="4" s="1"/>
  <c r="O207" i="4"/>
  <c r="P207" i="4" s="1"/>
  <c r="A208" i="4"/>
  <c r="A878" i="4" s="1"/>
  <c r="A1548" i="4" s="1"/>
  <c r="A2218" i="4" s="1"/>
  <c r="A2888" i="4" s="1"/>
  <c r="A3558" i="4" s="1"/>
  <c r="A4228" i="4" s="1"/>
  <c r="A4898" i="4" s="1"/>
  <c r="B208" i="4"/>
  <c r="B878" i="4" s="1"/>
  <c r="B1548" i="4" s="1"/>
  <c r="B2218" i="4" s="1"/>
  <c r="B2888" i="4" s="1"/>
  <c r="B3558" i="4" s="1"/>
  <c r="B4228" i="4" s="1"/>
  <c r="B4898" i="4" s="1"/>
  <c r="E208" i="4"/>
  <c r="E878" i="4" s="1"/>
  <c r="E1548" i="4" s="1"/>
  <c r="E2218" i="4" s="1"/>
  <c r="E2888" i="4" s="1"/>
  <c r="E3558" i="4" s="1"/>
  <c r="E4228" i="4" s="1"/>
  <c r="E4898" i="4" s="1"/>
  <c r="A209" i="4"/>
  <c r="A879" i="4" s="1"/>
  <c r="A1549" i="4" s="1"/>
  <c r="A2219" i="4" s="1"/>
  <c r="A2889" i="4" s="1"/>
  <c r="A3559" i="4" s="1"/>
  <c r="A4229" i="4" s="1"/>
  <c r="A4899" i="4" s="1"/>
  <c r="B209" i="4"/>
  <c r="B879" i="4" s="1"/>
  <c r="B1549" i="4" s="1"/>
  <c r="B2219" i="4" s="1"/>
  <c r="B2889" i="4" s="1"/>
  <c r="B3559" i="4" s="1"/>
  <c r="B4229" i="4" s="1"/>
  <c r="B4899" i="4" s="1"/>
  <c r="C209" i="4"/>
  <c r="C879" i="4" s="1"/>
  <c r="C1549" i="4" s="1"/>
  <c r="C2219" i="4" s="1"/>
  <c r="C2889" i="4" s="1"/>
  <c r="C3559" i="4" s="1"/>
  <c r="C4229" i="4" s="1"/>
  <c r="C4899" i="4" s="1"/>
  <c r="D209" i="4"/>
  <c r="D879" i="4" s="1"/>
  <c r="D1549" i="4" s="1"/>
  <c r="D2219" i="4" s="1"/>
  <c r="D2889" i="4" s="1"/>
  <c r="D3559" i="4" s="1"/>
  <c r="D4229" i="4" s="1"/>
  <c r="D4899" i="4" s="1"/>
  <c r="O209" i="4"/>
  <c r="P209" i="4" s="1"/>
  <c r="A210" i="4"/>
  <c r="A880" i="4" s="1"/>
  <c r="A1550" i="4" s="1"/>
  <c r="A2220" i="4" s="1"/>
  <c r="A2890" i="4" s="1"/>
  <c r="A3560" i="4" s="1"/>
  <c r="A4230" i="4" s="1"/>
  <c r="A4900" i="4" s="1"/>
  <c r="B210" i="4"/>
  <c r="B880" i="4" s="1"/>
  <c r="B1550" i="4" s="1"/>
  <c r="B2220" i="4" s="1"/>
  <c r="B2890" i="4" s="1"/>
  <c r="B3560" i="4" s="1"/>
  <c r="B4230" i="4" s="1"/>
  <c r="B4900" i="4" s="1"/>
  <c r="E210" i="4"/>
  <c r="E880" i="4" s="1"/>
  <c r="E1550" i="4" s="1"/>
  <c r="E2220" i="4" s="1"/>
  <c r="E2890" i="4" s="1"/>
  <c r="E3560" i="4" s="1"/>
  <c r="E4230" i="4" s="1"/>
  <c r="E4900" i="4" s="1"/>
  <c r="O210" i="4"/>
  <c r="P210" i="4" s="1"/>
  <c r="A211" i="4"/>
  <c r="A881" i="4" s="1"/>
  <c r="A1551" i="4" s="1"/>
  <c r="A2221" i="4" s="1"/>
  <c r="A2891" i="4" s="1"/>
  <c r="A3561" i="4" s="1"/>
  <c r="A4231" i="4" s="1"/>
  <c r="A4901" i="4" s="1"/>
  <c r="B211" i="4"/>
  <c r="B881" i="4" s="1"/>
  <c r="B1551" i="4" s="1"/>
  <c r="B2221" i="4" s="1"/>
  <c r="B2891" i="4" s="1"/>
  <c r="B3561" i="4" s="1"/>
  <c r="B4231" i="4" s="1"/>
  <c r="B4901" i="4" s="1"/>
  <c r="C211" i="4"/>
  <c r="C881" i="4" s="1"/>
  <c r="C1551" i="4" s="1"/>
  <c r="C2221" i="4" s="1"/>
  <c r="C2891" i="4" s="1"/>
  <c r="C3561" i="4" s="1"/>
  <c r="C4231" i="4" s="1"/>
  <c r="C4901" i="4" s="1"/>
  <c r="D211" i="4"/>
  <c r="D881" i="4" s="1"/>
  <c r="D1551" i="4" s="1"/>
  <c r="D2221" i="4" s="1"/>
  <c r="D2891" i="4" s="1"/>
  <c r="D3561" i="4" s="1"/>
  <c r="D4231" i="4" s="1"/>
  <c r="D4901" i="4" s="1"/>
  <c r="O211" i="4"/>
  <c r="P211" i="4" s="1"/>
  <c r="A212" i="4"/>
  <c r="A882" i="4" s="1"/>
  <c r="A1552" i="4" s="1"/>
  <c r="A2222" i="4" s="1"/>
  <c r="A2892" i="4" s="1"/>
  <c r="A3562" i="4" s="1"/>
  <c r="A4232" i="4" s="1"/>
  <c r="A4902" i="4" s="1"/>
  <c r="B212" i="4"/>
  <c r="B882" i="4" s="1"/>
  <c r="B1552" i="4" s="1"/>
  <c r="B2222" i="4" s="1"/>
  <c r="B2892" i="4" s="1"/>
  <c r="B3562" i="4" s="1"/>
  <c r="B4232" i="4" s="1"/>
  <c r="B4902" i="4" s="1"/>
  <c r="E212" i="4"/>
  <c r="E882" i="4" s="1"/>
  <c r="E1552" i="4" s="1"/>
  <c r="E2222" i="4" s="1"/>
  <c r="E2892" i="4" s="1"/>
  <c r="E3562" i="4" s="1"/>
  <c r="E4232" i="4" s="1"/>
  <c r="E4902" i="4" s="1"/>
  <c r="O212" i="4"/>
  <c r="P212" i="4" s="1"/>
  <c r="A213" i="4"/>
  <c r="A883" i="4" s="1"/>
  <c r="A1553" i="4" s="1"/>
  <c r="A2223" i="4" s="1"/>
  <c r="A2893" i="4" s="1"/>
  <c r="A3563" i="4" s="1"/>
  <c r="A4233" i="4" s="1"/>
  <c r="A4903" i="4" s="1"/>
  <c r="B213" i="4"/>
  <c r="B883" i="4" s="1"/>
  <c r="B1553" i="4" s="1"/>
  <c r="B2223" i="4" s="1"/>
  <c r="B2893" i="4" s="1"/>
  <c r="B3563" i="4" s="1"/>
  <c r="B4233" i="4" s="1"/>
  <c r="B4903" i="4" s="1"/>
  <c r="E213" i="4"/>
  <c r="E883" i="4" s="1"/>
  <c r="E1553" i="4" s="1"/>
  <c r="E2223" i="4" s="1"/>
  <c r="E2893" i="4" s="1"/>
  <c r="E3563" i="4" s="1"/>
  <c r="E4233" i="4" s="1"/>
  <c r="E4903" i="4" s="1"/>
  <c r="O213" i="4"/>
  <c r="P213" i="4" s="1"/>
  <c r="A214" i="4"/>
  <c r="A884" i="4" s="1"/>
  <c r="A1554" i="4" s="1"/>
  <c r="A2224" i="4" s="1"/>
  <c r="A2894" i="4" s="1"/>
  <c r="A3564" i="4" s="1"/>
  <c r="A4234" i="4" s="1"/>
  <c r="A4904" i="4" s="1"/>
  <c r="B214" i="4"/>
  <c r="B884" i="4" s="1"/>
  <c r="B1554" i="4" s="1"/>
  <c r="B2224" i="4" s="1"/>
  <c r="B2894" i="4" s="1"/>
  <c r="B3564" i="4" s="1"/>
  <c r="B4234" i="4" s="1"/>
  <c r="B4904" i="4" s="1"/>
  <c r="C214" i="4"/>
  <c r="C884" i="4" s="1"/>
  <c r="C1554" i="4" s="1"/>
  <c r="C2224" i="4" s="1"/>
  <c r="C2894" i="4" s="1"/>
  <c r="C3564" i="4" s="1"/>
  <c r="C4234" i="4" s="1"/>
  <c r="C4904" i="4" s="1"/>
  <c r="D214" i="4"/>
  <c r="D884" i="4" s="1"/>
  <c r="D1554" i="4" s="1"/>
  <c r="D2224" i="4" s="1"/>
  <c r="D2894" i="4" s="1"/>
  <c r="D3564" i="4" s="1"/>
  <c r="D4234" i="4" s="1"/>
  <c r="D4904" i="4" s="1"/>
  <c r="A215" i="4"/>
  <c r="A885" i="4" s="1"/>
  <c r="A1555" i="4" s="1"/>
  <c r="A2225" i="4" s="1"/>
  <c r="A2895" i="4" s="1"/>
  <c r="A3565" i="4" s="1"/>
  <c r="A4235" i="4" s="1"/>
  <c r="A4905" i="4" s="1"/>
  <c r="B215" i="4"/>
  <c r="B885" i="4" s="1"/>
  <c r="B1555" i="4" s="1"/>
  <c r="B2225" i="4" s="1"/>
  <c r="B2895" i="4" s="1"/>
  <c r="B3565" i="4" s="1"/>
  <c r="B4235" i="4" s="1"/>
  <c r="B4905" i="4" s="1"/>
  <c r="E215" i="4"/>
  <c r="E885" i="4" s="1"/>
  <c r="E1555" i="4" s="1"/>
  <c r="E2225" i="4" s="1"/>
  <c r="E2895" i="4" s="1"/>
  <c r="E3565" i="4" s="1"/>
  <c r="E4235" i="4" s="1"/>
  <c r="E4905" i="4" s="1"/>
  <c r="A216" i="4"/>
  <c r="A886" i="4" s="1"/>
  <c r="A1556" i="4" s="1"/>
  <c r="A2226" i="4" s="1"/>
  <c r="A2896" i="4" s="1"/>
  <c r="A3566" i="4" s="1"/>
  <c r="A4236" i="4" s="1"/>
  <c r="A4906" i="4" s="1"/>
  <c r="B216" i="4"/>
  <c r="B886" i="4" s="1"/>
  <c r="B1556" i="4" s="1"/>
  <c r="B2226" i="4" s="1"/>
  <c r="B2896" i="4" s="1"/>
  <c r="B3566" i="4" s="1"/>
  <c r="B4236" i="4" s="1"/>
  <c r="B4906" i="4" s="1"/>
  <c r="E216" i="4"/>
  <c r="E886" i="4" s="1"/>
  <c r="E1556" i="4" s="1"/>
  <c r="E2226" i="4" s="1"/>
  <c r="E2896" i="4" s="1"/>
  <c r="E3566" i="4" s="1"/>
  <c r="E4236" i="4" s="1"/>
  <c r="E4906" i="4" s="1"/>
  <c r="O216" i="4"/>
  <c r="P216" i="4" s="1"/>
  <c r="A217" i="4"/>
  <c r="A887" i="4" s="1"/>
  <c r="A1557" i="4" s="1"/>
  <c r="A2227" i="4" s="1"/>
  <c r="A2897" i="4" s="1"/>
  <c r="A3567" i="4" s="1"/>
  <c r="A4237" i="4" s="1"/>
  <c r="A4907" i="4" s="1"/>
  <c r="B217" i="4"/>
  <c r="B887" i="4" s="1"/>
  <c r="B1557" i="4" s="1"/>
  <c r="B2227" i="4" s="1"/>
  <c r="B2897" i="4" s="1"/>
  <c r="B3567" i="4" s="1"/>
  <c r="B4237" i="4" s="1"/>
  <c r="B4907" i="4" s="1"/>
  <c r="C217" i="4"/>
  <c r="C887" i="4" s="1"/>
  <c r="C1557" i="4" s="1"/>
  <c r="C2227" i="4" s="1"/>
  <c r="C2897" i="4" s="1"/>
  <c r="C3567" i="4" s="1"/>
  <c r="C4237" i="4" s="1"/>
  <c r="C4907" i="4" s="1"/>
  <c r="D217" i="4"/>
  <c r="D887" i="4" s="1"/>
  <c r="D1557" i="4" s="1"/>
  <c r="D2227" i="4" s="1"/>
  <c r="D2897" i="4" s="1"/>
  <c r="D3567" i="4" s="1"/>
  <c r="D4237" i="4" s="1"/>
  <c r="D4907" i="4" s="1"/>
  <c r="A218" i="4"/>
  <c r="A888" i="4" s="1"/>
  <c r="A1558" i="4" s="1"/>
  <c r="A2228" i="4" s="1"/>
  <c r="A2898" i="4" s="1"/>
  <c r="A3568" i="4" s="1"/>
  <c r="A4238" i="4" s="1"/>
  <c r="A4908" i="4" s="1"/>
  <c r="B218" i="4"/>
  <c r="B888" i="4" s="1"/>
  <c r="B1558" i="4" s="1"/>
  <c r="B2228" i="4" s="1"/>
  <c r="B2898" i="4" s="1"/>
  <c r="B3568" i="4" s="1"/>
  <c r="B4238" i="4" s="1"/>
  <c r="B4908" i="4" s="1"/>
  <c r="E218" i="4"/>
  <c r="E888" i="4" s="1"/>
  <c r="E1558" i="4" s="1"/>
  <c r="E2228" i="4" s="1"/>
  <c r="E2898" i="4" s="1"/>
  <c r="E3568" i="4" s="1"/>
  <c r="E4238" i="4" s="1"/>
  <c r="E4908" i="4" s="1"/>
  <c r="O218" i="4"/>
  <c r="P218" i="4" s="1"/>
  <c r="A219" i="4"/>
  <c r="A889" i="4" s="1"/>
  <c r="A1559" i="4" s="1"/>
  <c r="A2229" i="4" s="1"/>
  <c r="A2899" i="4" s="1"/>
  <c r="A3569" i="4" s="1"/>
  <c r="A4239" i="4" s="1"/>
  <c r="A4909" i="4" s="1"/>
  <c r="B219" i="4"/>
  <c r="B889" i="4" s="1"/>
  <c r="B1559" i="4" s="1"/>
  <c r="B2229" i="4" s="1"/>
  <c r="B2899" i="4" s="1"/>
  <c r="B3569" i="4" s="1"/>
  <c r="B4239" i="4" s="1"/>
  <c r="B4909" i="4" s="1"/>
  <c r="C219" i="4"/>
  <c r="C889" i="4" s="1"/>
  <c r="C1559" i="4" s="1"/>
  <c r="C2229" i="4" s="1"/>
  <c r="C2899" i="4" s="1"/>
  <c r="C3569" i="4" s="1"/>
  <c r="C4239" i="4" s="1"/>
  <c r="C4909" i="4" s="1"/>
  <c r="D219" i="4"/>
  <c r="D889" i="4" s="1"/>
  <c r="D1559" i="4" s="1"/>
  <c r="D2229" i="4" s="1"/>
  <c r="D2899" i="4" s="1"/>
  <c r="D3569" i="4" s="1"/>
  <c r="D4239" i="4" s="1"/>
  <c r="D4909" i="4" s="1"/>
  <c r="O219" i="4"/>
  <c r="P219" i="4" s="1"/>
  <c r="A220" i="4"/>
  <c r="A890" i="4" s="1"/>
  <c r="A1560" i="4" s="1"/>
  <c r="A2230" i="4" s="1"/>
  <c r="A2900" i="4" s="1"/>
  <c r="A3570" i="4" s="1"/>
  <c r="A4240" i="4" s="1"/>
  <c r="A4910" i="4" s="1"/>
  <c r="B220" i="4"/>
  <c r="B890" i="4" s="1"/>
  <c r="B1560" i="4" s="1"/>
  <c r="B2230" i="4" s="1"/>
  <c r="B2900" i="4" s="1"/>
  <c r="B3570" i="4" s="1"/>
  <c r="B4240" i="4" s="1"/>
  <c r="B4910" i="4" s="1"/>
  <c r="E220" i="4"/>
  <c r="E890" i="4" s="1"/>
  <c r="E1560" i="4" s="1"/>
  <c r="E2230" i="4" s="1"/>
  <c r="E2900" i="4" s="1"/>
  <c r="E3570" i="4" s="1"/>
  <c r="E4240" i="4" s="1"/>
  <c r="E4910" i="4" s="1"/>
  <c r="O220" i="4"/>
  <c r="P220" i="4" s="1"/>
  <c r="A221" i="4"/>
  <c r="A891" i="4" s="1"/>
  <c r="A1561" i="4" s="1"/>
  <c r="A2231" i="4" s="1"/>
  <c r="A2901" i="4" s="1"/>
  <c r="A3571" i="4" s="1"/>
  <c r="A4241" i="4" s="1"/>
  <c r="A4911" i="4" s="1"/>
  <c r="B221" i="4"/>
  <c r="B891" i="4" s="1"/>
  <c r="B1561" i="4" s="1"/>
  <c r="B2231" i="4" s="1"/>
  <c r="B2901" i="4" s="1"/>
  <c r="B3571" i="4" s="1"/>
  <c r="B4241" i="4" s="1"/>
  <c r="B4911" i="4" s="1"/>
  <c r="C221" i="4"/>
  <c r="C891" i="4" s="1"/>
  <c r="C1561" i="4" s="1"/>
  <c r="C2231" i="4" s="1"/>
  <c r="C2901" i="4" s="1"/>
  <c r="C3571" i="4" s="1"/>
  <c r="C4241" i="4" s="1"/>
  <c r="C4911" i="4" s="1"/>
  <c r="D221" i="4"/>
  <c r="D891" i="4" s="1"/>
  <c r="D1561" i="4" s="1"/>
  <c r="D2231" i="4" s="1"/>
  <c r="D2901" i="4" s="1"/>
  <c r="D3571" i="4" s="1"/>
  <c r="D4241" i="4" s="1"/>
  <c r="D4911" i="4" s="1"/>
  <c r="O221" i="4"/>
  <c r="P221" i="4" s="1"/>
  <c r="A222" i="4"/>
  <c r="A892" i="4" s="1"/>
  <c r="A1562" i="4" s="1"/>
  <c r="A2232" i="4" s="1"/>
  <c r="A2902" i="4" s="1"/>
  <c r="A3572" i="4" s="1"/>
  <c r="A4242" i="4" s="1"/>
  <c r="A4912" i="4" s="1"/>
  <c r="B222" i="4"/>
  <c r="B892" i="4" s="1"/>
  <c r="B1562" i="4" s="1"/>
  <c r="B2232" i="4" s="1"/>
  <c r="B2902" i="4" s="1"/>
  <c r="B3572" i="4" s="1"/>
  <c r="B4242" i="4" s="1"/>
  <c r="B4912" i="4" s="1"/>
  <c r="A223" i="4"/>
  <c r="A893" i="4" s="1"/>
  <c r="A1563" i="4" s="1"/>
  <c r="A2233" i="4" s="1"/>
  <c r="A2903" i="4" s="1"/>
  <c r="A3573" i="4" s="1"/>
  <c r="A4243" i="4" s="1"/>
  <c r="A4913" i="4" s="1"/>
  <c r="B223" i="4"/>
  <c r="B893" i="4" s="1"/>
  <c r="B1563" i="4" s="1"/>
  <c r="B2233" i="4" s="1"/>
  <c r="B2903" i="4" s="1"/>
  <c r="B3573" i="4" s="1"/>
  <c r="B4243" i="4" s="1"/>
  <c r="B4913" i="4" s="1"/>
  <c r="A224" i="4"/>
  <c r="A894" i="4" s="1"/>
  <c r="A1564" i="4" s="1"/>
  <c r="A2234" i="4" s="1"/>
  <c r="A2904" i="4" s="1"/>
  <c r="A3574" i="4" s="1"/>
  <c r="A4244" i="4" s="1"/>
  <c r="A4914" i="4" s="1"/>
  <c r="B224" i="4"/>
  <c r="B894" i="4" s="1"/>
  <c r="B1564" i="4" s="1"/>
  <c r="B2234" i="4" s="1"/>
  <c r="B2904" i="4" s="1"/>
  <c r="B3574" i="4" s="1"/>
  <c r="B4244" i="4" s="1"/>
  <c r="B4914" i="4" s="1"/>
  <c r="E224" i="4"/>
  <c r="E894" i="4" s="1"/>
  <c r="E1564" i="4" s="1"/>
  <c r="E2234" i="4" s="1"/>
  <c r="E2904" i="4" s="1"/>
  <c r="E3574" i="4" s="1"/>
  <c r="E4244" i="4" s="1"/>
  <c r="E4914" i="4" s="1"/>
  <c r="O224" i="4"/>
  <c r="P224" i="4" s="1"/>
  <c r="A225" i="4"/>
  <c r="A895" i="4" s="1"/>
  <c r="A1565" i="4" s="1"/>
  <c r="A2235" i="4" s="1"/>
  <c r="A2905" i="4" s="1"/>
  <c r="A3575" i="4" s="1"/>
  <c r="A4245" i="4" s="1"/>
  <c r="A4915" i="4" s="1"/>
  <c r="B225" i="4"/>
  <c r="B895" i="4" s="1"/>
  <c r="B1565" i="4" s="1"/>
  <c r="B2235" i="4" s="1"/>
  <c r="B2905" i="4" s="1"/>
  <c r="B3575" i="4" s="1"/>
  <c r="B4245" i="4" s="1"/>
  <c r="B4915" i="4" s="1"/>
  <c r="C225" i="4"/>
  <c r="C895" i="4" s="1"/>
  <c r="C1565" i="4" s="1"/>
  <c r="C2235" i="4" s="1"/>
  <c r="C2905" i="4" s="1"/>
  <c r="C3575" i="4" s="1"/>
  <c r="C4245" i="4" s="1"/>
  <c r="C4915" i="4" s="1"/>
  <c r="D225" i="4"/>
  <c r="D895" i="4" s="1"/>
  <c r="D1565" i="4" s="1"/>
  <c r="D2235" i="4" s="1"/>
  <c r="D2905" i="4" s="1"/>
  <c r="D3575" i="4" s="1"/>
  <c r="D4245" i="4" s="1"/>
  <c r="D4915" i="4" s="1"/>
  <c r="O225" i="4"/>
  <c r="P225" i="4" s="1"/>
  <c r="A226" i="4"/>
  <c r="A896" i="4" s="1"/>
  <c r="A1566" i="4" s="1"/>
  <c r="A2236" i="4" s="1"/>
  <c r="A2906" i="4" s="1"/>
  <c r="A3576" i="4" s="1"/>
  <c r="A4246" i="4" s="1"/>
  <c r="A4916" i="4" s="1"/>
  <c r="B226" i="4"/>
  <c r="B896" i="4" s="1"/>
  <c r="B1566" i="4" s="1"/>
  <c r="B2236" i="4" s="1"/>
  <c r="B2906" i="4" s="1"/>
  <c r="B3576" i="4" s="1"/>
  <c r="B4246" i="4" s="1"/>
  <c r="B4916" i="4" s="1"/>
  <c r="E226" i="4"/>
  <c r="E896" i="4" s="1"/>
  <c r="E1566" i="4" s="1"/>
  <c r="E2236" i="4" s="1"/>
  <c r="E2906" i="4" s="1"/>
  <c r="E3576" i="4" s="1"/>
  <c r="E4246" i="4" s="1"/>
  <c r="E4916" i="4" s="1"/>
  <c r="A227" i="4"/>
  <c r="A897" i="4" s="1"/>
  <c r="A1567" i="4" s="1"/>
  <c r="A2237" i="4" s="1"/>
  <c r="A2907" i="4" s="1"/>
  <c r="A3577" i="4" s="1"/>
  <c r="A4247" i="4" s="1"/>
  <c r="A4917" i="4" s="1"/>
  <c r="B227" i="4"/>
  <c r="B897" i="4" s="1"/>
  <c r="B1567" i="4" s="1"/>
  <c r="B2237" i="4" s="1"/>
  <c r="B2907" i="4" s="1"/>
  <c r="B3577" i="4" s="1"/>
  <c r="B4247" i="4" s="1"/>
  <c r="B4917" i="4" s="1"/>
  <c r="C227" i="4"/>
  <c r="C897" i="4" s="1"/>
  <c r="C1567" i="4" s="1"/>
  <c r="C2237" i="4" s="1"/>
  <c r="C2907" i="4" s="1"/>
  <c r="C3577" i="4" s="1"/>
  <c r="C4247" i="4" s="1"/>
  <c r="C4917" i="4" s="1"/>
  <c r="D227" i="4"/>
  <c r="D897" i="4" s="1"/>
  <c r="D1567" i="4" s="1"/>
  <c r="D2237" i="4" s="1"/>
  <c r="D2907" i="4" s="1"/>
  <c r="D3577" i="4" s="1"/>
  <c r="D4247" i="4" s="1"/>
  <c r="D4917" i="4" s="1"/>
  <c r="A228" i="4"/>
  <c r="A898" i="4" s="1"/>
  <c r="A1568" i="4" s="1"/>
  <c r="A2238" i="4" s="1"/>
  <c r="A2908" i="4" s="1"/>
  <c r="A3578" i="4" s="1"/>
  <c r="A4248" i="4" s="1"/>
  <c r="A4918" i="4" s="1"/>
  <c r="B228" i="4"/>
  <c r="B898" i="4" s="1"/>
  <c r="B1568" i="4" s="1"/>
  <c r="B2238" i="4" s="1"/>
  <c r="B2908" i="4" s="1"/>
  <c r="B3578" i="4" s="1"/>
  <c r="B4248" i="4" s="1"/>
  <c r="B4918" i="4" s="1"/>
  <c r="E228" i="4"/>
  <c r="E898" i="4" s="1"/>
  <c r="E1568" i="4" s="1"/>
  <c r="E2238" i="4" s="1"/>
  <c r="E2908" i="4" s="1"/>
  <c r="E3578" i="4" s="1"/>
  <c r="E4248" i="4" s="1"/>
  <c r="E4918" i="4" s="1"/>
  <c r="O228" i="4"/>
  <c r="P228" i="4" s="1"/>
  <c r="A229" i="4"/>
  <c r="A899" i="4" s="1"/>
  <c r="A1569" i="4" s="1"/>
  <c r="A2239" i="4" s="1"/>
  <c r="A2909" i="4" s="1"/>
  <c r="A3579" i="4" s="1"/>
  <c r="A4249" i="4" s="1"/>
  <c r="A4919" i="4" s="1"/>
  <c r="B229" i="4"/>
  <c r="B899" i="4" s="1"/>
  <c r="B1569" i="4" s="1"/>
  <c r="B2239" i="4" s="1"/>
  <c r="B2909" i="4" s="1"/>
  <c r="B3579" i="4" s="1"/>
  <c r="B4249" i="4" s="1"/>
  <c r="B4919" i="4" s="1"/>
  <c r="E229" i="4"/>
  <c r="E899" i="4" s="1"/>
  <c r="E1569" i="4" s="1"/>
  <c r="E2239" i="4" s="1"/>
  <c r="E2909" i="4" s="1"/>
  <c r="E3579" i="4" s="1"/>
  <c r="E4249" i="4" s="1"/>
  <c r="E4919" i="4" s="1"/>
  <c r="A230" i="4"/>
  <c r="A900" i="4" s="1"/>
  <c r="A1570" i="4" s="1"/>
  <c r="A2240" i="4" s="1"/>
  <c r="A2910" i="4" s="1"/>
  <c r="A3580" i="4" s="1"/>
  <c r="A4250" i="4" s="1"/>
  <c r="A4920" i="4" s="1"/>
  <c r="B230" i="4"/>
  <c r="B900" i="4" s="1"/>
  <c r="B1570" i="4" s="1"/>
  <c r="B2240" i="4" s="1"/>
  <c r="B2910" i="4" s="1"/>
  <c r="B3580" i="4" s="1"/>
  <c r="B4250" i="4" s="1"/>
  <c r="B4920" i="4" s="1"/>
  <c r="E230" i="4"/>
  <c r="E900" i="4" s="1"/>
  <c r="E1570" i="4" s="1"/>
  <c r="E2240" i="4" s="1"/>
  <c r="E2910" i="4" s="1"/>
  <c r="E3580" i="4" s="1"/>
  <c r="E4250" i="4" s="1"/>
  <c r="E4920" i="4" s="1"/>
  <c r="A231" i="4"/>
  <c r="A901" i="4" s="1"/>
  <c r="A1571" i="4" s="1"/>
  <c r="A2241" i="4" s="1"/>
  <c r="A2911" i="4" s="1"/>
  <c r="A3581" i="4" s="1"/>
  <c r="A4251" i="4" s="1"/>
  <c r="A4921" i="4" s="1"/>
  <c r="B231" i="4"/>
  <c r="B901" i="4" s="1"/>
  <c r="B1571" i="4" s="1"/>
  <c r="B2241" i="4" s="1"/>
  <c r="B2911" i="4" s="1"/>
  <c r="B3581" i="4" s="1"/>
  <c r="B4251" i="4" s="1"/>
  <c r="B4921" i="4" s="1"/>
  <c r="C231" i="4"/>
  <c r="C901" i="4" s="1"/>
  <c r="C1571" i="4" s="1"/>
  <c r="C2241" i="4" s="1"/>
  <c r="C2911" i="4" s="1"/>
  <c r="C3581" i="4" s="1"/>
  <c r="C4251" i="4" s="1"/>
  <c r="C4921" i="4" s="1"/>
  <c r="D231" i="4"/>
  <c r="D901" i="4" s="1"/>
  <c r="D1571" i="4" s="1"/>
  <c r="D2241" i="4" s="1"/>
  <c r="D2911" i="4" s="1"/>
  <c r="D3581" i="4" s="1"/>
  <c r="D4251" i="4" s="1"/>
  <c r="D4921" i="4" s="1"/>
  <c r="O231" i="4"/>
  <c r="P231" i="4" s="1"/>
  <c r="A232" i="4"/>
  <c r="A902" i="4" s="1"/>
  <c r="A1572" i="4" s="1"/>
  <c r="A2242" i="4" s="1"/>
  <c r="A2912" i="4" s="1"/>
  <c r="A3582" i="4" s="1"/>
  <c r="A4252" i="4" s="1"/>
  <c r="A4922" i="4" s="1"/>
  <c r="B232" i="4"/>
  <c r="B902" i="4" s="1"/>
  <c r="B1572" i="4" s="1"/>
  <c r="B2242" i="4" s="1"/>
  <c r="B2912" i="4" s="1"/>
  <c r="B3582" i="4" s="1"/>
  <c r="B4252" i="4" s="1"/>
  <c r="B4922" i="4" s="1"/>
  <c r="A233" i="4"/>
  <c r="A903" i="4" s="1"/>
  <c r="A1573" i="4" s="1"/>
  <c r="A2243" i="4" s="1"/>
  <c r="A2913" i="4" s="1"/>
  <c r="A3583" i="4" s="1"/>
  <c r="A4253" i="4" s="1"/>
  <c r="A4923" i="4" s="1"/>
  <c r="B233" i="4"/>
  <c r="B903" i="4" s="1"/>
  <c r="B1573" i="4" s="1"/>
  <c r="B2243" i="4" s="1"/>
  <c r="B2913" i="4" s="1"/>
  <c r="B3583" i="4" s="1"/>
  <c r="B4253" i="4" s="1"/>
  <c r="B4923" i="4" s="1"/>
  <c r="A234" i="4"/>
  <c r="A904" i="4" s="1"/>
  <c r="A1574" i="4" s="1"/>
  <c r="A2244" i="4" s="1"/>
  <c r="A2914" i="4" s="1"/>
  <c r="A3584" i="4" s="1"/>
  <c r="A4254" i="4" s="1"/>
  <c r="A4924" i="4" s="1"/>
  <c r="B234" i="4"/>
  <c r="B904" i="4" s="1"/>
  <c r="B1574" i="4" s="1"/>
  <c r="B2244" i="4" s="1"/>
  <c r="B2914" i="4" s="1"/>
  <c r="B3584" i="4" s="1"/>
  <c r="B4254" i="4" s="1"/>
  <c r="B4924" i="4" s="1"/>
  <c r="E234" i="4"/>
  <c r="E904" i="4" s="1"/>
  <c r="E1574" i="4" s="1"/>
  <c r="E2244" i="4" s="1"/>
  <c r="E2914" i="4" s="1"/>
  <c r="E3584" i="4" s="1"/>
  <c r="E4254" i="4" s="1"/>
  <c r="E4924" i="4" s="1"/>
  <c r="O234" i="4"/>
  <c r="P234" i="4" s="1"/>
  <c r="A235" i="4"/>
  <c r="A905" i="4" s="1"/>
  <c r="A1575" i="4" s="1"/>
  <c r="A2245" i="4" s="1"/>
  <c r="A2915" i="4" s="1"/>
  <c r="A3585" i="4" s="1"/>
  <c r="A4255" i="4" s="1"/>
  <c r="A4925" i="4" s="1"/>
  <c r="B235" i="4"/>
  <c r="B905" i="4" s="1"/>
  <c r="B1575" i="4" s="1"/>
  <c r="B2245" i="4" s="1"/>
  <c r="B2915" i="4" s="1"/>
  <c r="B3585" i="4" s="1"/>
  <c r="B4255" i="4" s="1"/>
  <c r="B4925" i="4" s="1"/>
  <c r="C235" i="4"/>
  <c r="C905" i="4" s="1"/>
  <c r="C1575" i="4" s="1"/>
  <c r="C2245" i="4" s="1"/>
  <c r="C2915" i="4" s="1"/>
  <c r="C3585" i="4" s="1"/>
  <c r="C4255" i="4" s="1"/>
  <c r="C4925" i="4" s="1"/>
  <c r="D235" i="4"/>
  <c r="D905" i="4" s="1"/>
  <c r="D1575" i="4" s="1"/>
  <c r="D2245" i="4" s="1"/>
  <c r="D2915" i="4" s="1"/>
  <c r="D3585" i="4" s="1"/>
  <c r="D4255" i="4" s="1"/>
  <c r="D4925" i="4" s="1"/>
  <c r="O235" i="4"/>
  <c r="P235" i="4" s="1"/>
  <c r="A236" i="4"/>
  <c r="A906" i="4" s="1"/>
  <c r="A1576" i="4" s="1"/>
  <c r="A2246" i="4" s="1"/>
  <c r="A2916" i="4" s="1"/>
  <c r="A3586" i="4" s="1"/>
  <c r="A4256" i="4" s="1"/>
  <c r="A4926" i="4" s="1"/>
  <c r="B236" i="4"/>
  <c r="B906" i="4" s="1"/>
  <c r="B1576" i="4" s="1"/>
  <c r="B2246" i="4" s="1"/>
  <c r="B2916" i="4" s="1"/>
  <c r="B3586" i="4" s="1"/>
  <c r="B4256" i="4" s="1"/>
  <c r="B4926" i="4" s="1"/>
  <c r="E236" i="4"/>
  <c r="E906" i="4" s="1"/>
  <c r="E1576" i="4" s="1"/>
  <c r="E2246" i="4" s="1"/>
  <c r="E2916" i="4" s="1"/>
  <c r="E3586" i="4" s="1"/>
  <c r="E4256" i="4" s="1"/>
  <c r="E4926" i="4" s="1"/>
  <c r="A237" i="4"/>
  <c r="A907" i="4" s="1"/>
  <c r="A1577" i="4" s="1"/>
  <c r="A2247" i="4" s="1"/>
  <c r="A2917" i="4" s="1"/>
  <c r="A3587" i="4" s="1"/>
  <c r="A4257" i="4" s="1"/>
  <c r="A4927" i="4" s="1"/>
  <c r="B237" i="4"/>
  <c r="B907" i="4" s="1"/>
  <c r="B1577" i="4" s="1"/>
  <c r="B2247" i="4" s="1"/>
  <c r="B2917" i="4" s="1"/>
  <c r="B3587" i="4" s="1"/>
  <c r="B4257" i="4" s="1"/>
  <c r="B4927" i="4" s="1"/>
  <c r="E237" i="4"/>
  <c r="E907" i="4" s="1"/>
  <c r="E1577" i="4" s="1"/>
  <c r="E2247" i="4" s="1"/>
  <c r="E2917" i="4" s="1"/>
  <c r="E3587" i="4" s="1"/>
  <c r="E4257" i="4" s="1"/>
  <c r="E4927" i="4" s="1"/>
  <c r="A238" i="4"/>
  <c r="A908" i="4" s="1"/>
  <c r="A1578" i="4" s="1"/>
  <c r="A2248" i="4" s="1"/>
  <c r="A2918" i="4" s="1"/>
  <c r="A3588" i="4" s="1"/>
  <c r="A4258" i="4" s="1"/>
  <c r="A4928" i="4" s="1"/>
  <c r="B238" i="4"/>
  <c r="B908" i="4" s="1"/>
  <c r="B1578" i="4" s="1"/>
  <c r="B2248" i="4" s="1"/>
  <c r="B2918" i="4" s="1"/>
  <c r="B3588" i="4" s="1"/>
  <c r="B4258" i="4" s="1"/>
  <c r="B4928" i="4" s="1"/>
  <c r="E238" i="4"/>
  <c r="E908" i="4" s="1"/>
  <c r="E1578" i="4" s="1"/>
  <c r="E2248" i="4" s="1"/>
  <c r="E2918" i="4" s="1"/>
  <c r="E3588" i="4" s="1"/>
  <c r="E4258" i="4" s="1"/>
  <c r="E4928" i="4" s="1"/>
  <c r="A239" i="4"/>
  <c r="A909" i="4" s="1"/>
  <c r="A1579" i="4" s="1"/>
  <c r="A2249" i="4" s="1"/>
  <c r="A2919" i="4" s="1"/>
  <c r="A3589" i="4" s="1"/>
  <c r="A4259" i="4" s="1"/>
  <c r="A4929" i="4" s="1"/>
  <c r="B239" i="4"/>
  <c r="B909" i="4" s="1"/>
  <c r="B1579" i="4" s="1"/>
  <c r="B2249" i="4" s="1"/>
  <c r="B2919" i="4" s="1"/>
  <c r="B3589" i="4" s="1"/>
  <c r="B4259" i="4" s="1"/>
  <c r="B4929" i="4" s="1"/>
  <c r="C239" i="4"/>
  <c r="C909" i="4" s="1"/>
  <c r="C1579" i="4" s="1"/>
  <c r="C2249" i="4" s="1"/>
  <c r="C2919" i="4" s="1"/>
  <c r="C3589" i="4" s="1"/>
  <c r="C4259" i="4" s="1"/>
  <c r="C4929" i="4" s="1"/>
  <c r="D239" i="4"/>
  <c r="D909" i="4" s="1"/>
  <c r="D1579" i="4" s="1"/>
  <c r="D2249" i="4" s="1"/>
  <c r="D2919" i="4" s="1"/>
  <c r="D3589" i="4" s="1"/>
  <c r="D4259" i="4" s="1"/>
  <c r="D4929" i="4" s="1"/>
  <c r="O239" i="4"/>
  <c r="P239" i="4" s="1"/>
  <c r="A240" i="4"/>
  <c r="A910" i="4" s="1"/>
  <c r="A1580" i="4" s="1"/>
  <c r="A2250" i="4" s="1"/>
  <c r="A2920" i="4" s="1"/>
  <c r="A3590" i="4" s="1"/>
  <c r="A4260" i="4" s="1"/>
  <c r="A4930" i="4" s="1"/>
  <c r="B240" i="4"/>
  <c r="B910" i="4" s="1"/>
  <c r="B1580" i="4" s="1"/>
  <c r="B2250" i="4" s="1"/>
  <c r="B2920" i="4" s="1"/>
  <c r="B3590" i="4" s="1"/>
  <c r="B4260" i="4" s="1"/>
  <c r="B4930" i="4" s="1"/>
  <c r="E240" i="4"/>
  <c r="E910" i="4" s="1"/>
  <c r="E1580" i="4" s="1"/>
  <c r="E2250" i="4" s="1"/>
  <c r="E2920" i="4" s="1"/>
  <c r="E3590" i="4" s="1"/>
  <c r="E4260" i="4" s="1"/>
  <c r="E4930" i="4" s="1"/>
  <c r="O240" i="4"/>
  <c r="P240" i="4" s="1"/>
  <c r="A241" i="4"/>
  <c r="A911" i="4" s="1"/>
  <c r="A1581" i="4" s="1"/>
  <c r="A2251" i="4" s="1"/>
  <c r="A2921" i="4" s="1"/>
  <c r="A3591" i="4" s="1"/>
  <c r="A4261" i="4" s="1"/>
  <c r="A4931" i="4" s="1"/>
  <c r="B241" i="4"/>
  <c r="B911" i="4" s="1"/>
  <c r="B1581" i="4" s="1"/>
  <c r="B2251" i="4" s="1"/>
  <c r="B2921" i="4" s="1"/>
  <c r="B3591" i="4" s="1"/>
  <c r="B4261" i="4" s="1"/>
  <c r="B4931" i="4" s="1"/>
  <c r="E241" i="4"/>
  <c r="E911" i="4" s="1"/>
  <c r="E1581" i="4" s="1"/>
  <c r="E2251" i="4" s="1"/>
  <c r="E2921" i="4" s="1"/>
  <c r="E3591" i="4" s="1"/>
  <c r="E4261" i="4" s="1"/>
  <c r="E4931" i="4" s="1"/>
  <c r="A242" i="4"/>
  <c r="A912" i="4" s="1"/>
  <c r="A1582" i="4" s="1"/>
  <c r="A2252" i="4" s="1"/>
  <c r="A2922" i="4" s="1"/>
  <c r="A3592" i="4" s="1"/>
  <c r="A4262" i="4" s="1"/>
  <c r="A4932" i="4" s="1"/>
  <c r="B242" i="4"/>
  <c r="B912" i="4" s="1"/>
  <c r="B1582" i="4" s="1"/>
  <c r="B2252" i="4" s="1"/>
  <c r="B2922" i="4" s="1"/>
  <c r="B3592" i="4" s="1"/>
  <c r="B4262" i="4" s="1"/>
  <c r="B4932" i="4" s="1"/>
  <c r="E242" i="4"/>
  <c r="E912" i="4" s="1"/>
  <c r="E1582" i="4" s="1"/>
  <c r="E2252" i="4" s="1"/>
  <c r="E2922" i="4" s="1"/>
  <c r="E3592" i="4" s="1"/>
  <c r="E4262" i="4" s="1"/>
  <c r="E4932" i="4" s="1"/>
  <c r="O242" i="4"/>
  <c r="P242" i="4" s="1"/>
  <c r="A243" i="4"/>
  <c r="A913" i="4" s="1"/>
  <c r="A1583" i="4" s="1"/>
  <c r="A2253" i="4" s="1"/>
  <c r="A2923" i="4" s="1"/>
  <c r="A3593" i="4" s="1"/>
  <c r="A4263" i="4" s="1"/>
  <c r="A4933" i="4" s="1"/>
  <c r="B243" i="4"/>
  <c r="B913" i="4" s="1"/>
  <c r="B1583" i="4" s="1"/>
  <c r="B2253" i="4" s="1"/>
  <c r="B2923" i="4" s="1"/>
  <c r="B3593" i="4" s="1"/>
  <c r="B4263" i="4" s="1"/>
  <c r="B4933" i="4" s="1"/>
  <c r="E243" i="4"/>
  <c r="E913" i="4" s="1"/>
  <c r="E1583" i="4" s="1"/>
  <c r="E2253" i="4" s="1"/>
  <c r="E2923" i="4" s="1"/>
  <c r="E3593" i="4" s="1"/>
  <c r="E4263" i="4" s="1"/>
  <c r="E4933" i="4" s="1"/>
  <c r="O243" i="4"/>
  <c r="P243" i="4" s="1"/>
  <c r="A244" i="4"/>
  <c r="A914" i="4" s="1"/>
  <c r="A1584" i="4" s="1"/>
  <c r="A2254" i="4" s="1"/>
  <c r="A2924" i="4" s="1"/>
  <c r="A3594" i="4" s="1"/>
  <c r="A4264" i="4" s="1"/>
  <c r="A4934" i="4" s="1"/>
  <c r="B244" i="4"/>
  <c r="B914" i="4" s="1"/>
  <c r="B1584" i="4" s="1"/>
  <c r="B2254" i="4" s="1"/>
  <c r="B2924" i="4" s="1"/>
  <c r="B3594" i="4" s="1"/>
  <c r="B4264" i="4" s="1"/>
  <c r="B4934" i="4" s="1"/>
  <c r="C244" i="4"/>
  <c r="C914" i="4" s="1"/>
  <c r="C1584" i="4" s="1"/>
  <c r="C2254" i="4" s="1"/>
  <c r="C2924" i="4" s="1"/>
  <c r="C3594" i="4" s="1"/>
  <c r="C4264" i="4" s="1"/>
  <c r="C4934" i="4" s="1"/>
  <c r="D244" i="4"/>
  <c r="D914" i="4" s="1"/>
  <c r="D1584" i="4" s="1"/>
  <c r="D2254" i="4" s="1"/>
  <c r="D2924" i="4" s="1"/>
  <c r="D3594" i="4" s="1"/>
  <c r="D4264" i="4" s="1"/>
  <c r="D4934" i="4" s="1"/>
  <c r="O244" i="4"/>
  <c r="P244" i="4" s="1"/>
  <c r="A245" i="4"/>
  <c r="A915" i="4" s="1"/>
  <c r="A1585" i="4" s="1"/>
  <c r="A2255" i="4" s="1"/>
  <c r="A2925" i="4" s="1"/>
  <c r="A3595" i="4" s="1"/>
  <c r="A4265" i="4" s="1"/>
  <c r="A4935" i="4" s="1"/>
  <c r="B245" i="4"/>
  <c r="B915" i="4" s="1"/>
  <c r="B1585" i="4" s="1"/>
  <c r="B2255" i="4" s="1"/>
  <c r="B2925" i="4" s="1"/>
  <c r="B3595" i="4" s="1"/>
  <c r="B4265" i="4" s="1"/>
  <c r="B4935" i="4" s="1"/>
  <c r="A246" i="4"/>
  <c r="A916" i="4" s="1"/>
  <c r="A1586" i="4" s="1"/>
  <c r="A2256" i="4" s="1"/>
  <c r="A2926" i="4" s="1"/>
  <c r="A3596" i="4" s="1"/>
  <c r="A4266" i="4" s="1"/>
  <c r="A4936" i="4" s="1"/>
  <c r="B246" i="4"/>
  <c r="B916" i="4" s="1"/>
  <c r="B1586" i="4" s="1"/>
  <c r="B2256" i="4" s="1"/>
  <c r="B2926" i="4" s="1"/>
  <c r="B3596" i="4" s="1"/>
  <c r="B4266" i="4" s="1"/>
  <c r="B4936" i="4" s="1"/>
  <c r="O246" i="4"/>
  <c r="P246" i="4" s="1"/>
  <c r="A247" i="4"/>
  <c r="A917" i="4" s="1"/>
  <c r="A1587" i="4" s="1"/>
  <c r="A2257" i="4" s="1"/>
  <c r="A2927" i="4" s="1"/>
  <c r="A3597" i="4" s="1"/>
  <c r="A4267" i="4" s="1"/>
  <c r="A4937" i="4" s="1"/>
  <c r="B247" i="4"/>
  <c r="B917" i="4" s="1"/>
  <c r="B1587" i="4" s="1"/>
  <c r="B2257" i="4" s="1"/>
  <c r="B2927" i="4" s="1"/>
  <c r="B3597" i="4" s="1"/>
  <c r="B4267" i="4" s="1"/>
  <c r="B4937" i="4" s="1"/>
  <c r="C247" i="4"/>
  <c r="C917" i="4" s="1"/>
  <c r="C1587" i="4" s="1"/>
  <c r="C2257" i="4" s="1"/>
  <c r="C2927" i="4" s="1"/>
  <c r="C3597" i="4" s="1"/>
  <c r="C4267" i="4" s="1"/>
  <c r="C4937" i="4" s="1"/>
  <c r="D247" i="4"/>
  <c r="D917" i="4" s="1"/>
  <c r="D1587" i="4" s="1"/>
  <c r="D2257" i="4" s="1"/>
  <c r="D2927" i="4" s="1"/>
  <c r="D3597" i="4" s="1"/>
  <c r="D4267" i="4" s="1"/>
  <c r="D4937" i="4" s="1"/>
  <c r="A248" i="4"/>
  <c r="A918" i="4" s="1"/>
  <c r="A1588" i="4" s="1"/>
  <c r="A2258" i="4" s="1"/>
  <c r="A2928" i="4" s="1"/>
  <c r="A3598" i="4" s="1"/>
  <c r="A4268" i="4" s="1"/>
  <c r="A4938" i="4" s="1"/>
  <c r="B248" i="4"/>
  <c r="B918" i="4" s="1"/>
  <c r="B1588" i="4" s="1"/>
  <c r="B2258" i="4" s="1"/>
  <c r="B2928" i="4" s="1"/>
  <c r="B3598" i="4" s="1"/>
  <c r="B4268" i="4" s="1"/>
  <c r="B4938" i="4" s="1"/>
  <c r="E248" i="4"/>
  <c r="E918" i="4" s="1"/>
  <c r="E1588" i="4" s="1"/>
  <c r="E2258" i="4" s="1"/>
  <c r="E2928" i="4" s="1"/>
  <c r="E3598" i="4" s="1"/>
  <c r="E4268" i="4" s="1"/>
  <c r="E4938" i="4" s="1"/>
  <c r="A249" i="4"/>
  <c r="A919" i="4" s="1"/>
  <c r="A1589" i="4" s="1"/>
  <c r="A2259" i="4" s="1"/>
  <c r="A2929" i="4" s="1"/>
  <c r="A3599" i="4" s="1"/>
  <c r="A4269" i="4" s="1"/>
  <c r="A4939" i="4" s="1"/>
  <c r="B249" i="4"/>
  <c r="B919" i="4" s="1"/>
  <c r="B1589" i="4" s="1"/>
  <c r="B2259" i="4" s="1"/>
  <c r="B2929" i="4" s="1"/>
  <c r="B3599" i="4" s="1"/>
  <c r="B4269" i="4" s="1"/>
  <c r="B4939" i="4" s="1"/>
  <c r="E249" i="4"/>
  <c r="E919" i="4" s="1"/>
  <c r="E1589" i="4" s="1"/>
  <c r="E2259" i="4" s="1"/>
  <c r="E2929" i="4" s="1"/>
  <c r="E3599" i="4" s="1"/>
  <c r="E4269" i="4" s="1"/>
  <c r="E4939" i="4" s="1"/>
  <c r="O249" i="4"/>
  <c r="P249" i="4" s="1"/>
  <c r="A250" i="4"/>
  <c r="A920" i="4" s="1"/>
  <c r="A1590" i="4" s="1"/>
  <c r="A2260" i="4" s="1"/>
  <c r="A2930" i="4" s="1"/>
  <c r="A3600" i="4" s="1"/>
  <c r="A4270" i="4" s="1"/>
  <c r="A4940" i="4" s="1"/>
  <c r="B250" i="4"/>
  <c r="B920" i="4" s="1"/>
  <c r="B1590" i="4" s="1"/>
  <c r="B2260" i="4" s="1"/>
  <c r="B2930" i="4" s="1"/>
  <c r="B3600" i="4" s="1"/>
  <c r="B4270" i="4" s="1"/>
  <c r="B4940" i="4" s="1"/>
  <c r="C250" i="4"/>
  <c r="C920" i="4" s="1"/>
  <c r="C1590" i="4" s="1"/>
  <c r="C2260" i="4" s="1"/>
  <c r="C2930" i="4" s="1"/>
  <c r="C3600" i="4" s="1"/>
  <c r="C4270" i="4" s="1"/>
  <c r="C4940" i="4" s="1"/>
  <c r="D250" i="4"/>
  <c r="D920" i="4" s="1"/>
  <c r="D1590" i="4" s="1"/>
  <c r="D2260" i="4" s="1"/>
  <c r="D2930" i="4" s="1"/>
  <c r="D3600" i="4" s="1"/>
  <c r="D4270" i="4" s="1"/>
  <c r="D4940" i="4" s="1"/>
  <c r="A251" i="4"/>
  <c r="A921" i="4" s="1"/>
  <c r="A1591" i="4" s="1"/>
  <c r="A2261" i="4" s="1"/>
  <c r="A2931" i="4" s="1"/>
  <c r="A3601" i="4" s="1"/>
  <c r="A4271" i="4" s="1"/>
  <c r="A4941" i="4" s="1"/>
  <c r="B251" i="4"/>
  <c r="B921" i="4" s="1"/>
  <c r="B1591" i="4" s="1"/>
  <c r="B2261" i="4" s="1"/>
  <c r="B2931" i="4" s="1"/>
  <c r="B3601" i="4" s="1"/>
  <c r="B4271" i="4" s="1"/>
  <c r="B4941" i="4" s="1"/>
  <c r="A252" i="4"/>
  <c r="A922" i="4" s="1"/>
  <c r="A1592" i="4" s="1"/>
  <c r="A2262" i="4" s="1"/>
  <c r="A2932" i="4" s="1"/>
  <c r="A3602" i="4" s="1"/>
  <c r="A4272" i="4" s="1"/>
  <c r="A4942" i="4" s="1"/>
  <c r="B252" i="4"/>
  <c r="B922" i="4" s="1"/>
  <c r="B1592" i="4" s="1"/>
  <c r="B2262" i="4" s="1"/>
  <c r="B2932" i="4" s="1"/>
  <c r="B3602" i="4" s="1"/>
  <c r="B4272" i="4" s="1"/>
  <c r="B4942" i="4" s="1"/>
  <c r="E252" i="4"/>
  <c r="E922" i="4" s="1"/>
  <c r="E1592" i="4" s="1"/>
  <c r="E2262" i="4" s="1"/>
  <c r="E2932" i="4" s="1"/>
  <c r="E3602" i="4" s="1"/>
  <c r="E4272" i="4" s="1"/>
  <c r="E4942" i="4" s="1"/>
  <c r="O252" i="4"/>
  <c r="P252" i="4" s="1"/>
  <c r="A952" i="4"/>
  <c r="A1622" i="4" s="1"/>
  <c r="A2292" i="4" s="1"/>
  <c r="A2962" i="4" s="1"/>
  <c r="A3632" i="4" s="1"/>
  <c r="A4302" i="4" s="1"/>
  <c r="A4972" i="4" s="1"/>
  <c r="B952" i="4"/>
  <c r="B1622" i="4" s="1"/>
  <c r="B2292" i="4" s="1"/>
  <c r="B2962" i="4" s="1"/>
  <c r="B3632" i="4" s="1"/>
  <c r="B4302" i="4" s="1"/>
  <c r="B4972" i="4" s="1"/>
  <c r="C952" i="4"/>
  <c r="C1622" i="4" s="1"/>
  <c r="C2292" i="4" s="1"/>
  <c r="C2962" i="4" s="1"/>
  <c r="C3632" i="4" s="1"/>
  <c r="C4302" i="4" s="1"/>
  <c r="C4972" i="4" s="1"/>
  <c r="D952" i="4"/>
  <c r="D1622" i="4" s="1"/>
  <c r="D2292" i="4" s="1"/>
  <c r="D2962" i="4" s="1"/>
  <c r="D3632" i="4" s="1"/>
  <c r="D4302" i="4" s="1"/>
  <c r="D4972" i="4" s="1"/>
  <c r="O282" i="4"/>
  <c r="P282" i="4" s="1"/>
  <c r="A953" i="4"/>
  <c r="A1623" i="4" s="1"/>
  <c r="A2293" i="4" s="1"/>
  <c r="A2963" i="4" s="1"/>
  <c r="A3633" i="4" s="1"/>
  <c r="A4303" i="4" s="1"/>
  <c r="A4973" i="4" s="1"/>
  <c r="B953" i="4"/>
  <c r="B1623" i="4" s="1"/>
  <c r="B2293" i="4" s="1"/>
  <c r="B2963" i="4" s="1"/>
  <c r="B3633" i="4" s="1"/>
  <c r="B4303" i="4" s="1"/>
  <c r="B4973" i="4" s="1"/>
  <c r="E953" i="4"/>
  <c r="E1623" i="4" s="1"/>
  <c r="E2293" i="4" s="1"/>
  <c r="E2963" i="4" s="1"/>
  <c r="E3633" i="4" s="1"/>
  <c r="E4303" i="4" s="1"/>
  <c r="E4973" i="4" s="1"/>
  <c r="O283" i="4"/>
  <c r="P283" i="4" s="1"/>
  <c r="A954" i="4"/>
  <c r="A1624" i="4" s="1"/>
  <c r="A2294" i="4" s="1"/>
  <c r="A2964" i="4" s="1"/>
  <c r="A3634" i="4" s="1"/>
  <c r="A4304" i="4" s="1"/>
  <c r="A4974" i="4" s="1"/>
  <c r="B954" i="4"/>
  <c r="B1624" i="4" s="1"/>
  <c r="B2294" i="4" s="1"/>
  <c r="B2964" i="4" s="1"/>
  <c r="B3634" i="4" s="1"/>
  <c r="B4304" i="4" s="1"/>
  <c r="B4974" i="4" s="1"/>
  <c r="E954" i="4"/>
  <c r="E1624" i="4" s="1"/>
  <c r="E2294" i="4" s="1"/>
  <c r="E2964" i="4" s="1"/>
  <c r="E3634" i="4" s="1"/>
  <c r="E4304" i="4" s="1"/>
  <c r="E4974" i="4" s="1"/>
  <c r="O284" i="4"/>
  <c r="P284" i="4" s="1"/>
  <c r="A955" i="4"/>
  <c r="A1625" i="4" s="1"/>
  <c r="A2295" i="4" s="1"/>
  <c r="A2965" i="4" s="1"/>
  <c r="A3635" i="4" s="1"/>
  <c r="A4305" i="4" s="1"/>
  <c r="A4975" i="4" s="1"/>
  <c r="B955" i="4"/>
  <c r="B1625" i="4" s="1"/>
  <c r="B2295" i="4" s="1"/>
  <c r="B2965" i="4" s="1"/>
  <c r="B3635" i="4" s="1"/>
  <c r="B4305" i="4" s="1"/>
  <c r="B4975" i="4" s="1"/>
  <c r="E955" i="4"/>
  <c r="E1625" i="4" s="1"/>
  <c r="E2295" i="4" s="1"/>
  <c r="E2965" i="4" s="1"/>
  <c r="E3635" i="4" s="1"/>
  <c r="E4305" i="4" s="1"/>
  <c r="E4975" i="4" s="1"/>
  <c r="A956" i="4"/>
  <c r="A1626" i="4" s="1"/>
  <c r="A2296" i="4" s="1"/>
  <c r="A2966" i="4" s="1"/>
  <c r="A3636" i="4" s="1"/>
  <c r="A4306" i="4" s="1"/>
  <c r="A4976" i="4" s="1"/>
  <c r="B956" i="4"/>
  <c r="B1626" i="4" s="1"/>
  <c r="B2296" i="4" s="1"/>
  <c r="B2966" i="4" s="1"/>
  <c r="B3636" i="4" s="1"/>
  <c r="B4306" i="4" s="1"/>
  <c r="B4976" i="4" s="1"/>
  <c r="E956" i="4"/>
  <c r="E1626" i="4" s="1"/>
  <c r="E2296" i="4" s="1"/>
  <c r="E2966" i="4" s="1"/>
  <c r="E3636" i="4" s="1"/>
  <c r="E4306" i="4" s="1"/>
  <c r="E4976" i="4" s="1"/>
  <c r="A957" i="4"/>
  <c r="A1627" i="4" s="1"/>
  <c r="A2297" i="4" s="1"/>
  <c r="A2967" i="4" s="1"/>
  <c r="A3637" i="4" s="1"/>
  <c r="A4307" i="4" s="1"/>
  <c r="A4977" i="4" s="1"/>
  <c r="B957" i="4"/>
  <c r="B1627" i="4" s="1"/>
  <c r="B2297" i="4" s="1"/>
  <c r="B2967" i="4" s="1"/>
  <c r="B3637" i="4" s="1"/>
  <c r="B4307" i="4" s="1"/>
  <c r="B4977" i="4" s="1"/>
  <c r="E957" i="4"/>
  <c r="E1627" i="4" s="1"/>
  <c r="E2297" i="4" s="1"/>
  <c r="E2967" i="4" s="1"/>
  <c r="E3637" i="4" s="1"/>
  <c r="E4307" i="4" s="1"/>
  <c r="E4977" i="4" s="1"/>
  <c r="A958" i="4"/>
  <c r="A1628" i="4" s="1"/>
  <c r="A2298" i="4" s="1"/>
  <c r="A2968" i="4" s="1"/>
  <c r="A3638" i="4" s="1"/>
  <c r="A4308" i="4" s="1"/>
  <c r="A4978" i="4" s="1"/>
  <c r="B958" i="4"/>
  <c r="B1628" i="4" s="1"/>
  <c r="B2298" i="4" s="1"/>
  <c r="B2968" i="4" s="1"/>
  <c r="B3638" i="4" s="1"/>
  <c r="B4308" i="4" s="1"/>
  <c r="B4978" i="4" s="1"/>
  <c r="C958" i="4"/>
  <c r="C1628" i="4" s="1"/>
  <c r="C2298" i="4" s="1"/>
  <c r="C2968" i="4" s="1"/>
  <c r="C3638" i="4" s="1"/>
  <c r="C4308" i="4" s="1"/>
  <c r="C4978" i="4" s="1"/>
  <c r="D958" i="4"/>
  <c r="D1628" i="4" s="1"/>
  <c r="D2298" i="4" s="1"/>
  <c r="D2968" i="4" s="1"/>
  <c r="D3638" i="4" s="1"/>
  <c r="D4308" i="4" s="1"/>
  <c r="D4978" i="4" s="1"/>
  <c r="O288" i="4"/>
  <c r="P288" i="4" s="1"/>
  <c r="A959" i="4"/>
  <c r="A1629" i="4" s="1"/>
  <c r="A2299" i="4" s="1"/>
  <c r="A2969" i="4" s="1"/>
  <c r="A3639" i="4" s="1"/>
  <c r="A4309" i="4" s="1"/>
  <c r="A4979" i="4" s="1"/>
  <c r="B959" i="4"/>
  <c r="B1629" i="4" s="1"/>
  <c r="B2299" i="4" s="1"/>
  <c r="B2969" i="4" s="1"/>
  <c r="B3639" i="4" s="1"/>
  <c r="B4309" i="4" s="1"/>
  <c r="B4979" i="4" s="1"/>
  <c r="E959" i="4"/>
  <c r="E1629" i="4" s="1"/>
  <c r="E2299" i="4" s="1"/>
  <c r="E2969" i="4" s="1"/>
  <c r="E3639" i="4" s="1"/>
  <c r="E4309" i="4" s="1"/>
  <c r="E4979" i="4" s="1"/>
  <c r="A960" i="4"/>
  <c r="A1630" i="4" s="1"/>
  <c r="A2300" i="4" s="1"/>
  <c r="A2970" i="4" s="1"/>
  <c r="A3640" i="4" s="1"/>
  <c r="A4310" i="4" s="1"/>
  <c r="A4980" i="4" s="1"/>
  <c r="B960" i="4"/>
  <c r="B1630" i="4" s="1"/>
  <c r="B2300" i="4" s="1"/>
  <c r="B2970" i="4" s="1"/>
  <c r="B3640" i="4" s="1"/>
  <c r="B4310" i="4" s="1"/>
  <c r="B4980" i="4" s="1"/>
  <c r="E960" i="4"/>
  <c r="E1630" i="4" s="1"/>
  <c r="E2300" i="4" s="1"/>
  <c r="E2970" i="4" s="1"/>
  <c r="E3640" i="4" s="1"/>
  <c r="E4310" i="4" s="1"/>
  <c r="E4980" i="4" s="1"/>
  <c r="A961" i="4"/>
  <c r="A1631" i="4" s="1"/>
  <c r="A2301" i="4" s="1"/>
  <c r="A2971" i="4" s="1"/>
  <c r="A3641" i="4" s="1"/>
  <c r="A4311" i="4" s="1"/>
  <c r="A4981" i="4" s="1"/>
  <c r="B961" i="4"/>
  <c r="B1631" i="4" s="1"/>
  <c r="B2301" i="4" s="1"/>
  <c r="B2971" i="4" s="1"/>
  <c r="B3641" i="4" s="1"/>
  <c r="B4311" i="4" s="1"/>
  <c r="B4981" i="4" s="1"/>
  <c r="E961" i="4"/>
  <c r="E1631" i="4" s="1"/>
  <c r="E2301" i="4" s="1"/>
  <c r="E2971" i="4" s="1"/>
  <c r="E3641" i="4" s="1"/>
  <c r="E4311" i="4" s="1"/>
  <c r="E4981" i="4" s="1"/>
  <c r="A962" i="4"/>
  <c r="A1632" i="4" s="1"/>
  <c r="A2302" i="4" s="1"/>
  <c r="A2972" i="4" s="1"/>
  <c r="A3642" i="4" s="1"/>
  <c r="A4312" i="4" s="1"/>
  <c r="A4982" i="4" s="1"/>
  <c r="B962" i="4"/>
  <c r="B1632" i="4" s="1"/>
  <c r="B2302" i="4" s="1"/>
  <c r="B2972" i="4" s="1"/>
  <c r="B3642" i="4" s="1"/>
  <c r="B4312" i="4" s="1"/>
  <c r="B4982" i="4" s="1"/>
  <c r="C962" i="4"/>
  <c r="C1632" i="4" s="1"/>
  <c r="C2302" i="4" s="1"/>
  <c r="C2972" i="4" s="1"/>
  <c r="C3642" i="4" s="1"/>
  <c r="C4312" i="4" s="1"/>
  <c r="C4982" i="4" s="1"/>
  <c r="D962" i="4"/>
  <c r="D1632" i="4" s="1"/>
  <c r="D2302" i="4" s="1"/>
  <c r="D2972" i="4" s="1"/>
  <c r="D3642" i="4" s="1"/>
  <c r="D4312" i="4" s="1"/>
  <c r="D4982" i="4" s="1"/>
  <c r="O292" i="4"/>
  <c r="P292" i="4" s="1"/>
  <c r="A963" i="4"/>
  <c r="A1633" i="4" s="1"/>
  <c r="A2303" i="4" s="1"/>
  <c r="A2973" i="4" s="1"/>
  <c r="A3643" i="4" s="1"/>
  <c r="A4313" i="4" s="1"/>
  <c r="A4983" i="4" s="1"/>
  <c r="B963" i="4"/>
  <c r="B1633" i="4" s="1"/>
  <c r="B2303" i="4" s="1"/>
  <c r="B2973" i="4" s="1"/>
  <c r="B3643" i="4" s="1"/>
  <c r="B4313" i="4" s="1"/>
  <c r="B4983" i="4" s="1"/>
  <c r="E963" i="4"/>
  <c r="E1633" i="4" s="1"/>
  <c r="E2303" i="4" s="1"/>
  <c r="E2973" i="4" s="1"/>
  <c r="E3643" i="4" s="1"/>
  <c r="E4313" i="4" s="1"/>
  <c r="E4983" i="4" s="1"/>
  <c r="A964" i="4"/>
  <c r="A1634" i="4" s="1"/>
  <c r="A2304" i="4" s="1"/>
  <c r="A2974" i="4" s="1"/>
  <c r="A3644" i="4" s="1"/>
  <c r="A4314" i="4" s="1"/>
  <c r="A4984" i="4" s="1"/>
  <c r="B964" i="4"/>
  <c r="B1634" i="4" s="1"/>
  <c r="B2304" i="4" s="1"/>
  <c r="B2974" i="4" s="1"/>
  <c r="B3644" i="4" s="1"/>
  <c r="B4314" i="4" s="1"/>
  <c r="B4984" i="4" s="1"/>
  <c r="E964" i="4"/>
  <c r="E1634" i="4" s="1"/>
  <c r="E2304" i="4" s="1"/>
  <c r="E2974" i="4" s="1"/>
  <c r="E3644" i="4" s="1"/>
  <c r="E4314" i="4" s="1"/>
  <c r="E4984" i="4" s="1"/>
  <c r="A965" i="4"/>
  <c r="A1635" i="4" s="1"/>
  <c r="A2305" i="4" s="1"/>
  <c r="A2975" i="4" s="1"/>
  <c r="A3645" i="4" s="1"/>
  <c r="A4315" i="4" s="1"/>
  <c r="A4985" i="4" s="1"/>
  <c r="B965" i="4"/>
  <c r="B1635" i="4" s="1"/>
  <c r="B2305" i="4" s="1"/>
  <c r="B2975" i="4" s="1"/>
  <c r="B3645" i="4" s="1"/>
  <c r="B4315" i="4" s="1"/>
  <c r="B4985" i="4" s="1"/>
  <c r="E965" i="4"/>
  <c r="E1635" i="4" s="1"/>
  <c r="E2305" i="4" s="1"/>
  <c r="E2975" i="4" s="1"/>
  <c r="E3645" i="4" s="1"/>
  <c r="E4315" i="4" s="1"/>
  <c r="E4985" i="4" s="1"/>
  <c r="A966" i="4"/>
  <c r="A1636" i="4" s="1"/>
  <c r="A2306" i="4" s="1"/>
  <c r="A2976" i="4" s="1"/>
  <c r="A3646" i="4" s="1"/>
  <c r="A4316" i="4" s="1"/>
  <c r="A4986" i="4" s="1"/>
  <c r="B966" i="4"/>
  <c r="B1636" i="4" s="1"/>
  <c r="B2306" i="4" s="1"/>
  <c r="B2976" i="4" s="1"/>
  <c r="B3646" i="4" s="1"/>
  <c r="B4316" i="4" s="1"/>
  <c r="B4986" i="4" s="1"/>
  <c r="E966" i="4"/>
  <c r="E1636" i="4" s="1"/>
  <c r="E2306" i="4" s="1"/>
  <c r="E2976" i="4" s="1"/>
  <c r="E3646" i="4" s="1"/>
  <c r="E4316" i="4" s="1"/>
  <c r="E4986" i="4" s="1"/>
  <c r="A967" i="4"/>
  <c r="A1637" i="4" s="1"/>
  <c r="A2307" i="4" s="1"/>
  <c r="A2977" i="4" s="1"/>
  <c r="A3647" i="4" s="1"/>
  <c r="A4317" i="4" s="1"/>
  <c r="A4987" i="4" s="1"/>
  <c r="B967" i="4"/>
  <c r="B1637" i="4" s="1"/>
  <c r="B2307" i="4" s="1"/>
  <c r="B2977" i="4" s="1"/>
  <c r="B3647" i="4" s="1"/>
  <c r="B4317" i="4" s="1"/>
  <c r="B4987" i="4" s="1"/>
  <c r="D967" i="4"/>
  <c r="D1637" i="4" s="1"/>
  <c r="D2307" i="4" s="1"/>
  <c r="D2977" i="4" s="1"/>
  <c r="D3647" i="4" s="1"/>
  <c r="D4317" i="4" s="1"/>
  <c r="D4987" i="4" s="1"/>
  <c r="E967" i="4"/>
  <c r="E1637" i="4" s="1"/>
  <c r="E2307" i="4" s="1"/>
  <c r="E2977" i="4" s="1"/>
  <c r="E3647" i="4" s="1"/>
  <c r="E4317" i="4" s="1"/>
  <c r="E4987" i="4" s="1"/>
  <c r="A968" i="4"/>
  <c r="A1638" i="4" s="1"/>
  <c r="A2308" i="4" s="1"/>
  <c r="A2978" i="4" s="1"/>
  <c r="A3648" i="4" s="1"/>
  <c r="A4318" i="4" s="1"/>
  <c r="A4988" i="4" s="1"/>
  <c r="B968" i="4"/>
  <c r="B1638" i="4" s="1"/>
  <c r="B2308" i="4" s="1"/>
  <c r="B2978" i="4" s="1"/>
  <c r="B3648" i="4" s="1"/>
  <c r="B4318" i="4" s="1"/>
  <c r="B4988" i="4" s="1"/>
  <c r="D968" i="4"/>
  <c r="D1638" i="4" s="1"/>
  <c r="D2308" i="4" s="1"/>
  <c r="D2978" i="4" s="1"/>
  <c r="D3648" i="4" s="1"/>
  <c r="D4318" i="4" s="1"/>
  <c r="D4988" i="4" s="1"/>
  <c r="E968" i="4"/>
  <c r="E1638" i="4" s="1"/>
  <c r="E2308" i="4" s="1"/>
  <c r="E2978" i="4" s="1"/>
  <c r="E3648" i="4" s="1"/>
  <c r="E4318" i="4" s="1"/>
  <c r="E4988" i="4" s="1"/>
  <c r="A969" i="4"/>
  <c r="A1639" i="4" s="1"/>
  <c r="A2309" i="4" s="1"/>
  <c r="A2979" i="4" s="1"/>
  <c r="A3649" i="4" s="1"/>
  <c r="A4319" i="4" s="1"/>
  <c r="A4989" i="4" s="1"/>
  <c r="B969" i="4"/>
  <c r="B1639" i="4" s="1"/>
  <c r="B2309" i="4" s="1"/>
  <c r="B2979" i="4" s="1"/>
  <c r="B3649" i="4" s="1"/>
  <c r="B4319" i="4" s="1"/>
  <c r="B4989" i="4" s="1"/>
  <c r="C969" i="4"/>
  <c r="C1639" i="4" s="1"/>
  <c r="C2309" i="4" s="1"/>
  <c r="C2979" i="4" s="1"/>
  <c r="C3649" i="4" s="1"/>
  <c r="C4319" i="4" s="1"/>
  <c r="C4989" i="4" s="1"/>
  <c r="D969" i="4"/>
  <c r="D1639" i="4" s="1"/>
  <c r="D2309" i="4" s="1"/>
  <c r="D2979" i="4" s="1"/>
  <c r="D3649" i="4" s="1"/>
  <c r="D4319" i="4" s="1"/>
  <c r="D4989" i="4" s="1"/>
  <c r="E969" i="4"/>
  <c r="E1639" i="4" s="1"/>
  <c r="E2309" i="4" s="1"/>
  <c r="E2979" i="4" s="1"/>
  <c r="E3649" i="4" s="1"/>
  <c r="E4319" i="4" s="1"/>
  <c r="E4989" i="4" s="1"/>
  <c r="A970" i="4"/>
  <c r="A1640" i="4" s="1"/>
  <c r="A2310" i="4" s="1"/>
  <c r="A2980" i="4" s="1"/>
  <c r="A3650" i="4" s="1"/>
  <c r="A4320" i="4" s="1"/>
  <c r="A4990" i="4" s="1"/>
  <c r="B970" i="4"/>
  <c r="B1640" i="4" s="1"/>
  <c r="B2310" i="4" s="1"/>
  <c r="B2980" i="4" s="1"/>
  <c r="B3650" i="4" s="1"/>
  <c r="B4320" i="4" s="1"/>
  <c r="B4990" i="4" s="1"/>
  <c r="D970" i="4"/>
  <c r="D1640" i="4" s="1"/>
  <c r="D2310" i="4" s="1"/>
  <c r="D2980" i="4" s="1"/>
  <c r="D3650" i="4" s="1"/>
  <c r="D4320" i="4" s="1"/>
  <c r="D4990" i="4" s="1"/>
  <c r="E970" i="4"/>
  <c r="E1640" i="4" s="1"/>
  <c r="E2310" i="4" s="1"/>
  <c r="E2980" i="4" s="1"/>
  <c r="E3650" i="4" s="1"/>
  <c r="E4320" i="4" s="1"/>
  <c r="E4990" i="4" s="1"/>
  <c r="A971" i="4"/>
  <c r="A1641" i="4" s="1"/>
  <c r="A2311" i="4" s="1"/>
  <c r="A2981" i="4" s="1"/>
  <c r="A3651" i="4" s="1"/>
  <c r="A4321" i="4" s="1"/>
  <c r="A4991" i="4" s="1"/>
  <c r="B971" i="4"/>
  <c r="B1641" i="4" s="1"/>
  <c r="B2311" i="4" s="1"/>
  <c r="B2981" i="4" s="1"/>
  <c r="B3651" i="4" s="1"/>
  <c r="B4321" i="4" s="1"/>
  <c r="B4991" i="4" s="1"/>
  <c r="D971" i="4"/>
  <c r="D1641" i="4" s="1"/>
  <c r="D2311" i="4" s="1"/>
  <c r="D2981" i="4" s="1"/>
  <c r="D3651" i="4" s="1"/>
  <c r="D4321" i="4" s="1"/>
  <c r="D4991" i="4" s="1"/>
  <c r="E971" i="4"/>
  <c r="E1641" i="4" s="1"/>
  <c r="E2311" i="4" s="1"/>
  <c r="E2981" i="4" s="1"/>
  <c r="E3651" i="4" s="1"/>
  <c r="E4321" i="4" s="1"/>
  <c r="E4991" i="4" s="1"/>
  <c r="A972" i="4"/>
  <c r="A1642" i="4" s="1"/>
  <c r="A2312" i="4" s="1"/>
  <c r="A2982" i="4" s="1"/>
  <c r="A3652" i="4" s="1"/>
  <c r="A4322" i="4" s="1"/>
  <c r="A4992" i="4" s="1"/>
  <c r="B972" i="4"/>
  <c r="B1642" i="4" s="1"/>
  <c r="B2312" i="4" s="1"/>
  <c r="B2982" i="4" s="1"/>
  <c r="B3652" i="4" s="1"/>
  <c r="B4322" i="4" s="1"/>
  <c r="B4992" i="4" s="1"/>
  <c r="C972" i="4"/>
  <c r="C1642" i="4" s="1"/>
  <c r="C2312" i="4" s="1"/>
  <c r="C2982" i="4" s="1"/>
  <c r="C3652" i="4" s="1"/>
  <c r="C4322" i="4" s="1"/>
  <c r="C4992" i="4" s="1"/>
  <c r="D972" i="4"/>
  <c r="D1642" i="4" s="1"/>
  <c r="D2312" i="4" s="1"/>
  <c r="D2982" i="4" s="1"/>
  <c r="D3652" i="4" s="1"/>
  <c r="D4322" i="4" s="1"/>
  <c r="D4992" i="4" s="1"/>
  <c r="E972" i="4"/>
  <c r="E1642" i="4" s="1"/>
  <c r="E2312" i="4" s="1"/>
  <c r="E2982" i="4" s="1"/>
  <c r="E3652" i="4" s="1"/>
  <c r="E4322" i="4" s="1"/>
  <c r="E4992" i="4" s="1"/>
  <c r="A973" i="4"/>
  <c r="A1643" i="4" s="1"/>
  <c r="A2313" i="4" s="1"/>
  <c r="A2983" i="4" s="1"/>
  <c r="A3653" i="4" s="1"/>
  <c r="A4323" i="4" s="1"/>
  <c r="A4993" i="4" s="1"/>
  <c r="B973" i="4"/>
  <c r="B1643" i="4" s="1"/>
  <c r="B2313" i="4" s="1"/>
  <c r="B2983" i="4" s="1"/>
  <c r="B3653" i="4" s="1"/>
  <c r="B4323" i="4" s="1"/>
  <c r="B4993" i="4" s="1"/>
  <c r="D973" i="4"/>
  <c r="D1643" i="4" s="1"/>
  <c r="D2313" i="4" s="1"/>
  <c r="D2983" i="4" s="1"/>
  <c r="D3653" i="4" s="1"/>
  <c r="D4323" i="4" s="1"/>
  <c r="D4993" i="4" s="1"/>
  <c r="E973" i="4"/>
  <c r="E1643" i="4" s="1"/>
  <c r="E2313" i="4" s="1"/>
  <c r="E2983" i="4" s="1"/>
  <c r="E3653" i="4" s="1"/>
  <c r="E4323" i="4" s="1"/>
  <c r="E4993" i="4" s="1"/>
  <c r="A974" i="4"/>
  <c r="A1644" i="4" s="1"/>
  <c r="A2314" i="4" s="1"/>
  <c r="A2984" i="4" s="1"/>
  <c r="A3654" i="4" s="1"/>
  <c r="A4324" i="4" s="1"/>
  <c r="A4994" i="4" s="1"/>
  <c r="B974" i="4"/>
  <c r="B1644" i="4" s="1"/>
  <c r="B2314" i="4" s="1"/>
  <c r="B2984" i="4" s="1"/>
  <c r="B3654" i="4" s="1"/>
  <c r="B4324" i="4" s="1"/>
  <c r="B4994" i="4" s="1"/>
  <c r="D974" i="4"/>
  <c r="D1644" i="4" s="1"/>
  <c r="D2314" i="4" s="1"/>
  <c r="D2984" i="4" s="1"/>
  <c r="D3654" i="4" s="1"/>
  <c r="D4324" i="4" s="1"/>
  <c r="D4994" i="4" s="1"/>
  <c r="E974" i="4"/>
  <c r="E1644" i="4" s="1"/>
  <c r="E2314" i="4" s="1"/>
  <c r="E2984" i="4" s="1"/>
  <c r="E3654" i="4" s="1"/>
  <c r="E4324" i="4" s="1"/>
  <c r="E4994" i="4" s="1"/>
  <c r="A981" i="4"/>
  <c r="A1651" i="4" s="1"/>
  <c r="A2321" i="4" s="1"/>
  <c r="A2991" i="4" s="1"/>
  <c r="A3661" i="4" s="1"/>
  <c r="A4331" i="4" s="1"/>
  <c r="A5001" i="4" s="1"/>
  <c r="B981" i="4"/>
  <c r="B1651" i="4" s="1"/>
  <c r="B2321" i="4" s="1"/>
  <c r="B2991" i="4" s="1"/>
  <c r="B3661" i="4" s="1"/>
  <c r="B4331" i="4" s="1"/>
  <c r="B5001" i="4" s="1"/>
  <c r="D981" i="4"/>
  <c r="D1651" i="4" s="1"/>
  <c r="D2321" i="4" s="1"/>
  <c r="D2991" i="4" s="1"/>
  <c r="D3661" i="4" s="1"/>
  <c r="D4331" i="4" s="1"/>
  <c r="D5001" i="4" s="1"/>
  <c r="E981" i="4"/>
  <c r="E1651" i="4" s="1"/>
  <c r="E2321" i="4" s="1"/>
  <c r="E2991" i="4" s="1"/>
  <c r="E3661" i="4" s="1"/>
  <c r="E4331" i="4" s="1"/>
  <c r="E5001" i="4" s="1"/>
  <c r="A982" i="4"/>
  <c r="A1652" i="4" s="1"/>
  <c r="A2322" i="4" s="1"/>
  <c r="A2992" i="4" s="1"/>
  <c r="A3662" i="4" s="1"/>
  <c r="A4332" i="4" s="1"/>
  <c r="A5002" i="4" s="1"/>
  <c r="B982" i="4"/>
  <c r="B1652" i="4" s="1"/>
  <c r="B2322" i="4" s="1"/>
  <c r="B2992" i="4" s="1"/>
  <c r="B3662" i="4" s="1"/>
  <c r="B4332" i="4" s="1"/>
  <c r="B5002" i="4" s="1"/>
  <c r="D982" i="4"/>
  <c r="D1652" i="4" s="1"/>
  <c r="D2322" i="4" s="1"/>
  <c r="D2992" i="4" s="1"/>
  <c r="D3662" i="4" s="1"/>
  <c r="D4332" i="4" s="1"/>
  <c r="D5002" i="4" s="1"/>
  <c r="E982" i="4"/>
  <c r="E1652" i="4" s="1"/>
  <c r="E2322" i="4" s="1"/>
  <c r="E2992" i="4" s="1"/>
  <c r="E3662" i="4" s="1"/>
  <c r="E4332" i="4" s="1"/>
  <c r="E5002" i="4" s="1"/>
  <c r="A983" i="4"/>
  <c r="A1653" i="4" s="1"/>
  <c r="A2323" i="4" s="1"/>
  <c r="A2993" i="4" s="1"/>
  <c r="A3663" i="4" s="1"/>
  <c r="A4333" i="4" s="1"/>
  <c r="A5003" i="4" s="1"/>
  <c r="B983" i="4"/>
  <c r="B1653" i="4" s="1"/>
  <c r="B2323" i="4" s="1"/>
  <c r="B2993" i="4" s="1"/>
  <c r="B3663" i="4" s="1"/>
  <c r="B4333" i="4" s="1"/>
  <c r="B5003" i="4" s="1"/>
  <c r="D983" i="4"/>
  <c r="D1653" i="4" s="1"/>
  <c r="D2323" i="4" s="1"/>
  <c r="D2993" i="4" s="1"/>
  <c r="D3663" i="4" s="1"/>
  <c r="D4333" i="4" s="1"/>
  <c r="D5003" i="4" s="1"/>
  <c r="E983" i="4"/>
  <c r="E1653" i="4" s="1"/>
  <c r="E2323" i="4" s="1"/>
  <c r="E2993" i="4" s="1"/>
  <c r="E3663" i="4" s="1"/>
  <c r="E4333" i="4" s="1"/>
  <c r="E5003" i="4" s="1"/>
  <c r="A984" i="4"/>
  <c r="A1654" i="4" s="1"/>
  <c r="A2324" i="4" s="1"/>
  <c r="A2994" i="4" s="1"/>
  <c r="A3664" i="4" s="1"/>
  <c r="A4334" i="4" s="1"/>
  <c r="A5004" i="4" s="1"/>
  <c r="B984" i="4"/>
  <c r="B1654" i="4" s="1"/>
  <c r="B2324" i="4" s="1"/>
  <c r="B2994" i="4" s="1"/>
  <c r="B3664" i="4" s="1"/>
  <c r="B4334" i="4" s="1"/>
  <c r="B5004" i="4" s="1"/>
  <c r="D984" i="4"/>
  <c r="D1654" i="4" s="1"/>
  <c r="D2324" i="4" s="1"/>
  <c r="D2994" i="4" s="1"/>
  <c r="D3664" i="4" s="1"/>
  <c r="D4334" i="4" s="1"/>
  <c r="D5004" i="4" s="1"/>
  <c r="E984" i="4"/>
  <c r="E1654" i="4" s="1"/>
  <c r="E2324" i="4" s="1"/>
  <c r="E2994" i="4" s="1"/>
  <c r="E3664" i="4" s="1"/>
  <c r="E4334" i="4" s="1"/>
  <c r="E5004" i="4" s="1"/>
  <c r="A985" i="4"/>
  <c r="A1655" i="4" s="1"/>
  <c r="A2325" i="4" s="1"/>
  <c r="A2995" i="4" s="1"/>
  <c r="A3665" i="4" s="1"/>
  <c r="A4335" i="4" s="1"/>
  <c r="A5005" i="4" s="1"/>
  <c r="B985" i="4"/>
  <c r="B1655" i="4" s="1"/>
  <c r="B2325" i="4" s="1"/>
  <c r="B2995" i="4" s="1"/>
  <c r="B3665" i="4" s="1"/>
  <c r="B4335" i="4" s="1"/>
  <c r="B5005" i="4" s="1"/>
  <c r="D985" i="4"/>
  <c r="D1655" i="4" s="1"/>
  <c r="D2325" i="4" s="1"/>
  <c r="D2995" i="4" s="1"/>
  <c r="D3665" i="4" s="1"/>
  <c r="D4335" i="4" s="1"/>
  <c r="D5005" i="4" s="1"/>
  <c r="E985" i="4"/>
  <c r="E1655" i="4" s="1"/>
  <c r="E2325" i="4" s="1"/>
  <c r="E2995" i="4" s="1"/>
  <c r="E3665" i="4" s="1"/>
  <c r="E4335" i="4" s="1"/>
  <c r="E5005" i="4" s="1"/>
  <c r="A986" i="4"/>
  <c r="A1656" i="4" s="1"/>
  <c r="A2326" i="4" s="1"/>
  <c r="A2996" i="4" s="1"/>
  <c r="A3666" i="4" s="1"/>
  <c r="A4336" i="4" s="1"/>
  <c r="A5006" i="4" s="1"/>
  <c r="B986" i="4"/>
  <c r="B1656" i="4" s="1"/>
  <c r="B2326" i="4" s="1"/>
  <c r="B2996" i="4" s="1"/>
  <c r="B3666" i="4" s="1"/>
  <c r="B4336" i="4" s="1"/>
  <c r="B5006" i="4" s="1"/>
  <c r="D986" i="4"/>
  <c r="D1656" i="4" s="1"/>
  <c r="D2326" i="4" s="1"/>
  <c r="D2996" i="4" s="1"/>
  <c r="D3666" i="4" s="1"/>
  <c r="D4336" i="4" s="1"/>
  <c r="D5006" i="4" s="1"/>
  <c r="E986" i="4"/>
  <c r="E1656" i="4" s="1"/>
  <c r="E2326" i="4" s="1"/>
  <c r="E2996" i="4" s="1"/>
  <c r="E3666" i="4" s="1"/>
  <c r="E4336" i="4" s="1"/>
  <c r="E5006" i="4" s="1"/>
  <c r="A987" i="4"/>
  <c r="A1657" i="4" s="1"/>
  <c r="A2327" i="4" s="1"/>
  <c r="A2997" i="4" s="1"/>
  <c r="A3667" i="4" s="1"/>
  <c r="A4337" i="4" s="1"/>
  <c r="A5007" i="4" s="1"/>
  <c r="B987" i="4"/>
  <c r="B1657" i="4" s="1"/>
  <c r="B2327" i="4" s="1"/>
  <c r="B2997" i="4" s="1"/>
  <c r="B3667" i="4" s="1"/>
  <c r="B4337" i="4" s="1"/>
  <c r="B5007" i="4" s="1"/>
  <c r="D987" i="4"/>
  <c r="D1657" i="4" s="1"/>
  <c r="D2327" i="4" s="1"/>
  <c r="D2997" i="4" s="1"/>
  <c r="D3667" i="4" s="1"/>
  <c r="D4337" i="4" s="1"/>
  <c r="D5007" i="4" s="1"/>
  <c r="E987" i="4"/>
  <c r="E1657" i="4" s="1"/>
  <c r="E2327" i="4" s="1"/>
  <c r="E2997" i="4" s="1"/>
  <c r="E3667" i="4" s="1"/>
  <c r="E4337" i="4" s="1"/>
  <c r="E5007" i="4" s="1"/>
  <c r="A988" i="4"/>
  <c r="A1658" i="4" s="1"/>
  <c r="A2328" i="4" s="1"/>
  <c r="A2998" i="4" s="1"/>
  <c r="A3668" i="4" s="1"/>
  <c r="A4338" i="4" s="1"/>
  <c r="A5008" i="4" s="1"/>
  <c r="B988" i="4"/>
  <c r="B1658" i="4" s="1"/>
  <c r="B2328" i="4" s="1"/>
  <c r="B2998" i="4" s="1"/>
  <c r="B3668" i="4" s="1"/>
  <c r="B4338" i="4" s="1"/>
  <c r="B5008" i="4" s="1"/>
  <c r="D988" i="4"/>
  <c r="D1658" i="4" s="1"/>
  <c r="D2328" i="4" s="1"/>
  <c r="D2998" i="4" s="1"/>
  <c r="D3668" i="4" s="1"/>
  <c r="D4338" i="4" s="1"/>
  <c r="D5008" i="4" s="1"/>
  <c r="E988" i="4"/>
  <c r="E1658" i="4" s="1"/>
  <c r="E2328" i="4" s="1"/>
  <c r="E2998" i="4" s="1"/>
  <c r="E3668" i="4" s="1"/>
  <c r="E4338" i="4" s="1"/>
  <c r="E5008" i="4" s="1"/>
  <c r="A989" i="4"/>
  <c r="A1659" i="4" s="1"/>
  <c r="A2329" i="4" s="1"/>
  <c r="A2999" i="4" s="1"/>
  <c r="A3669" i="4" s="1"/>
  <c r="A4339" i="4" s="1"/>
  <c r="A5009" i="4" s="1"/>
  <c r="B989" i="4"/>
  <c r="B1659" i="4" s="1"/>
  <c r="B2329" i="4" s="1"/>
  <c r="B2999" i="4" s="1"/>
  <c r="B3669" i="4" s="1"/>
  <c r="B4339" i="4" s="1"/>
  <c r="B5009" i="4" s="1"/>
  <c r="D989" i="4"/>
  <c r="D1659" i="4" s="1"/>
  <c r="D2329" i="4" s="1"/>
  <c r="D2999" i="4" s="1"/>
  <c r="D3669" i="4" s="1"/>
  <c r="D4339" i="4" s="1"/>
  <c r="D5009" i="4" s="1"/>
  <c r="E989" i="4"/>
  <c r="E1659" i="4" s="1"/>
  <c r="E2329" i="4" s="1"/>
  <c r="E2999" i="4" s="1"/>
  <c r="E3669" i="4" s="1"/>
  <c r="E4339" i="4" s="1"/>
  <c r="E5009" i="4" s="1"/>
  <c r="A990" i="4"/>
  <c r="A1660" i="4" s="1"/>
  <c r="A2330" i="4" s="1"/>
  <c r="A3000" i="4" s="1"/>
  <c r="A3670" i="4" s="1"/>
  <c r="A4340" i="4" s="1"/>
  <c r="A5010" i="4" s="1"/>
  <c r="B990" i="4"/>
  <c r="B1660" i="4" s="1"/>
  <c r="B2330" i="4" s="1"/>
  <c r="B3000" i="4" s="1"/>
  <c r="B3670" i="4" s="1"/>
  <c r="B4340" i="4" s="1"/>
  <c r="B5010" i="4" s="1"/>
  <c r="C990" i="4"/>
  <c r="C1660" i="4" s="1"/>
  <c r="C2330" i="4" s="1"/>
  <c r="C3000" i="4" s="1"/>
  <c r="C3670" i="4" s="1"/>
  <c r="C4340" i="4" s="1"/>
  <c r="C5010" i="4" s="1"/>
  <c r="D990" i="4"/>
  <c r="D1660" i="4" s="1"/>
  <c r="D2330" i="4" s="1"/>
  <c r="D3000" i="4" s="1"/>
  <c r="D3670" i="4" s="1"/>
  <c r="D4340" i="4" s="1"/>
  <c r="D5010" i="4" s="1"/>
  <c r="E990" i="4"/>
  <c r="E1660" i="4" s="1"/>
  <c r="E2330" i="4" s="1"/>
  <c r="E3000" i="4" s="1"/>
  <c r="E3670" i="4" s="1"/>
  <c r="E4340" i="4" s="1"/>
  <c r="E5010" i="4" s="1"/>
  <c r="A991" i="4"/>
  <c r="A1661" i="4" s="1"/>
  <c r="A2331" i="4" s="1"/>
  <c r="A3001" i="4" s="1"/>
  <c r="A3671" i="4" s="1"/>
  <c r="A4341" i="4" s="1"/>
  <c r="A5011" i="4" s="1"/>
  <c r="B991" i="4"/>
  <c r="B1661" i="4" s="1"/>
  <c r="B2331" i="4" s="1"/>
  <c r="B3001" i="4" s="1"/>
  <c r="B3671" i="4" s="1"/>
  <c r="B4341" i="4" s="1"/>
  <c r="B5011" i="4" s="1"/>
  <c r="D991" i="4"/>
  <c r="D1661" i="4" s="1"/>
  <c r="D2331" i="4" s="1"/>
  <c r="D3001" i="4" s="1"/>
  <c r="D3671" i="4" s="1"/>
  <c r="D4341" i="4" s="1"/>
  <c r="D5011" i="4" s="1"/>
  <c r="E991" i="4"/>
  <c r="E1661" i="4" s="1"/>
  <c r="E2331" i="4" s="1"/>
  <c r="E3001" i="4" s="1"/>
  <c r="E3671" i="4" s="1"/>
  <c r="E4341" i="4" s="1"/>
  <c r="E5011" i="4" s="1"/>
  <c r="A992" i="4"/>
  <c r="A1662" i="4" s="1"/>
  <c r="A2332" i="4" s="1"/>
  <c r="A3002" i="4" s="1"/>
  <c r="A3672" i="4" s="1"/>
  <c r="A4342" i="4" s="1"/>
  <c r="A5012" i="4" s="1"/>
  <c r="B992" i="4"/>
  <c r="B1662" i="4" s="1"/>
  <c r="B2332" i="4" s="1"/>
  <c r="B3002" i="4" s="1"/>
  <c r="B3672" i="4" s="1"/>
  <c r="B4342" i="4" s="1"/>
  <c r="B5012" i="4" s="1"/>
  <c r="D992" i="4"/>
  <c r="D1662" i="4" s="1"/>
  <c r="D2332" i="4" s="1"/>
  <c r="D3002" i="4" s="1"/>
  <c r="D3672" i="4" s="1"/>
  <c r="D4342" i="4" s="1"/>
  <c r="D5012" i="4" s="1"/>
  <c r="E992" i="4"/>
  <c r="E1662" i="4" s="1"/>
  <c r="E2332" i="4" s="1"/>
  <c r="E3002" i="4" s="1"/>
  <c r="E3672" i="4" s="1"/>
  <c r="E4342" i="4" s="1"/>
  <c r="E5012" i="4" s="1"/>
  <c r="A993" i="4"/>
  <c r="A1663" i="4" s="1"/>
  <c r="A2333" i="4" s="1"/>
  <c r="A3003" i="4" s="1"/>
  <c r="A3673" i="4" s="1"/>
  <c r="A4343" i="4" s="1"/>
  <c r="A5013" i="4" s="1"/>
  <c r="B993" i="4"/>
  <c r="B1663" i="4" s="1"/>
  <c r="B2333" i="4" s="1"/>
  <c r="B3003" i="4" s="1"/>
  <c r="B3673" i="4" s="1"/>
  <c r="B4343" i="4" s="1"/>
  <c r="B5013" i="4" s="1"/>
  <c r="C993" i="4"/>
  <c r="C1663" i="4" s="1"/>
  <c r="C2333" i="4" s="1"/>
  <c r="C3003" i="4" s="1"/>
  <c r="C3673" i="4" s="1"/>
  <c r="C4343" i="4" s="1"/>
  <c r="C5013" i="4" s="1"/>
  <c r="D993" i="4"/>
  <c r="D1663" i="4" s="1"/>
  <c r="D2333" i="4" s="1"/>
  <c r="D3003" i="4" s="1"/>
  <c r="D3673" i="4" s="1"/>
  <c r="D4343" i="4" s="1"/>
  <c r="D5013" i="4" s="1"/>
  <c r="E993" i="4"/>
  <c r="E1663" i="4" s="1"/>
  <c r="E2333" i="4" s="1"/>
  <c r="E3003" i="4" s="1"/>
  <c r="E3673" i="4" s="1"/>
  <c r="E4343" i="4" s="1"/>
  <c r="E5013" i="4" s="1"/>
  <c r="A994" i="4"/>
  <c r="A1664" i="4" s="1"/>
  <c r="A2334" i="4" s="1"/>
  <c r="A3004" i="4" s="1"/>
  <c r="A3674" i="4" s="1"/>
  <c r="A4344" i="4" s="1"/>
  <c r="A5014" i="4" s="1"/>
  <c r="B994" i="4"/>
  <c r="B1664" i="4" s="1"/>
  <c r="B2334" i="4" s="1"/>
  <c r="B3004" i="4" s="1"/>
  <c r="B3674" i="4" s="1"/>
  <c r="B4344" i="4" s="1"/>
  <c r="B5014" i="4" s="1"/>
  <c r="D994" i="4"/>
  <c r="D1664" i="4" s="1"/>
  <c r="D2334" i="4" s="1"/>
  <c r="D3004" i="4" s="1"/>
  <c r="D3674" i="4" s="1"/>
  <c r="D4344" i="4" s="1"/>
  <c r="D5014" i="4" s="1"/>
  <c r="E994" i="4"/>
  <c r="E1664" i="4" s="1"/>
  <c r="E2334" i="4" s="1"/>
  <c r="E3004" i="4" s="1"/>
  <c r="E3674" i="4" s="1"/>
  <c r="E4344" i="4" s="1"/>
  <c r="E5014" i="4" s="1"/>
  <c r="A995" i="4"/>
  <c r="A1665" i="4" s="1"/>
  <c r="A2335" i="4" s="1"/>
  <c r="A3005" i="4" s="1"/>
  <c r="A3675" i="4" s="1"/>
  <c r="A4345" i="4" s="1"/>
  <c r="A5015" i="4" s="1"/>
  <c r="B995" i="4"/>
  <c r="B1665" i="4" s="1"/>
  <c r="B2335" i="4" s="1"/>
  <c r="B3005" i="4" s="1"/>
  <c r="B3675" i="4" s="1"/>
  <c r="B4345" i="4" s="1"/>
  <c r="B5015" i="4" s="1"/>
  <c r="C995" i="4"/>
  <c r="C1665" i="4" s="1"/>
  <c r="C2335" i="4" s="1"/>
  <c r="C3005" i="4" s="1"/>
  <c r="C3675" i="4" s="1"/>
  <c r="C4345" i="4" s="1"/>
  <c r="C5015" i="4" s="1"/>
  <c r="D995" i="4"/>
  <c r="D1665" i="4" s="1"/>
  <c r="D2335" i="4" s="1"/>
  <c r="D3005" i="4" s="1"/>
  <c r="D3675" i="4" s="1"/>
  <c r="D4345" i="4" s="1"/>
  <c r="D5015" i="4" s="1"/>
  <c r="E995" i="4"/>
  <c r="E1665" i="4" s="1"/>
  <c r="E2335" i="4" s="1"/>
  <c r="E3005" i="4" s="1"/>
  <c r="E3675" i="4" s="1"/>
  <c r="E4345" i="4" s="1"/>
  <c r="E5015" i="4" s="1"/>
  <c r="A996" i="4"/>
  <c r="A1666" i="4" s="1"/>
  <c r="A2336" i="4" s="1"/>
  <c r="A3006" i="4" s="1"/>
  <c r="A3676" i="4" s="1"/>
  <c r="A4346" i="4" s="1"/>
  <c r="A5016" i="4" s="1"/>
  <c r="B996" i="4"/>
  <c r="B1666" i="4" s="1"/>
  <c r="B2336" i="4" s="1"/>
  <c r="B3006" i="4" s="1"/>
  <c r="B3676" i="4" s="1"/>
  <c r="B4346" i="4" s="1"/>
  <c r="B5016" i="4" s="1"/>
  <c r="C996" i="4"/>
  <c r="C1666" i="4" s="1"/>
  <c r="C2336" i="4" s="1"/>
  <c r="C3006" i="4" s="1"/>
  <c r="C3676" i="4" s="1"/>
  <c r="C4346" i="4" s="1"/>
  <c r="C5016" i="4" s="1"/>
  <c r="D996" i="4"/>
  <c r="D1666" i="4" s="1"/>
  <c r="D2336" i="4" s="1"/>
  <c r="D3006" i="4" s="1"/>
  <c r="D3676" i="4" s="1"/>
  <c r="D4346" i="4" s="1"/>
  <c r="D5016" i="4" s="1"/>
  <c r="E996" i="4"/>
  <c r="E1666" i="4" s="1"/>
  <c r="E2336" i="4" s="1"/>
  <c r="E3006" i="4" s="1"/>
  <c r="E3676" i="4" s="1"/>
  <c r="E4346" i="4" s="1"/>
  <c r="E5016" i="4" s="1"/>
  <c r="A997" i="4"/>
  <c r="A1667" i="4" s="1"/>
  <c r="A2337" i="4" s="1"/>
  <c r="A3007" i="4" s="1"/>
  <c r="A3677" i="4" s="1"/>
  <c r="A4347" i="4" s="1"/>
  <c r="A5017" i="4" s="1"/>
  <c r="B997" i="4"/>
  <c r="B1667" i="4" s="1"/>
  <c r="B2337" i="4" s="1"/>
  <c r="B3007" i="4" s="1"/>
  <c r="B3677" i="4" s="1"/>
  <c r="B4347" i="4" s="1"/>
  <c r="B5017" i="4" s="1"/>
  <c r="C997" i="4"/>
  <c r="C1667" i="4" s="1"/>
  <c r="C2337" i="4" s="1"/>
  <c r="C3007" i="4" s="1"/>
  <c r="C3677" i="4" s="1"/>
  <c r="C4347" i="4" s="1"/>
  <c r="C5017" i="4" s="1"/>
  <c r="D997" i="4"/>
  <c r="D1667" i="4" s="1"/>
  <c r="D2337" i="4" s="1"/>
  <c r="D3007" i="4" s="1"/>
  <c r="D3677" i="4" s="1"/>
  <c r="D4347" i="4" s="1"/>
  <c r="D5017" i="4" s="1"/>
  <c r="E997" i="4"/>
  <c r="E1667" i="4" s="1"/>
  <c r="E2337" i="4" s="1"/>
  <c r="E3007" i="4" s="1"/>
  <c r="E3677" i="4" s="1"/>
  <c r="E4347" i="4" s="1"/>
  <c r="E5017" i="4" s="1"/>
  <c r="A998" i="4"/>
  <c r="A1668" i="4" s="1"/>
  <c r="A2338" i="4" s="1"/>
  <c r="A3008" i="4" s="1"/>
  <c r="A3678" i="4" s="1"/>
  <c r="A4348" i="4" s="1"/>
  <c r="A5018" i="4" s="1"/>
  <c r="B998" i="4"/>
  <c r="B1668" i="4" s="1"/>
  <c r="B2338" i="4" s="1"/>
  <c r="B3008" i="4" s="1"/>
  <c r="B3678" i="4" s="1"/>
  <c r="B4348" i="4" s="1"/>
  <c r="B5018" i="4" s="1"/>
  <c r="C998" i="4"/>
  <c r="C1668" i="4" s="1"/>
  <c r="C2338" i="4" s="1"/>
  <c r="C3008" i="4" s="1"/>
  <c r="C3678" i="4" s="1"/>
  <c r="C4348" i="4" s="1"/>
  <c r="C5018" i="4" s="1"/>
  <c r="D998" i="4"/>
  <c r="D1668" i="4" s="1"/>
  <c r="D2338" i="4" s="1"/>
  <c r="D3008" i="4" s="1"/>
  <c r="D3678" i="4" s="1"/>
  <c r="D4348" i="4" s="1"/>
  <c r="D5018" i="4" s="1"/>
  <c r="E998" i="4"/>
  <c r="E1668" i="4" s="1"/>
  <c r="E2338" i="4" s="1"/>
  <c r="E3008" i="4" s="1"/>
  <c r="E3678" i="4" s="1"/>
  <c r="E4348" i="4" s="1"/>
  <c r="E5018" i="4" s="1"/>
  <c r="A999" i="4"/>
  <c r="A1669" i="4" s="1"/>
  <c r="A2339" i="4" s="1"/>
  <c r="A3009" i="4" s="1"/>
  <c r="A3679" i="4" s="1"/>
  <c r="A4349" i="4" s="1"/>
  <c r="A5019" i="4" s="1"/>
  <c r="B999" i="4"/>
  <c r="B1669" i="4" s="1"/>
  <c r="B2339" i="4" s="1"/>
  <c r="B3009" i="4" s="1"/>
  <c r="B3679" i="4" s="1"/>
  <c r="B4349" i="4" s="1"/>
  <c r="B5019" i="4" s="1"/>
  <c r="C999" i="4"/>
  <c r="C1669" i="4" s="1"/>
  <c r="C2339" i="4" s="1"/>
  <c r="C3009" i="4" s="1"/>
  <c r="C3679" i="4" s="1"/>
  <c r="C4349" i="4" s="1"/>
  <c r="C5019" i="4" s="1"/>
  <c r="D999" i="4"/>
  <c r="D1669" i="4" s="1"/>
  <c r="D2339" i="4" s="1"/>
  <c r="D3009" i="4" s="1"/>
  <c r="D3679" i="4" s="1"/>
  <c r="D4349" i="4" s="1"/>
  <c r="D5019" i="4" s="1"/>
  <c r="E999" i="4"/>
  <c r="E1669" i="4" s="1"/>
  <c r="E2339" i="4" s="1"/>
  <c r="E3009" i="4" s="1"/>
  <c r="E3679" i="4" s="1"/>
  <c r="E4349" i="4" s="1"/>
  <c r="E5019" i="4" s="1"/>
  <c r="A1000" i="4"/>
  <c r="A1670" i="4" s="1"/>
  <c r="A2340" i="4" s="1"/>
  <c r="A3010" i="4" s="1"/>
  <c r="A3680" i="4" s="1"/>
  <c r="A4350" i="4" s="1"/>
  <c r="A5020" i="4" s="1"/>
  <c r="B1000" i="4"/>
  <c r="B1670" i="4" s="1"/>
  <c r="B2340" i="4" s="1"/>
  <c r="B3010" i="4" s="1"/>
  <c r="B3680" i="4" s="1"/>
  <c r="B4350" i="4" s="1"/>
  <c r="B5020" i="4" s="1"/>
  <c r="C1000" i="4"/>
  <c r="C1670" i="4" s="1"/>
  <c r="C2340" i="4" s="1"/>
  <c r="C3010" i="4" s="1"/>
  <c r="C3680" i="4" s="1"/>
  <c r="C4350" i="4" s="1"/>
  <c r="C5020" i="4" s="1"/>
  <c r="D1000" i="4"/>
  <c r="D1670" i="4" s="1"/>
  <c r="D2340" i="4" s="1"/>
  <c r="D3010" i="4" s="1"/>
  <c r="D3680" i="4" s="1"/>
  <c r="D4350" i="4" s="1"/>
  <c r="D5020" i="4" s="1"/>
  <c r="E1000" i="4"/>
  <c r="E1670" i="4" s="1"/>
  <c r="E2340" i="4" s="1"/>
  <c r="E3010" i="4" s="1"/>
  <c r="E3680" i="4" s="1"/>
  <c r="E4350" i="4" s="1"/>
  <c r="E5020" i="4" s="1"/>
  <c r="A1001" i="4"/>
  <c r="A1671" i="4" s="1"/>
  <c r="A2341" i="4" s="1"/>
  <c r="A3011" i="4" s="1"/>
  <c r="A3681" i="4" s="1"/>
  <c r="A4351" i="4" s="1"/>
  <c r="A5021" i="4" s="1"/>
  <c r="B1001" i="4"/>
  <c r="B1671" i="4" s="1"/>
  <c r="B2341" i="4" s="1"/>
  <c r="B3011" i="4" s="1"/>
  <c r="B3681" i="4" s="1"/>
  <c r="B4351" i="4" s="1"/>
  <c r="B5021" i="4" s="1"/>
  <c r="C1001" i="4"/>
  <c r="C1671" i="4" s="1"/>
  <c r="C2341" i="4" s="1"/>
  <c r="C3011" i="4" s="1"/>
  <c r="C3681" i="4" s="1"/>
  <c r="C4351" i="4" s="1"/>
  <c r="C5021" i="4" s="1"/>
  <c r="D1001" i="4"/>
  <c r="D1671" i="4" s="1"/>
  <c r="D2341" i="4" s="1"/>
  <c r="D3011" i="4" s="1"/>
  <c r="D3681" i="4" s="1"/>
  <c r="D4351" i="4" s="1"/>
  <c r="D5021" i="4" s="1"/>
  <c r="E1001" i="4"/>
  <c r="E1671" i="4" s="1"/>
  <c r="E2341" i="4" s="1"/>
  <c r="E3011" i="4" s="1"/>
  <c r="E3681" i="4" s="1"/>
  <c r="E4351" i="4" s="1"/>
  <c r="E5021" i="4" s="1"/>
  <c r="A1002" i="4"/>
  <c r="A1672" i="4" s="1"/>
  <c r="A2342" i="4" s="1"/>
  <c r="A3012" i="4" s="1"/>
  <c r="A3682" i="4" s="1"/>
  <c r="A4352" i="4" s="1"/>
  <c r="A5022" i="4" s="1"/>
  <c r="B1002" i="4"/>
  <c r="B1672" i="4" s="1"/>
  <c r="B2342" i="4" s="1"/>
  <c r="B3012" i="4" s="1"/>
  <c r="B3682" i="4" s="1"/>
  <c r="B4352" i="4" s="1"/>
  <c r="B5022" i="4" s="1"/>
  <c r="C1002" i="4"/>
  <c r="C1672" i="4" s="1"/>
  <c r="C2342" i="4" s="1"/>
  <c r="C3012" i="4" s="1"/>
  <c r="C3682" i="4" s="1"/>
  <c r="C4352" i="4" s="1"/>
  <c r="C5022" i="4" s="1"/>
  <c r="D1002" i="4"/>
  <c r="D1672" i="4" s="1"/>
  <c r="D2342" i="4" s="1"/>
  <c r="D3012" i="4" s="1"/>
  <c r="D3682" i="4" s="1"/>
  <c r="D4352" i="4" s="1"/>
  <c r="D5022" i="4" s="1"/>
  <c r="E1002" i="4"/>
  <c r="E1672" i="4" s="1"/>
  <c r="E2342" i="4" s="1"/>
  <c r="E3012" i="4" s="1"/>
  <c r="E3682" i="4" s="1"/>
  <c r="E4352" i="4" s="1"/>
  <c r="E5022" i="4" s="1"/>
  <c r="A1003" i="4"/>
  <c r="A1673" i="4" s="1"/>
  <c r="A2343" i="4" s="1"/>
  <c r="A3013" i="4" s="1"/>
  <c r="A3683" i="4" s="1"/>
  <c r="A4353" i="4" s="1"/>
  <c r="A5023" i="4" s="1"/>
  <c r="B1003" i="4"/>
  <c r="B1673" i="4" s="1"/>
  <c r="B2343" i="4" s="1"/>
  <c r="B3013" i="4" s="1"/>
  <c r="B3683" i="4" s="1"/>
  <c r="B4353" i="4" s="1"/>
  <c r="B5023" i="4" s="1"/>
  <c r="C1003" i="4"/>
  <c r="C1673" i="4" s="1"/>
  <c r="C2343" i="4" s="1"/>
  <c r="C3013" i="4" s="1"/>
  <c r="C3683" i="4" s="1"/>
  <c r="C4353" i="4" s="1"/>
  <c r="C5023" i="4" s="1"/>
  <c r="D1003" i="4"/>
  <c r="D1673" i="4" s="1"/>
  <c r="D2343" i="4" s="1"/>
  <c r="D3013" i="4" s="1"/>
  <c r="D3683" i="4" s="1"/>
  <c r="D4353" i="4" s="1"/>
  <c r="D5023" i="4" s="1"/>
  <c r="E1003" i="4"/>
  <c r="E1673" i="4" s="1"/>
  <c r="E2343" i="4" s="1"/>
  <c r="E3013" i="4" s="1"/>
  <c r="E3683" i="4" s="1"/>
  <c r="E4353" i="4" s="1"/>
  <c r="E5023" i="4" s="1"/>
  <c r="AL672" i="3"/>
  <c r="AK672" i="3"/>
  <c r="AJ672" i="3"/>
  <c r="W672" i="3"/>
  <c r="L8" i="1" s="1"/>
  <c r="S672" i="3"/>
  <c r="R672" i="3"/>
  <c r="Q672" i="3"/>
  <c r="P672" i="3"/>
  <c r="C991" i="4"/>
  <c r="C1661" i="4" s="1"/>
  <c r="C2331" i="4" s="1"/>
  <c r="C3001" i="4" s="1"/>
  <c r="C3671" i="4" s="1"/>
  <c r="C4341" i="4" s="1"/>
  <c r="C5011" i="4" s="1"/>
  <c r="C989" i="4"/>
  <c r="C1659" i="4" s="1"/>
  <c r="C2329" i="4" s="1"/>
  <c r="C2999" i="4" s="1"/>
  <c r="C3669" i="4" s="1"/>
  <c r="C4339" i="4" s="1"/>
  <c r="C5009" i="4" s="1"/>
  <c r="C986" i="4"/>
  <c r="C1656" i="4" s="1"/>
  <c r="C2326" i="4" s="1"/>
  <c r="C2996" i="4" s="1"/>
  <c r="C3666" i="4" s="1"/>
  <c r="C4336" i="4" s="1"/>
  <c r="C5006" i="4" s="1"/>
  <c r="C983" i="4"/>
  <c r="C1653" i="4" s="1"/>
  <c r="C2323" i="4" s="1"/>
  <c r="C2993" i="4" s="1"/>
  <c r="C3663" i="4" s="1"/>
  <c r="C4333" i="4" s="1"/>
  <c r="C5003" i="4" s="1"/>
  <c r="M8" i="1" l="1"/>
  <c r="K8" i="1"/>
  <c r="O19" i="4"/>
  <c r="P19" i="4" s="1"/>
  <c r="D267" i="3"/>
  <c r="D269" i="2"/>
  <c r="C269" i="4"/>
  <c r="C939" i="4" s="1"/>
  <c r="C1609" i="4" s="1"/>
  <c r="C2279" i="4" s="1"/>
  <c r="C2949" i="4" s="1"/>
  <c r="C3619" i="4" s="1"/>
  <c r="C4289" i="4" s="1"/>
  <c r="C4959" i="4" s="1"/>
  <c r="O135" i="4"/>
  <c r="P135" i="4" s="1"/>
  <c r="C968" i="4"/>
  <c r="C1638" i="4" s="1"/>
  <c r="C2308" i="4" s="1"/>
  <c r="C2978" i="4" s="1"/>
  <c r="C3648" i="4" s="1"/>
  <c r="C4318" i="4" s="1"/>
  <c r="C4988" i="4" s="1"/>
  <c r="C967" i="4"/>
  <c r="C1637" i="4" s="1"/>
  <c r="C2307" i="4" s="1"/>
  <c r="C2977" i="4" s="1"/>
  <c r="C3647" i="4" s="1"/>
  <c r="C4317" i="4" s="1"/>
  <c r="C4987" i="4" s="1"/>
  <c r="F267" i="3"/>
  <c r="E269" i="2"/>
  <c r="G269" i="2" s="1"/>
  <c r="D269" i="4"/>
  <c r="D939" i="4" s="1"/>
  <c r="D1609" i="4" s="1"/>
  <c r="D2279" i="4" s="1"/>
  <c r="D2949" i="4" s="1"/>
  <c r="D3619" i="4" s="1"/>
  <c r="D4289" i="4" s="1"/>
  <c r="D4959" i="4" s="1"/>
  <c r="O128" i="4"/>
  <c r="P128" i="4" s="1"/>
  <c r="O44" i="4"/>
  <c r="P44" i="4" s="1"/>
  <c r="O23" i="4"/>
  <c r="P23" i="4" s="1"/>
  <c r="O237" i="4"/>
  <c r="P237" i="4" s="1"/>
  <c r="O198" i="4"/>
  <c r="P198" i="4" s="1"/>
  <c r="O148" i="4"/>
  <c r="P148" i="4" s="1"/>
  <c r="O68" i="4"/>
  <c r="P68" i="4" s="1"/>
  <c r="P146" i="2"/>
  <c r="S146" i="2" s="1"/>
  <c r="P134" i="2"/>
  <c r="S134" i="2" s="1"/>
  <c r="P119" i="2"/>
  <c r="S119" i="2" s="1"/>
  <c r="P57" i="2"/>
  <c r="S57" i="2" s="1"/>
  <c r="P152" i="2"/>
  <c r="S152" i="2" s="1"/>
  <c r="O91" i="4"/>
  <c r="P91" i="4" s="1"/>
  <c r="O215" i="4"/>
  <c r="P215" i="4" s="1"/>
  <c r="O125" i="4"/>
  <c r="P125" i="4" s="1"/>
  <c r="O43" i="4"/>
  <c r="P43" i="4" s="1"/>
  <c r="P42" i="2"/>
  <c r="S42" i="2" s="1"/>
  <c r="P69" i="2"/>
  <c r="S69" i="2" s="1"/>
  <c r="O296" i="4"/>
  <c r="P296" i="4" s="1"/>
  <c r="O302" i="4"/>
  <c r="P302" i="4" s="1"/>
  <c r="O247" i="4"/>
  <c r="P247" i="4" s="1"/>
  <c r="O230" i="4"/>
  <c r="P230" i="4" s="1"/>
  <c r="O156" i="4"/>
  <c r="P156" i="4" s="1"/>
  <c r="O147" i="4"/>
  <c r="P147" i="4" s="1"/>
  <c r="O120" i="4"/>
  <c r="P120" i="4" s="1"/>
  <c r="O114" i="4"/>
  <c r="P114" i="4" s="1"/>
  <c r="O78" i="4"/>
  <c r="P78" i="4" s="1"/>
  <c r="O57" i="4"/>
  <c r="P57" i="4" s="1"/>
  <c r="O917" i="4"/>
  <c r="P917" i="4" s="1"/>
  <c r="O908" i="4"/>
  <c r="P908" i="4" s="1"/>
  <c r="O890" i="4"/>
  <c r="P890" i="4" s="1"/>
  <c r="O884" i="4"/>
  <c r="P884" i="4" s="1"/>
  <c r="O832" i="4"/>
  <c r="P832" i="4" s="1"/>
  <c r="O826" i="4"/>
  <c r="P826" i="4" s="1"/>
  <c r="O811" i="4"/>
  <c r="P811" i="4" s="1"/>
  <c r="O802" i="4"/>
  <c r="P802" i="4" s="1"/>
  <c r="O796" i="4"/>
  <c r="P796" i="4" s="1"/>
  <c r="O790" i="4"/>
  <c r="P790" i="4" s="1"/>
  <c r="O784" i="4"/>
  <c r="P784" i="4" s="1"/>
  <c r="O781" i="4"/>
  <c r="P781" i="4" s="1"/>
  <c r="O778" i="4"/>
  <c r="P778" i="4" s="1"/>
  <c r="O769" i="4"/>
  <c r="P769" i="4" s="1"/>
  <c r="O763" i="4"/>
  <c r="P763" i="4" s="1"/>
  <c r="O751" i="4"/>
  <c r="P751" i="4" s="1"/>
  <c r="O745" i="4"/>
  <c r="P745" i="4" s="1"/>
  <c r="O739" i="4"/>
  <c r="P739" i="4" s="1"/>
  <c r="O715" i="4"/>
  <c r="P715" i="4" s="1"/>
  <c r="O697" i="4"/>
  <c r="P697" i="4" s="1"/>
  <c r="O299" i="4"/>
  <c r="P299" i="4" s="1"/>
  <c r="O229" i="4"/>
  <c r="P229" i="4" s="1"/>
  <c r="O214" i="4"/>
  <c r="P214" i="4" s="1"/>
  <c r="O102" i="4"/>
  <c r="P102" i="4" s="1"/>
  <c r="O93" i="4"/>
  <c r="P93" i="4" s="1"/>
  <c r="O87" i="4"/>
  <c r="P87" i="4" s="1"/>
  <c r="O66" i="4"/>
  <c r="P66" i="4" s="1"/>
  <c r="O42" i="4"/>
  <c r="P42" i="4" s="1"/>
  <c r="P140" i="2"/>
  <c r="S140" i="2" s="1"/>
  <c r="P102" i="2"/>
  <c r="S102" i="2" s="1"/>
  <c r="O217" i="4"/>
  <c r="P217" i="4" s="1"/>
  <c r="O297" i="4"/>
  <c r="P297" i="4" s="1"/>
  <c r="O15" i="4"/>
  <c r="P15" i="4" s="1"/>
  <c r="O967" i="4"/>
  <c r="P967" i="4" s="1"/>
  <c r="O961" i="4"/>
  <c r="P961" i="4" s="1"/>
  <c r="O893" i="4"/>
  <c r="P893" i="4" s="1"/>
  <c r="O887" i="4"/>
  <c r="P887" i="4" s="1"/>
  <c r="O881" i="4"/>
  <c r="P881" i="4" s="1"/>
  <c r="O878" i="4"/>
  <c r="P878" i="4" s="1"/>
  <c r="O873" i="4"/>
  <c r="P873" i="4" s="1"/>
  <c r="O829" i="4"/>
  <c r="P829" i="4" s="1"/>
  <c r="O823" i="4"/>
  <c r="P823" i="4" s="1"/>
  <c r="O817" i="4"/>
  <c r="P817" i="4" s="1"/>
  <c r="O814" i="4"/>
  <c r="P814" i="4" s="1"/>
  <c r="O808" i="4"/>
  <c r="P808" i="4" s="1"/>
  <c r="O799" i="4"/>
  <c r="P799" i="4" s="1"/>
  <c r="O793" i="4"/>
  <c r="P793" i="4" s="1"/>
  <c r="O787" i="4"/>
  <c r="P787" i="4" s="1"/>
  <c r="O772" i="4"/>
  <c r="P772" i="4" s="1"/>
  <c r="O766" i="4"/>
  <c r="P766" i="4" s="1"/>
  <c r="O760" i="4"/>
  <c r="P760" i="4" s="1"/>
  <c r="O757" i="4"/>
  <c r="P757" i="4" s="1"/>
  <c r="O748" i="4"/>
  <c r="P748" i="4" s="1"/>
  <c r="O742" i="4"/>
  <c r="P742" i="4" s="1"/>
  <c r="O736" i="4"/>
  <c r="P736" i="4" s="1"/>
  <c r="O733" i="4"/>
  <c r="P733" i="4" s="1"/>
  <c r="O287" i="4"/>
  <c r="P287" i="4" s="1"/>
  <c r="O150" i="4"/>
  <c r="P150" i="4" s="1"/>
  <c r="O141" i="4"/>
  <c r="P141" i="4" s="1"/>
  <c r="O129" i="4"/>
  <c r="P129" i="4" s="1"/>
  <c r="O51" i="4"/>
  <c r="P51" i="4" s="1"/>
  <c r="O30" i="4"/>
  <c r="P30" i="4" s="1"/>
  <c r="O13" i="4"/>
  <c r="P13" i="4" s="1"/>
  <c r="O741" i="4"/>
  <c r="P741" i="4" s="1"/>
  <c r="O735" i="4"/>
  <c r="P735" i="4" s="1"/>
  <c r="O732" i="4"/>
  <c r="P732" i="4" s="1"/>
  <c r="O687" i="4"/>
  <c r="P687" i="4" s="1"/>
  <c r="O684" i="4"/>
  <c r="P684" i="4" s="1"/>
  <c r="O681" i="4"/>
  <c r="P681" i="4" s="1"/>
  <c r="O123" i="4"/>
  <c r="P123" i="4" s="1"/>
  <c r="O75" i="4"/>
  <c r="P75" i="4" s="1"/>
  <c r="O298" i="4"/>
  <c r="P298" i="4" s="1"/>
  <c r="O250" i="4"/>
  <c r="P250" i="4" s="1"/>
  <c r="O238" i="4"/>
  <c r="P238" i="4" s="1"/>
  <c r="O208" i="4"/>
  <c r="P208" i="4" s="1"/>
  <c r="O163" i="4"/>
  <c r="P163" i="4" s="1"/>
  <c r="O158" i="4"/>
  <c r="P158" i="4" s="1"/>
  <c r="O144" i="4"/>
  <c r="P144" i="4" s="1"/>
  <c r="O139" i="4"/>
  <c r="P139" i="4" s="1"/>
  <c r="O111" i="4"/>
  <c r="P111" i="4" s="1"/>
  <c r="O90" i="4"/>
  <c r="P90" i="4" s="1"/>
  <c r="O69" i="4"/>
  <c r="P69" i="4" s="1"/>
  <c r="O971" i="4"/>
  <c r="P971" i="4" s="1"/>
  <c r="O968" i="4"/>
  <c r="P968" i="4" s="1"/>
  <c r="O860" i="4"/>
  <c r="P860" i="4" s="1"/>
  <c r="O857" i="4"/>
  <c r="P857" i="4" s="1"/>
  <c r="O824" i="4"/>
  <c r="P824" i="4" s="1"/>
  <c r="O821" i="4"/>
  <c r="P821" i="4" s="1"/>
  <c r="O806" i="4"/>
  <c r="P806" i="4" s="1"/>
  <c r="O788" i="4"/>
  <c r="P788" i="4" s="1"/>
  <c r="O785" i="4"/>
  <c r="P785" i="4" s="1"/>
  <c r="O770" i="4"/>
  <c r="P770" i="4" s="1"/>
  <c r="O722" i="4"/>
  <c r="P722" i="4" s="1"/>
  <c r="O704" i="4"/>
  <c r="P704" i="4" s="1"/>
  <c r="O301" i="4"/>
  <c r="P301" i="4" s="1"/>
  <c r="O291" i="4"/>
  <c r="P291" i="4" s="1"/>
  <c r="O227" i="4"/>
  <c r="P227" i="4" s="1"/>
  <c r="O159" i="4"/>
  <c r="P159" i="4" s="1"/>
  <c r="O96" i="4"/>
  <c r="P96" i="4" s="1"/>
  <c r="O60" i="4"/>
  <c r="P60" i="4" s="1"/>
  <c r="O24" i="4"/>
  <c r="P24" i="4" s="1"/>
  <c r="O248" i="4"/>
  <c r="P248" i="4" s="1"/>
  <c r="O143" i="4"/>
  <c r="P143" i="4" s="1"/>
  <c r="O138" i="4"/>
  <c r="P138" i="4" s="1"/>
  <c r="O89" i="4"/>
  <c r="P89" i="4" s="1"/>
  <c r="O39" i="4"/>
  <c r="P39" i="4" s="1"/>
  <c r="O33" i="4"/>
  <c r="P33" i="4" s="1"/>
  <c r="O22" i="4"/>
  <c r="P22" i="4" s="1"/>
  <c r="P181" i="2"/>
  <c r="S181" i="2" s="1"/>
  <c r="P175" i="2"/>
  <c r="S175" i="2" s="1"/>
  <c r="P89" i="2"/>
  <c r="S89" i="2" s="1"/>
  <c r="P36" i="2"/>
  <c r="S36" i="2" s="1"/>
  <c r="O226" i="4"/>
  <c r="P226" i="4" s="1"/>
  <c r="O862" i="4"/>
  <c r="P862" i="4" s="1"/>
  <c r="O803" i="4"/>
  <c r="P803" i="4" s="1"/>
  <c r="O84" i="4"/>
  <c r="P84" i="4" s="1"/>
  <c r="O754" i="4"/>
  <c r="P754" i="4" s="1"/>
  <c r="O304" i="4"/>
  <c r="P304" i="4" s="1"/>
  <c r="O303" i="4"/>
  <c r="P303" i="4" s="1"/>
  <c r="O973" i="4"/>
  <c r="P973" i="4" s="1"/>
  <c r="O300" i="4"/>
  <c r="P300" i="4" s="1"/>
  <c r="O970" i="4"/>
  <c r="P970" i="4" s="1"/>
  <c r="O295" i="4"/>
  <c r="P295" i="4" s="1"/>
  <c r="O965" i="4"/>
  <c r="P965" i="4" s="1"/>
  <c r="O294" i="4"/>
  <c r="P294" i="4" s="1"/>
  <c r="O964" i="4"/>
  <c r="P964" i="4" s="1"/>
  <c r="O293" i="4"/>
  <c r="P293" i="4" s="1"/>
  <c r="O290" i="4"/>
  <c r="P290" i="4" s="1"/>
  <c r="O959" i="4"/>
  <c r="P959" i="4" s="1"/>
  <c r="O289" i="4"/>
  <c r="P289" i="4" s="1"/>
  <c r="O286" i="4"/>
  <c r="P286" i="4" s="1"/>
  <c r="O956" i="4"/>
  <c r="P956" i="4" s="1"/>
  <c r="O285" i="4"/>
  <c r="P285" i="4" s="1"/>
  <c r="O955" i="4"/>
  <c r="P955" i="4" s="1"/>
  <c r="O953" i="4"/>
  <c r="P953" i="4" s="1"/>
  <c r="O251" i="4"/>
  <c r="P251" i="4" s="1"/>
  <c r="O245" i="4"/>
  <c r="P245" i="4" s="1"/>
  <c r="O912" i="4"/>
  <c r="P912" i="4" s="1"/>
  <c r="O241" i="4"/>
  <c r="P241" i="4" s="1"/>
  <c r="O906" i="4"/>
  <c r="P906" i="4" s="1"/>
  <c r="O236" i="4"/>
  <c r="P236" i="4" s="1"/>
  <c r="O902" i="4"/>
  <c r="P902" i="4" s="1"/>
  <c r="O195" i="4"/>
  <c r="P195" i="4" s="1"/>
  <c r="O865" i="4"/>
  <c r="P865" i="4" s="1"/>
  <c r="O856" i="4"/>
  <c r="P856" i="4" s="1"/>
  <c r="O186" i="4"/>
  <c r="P186" i="4" s="1"/>
  <c r="O183" i="4"/>
  <c r="P183" i="4" s="1"/>
  <c r="O853" i="4"/>
  <c r="P853" i="4" s="1"/>
  <c r="O850" i="4"/>
  <c r="P850" i="4" s="1"/>
  <c r="O177" i="4"/>
  <c r="P177" i="4" s="1"/>
  <c r="O847" i="4"/>
  <c r="P847" i="4" s="1"/>
  <c r="O844" i="4"/>
  <c r="P844" i="4" s="1"/>
  <c r="O174" i="4"/>
  <c r="P174" i="4" s="1"/>
  <c r="O842" i="4"/>
  <c r="P842" i="4" s="1"/>
  <c r="O168" i="4"/>
  <c r="P168" i="4" s="1"/>
  <c r="O805" i="4"/>
  <c r="P805" i="4" s="1"/>
  <c r="O48" i="4"/>
  <c r="P48" i="4" s="1"/>
  <c r="P217" i="2"/>
  <c r="S217" i="2" s="1"/>
  <c r="C971" i="4"/>
  <c r="C1641" i="4" s="1"/>
  <c r="C2311" i="4" s="1"/>
  <c r="C2981" i="4" s="1"/>
  <c r="C3651" i="4" s="1"/>
  <c r="C4321" i="4" s="1"/>
  <c r="C4991" i="4" s="1"/>
  <c r="C992" i="4"/>
  <c r="C1662" i="4" s="1"/>
  <c r="C2332" i="4" s="1"/>
  <c r="C3002" i="4" s="1"/>
  <c r="C3672" i="4" s="1"/>
  <c r="C4342" i="4" s="1"/>
  <c r="C5012" i="4" s="1"/>
  <c r="C994" i="4"/>
  <c r="C1664" i="4" s="1"/>
  <c r="C2334" i="4" s="1"/>
  <c r="C3004" i="4" s="1"/>
  <c r="C3674" i="4" s="1"/>
  <c r="C4344" i="4" s="1"/>
  <c r="C5014" i="4" s="1"/>
  <c r="P75" i="2"/>
  <c r="S75" i="2" s="1"/>
  <c r="P126" i="2"/>
  <c r="S126" i="2" s="1"/>
  <c r="P117" i="2"/>
  <c r="S117" i="2" s="1"/>
  <c r="P115" i="2"/>
  <c r="S115" i="2" s="1"/>
  <c r="P110" i="2"/>
  <c r="S110" i="2" s="1"/>
  <c r="P92" i="2"/>
  <c r="S92" i="2" s="1"/>
  <c r="P85" i="2"/>
  <c r="S85" i="2" s="1"/>
  <c r="P78" i="2"/>
  <c r="S78" i="2" s="1"/>
  <c r="P61" i="2"/>
  <c r="S61" i="2" s="1"/>
  <c r="P136" i="2"/>
  <c r="S136" i="2" s="1"/>
  <c r="P129" i="2"/>
  <c r="S129" i="2" s="1"/>
  <c r="P97" i="2"/>
  <c r="S97" i="2" s="1"/>
  <c r="P93" i="2"/>
  <c r="S93" i="2" s="1"/>
  <c r="P31" i="2"/>
  <c r="S31" i="2" s="1"/>
  <c r="P27" i="2"/>
  <c r="S27" i="2" s="1"/>
  <c r="P25" i="2"/>
  <c r="S25" i="2" s="1"/>
  <c r="P21" i="2"/>
  <c r="S21" i="2" s="1"/>
  <c r="P19" i="2"/>
  <c r="S19" i="2" s="1"/>
  <c r="P15" i="2"/>
  <c r="S15" i="2" s="1"/>
  <c r="P13" i="2"/>
  <c r="S13" i="2" s="1"/>
  <c r="P11" i="2"/>
  <c r="S11" i="2" s="1"/>
  <c r="P225" i="2"/>
  <c r="S225" i="2" s="1"/>
  <c r="P178" i="2"/>
  <c r="S178" i="2" s="1"/>
  <c r="P114" i="2"/>
  <c r="S114" i="2" s="1"/>
  <c r="P158" i="2"/>
  <c r="S158" i="2" s="1"/>
  <c r="P91" i="2"/>
  <c r="S91" i="2" s="1"/>
  <c r="P65" i="2"/>
  <c r="S65" i="2" s="1"/>
  <c r="P243" i="2"/>
  <c r="S243" i="2" s="1"/>
  <c r="P214" i="2"/>
  <c r="S214" i="2" s="1"/>
  <c r="P161" i="2"/>
  <c r="S161" i="2" s="1"/>
  <c r="P137" i="2"/>
  <c r="S137" i="2" s="1"/>
  <c r="P104" i="2"/>
  <c r="S104" i="2" s="1"/>
  <c r="P82" i="2"/>
  <c r="S82" i="2" s="1"/>
  <c r="P59" i="2"/>
  <c r="S59" i="2" s="1"/>
  <c r="P45" i="2"/>
  <c r="S45" i="2" s="1"/>
  <c r="P39" i="2"/>
  <c r="S39" i="2" s="1"/>
  <c r="P33" i="2"/>
  <c r="S33" i="2" s="1"/>
  <c r="P200" i="2"/>
  <c r="S200" i="2" s="1"/>
  <c r="P164" i="2"/>
  <c r="S164" i="2" s="1"/>
  <c r="P143" i="2"/>
  <c r="S143" i="2" s="1"/>
  <c r="P124" i="2"/>
  <c r="S124" i="2" s="1"/>
  <c r="P77" i="2"/>
  <c r="S77" i="2" s="1"/>
  <c r="P74" i="2"/>
  <c r="S74" i="2" s="1"/>
  <c r="P67" i="2"/>
  <c r="S67" i="2" s="1"/>
  <c r="P56" i="2"/>
  <c r="S56" i="2" s="1"/>
  <c r="P54" i="2"/>
  <c r="S54" i="2" s="1"/>
  <c r="P48" i="2"/>
  <c r="S48" i="2" s="1"/>
  <c r="P29" i="2"/>
  <c r="S29" i="2" s="1"/>
  <c r="P23" i="2"/>
  <c r="S23" i="2" s="1"/>
  <c r="P17" i="2"/>
  <c r="S17" i="2" s="1"/>
  <c r="P173" i="2"/>
  <c r="S173" i="2" s="1"/>
  <c r="P120" i="2"/>
  <c r="S120" i="2" s="1"/>
  <c r="P100" i="2"/>
  <c r="S100" i="2" s="1"/>
  <c r="P95" i="2"/>
  <c r="S95" i="2" s="1"/>
  <c r="P72" i="2"/>
  <c r="S72" i="2" s="1"/>
  <c r="P70" i="2"/>
  <c r="S70" i="2" s="1"/>
  <c r="P242" i="2"/>
  <c r="S242" i="2" s="1"/>
  <c r="P228" i="2"/>
  <c r="S228" i="2" s="1"/>
  <c r="P176" i="2"/>
  <c r="S176" i="2" s="1"/>
  <c r="P149" i="2"/>
  <c r="S149" i="2" s="1"/>
  <c r="P130" i="2"/>
  <c r="S130" i="2" s="1"/>
  <c r="P118" i="2"/>
  <c r="S118" i="2" s="1"/>
  <c r="P113" i="2"/>
  <c r="S113" i="2" s="1"/>
  <c r="P98" i="2"/>
  <c r="S98" i="2" s="1"/>
  <c r="P90" i="2"/>
  <c r="S90" i="2" s="1"/>
  <c r="P83" i="2"/>
  <c r="S83" i="2" s="1"/>
  <c r="P63" i="2"/>
  <c r="S63" i="2" s="1"/>
  <c r="P60" i="2"/>
  <c r="S60" i="2" s="1"/>
  <c r="P52" i="2"/>
  <c r="S52" i="2" s="1"/>
  <c r="P49" i="2"/>
  <c r="S49" i="2" s="1"/>
  <c r="P46" i="2"/>
  <c r="S46" i="2" s="1"/>
  <c r="P43" i="2"/>
  <c r="S43" i="2" s="1"/>
  <c r="P40" i="2"/>
  <c r="S40" i="2" s="1"/>
  <c r="P37" i="2"/>
  <c r="S37" i="2" s="1"/>
  <c r="P34" i="2"/>
  <c r="S34" i="2" s="1"/>
  <c r="P188" i="2"/>
  <c r="S188" i="2" s="1"/>
  <c r="P182" i="2"/>
  <c r="S182" i="2" s="1"/>
  <c r="P125" i="2"/>
  <c r="S125" i="2" s="1"/>
  <c r="P123" i="2"/>
  <c r="S123" i="2" s="1"/>
  <c r="P88" i="2"/>
  <c r="S88" i="2" s="1"/>
  <c r="P86" i="2"/>
  <c r="S86" i="2" s="1"/>
  <c r="P76" i="2"/>
  <c r="S76" i="2" s="1"/>
  <c r="P66" i="2"/>
  <c r="S66" i="2" s="1"/>
  <c r="P32" i="2"/>
  <c r="S32" i="2" s="1"/>
  <c r="P30" i="2"/>
  <c r="S30" i="2" s="1"/>
  <c r="P28" i="2"/>
  <c r="S28" i="2" s="1"/>
  <c r="P26" i="2"/>
  <c r="S26" i="2" s="1"/>
  <c r="P24" i="2"/>
  <c r="S24" i="2" s="1"/>
  <c r="P22" i="2"/>
  <c r="S22" i="2" s="1"/>
  <c r="P20" i="2"/>
  <c r="S20" i="2" s="1"/>
  <c r="P18" i="2"/>
  <c r="S18" i="2" s="1"/>
  <c r="P16" i="2"/>
  <c r="S16" i="2" s="1"/>
  <c r="P14" i="2"/>
  <c r="S14" i="2" s="1"/>
  <c r="P12" i="2"/>
  <c r="S12" i="2" s="1"/>
  <c r="P211" i="2"/>
  <c r="S211" i="2" s="1"/>
  <c r="P194" i="2"/>
  <c r="S194" i="2" s="1"/>
  <c r="P174" i="2"/>
  <c r="S174" i="2" s="1"/>
  <c r="P155" i="2"/>
  <c r="S155" i="2" s="1"/>
  <c r="P142" i="2"/>
  <c r="S142" i="2" s="1"/>
  <c r="P131" i="2"/>
  <c r="S131" i="2" s="1"/>
  <c r="P128" i="2"/>
  <c r="S128" i="2" s="1"/>
  <c r="P121" i="2"/>
  <c r="S121" i="2" s="1"/>
  <c r="P111" i="2"/>
  <c r="S111" i="2" s="1"/>
  <c r="P108" i="2"/>
  <c r="S108" i="2" s="1"/>
  <c r="P101" i="2"/>
  <c r="S101" i="2" s="1"/>
  <c r="P96" i="2"/>
  <c r="S96" i="2" s="1"/>
  <c r="P94" i="2"/>
  <c r="S94" i="2" s="1"/>
  <c r="P84" i="2"/>
  <c r="S84" i="2" s="1"/>
  <c r="P79" i="2"/>
  <c r="S79" i="2" s="1"/>
  <c r="P73" i="2"/>
  <c r="S73" i="2" s="1"/>
  <c r="P71" i="2"/>
  <c r="S71" i="2" s="1"/>
  <c r="P64" i="2"/>
  <c r="S64" i="2" s="1"/>
  <c r="P53" i="2"/>
  <c r="S53" i="2" s="1"/>
  <c r="P50" i="2"/>
  <c r="S50" i="2" s="1"/>
  <c r="P47" i="2"/>
  <c r="S47" i="2" s="1"/>
  <c r="P44" i="2"/>
  <c r="S44" i="2" s="1"/>
  <c r="P41" i="2"/>
  <c r="S41" i="2" s="1"/>
  <c r="P38" i="2"/>
  <c r="S38" i="2" s="1"/>
  <c r="P35" i="2"/>
  <c r="S35" i="2" s="1"/>
  <c r="P258" i="2"/>
  <c r="S258" i="2" s="1"/>
  <c r="P201" i="2"/>
  <c r="S201" i="2" s="1"/>
  <c r="P224" i="2"/>
  <c r="S224" i="2" s="1"/>
  <c r="P216" i="2"/>
  <c r="S216" i="2" s="1"/>
  <c r="P213" i="2"/>
  <c r="S213" i="2" s="1"/>
  <c r="P198" i="2"/>
  <c r="S198" i="2" s="1"/>
  <c r="P193" i="2"/>
  <c r="S193" i="2" s="1"/>
  <c r="P187" i="2"/>
  <c r="S187" i="2" s="1"/>
  <c r="P172" i="2"/>
  <c r="S172" i="2" s="1"/>
  <c r="P153" i="2"/>
  <c r="S153" i="2" s="1"/>
  <c r="P148" i="2"/>
  <c r="S148" i="2" s="1"/>
  <c r="P99" i="2"/>
  <c r="S99" i="2" s="1"/>
  <c r="P255" i="2"/>
  <c r="S255" i="2" s="1"/>
  <c r="P250" i="2"/>
  <c r="S250" i="2" s="1"/>
  <c r="P248" i="2"/>
  <c r="S248" i="2" s="1"/>
  <c r="P240" i="2"/>
  <c r="S240" i="2" s="1"/>
  <c r="P238" i="2"/>
  <c r="S238" i="2" s="1"/>
  <c r="P235" i="2"/>
  <c r="S235" i="2" s="1"/>
  <c r="P230" i="2"/>
  <c r="S230" i="2" s="1"/>
  <c r="P220" i="2"/>
  <c r="S220" i="2" s="1"/>
  <c r="P206" i="2"/>
  <c r="S206" i="2" s="1"/>
  <c r="P191" i="2"/>
  <c r="S191" i="2" s="1"/>
  <c r="P109" i="2"/>
  <c r="S109" i="2" s="1"/>
  <c r="P87" i="2"/>
  <c r="S87" i="2" s="1"/>
  <c r="P159" i="2"/>
  <c r="S159" i="2" s="1"/>
  <c r="P156" i="2"/>
  <c r="S156" i="2" s="1"/>
  <c r="P154" i="2"/>
  <c r="S154" i="2" s="1"/>
  <c r="P179" i="2"/>
  <c r="S179" i="2" s="1"/>
  <c r="P253" i="2"/>
  <c r="S253" i="2" s="1"/>
  <c r="P249" i="2"/>
  <c r="S249" i="2" s="1"/>
  <c r="P244" i="2"/>
  <c r="S244" i="2" s="1"/>
  <c r="P241" i="2"/>
  <c r="S241" i="2" s="1"/>
  <c r="P231" i="2"/>
  <c r="S231" i="2" s="1"/>
  <c r="P226" i="2"/>
  <c r="S226" i="2" s="1"/>
  <c r="P218" i="2"/>
  <c r="S218" i="2" s="1"/>
  <c r="P207" i="2"/>
  <c r="S207" i="2" s="1"/>
  <c r="P199" i="2"/>
  <c r="S199" i="2" s="1"/>
  <c r="P197" i="2"/>
  <c r="S197" i="2" s="1"/>
  <c r="P195" i="2"/>
  <c r="S195" i="2" s="1"/>
  <c r="P189" i="2"/>
  <c r="S189" i="2" s="1"/>
  <c r="P183" i="2"/>
  <c r="S183" i="2" s="1"/>
  <c r="P165" i="2"/>
  <c r="S165" i="2" s="1"/>
  <c r="P162" i="2"/>
  <c r="S162" i="2" s="1"/>
  <c r="P105" i="2"/>
  <c r="S105" i="2" s="1"/>
  <c r="P103" i="2"/>
  <c r="S103" i="2" s="1"/>
  <c r="P81" i="2"/>
  <c r="S81" i="2" s="1"/>
  <c r="P239" i="2"/>
  <c r="S239" i="2" s="1"/>
  <c r="P236" i="2"/>
  <c r="S236" i="2" s="1"/>
  <c r="P234" i="2"/>
  <c r="S234" i="2" s="1"/>
  <c r="P221" i="2"/>
  <c r="S221" i="2" s="1"/>
  <c r="P215" i="2"/>
  <c r="S215" i="2" s="1"/>
  <c r="P212" i="2"/>
  <c r="S212" i="2" s="1"/>
  <c r="P186" i="2"/>
  <c r="S186" i="2" s="1"/>
  <c r="P180" i="2"/>
  <c r="S180" i="2" s="1"/>
  <c r="P177" i="2"/>
  <c r="S177" i="2" s="1"/>
  <c r="P171" i="2"/>
  <c r="S171" i="2" s="1"/>
  <c r="P160" i="2"/>
  <c r="S160" i="2" s="1"/>
  <c r="P157" i="2"/>
  <c r="S157" i="2" s="1"/>
  <c r="P55" i="2"/>
  <c r="S55" i="2" s="1"/>
  <c r="P209" i="2"/>
  <c r="S209" i="2" s="1"/>
  <c r="P254" i="2"/>
  <c r="S254" i="2" s="1"/>
  <c r="P247" i="2"/>
  <c r="S247" i="2" s="1"/>
  <c r="P237" i="2"/>
  <c r="S237" i="2" s="1"/>
  <c r="P229" i="2"/>
  <c r="S229" i="2" s="1"/>
  <c r="P227" i="2"/>
  <c r="S227" i="2" s="1"/>
  <c r="P219" i="2"/>
  <c r="S219" i="2" s="1"/>
  <c r="P210" i="2"/>
  <c r="S210" i="2" s="1"/>
  <c r="P208" i="2"/>
  <c r="S208" i="2" s="1"/>
  <c r="P196" i="2"/>
  <c r="S196" i="2" s="1"/>
  <c r="P190" i="2"/>
  <c r="S190" i="2" s="1"/>
  <c r="P184" i="2"/>
  <c r="S184" i="2" s="1"/>
  <c r="P163" i="2"/>
  <c r="S163" i="2" s="1"/>
  <c r="P185" i="2"/>
  <c r="S185" i="2" s="1"/>
  <c r="P112" i="2"/>
  <c r="S112" i="2" s="1"/>
  <c r="P147" i="2"/>
  <c r="S147" i="2" s="1"/>
  <c r="P141" i="2"/>
  <c r="S141" i="2" s="1"/>
  <c r="P135" i="2"/>
  <c r="S135" i="2" s="1"/>
  <c r="P51" i="2"/>
  <c r="S51" i="2" s="1"/>
  <c r="P122" i="2"/>
  <c r="S122" i="2" s="1"/>
  <c r="P80" i="2"/>
  <c r="S80" i="2" s="1"/>
  <c r="P68" i="2"/>
  <c r="S68" i="2" s="1"/>
  <c r="P62" i="2"/>
  <c r="S62" i="2" s="1"/>
  <c r="P151" i="2"/>
  <c r="S151" i="2" s="1"/>
  <c r="P145" i="2"/>
  <c r="S145" i="2" s="1"/>
  <c r="P139" i="2"/>
  <c r="S139" i="2" s="1"/>
  <c r="P127" i="2"/>
  <c r="S127" i="2" s="1"/>
  <c r="P150" i="2"/>
  <c r="S150" i="2" s="1"/>
  <c r="P144" i="2"/>
  <c r="S144" i="2" s="1"/>
  <c r="P138" i="2"/>
  <c r="S138" i="2" s="1"/>
  <c r="F982" i="4"/>
  <c r="F1652" i="4" s="1"/>
  <c r="F2322" i="4" s="1"/>
  <c r="F2992" i="4" s="1"/>
  <c r="F3662" i="4" s="1"/>
  <c r="F4332" i="4" s="1"/>
  <c r="F5002" i="4" s="1"/>
  <c r="F956" i="4"/>
  <c r="F1626" i="4" s="1"/>
  <c r="F2296" i="4" s="1"/>
  <c r="F2966" i="4" s="1"/>
  <c r="F3636" i="4" s="1"/>
  <c r="F4306" i="4" s="1"/>
  <c r="F4976" i="4" s="1"/>
  <c r="F922" i="4"/>
  <c r="F1592" i="4" s="1"/>
  <c r="F2262" i="4" s="1"/>
  <c r="F2932" i="4" s="1"/>
  <c r="F3602" i="4" s="1"/>
  <c r="F4272" i="4" s="1"/>
  <c r="F4942" i="4" s="1"/>
  <c r="G921" i="4"/>
  <c r="G1591" i="4" s="1"/>
  <c r="G955" i="4"/>
  <c r="G1625" i="4" s="1"/>
  <c r="G2295" i="4" s="1"/>
  <c r="G2965" i="4" s="1"/>
  <c r="G920" i="4"/>
  <c r="G1590" i="4" s="1"/>
  <c r="G2260" i="4" s="1"/>
  <c r="G2930" i="4" s="1"/>
  <c r="G3600" i="4" s="1"/>
  <c r="G4270" i="4" s="1"/>
  <c r="G4940" i="4" s="1"/>
  <c r="G919" i="4"/>
  <c r="G1589" i="4" s="1"/>
  <c r="G2259" i="4" s="1"/>
  <c r="G2929" i="4" s="1"/>
  <c r="G3599" i="4" s="1"/>
  <c r="G4269" i="4" s="1"/>
  <c r="G4939" i="4" s="1"/>
  <c r="G913" i="4"/>
  <c r="G1583" i="4" s="1"/>
  <c r="G2253" i="4" s="1"/>
  <c r="G2923" i="4" s="1"/>
  <c r="G3593" i="4" s="1"/>
  <c r="G4263" i="4" s="1"/>
  <c r="G4933" i="4" s="1"/>
  <c r="F1012" i="4"/>
  <c r="F1682" i="4" s="1"/>
  <c r="F2352" i="4" s="1"/>
  <c r="F3022" i="4" s="1"/>
  <c r="F3692" i="4" s="1"/>
  <c r="F4362" i="4" s="1"/>
  <c r="F5032" i="4" s="1"/>
  <c r="G908" i="4"/>
  <c r="G1578" i="4" s="1"/>
  <c r="G2248" i="4" s="1"/>
  <c r="G2918" i="4" s="1"/>
  <c r="G3588" i="4" s="1"/>
  <c r="G4258" i="4" s="1"/>
  <c r="G4928" i="4" s="1"/>
  <c r="F1003" i="4"/>
  <c r="F1673" i="4" s="1"/>
  <c r="F2343" i="4" s="1"/>
  <c r="F3013" i="4" s="1"/>
  <c r="F3683" i="4" s="1"/>
  <c r="F4353" i="4" s="1"/>
  <c r="F5023" i="4" s="1"/>
  <c r="F1001" i="4"/>
  <c r="F1671" i="4" s="1"/>
  <c r="F2341" i="4" s="1"/>
  <c r="F3011" i="4" s="1"/>
  <c r="F3681" i="4" s="1"/>
  <c r="F4351" i="4" s="1"/>
  <c r="F5021" i="4" s="1"/>
  <c r="F999" i="4"/>
  <c r="F1669" i="4" s="1"/>
  <c r="F2339" i="4" s="1"/>
  <c r="F3009" i="4" s="1"/>
  <c r="F3679" i="4" s="1"/>
  <c r="F4349" i="4" s="1"/>
  <c r="F5019" i="4" s="1"/>
  <c r="F997" i="4"/>
  <c r="F1667" i="4" s="1"/>
  <c r="F2337" i="4" s="1"/>
  <c r="F3007" i="4" s="1"/>
  <c r="F3677" i="4" s="1"/>
  <c r="F4347" i="4" s="1"/>
  <c r="F5017" i="4" s="1"/>
  <c r="F995" i="4"/>
  <c r="F1665" i="4" s="1"/>
  <c r="F2335" i="4" s="1"/>
  <c r="F3005" i="4" s="1"/>
  <c r="F3675" i="4" s="1"/>
  <c r="F4345" i="4" s="1"/>
  <c r="F5015" i="4" s="1"/>
  <c r="F993" i="4"/>
  <c r="F1663" i="4" s="1"/>
  <c r="F2333" i="4" s="1"/>
  <c r="F3003" i="4" s="1"/>
  <c r="F3673" i="4" s="1"/>
  <c r="F4343" i="4" s="1"/>
  <c r="F5013" i="4" s="1"/>
  <c r="F991" i="4"/>
  <c r="F1661" i="4" s="1"/>
  <c r="F2331" i="4" s="1"/>
  <c r="F3001" i="4" s="1"/>
  <c r="F3671" i="4" s="1"/>
  <c r="F4341" i="4" s="1"/>
  <c r="F5011" i="4" s="1"/>
  <c r="G988" i="4"/>
  <c r="G1658" i="4" s="1"/>
  <c r="G2328" i="4" s="1"/>
  <c r="G2998" i="4" s="1"/>
  <c r="G3668" i="4" s="1"/>
  <c r="G4338" i="4" s="1"/>
  <c r="G5008" i="4" s="1"/>
  <c r="G985" i="4"/>
  <c r="G1655" i="4" s="1"/>
  <c r="G2325" i="4" s="1"/>
  <c r="G2995" i="4" s="1"/>
  <c r="G3665" i="4" s="1"/>
  <c r="G4335" i="4" s="1"/>
  <c r="G5005" i="4" s="1"/>
  <c r="F974" i="4"/>
  <c r="F1644" i="4" s="1"/>
  <c r="F2314" i="4" s="1"/>
  <c r="F2984" i="4" s="1"/>
  <c r="F3654" i="4" s="1"/>
  <c r="F4324" i="4" s="1"/>
  <c r="F4994" i="4" s="1"/>
  <c r="G971" i="4"/>
  <c r="G1641" i="4" s="1"/>
  <c r="G2311" i="4" s="1"/>
  <c r="G966" i="4"/>
  <c r="G1636" i="4" s="1"/>
  <c r="G2306" i="4" s="1"/>
  <c r="G961" i="4"/>
  <c r="G1631" i="4" s="1"/>
  <c r="G2301" i="4" s="1"/>
  <c r="G2971" i="4" s="1"/>
  <c r="G3641" i="4" s="1"/>
  <c r="G4311" i="4" s="1"/>
  <c r="G4981" i="4" s="1"/>
  <c r="G904" i="4"/>
  <c r="G1574" i="4" s="1"/>
  <c r="G2244" i="4" s="1"/>
  <c r="G2914" i="4" s="1"/>
  <c r="G3584" i="4" s="1"/>
  <c r="G4254" i="4" s="1"/>
  <c r="G4924" i="4" s="1"/>
  <c r="F898" i="4"/>
  <c r="F1568" i="4" s="1"/>
  <c r="F2238" i="4" s="1"/>
  <c r="F2908" i="4" s="1"/>
  <c r="F3578" i="4" s="1"/>
  <c r="F4248" i="4" s="1"/>
  <c r="F4918" i="4" s="1"/>
  <c r="G897" i="4"/>
  <c r="G1567" i="4" s="1"/>
  <c r="G2237" i="4" s="1"/>
  <c r="G2907" i="4" s="1"/>
  <c r="G3577" i="4" s="1"/>
  <c r="G4247" i="4" s="1"/>
  <c r="G4917" i="4" s="1"/>
  <c r="F894" i="4"/>
  <c r="F1564" i="4" s="1"/>
  <c r="F2234" i="4" s="1"/>
  <c r="F2904" i="4" s="1"/>
  <c r="F3574" i="4" s="1"/>
  <c r="F4244" i="4" s="1"/>
  <c r="F4914" i="4" s="1"/>
  <c r="G893" i="4"/>
  <c r="G1563" i="4" s="1"/>
  <c r="G2233" i="4" s="1"/>
  <c r="G2903" i="4" s="1"/>
  <c r="G3573" i="4" s="1"/>
  <c r="G4243" i="4" s="1"/>
  <c r="G4913" i="4" s="1"/>
  <c r="G892" i="4"/>
  <c r="G1562" i="4" s="1"/>
  <c r="G2232" i="4" s="1"/>
  <c r="G2902" i="4" s="1"/>
  <c r="G3572" i="4" s="1"/>
  <c r="G4242" i="4" s="1"/>
  <c r="G4912" i="4" s="1"/>
  <c r="G891" i="4"/>
  <c r="G1561" i="4" s="1"/>
  <c r="G2231" i="4" s="1"/>
  <c r="G2901" i="4" s="1"/>
  <c r="G3571" i="4" s="1"/>
  <c r="G4241" i="4" s="1"/>
  <c r="G4911" i="4" s="1"/>
  <c r="F888" i="4"/>
  <c r="F1558" i="4" s="1"/>
  <c r="F2228" i="4" s="1"/>
  <c r="F2898" i="4" s="1"/>
  <c r="F3568" i="4" s="1"/>
  <c r="F4238" i="4" s="1"/>
  <c r="F4908" i="4" s="1"/>
  <c r="G887" i="4"/>
  <c r="G1557" i="4" s="1"/>
  <c r="G2227" i="4" s="1"/>
  <c r="G2897" i="4" s="1"/>
  <c r="G3567" i="4" s="1"/>
  <c r="G4237" i="4" s="1"/>
  <c r="G4907" i="4" s="1"/>
  <c r="G883" i="4"/>
  <c r="G1553" i="4" s="1"/>
  <c r="G2223" i="4" s="1"/>
  <c r="G2893" i="4" s="1"/>
  <c r="G3563" i="4" s="1"/>
  <c r="G4233" i="4" s="1"/>
  <c r="G4903" i="4" s="1"/>
  <c r="F879" i="4"/>
  <c r="F1549" i="4" s="1"/>
  <c r="F2219" i="4" s="1"/>
  <c r="F2889" i="4" s="1"/>
  <c r="F3559" i="4" s="1"/>
  <c r="F4229" i="4" s="1"/>
  <c r="F4899" i="4" s="1"/>
  <c r="G875" i="4"/>
  <c r="G1545" i="4" s="1"/>
  <c r="G2215" i="4" s="1"/>
  <c r="G2885" i="4" s="1"/>
  <c r="G3555" i="4" s="1"/>
  <c r="G4225" i="4" s="1"/>
  <c r="G4895" i="4" s="1"/>
  <c r="F870" i="4"/>
  <c r="F1540" i="4" s="1"/>
  <c r="F2210" i="4" s="1"/>
  <c r="F2880" i="4" s="1"/>
  <c r="F3550" i="4" s="1"/>
  <c r="F4220" i="4" s="1"/>
  <c r="F4890" i="4" s="1"/>
  <c r="G864" i="4"/>
  <c r="G1534" i="4" s="1"/>
  <c r="G2204" i="4" s="1"/>
  <c r="G2874" i="4" s="1"/>
  <c r="G3544" i="4" s="1"/>
  <c r="G4214" i="4" s="1"/>
  <c r="G4884" i="4" s="1"/>
  <c r="F860" i="4"/>
  <c r="F1530" i="4" s="1"/>
  <c r="F2200" i="4" s="1"/>
  <c r="F2870" i="4" s="1"/>
  <c r="F3540" i="4" s="1"/>
  <c r="F4210" i="4" s="1"/>
  <c r="F4880" i="4" s="1"/>
  <c r="G859" i="4"/>
  <c r="G1529" i="4" s="1"/>
  <c r="G849" i="4"/>
  <c r="G1519" i="4" s="1"/>
  <c r="G2189" i="4" s="1"/>
  <c r="F954" i="4"/>
  <c r="F1624" i="4" s="1"/>
  <c r="F2294" i="4" s="1"/>
  <c r="F2964" i="4" s="1"/>
  <c r="F3634" i="4" s="1"/>
  <c r="F4304" i="4" s="1"/>
  <c r="F4974" i="4" s="1"/>
  <c r="F856" i="4"/>
  <c r="F1526" i="4" s="1"/>
  <c r="F2196" i="4" s="1"/>
  <c r="F2866" i="4" s="1"/>
  <c r="F3536" i="4" s="1"/>
  <c r="F4206" i="4" s="1"/>
  <c r="F4876" i="4" s="1"/>
  <c r="G855" i="4"/>
  <c r="G1525" i="4" s="1"/>
  <c r="F851" i="4"/>
  <c r="F1521" i="4" s="1"/>
  <c r="F2191" i="4" s="1"/>
  <c r="F2861" i="4" s="1"/>
  <c r="F3531" i="4" s="1"/>
  <c r="F4201" i="4" s="1"/>
  <c r="F4871" i="4" s="1"/>
  <c r="G850" i="4"/>
  <c r="G1520" i="4" s="1"/>
  <c r="G2190" i="4" s="1"/>
  <c r="F845" i="4"/>
  <c r="F1515" i="4" s="1"/>
  <c r="F2185" i="4" s="1"/>
  <c r="F2855" i="4" s="1"/>
  <c r="F3525" i="4" s="1"/>
  <c r="F4195" i="4" s="1"/>
  <c r="F4865" i="4" s="1"/>
  <c r="G844" i="4"/>
  <c r="G1514" i="4" s="1"/>
  <c r="G2184" i="4" s="1"/>
  <c r="F840" i="4"/>
  <c r="F1510" i="4" s="1"/>
  <c r="F2180" i="4" s="1"/>
  <c r="F2850" i="4" s="1"/>
  <c r="F3520" i="4" s="1"/>
  <c r="F4190" i="4" s="1"/>
  <c r="F4860" i="4" s="1"/>
  <c r="F839" i="4"/>
  <c r="F1509" i="4" s="1"/>
  <c r="F2179" i="4" s="1"/>
  <c r="F2849" i="4" s="1"/>
  <c r="F3519" i="4" s="1"/>
  <c r="F4189" i="4" s="1"/>
  <c r="F4859" i="4" s="1"/>
  <c r="F838" i="4"/>
  <c r="F1508" i="4" s="1"/>
  <c r="F2178" i="4" s="1"/>
  <c r="F2848" i="4" s="1"/>
  <c r="F3518" i="4" s="1"/>
  <c r="F4188" i="4" s="1"/>
  <c r="F4858" i="4" s="1"/>
  <c r="F837" i="4"/>
  <c r="F1507" i="4" s="1"/>
  <c r="F2177" i="4" s="1"/>
  <c r="F2847" i="4" s="1"/>
  <c r="F3517" i="4" s="1"/>
  <c r="F4187" i="4" s="1"/>
  <c r="F4857" i="4" s="1"/>
  <c r="F836" i="4"/>
  <c r="F1506" i="4" s="1"/>
  <c r="F2176" i="4" s="1"/>
  <c r="F2846" i="4" s="1"/>
  <c r="F3516" i="4" s="1"/>
  <c r="F4186" i="4" s="1"/>
  <c r="F4856" i="4" s="1"/>
  <c r="F835" i="4"/>
  <c r="F1505" i="4" s="1"/>
  <c r="F2175" i="4" s="1"/>
  <c r="F2845" i="4" s="1"/>
  <c r="F3515" i="4" s="1"/>
  <c r="F4185" i="4" s="1"/>
  <c r="F4855" i="4" s="1"/>
  <c r="F830" i="4"/>
  <c r="F1500" i="4" s="1"/>
  <c r="F2170" i="4" s="1"/>
  <c r="F2840" i="4" s="1"/>
  <c r="F3510" i="4" s="1"/>
  <c r="F4180" i="4" s="1"/>
  <c r="F4850" i="4" s="1"/>
  <c r="F825" i="4"/>
  <c r="F1495" i="4" s="1"/>
  <c r="F2165" i="4" s="1"/>
  <c r="F2835" i="4" s="1"/>
  <c r="F3505" i="4" s="1"/>
  <c r="F4175" i="4" s="1"/>
  <c r="F4845" i="4" s="1"/>
  <c r="G820" i="4"/>
  <c r="G1490" i="4" s="1"/>
  <c r="G2160" i="4" s="1"/>
  <c r="G2830" i="4" s="1"/>
  <c r="G3500" i="4" s="1"/>
  <c r="G4170" i="4" s="1"/>
  <c r="G4840" i="4" s="1"/>
  <c r="G816" i="4"/>
  <c r="G1486" i="4" s="1"/>
  <c r="G2156" i="4" s="1"/>
  <c r="G2826" i="4" s="1"/>
  <c r="G3496" i="4" s="1"/>
  <c r="G4166" i="4" s="1"/>
  <c r="G4836" i="4" s="1"/>
  <c r="G811" i="4"/>
  <c r="G1481" i="4" s="1"/>
  <c r="G2151" i="4" s="1"/>
  <c r="G2821" i="4" s="1"/>
  <c r="G3491" i="4" s="1"/>
  <c r="G4161" i="4" s="1"/>
  <c r="G4831" i="4" s="1"/>
  <c r="G806" i="4"/>
  <c r="G1476" i="4" s="1"/>
  <c r="G2146" i="4" s="1"/>
  <c r="G2816" i="4" s="1"/>
  <c r="G3486" i="4" s="1"/>
  <c r="G4156" i="4" s="1"/>
  <c r="G4826" i="4" s="1"/>
  <c r="F800" i="4"/>
  <c r="F1470" i="4" s="1"/>
  <c r="F2140" i="4" s="1"/>
  <c r="F2810" i="4" s="1"/>
  <c r="F3480" i="4" s="1"/>
  <c r="F4150" i="4" s="1"/>
  <c r="F4820" i="4" s="1"/>
  <c r="G799" i="4"/>
  <c r="G1469" i="4" s="1"/>
  <c r="G2139" i="4" s="1"/>
  <c r="G2809" i="4" s="1"/>
  <c r="G3479" i="4" s="1"/>
  <c r="G4149" i="4" s="1"/>
  <c r="G4819" i="4" s="1"/>
  <c r="F794" i="4"/>
  <c r="F1464" i="4" s="1"/>
  <c r="F2134" i="4" s="1"/>
  <c r="F2804" i="4" s="1"/>
  <c r="F3474" i="4" s="1"/>
  <c r="F4144" i="4" s="1"/>
  <c r="F4814" i="4" s="1"/>
  <c r="F789" i="4"/>
  <c r="F1459" i="4" s="1"/>
  <c r="F2129" i="4" s="1"/>
  <c r="F2799" i="4" s="1"/>
  <c r="F3469" i="4" s="1"/>
  <c r="F4139" i="4" s="1"/>
  <c r="F4809" i="4" s="1"/>
  <c r="G788" i="4"/>
  <c r="G1458" i="4" s="1"/>
  <c r="G2128" i="4" s="1"/>
  <c r="G2798" i="4" s="1"/>
  <c r="G3468" i="4" s="1"/>
  <c r="G4138" i="4" s="1"/>
  <c r="G4808" i="4" s="1"/>
  <c r="G783" i="4"/>
  <c r="G1453" i="4" s="1"/>
  <c r="G2123" i="4" s="1"/>
  <c r="G2793" i="4" s="1"/>
  <c r="G3463" i="4" s="1"/>
  <c r="G4133" i="4" s="1"/>
  <c r="G4803" i="4" s="1"/>
  <c r="G778" i="4"/>
  <c r="G1448" i="4" s="1"/>
  <c r="G2118" i="4" s="1"/>
  <c r="G2788" i="4" s="1"/>
  <c r="G3458" i="4" s="1"/>
  <c r="G4128" i="4" s="1"/>
  <c r="G4798" i="4" s="1"/>
  <c r="F772" i="4"/>
  <c r="F1442" i="4" s="1"/>
  <c r="F2112" i="4" s="1"/>
  <c r="F2782" i="4" s="1"/>
  <c r="F3452" i="4" s="1"/>
  <c r="F4122" i="4" s="1"/>
  <c r="F4792" i="4" s="1"/>
  <c r="G771" i="4"/>
  <c r="G1441" i="4" s="1"/>
  <c r="G2111" i="4" s="1"/>
  <c r="G2781" i="4" s="1"/>
  <c r="G3451" i="4" s="1"/>
  <c r="G4121" i="4" s="1"/>
  <c r="G4791" i="4" s="1"/>
  <c r="F767" i="4"/>
  <c r="F1437" i="4" s="1"/>
  <c r="F2107" i="4" s="1"/>
  <c r="F2777" i="4" s="1"/>
  <c r="F3447" i="4" s="1"/>
  <c r="F4117" i="4" s="1"/>
  <c r="F4787" i="4" s="1"/>
  <c r="F763" i="4"/>
  <c r="F1433" i="4" s="1"/>
  <c r="F2103" i="4" s="1"/>
  <c r="F2773" i="4" s="1"/>
  <c r="F3443" i="4" s="1"/>
  <c r="F4113" i="4" s="1"/>
  <c r="F4783" i="4" s="1"/>
  <c r="G762" i="4"/>
  <c r="G1432" i="4" s="1"/>
  <c r="G2102" i="4" s="1"/>
  <c r="G2772" i="4" s="1"/>
  <c r="G3442" i="4" s="1"/>
  <c r="G4112" i="4" s="1"/>
  <c r="G4782" i="4" s="1"/>
  <c r="F757" i="4"/>
  <c r="F1427" i="4" s="1"/>
  <c r="F2097" i="4" s="1"/>
  <c r="F2767" i="4" s="1"/>
  <c r="F3437" i="4" s="1"/>
  <c r="F4107" i="4" s="1"/>
  <c r="F4777" i="4" s="1"/>
  <c r="G756" i="4"/>
  <c r="G1426" i="4" s="1"/>
  <c r="G2096" i="4" s="1"/>
  <c r="G2766" i="4" s="1"/>
  <c r="G3436" i="4" s="1"/>
  <c r="G4106" i="4" s="1"/>
  <c r="G4776" i="4" s="1"/>
  <c r="F752" i="4"/>
  <c r="F1422" i="4" s="1"/>
  <c r="F2092" i="4" s="1"/>
  <c r="F2762" i="4" s="1"/>
  <c r="F3432" i="4" s="1"/>
  <c r="F4102" i="4" s="1"/>
  <c r="F4772" i="4" s="1"/>
  <c r="F747" i="4"/>
  <c r="F1417" i="4" s="1"/>
  <c r="F2087" i="4" s="1"/>
  <c r="F2757" i="4" s="1"/>
  <c r="G746" i="4"/>
  <c r="G1416" i="4" s="1"/>
  <c r="G2086" i="4" s="1"/>
  <c r="G2756" i="4" s="1"/>
  <c r="G3426" i="4" s="1"/>
  <c r="G4096" i="4" s="1"/>
  <c r="G4766" i="4" s="1"/>
  <c r="F741" i="4"/>
  <c r="F1411" i="4" s="1"/>
  <c r="F2081" i="4" s="1"/>
  <c r="F2751" i="4" s="1"/>
  <c r="F3421" i="4" s="1"/>
  <c r="F4091" i="4" s="1"/>
  <c r="F4761" i="4" s="1"/>
  <c r="F736" i="4"/>
  <c r="F1406" i="4" s="1"/>
  <c r="F2076" i="4" s="1"/>
  <c r="F2746" i="4" s="1"/>
  <c r="F3416" i="4" s="1"/>
  <c r="F4086" i="4" s="1"/>
  <c r="F4756" i="4" s="1"/>
  <c r="F732" i="4"/>
  <c r="F1402" i="4" s="1"/>
  <c r="F2072" i="4" s="1"/>
  <c r="F2742" i="4" s="1"/>
  <c r="F3412" i="4" s="1"/>
  <c r="F4082" i="4" s="1"/>
  <c r="F4752" i="4" s="1"/>
  <c r="G731" i="4"/>
  <c r="G1401" i="4" s="1"/>
  <c r="G2071" i="4" s="1"/>
  <c r="G2741" i="4" s="1"/>
  <c r="G3411" i="4" s="1"/>
  <c r="G4081" i="4" s="1"/>
  <c r="G4751" i="4" s="1"/>
  <c r="F726" i="4"/>
  <c r="F1396" i="4" s="1"/>
  <c r="F2066" i="4" s="1"/>
  <c r="F2736" i="4" s="1"/>
  <c r="G725" i="4"/>
  <c r="G1395" i="4" s="1"/>
  <c r="G2065" i="4" s="1"/>
  <c r="G2735" i="4" s="1"/>
  <c r="G3405" i="4" s="1"/>
  <c r="G4075" i="4" s="1"/>
  <c r="G4745" i="4" s="1"/>
  <c r="F722" i="4"/>
  <c r="F1392" i="4" s="1"/>
  <c r="F2062" i="4" s="1"/>
  <c r="F2732" i="4" s="1"/>
  <c r="F3402" i="4" s="1"/>
  <c r="F4072" i="4" s="1"/>
  <c r="F4742" i="4" s="1"/>
  <c r="G721" i="4"/>
  <c r="G1391" i="4" s="1"/>
  <c r="G2061" i="4" s="1"/>
  <c r="G2731" i="4" s="1"/>
  <c r="G3401" i="4" s="1"/>
  <c r="G4071" i="4" s="1"/>
  <c r="G4741" i="4" s="1"/>
  <c r="F717" i="4"/>
  <c r="F1387" i="4" s="1"/>
  <c r="F2057" i="4" s="1"/>
  <c r="F2727" i="4" s="1"/>
  <c r="F3397" i="4" s="1"/>
  <c r="F4067" i="4" s="1"/>
  <c r="F4737" i="4" s="1"/>
  <c r="F712" i="4"/>
  <c r="F1382" i="4" s="1"/>
  <c r="F2052" i="4" s="1"/>
  <c r="F2722" i="4" s="1"/>
  <c r="F3392" i="4" s="1"/>
  <c r="F4062" i="4" s="1"/>
  <c r="F4732" i="4" s="1"/>
  <c r="G711" i="4"/>
  <c r="G1381" i="4" s="1"/>
  <c r="G2051" i="4" s="1"/>
  <c r="G2721" i="4" s="1"/>
  <c r="G3391" i="4" s="1"/>
  <c r="G4061" i="4" s="1"/>
  <c r="G4731" i="4" s="1"/>
  <c r="F707" i="4"/>
  <c r="F1377" i="4" s="1"/>
  <c r="F2047" i="4" s="1"/>
  <c r="F2717" i="4" s="1"/>
  <c r="F3387" i="4" s="1"/>
  <c r="F4057" i="4" s="1"/>
  <c r="F4727" i="4" s="1"/>
  <c r="G706" i="4"/>
  <c r="G1376" i="4" s="1"/>
  <c r="G2046" i="4" s="1"/>
  <c r="G2716" i="4" s="1"/>
  <c r="G3386" i="4" s="1"/>
  <c r="G4056" i="4" s="1"/>
  <c r="G4726" i="4" s="1"/>
  <c r="F701" i="4"/>
  <c r="F1371" i="4" s="1"/>
  <c r="F2041" i="4" s="1"/>
  <c r="F2711" i="4" s="1"/>
  <c r="F3381" i="4" s="1"/>
  <c r="F4051" i="4" s="1"/>
  <c r="G700" i="4"/>
  <c r="G1370" i="4" s="1"/>
  <c r="G2040" i="4" s="1"/>
  <c r="G2710" i="4" s="1"/>
  <c r="G3380" i="4" s="1"/>
  <c r="G4050" i="4" s="1"/>
  <c r="G4720" i="4" s="1"/>
  <c r="F696" i="4"/>
  <c r="F1366" i="4" s="1"/>
  <c r="F2036" i="4" s="1"/>
  <c r="F2706" i="4" s="1"/>
  <c r="F3376" i="4" s="1"/>
  <c r="F4046" i="4" s="1"/>
  <c r="F4716" i="4" s="1"/>
  <c r="G695" i="4"/>
  <c r="G1365" i="4" s="1"/>
  <c r="G2035" i="4" s="1"/>
  <c r="G2705" i="4" s="1"/>
  <c r="G3375" i="4" s="1"/>
  <c r="G4045" i="4" s="1"/>
  <c r="G4715" i="4" s="1"/>
  <c r="F690" i="4"/>
  <c r="F1360" i="4" s="1"/>
  <c r="F2030" i="4" s="1"/>
  <c r="F2700" i="4" s="1"/>
  <c r="F3370" i="4" s="1"/>
  <c r="F4040" i="4" s="1"/>
  <c r="F4710" i="4" s="1"/>
  <c r="G689" i="4"/>
  <c r="G1359" i="4" s="1"/>
  <c r="G2029" i="4" s="1"/>
  <c r="G2699" i="4" s="1"/>
  <c r="G3369" i="4" s="1"/>
  <c r="G4039" i="4" s="1"/>
  <c r="G4709" i="4" s="1"/>
  <c r="F684" i="4"/>
  <c r="F1354" i="4" s="1"/>
  <c r="F2024" i="4" s="1"/>
  <c r="F2694" i="4" s="1"/>
  <c r="F3364" i="4" s="1"/>
  <c r="F4034" i="4" s="1"/>
  <c r="G683" i="4"/>
  <c r="G1353" i="4" s="1"/>
  <c r="G2023" i="4" s="1"/>
  <c r="G2693" i="4" s="1"/>
  <c r="G3363" i="4" s="1"/>
  <c r="G4033" i="4" s="1"/>
  <c r="G4703" i="4" s="1"/>
  <c r="G763" i="4"/>
  <c r="G1433" i="4" s="1"/>
  <c r="G2103" i="4" s="1"/>
  <c r="G2773" i="4" s="1"/>
  <c r="G3443" i="4" s="1"/>
  <c r="G4113" i="4" s="1"/>
  <c r="G4783" i="4" s="1"/>
  <c r="F758" i="4"/>
  <c r="F1428" i="4" s="1"/>
  <c r="F2098" i="4" s="1"/>
  <c r="F2768" i="4" s="1"/>
  <c r="F3438" i="4" s="1"/>
  <c r="F4108" i="4" s="1"/>
  <c r="F4778" i="4" s="1"/>
  <c r="G757" i="4"/>
  <c r="F753" i="4"/>
  <c r="F1423" i="4" s="1"/>
  <c r="F2093" i="4" s="1"/>
  <c r="F2763" i="4" s="1"/>
  <c r="F3433" i="4" s="1"/>
  <c r="F4103" i="4" s="1"/>
  <c r="F4773" i="4" s="1"/>
  <c r="G752" i="4"/>
  <c r="G1422" i="4" s="1"/>
  <c r="G2092" i="4" s="1"/>
  <c r="G2762" i="4" s="1"/>
  <c r="G3432" i="4" s="1"/>
  <c r="G4102" i="4" s="1"/>
  <c r="G4772" i="4" s="1"/>
  <c r="F748" i="4"/>
  <c r="F1418" i="4" s="1"/>
  <c r="F2088" i="4" s="1"/>
  <c r="F2758" i="4" s="1"/>
  <c r="F3428" i="4" s="1"/>
  <c r="F4098" i="4" s="1"/>
  <c r="F4768" i="4" s="1"/>
  <c r="G747" i="4"/>
  <c r="G1417" i="4" s="1"/>
  <c r="G2087" i="4" s="1"/>
  <c r="G2757" i="4" s="1"/>
  <c r="G3427" i="4" s="1"/>
  <c r="G4097" i="4" s="1"/>
  <c r="G4767" i="4" s="1"/>
  <c r="F742" i="4"/>
  <c r="F1412" i="4" s="1"/>
  <c r="F2082" i="4" s="1"/>
  <c r="F2752" i="4" s="1"/>
  <c r="F3422" i="4" s="1"/>
  <c r="F4092" i="4" s="1"/>
  <c r="F4762" i="4" s="1"/>
  <c r="G741" i="4"/>
  <c r="G1411" i="4" s="1"/>
  <c r="G2081" i="4" s="1"/>
  <c r="G2751" i="4" s="1"/>
  <c r="G3421" i="4" s="1"/>
  <c r="G4091" i="4" s="1"/>
  <c r="G4761" i="4" s="1"/>
  <c r="F737" i="4"/>
  <c r="F1407" i="4" s="1"/>
  <c r="F2077" i="4" s="1"/>
  <c r="F2747" i="4" s="1"/>
  <c r="F3417" i="4" s="1"/>
  <c r="F4087" i="4" s="1"/>
  <c r="F4757" i="4" s="1"/>
  <c r="G736" i="4"/>
  <c r="G732" i="4"/>
  <c r="G1402" i="4" s="1"/>
  <c r="G2072" i="4" s="1"/>
  <c r="G2742" i="4" s="1"/>
  <c r="G3412" i="4" s="1"/>
  <c r="G4082" i="4" s="1"/>
  <c r="G4752" i="4" s="1"/>
  <c r="F728" i="4"/>
  <c r="F1398" i="4" s="1"/>
  <c r="F2068" i="4" s="1"/>
  <c r="F2738" i="4" s="1"/>
  <c r="F3408" i="4" s="1"/>
  <c r="F4078" i="4" s="1"/>
  <c r="F4748" i="4" s="1"/>
  <c r="F727" i="4"/>
  <c r="F1397" i="4" s="1"/>
  <c r="F2067" i="4" s="1"/>
  <c r="F2737" i="4" s="1"/>
  <c r="F3407" i="4" s="1"/>
  <c r="F4077" i="4" s="1"/>
  <c r="F4747" i="4" s="1"/>
  <c r="G726" i="4"/>
  <c r="G1396" i="4" s="1"/>
  <c r="G2066" i="4" s="1"/>
  <c r="G2736" i="4" s="1"/>
  <c r="G3406" i="4" s="1"/>
  <c r="G4076" i="4" s="1"/>
  <c r="G4746" i="4" s="1"/>
  <c r="G722" i="4"/>
  <c r="G1392" i="4" s="1"/>
  <c r="G2062" i="4" s="1"/>
  <c r="G2732" i="4" s="1"/>
  <c r="G3402" i="4" s="1"/>
  <c r="G4072" i="4" s="1"/>
  <c r="G4742" i="4" s="1"/>
  <c r="F718" i="4"/>
  <c r="F1388" i="4" s="1"/>
  <c r="F2058" i="4" s="1"/>
  <c r="F2728" i="4" s="1"/>
  <c r="F3398" i="4" s="1"/>
  <c r="F4068" i="4" s="1"/>
  <c r="F4738" i="4" s="1"/>
  <c r="G717" i="4"/>
  <c r="G1387" i="4" s="1"/>
  <c r="G2057" i="4" s="1"/>
  <c r="G2727" i="4" s="1"/>
  <c r="G3397" i="4" s="1"/>
  <c r="G4067" i="4" s="1"/>
  <c r="G4737" i="4" s="1"/>
  <c r="F713" i="4"/>
  <c r="F1383" i="4" s="1"/>
  <c r="F2053" i="4" s="1"/>
  <c r="F2723" i="4" s="1"/>
  <c r="F3393" i="4" s="1"/>
  <c r="F4063" i="4" s="1"/>
  <c r="F4733" i="4" s="1"/>
  <c r="G712" i="4"/>
  <c r="G1382" i="4" s="1"/>
  <c r="G2052" i="4" s="1"/>
  <c r="G2722" i="4" s="1"/>
  <c r="G3392" i="4" s="1"/>
  <c r="G4062" i="4" s="1"/>
  <c r="G4732" i="4" s="1"/>
  <c r="F708" i="4"/>
  <c r="G707" i="4"/>
  <c r="G1377" i="4" s="1"/>
  <c r="G2047" i="4" s="1"/>
  <c r="G2717" i="4" s="1"/>
  <c r="G3387" i="4" s="1"/>
  <c r="G4057" i="4" s="1"/>
  <c r="G4727" i="4" s="1"/>
  <c r="F702" i="4"/>
  <c r="F1372" i="4" s="1"/>
  <c r="F2042" i="4" s="1"/>
  <c r="F2712" i="4" s="1"/>
  <c r="F3382" i="4" s="1"/>
  <c r="F4052" i="4" s="1"/>
  <c r="G701" i="4"/>
  <c r="G1371" i="4" s="1"/>
  <c r="G2041" i="4" s="1"/>
  <c r="G2711" i="4" s="1"/>
  <c r="G3381" i="4" s="1"/>
  <c r="G4051" i="4" s="1"/>
  <c r="G4721" i="4" s="1"/>
  <c r="F697" i="4"/>
  <c r="F1367" i="4" s="1"/>
  <c r="F2037" i="4" s="1"/>
  <c r="F2707" i="4" s="1"/>
  <c r="F3377" i="4" s="1"/>
  <c r="F4047" i="4" s="1"/>
  <c r="F4717" i="4" s="1"/>
  <c r="G696" i="4"/>
  <c r="G1366" i="4" s="1"/>
  <c r="G2036" i="4" s="1"/>
  <c r="G2706" i="4" s="1"/>
  <c r="G3376" i="4" s="1"/>
  <c r="G4046" i="4" s="1"/>
  <c r="G4716" i="4" s="1"/>
  <c r="F691" i="4"/>
  <c r="F1361" i="4" s="1"/>
  <c r="F2031" i="4" s="1"/>
  <c r="F2701" i="4" s="1"/>
  <c r="F3371" i="4" s="1"/>
  <c r="F4041" i="4" s="1"/>
  <c r="F4711" i="4" s="1"/>
  <c r="G690" i="4"/>
  <c r="G1360" i="4" s="1"/>
  <c r="G2030" i="4" s="1"/>
  <c r="G2700" i="4" s="1"/>
  <c r="G3370" i="4" s="1"/>
  <c r="G4040" i="4" s="1"/>
  <c r="G4710" i="4" s="1"/>
  <c r="F685" i="4"/>
  <c r="F1355" i="4" s="1"/>
  <c r="F2025" i="4" s="1"/>
  <c r="F2695" i="4" s="1"/>
  <c r="F3365" i="4" s="1"/>
  <c r="F4035" i="4" s="1"/>
  <c r="F4705" i="4" s="1"/>
  <c r="G684" i="4"/>
  <c r="G1354" i="4" s="1"/>
  <c r="G2024" i="4" s="1"/>
  <c r="G2694" i="4" s="1"/>
  <c r="G3364" i="4" s="1"/>
  <c r="G4034" i="4" s="1"/>
  <c r="G4704" i="4" s="1"/>
  <c r="G1012" i="4"/>
  <c r="G1682" i="4" s="1"/>
  <c r="G2352" i="4" s="1"/>
  <c r="G3022" i="4" s="1"/>
  <c r="G3692" i="4" s="1"/>
  <c r="G4362" i="4" s="1"/>
  <c r="G5032" i="4" s="1"/>
  <c r="F1011" i="4"/>
  <c r="F1681" i="4" s="1"/>
  <c r="F2351" i="4" s="1"/>
  <c r="F3021" i="4" s="1"/>
  <c r="F3691" i="4" s="1"/>
  <c r="F4361" i="4" s="1"/>
  <c r="F5031" i="4" s="1"/>
  <c r="G1006" i="4"/>
  <c r="G1676" i="4" s="1"/>
  <c r="G2346" i="4" s="1"/>
  <c r="G3016" i="4" s="1"/>
  <c r="G3686" i="4" s="1"/>
  <c r="G4356" i="4" s="1"/>
  <c r="G5026" i="4" s="1"/>
  <c r="F1006" i="4"/>
  <c r="F1676" i="4" s="1"/>
  <c r="F2346" i="4" s="1"/>
  <c r="G983" i="4"/>
  <c r="G1653" i="4" s="1"/>
  <c r="G2323" i="4" s="1"/>
  <c r="G2993" i="4" s="1"/>
  <c r="G3663" i="4" s="1"/>
  <c r="G4333" i="4" s="1"/>
  <c r="G5003" i="4" s="1"/>
  <c r="F877" i="4"/>
  <c r="F1547" i="4" s="1"/>
  <c r="F2217" i="4" s="1"/>
  <c r="F2887" i="4" s="1"/>
  <c r="F3557" i="4" s="1"/>
  <c r="F4227" i="4" s="1"/>
  <c r="F4897" i="4" s="1"/>
  <c r="G876" i="4"/>
  <c r="G1546" i="4" s="1"/>
  <c r="G2216" i="4" s="1"/>
  <c r="G2886" i="4" s="1"/>
  <c r="G3556" i="4" s="1"/>
  <c r="G4226" i="4" s="1"/>
  <c r="G4896" i="4" s="1"/>
  <c r="F873" i="4"/>
  <c r="F1543" i="4" s="1"/>
  <c r="F2213" i="4" s="1"/>
  <c r="F2883" i="4" s="1"/>
  <c r="F3553" i="4" s="1"/>
  <c r="F4223" i="4" s="1"/>
  <c r="F4893" i="4" s="1"/>
  <c r="F868" i="4"/>
  <c r="F1538" i="4" s="1"/>
  <c r="F2208" i="4" s="1"/>
  <c r="F2878" i="4" s="1"/>
  <c r="F3548" i="4" s="1"/>
  <c r="F4218" i="4" s="1"/>
  <c r="F4888" i="4" s="1"/>
  <c r="G867" i="4"/>
  <c r="G1537" i="4" s="1"/>
  <c r="G2207" i="4" s="1"/>
  <c r="G2877" i="4" s="1"/>
  <c r="G3547" i="4" s="1"/>
  <c r="G4217" i="4" s="1"/>
  <c r="G4887" i="4" s="1"/>
  <c r="F863" i="4"/>
  <c r="F1533" i="4" s="1"/>
  <c r="F2203" i="4" s="1"/>
  <c r="F2873" i="4" s="1"/>
  <c r="F3543" i="4" s="1"/>
  <c r="F4213" i="4" s="1"/>
  <c r="F4883" i="4" s="1"/>
  <c r="G862" i="4"/>
  <c r="G1532" i="4" s="1"/>
  <c r="G2202" i="4" s="1"/>
  <c r="G2872" i="4" s="1"/>
  <c r="G3542" i="4" s="1"/>
  <c r="G4212" i="4" s="1"/>
  <c r="G4882" i="4" s="1"/>
  <c r="G861" i="4"/>
  <c r="G1531" i="4" s="1"/>
  <c r="G2201" i="4" s="1"/>
  <c r="G2871" i="4" s="1"/>
  <c r="G3541" i="4" s="1"/>
  <c r="G4211" i="4" s="1"/>
  <c r="G4881" i="4" s="1"/>
  <c r="G857" i="4"/>
  <c r="G1527" i="4" s="1"/>
  <c r="G2197" i="4" s="1"/>
  <c r="G2867" i="4" s="1"/>
  <c r="G3537" i="4" s="1"/>
  <c r="G4207" i="4" s="1"/>
  <c r="G4877" i="4" s="1"/>
  <c r="F853" i="4"/>
  <c r="G852" i="4"/>
  <c r="G1522" i="4" s="1"/>
  <c r="G2192" i="4" s="1"/>
  <c r="F847" i="4"/>
  <c r="F1517" i="4" s="1"/>
  <c r="F2187" i="4" s="1"/>
  <c r="F2857" i="4" s="1"/>
  <c r="F3527" i="4" s="1"/>
  <c r="F4197" i="4" s="1"/>
  <c r="F4867" i="4" s="1"/>
  <c r="F709" i="4"/>
  <c r="F1379" i="4" s="1"/>
  <c r="F2049" i="4" s="1"/>
  <c r="F2719" i="4" s="1"/>
  <c r="F3389" i="4" s="1"/>
  <c r="F4059" i="4" s="1"/>
  <c r="F4729" i="4" s="1"/>
  <c r="G708" i="4"/>
  <c r="G1378" i="4" s="1"/>
  <c r="G2048" i="4" s="1"/>
  <c r="G2718" i="4" s="1"/>
  <c r="G3388" i="4" s="1"/>
  <c r="G4058" i="4" s="1"/>
  <c r="G4728" i="4" s="1"/>
  <c r="F703" i="4"/>
  <c r="F1373" i="4" s="1"/>
  <c r="F2043" i="4" s="1"/>
  <c r="F2713" i="4" s="1"/>
  <c r="F3383" i="4" s="1"/>
  <c r="F4053" i="4" s="1"/>
  <c r="F4723" i="4" s="1"/>
  <c r="G702" i="4"/>
  <c r="G1372" i="4" s="1"/>
  <c r="G2042" i="4" s="1"/>
  <c r="G2712" i="4" s="1"/>
  <c r="G3382" i="4" s="1"/>
  <c r="G4052" i="4" s="1"/>
  <c r="G4722" i="4" s="1"/>
  <c r="G1013" i="4"/>
  <c r="G1683" i="4" s="1"/>
  <c r="G2353" i="4" s="1"/>
  <c r="G3023" i="4" s="1"/>
  <c r="G3693" i="4" s="1"/>
  <c r="G4363" i="4" s="1"/>
  <c r="G5033" i="4" s="1"/>
  <c r="G1011" i="4"/>
  <c r="G1681" i="4" s="1"/>
  <c r="G2351" i="4" s="1"/>
  <c r="G3021" i="4" s="1"/>
  <c r="G3691" i="4" s="1"/>
  <c r="G4361" i="4" s="1"/>
  <c r="G5031" i="4" s="1"/>
  <c r="G1009" i="4"/>
  <c r="G1679" i="4" s="1"/>
  <c r="G2349" i="4" s="1"/>
  <c r="G3019" i="4" s="1"/>
  <c r="G3689" i="4" s="1"/>
  <c r="G4359" i="4" s="1"/>
  <c r="G5029" i="4" s="1"/>
  <c r="G1007" i="4"/>
  <c r="G1677" i="4" s="1"/>
  <c r="G2347" i="4" s="1"/>
  <c r="G3017" i="4" s="1"/>
  <c r="G3687" i="4" s="1"/>
  <c r="G4357" i="4" s="1"/>
  <c r="G5027" i="4" s="1"/>
  <c r="G1005" i="4"/>
  <c r="G1675" i="4" s="1"/>
  <c r="G2345" i="4" s="1"/>
  <c r="G3015" i="4" s="1"/>
  <c r="G3685" i="4" s="1"/>
  <c r="G4355" i="4" s="1"/>
  <c r="G5025" i="4" s="1"/>
  <c r="F992" i="4"/>
  <c r="F1662" i="4" s="1"/>
  <c r="F2332" i="4" s="1"/>
  <c r="F3002" i="4" s="1"/>
  <c r="F3672" i="4" s="1"/>
  <c r="F4342" i="4" s="1"/>
  <c r="F5012" i="4" s="1"/>
  <c r="G1003" i="4"/>
  <c r="G1001" i="4"/>
  <c r="G999" i="4"/>
  <c r="G1669" i="4" s="1"/>
  <c r="G2339" i="4" s="1"/>
  <c r="G3009" i="4" s="1"/>
  <c r="G3679" i="4" s="1"/>
  <c r="G4349" i="4" s="1"/>
  <c r="G5019" i="4" s="1"/>
  <c r="G997" i="4"/>
  <c r="G995" i="4"/>
  <c r="G993" i="4"/>
  <c r="G1663" i="4" s="1"/>
  <c r="G2333" i="4" s="1"/>
  <c r="G3003" i="4" s="1"/>
  <c r="G3673" i="4" s="1"/>
  <c r="G4343" i="4" s="1"/>
  <c r="G5013" i="4" s="1"/>
  <c r="G991" i="4"/>
  <c r="G1661" i="4" s="1"/>
  <c r="G2331" i="4" s="1"/>
  <c r="G3001" i="4" s="1"/>
  <c r="G3671" i="4" s="1"/>
  <c r="G4341" i="4" s="1"/>
  <c r="G5011" i="4" s="1"/>
  <c r="F989" i="4"/>
  <c r="F1659" i="4" s="1"/>
  <c r="F2329" i="4" s="1"/>
  <c r="F2999" i="4" s="1"/>
  <c r="F3669" i="4" s="1"/>
  <c r="F4339" i="4" s="1"/>
  <c r="F5009" i="4" s="1"/>
  <c r="F988" i="4"/>
  <c r="F986" i="4"/>
  <c r="F1656" i="4" s="1"/>
  <c r="F2326" i="4" s="1"/>
  <c r="F2996" i="4" s="1"/>
  <c r="F3666" i="4" s="1"/>
  <c r="F4336" i="4" s="1"/>
  <c r="F5006" i="4" s="1"/>
  <c r="F983" i="4"/>
  <c r="G981" i="4"/>
  <c r="G1651" i="4" s="1"/>
  <c r="G2321" i="4" s="1"/>
  <c r="G2991" i="4" s="1"/>
  <c r="G3661" i="4" s="1"/>
  <c r="G4331" i="4" s="1"/>
  <c r="G5001" i="4" s="1"/>
  <c r="F973" i="4"/>
  <c r="F1002" i="4"/>
  <c r="F1672" i="4" s="1"/>
  <c r="F2342" i="4" s="1"/>
  <c r="F3012" i="4" s="1"/>
  <c r="F3682" i="4" s="1"/>
  <c r="F4352" i="4" s="1"/>
  <c r="F5022" i="4" s="1"/>
  <c r="F1000" i="4"/>
  <c r="F1670" i="4" s="1"/>
  <c r="F2340" i="4" s="1"/>
  <c r="F3010" i="4" s="1"/>
  <c r="F3680" i="4" s="1"/>
  <c r="F4350" i="4" s="1"/>
  <c r="F5020" i="4" s="1"/>
  <c r="F998" i="4"/>
  <c r="F1668" i="4" s="1"/>
  <c r="F2338" i="4" s="1"/>
  <c r="F3008" i="4" s="1"/>
  <c r="F3678" i="4" s="1"/>
  <c r="F4348" i="4" s="1"/>
  <c r="F5018" i="4" s="1"/>
  <c r="F987" i="4"/>
  <c r="F1657" i="4" s="1"/>
  <c r="F2327" i="4" s="1"/>
  <c r="F2997" i="4" s="1"/>
  <c r="F3667" i="4" s="1"/>
  <c r="F4337" i="4" s="1"/>
  <c r="F5007" i="4" s="1"/>
  <c r="G972" i="4"/>
  <c r="F970" i="4"/>
  <c r="F1640" i="4" s="1"/>
  <c r="F2310" i="4" s="1"/>
  <c r="F2980" i="4" s="1"/>
  <c r="F3650" i="4" s="1"/>
  <c r="F4320" i="4" s="1"/>
  <c r="F4990" i="4" s="1"/>
  <c r="F996" i="4"/>
  <c r="F1666" i="4" s="1"/>
  <c r="F2336" i="4" s="1"/>
  <c r="F3006" i="4" s="1"/>
  <c r="F3676" i="4" s="1"/>
  <c r="F4346" i="4" s="1"/>
  <c r="F5016" i="4" s="1"/>
  <c r="F994" i="4"/>
  <c r="F1664" i="4" s="1"/>
  <c r="F2334" i="4" s="1"/>
  <c r="F3004" i="4" s="1"/>
  <c r="F3674" i="4" s="1"/>
  <c r="F4344" i="4" s="1"/>
  <c r="F5014" i="4" s="1"/>
  <c r="G967" i="4"/>
  <c r="G1637" i="4" s="1"/>
  <c r="G2307" i="4" s="1"/>
  <c r="F964" i="4"/>
  <c r="G963" i="4"/>
  <c r="G1633" i="4" s="1"/>
  <c r="G2303" i="4" s="1"/>
  <c r="F959" i="4"/>
  <c r="F1629" i="4" s="1"/>
  <c r="F2299" i="4" s="1"/>
  <c r="F2969" i="4" s="1"/>
  <c r="F3639" i="4" s="1"/>
  <c r="F4309" i="4" s="1"/>
  <c r="F4979" i="4" s="1"/>
  <c r="G953" i="4"/>
  <c r="G1623" i="4" s="1"/>
  <c r="G2293" i="4" s="1"/>
  <c r="G2963" i="4" s="1"/>
  <c r="F858" i="4"/>
  <c r="F1528" i="4" s="1"/>
  <c r="F2198" i="4" s="1"/>
  <c r="F2868" i="4" s="1"/>
  <c r="F3538" i="4" s="1"/>
  <c r="F4208" i="4" s="1"/>
  <c r="F4878" i="4" s="1"/>
  <c r="G853" i="4"/>
  <c r="G1523" i="4" s="1"/>
  <c r="G2193" i="4" s="1"/>
  <c r="F848" i="4"/>
  <c r="F1518" i="4" s="1"/>
  <c r="F2188" i="4" s="1"/>
  <c r="F2858" i="4" s="1"/>
  <c r="F3528" i="4" s="1"/>
  <c r="F4198" i="4" s="1"/>
  <c r="F4868" i="4" s="1"/>
  <c r="G847" i="4"/>
  <c r="G1517" i="4" s="1"/>
  <c r="G2187" i="4" s="1"/>
  <c r="F842" i="4"/>
  <c r="G841" i="4"/>
  <c r="G1511" i="4" s="1"/>
  <c r="G2181" i="4" s="1"/>
  <c r="G2851" i="4" s="1"/>
  <c r="G3521" i="4" s="1"/>
  <c r="G4191" i="4" s="1"/>
  <c r="G4861" i="4" s="1"/>
  <c r="F833" i="4"/>
  <c r="F1503" i="4" s="1"/>
  <c r="F2173" i="4" s="1"/>
  <c r="F2843" i="4" s="1"/>
  <c r="F3513" i="4" s="1"/>
  <c r="F4183" i="4" s="1"/>
  <c r="F4853" i="4" s="1"/>
  <c r="G832" i="4"/>
  <c r="G1502" i="4" s="1"/>
  <c r="G2172" i="4" s="1"/>
  <c r="G2842" i="4" s="1"/>
  <c r="G3512" i="4" s="1"/>
  <c r="G4182" i="4" s="1"/>
  <c r="G4852" i="4" s="1"/>
  <c r="F828" i="4"/>
  <c r="F1498" i="4" s="1"/>
  <c r="F2168" i="4" s="1"/>
  <c r="F2838" i="4" s="1"/>
  <c r="F3508" i="4" s="1"/>
  <c r="F4178" i="4" s="1"/>
  <c r="F4848" i="4" s="1"/>
  <c r="G827" i="4"/>
  <c r="G1497" i="4" s="1"/>
  <c r="G2167" i="4" s="1"/>
  <c r="G2837" i="4" s="1"/>
  <c r="G3507" i="4" s="1"/>
  <c r="G4177" i="4" s="1"/>
  <c r="G4847" i="4" s="1"/>
  <c r="F823" i="4"/>
  <c r="F1493" i="4" s="1"/>
  <c r="F2163" i="4" s="1"/>
  <c r="F2833" i="4" s="1"/>
  <c r="F3503" i="4" s="1"/>
  <c r="F4173" i="4" s="1"/>
  <c r="F4843" i="4" s="1"/>
  <c r="G822" i="4"/>
  <c r="G1492" i="4" s="1"/>
  <c r="G2162" i="4" s="1"/>
  <c r="G2832" i="4" s="1"/>
  <c r="G3502" i="4" s="1"/>
  <c r="G4172" i="4" s="1"/>
  <c r="G4842" i="4" s="1"/>
  <c r="G818" i="4"/>
  <c r="G1488" i="4" s="1"/>
  <c r="F814" i="4"/>
  <c r="F1484" i="4" s="1"/>
  <c r="F2154" i="4" s="1"/>
  <c r="F2824" i="4" s="1"/>
  <c r="F3494" i="4" s="1"/>
  <c r="F4164" i="4" s="1"/>
  <c r="F4834" i="4" s="1"/>
  <c r="G813" i="4"/>
  <c r="G1483" i="4" s="1"/>
  <c r="G2153" i="4" s="1"/>
  <c r="G2823" i="4" s="1"/>
  <c r="G3493" i="4" s="1"/>
  <c r="G4163" i="4" s="1"/>
  <c r="G4833" i="4" s="1"/>
  <c r="F809" i="4"/>
  <c r="G808" i="4"/>
  <c r="G1478" i="4" s="1"/>
  <c r="G2148" i="4" s="1"/>
  <c r="G2818" i="4" s="1"/>
  <c r="G3488" i="4" s="1"/>
  <c r="G4158" i="4" s="1"/>
  <c r="G4828" i="4" s="1"/>
  <c r="F804" i="4"/>
  <c r="F1474" i="4" s="1"/>
  <c r="F2144" i="4" s="1"/>
  <c r="F2814" i="4" s="1"/>
  <c r="F3484" i="4" s="1"/>
  <c r="F4154" i="4" s="1"/>
  <c r="G803" i="4"/>
  <c r="G1473" i="4" s="1"/>
  <c r="G2143" i="4" s="1"/>
  <c r="G802" i="4"/>
  <c r="G1472" i="4" s="1"/>
  <c r="G2142" i="4" s="1"/>
  <c r="G2812" i="4" s="1"/>
  <c r="G3482" i="4" s="1"/>
  <c r="G4152" i="4" s="1"/>
  <c r="G4822" i="4" s="1"/>
  <c r="G801" i="4"/>
  <c r="G1471" i="4" s="1"/>
  <c r="G2141" i="4" s="1"/>
  <c r="G2811" i="4" s="1"/>
  <c r="G3481" i="4" s="1"/>
  <c r="G4151" i="4" s="1"/>
  <c r="G4821" i="4" s="1"/>
  <c r="F797" i="4"/>
  <c r="F1467" i="4" s="1"/>
  <c r="F2137" i="4" s="1"/>
  <c r="F2807" i="4" s="1"/>
  <c r="F3477" i="4" s="1"/>
  <c r="F4147" i="4" s="1"/>
  <c r="F4817" i="4" s="1"/>
  <c r="G796" i="4"/>
  <c r="G1466" i="4" s="1"/>
  <c r="G2136" i="4" s="1"/>
  <c r="G2806" i="4" s="1"/>
  <c r="G3476" i="4" s="1"/>
  <c r="G4146" i="4" s="1"/>
  <c r="G4816" i="4" s="1"/>
  <c r="F792" i="4"/>
  <c r="F1462" i="4" s="1"/>
  <c r="F2132" i="4" s="1"/>
  <c r="F2802" i="4" s="1"/>
  <c r="F3472" i="4" s="1"/>
  <c r="F4142" i="4" s="1"/>
  <c r="F4812" i="4" s="1"/>
  <c r="G791" i="4"/>
  <c r="G1461" i="4" s="1"/>
  <c r="G2131" i="4" s="1"/>
  <c r="G2801" i="4" s="1"/>
  <c r="G3471" i="4" s="1"/>
  <c r="G4141" i="4" s="1"/>
  <c r="G4811" i="4" s="1"/>
  <c r="F787" i="4"/>
  <c r="F1457" i="4" s="1"/>
  <c r="F2127" i="4" s="1"/>
  <c r="F2797" i="4" s="1"/>
  <c r="F3467" i="4" s="1"/>
  <c r="F4137" i="4" s="1"/>
  <c r="F4807" i="4" s="1"/>
  <c r="G786" i="4"/>
  <c r="G1456" i="4" s="1"/>
  <c r="G2126" i="4" s="1"/>
  <c r="G2796" i="4" s="1"/>
  <c r="G3466" i="4" s="1"/>
  <c r="G4136" i="4" s="1"/>
  <c r="G4806" i="4" s="1"/>
  <c r="G785" i="4"/>
  <c r="G1455" i="4" s="1"/>
  <c r="G2125" i="4" s="1"/>
  <c r="G2795" i="4" s="1"/>
  <c r="G3465" i="4" s="1"/>
  <c r="G4135" i="4" s="1"/>
  <c r="G4805" i="4" s="1"/>
  <c r="F781" i="4"/>
  <c r="F1451" i="4" s="1"/>
  <c r="F2121" i="4" s="1"/>
  <c r="F2791" i="4" s="1"/>
  <c r="F3461" i="4" s="1"/>
  <c r="F4131" i="4" s="1"/>
  <c r="F4801" i="4" s="1"/>
  <c r="G780" i="4"/>
  <c r="G1450" i="4" s="1"/>
  <c r="G2120" i="4" s="1"/>
  <c r="G2790" i="4" s="1"/>
  <c r="G3460" i="4" s="1"/>
  <c r="G4130" i="4" s="1"/>
  <c r="G4800" i="4" s="1"/>
  <c r="G774" i="4"/>
  <c r="G1444" i="4" s="1"/>
  <c r="G2114" i="4" s="1"/>
  <c r="G2784" i="4" s="1"/>
  <c r="G3454" i="4" s="1"/>
  <c r="G4124" i="4" s="1"/>
  <c r="G4794" i="4" s="1"/>
  <c r="F770" i="4"/>
  <c r="F1440" i="4" s="1"/>
  <c r="F2110" i="4" s="1"/>
  <c r="F2780" i="4" s="1"/>
  <c r="F3450" i="4" s="1"/>
  <c r="F4120" i="4" s="1"/>
  <c r="F4790" i="4" s="1"/>
  <c r="G769" i="4"/>
  <c r="G1439" i="4" s="1"/>
  <c r="G2109" i="4" s="1"/>
  <c r="G2779" i="4" s="1"/>
  <c r="G3449" i="4" s="1"/>
  <c r="G4119" i="4" s="1"/>
  <c r="G4789" i="4" s="1"/>
  <c r="F765" i="4"/>
  <c r="F1435" i="4" s="1"/>
  <c r="F2105" i="4" s="1"/>
  <c r="F2775" i="4" s="1"/>
  <c r="F3445" i="4" s="1"/>
  <c r="F4115" i="4" s="1"/>
  <c r="F4785" i="4" s="1"/>
  <c r="G764" i="4"/>
  <c r="G1434" i="4" s="1"/>
  <c r="G2104" i="4" s="1"/>
  <c r="G2774" i="4" s="1"/>
  <c r="G3444" i="4" s="1"/>
  <c r="G4114" i="4" s="1"/>
  <c r="G4784" i="4" s="1"/>
  <c r="F760" i="4"/>
  <c r="F1430" i="4" s="1"/>
  <c r="F2100" i="4" s="1"/>
  <c r="F2770" i="4" s="1"/>
  <c r="F3440" i="4" s="1"/>
  <c r="F4110" i="4" s="1"/>
  <c r="F4780" i="4" s="1"/>
  <c r="G759" i="4"/>
  <c r="G1429" i="4" s="1"/>
  <c r="G2099" i="4" s="1"/>
  <c r="G2769" i="4" s="1"/>
  <c r="G3439" i="4" s="1"/>
  <c r="G4109" i="4" s="1"/>
  <c r="G4779" i="4" s="1"/>
  <c r="F755" i="4"/>
  <c r="F1425" i="4" s="1"/>
  <c r="F2095" i="4" s="1"/>
  <c r="F2765" i="4" s="1"/>
  <c r="F3435" i="4" s="1"/>
  <c r="F4105" i="4" s="1"/>
  <c r="F4775" i="4" s="1"/>
  <c r="G754" i="4"/>
  <c r="G1424" i="4" s="1"/>
  <c r="G2094" i="4" s="1"/>
  <c r="F750" i="4"/>
  <c r="F1420" i="4" s="1"/>
  <c r="F2090" i="4" s="1"/>
  <c r="F2760" i="4" s="1"/>
  <c r="F3430" i="4" s="1"/>
  <c r="F4100" i="4" s="1"/>
  <c r="F4770" i="4" s="1"/>
  <c r="G749" i="4"/>
  <c r="G1419" i="4" s="1"/>
  <c r="G2089" i="4" s="1"/>
  <c r="G2759" i="4" s="1"/>
  <c r="G3429" i="4" s="1"/>
  <c r="G4099" i="4" s="1"/>
  <c r="G4769" i="4" s="1"/>
  <c r="F744" i="4"/>
  <c r="F1414" i="4" s="1"/>
  <c r="F2084" i="4" s="1"/>
  <c r="F2754" i="4" s="1"/>
  <c r="F3424" i="4" s="1"/>
  <c r="F4094" i="4" s="1"/>
  <c r="F4764" i="4" s="1"/>
  <c r="G743" i="4"/>
  <c r="G1413" i="4" s="1"/>
  <c r="G2083" i="4" s="1"/>
  <c r="G2753" i="4" s="1"/>
  <c r="G3423" i="4" s="1"/>
  <c r="G4093" i="4" s="1"/>
  <c r="G4763" i="4" s="1"/>
  <c r="F739" i="4"/>
  <c r="F1409" i="4" s="1"/>
  <c r="F2079" i="4" s="1"/>
  <c r="F2749" i="4" s="1"/>
  <c r="F3419" i="4" s="1"/>
  <c r="F4089" i="4" s="1"/>
  <c r="F4759" i="4" s="1"/>
  <c r="G738" i="4"/>
  <c r="G1408" i="4" s="1"/>
  <c r="G2078" i="4" s="1"/>
  <c r="G2748" i="4" s="1"/>
  <c r="G3418" i="4" s="1"/>
  <c r="G4088" i="4" s="1"/>
  <c r="G4758" i="4" s="1"/>
  <c r="F734" i="4"/>
  <c r="F1404" i="4" s="1"/>
  <c r="F2074" i="4" s="1"/>
  <c r="F2744" i="4" s="1"/>
  <c r="F3414" i="4" s="1"/>
  <c r="F4084" i="4" s="1"/>
  <c r="F4754" i="4" s="1"/>
  <c r="G733" i="4"/>
  <c r="G1403" i="4" s="1"/>
  <c r="G2073" i="4" s="1"/>
  <c r="G2743" i="4" s="1"/>
  <c r="G3413" i="4" s="1"/>
  <c r="G4083" i="4" s="1"/>
  <c r="G4753" i="4" s="1"/>
  <c r="F729" i="4"/>
  <c r="F1399" i="4" s="1"/>
  <c r="F2069" i="4" s="1"/>
  <c r="F2739" i="4" s="1"/>
  <c r="F3409" i="4" s="1"/>
  <c r="F4079" i="4" s="1"/>
  <c r="F4749" i="4" s="1"/>
  <c r="F724" i="4"/>
  <c r="F1394" i="4" s="1"/>
  <c r="F2064" i="4" s="1"/>
  <c r="F2734" i="4" s="1"/>
  <c r="F3404" i="4" s="1"/>
  <c r="F4074" i="4" s="1"/>
  <c r="F4744" i="4" s="1"/>
  <c r="G723" i="4"/>
  <c r="G1393" i="4" s="1"/>
  <c r="G2063" i="4" s="1"/>
  <c r="G2733" i="4" s="1"/>
  <c r="G3403" i="4" s="1"/>
  <c r="G4073" i="4" s="1"/>
  <c r="G4743" i="4" s="1"/>
  <c r="F720" i="4"/>
  <c r="F1390" i="4" s="1"/>
  <c r="F2060" i="4" s="1"/>
  <c r="F2730" i="4" s="1"/>
  <c r="F3400" i="4" s="1"/>
  <c r="F4070" i="4" s="1"/>
  <c r="F4740" i="4" s="1"/>
  <c r="G719" i="4"/>
  <c r="G1389" i="4" s="1"/>
  <c r="F715" i="4"/>
  <c r="F1385" i="4" s="1"/>
  <c r="F2055" i="4" s="1"/>
  <c r="F2725" i="4" s="1"/>
  <c r="F3395" i="4" s="1"/>
  <c r="F4065" i="4" s="1"/>
  <c r="F4735" i="4" s="1"/>
  <c r="G714" i="4"/>
  <c r="G1384" i="4" s="1"/>
  <c r="G2054" i="4" s="1"/>
  <c r="F710" i="4"/>
  <c r="F1380" i="4" s="1"/>
  <c r="F2050" i="4" s="1"/>
  <c r="F2720" i="4" s="1"/>
  <c r="F3390" i="4" s="1"/>
  <c r="F4060" i="4" s="1"/>
  <c r="F4730" i="4" s="1"/>
  <c r="G709" i="4"/>
  <c r="F704" i="4"/>
  <c r="F1374" i="4" s="1"/>
  <c r="F2044" i="4" s="1"/>
  <c r="F2714" i="4" s="1"/>
  <c r="F3384" i="4" s="1"/>
  <c r="F4054" i="4" s="1"/>
  <c r="F4724" i="4" s="1"/>
  <c r="G703" i="4"/>
  <c r="G1373" i="4" s="1"/>
  <c r="G2043" i="4" s="1"/>
  <c r="G2713" i="4" s="1"/>
  <c r="G3383" i="4" s="1"/>
  <c r="G4053" i="4" s="1"/>
  <c r="G4723" i="4" s="1"/>
  <c r="G692" i="4"/>
  <c r="G1362" i="4" s="1"/>
  <c r="G2032" i="4" s="1"/>
  <c r="G2702" i="4" s="1"/>
  <c r="G3372" i="4" s="1"/>
  <c r="G4042" i="4" s="1"/>
  <c r="G4712" i="4" s="1"/>
  <c r="F687" i="4"/>
  <c r="F1357" i="4" s="1"/>
  <c r="F2027" i="4" s="1"/>
  <c r="F2697" i="4" s="1"/>
  <c r="F3367" i="4" s="1"/>
  <c r="F4037" i="4" s="1"/>
  <c r="F4707" i="4" s="1"/>
  <c r="G686" i="4"/>
  <c r="G1356" i="4" s="1"/>
  <c r="G2026" i="4" s="1"/>
  <c r="G2696" i="4" s="1"/>
  <c r="G3366" i="4" s="1"/>
  <c r="G4036" i="4" s="1"/>
  <c r="G4706" i="4" s="1"/>
  <c r="F681" i="4"/>
  <c r="F1351" i="4" s="1"/>
  <c r="F2021" i="4" s="1"/>
  <c r="F2691" i="4" s="1"/>
  <c r="F3361" i="4" s="1"/>
  <c r="F4031" i="4" s="1"/>
  <c r="F4701" i="4" s="1"/>
  <c r="F1004" i="4"/>
  <c r="F1674" i="4" s="1"/>
  <c r="F2344" i="4" s="1"/>
  <c r="F3014" i="4" s="1"/>
  <c r="F3684" i="4" s="1"/>
  <c r="F4354" i="4" s="1"/>
  <c r="F5024" i="4" s="1"/>
  <c r="G957" i="4"/>
  <c r="G1627" i="4" s="1"/>
  <c r="G2297" i="4" s="1"/>
  <c r="G2967" i="4" s="1"/>
  <c r="G3637" i="4" s="1"/>
  <c r="G4307" i="4" s="1"/>
  <c r="G4977" i="4" s="1"/>
  <c r="F952" i="4"/>
  <c r="F1622" i="4" s="1"/>
  <c r="F2292" i="4" s="1"/>
  <c r="F2962" i="4" s="1"/>
  <c r="F3632" i="4" s="1"/>
  <c r="F4302" i="4" s="1"/>
  <c r="F4972" i="4" s="1"/>
  <c r="G916" i="4"/>
  <c r="G1586" i="4" s="1"/>
  <c r="G2256" i="4" s="1"/>
  <c r="G2926" i="4" s="1"/>
  <c r="G3596" i="4" s="1"/>
  <c r="G4266" i="4" s="1"/>
  <c r="G4936" i="4" s="1"/>
  <c r="G915" i="4"/>
  <c r="G1585" i="4" s="1"/>
  <c r="G914" i="4"/>
  <c r="G1584" i="4" s="1"/>
  <c r="G2254" i="4" s="1"/>
  <c r="G2924" i="4" s="1"/>
  <c r="G3594" i="4" s="1"/>
  <c r="G4264" i="4" s="1"/>
  <c r="G4934" i="4" s="1"/>
  <c r="F910" i="4"/>
  <c r="F1580" i="4" s="1"/>
  <c r="F2250" i="4" s="1"/>
  <c r="F2920" i="4" s="1"/>
  <c r="F3590" i="4" s="1"/>
  <c r="F4260" i="4" s="1"/>
  <c r="F4930" i="4" s="1"/>
  <c r="G909" i="4"/>
  <c r="G1579" i="4" s="1"/>
  <c r="G2249" i="4" s="1"/>
  <c r="G2919" i="4" s="1"/>
  <c r="G3589" i="4" s="1"/>
  <c r="G4259" i="4" s="1"/>
  <c r="G4929" i="4" s="1"/>
  <c r="G905" i="4"/>
  <c r="G1575" i="4" s="1"/>
  <c r="G2245" i="4" s="1"/>
  <c r="G2915" i="4" s="1"/>
  <c r="G3585" i="4" s="1"/>
  <c r="G4255" i="4" s="1"/>
  <c r="G4925" i="4" s="1"/>
  <c r="F900" i="4"/>
  <c r="F1570" i="4" s="1"/>
  <c r="F2240" i="4" s="1"/>
  <c r="F2910" i="4" s="1"/>
  <c r="F3580" i="4" s="1"/>
  <c r="F4250" i="4" s="1"/>
  <c r="F4920" i="4" s="1"/>
  <c r="G899" i="4"/>
  <c r="G1569" i="4" s="1"/>
  <c r="G2239" i="4" s="1"/>
  <c r="G2909" i="4" s="1"/>
  <c r="G3579" i="4" s="1"/>
  <c r="G4249" i="4" s="1"/>
  <c r="G4919" i="4" s="1"/>
  <c r="F895" i="4"/>
  <c r="F1565" i="4" s="1"/>
  <c r="F2235" i="4" s="1"/>
  <c r="F2905" i="4" s="1"/>
  <c r="F3575" i="4" s="1"/>
  <c r="F4245" i="4" s="1"/>
  <c r="F4915" i="4" s="1"/>
  <c r="F889" i="4"/>
  <c r="F1559" i="4" s="1"/>
  <c r="F2229" i="4" s="1"/>
  <c r="F2899" i="4" s="1"/>
  <c r="F3569" i="4" s="1"/>
  <c r="F4239" i="4" s="1"/>
  <c r="F4909" i="4" s="1"/>
  <c r="F885" i="4"/>
  <c r="F1555" i="4" s="1"/>
  <c r="F2225" i="4" s="1"/>
  <c r="F2895" i="4" s="1"/>
  <c r="F3565" i="4" s="1"/>
  <c r="F4235" i="4" s="1"/>
  <c r="F4905" i="4" s="1"/>
  <c r="G884" i="4"/>
  <c r="G1554" i="4" s="1"/>
  <c r="G2224" i="4" s="1"/>
  <c r="G2894" i="4" s="1"/>
  <c r="G3564" i="4" s="1"/>
  <c r="G4234" i="4" s="1"/>
  <c r="G4904" i="4" s="1"/>
  <c r="F876" i="4"/>
  <c r="F1546" i="4" s="1"/>
  <c r="G872" i="4"/>
  <c r="G1542" i="4" s="1"/>
  <c r="G2212" i="4" s="1"/>
  <c r="G2882" i="4" s="1"/>
  <c r="G3552" i="4" s="1"/>
  <c r="G4222" i="4" s="1"/>
  <c r="G4892" i="4" s="1"/>
  <c r="G871" i="4"/>
  <c r="G1541" i="4" s="1"/>
  <c r="G2211" i="4" s="1"/>
  <c r="F867" i="4"/>
  <c r="F1537" i="4" s="1"/>
  <c r="G866" i="4"/>
  <c r="G1536" i="4" s="1"/>
  <c r="G2206" i="4" s="1"/>
  <c r="G2876" i="4" s="1"/>
  <c r="G3546" i="4" s="1"/>
  <c r="G4216" i="4" s="1"/>
  <c r="G4886" i="4" s="1"/>
  <c r="F862" i="4"/>
  <c r="F861" i="4"/>
  <c r="F1531" i="4" s="1"/>
  <c r="F2201" i="4" s="1"/>
  <c r="G1010" i="4"/>
  <c r="G1680" i="4" s="1"/>
  <c r="G2350" i="4" s="1"/>
  <c r="G3020" i="4" s="1"/>
  <c r="G3690" i="4" s="1"/>
  <c r="G4360" i="4" s="1"/>
  <c r="G5030" i="4" s="1"/>
  <c r="G1008" i="4"/>
  <c r="G1678" i="4" s="1"/>
  <c r="G2348" i="4" s="1"/>
  <c r="G3018" i="4" s="1"/>
  <c r="G3688" i="4" s="1"/>
  <c r="G4358" i="4" s="1"/>
  <c r="G5028" i="4" s="1"/>
  <c r="G970" i="4"/>
  <c r="G1640" i="4" s="1"/>
  <c r="G2310" i="4" s="1"/>
  <c r="G2980" i="4" s="1"/>
  <c r="G3650" i="4" s="1"/>
  <c r="G4320" i="4" s="1"/>
  <c r="G4990" i="4" s="1"/>
  <c r="F968" i="4"/>
  <c r="F1638" i="4" s="1"/>
  <c r="F2308" i="4" s="1"/>
  <c r="F2978" i="4" s="1"/>
  <c r="F3648" i="4" s="1"/>
  <c r="F4318" i="4" s="1"/>
  <c r="F4988" i="4" s="1"/>
  <c r="F965" i="4"/>
  <c r="F1635" i="4" s="1"/>
  <c r="F2305" i="4" s="1"/>
  <c r="F2975" i="4" s="1"/>
  <c r="F3645" i="4" s="1"/>
  <c r="F4315" i="4" s="1"/>
  <c r="F4985" i="4" s="1"/>
  <c r="G964" i="4"/>
  <c r="G1634" i="4" s="1"/>
  <c r="G2304" i="4" s="1"/>
  <c r="F960" i="4"/>
  <c r="F1630" i="4" s="1"/>
  <c r="F2300" i="4" s="1"/>
  <c r="F2970" i="4" s="1"/>
  <c r="F3640" i="4" s="1"/>
  <c r="F4310" i="4" s="1"/>
  <c r="F4980" i="4" s="1"/>
  <c r="G959" i="4"/>
  <c r="G1629" i="4" s="1"/>
  <c r="G2299" i="4" s="1"/>
  <c r="G2969" i="4" s="1"/>
  <c r="F955" i="4"/>
  <c r="G954" i="4"/>
  <c r="G1624" i="4" s="1"/>
  <c r="G2294" i="4" s="1"/>
  <c r="G2964" i="4" s="1"/>
  <c r="G3634" i="4" s="1"/>
  <c r="G4304" i="4" s="1"/>
  <c r="G4974" i="4" s="1"/>
  <c r="F921" i="4"/>
  <c r="F1591" i="4" s="1"/>
  <c r="F920" i="4"/>
  <c r="F919" i="4"/>
  <c r="F1589" i="4" s="1"/>
  <c r="G918" i="4"/>
  <c r="G1588" i="4" s="1"/>
  <c r="F913" i="4"/>
  <c r="F1583" i="4" s="1"/>
  <c r="F2253" i="4" s="1"/>
  <c r="G912" i="4"/>
  <c r="G1582" i="4" s="1"/>
  <c r="G2252" i="4" s="1"/>
  <c r="F908" i="4"/>
  <c r="F1578" i="4" s="1"/>
  <c r="G907" i="4"/>
  <c r="G1577" i="4" s="1"/>
  <c r="G2247" i="4" s="1"/>
  <c r="G2917" i="4" s="1"/>
  <c r="G3587" i="4" s="1"/>
  <c r="G4257" i="4" s="1"/>
  <c r="G4927" i="4" s="1"/>
  <c r="F904" i="4"/>
  <c r="G903" i="4"/>
  <c r="G1573" i="4" s="1"/>
  <c r="G2243" i="4" s="1"/>
  <c r="G2913" i="4" s="1"/>
  <c r="G3583" i="4" s="1"/>
  <c r="G4253" i="4" s="1"/>
  <c r="G4923" i="4" s="1"/>
  <c r="G902" i="4"/>
  <c r="G1572" i="4" s="1"/>
  <c r="G2242" i="4" s="1"/>
  <c r="G2912" i="4" s="1"/>
  <c r="G3582" i="4" s="1"/>
  <c r="G4252" i="4" s="1"/>
  <c r="G4922" i="4" s="1"/>
  <c r="G901" i="4"/>
  <c r="G1571" i="4" s="1"/>
  <c r="G2241" i="4" s="1"/>
  <c r="G2911" i="4" s="1"/>
  <c r="G3581" i="4" s="1"/>
  <c r="G4251" i="4" s="1"/>
  <c r="G4921" i="4" s="1"/>
  <c r="F897" i="4"/>
  <c r="F1567" i="4" s="1"/>
  <c r="F893" i="4"/>
  <c r="F1563" i="4" s="1"/>
  <c r="F2233" i="4" s="1"/>
  <c r="F892" i="4"/>
  <c r="F891" i="4"/>
  <c r="F887" i="4"/>
  <c r="F883" i="4"/>
  <c r="G882" i="4"/>
  <c r="G1552" i="4" s="1"/>
  <c r="G2222" i="4" s="1"/>
  <c r="G2892" i="4" s="1"/>
  <c r="G3562" i="4" s="1"/>
  <c r="G4232" i="4" s="1"/>
  <c r="G4902" i="4" s="1"/>
  <c r="F1010" i="4"/>
  <c r="F1680" i="4" s="1"/>
  <c r="F2350" i="4" s="1"/>
  <c r="G1004" i="4"/>
  <c r="G1674" i="4" s="1"/>
  <c r="G2344" i="4" s="1"/>
  <c r="G3014" i="4" s="1"/>
  <c r="G3684" i="4" s="1"/>
  <c r="G4354" i="4" s="1"/>
  <c r="G5024" i="4" s="1"/>
  <c r="G990" i="4"/>
  <c r="G1660" i="4" s="1"/>
  <c r="G2330" i="4" s="1"/>
  <c r="G3000" i="4" s="1"/>
  <c r="G3670" i="4" s="1"/>
  <c r="G4340" i="4" s="1"/>
  <c r="G5010" i="4" s="1"/>
  <c r="G982" i="4"/>
  <c r="F972" i="4"/>
  <c r="F1642" i="4" s="1"/>
  <c r="F2312" i="4" s="1"/>
  <c r="F2982" i="4" s="1"/>
  <c r="F3652" i="4" s="1"/>
  <c r="F4322" i="4" s="1"/>
  <c r="F4992" i="4" s="1"/>
  <c r="G969" i="4"/>
  <c r="G1639" i="4" s="1"/>
  <c r="G2309" i="4" s="1"/>
  <c r="G2979" i="4" s="1"/>
  <c r="G3649" i="4" s="1"/>
  <c r="G4319" i="4" s="1"/>
  <c r="G4989" i="4" s="1"/>
  <c r="F967" i="4"/>
  <c r="F963" i="4"/>
  <c r="G962" i="4"/>
  <c r="G1632" i="4" s="1"/>
  <c r="G2302" i="4" s="1"/>
  <c r="G958" i="4"/>
  <c r="G1628" i="4" s="1"/>
  <c r="G2298" i="4" s="1"/>
  <c r="G2968" i="4" s="1"/>
  <c r="G3638" i="4" s="1"/>
  <c r="G4308" i="4" s="1"/>
  <c r="G4978" i="4" s="1"/>
  <c r="F918" i="4"/>
  <c r="G917" i="4"/>
  <c r="G1587" i="4" s="1"/>
  <c r="G2257" i="4" s="1"/>
  <c r="G2927" i="4" s="1"/>
  <c r="G3597" i="4" s="1"/>
  <c r="G4267" i="4" s="1"/>
  <c r="G4937" i="4" s="1"/>
  <c r="F912" i="4"/>
  <c r="F1582" i="4" s="1"/>
  <c r="G911" i="4"/>
  <c r="G1581" i="4" s="1"/>
  <c r="F907" i="4"/>
  <c r="F903" i="4"/>
  <c r="F1573" i="4" s="1"/>
  <c r="F902" i="4"/>
  <c r="F901" i="4"/>
  <c r="G896" i="4"/>
  <c r="G1566" i="4" s="1"/>
  <c r="G2236" i="4" s="1"/>
  <c r="G2906" i="4" s="1"/>
  <c r="G3576" i="4" s="1"/>
  <c r="G4246" i="4" s="1"/>
  <c r="G4916" i="4" s="1"/>
  <c r="G890" i="4"/>
  <c r="G1560" i="4" s="1"/>
  <c r="G2230" i="4" s="1"/>
  <c r="G886" i="4"/>
  <c r="G1556" i="4" s="1"/>
  <c r="G2226" i="4" s="1"/>
  <c r="G2896" i="4" s="1"/>
  <c r="G3566" i="4" s="1"/>
  <c r="G4236" i="4" s="1"/>
  <c r="G4906" i="4" s="1"/>
  <c r="F882" i="4"/>
  <c r="F1552" i="4" s="1"/>
  <c r="F2222" i="4" s="1"/>
  <c r="F2892" i="4" s="1"/>
  <c r="F3562" i="4" s="1"/>
  <c r="G881" i="4"/>
  <c r="G1551" i="4" s="1"/>
  <c r="G2221" i="4" s="1"/>
  <c r="G2891" i="4" s="1"/>
  <c r="G3561" i="4" s="1"/>
  <c r="G4231" i="4" s="1"/>
  <c r="G4901" i="4" s="1"/>
  <c r="F878" i="4"/>
  <c r="F1548" i="4" s="1"/>
  <c r="F2218" i="4" s="1"/>
  <c r="F2888" i="4" s="1"/>
  <c r="F3558" i="4" s="1"/>
  <c r="F4228" i="4" s="1"/>
  <c r="F4898" i="4" s="1"/>
  <c r="G877" i="4"/>
  <c r="G1547" i="4" s="1"/>
  <c r="G2217" i="4" s="1"/>
  <c r="G2887" i="4" s="1"/>
  <c r="G3557" i="4" s="1"/>
  <c r="G4227" i="4" s="1"/>
  <c r="G4897" i="4" s="1"/>
  <c r="F874" i="4"/>
  <c r="F1544" i="4" s="1"/>
  <c r="F2214" i="4" s="1"/>
  <c r="F2884" i="4" s="1"/>
  <c r="F3554" i="4" s="1"/>
  <c r="F4224" i="4" s="1"/>
  <c r="F4894" i="4" s="1"/>
  <c r="G873" i="4"/>
  <c r="F869" i="4"/>
  <c r="F1539" i="4" s="1"/>
  <c r="F2209" i="4" s="1"/>
  <c r="F2879" i="4" s="1"/>
  <c r="F3549" i="4" s="1"/>
  <c r="F4219" i="4" s="1"/>
  <c r="F4889" i="4" s="1"/>
  <c r="G868" i="4"/>
  <c r="O868" i="4" s="1"/>
  <c r="P868" i="4" s="1"/>
  <c r="G863" i="4"/>
  <c r="G858" i="4"/>
  <c r="F854" i="4"/>
  <c r="F1524" i="4" s="1"/>
  <c r="F2194" i="4" s="1"/>
  <c r="F2864" i="4" s="1"/>
  <c r="F3534" i="4" s="1"/>
  <c r="F4204" i="4" s="1"/>
  <c r="F4874" i="4" s="1"/>
  <c r="F849" i="4"/>
  <c r="G848" i="4"/>
  <c r="G1518" i="4" s="1"/>
  <c r="G2188" i="4" s="1"/>
  <c r="F843" i="4"/>
  <c r="F1513" i="4" s="1"/>
  <c r="F2183" i="4" s="1"/>
  <c r="F2853" i="4" s="1"/>
  <c r="F3523" i="4" s="1"/>
  <c r="F4193" i="4" s="1"/>
  <c r="F4863" i="4" s="1"/>
  <c r="G842" i="4"/>
  <c r="G1512" i="4" s="1"/>
  <c r="G2182" i="4" s="1"/>
  <c r="G987" i="4"/>
  <c r="G1657" i="4" s="1"/>
  <c r="G2327" i="4" s="1"/>
  <c r="G2997" i="4" s="1"/>
  <c r="G3667" i="4" s="1"/>
  <c r="G4337" i="4" s="1"/>
  <c r="G5007" i="4" s="1"/>
  <c r="G984" i="4"/>
  <c r="G1654" i="4" s="1"/>
  <c r="G2324" i="4" s="1"/>
  <c r="G2994" i="4" s="1"/>
  <c r="G3664" i="4" s="1"/>
  <c r="G4334" i="4" s="1"/>
  <c r="G5004" i="4" s="1"/>
  <c r="G974" i="4"/>
  <c r="G1644" i="4" s="1"/>
  <c r="F969" i="4"/>
  <c r="F1639" i="4" s="1"/>
  <c r="F962" i="4"/>
  <c r="F1632" i="4" s="1"/>
  <c r="F2302" i="4" s="1"/>
  <c r="F958" i="4"/>
  <c r="F1628" i="4" s="1"/>
  <c r="F2298" i="4" s="1"/>
  <c r="F953" i="4"/>
  <c r="F1623" i="4" s="1"/>
  <c r="G952" i="4"/>
  <c r="G1622" i="4" s="1"/>
  <c r="G2292" i="4" s="1"/>
  <c r="G2962" i="4" s="1"/>
  <c r="G3632" i="4" s="1"/>
  <c r="G4302" i="4" s="1"/>
  <c r="G4972" i="4" s="1"/>
  <c r="F917" i="4"/>
  <c r="F911" i="4"/>
  <c r="G910" i="4"/>
  <c r="G1580" i="4" s="1"/>
  <c r="G906" i="4"/>
  <c r="G1576" i="4" s="1"/>
  <c r="G2246" i="4" s="1"/>
  <c r="G2916" i="4" s="1"/>
  <c r="G3586" i="4" s="1"/>
  <c r="G4256" i="4" s="1"/>
  <c r="G4926" i="4" s="1"/>
  <c r="G900" i="4"/>
  <c r="F896" i="4"/>
  <c r="G895" i="4"/>
  <c r="G1565" i="4" s="1"/>
  <c r="G2235" i="4" s="1"/>
  <c r="G2905" i="4" s="1"/>
  <c r="G3575" i="4" s="1"/>
  <c r="G4245" i="4" s="1"/>
  <c r="G4915" i="4" s="1"/>
  <c r="F890" i="4"/>
  <c r="G889" i="4"/>
  <c r="F886" i="4"/>
  <c r="F1556" i="4" s="1"/>
  <c r="F2226" i="4" s="1"/>
  <c r="F2896" i="4" s="1"/>
  <c r="G885" i="4"/>
  <c r="F881" i="4"/>
  <c r="G1002" i="4"/>
  <c r="G1000" i="4"/>
  <c r="F984" i="4"/>
  <c r="F1654" i="4" s="1"/>
  <c r="F2324" i="4" s="1"/>
  <c r="F906" i="4"/>
  <c r="F1576" i="4" s="1"/>
  <c r="F2246" i="4" s="1"/>
  <c r="G880" i="4"/>
  <c r="G1550" i="4" s="1"/>
  <c r="G2220" i="4" s="1"/>
  <c r="G2890" i="4" s="1"/>
  <c r="G3560" i="4" s="1"/>
  <c r="G4230" i="4" s="1"/>
  <c r="G4900" i="4" s="1"/>
  <c r="F1009" i="4"/>
  <c r="G998" i="4"/>
  <c r="G996" i="4"/>
  <c r="G994" i="4"/>
  <c r="G1664" i="4" s="1"/>
  <c r="G2334" i="4" s="1"/>
  <c r="G3004" i="4" s="1"/>
  <c r="G3674" i="4" s="1"/>
  <c r="G4344" i="4" s="1"/>
  <c r="G5014" i="4" s="1"/>
  <c r="G992" i="4"/>
  <c r="F990" i="4"/>
  <c r="F1660" i="4" s="1"/>
  <c r="G989" i="4"/>
  <c r="G986" i="4"/>
  <c r="F981" i="4"/>
  <c r="G973" i="4"/>
  <c r="G1643" i="4" s="1"/>
  <c r="G2313" i="4" s="1"/>
  <c r="F971" i="4"/>
  <c r="G968" i="4"/>
  <c r="F966" i="4"/>
  <c r="G965" i="4"/>
  <c r="F961" i="4"/>
  <c r="G960" i="4"/>
  <c r="G1630" i="4" s="1"/>
  <c r="G2300" i="4" s="1"/>
  <c r="G2970" i="4" s="1"/>
  <c r="G3640" i="4" s="1"/>
  <c r="G4310" i="4" s="1"/>
  <c r="G4980" i="4" s="1"/>
  <c r="F957" i="4"/>
  <c r="G956" i="4"/>
  <c r="G922" i="4"/>
  <c r="G1592" i="4" s="1"/>
  <c r="G2262" i="4" s="1"/>
  <c r="G2932" i="4" s="1"/>
  <c r="G3602" i="4" s="1"/>
  <c r="G4272" i="4" s="1"/>
  <c r="G4942" i="4" s="1"/>
  <c r="F916" i="4"/>
  <c r="F915" i="4"/>
  <c r="F1585" i="4" s="1"/>
  <c r="F2255" i="4" s="1"/>
  <c r="F2925" i="4" s="1"/>
  <c r="F3595" i="4" s="1"/>
  <c r="F4265" i="4" s="1"/>
  <c r="F4935" i="4" s="1"/>
  <c r="F914" i="4"/>
  <c r="F909" i="4"/>
  <c r="F905" i="4"/>
  <c r="F899" i="4"/>
  <c r="F1569" i="4" s="1"/>
  <c r="G898" i="4"/>
  <c r="G894" i="4"/>
  <c r="G888" i="4"/>
  <c r="F884" i="4"/>
  <c r="F880" i="4"/>
  <c r="F1550" i="4" s="1"/>
  <c r="F2220" i="4" s="1"/>
  <c r="G879" i="4"/>
  <c r="F872" i="4"/>
  <c r="F1542" i="4" s="1"/>
  <c r="F2212" i="4" s="1"/>
  <c r="F871" i="4"/>
  <c r="G870" i="4"/>
  <c r="F866" i="4"/>
  <c r="F1536" i="4" s="1"/>
  <c r="G860" i="4"/>
  <c r="F857" i="4"/>
  <c r="G856" i="4"/>
  <c r="F852" i="4"/>
  <c r="G851" i="4"/>
  <c r="G1521" i="4" s="1"/>
  <c r="G2191" i="4" s="1"/>
  <c r="F846" i="4"/>
  <c r="F1516" i="4" s="1"/>
  <c r="F2186" i="4" s="1"/>
  <c r="F2856" i="4" s="1"/>
  <c r="F3526" i="4" s="1"/>
  <c r="F4196" i="4" s="1"/>
  <c r="F4866" i="4" s="1"/>
  <c r="G845" i="4"/>
  <c r="G825" i="4"/>
  <c r="G1495" i="4" s="1"/>
  <c r="G2165" i="4" s="1"/>
  <c r="G2835" i="4" s="1"/>
  <c r="G3505" i="4" s="1"/>
  <c r="G4175" i="4" s="1"/>
  <c r="G4845" i="4" s="1"/>
  <c r="F1013" i="4"/>
  <c r="F1007" i="4"/>
  <c r="F1005" i="4"/>
  <c r="F985" i="4"/>
  <c r="G878" i="4"/>
  <c r="G1548" i="4" s="1"/>
  <c r="G2218" i="4" s="1"/>
  <c r="G2888" i="4" s="1"/>
  <c r="G3558" i="4" s="1"/>
  <c r="G4228" i="4" s="1"/>
  <c r="G4898" i="4" s="1"/>
  <c r="F875" i="4"/>
  <c r="G874" i="4"/>
  <c r="G1544" i="4" s="1"/>
  <c r="G2214" i="4" s="1"/>
  <c r="G2884" i="4" s="1"/>
  <c r="G3554" i="4" s="1"/>
  <c r="G4224" i="4" s="1"/>
  <c r="G4894" i="4" s="1"/>
  <c r="G869" i="4"/>
  <c r="G1539" i="4" s="1"/>
  <c r="G2209" i="4" s="1"/>
  <c r="G2879" i="4" s="1"/>
  <c r="G3549" i="4" s="1"/>
  <c r="G4219" i="4" s="1"/>
  <c r="G4889" i="4" s="1"/>
  <c r="F864" i="4"/>
  <c r="F859" i="4"/>
  <c r="F855" i="4"/>
  <c r="G854" i="4"/>
  <c r="G1524" i="4" s="1"/>
  <c r="G2194" i="4" s="1"/>
  <c r="G2864" i="4" s="1"/>
  <c r="G3534" i="4" s="1"/>
  <c r="G4204" i="4" s="1"/>
  <c r="G4874" i="4" s="1"/>
  <c r="F850" i="4"/>
  <c r="F844" i="4"/>
  <c r="G843" i="4"/>
  <c r="G1513" i="4" s="1"/>
  <c r="G2183" i="4" s="1"/>
  <c r="G834" i="4"/>
  <c r="G1504" i="4" s="1"/>
  <c r="G2174" i="4" s="1"/>
  <c r="G2844" i="4" s="1"/>
  <c r="G3514" i="4" s="1"/>
  <c r="G4184" i="4" s="1"/>
  <c r="G4854" i="4" s="1"/>
  <c r="G829" i="4"/>
  <c r="G1499" i="4" s="1"/>
  <c r="G2169" i="4" s="1"/>
  <c r="G2839" i="4" s="1"/>
  <c r="G3509" i="4" s="1"/>
  <c r="G4179" i="4" s="1"/>
  <c r="G4849" i="4" s="1"/>
  <c r="G824" i="4"/>
  <c r="G1494" i="4" s="1"/>
  <c r="G2164" i="4" s="1"/>
  <c r="G2834" i="4" s="1"/>
  <c r="G3504" i="4" s="1"/>
  <c r="G4174" i="4" s="1"/>
  <c r="G4844" i="4" s="1"/>
  <c r="F820" i="4"/>
  <c r="G819" i="4"/>
  <c r="G1489" i="4" s="1"/>
  <c r="G2159" i="4" s="1"/>
  <c r="G2829" i="4" s="1"/>
  <c r="G3499" i="4" s="1"/>
  <c r="G4169" i="4" s="1"/>
  <c r="G4839" i="4" s="1"/>
  <c r="F816" i="4"/>
  <c r="G815" i="4"/>
  <c r="G1485" i="4" s="1"/>
  <c r="G2155" i="4" s="1"/>
  <c r="G2825" i="4" s="1"/>
  <c r="G3495" i="4" s="1"/>
  <c r="G4165" i="4" s="1"/>
  <c r="G4835" i="4" s="1"/>
  <c r="F811" i="4"/>
  <c r="G810" i="4"/>
  <c r="G1480" i="4" s="1"/>
  <c r="G2150" i="4" s="1"/>
  <c r="G2820" i="4" s="1"/>
  <c r="G3490" i="4" s="1"/>
  <c r="G4160" i="4" s="1"/>
  <c r="G4830" i="4" s="1"/>
  <c r="F806" i="4"/>
  <c r="G805" i="4"/>
  <c r="G1475" i="4" s="1"/>
  <c r="G2145" i="4" s="1"/>
  <c r="G2815" i="4" s="1"/>
  <c r="G3485" i="4" s="1"/>
  <c r="G4155" i="4" s="1"/>
  <c r="G4825" i="4" s="1"/>
  <c r="F799" i="4"/>
  <c r="G798" i="4"/>
  <c r="G1468" i="4" s="1"/>
  <c r="G2138" i="4" s="1"/>
  <c r="G2808" i="4" s="1"/>
  <c r="G3478" i="4" s="1"/>
  <c r="G4148" i="4" s="1"/>
  <c r="G4818" i="4" s="1"/>
  <c r="G793" i="4"/>
  <c r="G1463" i="4" s="1"/>
  <c r="G2133" i="4" s="1"/>
  <c r="G2803" i="4" s="1"/>
  <c r="G3473" i="4" s="1"/>
  <c r="G4143" i="4" s="1"/>
  <c r="G4813" i="4" s="1"/>
  <c r="F788" i="4"/>
  <c r="F1458" i="4" s="1"/>
  <c r="F783" i="4"/>
  <c r="G782" i="4"/>
  <c r="G1452" i="4" s="1"/>
  <c r="G2122" i="4" s="1"/>
  <c r="G2792" i="4" s="1"/>
  <c r="G3462" i="4" s="1"/>
  <c r="G4132" i="4" s="1"/>
  <c r="G4802" i="4" s="1"/>
  <c r="F778" i="4"/>
  <c r="G777" i="4"/>
  <c r="G1447" i="4" s="1"/>
  <c r="G776" i="4"/>
  <c r="G1446" i="4" s="1"/>
  <c r="G2116" i="4" s="1"/>
  <c r="G2786" i="4" s="1"/>
  <c r="G3456" i="4" s="1"/>
  <c r="G4126" i="4" s="1"/>
  <c r="G4796" i="4" s="1"/>
  <c r="G775" i="4"/>
  <c r="G1445" i="4" s="1"/>
  <c r="G2115" i="4" s="1"/>
  <c r="G2785" i="4" s="1"/>
  <c r="G3455" i="4" s="1"/>
  <c r="G4125" i="4" s="1"/>
  <c r="G4795" i="4" s="1"/>
  <c r="F771" i="4"/>
  <c r="G766" i="4"/>
  <c r="G1436" i="4" s="1"/>
  <c r="G2106" i="4" s="1"/>
  <c r="G2776" i="4" s="1"/>
  <c r="G3446" i="4" s="1"/>
  <c r="G4116" i="4" s="1"/>
  <c r="G4786" i="4" s="1"/>
  <c r="F762" i="4"/>
  <c r="G761" i="4"/>
  <c r="G1431" i="4" s="1"/>
  <c r="G2101" i="4" s="1"/>
  <c r="G2771" i="4" s="1"/>
  <c r="G3441" i="4" s="1"/>
  <c r="G4111" i="4" s="1"/>
  <c r="G4781" i="4" s="1"/>
  <c r="F756" i="4"/>
  <c r="G751" i="4"/>
  <c r="G1421" i="4" s="1"/>
  <c r="G2091" i="4" s="1"/>
  <c r="G2761" i="4" s="1"/>
  <c r="G3431" i="4" s="1"/>
  <c r="G4101" i="4" s="1"/>
  <c r="G4771" i="4" s="1"/>
  <c r="F746" i="4"/>
  <c r="G745" i="4"/>
  <c r="G1415" i="4" s="1"/>
  <c r="G2085" i="4" s="1"/>
  <c r="G2755" i="4" s="1"/>
  <c r="G3425" i="4" s="1"/>
  <c r="G4095" i="4" s="1"/>
  <c r="G4765" i="4" s="1"/>
  <c r="G740" i="4"/>
  <c r="G1410" i="4" s="1"/>
  <c r="G2080" i="4" s="1"/>
  <c r="G2750" i="4" s="1"/>
  <c r="G3420" i="4" s="1"/>
  <c r="G4090" i="4" s="1"/>
  <c r="G4760" i="4" s="1"/>
  <c r="G735" i="4"/>
  <c r="G1405" i="4" s="1"/>
  <c r="G2075" i="4" s="1"/>
  <c r="G2745" i="4" s="1"/>
  <c r="G3415" i="4" s="1"/>
  <c r="G4085" i="4" s="1"/>
  <c r="G4755" i="4" s="1"/>
  <c r="F731" i="4"/>
  <c r="G730" i="4"/>
  <c r="G1400" i="4" s="1"/>
  <c r="G2070" i="4" s="1"/>
  <c r="G2740" i="4" s="1"/>
  <c r="G3410" i="4" s="1"/>
  <c r="G4080" i="4" s="1"/>
  <c r="G4750" i="4" s="1"/>
  <c r="F725" i="4"/>
  <c r="F721" i="4"/>
  <c r="G716" i="4"/>
  <c r="G1386" i="4" s="1"/>
  <c r="G2056" i="4" s="1"/>
  <c r="G2726" i="4" s="1"/>
  <c r="G3396" i="4" s="1"/>
  <c r="G4066" i="4" s="1"/>
  <c r="G4736" i="4" s="1"/>
  <c r="F711" i="4"/>
  <c r="F706" i="4"/>
  <c r="G705" i="4"/>
  <c r="G1375" i="4" s="1"/>
  <c r="G2045" i="4" s="1"/>
  <c r="G2715" i="4" s="1"/>
  <c r="G3385" i="4" s="1"/>
  <c r="G4055" i="4" s="1"/>
  <c r="G4725" i="4" s="1"/>
  <c r="F700" i="4"/>
  <c r="G699" i="4"/>
  <c r="G1369" i="4" s="1"/>
  <c r="G2039" i="4" s="1"/>
  <c r="G2709" i="4" s="1"/>
  <c r="G3379" i="4" s="1"/>
  <c r="G4049" i="4" s="1"/>
  <c r="G4719" i="4" s="1"/>
  <c r="F695" i="4"/>
  <c r="G694" i="4"/>
  <c r="G1364" i="4" s="1"/>
  <c r="G2034" i="4" s="1"/>
  <c r="G2704" i="4" s="1"/>
  <c r="G3374" i="4" s="1"/>
  <c r="G4044" i="4" s="1"/>
  <c r="G4714" i="4" s="1"/>
  <c r="F689" i="4"/>
  <c r="G688" i="4"/>
  <c r="G1358" i="4" s="1"/>
  <c r="G2028" i="4" s="1"/>
  <c r="G2698" i="4" s="1"/>
  <c r="G3368" i="4" s="1"/>
  <c r="G4038" i="4" s="1"/>
  <c r="G4708" i="4" s="1"/>
  <c r="F683" i="4"/>
  <c r="G682" i="4"/>
  <c r="G1352" i="4" s="1"/>
  <c r="G2022" i="4" s="1"/>
  <c r="G2692" i="4" s="1"/>
  <c r="G3362" i="4" s="1"/>
  <c r="G4032" i="4" s="1"/>
  <c r="G4702" i="4" s="1"/>
  <c r="F834" i="4"/>
  <c r="G833" i="4"/>
  <c r="F829" i="4"/>
  <c r="G828" i="4"/>
  <c r="F824" i="4"/>
  <c r="G823" i="4"/>
  <c r="F819" i="4"/>
  <c r="F1489" i="4" s="1"/>
  <c r="F2159" i="4" s="1"/>
  <c r="F815" i="4"/>
  <c r="F1485" i="4" s="1"/>
  <c r="G814" i="4"/>
  <c r="G1484" i="4" s="1"/>
  <c r="G2154" i="4" s="1"/>
  <c r="G2824" i="4" s="1"/>
  <c r="G3494" i="4" s="1"/>
  <c r="G4164" i="4" s="1"/>
  <c r="G4834" i="4" s="1"/>
  <c r="F810" i="4"/>
  <c r="G809" i="4"/>
  <c r="G1479" i="4" s="1"/>
  <c r="G2149" i="4" s="1"/>
  <c r="G2819" i="4" s="1"/>
  <c r="G3489" i="4" s="1"/>
  <c r="G4159" i="4" s="1"/>
  <c r="G4829" i="4" s="1"/>
  <c r="F805" i="4"/>
  <c r="G804" i="4"/>
  <c r="G1474" i="4" s="1"/>
  <c r="G2144" i="4" s="1"/>
  <c r="G2814" i="4" s="1"/>
  <c r="G3484" i="4" s="1"/>
  <c r="G4154" i="4" s="1"/>
  <c r="G4824" i="4" s="1"/>
  <c r="F798" i="4"/>
  <c r="F1468" i="4" s="1"/>
  <c r="G797" i="4"/>
  <c r="G1467" i="4" s="1"/>
  <c r="G2137" i="4" s="1"/>
  <c r="G2807" i="4" s="1"/>
  <c r="G3477" i="4" s="1"/>
  <c r="G4147" i="4" s="1"/>
  <c r="G4817" i="4" s="1"/>
  <c r="F793" i="4"/>
  <c r="G792" i="4"/>
  <c r="G787" i="4"/>
  <c r="F782" i="4"/>
  <c r="G781" i="4"/>
  <c r="G1451" i="4" s="1"/>
  <c r="G2121" i="4" s="1"/>
  <c r="G2791" i="4" s="1"/>
  <c r="G3461" i="4" s="1"/>
  <c r="G4131" i="4" s="1"/>
  <c r="G4801" i="4" s="1"/>
  <c r="F777" i="4"/>
  <c r="F1447" i="4" s="1"/>
  <c r="F2117" i="4" s="1"/>
  <c r="F2787" i="4" s="1"/>
  <c r="F3457" i="4" s="1"/>
  <c r="F4127" i="4" s="1"/>
  <c r="F4797" i="4" s="1"/>
  <c r="F776" i="4"/>
  <c r="F775" i="4"/>
  <c r="G770" i="4"/>
  <c r="F766" i="4"/>
  <c r="F1436" i="4" s="1"/>
  <c r="F2106" i="4" s="1"/>
  <c r="G765" i="4"/>
  <c r="F761" i="4"/>
  <c r="F1431" i="4" s="1"/>
  <c r="F2101" i="4" s="1"/>
  <c r="G760" i="4"/>
  <c r="G755" i="4"/>
  <c r="F751" i="4"/>
  <c r="G750" i="4"/>
  <c r="F745" i="4"/>
  <c r="F1415" i="4" s="1"/>
  <c r="F2085" i="4" s="1"/>
  <c r="F2755" i="4" s="1"/>
  <c r="G744" i="4"/>
  <c r="G1414" i="4" s="1"/>
  <c r="G2084" i="4" s="1"/>
  <c r="G2754" i="4" s="1"/>
  <c r="G3424" i="4" s="1"/>
  <c r="G4094" i="4" s="1"/>
  <c r="G4764" i="4" s="1"/>
  <c r="F740" i="4"/>
  <c r="F1410" i="4" s="1"/>
  <c r="F2080" i="4" s="1"/>
  <c r="G739" i="4"/>
  <c r="F735" i="4"/>
  <c r="G734" i="4"/>
  <c r="G1404" i="4" s="1"/>
  <c r="G2074" i="4" s="1"/>
  <c r="G2744" i="4" s="1"/>
  <c r="G3414" i="4" s="1"/>
  <c r="G4084" i="4" s="1"/>
  <c r="G4754" i="4" s="1"/>
  <c r="F730" i="4"/>
  <c r="F1400" i="4" s="1"/>
  <c r="F2070" i="4" s="1"/>
  <c r="F2740" i="4" s="1"/>
  <c r="F3410" i="4" s="1"/>
  <c r="G729" i="4"/>
  <c r="G1399" i="4" s="1"/>
  <c r="G2069" i="4" s="1"/>
  <c r="G2739" i="4" s="1"/>
  <c r="G3409" i="4" s="1"/>
  <c r="G4079" i="4" s="1"/>
  <c r="G4749" i="4" s="1"/>
  <c r="G724" i="4"/>
  <c r="G720" i="4"/>
  <c r="G1390" i="4" s="1"/>
  <c r="G2060" i="4" s="1"/>
  <c r="G2730" i="4" s="1"/>
  <c r="G3400" i="4" s="1"/>
  <c r="G4070" i="4" s="1"/>
  <c r="G4740" i="4" s="1"/>
  <c r="F716" i="4"/>
  <c r="G715" i="4"/>
  <c r="G710" i="4"/>
  <c r="G1380" i="4" s="1"/>
  <c r="G2050" i="4" s="1"/>
  <c r="G2720" i="4" s="1"/>
  <c r="G3390" i="4" s="1"/>
  <c r="G4060" i="4" s="1"/>
  <c r="G4730" i="4" s="1"/>
  <c r="F705" i="4"/>
  <c r="F1375" i="4" s="1"/>
  <c r="F2045" i="4" s="1"/>
  <c r="F2715" i="4" s="1"/>
  <c r="F3385" i="4" s="1"/>
  <c r="G704" i="4"/>
  <c r="G1374" i="4" s="1"/>
  <c r="G2044" i="4" s="1"/>
  <c r="G2714" i="4" s="1"/>
  <c r="G3384" i="4" s="1"/>
  <c r="G4054" i="4" s="1"/>
  <c r="G4724" i="4" s="1"/>
  <c r="F699" i="4"/>
  <c r="G698" i="4"/>
  <c r="G1368" i="4" s="1"/>
  <c r="G2038" i="4" s="1"/>
  <c r="G2708" i="4" s="1"/>
  <c r="G3378" i="4" s="1"/>
  <c r="G4048" i="4" s="1"/>
  <c r="G4718" i="4" s="1"/>
  <c r="F694" i="4"/>
  <c r="G693" i="4"/>
  <c r="G1363" i="4" s="1"/>
  <c r="G2033" i="4" s="1"/>
  <c r="G2703" i="4" s="1"/>
  <c r="G3373" i="4" s="1"/>
  <c r="G4043" i="4" s="1"/>
  <c r="G4713" i="4" s="1"/>
  <c r="F688" i="4"/>
  <c r="F1358" i="4" s="1"/>
  <c r="F2028" i="4" s="1"/>
  <c r="F2698" i="4" s="1"/>
  <c r="F3368" i="4" s="1"/>
  <c r="G687" i="4"/>
  <c r="F682" i="4"/>
  <c r="G681" i="4"/>
  <c r="F698" i="4"/>
  <c r="F1368" i="4" s="1"/>
  <c r="F2038" i="4" s="1"/>
  <c r="F2708" i="4" s="1"/>
  <c r="F3378" i="4" s="1"/>
  <c r="F4048" i="4" s="1"/>
  <c r="F4718" i="4" s="1"/>
  <c r="F693" i="4"/>
  <c r="F1363" i="4" s="1"/>
  <c r="G846" i="4"/>
  <c r="G1516" i="4" s="1"/>
  <c r="G2186" i="4" s="1"/>
  <c r="F841" i="4"/>
  <c r="F1511" i="4" s="1"/>
  <c r="F832" i="4"/>
  <c r="G831" i="4"/>
  <c r="F827" i="4"/>
  <c r="F1497" i="4" s="1"/>
  <c r="G826" i="4"/>
  <c r="G1496" i="4" s="1"/>
  <c r="G2166" i="4" s="1"/>
  <c r="G2836" i="4" s="1"/>
  <c r="G3506" i="4" s="1"/>
  <c r="G4176" i="4" s="1"/>
  <c r="G4846" i="4" s="1"/>
  <c r="F822" i="4"/>
  <c r="G821" i="4"/>
  <c r="G1491" i="4" s="1"/>
  <c r="G2161" i="4" s="1"/>
  <c r="G2831" i="4" s="1"/>
  <c r="G3501" i="4" s="1"/>
  <c r="G4171" i="4" s="1"/>
  <c r="G4841" i="4" s="1"/>
  <c r="F818" i="4"/>
  <c r="G817" i="4"/>
  <c r="G1487" i="4" s="1"/>
  <c r="G2157" i="4" s="1"/>
  <c r="G2827" i="4" s="1"/>
  <c r="G3497" i="4" s="1"/>
  <c r="G4167" i="4" s="1"/>
  <c r="G4837" i="4" s="1"/>
  <c r="F813" i="4"/>
  <c r="F1483" i="4" s="1"/>
  <c r="F2153" i="4" s="1"/>
  <c r="G812" i="4"/>
  <c r="G1482" i="4" s="1"/>
  <c r="G2152" i="4" s="1"/>
  <c r="G2822" i="4" s="1"/>
  <c r="G3492" i="4" s="1"/>
  <c r="G4162" i="4" s="1"/>
  <c r="G4832" i="4" s="1"/>
  <c r="F808" i="4"/>
  <c r="F1478" i="4" s="1"/>
  <c r="F2148" i="4" s="1"/>
  <c r="G807" i="4"/>
  <c r="G1477" i="4" s="1"/>
  <c r="G2147" i="4" s="1"/>
  <c r="G2817" i="4" s="1"/>
  <c r="G3487" i="4" s="1"/>
  <c r="G4157" i="4" s="1"/>
  <c r="G4827" i="4" s="1"/>
  <c r="F803" i="4"/>
  <c r="F802" i="4"/>
  <c r="F801" i="4"/>
  <c r="F796" i="4"/>
  <c r="G795" i="4"/>
  <c r="G1465" i="4" s="1"/>
  <c r="G2135" i="4" s="1"/>
  <c r="G2805" i="4" s="1"/>
  <c r="G3475" i="4" s="1"/>
  <c r="G4145" i="4" s="1"/>
  <c r="G4815" i="4" s="1"/>
  <c r="F791" i="4"/>
  <c r="F1461" i="4" s="1"/>
  <c r="F2131" i="4" s="1"/>
  <c r="G790" i="4"/>
  <c r="G1460" i="4" s="1"/>
  <c r="G2130" i="4" s="1"/>
  <c r="G2800" i="4" s="1"/>
  <c r="G3470" i="4" s="1"/>
  <c r="G4140" i="4" s="1"/>
  <c r="G4810" i="4" s="1"/>
  <c r="F786" i="4"/>
  <c r="F785" i="4"/>
  <c r="F1455" i="4" s="1"/>
  <c r="G784" i="4"/>
  <c r="G1454" i="4" s="1"/>
  <c r="G2124" i="4" s="1"/>
  <c r="G2794" i="4" s="1"/>
  <c r="G3464" i="4" s="1"/>
  <c r="G4134" i="4" s="1"/>
  <c r="G4804" i="4" s="1"/>
  <c r="F780" i="4"/>
  <c r="G779" i="4"/>
  <c r="G1449" i="4" s="1"/>
  <c r="G2119" i="4" s="1"/>
  <c r="G2789" i="4" s="1"/>
  <c r="G3459" i="4" s="1"/>
  <c r="G4129" i="4" s="1"/>
  <c r="G4799" i="4" s="1"/>
  <c r="F774" i="4"/>
  <c r="G773" i="4"/>
  <c r="G1443" i="4" s="1"/>
  <c r="G2113" i="4" s="1"/>
  <c r="G2783" i="4" s="1"/>
  <c r="G3453" i="4" s="1"/>
  <c r="G4123" i="4" s="1"/>
  <c r="G4793" i="4" s="1"/>
  <c r="F769" i="4"/>
  <c r="G768" i="4"/>
  <c r="G1438" i="4" s="1"/>
  <c r="G2108" i="4" s="1"/>
  <c r="G2778" i="4" s="1"/>
  <c r="G3448" i="4" s="1"/>
  <c r="G4118" i="4" s="1"/>
  <c r="G4788" i="4" s="1"/>
  <c r="F764" i="4"/>
  <c r="F1434" i="4" s="1"/>
  <c r="F2104" i="4" s="1"/>
  <c r="F759" i="4"/>
  <c r="F1429" i="4" s="1"/>
  <c r="F2099" i="4" s="1"/>
  <c r="G758" i="4"/>
  <c r="F754" i="4"/>
  <c r="G753" i="4"/>
  <c r="F749" i="4"/>
  <c r="G748" i="4"/>
  <c r="F743" i="4"/>
  <c r="F1413" i="4" s="1"/>
  <c r="F2083" i="4" s="1"/>
  <c r="G742" i="4"/>
  <c r="F738" i="4"/>
  <c r="G737" i="4"/>
  <c r="F733" i="4"/>
  <c r="G728" i="4"/>
  <c r="G1398" i="4" s="1"/>
  <c r="G2068" i="4" s="1"/>
  <c r="G2738" i="4" s="1"/>
  <c r="G3408" i="4" s="1"/>
  <c r="G4078" i="4" s="1"/>
  <c r="G4748" i="4" s="1"/>
  <c r="G727" i="4"/>
  <c r="G1397" i="4" s="1"/>
  <c r="G2067" i="4" s="1"/>
  <c r="G2737" i="4" s="1"/>
  <c r="G3407" i="4" s="1"/>
  <c r="G4077" i="4" s="1"/>
  <c r="G4747" i="4" s="1"/>
  <c r="F723" i="4"/>
  <c r="F719" i="4"/>
  <c r="G718" i="4"/>
  <c r="F714" i="4"/>
  <c r="G713" i="4"/>
  <c r="G1383" i="4" s="1"/>
  <c r="G2053" i="4" s="1"/>
  <c r="G697" i="4"/>
  <c r="F692" i="4"/>
  <c r="G691" i="4"/>
  <c r="F686" i="4"/>
  <c r="G685" i="4"/>
  <c r="F1008" i="4"/>
  <c r="F1678" i="4" s="1"/>
  <c r="G840" i="4"/>
  <c r="G839" i="4"/>
  <c r="G838" i="4"/>
  <c r="G837" i="4"/>
  <c r="G836" i="4"/>
  <c r="G835" i="4"/>
  <c r="F831" i="4"/>
  <c r="F1501" i="4" s="1"/>
  <c r="F2171" i="4" s="1"/>
  <c r="F2841" i="4" s="1"/>
  <c r="F3511" i="4" s="1"/>
  <c r="F4181" i="4" s="1"/>
  <c r="F4851" i="4" s="1"/>
  <c r="G830" i="4"/>
  <c r="F826" i="4"/>
  <c r="F821" i="4"/>
  <c r="F1491" i="4" s="1"/>
  <c r="F2161" i="4" s="1"/>
  <c r="F2831" i="4" s="1"/>
  <c r="F3501" i="4" s="1"/>
  <c r="F817" i="4"/>
  <c r="F1487" i="4" s="1"/>
  <c r="F2157" i="4" s="1"/>
  <c r="F812" i="4"/>
  <c r="F1482" i="4" s="1"/>
  <c r="F2152" i="4" s="1"/>
  <c r="F807" i="4"/>
  <c r="G800" i="4"/>
  <c r="F795" i="4"/>
  <c r="G794" i="4"/>
  <c r="F790" i="4"/>
  <c r="F1460" i="4" s="1"/>
  <c r="G789" i="4"/>
  <c r="F784" i="4"/>
  <c r="F1454" i="4" s="1"/>
  <c r="F2124" i="4" s="1"/>
  <c r="F779" i="4"/>
  <c r="F773" i="4"/>
  <c r="G772" i="4"/>
  <c r="F768" i="4"/>
  <c r="G767" i="4"/>
  <c r="G2881" i="4" l="1"/>
  <c r="O2211" i="4"/>
  <c r="P2211" i="4" s="1"/>
  <c r="O918" i="4"/>
  <c r="P918" i="4" s="1"/>
  <c r="G2258" i="4"/>
  <c r="G2928" i="4" s="1"/>
  <c r="O1588" i="4"/>
  <c r="P1588" i="4" s="1"/>
  <c r="H5024" i="4"/>
  <c r="N5024" i="4" s="1"/>
  <c r="H4710" i="4"/>
  <c r="N4710" i="4" s="1"/>
  <c r="H4727" i="4"/>
  <c r="N4727" i="4" s="1"/>
  <c r="H4730" i="4"/>
  <c r="N4730" i="4" s="1"/>
  <c r="H4898" i="4"/>
  <c r="N4898" i="4" s="1"/>
  <c r="H4972" i="4"/>
  <c r="N4972" i="4" s="1"/>
  <c r="H4801" i="4"/>
  <c r="N4801" i="4" s="1"/>
  <c r="H4990" i="4"/>
  <c r="N4990" i="4" s="1"/>
  <c r="H4742" i="4"/>
  <c r="N4742" i="4" s="1"/>
  <c r="H4761" i="4"/>
  <c r="N4761" i="4" s="1"/>
  <c r="H4974" i="4"/>
  <c r="N4974" i="4" s="1"/>
  <c r="H5011" i="4"/>
  <c r="N5011" i="4" s="1"/>
  <c r="H4718" i="4"/>
  <c r="N4718" i="4" s="1"/>
  <c r="H4754" i="4"/>
  <c r="N4754" i="4" s="1"/>
  <c r="H4817" i="4"/>
  <c r="N4817" i="4" s="1"/>
  <c r="H4783" i="4"/>
  <c r="N4783" i="4" s="1"/>
  <c r="H5013" i="4"/>
  <c r="N5013" i="4" s="1"/>
  <c r="H4764" i="4"/>
  <c r="N4764" i="4" s="1"/>
  <c r="H4051" i="4"/>
  <c r="N4051" i="4" s="1"/>
  <c r="F4721" i="4"/>
  <c r="H4721" i="4" s="1"/>
  <c r="N4721" i="4" s="1"/>
  <c r="H4889" i="4"/>
  <c r="N4889" i="4" s="1"/>
  <c r="H4724" i="4"/>
  <c r="N4724" i="4" s="1"/>
  <c r="H4740" i="4"/>
  <c r="N4740" i="4" s="1"/>
  <c r="H5007" i="4"/>
  <c r="N5007" i="4" s="1"/>
  <c r="H4723" i="4"/>
  <c r="N4723" i="4" s="1"/>
  <c r="H5031" i="4"/>
  <c r="N5031" i="4" s="1"/>
  <c r="H4747" i="4"/>
  <c r="N4747" i="4" s="1"/>
  <c r="H5032" i="4"/>
  <c r="N5032" i="4" s="1"/>
  <c r="H4942" i="4"/>
  <c r="N4942" i="4" s="1"/>
  <c r="H4052" i="4"/>
  <c r="N4052" i="4" s="1"/>
  <c r="F4722" i="4"/>
  <c r="H4722" i="4" s="1"/>
  <c r="N4722" i="4" s="1"/>
  <c r="H4915" i="4"/>
  <c r="N4915" i="4" s="1"/>
  <c r="H4834" i="4"/>
  <c r="N4834" i="4" s="1"/>
  <c r="H4748" i="4"/>
  <c r="N4748" i="4" s="1"/>
  <c r="H4716" i="4"/>
  <c r="N4716" i="4" s="1"/>
  <c r="H4732" i="4"/>
  <c r="N4732" i="4" s="1"/>
  <c r="H4772" i="4"/>
  <c r="N4772" i="4" s="1"/>
  <c r="H4749" i="4"/>
  <c r="N4749" i="4" s="1"/>
  <c r="H4154" i="4"/>
  <c r="N4154" i="4" s="1"/>
  <c r="F4824" i="4"/>
  <c r="H4824" i="4" s="1"/>
  <c r="N4824" i="4" s="1"/>
  <c r="H4034" i="4"/>
  <c r="N4034" i="4" s="1"/>
  <c r="F4704" i="4"/>
  <c r="H4704" i="4" s="1"/>
  <c r="N4704" i="4" s="1"/>
  <c r="H4874" i="4"/>
  <c r="N4874" i="4" s="1"/>
  <c r="H4894" i="4"/>
  <c r="N4894" i="4" s="1"/>
  <c r="H4980" i="4"/>
  <c r="N4980" i="4" s="1"/>
  <c r="H5014" i="4"/>
  <c r="N5014" i="4" s="1"/>
  <c r="H4897" i="4"/>
  <c r="N4897" i="4" s="1"/>
  <c r="H4737" i="4"/>
  <c r="N4737" i="4" s="1"/>
  <c r="H4752" i="4"/>
  <c r="N4752" i="4" s="1"/>
  <c r="H4845" i="4"/>
  <c r="N4845" i="4" s="1"/>
  <c r="H5019" i="4"/>
  <c r="N5019" i="4" s="1"/>
  <c r="H3410" i="4"/>
  <c r="N3410" i="4" s="1"/>
  <c r="F4080" i="4"/>
  <c r="H4228" i="4"/>
  <c r="N4228" i="4" s="1"/>
  <c r="H4302" i="4"/>
  <c r="N4302" i="4" s="1"/>
  <c r="H4131" i="4"/>
  <c r="N4131" i="4" s="1"/>
  <c r="H4320" i="4"/>
  <c r="N4320" i="4" s="1"/>
  <c r="H4072" i="4"/>
  <c r="N4072" i="4" s="1"/>
  <c r="H4091" i="4"/>
  <c r="N4091" i="4" s="1"/>
  <c r="H4304" i="4"/>
  <c r="N4304" i="4" s="1"/>
  <c r="H4341" i="4"/>
  <c r="N4341" i="4" s="1"/>
  <c r="H3501" i="4"/>
  <c r="N3501" i="4" s="1"/>
  <c r="F4171" i="4"/>
  <c r="H4048" i="4"/>
  <c r="N4048" i="4" s="1"/>
  <c r="H4084" i="4"/>
  <c r="N4084" i="4" s="1"/>
  <c r="H4147" i="4"/>
  <c r="N4147" i="4" s="1"/>
  <c r="H4040" i="4"/>
  <c r="N4040" i="4" s="1"/>
  <c r="H4057" i="4"/>
  <c r="N4057" i="4" s="1"/>
  <c r="H4113" i="4"/>
  <c r="N4113" i="4" s="1"/>
  <c r="H4343" i="4"/>
  <c r="N4343" i="4" s="1"/>
  <c r="H4219" i="4"/>
  <c r="N4219" i="4" s="1"/>
  <c r="H3562" i="4"/>
  <c r="N3562" i="4" s="1"/>
  <c r="F4232" i="4"/>
  <c r="H4354" i="4"/>
  <c r="N4354" i="4" s="1"/>
  <c r="H4054" i="4"/>
  <c r="N4054" i="4" s="1"/>
  <c r="H4070" i="4"/>
  <c r="N4070" i="4" s="1"/>
  <c r="H4337" i="4"/>
  <c r="N4337" i="4" s="1"/>
  <c r="H4053" i="4"/>
  <c r="N4053" i="4" s="1"/>
  <c r="H4361" i="4"/>
  <c r="N4361" i="4" s="1"/>
  <c r="H4077" i="4"/>
  <c r="N4077" i="4" s="1"/>
  <c r="H4362" i="4"/>
  <c r="N4362" i="4" s="1"/>
  <c r="H4272" i="4"/>
  <c r="N4272" i="4" s="1"/>
  <c r="H3368" i="4"/>
  <c r="N3368" i="4" s="1"/>
  <c r="F4038" i="4"/>
  <c r="H4079" i="4"/>
  <c r="N4079" i="4" s="1"/>
  <c r="H4245" i="4"/>
  <c r="N4245" i="4" s="1"/>
  <c r="H4164" i="4"/>
  <c r="N4164" i="4" s="1"/>
  <c r="H4078" i="4"/>
  <c r="N4078" i="4" s="1"/>
  <c r="H4046" i="4"/>
  <c r="N4046" i="4" s="1"/>
  <c r="H4062" i="4"/>
  <c r="N4062" i="4" s="1"/>
  <c r="H4102" i="4"/>
  <c r="N4102" i="4" s="1"/>
  <c r="H3385" i="4"/>
  <c r="N3385" i="4" s="1"/>
  <c r="F4055" i="4"/>
  <c r="H4094" i="4"/>
  <c r="N4094" i="4" s="1"/>
  <c r="H4204" i="4"/>
  <c r="N4204" i="4" s="1"/>
  <c r="H4224" i="4"/>
  <c r="N4224" i="4" s="1"/>
  <c r="H4310" i="4"/>
  <c r="N4310" i="4" s="1"/>
  <c r="H4060" i="4"/>
  <c r="N4060" i="4" s="1"/>
  <c r="H4344" i="4"/>
  <c r="N4344" i="4" s="1"/>
  <c r="H4227" i="4"/>
  <c r="N4227" i="4" s="1"/>
  <c r="H4067" i="4"/>
  <c r="N4067" i="4" s="1"/>
  <c r="H4082" i="4"/>
  <c r="N4082" i="4" s="1"/>
  <c r="H4175" i="4"/>
  <c r="N4175" i="4" s="1"/>
  <c r="H4349" i="4"/>
  <c r="N4349" i="4" s="1"/>
  <c r="H3558" i="4"/>
  <c r="N3558" i="4" s="1"/>
  <c r="H3477" i="4"/>
  <c r="N3477" i="4" s="1"/>
  <c r="H3370" i="4"/>
  <c r="N3370" i="4" s="1"/>
  <c r="H3387" i="4"/>
  <c r="N3387" i="4" s="1"/>
  <c r="H3384" i="4"/>
  <c r="N3384" i="4" s="1"/>
  <c r="H3667" i="4"/>
  <c r="N3667" i="4" s="1"/>
  <c r="H3691" i="4"/>
  <c r="N3691" i="4" s="1"/>
  <c r="H3602" i="4"/>
  <c r="N3602" i="4" s="1"/>
  <c r="H3575" i="4"/>
  <c r="N3575" i="4" s="1"/>
  <c r="H3408" i="4"/>
  <c r="N3408" i="4" s="1"/>
  <c r="H3376" i="4"/>
  <c r="N3376" i="4" s="1"/>
  <c r="H3392" i="4"/>
  <c r="N3392" i="4" s="1"/>
  <c r="H3432" i="4"/>
  <c r="N3432" i="4" s="1"/>
  <c r="H3534" i="4"/>
  <c r="N3534" i="4" s="1"/>
  <c r="H3640" i="4"/>
  <c r="N3640" i="4" s="1"/>
  <c r="H3494" i="4"/>
  <c r="N3494" i="4" s="1"/>
  <c r="H3397" i="4"/>
  <c r="N3397" i="4" s="1"/>
  <c r="H3412" i="4"/>
  <c r="N3412" i="4" s="1"/>
  <c r="H3505" i="4"/>
  <c r="N3505" i="4" s="1"/>
  <c r="H3679" i="4"/>
  <c r="N3679" i="4" s="1"/>
  <c r="H3554" i="4"/>
  <c r="N3554" i="4" s="1"/>
  <c r="H3390" i="4"/>
  <c r="N3390" i="4" s="1"/>
  <c r="H3674" i="4"/>
  <c r="N3674" i="4" s="1"/>
  <c r="H3557" i="4"/>
  <c r="N3557" i="4" s="1"/>
  <c r="H3382" i="4"/>
  <c r="N3382" i="4" s="1"/>
  <c r="H3364" i="4"/>
  <c r="N3364" i="4" s="1"/>
  <c r="H3381" i="4"/>
  <c r="N3381" i="4" s="1"/>
  <c r="H2755" i="4"/>
  <c r="N2755" i="4" s="1"/>
  <c r="F3425" i="4"/>
  <c r="H3409" i="4"/>
  <c r="N3409" i="4" s="1"/>
  <c r="H3424" i="4"/>
  <c r="N3424" i="4" s="1"/>
  <c r="H3484" i="4"/>
  <c r="N3484" i="4" s="1"/>
  <c r="O2963" i="4"/>
  <c r="P2963" i="4" s="1"/>
  <c r="G3633" i="4"/>
  <c r="G4303" i="4" s="1"/>
  <c r="G4973" i="4" s="1"/>
  <c r="H3402" i="4"/>
  <c r="N3402" i="4" s="1"/>
  <c r="H3421" i="4"/>
  <c r="N3421" i="4" s="1"/>
  <c r="H3634" i="4"/>
  <c r="N3634" i="4" s="1"/>
  <c r="H3671" i="4"/>
  <c r="N3671" i="4" s="1"/>
  <c r="O2965" i="4"/>
  <c r="P2965" i="4" s="1"/>
  <c r="G3635" i="4"/>
  <c r="G4305" i="4" s="1"/>
  <c r="G4975" i="4" s="1"/>
  <c r="H3378" i="4"/>
  <c r="N3378" i="4" s="1"/>
  <c r="H3632" i="4"/>
  <c r="N3632" i="4" s="1"/>
  <c r="H3461" i="4"/>
  <c r="N3461" i="4" s="1"/>
  <c r="H3650" i="4"/>
  <c r="N3650" i="4" s="1"/>
  <c r="H3443" i="4"/>
  <c r="N3443" i="4" s="1"/>
  <c r="H3673" i="4"/>
  <c r="N3673" i="4" s="1"/>
  <c r="H2896" i="4"/>
  <c r="N2896" i="4" s="1"/>
  <c r="F3566" i="4"/>
  <c r="H3549" i="4"/>
  <c r="N3549" i="4" s="1"/>
  <c r="H3684" i="4"/>
  <c r="N3684" i="4" s="1"/>
  <c r="H3400" i="4"/>
  <c r="N3400" i="4" s="1"/>
  <c r="O2928" i="4"/>
  <c r="P2928" i="4" s="1"/>
  <c r="G3598" i="4"/>
  <c r="G4268" i="4" s="1"/>
  <c r="G4938" i="4" s="1"/>
  <c r="O2969" i="4"/>
  <c r="P2969" i="4" s="1"/>
  <c r="G3639" i="4"/>
  <c r="O2881" i="4"/>
  <c r="P2881" i="4" s="1"/>
  <c r="G3551" i="4"/>
  <c r="G4221" i="4" s="1"/>
  <c r="G4891" i="4" s="1"/>
  <c r="H3414" i="4"/>
  <c r="N3414" i="4" s="1"/>
  <c r="H3383" i="4"/>
  <c r="N3383" i="4" s="1"/>
  <c r="H3407" i="4"/>
  <c r="N3407" i="4" s="1"/>
  <c r="H2736" i="4"/>
  <c r="N2736" i="4" s="1"/>
  <c r="F3406" i="4"/>
  <c r="H2757" i="4"/>
  <c r="N2757" i="4" s="1"/>
  <c r="F3427" i="4"/>
  <c r="H3692" i="4"/>
  <c r="N3692" i="4" s="1"/>
  <c r="H2884" i="4"/>
  <c r="N2884" i="4" s="1"/>
  <c r="H2720" i="4"/>
  <c r="N2720" i="4" s="1"/>
  <c r="H3004" i="4"/>
  <c r="N3004" i="4" s="1"/>
  <c r="H2887" i="4"/>
  <c r="N2887" i="4" s="1"/>
  <c r="H2712" i="4"/>
  <c r="N2712" i="4" s="1"/>
  <c r="H2694" i="4"/>
  <c r="N2694" i="4" s="1"/>
  <c r="H2711" i="4"/>
  <c r="N2711" i="4" s="1"/>
  <c r="H2831" i="4"/>
  <c r="N2831" i="4" s="1"/>
  <c r="H2708" i="4"/>
  <c r="N2708" i="4" s="1"/>
  <c r="H2220" i="4"/>
  <c r="N2220" i="4" s="1"/>
  <c r="F2890" i="4"/>
  <c r="G2852" i="4"/>
  <c r="G3522" i="4" s="1"/>
  <c r="G4192" i="4" s="1"/>
  <c r="G4862" i="4" s="1"/>
  <c r="O2182" i="4"/>
  <c r="P2182" i="4" s="1"/>
  <c r="G2972" i="4"/>
  <c r="G3642" i="4" s="1"/>
  <c r="G4312" i="4" s="1"/>
  <c r="G4982" i="4" s="1"/>
  <c r="G2861" i="4"/>
  <c r="G3531" i="4" s="1"/>
  <c r="O2191" i="4"/>
  <c r="P2191" i="4" s="1"/>
  <c r="G2922" i="4"/>
  <c r="G3592" i="4" s="1"/>
  <c r="G4262" i="4" s="1"/>
  <c r="G4932" i="4" s="1"/>
  <c r="O2252" i="4"/>
  <c r="P2252" i="4" s="1"/>
  <c r="G2724" i="4"/>
  <c r="G3394" i="4" s="1"/>
  <c r="G4064" i="4" s="1"/>
  <c r="G4734" i="4" s="1"/>
  <c r="O2054" i="4"/>
  <c r="P2054" i="4" s="1"/>
  <c r="H2739" i="4"/>
  <c r="N2739" i="4" s="1"/>
  <c r="H2754" i="4"/>
  <c r="N2754" i="4" s="1"/>
  <c r="H2814" i="4"/>
  <c r="N2814" i="4" s="1"/>
  <c r="G2862" i="4"/>
  <c r="G3532" i="4" s="1"/>
  <c r="G4202" i="4" s="1"/>
  <c r="G4872" i="4" s="1"/>
  <c r="O2192" i="4"/>
  <c r="P2192" i="4" s="1"/>
  <c r="H2346" i="4"/>
  <c r="N2346" i="4" s="1"/>
  <c r="F3016" i="4"/>
  <c r="H2732" i="4"/>
  <c r="N2732" i="4" s="1"/>
  <c r="H2751" i="4"/>
  <c r="N2751" i="4" s="1"/>
  <c r="G2854" i="4"/>
  <c r="G3524" i="4" s="1"/>
  <c r="G4194" i="4" s="1"/>
  <c r="G4864" i="4" s="1"/>
  <c r="O2184" i="4"/>
  <c r="P2184" i="4" s="1"/>
  <c r="H2964" i="4"/>
  <c r="N2964" i="4" s="1"/>
  <c r="G2981" i="4"/>
  <c r="G3651" i="4" s="1"/>
  <c r="G4321" i="4" s="1"/>
  <c r="G4991" i="4" s="1"/>
  <c r="O2311" i="4"/>
  <c r="P2311" i="4" s="1"/>
  <c r="H3001" i="4"/>
  <c r="N3001" i="4" s="1"/>
  <c r="G2858" i="4"/>
  <c r="G3528" i="4" s="1"/>
  <c r="O2188" i="4"/>
  <c r="P2188" i="4" s="1"/>
  <c r="H2888" i="4"/>
  <c r="N2888" i="4" s="1"/>
  <c r="H2253" i="4"/>
  <c r="N2253" i="4" s="1"/>
  <c r="F2923" i="4"/>
  <c r="H2962" i="4"/>
  <c r="N2962" i="4" s="1"/>
  <c r="H2791" i="4"/>
  <c r="N2791" i="4" s="1"/>
  <c r="H2969" i="4"/>
  <c r="N2969" i="4" s="1"/>
  <c r="H2980" i="4"/>
  <c r="N2980" i="4" s="1"/>
  <c r="H2700" i="4"/>
  <c r="N2700" i="4" s="1"/>
  <c r="H2717" i="4"/>
  <c r="N2717" i="4" s="1"/>
  <c r="H2773" i="4"/>
  <c r="N2773" i="4" s="1"/>
  <c r="G2859" i="4"/>
  <c r="G3529" i="4" s="1"/>
  <c r="G4199" i="4" s="1"/>
  <c r="G4869" i="4" s="1"/>
  <c r="O2189" i="4"/>
  <c r="P2189" i="4" s="1"/>
  <c r="H3003" i="4"/>
  <c r="N3003" i="4" s="1"/>
  <c r="G2900" i="4"/>
  <c r="G3570" i="4" s="1"/>
  <c r="G4240" i="4" s="1"/>
  <c r="G4910" i="4" s="1"/>
  <c r="O2230" i="4"/>
  <c r="P2230" i="4" s="1"/>
  <c r="G2813" i="4"/>
  <c r="G3483" i="4" s="1"/>
  <c r="G4153" i="4" s="1"/>
  <c r="G4823" i="4" s="1"/>
  <c r="H2124" i="4"/>
  <c r="N2124" i="4" s="1"/>
  <c r="F2794" i="4"/>
  <c r="H2083" i="4"/>
  <c r="N2083" i="4" s="1"/>
  <c r="F2753" i="4"/>
  <c r="H2080" i="4"/>
  <c r="N2080" i="4" s="1"/>
  <c r="F2750" i="4"/>
  <c r="G2983" i="4"/>
  <c r="G3653" i="4" s="1"/>
  <c r="G4323" i="4" s="1"/>
  <c r="G4993" i="4" s="1"/>
  <c r="O2313" i="4"/>
  <c r="P2313" i="4" s="1"/>
  <c r="H2246" i="4"/>
  <c r="N2246" i="4" s="1"/>
  <c r="F2916" i="4"/>
  <c r="H2905" i="4"/>
  <c r="N2905" i="4" s="1"/>
  <c r="H2744" i="4"/>
  <c r="N2744" i="4" s="1"/>
  <c r="H2807" i="4"/>
  <c r="N2807" i="4" s="1"/>
  <c r="G2857" i="4"/>
  <c r="O2187" i="4"/>
  <c r="P2187" i="4" s="1"/>
  <c r="G2973" i="4"/>
  <c r="G3643" i="4" s="1"/>
  <c r="G4313" i="4" s="1"/>
  <c r="G4983" i="4" s="1"/>
  <c r="O2303" i="4"/>
  <c r="P2303" i="4" s="1"/>
  <c r="H2713" i="4"/>
  <c r="N2713" i="4" s="1"/>
  <c r="H3021" i="4"/>
  <c r="N3021" i="4" s="1"/>
  <c r="H2737" i="4"/>
  <c r="N2737" i="4" s="1"/>
  <c r="G2860" i="4"/>
  <c r="G3530" i="4" s="1"/>
  <c r="G4200" i="4" s="1"/>
  <c r="G4870" i="4" s="1"/>
  <c r="O2190" i="4"/>
  <c r="P2190" i="4" s="1"/>
  <c r="H3022" i="4"/>
  <c r="N3022" i="4" s="1"/>
  <c r="H2153" i="4"/>
  <c r="N2153" i="4" s="1"/>
  <c r="F2823" i="4"/>
  <c r="H2159" i="4"/>
  <c r="N2159" i="4" s="1"/>
  <c r="F2829" i="4"/>
  <c r="H2099" i="4"/>
  <c r="N2099" i="4" s="1"/>
  <c r="F2769" i="4"/>
  <c r="H2131" i="4"/>
  <c r="N2131" i="4" s="1"/>
  <c r="F2801" i="4"/>
  <c r="H2152" i="4"/>
  <c r="N2152" i="4" s="1"/>
  <c r="F2822" i="4"/>
  <c r="G2723" i="4"/>
  <c r="O2053" i="4"/>
  <c r="P2053" i="4" s="1"/>
  <c r="H2104" i="4"/>
  <c r="N2104" i="4" s="1"/>
  <c r="F2774" i="4"/>
  <c r="H2148" i="4"/>
  <c r="N2148" i="4" s="1"/>
  <c r="F2818" i="4"/>
  <c r="G2856" i="4"/>
  <c r="O2186" i="4"/>
  <c r="P2186" i="4" s="1"/>
  <c r="H2698" i="4"/>
  <c r="N2698" i="4" s="1"/>
  <c r="H2715" i="4"/>
  <c r="N2715" i="4" s="1"/>
  <c r="H2101" i="4"/>
  <c r="N2101" i="4" s="1"/>
  <c r="F2771" i="4"/>
  <c r="H2212" i="4"/>
  <c r="N2212" i="4" s="1"/>
  <c r="F2882" i="4"/>
  <c r="H2324" i="4"/>
  <c r="N2324" i="4" s="1"/>
  <c r="F2994" i="4"/>
  <c r="H2864" i="4"/>
  <c r="N2864" i="4" s="1"/>
  <c r="H2879" i="4"/>
  <c r="N2879" i="4" s="1"/>
  <c r="H2892" i="4"/>
  <c r="N2892" i="4" s="1"/>
  <c r="H2970" i="4"/>
  <c r="N2970" i="4" s="1"/>
  <c r="H3014" i="4"/>
  <c r="N3014" i="4" s="1"/>
  <c r="H2714" i="4"/>
  <c r="N2714" i="4" s="1"/>
  <c r="H2730" i="4"/>
  <c r="N2730" i="4" s="1"/>
  <c r="G2764" i="4"/>
  <c r="G3434" i="4" s="1"/>
  <c r="G4104" i="4" s="1"/>
  <c r="G4774" i="4" s="1"/>
  <c r="O2094" i="4"/>
  <c r="P2094" i="4" s="1"/>
  <c r="H2997" i="4"/>
  <c r="N2997" i="4" s="1"/>
  <c r="H2738" i="4"/>
  <c r="N2738" i="4" s="1"/>
  <c r="H2706" i="4"/>
  <c r="N2706" i="4" s="1"/>
  <c r="H2722" i="4"/>
  <c r="N2722" i="4" s="1"/>
  <c r="H2762" i="4"/>
  <c r="N2762" i="4" s="1"/>
  <c r="H2932" i="4"/>
  <c r="N2932" i="4" s="1"/>
  <c r="H2106" i="4"/>
  <c r="N2106" i="4" s="1"/>
  <c r="F2776" i="4"/>
  <c r="G2853" i="4"/>
  <c r="O2183" i="4"/>
  <c r="P2183" i="4" s="1"/>
  <c r="H2302" i="4"/>
  <c r="N2302" i="4" s="1"/>
  <c r="F2972" i="4"/>
  <c r="G2976" i="4"/>
  <c r="G3646" i="4" s="1"/>
  <c r="G4316" i="4" s="1"/>
  <c r="G4986" i="4" s="1"/>
  <c r="O2306" i="4"/>
  <c r="P2306" i="4" s="1"/>
  <c r="H2157" i="4"/>
  <c r="N2157" i="4" s="1"/>
  <c r="F2827" i="4"/>
  <c r="H2740" i="4"/>
  <c r="N2740" i="4" s="1"/>
  <c r="H2298" i="4"/>
  <c r="N2298" i="4" s="1"/>
  <c r="F2968" i="4"/>
  <c r="H2350" i="4"/>
  <c r="N2350" i="4" s="1"/>
  <c r="F3020" i="4"/>
  <c r="H2233" i="4"/>
  <c r="N2233" i="4" s="1"/>
  <c r="F2903" i="4"/>
  <c r="G2974" i="4"/>
  <c r="G3644" i="4" s="1"/>
  <c r="G4314" i="4" s="1"/>
  <c r="G4984" i="4" s="1"/>
  <c r="O2304" i="4"/>
  <c r="P2304" i="4" s="1"/>
  <c r="H2201" i="4"/>
  <c r="N2201" i="4" s="1"/>
  <c r="F2871" i="4"/>
  <c r="H2824" i="4"/>
  <c r="N2824" i="4" s="1"/>
  <c r="G2863" i="4"/>
  <c r="G3533" i="4" s="1"/>
  <c r="G4203" i="4" s="1"/>
  <c r="G4873" i="4" s="1"/>
  <c r="O2193" i="4"/>
  <c r="P2193" i="4" s="1"/>
  <c r="G2977" i="4"/>
  <c r="G3647" i="4" s="1"/>
  <c r="G4317" i="4" s="1"/>
  <c r="G4987" i="4" s="1"/>
  <c r="O2307" i="4"/>
  <c r="P2307" i="4" s="1"/>
  <c r="H2727" i="4"/>
  <c r="N2727" i="4" s="1"/>
  <c r="H2742" i="4"/>
  <c r="N2742" i="4" s="1"/>
  <c r="H2835" i="4"/>
  <c r="N2835" i="4" s="1"/>
  <c r="H3009" i="4"/>
  <c r="N3009" i="4" s="1"/>
  <c r="H2038" i="4"/>
  <c r="N2038" i="4" s="1"/>
  <c r="H2081" i="4"/>
  <c r="N2081" i="4" s="1"/>
  <c r="H2161" i="4"/>
  <c r="N2161" i="4" s="1"/>
  <c r="H2028" i="4"/>
  <c r="N2028" i="4" s="1"/>
  <c r="H2045" i="4"/>
  <c r="N2045" i="4" s="1"/>
  <c r="H2222" i="4"/>
  <c r="N2222" i="4" s="1"/>
  <c r="H2070" i="4"/>
  <c r="N2070" i="4" s="1"/>
  <c r="H2085" i="4"/>
  <c r="N2085" i="4" s="1"/>
  <c r="H1455" i="4"/>
  <c r="N1455" i="4" s="1"/>
  <c r="F2125" i="4"/>
  <c r="H1497" i="4"/>
  <c r="N1497" i="4" s="1"/>
  <c r="F2167" i="4"/>
  <c r="H1639" i="4"/>
  <c r="N1639" i="4" s="1"/>
  <c r="F2309" i="4"/>
  <c r="H2214" i="4"/>
  <c r="N2214" i="4" s="1"/>
  <c r="G2251" i="4"/>
  <c r="O1581" i="4"/>
  <c r="P1581" i="4" s="1"/>
  <c r="H1567" i="4"/>
  <c r="N1567" i="4" s="1"/>
  <c r="F2237" i="4"/>
  <c r="H1578" i="4"/>
  <c r="N1578" i="4" s="1"/>
  <c r="F2248" i="4"/>
  <c r="H1591" i="4"/>
  <c r="N1591" i="4" s="1"/>
  <c r="F2261" i="4"/>
  <c r="F2931" i="4" s="1"/>
  <c r="F3601" i="4" s="1"/>
  <c r="F4271" i="4" s="1"/>
  <c r="F4941" i="4" s="1"/>
  <c r="H2050" i="4"/>
  <c r="N2050" i="4" s="1"/>
  <c r="G2158" i="4"/>
  <c r="G2828" i="4" s="1"/>
  <c r="G3498" i="4" s="1"/>
  <c r="G4168" i="4" s="1"/>
  <c r="G4838" i="4" s="1"/>
  <c r="O1488" i="4"/>
  <c r="P1488" i="4" s="1"/>
  <c r="H2334" i="4"/>
  <c r="N2334" i="4" s="1"/>
  <c r="H2187" i="4"/>
  <c r="N2187" i="4" s="1"/>
  <c r="H2217" i="4"/>
  <c r="N2217" i="4" s="1"/>
  <c r="H2042" i="4"/>
  <c r="N2042" i="4" s="1"/>
  <c r="H2024" i="4"/>
  <c r="N2024" i="4" s="1"/>
  <c r="H2041" i="4"/>
  <c r="N2041" i="4" s="1"/>
  <c r="H1460" i="4"/>
  <c r="N1460" i="4" s="1"/>
  <c r="F2130" i="4"/>
  <c r="H1660" i="4"/>
  <c r="N1660" i="4" s="1"/>
  <c r="F2330" i="4"/>
  <c r="G2314" i="4"/>
  <c r="G2984" i="4" s="1"/>
  <c r="O1644" i="4"/>
  <c r="P1644" i="4" s="1"/>
  <c r="H2183" i="4"/>
  <c r="N2183" i="4" s="1"/>
  <c r="H1582" i="4"/>
  <c r="N1582" i="4" s="1"/>
  <c r="F2252" i="4"/>
  <c r="H2069" i="4"/>
  <c r="N2069" i="4" s="1"/>
  <c r="H2084" i="4"/>
  <c r="N2084" i="4" s="1"/>
  <c r="H2144" i="4"/>
  <c r="N2144" i="4" s="1"/>
  <c r="H2062" i="4"/>
  <c r="N2062" i="4" s="1"/>
  <c r="H2294" i="4"/>
  <c r="N2294" i="4" s="1"/>
  <c r="H2331" i="4"/>
  <c r="N2331" i="4" s="1"/>
  <c r="H1511" i="4"/>
  <c r="N1511" i="4" s="1"/>
  <c r="F2181" i="4"/>
  <c r="H1458" i="4"/>
  <c r="N1458" i="4" s="1"/>
  <c r="F2128" i="4"/>
  <c r="H2226" i="4"/>
  <c r="N2226" i="4" s="1"/>
  <c r="H2218" i="4"/>
  <c r="N2218" i="4" s="1"/>
  <c r="H1537" i="4"/>
  <c r="N1537" i="4" s="1"/>
  <c r="F2207" i="4"/>
  <c r="H2292" i="4"/>
  <c r="N2292" i="4" s="1"/>
  <c r="H2121" i="4"/>
  <c r="N2121" i="4" s="1"/>
  <c r="H2299" i="4"/>
  <c r="N2299" i="4" s="1"/>
  <c r="H2310" i="4"/>
  <c r="N2310" i="4" s="1"/>
  <c r="H2030" i="4"/>
  <c r="N2030" i="4" s="1"/>
  <c r="H2047" i="4"/>
  <c r="N2047" i="4" s="1"/>
  <c r="H2103" i="4"/>
  <c r="N2103" i="4" s="1"/>
  <c r="H2333" i="4"/>
  <c r="N2333" i="4" s="1"/>
  <c r="G2250" i="4"/>
  <c r="O1580" i="4"/>
  <c r="P1580" i="4" s="1"/>
  <c r="H1623" i="4"/>
  <c r="N1623" i="4" s="1"/>
  <c r="F2293" i="4"/>
  <c r="H2235" i="4"/>
  <c r="N2235" i="4" s="1"/>
  <c r="G2059" i="4"/>
  <c r="G2729" i="4" s="1"/>
  <c r="G3399" i="4" s="1"/>
  <c r="G4069" i="4" s="1"/>
  <c r="G4739" i="4" s="1"/>
  <c r="O1389" i="4"/>
  <c r="P1389" i="4" s="1"/>
  <c r="H2074" i="4"/>
  <c r="N2074" i="4" s="1"/>
  <c r="H2137" i="4"/>
  <c r="N2137" i="4" s="1"/>
  <c r="H2043" i="4"/>
  <c r="N2043" i="4" s="1"/>
  <c r="H2351" i="4"/>
  <c r="N2351" i="4" s="1"/>
  <c r="H2067" i="4"/>
  <c r="N2067" i="4" s="1"/>
  <c r="H2066" i="4"/>
  <c r="N2066" i="4" s="1"/>
  <c r="H2087" i="4"/>
  <c r="N2087" i="4" s="1"/>
  <c r="G2199" i="4"/>
  <c r="G2869" i="4" s="1"/>
  <c r="G3539" i="4" s="1"/>
  <c r="G4209" i="4" s="1"/>
  <c r="G4879" i="4" s="1"/>
  <c r="O1529" i="4"/>
  <c r="P1529" i="4" s="1"/>
  <c r="H2352" i="4"/>
  <c r="N2352" i="4" s="1"/>
  <c r="G2261" i="4"/>
  <c r="G2931" i="4" s="1"/>
  <c r="G3601" i="4" s="1"/>
  <c r="G4271" i="4" s="1"/>
  <c r="G4941" i="4" s="1"/>
  <c r="H1363" i="4"/>
  <c r="N1363" i="4" s="1"/>
  <c r="F2033" i="4"/>
  <c r="H1468" i="4"/>
  <c r="N1468" i="4" s="1"/>
  <c r="F2138" i="4"/>
  <c r="H1485" i="4"/>
  <c r="N1485" i="4" s="1"/>
  <c r="F2155" i="4"/>
  <c r="G2117" i="4"/>
  <c r="H1569" i="4"/>
  <c r="N1569" i="4" s="1"/>
  <c r="F2239" i="4"/>
  <c r="H2194" i="4"/>
  <c r="N2194" i="4" s="1"/>
  <c r="H2209" i="4"/>
  <c r="N2209" i="4" s="1"/>
  <c r="H1573" i="4"/>
  <c r="N1573" i="4" s="1"/>
  <c r="F2243" i="4"/>
  <c r="H1589" i="4"/>
  <c r="N1589" i="4" s="1"/>
  <c r="F2259" i="4"/>
  <c r="H2300" i="4"/>
  <c r="N2300" i="4" s="1"/>
  <c r="G2255" i="4"/>
  <c r="H2344" i="4"/>
  <c r="N2344" i="4" s="1"/>
  <c r="H2044" i="4"/>
  <c r="N2044" i="4" s="1"/>
  <c r="H2060" i="4"/>
  <c r="N2060" i="4" s="1"/>
  <c r="H2188" i="4"/>
  <c r="N2188" i="4" s="1"/>
  <c r="H2327" i="4"/>
  <c r="N2327" i="4" s="1"/>
  <c r="H2053" i="4"/>
  <c r="N2053" i="4" s="1"/>
  <c r="H2068" i="4"/>
  <c r="N2068" i="4" s="1"/>
  <c r="H2036" i="4"/>
  <c r="N2036" i="4" s="1"/>
  <c r="H2052" i="4"/>
  <c r="N2052" i="4" s="1"/>
  <c r="H2092" i="4"/>
  <c r="N2092" i="4" s="1"/>
  <c r="H2191" i="4"/>
  <c r="N2191" i="4" s="1"/>
  <c r="H2262" i="4"/>
  <c r="N2262" i="4" s="1"/>
  <c r="H1678" i="4"/>
  <c r="N1678" i="4" s="1"/>
  <c r="F2348" i="4"/>
  <c r="H2186" i="4"/>
  <c r="N2186" i="4" s="1"/>
  <c r="H1536" i="4"/>
  <c r="N1536" i="4" s="1"/>
  <c r="F2206" i="4"/>
  <c r="H1546" i="4"/>
  <c r="N1546" i="4" s="1"/>
  <c r="F2216" i="4"/>
  <c r="H2154" i="4"/>
  <c r="N2154" i="4" s="1"/>
  <c r="H2057" i="4"/>
  <c r="N2057" i="4" s="1"/>
  <c r="H2072" i="4"/>
  <c r="N2072" i="4" s="1"/>
  <c r="H2165" i="4"/>
  <c r="N2165" i="4" s="1"/>
  <c r="G2195" i="4"/>
  <c r="G2865" i="4" s="1"/>
  <c r="G3535" i="4" s="1"/>
  <c r="G4205" i="4" s="1"/>
  <c r="G4875" i="4" s="1"/>
  <c r="O1525" i="4"/>
  <c r="P1525" i="4" s="1"/>
  <c r="H2339" i="4"/>
  <c r="N2339" i="4" s="1"/>
  <c r="H1550" i="4"/>
  <c r="N1550" i="4" s="1"/>
  <c r="O859" i="4"/>
  <c r="P859" i="4" s="1"/>
  <c r="O974" i="4"/>
  <c r="P974" i="4" s="1"/>
  <c r="O719" i="4"/>
  <c r="P719" i="4" s="1"/>
  <c r="H1366" i="4"/>
  <c r="N1366" i="4" s="1"/>
  <c r="H1382" i="4"/>
  <c r="N1382" i="4" s="1"/>
  <c r="H1429" i="4"/>
  <c r="N1429" i="4" s="1"/>
  <c r="H1461" i="4"/>
  <c r="N1461" i="4" s="1"/>
  <c r="H1585" i="4"/>
  <c r="N1585" i="4" s="1"/>
  <c r="H1583" i="4"/>
  <c r="N1583" i="4" s="1"/>
  <c r="H1413" i="4"/>
  <c r="N1413" i="4" s="1"/>
  <c r="H1628" i="4"/>
  <c r="N1628" i="4" s="1"/>
  <c r="H1539" i="4"/>
  <c r="N1539" i="4" s="1"/>
  <c r="H1390" i="4"/>
  <c r="N1390" i="4" s="1"/>
  <c r="H1657" i="4"/>
  <c r="N1657" i="4" s="1"/>
  <c r="H1383" i="4"/>
  <c r="N1383" i="4" s="1"/>
  <c r="H1398" i="4"/>
  <c r="N1398" i="4" s="1"/>
  <c r="H1592" i="4"/>
  <c r="N1592" i="4" s="1"/>
  <c r="H1664" i="4"/>
  <c r="N1664" i="4" s="1"/>
  <c r="H1517" i="4"/>
  <c r="N1517" i="4" s="1"/>
  <c r="H1547" i="4"/>
  <c r="N1547" i="4" s="1"/>
  <c r="H1354" i="4"/>
  <c r="N1354" i="4" s="1"/>
  <c r="H1371" i="4"/>
  <c r="N1371" i="4" s="1"/>
  <c r="H1410" i="4"/>
  <c r="N1410" i="4" s="1"/>
  <c r="H1556" i="4"/>
  <c r="N1556" i="4" s="1"/>
  <c r="H1548" i="4"/>
  <c r="N1548" i="4" s="1"/>
  <c r="H1580" i="4"/>
  <c r="N1580" i="4" s="1"/>
  <c r="H1629" i="4"/>
  <c r="N1629" i="4" s="1"/>
  <c r="H1360" i="4"/>
  <c r="N1360" i="4" s="1"/>
  <c r="H1377" i="4"/>
  <c r="N1377" i="4" s="1"/>
  <c r="H1433" i="4"/>
  <c r="N1433" i="4" s="1"/>
  <c r="H1644" i="4"/>
  <c r="N1644" i="4" s="1"/>
  <c r="H1663" i="4"/>
  <c r="N1663" i="4" s="1"/>
  <c r="H1454" i="4"/>
  <c r="N1454" i="4" s="1"/>
  <c r="F1477" i="4"/>
  <c r="G1357" i="4"/>
  <c r="G1430" i="4"/>
  <c r="G2100" i="4" s="1"/>
  <c r="H1576" i="4"/>
  <c r="N1576" i="4" s="1"/>
  <c r="F1438" i="4"/>
  <c r="H1487" i="4"/>
  <c r="N1487" i="4" s="1"/>
  <c r="G1355" i="4"/>
  <c r="F1384" i="4"/>
  <c r="F1419" i="4"/>
  <c r="H1400" i="4"/>
  <c r="N1400" i="4" s="1"/>
  <c r="F1529" i="4"/>
  <c r="G1515" i="4"/>
  <c r="G1530" i="4"/>
  <c r="G2200" i="4" s="1"/>
  <c r="G1549" i="4"/>
  <c r="F1651" i="4"/>
  <c r="G1670" i="4"/>
  <c r="H1524" i="4"/>
  <c r="N1524" i="4" s="1"/>
  <c r="F1562" i="4"/>
  <c r="F1574" i="4"/>
  <c r="H1630" i="4"/>
  <c r="N1630" i="4" s="1"/>
  <c r="H1518" i="4"/>
  <c r="N1518" i="4" s="1"/>
  <c r="H1422" i="4"/>
  <c r="N1422" i="4" s="1"/>
  <c r="H1521" i="4"/>
  <c r="N1521" i="4" s="1"/>
  <c r="G1442" i="4"/>
  <c r="G1464" i="4"/>
  <c r="H1491" i="4"/>
  <c r="N1491" i="4" s="1"/>
  <c r="G1507" i="4"/>
  <c r="H1507" i="4" s="1"/>
  <c r="N1507" i="4" s="1"/>
  <c r="F1356" i="4"/>
  <c r="G1388" i="4"/>
  <c r="G1407" i="4"/>
  <c r="G1423" i="4"/>
  <c r="F1439" i="4"/>
  <c r="F1471" i="4"/>
  <c r="H1483" i="4"/>
  <c r="N1483" i="4" s="1"/>
  <c r="H1368" i="4"/>
  <c r="N1368" i="4" s="1"/>
  <c r="F1364" i="4"/>
  <c r="G1385" i="4"/>
  <c r="G1420" i="4"/>
  <c r="H1436" i="4"/>
  <c r="N1436" i="4" s="1"/>
  <c r="F1452" i="4"/>
  <c r="H1489" i="4"/>
  <c r="N1489" i="4" s="1"/>
  <c r="F1504" i="4"/>
  <c r="F1365" i="4"/>
  <c r="F1432" i="4"/>
  <c r="F1448" i="4"/>
  <c r="F1469" i="4"/>
  <c r="F1486" i="4"/>
  <c r="F1534" i="4"/>
  <c r="F1655" i="4"/>
  <c r="H1516" i="4"/>
  <c r="N1516" i="4" s="1"/>
  <c r="F1575" i="4"/>
  <c r="F1636" i="4"/>
  <c r="G1656" i="4"/>
  <c r="G1668" i="4"/>
  <c r="G1672" i="4"/>
  <c r="F1587" i="4"/>
  <c r="H1632" i="4"/>
  <c r="N1632" i="4" s="1"/>
  <c r="G1528" i="4"/>
  <c r="G1543" i="4"/>
  <c r="F1577" i="4"/>
  <c r="H1680" i="4"/>
  <c r="N1680" i="4" s="1"/>
  <c r="H1563" i="4"/>
  <c r="N1563" i="4" s="1"/>
  <c r="F1590" i="4"/>
  <c r="H1531" i="4"/>
  <c r="N1531" i="4" s="1"/>
  <c r="G1379" i="4"/>
  <c r="H1484" i="4"/>
  <c r="N1484" i="4" s="1"/>
  <c r="G1671" i="4"/>
  <c r="H1387" i="4"/>
  <c r="N1387" i="4" s="1"/>
  <c r="H1402" i="4"/>
  <c r="N1402" i="4" s="1"/>
  <c r="H1495" i="4"/>
  <c r="N1495" i="4" s="1"/>
  <c r="H1669" i="4"/>
  <c r="N1669" i="4" s="1"/>
  <c r="F1386" i="4"/>
  <c r="F1421" i="4"/>
  <c r="G1457" i="4"/>
  <c r="F1475" i="4"/>
  <c r="F1391" i="4"/>
  <c r="F1514" i="4"/>
  <c r="F1675" i="4"/>
  <c r="G1626" i="4"/>
  <c r="H1544" i="4"/>
  <c r="N1544" i="4" s="1"/>
  <c r="G1673" i="4"/>
  <c r="H1372" i="4"/>
  <c r="N1372" i="4" s="1"/>
  <c r="G1367" i="4"/>
  <c r="F1443" i="4"/>
  <c r="F1465" i="4"/>
  <c r="F1496" i="4"/>
  <c r="G1508" i="4"/>
  <c r="G1361" i="4"/>
  <c r="G2031" i="4" s="1"/>
  <c r="F1389" i="4"/>
  <c r="F1408" i="4"/>
  <c r="F1424" i="4"/>
  <c r="F1456" i="4"/>
  <c r="F1472" i="4"/>
  <c r="G1501" i="4"/>
  <c r="G1351" i="4"/>
  <c r="F1405" i="4"/>
  <c r="G1440" i="4"/>
  <c r="G1493" i="4"/>
  <c r="F1554" i="4"/>
  <c r="F1579" i="4"/>
  <c r="G1638" i="4"/>
  <c r="G1659" i="4"/>
  <c r="F1679" i="4"/>
  <c r="F1551" i="4"/>
  <c r="F1566" i="4"/>
  <c r="G1533" i="4"/>
  <c r="F1532" i="4"/>
  <c r="H1380" i="4"/>
  <c r="N1380" i="4" s="1"/>
  <c r="G1406" i="4"/>
  <c r="F1449" i="4"/>
  <c r="G1470" i="4"/>
  <c r="G1500" i="4"/>
  <c r="G1509" i="4"/>
  <c r="F1362" i="4"/>
  <c r="F1393" i="4"/>
  <c r="G1412" i="4"/>
  <c r="G1428" i="4"/>
  <c r="F1444" i="4"/>
  <c r="F1473" i="4"/>
  <c r="F1488" i="4"/>
  <c r="F1502" i="4"/>
  <c r="F1352" i="4"/>
  <c r="F1369" i="4"/>
  <c r="G1409" i="4"/>
  <c r="G1425" i="4"/>
  <c r="F1445" i="4"/>
  <c r="G1462" i="4"/>
  <c r="F1494" i="4"/>
  <c r="F1353" i="4"/>
  <c r="F1370" i="4"/>
  <c r="F1395" i="4"/>
  <c r="F1416" i="4"/>
  <c r="F1441" i="4"/>
  <c r="F1453" i="4"/>
  <c r="F1476" i="4"/>
  <c r="F1490" i="4"/>
  <c r="F1520" i="4"/>
  <c r="F1677" i="4"/>
  <c r="F1522" i="4"/>
  <c r="G1540" i="4"/>
  <c r="G1558" i="4"/>
  <c r="F1584" i="4"/>
  <c r="F1627" i="4"/>
  <c r="F1641" i="4"/>
  <c r="G1555" i="4"/>
  <c r="G1570" i="4"/>
  <c r="H1513" i="4"/>
  <c r="N1513" i="4" s="1"/>
  <c r="F1633" i="4"/>
  <c r="F1553" i="4"/>
  <c r="H1399" i="4"/>
  <c r="N1399" i="4" s="1"/>
  <c r="H1414" i="4"/>
  <c r="N1414" i="4" s="1"/>
  <c r="H1474" i="4"/>
  <c r="N1474" i="4" s="1"/>
  <c r="H1676" i="4"/>
  <c r="N1676" i="4" s="1"/>
  <c r="H1392" i="4"/>
  <c r="N1392" i="4" s="1"/>
  <c r="H1411" i="4"/>
  <c r="N1411" i="4" s="1"/>
  <c r="H1624" i="4"/>
  <c r="N1624" i="4" s="1"/>
  <c r="H1661" i="4"/>
  <c r="N1661" i="4" s="1"/>
  <c r="G1510" i="4"/>
  <c r="G1652" i="4"/>
  <c r="F1625" i="4"/>
  <c r="F1512" i="4"/>
  <c r="H1640" i="4"/>
  <c r="N1640" i="4" s="1"/>
  <c r="F1653" i="4"/>
  <c r="G1665" i="4"/>
  <c r="G2335" i="4" s="1"/>
  <c r="F1523" i="4"/>
  <c r="F1378" i="4"/>
  <c r="G1394" i="4"/>
  <c r="F1463" i="4"/>
  <c r="F1683" i="4"/>
  <c r="G1526" i="4"/>
  <c r="F1541" i="4"/>
  <c r="G1564" i="4"/>
  <c r="F1571" i="4"/>
  <c r="F1637" i="4"/>
  <c r="F1557" i="4"/>
  <c r="H1622" i="4"/>
  <c r="N1622" i="4" s="1"/>
  <c r="H1451" i="4"/>
  <c r="N1451" i="4" s="1"/>
  <c r="F1643" i="4"/>
  <c r="G1427" i="4"/>
  <c r="G1437" i="4"/>
  <c r="G1459" i="4"/>
  <c r="H1482" i="4"/>
  <c r="N1482" i="4" s="1"/>
  <c r="G1505" i="4"/>
  <c r="G1418" i="4"/>
  <c r="H1434" i="4"/>
  <c r="N1434" i="4" s="1"/>
  <c r="F1450" i="4"/>
  <c r="H1478" i="4"/>
  <c r="N1478" i="4" s="1"/>
  <c r="F1492" i="4"/>
  <c r="H1358" i="4"/>
  <c r="N1358" i="4" s="1"/>
  <c r="H1375" i="4"/>
  <c r="N1375" i="4" s="1"/>
  <c r="H1431" i="4"/>
  <c r="N1431" i="4" s="1"/>
  <c r="H1447" i="4"/>
  <c r="N1447" i="4" s="1"/>
  <c r="F1499" i="4"/>
  <c r="F1359" i="4"/>
  <c r="F1376" i="4"/>
  <c r="F1401" i="4"/>
  <c r="F1426" i="4"/>
  <c r="F1481" i="4"/>
  <c r="F1525" i="4"/>
  <c r="F1545" i="4"/>
  <c r="F1527" i="4"/>
  <c r="H1542" i="4"/>
  <c r="N1542" i="4" s="1"/>
  <c r="G1568" i="4"/>
  <c r="F1586" i="4"/>
  <c r="F1631" i="4"/>
  <c r="H1654" i="4"/>
  <c r="N1654" i="4" s="1"/>
  <c r="G1559" i="4"/>
  <c r="F1519" i="4"/>
  <c r="G1538" i="4"/>
  <c r="F1572" i="4"/>
  <c r="F1588" i="4"/>
  <c r="F1561" i="4"/>
  <c r="H1565" i="4"/>
  <c r="N1565" i="4" s="1"/>
  <c r="H1404" i="4"/>
  <c r="N1404" i="4" s="1"/>
  <c r="H1467" i="4"/>
  <c r="N1467" i="4" s="1"/>
  <c r="F1479" i="4"/>
  <c r="G1642" i="4"/>
  <c r="G1667" i="4"/>
  <c r="H1373" i="4"/>
  <c r="N1373" i="4" s="1"/>
  <c r="H1681" i="4"/>
  <c r="N1681" i="4" s="1"/>
  <c r="H1397" i="4"/>
  <c r="N1397" i="4" s="1"/>
  <c r="H1396" i="4"/>
  <c r="N1396" i="4" s="1"/>
  <c r="H1417" i="4"/>
  <c r="N1417" i="4" s="1"/>
  <c r="H1682" i="4"/>
  <c r="N1682" i="4" s="1"/>
  <c r="F1446" i="4"/>
  <c r="F1480" i="4"/>
  <c r="G1498" i="4"/>
  <c r="G2168" i="4" s="1"/>
  <c r="G1662" i="4"/>
  <c r="G1506" i="4"/>
  <c r="F1403" i="4"/>
  <c r="F1466" i="4"/>
  <c r="H1415" i="4"/>
  <c r="N1415" i="4" s="1"/>
  <c r="G1435" i="4"/>
  <c r="G1503" i="4"/>
  <c r="F1381" i="4"/>
  <c r="G1635" i="4"/>
  <c r="G1666" i="4"/>
  <c r="F1560" i="4"/>
  <c r="F1581" i="4"/>
  <c r="H1552" i="4"/>
  <c r="N1552" i="4" s="1"/>
  <c r="H1674" i="4"/>
  <c r="N1674" i="4" s="1"/>
  <c r="H1374" i="4"/>
  <c r="N1374" i="4" s="1"/>
  <c r="F1634" i="4"/>
  <c r="F1658" i="4"/>
  <c r="O910" i="4"/>
  <c r="P910" i="4" s="1"/>
  <c r="O954" i="4"/>
  <c r="P954" i="4" s="1"/>
  <c r="O820" i="4"/>
  <c r="P820" i="4" s="1"/>
  <c r="O874" i="4"/>
  <c r="P874" i="4" s="1"/>
  <c r="O713" i="4"/>
  <c r="P713" i="4" s="1"/>
  <c r="O911" i="4"/>
  <c r="P911" i="4" s="1"/>
  <c r="O716" i="4"/>
  <c r="P716" i="4" s="1"/>
  <c r="O738" i="4"/>
  <c r="P738" i="4" s="1"/>
  <c r="O877" i="4"/>
  <c r="P877" i="4" s="1"/>
  <c r="O855" i="4"/>
  <c r="P855" i="4" s="1"/>
  <c r="F268" i="3"/>
  <c r="E270" i="2"/>
  <c r="G270" i="2" s="1"/>
  <c r="D270" i="4"/>
  <c r="D940" i="4" s="1"/>
  <c r="D1610" i="4" s="1"/>
  <c r="D2280" i="4" s="1"/>
  <c r="D2950" i="4" s="1"/>
  <c r="D3620" i="4" s="1"/>
  <c r="D4290" i="4" s="1"/>
  <c r="D4960" i="4" s="1"/>
  <c r="D268" i="3"/>
  <c r="C270" i="4"/>
  <c r="C940" i="4" s="1"/>
  <c r="C1610" i="4" s="1"/>
  <c r="C2280" i="4" s="1"/>
  <c r="C2950" i="4" s="1"/>
  <c r="C3620" i="4" s="1"/>
  <c r="C4290" i="4" s="1"/>
  <c r="C4960" i="4" s="1"/>
  <c r="D270" i="2"/>
  <c r="O818" i="4"/>
  <c r="P818" i="4" s="1"/>
  <c r="O693" i="4"/>
  <c r="P693" i="4" s="1"/>
  <c r="O712" i="4"/>
  <c r="P712" i="4" s="1"/>
  <c r="O727" i="4"/>
  <c r="P727" i="4" s="1"/>
  <c r="O899" i="4"/>
  <c r="P899" i="4" s="1"/>
  <c r="O683" i="4"/>
  <c r="P683" i="4" s="1"/>
  <c r="O886" i="4"/>
  <c r="P886" i="4" s="1"/>
  <c r="C970" i="4"/>
  <c r="C1640" i="4" s="1"/>
  <c r="C2310" i="4" s="1"/>
  <c r="C2980" i="4" s="1"/>
  <c r="C3650" i="4" s="1"/>
  <c r="C4320" i="4" s="1"/>
  <c r="C4990" i="4" s="1"/>
  <c r="O689" i="4"/>
  <c r="P689" i="4" s="1"/>
  <c r="O896" i="4"/>
  <c r="P896" i="4" s="1"/>
  <c r="O692" i="4"/>
  <c r="P692" i="4" s="1"/>
  <c r="O690" i="4"/>
  <c r="P690" i="4" s="1"/>
  <c r="C973" i="4"/>
  <c r="C1643" i="4" s="1"/>
  <c r="C2313" i="4" s="1"/>
  <c r="C2983" i="4" s="1"/>
  <c r="C3653" i="4" s="1"/>
  <c r="C4323" i="4" s="1"/>
  <c r="C4993" i="4" s="1"/>
  <c r="H696" i="4"/>
  <c r="N696" i="4" s="1"/>
  <c r="H690" i="4"/>
  <c r="N690" i="4" s="1"/>
  <c r="H703" i="4"/>
  <c r="N703" i="4" s="1"/>
  <c r="H987" i="4"/>
  <c r="N987" i="4" s="1"/>
  <c r="H1006" i="4"/>
  <c r="N1006" i="4" s="1"/>
  <c r="H717" i="4"/>
  <c r="N717" i="4" s="1"/>
  <c r="H684" i="4"/>
  <c r="N684" i="4" s="1"/>
  <c r="H732" i="4"/>
  <c r="N732" i="4" s="1"/>
  <c r="H825" i="4"/>
  <c r="N825" i="4" s="1"/>
  <c r="H741" i="4"/>
  <c r="N741" i="4" s="1"/>
  <c r="H734" i="4"/>
  <c r="N734" i="4" s="1"/>
  <c r="H827" i="4"/>
  <c r="N827" i="4" s="1"/>
  <c r="H1012" i="4"/>
  <c r="N1012" i="4" s="1"/>
  <c r="H726" i="4"/>
  <c r="N726" i="4" s="1"/>
  <c r="H763" i="4"/>
  <c r="N763" i="4" s="1"/>
  <c r="H813" i="4"/>
  <c r="N813" i="4" s="1"/>
  <c r="H876" i="4"/>
  <c r="N876" i="4" s="1"/>
  <c r="H970" i="4"/>
  <c r="N970" i="4" s="1"/>
  <c r="H701" i="4"/>
  <c r="N701" i="4" s="1"/>
  <c r="H814" i="4"/>
  <c r="N814" i="4" s="1"/>
  <c r="H847" i="4"/>
  <c r="N847" i="4" s="1"/>
  <c r="H788" i="4"/>
  <c r="N788" i="4" s="1"/>
  <c r="H744" i="4"/>
  <c r="N744" i="4" s="1"/>
  <c r="H785" i="4"/>
  <c r="N785" i="4" s="1"/>
  <c r="H804" i="4"/>
  <c r="N804" i="4" s="1"/>
  <c r="H1011" i="4"/>
  <c r="N1011" i="4" s="1"/>
  <c r="H848" i="4"/>
  <c r="N848" i="4" s="1"/>
  <c r="H913" i="4"/>
  <c r="N913" i="4" s="1"/>
  <c r="H712" i="4"/>
  <c r="N712" i="4" s="1"/>
  <c r="H784" i="4"/>
  <c r="N784" i="4" s="1"/>
  <c r="H893" i="4"/>
  <c r="N893" i="4" s="1"/>
  <c r="H767" i="4"/>
  <c r="N767" i="4" s="1"/>
  <c r="H833" i="4"/>
  <c r="N833" i="4" s="1"/>
  <c r="H791" i="4"/>
  <c r="N791" i="4" s="1"/>
  <c r="H836" i="4"/>
  <c r="N836" i="4" s="1"/>
  <c r="H797" i="4"/>
  <c r="N797" i="4" s="1"/>
  <c r="H837" i="4"/>
  <c r="N837" i="4" s="1"/>
  <c r="H718" i="4"/>
  <c r="N718" i="4" s="1"/>
  <c r="H753" i="4"/>
  <c r="N753" i="4" s="1"/>
  <c r="H769" i="4"/>
  <c r="N769" i="4" s="1"/>
  <c r="H801" i="4"/>
  <c r="N801" i="4" s="1"/>
  <c r="H735" i="4"/>
  <c r="N735" i="4" s="1"/>
  <c r="H770" i="4"/>
  <c r="N770" i="4" s="1"/>
  <c r="H805" i="4"/>
  <c r="N805" i="4" s="1"/>
  <c r="H1007" i="4"/>
  <c r="N1007" i="4" s="1"/>
  <c r="H860" i="4"/>
  <c r="N860" i="4" s="1"/>
  <c r="H888" i="4"/>
  <c r="N888" i="4" s="1"/>
  <c r="H957" i="4"/>
  <c r="N957" i="4" s="1"/>
  <c r="H861" i="4"/>
  <c r="N861" i="4" s="1"/>
  <c r="H881" i="4"/>
  <c r="N881" i="4" s="1"/>
  <c r="H849" i="4"/>
  <c r="N849" i="4" s="1"/>
  <c r="H902" i="4"/>
  <c r="N902" i="4" s="1"/>
  <c r="H887" i="4"/>
  <c r="N887" i="4" s="1"/>
  <c r="H955" i="4"/>
  <c r="N955" i="4" s="1"/>
  <c r="H819" i="4"/>
  <c r="N819" i="4" s="1"/>
  <c r="H815" i="4"/>
  <c r="N815" i="4" s="1"/>
  <c r="H773" i="4"/>
  <c r="N773" i="4" s="1"/>
  <c r="H795" i="4"/>
  <c r="N795" i="4" s="1"/>
  <c r="H826" i="4"/>
  <c r="N826" i="4" s="1"/>
  <c r="H838" i="4"/>
  <c r="N838" i="4" s="1"/>
  <c r="H691" i="4"/>
  <c r="N691" i="4" s="1"/>
  <c r="H719" i="4"/>
  <c r="N719" i="4" s="1"/>
  <c r="H738" i="4"/>
  <c r="N738" i="4" s="1"/>
  <c r="H754" i="4"/>
  <c r="N754" i="4" s="1"/>
  <c r="H786" i="4"/>
  <c r="N786" i="4" s="1"/>
  <c r="H802" i="4"/>
  <c r="N802" i="4" s="1"/>
  <c r="H831" i="4"/>
  <c r="N831" i="4" s="1"/>
  <c r="H729" i="4"/>
  <c r="N729" i="4" s="1"/>
  <c r="H682" i="4"/>
  <c r="N682" i="4" s="1"/>
  <c r="H699" i="4"/>
  <c r="N699" i="4" s="1"/>
  <c r="H739" i="4"/>
  <c r="N739" i="4" s="1"/>
  <c r="H755" i="4"/>
  <c r="N755" i="4" s="1"/>
  <c r="H775" i="4"/>
  <c r="N775" i="4" s="1"/>
  <c r="H792" i="4"/>
  <c r="N792" i="4" s="1"/>
  <c r="H824" i="4"/>
  <c r="N824" i="4" s="1"/>
  <c r="H683" i="4"/>
  <c r="N683" i="4" s="1"/>
  <c r="H700" i="4"/>
  <c r="N700" i="4" s="1"/>
  <c r="H725" i="4"/>
  <c r="N725" i="4" s="1"/>
  <c r="H746" i="4"/>
  <c r="N746" i="4" s="1"/>
  <c r="H771" i="4"/>
  <c r="N771" i="4" s="1"/>
  <c r="H783" i="4"/>
  <c r="N783" i="4" s="1"/>
  <c r="H806" i="4"/>
  <c r="N806" i="4" s="1"/>
  <c r="H820" i="4"/>
  <c r="N820" i="4" s="1"/>
  <c r="H850" i="4"/>
  <c r="N850" i="4" s="1"/>
  <c r="H894" i="4"/>
  <c r="N894" i="4" s="1"/>
  <c r="H993" i="4"/>
  <c r="N993" i="4" s="1"/>
  <c r="H867" i="4"/>
  <c r="N867" i="4" s="1"/>
  <c r="H1002" i="4"/>
  <c r="N1002" i="4" s="1"/>
  <c r="H885" i="4"/>
  <c r="N885" i="4" s="1"/>
  <c r="H900" i="4"/>
  <c r="N900" i="4" s="1"/>
  <c r="H921" i="4"/>
  <c r="N921" i="4" s="1"/>
  <c r="H982" i="4"/>
  <c r="N982" i="4" s="1"/>
  <c r="H999" i="4"/>
  <c r="N999" i="4" s="1"/>
  <c r="H891" i="4"/>
  <c r="N891" i="4" s="1"/>
  <c r="H707" i="4"/>
  <c r="N707" i="4" s="1"/>
  <c r="H747" i="4"/>
  <c r="N747" i="4" s="1"/>
  <c r="H809" i="4"/>
  <c r="N809" i="4" s="1"/>
  <c r="H972" i="4"/>
  <c r="N972" i="4" s="1"/>
  <c r="H973" i="4"/>
  <c r="N973" i="4" s="1"/>
  <c r="H997" i="4"/>
  <c r="N997" i="4" s="1"/>
  <c r="H752" i="4"/>
  <c r="N752" i="4" s="1"/>
  <c r="H821" i="4"/>
  <c r="N821" i="4" s="1"/>
  <c r="H727" i="4"/>
  <c r="N727" i="4" s="1"/>
  <c r="H779" i="4"/>
  <c r="N779" i="4" s="1"/>
  <c r="H800" i="4"/>
  <c r="N800" i="4" s="1"/>
  <c r="H830" i="4"/>
  <c r="N830" i="4" s="1"/>
  <c r="H839" i="4"/>
  <c r="N839" i="4" s="1"/>
  <c r="H692" i="4"/>
  <c r="N692" i="4" s="1"/>
  <c r="H723" i="4"/>
  <c r="N723" i="4" s="1"/>
  <c r="H742" i="4"/>
  <c r="N742" i="4" s="1"/>
  <c r="H758" i="4"/>
  <c r="N758" i="4" s="1"/>
  <c r="H774" i="4"/>
  <c r="N774" i="4" s="1"/>
  <c r="H803" i="4"/>
  <c r="N803" i="4" s="1"/>
  <c r="H818" i="4"/>
  <c r="N818" i="4" s="1"/>
  <c r="H832" i="4"/>
  <c r="N832" i="4" s="1"/>
  <c r="H687" i="4"/>
  <c r="N687" i="4" s="1"/>
  <c r="H724" i="4"/>
  <c r="N724" i="4" s="1"/>
  <c r="H760" i="4"/>
  <c r="N760" i="4" s="1"/>
  <c r="H776" i="4"/>
  <c r="N776" i="4" s="1"/>
  <c r="H793" i="4"/>
  <c r="N793" i="4" s="1"/>
  <c r="H810" i="4"/>
  <c r="N810" i="4" s="1"/>
  <c r="H828" i="4"/>
  <c r="N828" i="4" s="1"/>
  <c r="H922" i="4"/>
  <c r="N922" i="4" s="1"/>
  <c r="H898" i="4"/>
  <c r="N898" i="4" s="1"/>
  <c r="H916" i="4"/>
  <c r="N916" i="4" s="1"/>
  <c r="H961" i="4"/>
  <c r="N961" i="4" s="1"/>
  <c r="H981" i="4"/>
  <c r="N981" i="4" s="1"/>
  <c r="H992" i="4"/>
  <c r="N992" i="4" s="1"/>
  <c r="H974" i="4"/>
  <c r="N974" i="4" s="1"/>
  <c r="H908" i="4"/>
  <c r="N908" i="4" s="1"/>
  <c r="H858" i="4"/>
  <c r="N858" i="4" s="1"/>
  <c r="H873" i="4"/>
  <c r="N873" i="4" s="1"/>
  <c r="H907" i="4"/>
  <c r="N907" i="4" s="1"/>
  <c r="H892" i="4"/>
  <c r="N892" i="4" s="1"/>
  <c r="H904" i="4"/>
  <c r="N904" i="4" s="1"/>
  <c r="H964" i="4"/>
  <c r="N964" i="4" s="1"/>
  <c r="H991" i="4"/>
  <c r="N991" i="4" s="1"/>
  <c r="H988" i="4"/>
  <c r="N988" i="4" s="1"/>
  <c r="H736" i="4"/>
  <c r="N736" i="4" s="1"/>
  <c r="H728" i="4"/>
  <c r="N728" i="4" s="1"/>
  <c r="H807" i="4"/>
  <c r="N807" i="4" s="1"/>
  <c r="H840" i="4"/>
  <c r="N840" i="4" s="1"/>
  <c r="H697" i="4"/>
  <c r="N697" i="4" s="1"/>
  <c r="H829" i="4"/>
  <c r="N829" i="4" s="1"/>
  <c r="H689" i="4"/>
  <c r="N689" i="4" s="1"/>
  <c r="H706" i="4"/>
  <c r="N706" i="4" s="1"/>
  <c r="H731" i="4"/>
  <c r="N731" i="4" s="1"/>
  <c r="H756" i="4"/>
  <c r="N756" i="4" s="1"/>
  <c r="H811" i="4"/>
  <c r="N811" i="4" s="1"/>
  <c r="H855" i="4"/>
  <c r="N855" i="4" s="1"/>
  <c r="H985" i="4"/>
  <c r="N985" i="4" s="1"/>
  <c r="H1013" i="4"/>
  <c r="N1013" i="4" s="1"/>
  <c r="H852" i="4"/>
  <c r="N852" i="4" s="1"/>
  <c r="H879" i="4"/>
  <c r="N879" i="4" s="1"/>
  <c r="H965" i="4"/>
  <c r="N965" i="4" s="1"/>
  <c r="H1009" i="4"/>
  <c r="N1009" i="4" s="1"/>
  <c r="H889" i="4"/>
  <c r="N889" i="4" s="1"/>
  <c r="H910" i="4"/>
  <c r="N910" i="4" s="1"/>
  <c r="H863" i="4"/>
  <c r="N863" i="4" s="1"/>
  <c r="H920" i="4"/>
  <c r="N920" i="4" s="1"/>
  <c r="H862" i="4"/>
  <c r="N862" i="4" s="1"/>
  <c r="H709" i="4"/>
  <c r="N709" i="4" s="1"/>
  <c r="H1001" i="4"/>
  <c r="N1001" i="4" s="1"/>
  <c r="H780" i="4"/>
  <c r="N780" i="4" s="1"/>
  <c r="H822" i="4"/>
  <c r="N822" i="4" s="1"/>
  <c r="H781" i="4"/>
  <c r="N781" i="4" s="1"/>
  <c r="H765" i="4"/>
  <c r="N765" i="4" s="1"/>
  <c r="H711" i="4"/>
  <c r="N711" i="4" s="1"/>
  <c r="H859" i="4"/>
  <c r="N859" i="4" s="1"/>
  <c r="H875" i="4"/>
  <c r="N875" i="4" s="1"/>
  <c r="H1005" i="4"/>
  <c r="N1005" i="4" s="1"/>
  <c r="H856" i="4"/>
  <c r="N856" i="4" s="1"/>
  <c r="H905" i="4"/>
  <c r="N905" i="4" s="1"/>
  <c r="H966" i="4"/>
  <c r="N966" i="4" s="1"/>
  <c r="H986" i="4"/>
  <c r="N986" i="4" s="1"/>
  <c r="H996" i="4"/>
  <c r="N996" i="4" s="1"/>
  <c r="H890" i="4"/>
  <c r="N890" i="4" s="1"/>
  <c r="H911" i="4"/>
  <c r="N911" i="4" s="1"/>
  <c r="H963" i="4"/>
  <c r="N963" i="4" s="1"/>
  <c r="H1003" i="4"/>
  <c r="N1003" i="4" s="1"/>
  <c r="H708" i="4"/>
  <c r="N708" i="4" s="1"/>
  <c r="H757" i="4"/>
  <c r="N757" i="4" s="1"/>
  <c r="H835" i="4"/>
  <c r="N835" i="4" s="1"/>
  <c r="H748" i="4"/>
  <c r="N748" i="4" s="1"/>
  <c r="H777" i="4"/>
  <c r="N777" i="4" s="1"/>
  <c r="H768" i="4"/>
  <c r="N768" i="4" s="1"/>
  <c r="H685" i="4"/>
  <c r="N685" i="4" s="1"/>
  <c r="H733" i="4"/>
  <c r="N733" i="4" s="1"/>
  <c r="H749" i="4"/>
  <c r="N749" i="4" s="1"/>
  <c r="H796" i="4"/>
  <c r="N796" i="4" s="1"/>
  <c r="H704" i="4"/>
  <c r="N704" i="4" s="1"/>
  <c r="H694" i="4"/>
  <c r="N694" i="4" s="1"/>
  <c r="H715" i="4"/>
  <c r="N715" i="4" s="1"/>
  <c r="H750" i="4"/>
  <c r="N750" i="4" s="1"/>
  <c r="H782" i="4"/>
  <c r="N782" i="4" s="1"/>
  <c r="H834" i="4"/>
  <c r="N834" i="4" s="1"/>
  <c r="H695" i="4"/>
  <c r="N695" i="4" s="1"/>
  <c r="H762" i="4"/>
  <c r="N762" i="4" s="1"/>
  <c r="H778" i="4"/>
  <c r="N778" i="4" s="1"/>
  <c r="H799" i="4"/>
  <c r="N799" i="4" s="1"/>
  <c r="H816" i="4"/>
  <c r="N816" i="4" s="1"/>
  <c r="H864" i="4"/>
  <c r="N864" i="4" s="1"/>
  <c r="H857" i="4"/>
  <c r="N857" i="4" s="1"/>
  <c r="H870" i="4"/>
  <c r="N870" i="4" s="1"/>
  <c r="H884" i="4"/>
  <c r="N884" i="4" s="1"/>
  <c r="H909" i="4"/>
  <c r="N909" i="4" s="1"/>
  <c r="H956" i="4"/>
  <c r="N956" i="4" s="1"/>
  <c r="H968" i="4"/>
  <c r="N968" i="4" s="1"/>
  <c r="H989" i="4"/>
  <c r="N989" i="4" s="1"/>
  <c r="H998" i="4"/>
  <c r="N998" i="4" s="1"/>
  <c r="H877" i="4"/>
  <c r="N877" i="4" s="1"/>
  <c r="H901" i="4"/>
  <c r="N901" i="4" s="1"/>
  <c r="H967" i="4"/>
  <c r="N967" i="4" s="1"/>
  <c r="H897" i="4"/>
  <c r="N897" i="4" s="1"/>
  <c r="H883" i="4"/>
  <c r="N883" i="4" s="1"/>
  <c r="H954" i="4"/>
  <c r="N954" i="4" s="1"/>
  <c r="H789" i="4"/>
  <c r="N789" i="4" s="1"/>
  <c r="H714" i="4"/>
  <c r="N714" i="4" s="1"/>
  <c r="H772" i="4"/>
  <c r="N772" i="4" s="1"/>
  <c r="H794" i="4"/>
  <c r="N794" i="4" s="1"/>
  <c r="H686" i="4"/>
  <c r="N686" i="4" s="1"/>
  <c r="H737" i="4"/>
  <c r="N737" i="4" s="1"/>
  <c r="H710" i="4"/>
  <c r="N710" i="4" s="1"/>
  <c r="H681" i="4"/>
  <c r="N681" i="4" s="1"/>
  <c r="H716" i="4"/>
  <c r="N716" i="4" s="1"/>
  <c r="H751" i="4"/>
  <c r="N751" i="4" s="1"/>
  <c r="H787" i="4"/>
  <c r="N787" i="4" s="1"/>
  <c r="H823" i="4"/>
  <c r="N823" i="4" s="1"/>
  <c r="H721" i="4"/>
  <c r="N721" i="4" s="1"/>
  <c r="H844" i="4"/>
  <c r="N844" i="4" s="1"/>
  <c r="H851" i="4"/>
  <c r="N851" i="4" s="1"/>
  <c r="H845" i="4"/>
  <c r="N845" i="4" s="1"/>
  <c r="H871" i="4"/>
  <c r="N871" i="4" s="1"/>
  <c r="H914" i="4"/>
  <c r="N914" i="4" s="1"/>
  <c r="H971" i="4"/>
  <c r="N971" i="4" s="1"/>
  <c r="H919" i="4"/>
  <c r="N919" i="4" s="1"/>
  <c r="H1000" i="4"/>
  <c r="N1000" i="4" s="1"/>
  <c r="H896" i="4"/>
  <c r="N896" i="4" s="1"/>
  <c r="H917" i="4"/>
  <c r="N917" i="4" s="1"/>
  <c r="H868" i="4"/>
  <c r="N868" i="4" s="1"/>
  <c r="H918" i="4"/>
  <c r="N918" i="4" s="1"/>
  <c r="H842" i="4"/>
  <c r="N842" i="4" s="1"/>
  <c r="H983" i="4"/>
  <c r="N983" i="4" s="1"/>
  <c r="H995" i="4"/>
  <c r="N995" i="4" s="1"/>
  <c r="H853" i="4"/>
  <c r="N853" i="4" s="1"/>
  <c r="H722" i="4"/>
  <c r="N722" i="4" s="1"/>
  <c r="H1008" i="4"/>
  <c r="N1008" i="4" s="1"/>
  <c r="H713" i="4"/>
  <c r="N713" i="4" s="1"/>
  <c r="H764" i="4"/>
  <c r="N764" i="4" s="1"/>
  <c r="H808" i="4"/>
  <c r="N808" i="4" s="1"/>
  <c r="H872" i="4"/>
  <c r="N872" i="4" s="1"/>
  <c r="H915" i="4"/>
  <c r="N915" i="4" s="1"/>
  <c r="H960" i="4"/>
  <c r="N960" i="4" s="1"/>
  <c r="H990" i="4"/>
  <c r="N990" i="4" s="1"/>
  <c r="H984" i="4"/>
  <c r="N984" i="4" s="1"/>
  <c r="H969" i="4"/>
  <c r="N969" i="4" s="1"/>
  <c r="H882" i="4"/>
  <c r="N882" i="4" s="1"/>
  <c r="H903" i="4"/>
  <c r="N903" i="4" s="1"/>
  <c r="H959" i="4"/>
  <c r="N959" i="4" s="1"/>
  <c r="H702" i="4"/>
  <c r="N702" i="4" s="1"/>
  <c r="H720" i="4"/>
  <c r="N720" i="4" s="1"/>
  <c r="H790" i="4"/>
  <c r="N790" i="4" s="1"/>
  <c r="H693" i="4"/>
  <c r="N693" i="4" s="1"/>
  <c r="H743" i="4"/>
  <c r="N743" i="4" s="1"/>
  <c r="H759" i="4"/>
  <c r="N759" i="4" s="1"/>
  <c r="H841" i="4"/>
  <c r="N841" i="4" s="1"/>
  <c r="H688" i="4"/>
  <c r="N688" i="4" s="1"/>
  <c r="H705" i="4"/>
  <c r="N705" i="4" s="1"/>
  <c r="H761" i="4"/>
  <c r="N761" i="4" s="1"/>
  <c r="H866" i="4"/>
  <c r="N866" i="4" s="1"/>
  <c r="H899" i="4"/>
  <c r="N899" i="4" s="1"/>
  <c r="H994" i="4"/>
  <c r="N994" i="4" s="1"/>
  <c r="H906" i="4"/>
  <c r="N906" i="4" s="1"/>
  <c r="H895" i="4"/>
  <c r="N895" i="4" s="1"/>
  <c r="H953" i="4"/>
  <c r="N953" i="4" s="1"/>
  <c r="H912" i="4"/>
  <c r="N912" i="4" s="1"/>
  <c r="H812" i="4"/>
  <c r="N812" i="4" s="1"/>
  <c r="H1004" i="4"/>
  <c r="N1004" i="4" s="1"/>
  <c r="H817" i="4"/>
  <c r="N817" i="4" s="1"/>
  <c r="H766" i="4"/>
  <c r="N766" i="4" s="1"/>
  <c r="H952" i="4"/>
  <c r="N952" i="4" s="1"/>
  <c r="H1010" i="4"/>
  <c r="N1010" i="4" s="1"/>
  <c r="H886" i="4"/>
  <c r="N886" i="4" s="1"/>
  <c r="H854" i="4"/>
  <c r="N854" i="4" s="1"/>
  <c r="H869" i="4"/>
  <c r="N869" i="4" s="1"/>
  <c r="H846" i="4"/>
  <c r="N846" i="4" s="1"/>
  <c r="H874" i="4"/>
  <c r="N874" i="4" s="1"/>
  <c r="H740" i="4"/>
  <c r="N740" i="4" s="1"/>
  <c r="H843" i="4"/>
  <c r="N843" i="4" s="1"/>
  <c r="H958" i="4"/>
  <c r="N958" i="4" s="1"/>
  <c r="H878" i="4"/>
  <c r="N878" i="4" s="1"/>
  <c r="H698" i="4"/>
  <c r="N698" i="4" s="1"/>
  <c r="H730" i="4"/>
  <c r="N730" i="4" s="1"/>
  <c r="H745" i="4"/>
  <c r="N745" i="4" s="1"/>
  <c r="H798" i="4"/>
  <c r="N798" i="4" s="1"/>
  <c r="H880" i="4"/>
  <c r="N880" i="4" s="1"/>
  <c r="H962" i="4"/>
  <c r="N962" i="4" s="1"/>
  <c r="H1530" i="4" l="1"/>
  <c r="N1530" i="4" s="1"/>
  <c r="H1430" i="4"/>
  <c r="N1430" i="4" s="1"/>
  <c r="H4941" i="4"/>
  <c r="N4941" i="4" s="1"/>
  <c r="H4038" i="4"/>
  <c r="N4038" i="4" s="1"/>
  <c r="F4708" i="4"/>
  <c r="H4708" i="4" s="1"/>
  <c r="N4708" i="4" s="1"/>
  <c r="H2858" i="4"/>
  <c r="N2858" i="4" s="1"/>
  <c r="H4080" i="4"/>
  <c r="N4080" i="4" s="1"/>
  <c r="F4750" i="4"/>
  <c r="H4750" i="4" s="1"/>
  <c r="N4750" i="4" s="1"/>
  <c r="H4055" i="4"/>
  <c r="N4055" i="4" s="1"/>
  <c r="F4725" i="4"/>
  <c r="H4725" i="4" s="1"/>
  <c r="N4725" i="4" s="1"/>
  <c r="H4171" i="4"/>
  <c r="N4171" i="4" s="1"/>
  <c r="F4841" i="4"/>
  <c r="H4841" i="4" s="1"/>
  <c r="N4841" i="4" s="1"/>
  <c r="H4232" i="4"/>
  <c r="N4232" i="4" s="1"/>
  <c r="F4902" i="4"/>
  <c r="H4902" i="4" s="1"/>
  <c r="N4902" i="4" s="1"/>
  <c r="H4271" i="4"/>
  <c r="N4271" i="4" s="1"/>
  <c r="H2861" i="4"/>
  <c r="N2861" i="4" s="1"/>
  <c r="H3531" i="4"/>
  <c r="N3531" i="4" s="1"/>
  <c r="G4201" i="4"/>
  <c r="H3406" i="4"/>
  <c r="N3406" i="4" s="1"/>
  <c r="F4076" i="4"/>
  <c r="H3639" i="4"/>
  <c r="N3639" i="4" s="1"/>
  <c r="G4309" i="4"/>
  <c r="H3566" i="4"/>
  <c r="N3566" i="4" s="1"/>
  <c r="F4236" i="4"/>
  <c r="H3528" i="4"/>
  <c r="N3528" i="4" s="1"/>
  <c r="G4198" i="4"/>
  <c r="H3425" i="4"/>
  <c r="N3425" i="4" s="1"/>
  <c r="F4095" i="4"/>
  <c r="H3427" i="4"/>
  <c r="N3427" i="4" s="1"/>
  <c r="F4097" i="4"/>
  <c r="H2984" i="4"/>
  <c r="N2984" i="4" s="1"/>
  <c r="G3654" i="4"/>
  <c r="H2968" i="4"/>
  <c r="N2968" i="4" s="1"/>
  <c r="F3638" i="4"/>
  <c r="H2994" i="4"/>
  <c r="N2994" i="4" s="1"/>
  <c r="F3664" i="4"/>
  <c r="H2774" i="4"/>
  <c r="N2774" i="4" s="1"/>
  <c r="F3444" i="4"/>
  <c r="H2801" i="4"/>
  <c r="N2801" i="4" s="1"/>
  <c r="F3471" i="4"/>
  <c r="H2823" i="4"/>
  <c r="N2823" i="4" s="1"/>
  <c r="F3493" i="4"/>
  <c r="H2972" i="4"/>
  <c r="N2972" i="4" s="1"/>
  <c r="F3642" i="4"/>
  <c r="H2750" i="4"/>
  <c r="N2750" i="4" s="1"/>
  <c r="F3420" i="4"/>
  <c r="H2890" i="4"/>
  <c r="N2890" i="4" s="1"/>
  <c r="F3560" i="4"/>
  <c r="H3601" i="4"/>
  <c r="N3601" i="4" s="1"/>
  <c r="H2903" i="4"/>
  <c r="N2903" i="4" s="1"/>
  <c r="F3573" i="4"/>
  <c r="H2882" i="4"/>
  <c r="N2882" i="4" s="1"/>
  <c r="F3552" i="4"/>
  <c r="H2769" i="4"/>
  <c r="N2769" i="4" s="1"/>
  <c r="F3439" i="4"/>
  <c r="H2923" i="4"/>
  <c r="N2923" i="4" s="1"/>
  <c r="F3593" i="4"/>
  <c r="H2827" i="4"/>
  <c r="N2827" i="4" s="1"/>
  <c r="F3497" i="4"/>
  <c r="H2856" i="4"/>
  <c r="N2856" i="4" s="1"/>
  <c r="G3526" i="4"/>
  <c r="H2723" i="4"/>
  <c r="N2723" i="4" s="1"/>
  <c r="G3393" i="4"/>
  <c r="H2916" i="4"/>
  <c r="N2916" i="4" s="1"/>
  <c r="F3586" i="4"/>
  <c r="H2753" i="4"/>
  <c r="N2753" i="4" s="1"/>
  <c r="F3423" i="4"/>
  <c r="H3016" i="4"/>
  <c r="N3016" i="4" s="1"/>
  <c r="F3686" i="4"/>
  <c r="H2871" i="4"/>
  <c r="N2871" i="4" s="1"/>
  <c r="F3541" i="4"/>
  <c r="H3020" i="4"/>
  <c r="N3020" i="4" s="1"/>
  <c r="F3690" i="4"/>
  <c r="H2853" i="4"/>
  <c r="N2853" i="4" s="1"/>
  <c r="G3523" i="4"/>
  <c r="H2771" i="4"/>
  <c r="N2771" i="4" s="1"/>
  <c r="F3441" i="4"/>
  <c r="H2818" i="4"/>
  <c r="N2818" i="4" s="1"/>
  <c r="F3488" i="4"/>
  <c r="H2822" i="4"/>
  <c r="N2822" i="4" s="1"/>
  <c r="F3492" i="4"/>
  <c r="H2829" i="4"/>
  <c r="N2829" i="4" s="1"/>
  <c r="F3499" i="4"/>
  <c r="H2776" i="4"/>
  <c r="N2776" i="4" s="1"/>
  <c r="F3446" i="4"/>
  <c r="H2857" i="4"/>
  <c r="N2857" i="4" s="1"/>
  <c r="G3527" i="4"/>
  <c r="H2794" i="4"/>
  <c r="N2794" i="4" s="1"/>
  <c r="F3464" i="4"/>
  <c r="H2181" i="4"/>
  <c r="N2181" i="4" s="1"/>
  <c r="F2851" i="4"/>
  <c r="H2237" i="4"/>
  <c r="N2237" i="4" s="1"/>
  <c r="F2907" i="4"/>
  <c r="H2335" i="4"/>
  <c r="N2335" i="4" s="1"/>
  <c r="G3005" i="4"/>
  <c r="H2100" i="4"/>
  <c r="N2100" i="4" s="1"/>
  <c r="G2770" i="4"/>
  <c r="H2033" i="4"/>
  <c r="N2033" i="4" s="1"/>
  <c r="F2703" i="4"/>
  <c r="H2330" i="4"/>
  <c r="N2330" i="4" s="1"/>
  <c r="F3000" i="4"/>
  <c r="H2167" i="4"/>
  <c r="N2167" i="4" s="1"/>
  <c r="F2837" i="4"/>
  <c r="H2259" i="4"/>
  <c r="N2259" i="4" s="1"/>
  <c r="F2929" i="4"/>
  <c r="H2207" i="4"/>
  <c r="N2207" i="4" s="1"/>
  <c r="F2877" i="4"/>
  <c r="H2348" i="4"/>
  <c r="N2348" i="4" s="1"/>
  <c r="F3018" i="4"/>
  <c r="H2243" i="4"/>
  <c r="N2243" i="4" s="1"/>
  <c r="F2913" i="4"/>
  <c r="H2117" i="4"/>
  <c r="N2117" i="4" s="1"/>
  <c r="G2787" i="4"/>
  <c r="H2250" i="4"/>
  <c r="N2250" i="4" s="1"/>
  <c r="G2920" i="4"/>
  <c r="H2252" i="4"/>
  <c r="N2252" i="4" s="1"/>
  <c r="F2922" i="4"/>
  <c r="H2931" i="4"/>
  <c r="N2931" i="4" s="1"/>
  <c r="H2168" i="4"/>
  <c r="N2168" i="4" s="1"/>
  <c r="G2838" i="4"/>
  <c r="H2200" i="4"/>
  <c r="N2200" i="4" s="1"/>
  <c r="G2870" i="4"/>
  <c r="H2216" i="4"/>
  <c r="N2216" i="4" s="1"/>
  <c r="F2886" i="4"/>
  <c r="H2155" i="4"/>
  <c r="N2155" i="4" s="1"/>
  <c r="F2825" i="4"/>
  <c r="H2130" i="4"/>
  <c r="N2130" i="4" s="1"/>
  <c r="F2800" i="4"/>
  <c r="G2921" i="4"/>
  <c r="G3591" i="4" s="1"/>
  <c r="G4261" i="4" s="1"/>
  <c r="G4931" i="4" s="1"/>
  <c r="O2251" i="4"/>
  <c r="P2251" i="4" s="1"/>
  <c r="H2125" i="4"/>
  <c r="N2125" i="4" s="1"/>
  <c r="F2795" i="4"/>
  <c r="H2239" i="4"/>
  <c r="N2239" i="4" s="1"/>
  <c r="F2909" i="4"/>
  <c r="H2255" i="4"/>
  <c r="N2255" i="4" s="1"/>
  <c r="G2925" i="4"/>
  <c r="H2314" i="4"/>
  <c r="N2314" i="4" s="1"/>
  <c r="H2128" i="4"/>
  <c r="N2128" i="4" s="1"/>
  <c r="F2798" i="4"/>
  <c r="H2248" i="4"/>
  <c r="N2248" i="4" s="1"/>
  <c r="F2918" i="4"/>
  <c r="H2031" i="4"/>
  <c r="N2031" i="4" s="1"/>
  <c r="G2701" i="4"/>
  <c r="H2206" i="4"/>
  <c r="N2206" i="4" s="1"/>
  <c r="F2876" i="4"/>
  <c r="H2138" i="4"/>
  <c r="N2138" i="4" s="1"/>
  <c r="F2808" i="4"/>
  <c r="H2293" i="4"/>
  <c r="N2293" i="4" s="1"/>
  <c r="F2963" i="4"/>
  <c r="H2309" i="4"/>
  <c r="N2309" i="4" s="1"/>
  <c r="F2979" i="4"/>
  <c r="H2261" i="4"/>
  <c r="N2261" i="4" s="1"/>
  <c r="H1665" i="4"/>
  <c r="N1665" i="4" s="1"/>
  <c r="H1635" i="4"/>
  <c r="N1635" i="4" s="1"/>
  <c r="G2305" i="4"/>
  <c r="H1403" i="4"/>
  <c r="N1403" i="4" s="1"/>
  <c r="F2073" i="4"/>
  <c r="H1519" i="4"/>
  <c r="N1519" i="4" s="1"/>
  <c r="F2189" i="4"/>
  <c r="H1401" i="4"/>
  <c r="N1401" i="4" s="1"/>
  <c r="F2071" i="4"/>
  <c r="H1418" i="4"/>
  <c r="N1418" i="4" s="1"/>
  <c r="G2088" i="4"/>
  <c r="H1361" i="4"/>
  <c r="N1361" i="4" s="1"/>
  <c r="H1571" i="4"/>
  <c r="N1571" i="4" s="1"/>
  <c r="F2241" i="4"/>
  <c r="H1394" i="4"/>
  <c r="N1394" i="4" s="1"/>
  <c r="G2064" i="4"/>
  <c r="H1512" i="4"/>
  <c r="N1512" i="4" s="1"/>
  <c r="F2182" i="4"/>
  <c r="H1641" i="4"/>
  <c r="N1641" i="4" s="1"/>
  <c r="F2311" i="4"/>
  <c r="H1677" i="4"/>
  <c r="N1677" i="4" s="1"/>
  <c r="F2347" i="4"/>
  <c r="H1416" i="4"/>
  <c r="N1416" i="4" s="1"/>
  <c r="F2086" i="4"/>
  <c r="H1445" i="4"/>
  <c r="N1445" i="4" s="1"/>
  <c r="F2115" i="4"/>
  <c r="H1488" i="4"/>
  <c r="N1488" i="4" s="1"/>
  <c r="F2158" i="4"/>
  <c r="H1362" i="4"/>
  <c r="N1362" i="4" s="1"/>
  <c r="F2032" i="4"/>
  <c r="H1659" i="4"/>
  <c r="N1659" i="4" s="1"/>
  <c r="G2329" i="4"/>
  <c r="H1405" i="4"/>
  <c r="N1405" i="4" s="1"/>
  <c r="F2075" i="4"/>
  <c r="H1408" i="4"/>
  <c r="N1408" i="4" s="1"/>
  <c r="F2078" i="4"/>
  <c r="H1443" i="4"/>
  <c r="N1443" i="4" s="1"/>
  <c r="F2113" i="4"/>
  <c r="H1675" i="4"/>
  <c r="N1675" i="4" s="1"/>
  <c r="F2345" i="4"/>
  <c r="H1386" i="4"/>
  <c r="N1386" i="4" s="1"/>
  <c r="F2056" i="4"/>
  <c r="H1577" i="4"/>
  <c r="N1577" i="4" s="1"/>
  <c r="F2247" i="4"/>
  <c r="H1668" i="4"/>
  <c r="N1668" i="4" s="1"/>
  <c r="G2338" i="4"/>
  <c r="H1534" i="4"/>
  <c r="N1534" i="4" s="1"/>
  <c r="F2204" i="4"/>
  <c r="H1504" i="4"/>
  <c r="N1504" i="4" s="1"/>
  <c r="F2174" i="4"/>
  <c r="H1364" i="4"/>
  <c r="N1364" i="4" s="1"/>
  <c r="F2034" i="4"/>
  <c r="H1407" i="4"/>
  <c r="N1407" i="4" s="1"/>
  <c r="G2077" i="4"/>
  <c r="H1442" i="4"/>
  <c r="N1442" i="4" s="1"/>
  <c r="G2112" i="4"/>
  <c r="H1562" i="4"/>
  <c r="N1562" i="4" s="1"/>
  <c r="F2232" i="4"/>
  <c r="H1515" i="4"/>
  <c r="N1515" i="4" s="1"/>
  <c r="G2185" i="4"/>
  <c r="H1381" i="4"/>
  <c r="N1381" i="4" s="1"/>
  <c r="F2051" i="4"/>
  <c r="H1506" i="4"/>
  <c r="N1506" i="4" s="1"/>
  <c r="G2176" i="4"/>
  <c r="H1559" i="4"/>
  <c r="N1559" i="4" s="1"/>
  <c r="G2229" i="4"/>
  <c r="H1527" i="4"/>
  <c r="N1527" i="4" s="1"/>
  <c r="F2197" i="4"/>
  <c r="H1376" i="4"/>
  <c r="N1376" i="4" s="1"/>
  <c r="F2046" i="4"/>
  <c r="H1505" i="4"/>
  <c r="N1505" i="4" s="1"/>
  <c r="G2175" i="4"/>
  <c r="H1643" i="4"/>
  <c r="N1643" i="4" s="1"/>
  <c r="F2313" i="4"/>
  <c r="H1564" i="4"/>
  <c r="N1564" i="4" s="1"/>
  <c r="G2234" i="4"/>
  <c r="H1378" i="4"/>
  <c r="N1378" i="4" s="1"/>
  <c r="F2048" i="4"/>
  <c r="H1625" i="4"/>
  <c r="N1625" i="4" s="1"/>
  <c r="F2295" i="4"/>
  <c r="H1553" i="4"/>
  <c r="N1553" i="4" s="1"/>
  <c r="F2223" i="4"/>
  <c r="H1627" i="4"/>
  <c r="N1627" i="4" s="1"/>
  <c r="F2297" i="4"/>
  <c r="H1520" i="4"/>
  <c r="N1520" i="4" s="1"/>
  <c r="F2190" i="4"/>
  <c r="H1395" i="4"/>
  <c r="N1395" i="4" s="1"/>
  <c r="F2065" i="4"/>
  <c r="H1425" i="4"/>
  <c r="N1425" i="4" s="1"/>
  <c r="G2095" i="4"/>
  <c r="H1473" i="4"/>
  <c r="N1473" i="4" s="1"/>
  <c r="F2143" i="4"/>
  <c r="H1509" i="4"/>
  <c r="N1509" i="4" s="1"/>
  <c r="G2179" i="4"/>
  <c r="H1532" i="4"/>
  <c r="N1532" i="4" s="1"/>
  <c r="F2202" i="4"/>
  <c r="H1638" i="4"/>
  <c r="N1638" i="4" s="1"/>
  <c r="G2308" i="4"/>
  <c r="H1351" i="4"/>
  <c r="N1351" i="4" s="1"/>
  <c r="G2021" i="4"/>
  <c r="H1389" i="4"/>
  <c r="N1389" i="4" s="1"/>
  <c r="F2059" i="4"/>
  <c r="H1367" i="4"/>
  <c r="N1367" i="4" s="1"/>
  <c r="G2037" i="4"/>
  <c r="H1514" i="4"/>
  <c r="N1514" i="4" s="1"/>
  <c r="F2184" i="4"/>
  <c r="H1379" i="4"/>
  <c r="N1379" i="4" s="1"/>
  <c r="G2049" i="4"/>
  <c r="H1543" i="4"/>
  <c r="N1543" i="4" s="1"/>
  <c r="G2213" i="4"/>
  <c r="H1656" i="4"/>
  <c r="N1656" i="4" s="1"/>
  <c r="G2326" i="4"/>
  <c r="H1486" i="4"/>
  <c r="N1486" i="4" s="1"/>
  <c r="F2156" i="4"/>
  <c r="H1388" i="4"/>
  <c r="N1388" i="4" s="1"/>
  <c r="G2058" i="4"/>
  <c r="H1529" i="4"/>
  <c r="N1529" i="4" s="1"/>
  <c r="F2199" i="4"/>
  <c r="H1438" i="4"/>
  <c r="N1438" i="4" s="1"/>
  <c r="F2108" i="4"/>
  <c r="H1503" i="4"/>
  <c r="N1503" i="4" s="1"/>
  <c r="G2173" i="4"/>
  <c r="H1662" i="4"/>
  <c r="N1662" i="4" s="1"/>
  <c r="G2332" i="4"/>
  <c r="H1667" i="4"/>
  <c r="N1667" i="4" s="1"/>
  <c r="G2337" i="4"/>
  <c r="H1561" i="4"/>
  <c r="N1561" i="4" s="1"/>
  <c r="F2231" i="4"/>
  <c r="H1545" i="4"/>
  <c r="N1545" i="4" s="1"/>
  <c r="F2215" i="4"/>
  <c r="H1359" i="4"/>
  <c r="N1359" i="4" s="1"/>
  <c r="F2029" i="4"/>
  <c r="H1492" i="4"/>
  <c r="N1492" i="4" s="1"/>
  <c r="F2162" i="4"/>
  <c r="H1541" i="4"/>
  <c r="N1541" i="4" s="1"/>
  <c r="F2211" i="4"/>
  <c r="H1523" i="4"/>
  <c r="N1523" i="4" s="1"/>
  <c r="F2193" i="4"/>
  <c r="H1652" i="4"/>
  <c r="N1652" i="4" s="1"/>
  <c r="G2322" i="4"/>
  <c r="H1633" i="4"/>
  <c r="N1633" i="4" s="1"/>
  <c r="F2303" i="4"/>
  <c r="H1584" i="4"/>
  <c r="N1584" i="4" s="1"/>
  <c r="F2254" i="4"/>
  <c r="H1490" i="4"/>
  <c r="N1490" i="4" s="1"/>
  <c r="F2160" i="4"/>
  <c r="H1370" i="4"/>
  <c r="N1370" i="4" s="1"/>
  <c r="F2040" i="4"/>
  <c r="H1409" i="4"/>
  <c r="N1409" i="4" s="1"/>
  <c r="G2079" i="4"/>
  <c r="H1444" i="4"/>
  <c r="N1444" i="4" s="1"/>
  <c r="F2114" i="4"/>
  <c r="H1500" i="4"/>
  <c r="N1500" i="4" s="1"/>
  <c r="G2170" i="4"/>
  <c r="H1533" i="4"/>
  <c r="N1533" i="4" s="1"/>
  <c r="G2203" i="4"/>
  <c r="H1579" i="4"/>
  <c r="N1579" i="4" s="1"/>
  <c r="F2249" i="4"/>
  <c r="H1501" i="4"/>
  <c r="N1501" i="4" s="1"/>
  <c r="G2171" i="4"/>
  <c r="H1391" i="4"/>
  <c r="N1391" i="4" s="1"/>
  <c r="F2061" i="4"/>
  <c r="H1528" i="4"/>
  <c r="N1528" i="4" s="1"/>
  <c r="G2198" i="4"/>
  <c r="H1636" i="4"/>
  <c r="N1636" i="4" s="1"/>
  <c r="F2306" i="4"/>
  <c r="H1469" i="4"/>
  <c r="N1469" i="4" s="1"/>
  <c r="F2139" i="4"/>
  <c r="H1452" i="4"/>
  <c r="N1452" i="4" s="1"/>
  <c r="F2122" i="4"/>
  <c r="H1356" i="4"/>
  <c r="N1356" i="4" s="1"/>
  <c r="F2026" i="4"/>
  <c r="H1670" i="4"/>
  <c r="N1670" i="4" s="1"/>
  <c r="G2340" i="4"/>
  <c r="H1658" i="4"/>
  <c r="N1658" i="4" s="1"/>
  <c r="F2328" i="4"/>
  <c r="H1581" i="4"/>
  <c r="N1581" i="4" s="1"/>
  <c r="F2251" i="4"/>
  <c r="H1435" i="4"/>
  <c r="N1435" i="4" s="1"/>
  <c r="G2105" i="4"/>
  <c r="H1642" i="4"/>
  <c r="N1642" i="4" s="1"/>
  <c r="G2312" i="4"/>
  <c r="H1588" i="4"/>
  <c r="N1588" i="4" s="1"/>
  <c r="F2258" i="4"/>
  <c r="H1631" i="4"/>
  <c r="N1631" i="4" s="1"/>
  <c r="F2301" i="4"/>
  <c r="H1525" i="4"/>
  <c r="N1525" i="4" s="1"/>
  <c r="F2195" i="4"/>
  <c r="H1499" i="4"/>
  <c r="N1499" i="4" s="1"/>
  <c r="F2169" i="4"/>
  <c r="H1459" i="4"/>
  <c r="N1459" i="4" s="1"/>
  <c r="G2129" i="4"/>
  <c r="H1526" i="4"/>
  <c r="N1526" i="4" s="1"/>
  <c r="G2196" i="4"/>
  <c r="H1510" i="4"/>
  <c r="N1510" i="4" s="1"/>
  <c r="G2180" i="4"/>
  <c r="H1558" i="4"/>
  <c r="N1558" i="4" s="1"/>
  <c r="G2228" i="4"/>
  <c r="H1476" i="4"/>
  <c r="N1476" i="4" s="1"/>
  <c r="F2146" i="4"/>
  <c r="H1353" i="4"/>
  <c r="N1353" i="4" s="1"/>
  <c r="F2023" i="4"/>
  <c r="H1369" i="4"/>
  <c r="N1369" i="4" s="1"/>
  <c r="F2039" i="4"/>
  <c r="H1428" i="4"/>
  <c r="N1428" i="4" s="1"/>
  <c r="G2098" i="4"/>
  <c r="H1470" i="4"/>
  <c r="N1470" i="4" s="1"/>
  <c r="G2140" i="4"/>
  <c r="H1566" i="4"/>
  <c r="N1566" i="4" s="1"/>
  <c r="F2236" i="4"/>
  <c r="H1554" i="4"/>
  <c r="N1554" i="4" s="1"/>
  <c r="F2224" i="4"/>
  <c r="H1472" i="4"/>
  <c r="N1472" i="4" s="1"/>
  <c r="F2142" i="4"/>
  <c r="H1508" i="4"/>
  <c r="N1508" i="4" s="1"/>
  <c r="G2178" i="4"/>
  <c r="H1673" i="4"/>
  <c r="N1673" i="4" s="1"/>
  <c r="G2343" i="4"/>
  <c r="H1475" i="4"/>
  <c r="N1475" i="4" s="1"/>
  <c r="F2145" i="4"/>
  <c r="H1590" i="4"/>
  <c r="N1590" i="4" s="1"/>
  <c r="F2260" i="4"/>
  <c r="H1575" i="4"/>
  <c r="N1575" i="4" s="1"/>
  <c r="F2245" i="4"/>
  <c r="H1448" i="4"/>
  <c r="N1448" i="4" s="1"/>
  <c r="F2118" i="4"/>
  <c r="H1471" i="4"/>
  <c r="N1471" i="4" s="1"/>
  <c r="F2141" i="4"/>
  <c r="G2177" i="4"/>
  <c r="H1651" i="4"/>
  <c r="N1651" i="4" s="1"/>
  <c r="F2321" i="4"/>
  <c r="H1419" i="4"/>
  <c r="N1419" i="4" s="1"/>
  <c r="F2089" i="4"/>
  <c r="H1634" i="4"/>
  <c r="N1634" i="4" s="1"/>
  <c r="F2304" i="4"/>
  <c r="H1560" i="4"/>
  <c r="N1560" i="4" s="1"/>
  <c r="F2230" i="4"/>
  <c r="H1480" i="4"/>
  <c r="N1480" i="4" s="1"/>
  <c r="F2150" i="4"/>
  <c r="H1479" i="4"/>
  <c r="N1479" i="4" s="1"/>
  <c r="F2149" i="4"/>
  <c r="H1572" i="4"/>
  <c r="N1572" i="4" s="1"/>
  <c r="F2242" i="4"/>
  <c r="H1586" i="4"/>
  <c r="N1586" i="4" s="1"/>
  <c r="F2256" i="4"/>
  <c r="H1481" i="4"/>
  <c r="N1481" i="4" s="1"/>
  <c r="F2151" i="4"/>
  <c r="H1450" i="4"/>
  <c r="N1450" i="4" s="1"/>
  <c r="F2120" i="4"/>
  <c r="H1437" i="4"/>
  <c r="N1437" i="4" s="1"/>
  <c r="G2107" i="4"/>
  <c r="H1557" i="4"/>
  <c r="N1557" i="4" s="1"/>
  <c r="F2227" i="4"/>
  <c r="H1683" i="4"/>
  <c r="N1683" i="4" s="1"/>
  <c r="F2353" i="4"/>
  <c r="H1653" i="4"/>
  <c r="N1653" i="4" s="1"/>
  <c r="F2323" i="4"/>
  <c r="H1570" i="4"/>
  <c r="N1570" i="4" s="1"/>
  <c r="G2240" i="4"/>
  <c r="H1540" i="4"/>
  <c r="N1540" i="4" s="1"/>
  <c r="G2210" i="4"/>
  <c r="H1453" i="4"/>
  <c r="N1453" i="4" s="1"/>
  <c r="F2123" i="4"/>
  <c r="H1494" i="4"/>
  <c r="N1494" i="4" s="1"/>
  <c r="F2164" i="4"/>
  <c r="H1352" i="4"/>
  <c r="N1352" i="4" s="1"/>
  <c r="F2022" i="4"/>
  <c r="H1412" i="4"/>
  <c r="N1412" i="4" s="1"/>
  <c r="G2082" i="4"/>
  <c r="H1449" i="4"/>
  <c r="N1449" i="4" s="1"/>
  <c r="F2119" i="4"/>
  <c r="H1551" i="4"/>
  <c r="N1551" i="4" s="1"/>
  <c r="F2221" i="4"/>
  <c r="H1493" i="4"/>
  <c r="N1493" i="4" s="1"/>
  <c r="G2163" i="4"/>
  <c r="H1456" i="4"/>
  <c r="N1456" i="4" s="1"/>
  <c r="F2126" i="4"/>
  <c r="H1496" i="4"/>
  <c r="N1496" i="4" s="1"/>
  <c r="F2166" i="4"/>
  <c r="H1457" i="4"/>
  <c r="N1457" i="4" s="1"/>
  <c r="G2127" i="4"/>
  <c r="H1587" i="4"/>
  <c r="N1587" i="4" s="1"/>
  <c r="F2257" i="4"/>
  <c r="H1432" i="4"/>
  <c r="N1432" i="4" s="1"/>
  <c r="F2102" i="4"/>
  <c r="H1420" i="4"/>
  <c r="N1420" i="4" s="1"/>
  <c r="G2090" i="4"/>
  <c r="H1439" i="4"/>
  <c r="N1439" i="4" s="1"/>
  <c r="F2109" i="4"/>
  <c r="H1549" i="4"/>
  <c r="N1549" i="4" s="1"/>
  <c r="G2219" i="4"/>
  <c r="H1384" i="4"/>
  <c r="N1384" i="4" s="1"/>
  <c r="F2054" i="4"/>
  <c r="H1357" i="4"/>
  <c r="N1357" i="4" s="1"/>
  <c r="G2027" i="4"/>
  <c r="H1498" i="4"/>
  <c r="N1498" i="4" s="1"/>
  <c r="H1666" i="4"/>
  <c r="N1666" i="4" s="1"/>
  <c r="G2336" i="4"/>
  <c r="H1466" i="4"/>
  <c r="N1466" i="4" s="1"/>
  <c r="F2136" i="4"/>
  <c r="H1446" i="4"/>
  <c r="N1446" i="4" s="1"/>
  <c r="F2116" i="4"/>
  <c r="H1538" i="4"/>
  <c r="N1538" i="4" s="1"/>
  <c r="G2208" i="4"/>
  <c r="O1538" i="4"/>
  <c r="P1538" i="4" s="1"/>
  <c r="H1568" i="4"/>
  <c r="N1568" i="4" s="1"/>
  <c r="G2238" i="4"/>
  <c r="H1426" i="4"/>
  <c r="N1426" i="4" s="1"/>
  <c r="F2096" i="4"/>
  <c r="H1427" i="4"/>
  <c r="N1427" i="4" s="1"/>
  <c r="G2097" i="4"/>
  <c r="H1637" i="4"/>
  <c r="N1637" i="4" s="1"/>
  <c r="F2307" i="4"/>
  <c r="H1463" i="4"/>
  <c r="N1463" i="4" s="1"/>
  <c r="F2133" i="4"/>
  <c r="H1555" i="4"/>
  <c r="N1555" i="4" s="1"/>
  <c r="G2225" i="4"/>
  <c r="H1522" i="4"/>
  <c r="N1522" i="4" s="1"/>
  <c r="F2192" i="4"/>
  <c r="H1441" i="4"/>
  <c r="N1441" i="4" s="1"/>
  <c r="F2111" i="4"/>
  <c r="H1462" i="4"/>
  <c r="N1462" i="4" s="1"/>
  <c r="G2132" i="4"/>
  <c r="H1502" i="4"/>
  <c r="N1502" i="4" s="1"/>
  <c r="F2172" i="4"/>
  <c r="H1393" i="4"/>
  <c r="N1393" i="4" s="1"/>
  <c r="F2063" i="4"/>
  <c r="H1406" i="4"/>
  <c r="N1406" i="4" s="1"/>
  <c r="G2076" i="4"/>
  <c r="H1679" i="4"/>
  <c r="N1679" i="4" s="1"/>
  <c r="F2349" i="4"/>
  <c r="H1440" i="4"/>
  <c r="N1440" i="4" s="1"/>
  <c r="G2110" i="4"/>
  <c r="H1424" i="4"/>
  <c r="N1424" i="4" s="1"/>
  <c r="F2094" i="4"/>
  <c r="H1465" i="4"/>
  <c r="N1465" i="4" s="1"/>
  <c r="F2135" i="4"/>
  <c r="H1626" i="4"/>
  <c r="N1626" i="4" s="1"/>
  <c r="G2296" i="4"/>
  <c r="H1421" i="4"/>
  <c r="N1421" i="4" s="1"/>
  <c r="F2091" i="4"/>
  <c r="H1671" i="4"/>
  <c r="N1671" i="4" s="1"/>
  <c r="G2341" i="4"/>
  <c r="H1672" i="4"/>
  <c r="N1672" i="4" s="1"/>
  <c r="G2342" i="4"/>
  <c r="H1655" i="4"/>
  <c r="N1655" i="4" s="1"/>
  <c r="F2325" i="4"/>
  <c r="H1365" i="4"/>
  <c r="N1365" i="4" s="1"/>
  <c r="F2035" i="4"/>
  <c r="H1385" i="4"/>
  <c r="N1385" i="4" s="1"/>
  <c r="G2055" i="4"/>
  <c r="H1423" i="4"/>
  <c r="N1423" i="4" s="1"/>
  <c r="G2093" i="4"/>
  <c r="H1464" i="4"/>
  <c r="N1464" i="4" s="1"/>
  <c r="G2134" i="4"/>
  <c r="H1574" i="4"/>
  <c r="N1574" i="4" s="1"/>
  <c r="F2244" i="4"/>
  <c r="H1355" i="4"/>
  <c r="N1355" i="4" s="1"/>
  <c r="G2025" i="4"/>
  <c r="H1477" i="4"/>
  <c r="N1477" i="4" s="1"/>
  <c r="F2147" i="4"/>
  <c r="D271" i="2"/>
  <c r="C271" i="4"/>
  <c r="C941" i="4" s="1"/>
  <c r="C1611" i="4" s="1"/>
  <c r="C2281" i="4" s="1"/>
  <c r="C2951" i="4" s="1"/>
  <c r="C3621" i="4" s="1"/>
  <c r="C4291" i="4" s="1"/>
  <c r="C4961" i="4" s="1"/>
  <c r="E271" i="2"/>
  <c r="G271" i="2" s="1"/>
  <c r="D271" i="4"/>
  <c r="D941" i="4" s="1"/>
  <c r="D1611" i="4" s="1"/>
  <c r="D2281" i="4" s="1"/>
  <c r="D2951" i="4" s="1"/>
  <c r="D3621" i="4" s="1"/>
  <c r="D4291" i="4" s="1"/>
  <c r="D4961" i="4" s="1"/>
  <c r="C974" i="4"/>
  <c r="C1644" i="4" s="1"/>
  <c r="C2314" i="4" s="1"/>
  <c r="C2984" i="4" s="1"/>
  <c r="C3654" i="4" s="1"/>
  <c r="C4324" i="4" s="1"/>
  <c r="C4994" i="4" s="1"/>
  <c r="H248" i="3"/>
  <c r="H4198" i="4" l="1"/>
  <c r="N4198" i="4" s="1"/>
  <c r="G4868" i="4"/>
  <c r="H4868" i="4" s="1"/>
  <c r="N4868" i="4" s="1"/>
  <c r="H4076" i="4"/>
  <c r="N4076" i="4" s="1"/>
  <c r="F4746" i="4"/>
  <c r="H4746" i="4" s="1"/>
  <c r="N4746" i="4" s="1"/>
  <c r="H4097" i="4"/>
  <c r="N4097" i="4" s="1"/>
  <c r="F4767" i="4"/>
  <c r="H4767" i="4" s="1"/>
  <c r="N4767" i="4" s="1"/>
  <c r="H4236" i="4"/>
  <c r="N4236" i="4" s="1"/>
  <c r="F4906" i="4"/>
  <c r="H4906" i="4" s="1"/>
  <c r="N4906" i="4" s="1"/>
  <c r="H4201" i="4"/>
  <c r="N4201" i="4" s="1"/>
  <c r="G4871" i="4"/>
  <c r="H4871" i="4" s="1"/>
  <c r="N4871" i="4" s="1"/>
  <c r="H4095" i="4"/>
  <c r="N4095" i="4" s="1"/>
  <c r="F4765" i="4"/>
  <c r="H4765" i="4" s="1"/>
  <c r="N4765" i="4" s="1"/>
  <c r="H4309" i="4"/>
  <c r="N4309" i="4" s="1"/>
  <c r="G4979" i="4"/>
  <c r="H4979" i="4" s="1"/>
  <c r="N4979" i="4" s="1"/>
  <c r="H3642" i="4"/>
  <c r="N3642" i="4" s="1"/>
  <c r="F4312" i="4"/>
  <c r="H3560" i="4"/>
  <c r="N3560" i="4" s="1"/>
  <c r="F4230" i="4"/>
  <c r="H3493" i="4"/>
  <c r="N3493" i="4" s="1"/>
  <c r="F4163" i="4"/>
  <c r="H3664" i="4"/>
  <c r="N3664" i="4" s="1"/>
  <c r="F4334" i="4"/>
  <c r="H3654" i="4"/>
  <c r="N3654" i="4" s="1"/>
  <c r="G4324" i="4"/>
  <c r="H3464" i="4"/>
  <c r="N3464" i="4" s="1"/>
  <c r="F4134" i="4"/>
  <c r="H3499" i="4"/>
  <c r="N3499" i="4" s="1"/>
  <c r="F4169" i="4"/>
  <c r="H3441" i="4"/>
  <c r="N3441" i="4" s="1"/>
  <c r="F4111" i="4"/>
  <c r="H3541" i="4"/>
  <c r="N3541" i="4" s="1"/>
  <c r="F4211" i="4"/>
  <c r="H3586" i="4"/>
  <c r="N3586" i="4" s="1"/>
  <c r="F4256" i="4"/>
  <c r="H3497" i="4"/>
  <c r="N3497" i="4" s="1"/>
  <c r="F4167" i="4"/>
  <c r="H3552" i="4"/>
  <c r="N3552" i="4" s="1"/>
  <c r="F4222" i="4"/>
  <c r="H3446" i="4"/>
  <c r="N3446" i="4" s="1"/>
  <c r="F4116" i="4"/>
  <c r="H3690" i="4"/>
  <c r="N3690" i="4" s="1"/>
  <c r="F4360" i="4"/>
  <c r="H3423" i="4"/>
  <c r="N3423" i="4" s="1"/>
  <c r="F4093" i="4"/>
  <c r="H3439" i="4"/>
  <c r="N3439" i="4" s="1"/>
  <c r="F4109" i="4"/>
  <c r="H3420" i="4"/>
  <c r="N3420" i="4" s="1"/>
  <c r="F4090" i="4"/>
  <c r="H3471" i="4"/>
  <c r="N3471" i="4" s="1"/>
  <c r="F4141" i="4"/>
  <c r="H3638" i="4"/>
  <c r="N3638" i="4" s="1"/>
  <c r="F4308" i="4"/>
  <c r="H3444" i="4"/>
  <c r="N3444" i="4" s="1"/>
  <c r="F4114" i="4"/>
  <c r="H3488" i="4"/>
  <c r="N3488" i="4" s="1"/>
  <c r="F4158" i="4"/>
  <c r="H3526" i="4"/>
  <c r="N3526" i="4" s="1"/>
  <c r="G4196" i="4"/>
  <c r="H3527" i="4"/>
  <c r="N3527" i="4" s="1"/>
  <c r="G4197" i="4"/>
  <c r="H3492" i="4"/>
  <c r="N3492" i="4" s="1"/>
  <c r="F4162" i="4"/>
  <c r="H3523" i="4"/>
  <c r="N3523" i="4" s="1"/>
  <c r="G4193" i="4"/>
  <c r="H3686" i="4"/>
  <c r="N3686" i="4" s="1"/>
  <c r="F4356" i="4"/>
  <c r="H3393" i="4"/>
  <c r="N3393" i="4" s="1"/>
  <c r="G4063" i="4"/>
  <c r="H3593" i="4"/>
  <c r="N3593" i="4" s="1"/>
  <c r="F4263" i="4"/>
  <c r="H3573" i="4"/>
  <c r="N3573" i="4" s="1"/>
  <c r="F4243" i="4"/>
  <c r="H2979" i="4"/>
  <c r="N2979" i="4" s="1"/>
  <c r="F3649" i="4"/>
  <c r="H2876" i="4"/>
  <c r="N2876" i="4" s="1"/>
  <c r="F3546" i="4"/>
  <c r="H2877" i="4"/>
  <c r="N2877" i="4" s="1"/>
  <c r="F3547" i="4"/>
  <c r="H3000" i="4"/>
  <c r="N3000" i="4" s="1"/>
  <c r="F3670" i="4"/>
  <c r="H3005" i="4"/>
  <c r="N3005" i="4" s="1"/>
  <c r="G3675" i="4"/>
  <c r="H2798" i="4"/>
  <c r="N2798" i="4" s="1"/>
  <c r="F3468" i="4"/>
  <c r="H2909" i="4"/>
  <c r="N2909" i="4" s="1"/>
  <c r="F3579" i="4"/>
  <c r="H2800" i="4"/>
  <c r="N2800" i="4" s="1"/>
  <c r="F3470" i="4"/>
  <c r="H2870" i="4"/>
  <c r="N2870" i="4" s="1"/>
  <c r="G3540" i="4"/>
  <c r="H2922" i="4"/>
  <c r="N2922" i="4" s="1"/>
  <c r="F3592" i="4"/>
  <c r="H2913" i="4"/>
  <c r="N2913" i="4" s="1"/>
  <c r="F3583" i="4"/>
  <c r="H2963" i="4"/>
  <c r="N2963" i="4" s="1"/>
  <c r="F3633" i="4"/>
  <c r="H2929" i="4"/>
  <c r="N2929" i="4" s="1"/>
  <c r="F3599" i="4"/>
  <c r="H2703" i="4"/>
  <c r="N2703" i="4" s="1"/>
  <c r="F3373" i="4"/>
  <c r="H2907" i="4"/>
  <c r="N2907" i="4" s="1"/>
  <c r="F3577" i="4"/>
  <c r="H2701" i="4"/>
  <c r="N2701" i="4" s="1"/>
  <c r="G3371" i="4"/>
  <c r="H2795" i="4"/>
  <c r="N2795" i="4" s="1"/>
  <c r="F3465" i="4"/>
  <c r="H2825" i="4"/>
  <c r="N2825" i="4" s="1"/>
  <c r="F3495" i="4"/>
  <c r="H2838" i="4"/>
  <c r="N2838" i="4" s="1"/>
  <c r="G3508" i="4"/>
  <c r="H2920" i="4"/>
  <c r="N2920" i="4" s="1"/>
  <c r="G3590" i="4"/>
  <c r="H3018" i="4"/>
  <c r="N3018" i="4" s="1"/>
  <c r="F3688" i="4"/>
  <c r="H2808" i="4"/>
  <c r="N2808" i="4" s="1"/>
  <c r="F3478" i="4"/>
  <c r="H2925" i="4"/>
  <c r="N2925" i="4" s="1"/>
  <c r="G3595" i="4"/>
  <c r="H2837" i="4"/>
  <c r="N2837" i="4" s="1"/>
  <c r="F3507" i="4"/>
  <c r="H2770" i="4"/>
  <c r="N2770" i="4" s="1"/>
  <c r="G3440" i="4"/>
  <c r="H2851" i="4"/>
  <c r="N2851" i="4" s="1"/>
  <c r="F3521" i="4"/>
  <c r="H2918" i="4"/>
  <c r="N2918" i="4" s="1"/>
  <c r="F3588" i="4"/>
  <c r="H2886" i="4"/>
  <c r="N2886" i="4" s="1"/>
  <c r="F3556" i="4"/>
  <c r="H2787" i="4"/>
  <c r="N2787" i="4" s="1"/>
  <c r="G3457" i="4"/>
  <c r="H2336" i="4"/>
  <c r="N2336" i="4" s="1"/>
  <c r="G3006" i="4"/>
  <c r="H2177" i="4"/>
  <c r="N2177" i="4" s="1"/>
  <c r="G2847" i="4"/>
  <c r="H2189" i="4"/>
  <c r="N2189" i="4" s="1"/>
  <c r="F2859" i="4"/>
  <c r="H2244" i="4"/>
  <c r="N2244" i="4" s="1"/>
  <c r="F2914" i="4"/>
  <c r="H2055" i="4"/>
  <c r="N2055" i="4" s="1"/>
  <c r="G2725" i="4"/>
  <c r="H2342" i="4"/>
  <c r="N2342" i="4" s="1"/>
  <c r="G3012" i="4"/>
  <c r="H2296" i="4"/>
  <c r="N2296" i="4" s="1"/>
  <c r="G2966" i="4"/>
  <c r="G3636" i="4" s="1"/>
  <c r="H2110" i="4"/>
  <c r="N2110" i="4" s="1"/>
  <c r="G2780" i="4"/>
  <c r="H2063" i="4"/>
  <c r="N2063" i="4" s="1"/>
  <c r="F2733" i="4"/>
  <c r="H2111" i="4"/>
  <c r="N2111" i="4" s="1"/>
  <c r="F2781" i="4"/>
  <c r="H2133" i="4"/>
  <c r="N2133" i="4" s="1"/>
  <c r="F2803" i="4"/>
  <c r="H2096" i="4"/>
  <c r="N2096" i="4" s="1"/>
  <c r="F2766" i="4"/>
  <c r="H2054" i="4"/>
  <c r="N2054" i="4" s="1"/>
  <c r="F2724" i="4"/>
  <c r="H2090" i="4"/>
  <c r="N2090" i="4" s="1"/>
  <c r="G2760" i="4"/>
  <c r="H2127" i="4"/>
  <c r="N2127" i="4" s="1"/>
  <c r="G2797" i="4"/>
  <c r="H2163" i="4"/>
  <c r="N2163" i="4" s="1"/>
  <c r="G2833" i="4"/>
  <c r="H2082" i="4"/>
  <c r="N2082" i="4" s="1"/>
  <c r="G2752" i="4"/>
  <c r="H2123" i="4"/>
  <c r="N2123" i="4" s="1"/>
  <c r="F2793" i="4"/>
  <c r="H2323" i="4"/>
  <c r="N2323" i="4" s="1"/>
  <c r="F2993" i="4"/>
  <c r="H2107" i="4"/>
  <c r="N2107" i="4" s="1"/>
  <c r="G2777" i="4"/>
  <c r="H2256" i="4"/>
  <c r="N2256" i="4" s="1"/>
  <c r="F2926" i="4"/>
  <c r="H2150" i="4"/>
  <c r="N2150" i="4" s="1"/>
  <c r="F2820" i="4"/>
  <c r="H2141" i="4"/>
  <c r="N2141" i="4" s="1"/>
  <c r="F2811" i="4"/>
  <c r="H2260" i="4"/>
  <c r="N2260" i="4" s="1"/>
  <c r="F2930" i="4"/>
  <c r="H2178" i="4"/>
  <c r="N2178" i="4" s="1"/>
  <c r="G2848" i="4"/>
  <c r="H2236" i="4"/>
  <c r="N2236" i="4" s="1"/>
  <c r="F2906" i="4"/>
  <c r="H2039" i="4"/>
  <c r="N2039" i="4" s="1"/>
  <c r="F2709" i="4"/>
  <c r="H2228" i="4"/>
  <c r="N2228" i="4" s="1"/>
  <c r="G2898" i="4"/>
  <c r="H2129" i="4"/>
  <c r="N2129" i="4" s="1"/>
  <c r="G2799" i="4"/>
  <c r="H2301" i="4"/>
  <c r="N2301" i="4" s="1"/>
  <c r="F2971" i="4"/>
  <c r="H2105" i="4"/>
  <c r="N2105" i="4" s="1"/>
  <c r="G2775" i="4"/>
  <c r="H2340" i="4"/>
  <c r="N2340" i="4" s="1"/>
  <c r="G3010" i="4"/>
  <c r="H2139" i="4"/>
  <c r="N2139" i="4" s="1"/>
  <c r="F2809" i="4"/>
  <c r="H2061" i="4"/>
  <c r="N2061" i="4" s="1"/>
  <c r="F2731" i="4"/>
  <c r="H2203" i="4"/>
  <c r="N2203" i="4" s="1"/>
  <c r="G2873" i="4"/>
  <c r="H2079" i="4"/>
  <c r="N2079" i="4" s="1"/>
  <c r="G2749" i="4"/>
  <c r="H2254" i="4"/>
  <c r="N2254" i="4" s="1"/>
  <c r="F2924" i="4"/>
  <c r="H2193" i="4"/>
  <c r="N2193" i="4" s="1"/>
  <c r="F2863" i="4"/>
  <c r="H2029" i="4"/>
  <c r="N2029" i="4" s="1"/>
  <c r="F2699" i="4"/>
  <c r="H2337" i="4"/>
  <c r="N2337" i="4" s="1"/>
  <c r="G3007" i="4"/>
  <c r="H2108" i="4"/>
  <c r="N2108" i="4" s="1"/>
  <c r="F2778" i="4"/>
  <c r="H2156" i="4"/>
  <c r="N2156" i="4" s="1"/>
  <c r="F2826" i="4"/>
  <c r="H2049" i="4"/>
  <c r="N2049" i="4" s="1"/>
  <c r="G2719" i="4"/>
  <c r="H2059" i="4"/>
  <c r="N2059" i="4" s="1"/>
  <c r="F2729" i="4"/>
  <c r="H2202" i="4"/>
  <c r="N2202" i="4" s="1"/>
  <c r="F2872" i="4"/>
  <c r="H2095" i="4"/>
  <c r="N2095" i="4" s="1"/>
  <c r="G2765" i="4"/>
  <c r="H2297" i="4"/>
  <c r="N2297" i="4" s="1"/>
  <c r="F2967" i="4"/>
  <c r="H2048" i="4"/>
  <c r="N2048" i="4" s="1"/>
  <c r="F2718" i="4"/>
  <c r="H2175" i="4"/>
  <c r="N2175" i="4" s="1"/>
  <c r="G2845" i="4"/>
  <c r="H2229" i="4"/>
  <c r="N2229" i="4" s="1"/>
  <c r="G2899" i="4"/>
  <c r="H2185" i="4"/>
  <c r="N2185" i="4" s="1"/>
  <c r="G2855" i="4"/>
  <c r="O2185" i="4"/>
  <c r="P2185" i="4" s="1"/>
  <c r="H2077" i="4"/>
  <c r="N2077" i="4" s="1"/>
  <c r="G2747" i="4"/>
  <c r="H2204" i="4"/>
  <c r="N2204" i="4" s="1"/>
  <c r="F2874" i="4"/>
  <c r="H2056" i="4"/>
  <c r="N2056" i="4" s="1"/>
  <c r="F2726" i="4"/>
  <c r="H2078" i="4"/>
  <c r="N2078" i="4" s="1"/>
  <c r="F2748" i="4"/>
  <c r="H2032" i="4"/>
  <c r="N2032" i="4" s="1"/>
  <c r="F2702" i="4"/>
  <c r="H2086" i="4"/>
  <c r="N2086" i="4" s="1"/>
  <c r="F2756" i="4"/>
  <c r="H2182" i="4"/>
  <c r="N2182" i="4" s="1"/>
  <c r="F2852" i="4"/>
  <c r="H2116" i="4"/>
  <c r="N2116" i="4" s="1"/>
  <c r="F2786" i="4"/>
  <c r="H2089" i="4"/>
  <c r="N2089" i="4" s="1"/>
  <c r="F2759" i="4"/>
  <c r="H2088" i="4"/>
  <c r="N2088" i="4" s="1"/>
  <c r="G2758" i="4"/>
  <c r="H2073" i="4"/>
  <c r="N2073" i="4" s="1"/>
  <c r="F2743" i="4"/>
  <c r="H2208" i="4"/>
  <c r="N2208" i="4" s="1"/>
  <c r="G2878" i="4"/>
  <c r="O2208" i="4"/>
  <c r="P2208" i="4" s="1"/>
  <c r="H2147" i="4"/>
  <c r="N2147" i="4" s="1"/>
  <c r="F2817" i="4"/>
  <c r="H2134" i="4"/>
  <c r="N2134" i="4" s="1"/>
  <c r="G2804" i="4"/>
  <c r="H2035" i="4"/>
  <c r="N2035" i="4" s="1"/>
  <c r="F2705" i="4"/>
  <c r="H2341" i="4"/>
  <c r="N2341" i="4" s="1"/>
  <c r="G3011" i="4"/>
  <c r="H2135" i="4"/>
  <c r="N2135" i="4" s="1"/>
  <c r="F2805" i="4"/>
  <c r="H2349" i="4"/>
  <c r="N2349" i="4" s="1"/>
  <c r="F3019" i="4"/>
  <c r="H2172" i="4"/>
  <c r="N2172" i="4" s="1"/>
  <c r="F2842" i="4"/>
  <c r="H2192" i="4"/>
  <c r="N2192" i="4" s="1"/>
  <c r="F2862" i="4"/>
  <c r="H2307" i="4"/>
  <c r="N2307" i="4" s="1"/>
  <c r="F2977" i="4"/>
  <c r="H2238" i="4"/>
  <c r="N2238" i="4" s="1"/>
  <c r="G2908" i="4"/>
  <c r="H2219" i="4"/>
  <c r="N2219" i="4" s="1"/>
  <c r="G2889" i="4"/>
  <c r="H2102" i="4"/>
  <c r="N2102" i="4" s="1"/>
  <c r="F2772" i="4"/>
  <c r="H2166" i="4"/>
  <c r="N2166" i="4" s="1"/>
  <c r="F2836" i="4"/>
  <c r="H2221" i="4"/>
  <c r="N2221" i="4" s="1"/>
  <c r="F2891" i="4"/>
  <c r="H2022" i="4"/>
  <c r="N2022" i="4" s="1"/>
  <c r="F2692" i="4"/>
  <c r="H2210" i="4"/>
  <c r="N2210" i="4" s="1"/>
  <c r="G2880" i="4"/>
  <c r="H2353" i="4"/>
  <c r="N2353" i="4" s="1"/>
  <c r="F3023" i="4"/>
  <c r="H2120" i="4"/>
  <c r="N2120" i="4" s="1"/>
  <c r="F2790" i="4"/>
  <c r="H2242" i="4"/>
  <c r="N2242" i="4" s="1"/>
  <c r="F2912" i="4"/>
  <c r="H2230" i="4"/>
  <c r="N2230" i="4" s="1"/>
  <c r="F2900" i="4"/>
  <c r="H2118" i="4"/>
  <c r="N2118" i="4" s="1"/>
  <c r="F2788" i="4"/>
  <c r="H2145" i="4"/>
  <c r="N2145" i="4" s="1"/>
  <c r="F2815" i="4"/>
  <c r="H2142" i="4"/>
  <c r="N2142" i="4" s="1"/>
  <c r="F2812" i="4"/>
  <c r="H2140" i="4"/>
  <c r="N2140" i="4" s="1"/>
  <c r="G2810" i="4"/>
  <c r="H2023" i="4"/>
  <c r="N2023" i="4" s="1"/>
  <c r="F2693" i="4"/>
  <c r="H2180" i="4"/>
  <c r="N2180" i="4" s="1"/>
  <c r="G2850" i="4"/>
  <c r="H2169" i="4"/>
  <c r="N2169" i="4" s="1"/>
  <c r="F2839" i="4"/>
  <c r="H2258" i="4"/>
  <c r="N2258" i="4" s="1"/>
  <c r="F2928" i="4"/>
  <c r="H2251" i="4"/>
  <c r="N2251" i="4" s="1"/>
  <c r="F2921" i="4"/>
  <c r="H2026" i="4"/>
  <c r="N2026" i="4" s="1"/>
  <c r="F2696" i="4"/>
  <c r="H2306" i="4"/>
  <c r="N2306" i="4" s="1"/>
  <c r="F2976" i="4"/>
  <c r="H2171" i="4"/>
  <c r="N2171" i="4" s="1"/>
  <c r="G2841" i="4"/>
  <c r="H2170" i="4"/>
  <c r="N2170" i="4" s="1"/>
  <c r="G2840" i="4"/>
  <c r="H2040" i="4"/>
  <c r="N2040" i="4" s="1"/>
  <c r="F2710" i="4"/>
  <c r="H2303" i="4"/>
  <c r="N2303" i="4" s="1"/>
  <c r="F2973" i="4"/>
  <c r="H2211" i="4"/>
  <c r="N2211" i="4" s="1"/>
  <c r="F2881" i="4"/>
  <c r="H2215" i="4"/>
  <c r="N2215" i="4" s="1"/>
  <c r="F2885" i="4"/>
  <c r="H2332" i="4"/>
  <c r="N2332" i="4" s="1"/>
  <c r="G3002" i="4"/>
  <c r="H2199" i="4"/>
  <c r="N2199" i="4" s="1"/>
  <c r="F2869" i="4"/>
  <c r="H2326" i="4"/>
  <c r="N2326" i="4" s="1"/>
  <c r="G2996" i="4"/>
  <c r="H2184" i="4"/>
  <c r="N2184" i="4" s="1"/>
  <c r="F2854" i="4"/>
  <c r="H2021" i="4"/>
  <c r="N2021" i="4" s="1"/>
  <c r="G2691" i="4"/>
  <c r="H2179" i="4"/>
  <c r="N2179" i="4" s="1"/>
  <c r="G2849" i="4"/>
  <c r="H2065" i="4"/>
  <c r="N2065" i="4" s="1"/>
  <c r="F2735" i="4"/>
  <c r="H2223" i="4"/>
  <c r="N2223" i="4" s="1"/>
  <c r="F2893" i="4"/>
  <c r="H2234" i="4"/>
  <c r="N2234" i="4" s="1"/>
  <c r="G2904" i="4"/>
  <c r="H2046" i="4"/>
  <c r="N2046" i="4" s="1"/>
  <c r="F2716" i="4"/>
  <c r="H2176" i="4"/>
  <c r="N2176" i="4" s="1"/>
  <c r="G2846" i="4"/>
  <c r="H2232" i="4"/>
  <c r="N2232" i="4" s="1"/>
  <c r="F2902" i="4"/>
  <c r="H2034" i="4"/>
  <c r="N2034" i="4" s="1"/>
  <c r="F2704" i="4"/>
  <c r="H2338" i="4"/>
  <c r="N2338" i="4" s="1"/>
  <c r="G3008" i="4"/>
  <c r="H2345" i="4"/>
  <c r="N2345" i="4" s="1"/>
  <c r="F3015" i="4"/>
  <c r="H2075" i="4"/>
  <c r="N2075" i="4" s="1"/>
  <c r="F2745" i="4"/>
  <c r="H2158" i="4"/>
  <c r="N2158" i="4" s="1"/>
  <c r="F2828" i="4"/>
  <c r="H2347" i="4"/>
  <c r="N2347" i="4" s="1"/>
  <c r="F3017" i="4"/>
  <c r="H2064" i="4"/>
  <c r="N2064" i="4" s="1"/>
  <c r="G2734" i="4"/>
  <c r="O2064" i="4"/>
  <c r="P2064" i="4" s="1"/>
  <c r="H2136" i="4"/>
  <c r="N2136" i="4" s="1"/>
  <c r="F2806" i="4"/>
  <c r="H2321" i="4"/>
  <c r="N2321" i="4" s="1"/>
  <c r="F2991" i="4"/>
  <c r="H2071" i="4"/>
  <c r="N2071" i="4" s="1"/>
  <c r="F2741" i="4"/>
  <c r="H2305" i="4"/>
  <c r="N2305" i="4" s="1"/>
  <c r="G2975" i="4"/>
  <c r="O2305" i="4"/>
  <c r="P2305" i="4" s="1"/>
  <c r="H2025" i="4"/>
  <c r="N2025" i="4" s="1"/>
  <c r="G2695" i="4"/>
  <c r="H2093" i="4"/>
  <c r="N2093" i="4" s="1"/>
  <c r="G2763" i="4"/>
  <c r="H2325" i="4"/>
  <c r="N2325" i="4" s="1"/>
  <c r="F2995" i="4"/>
  <c r="H2091" i="4"/>
  <c r="N2091" i="4" s="1"/>
  <c r="F2761" i="4"/>
  <c r="H2094" i="4"/>
  <c r="N2094" i="4" s="1"/>
  <c r="F2764" i="4"/>
  <c r="H2076" i="4"/>
  <c r="N2076" i="4" s="1"/>
  <c r="G2746" i="4"/>
  <c r="H2132" i="4"/>
  <c r="N2132" i="4" s="1"/>
  <c r="G2802" i="4"/>
  <c r="H2225" i="4"/>
  <c r="N2225" i="4" s="1"/>
  <c r="G2895" i="4"/>
  <c r="H2097" i="4"/>
  <c r="N2097" i="4" s="1"/>
  <c r="G2767" i="4"/>
  <c r="H2027" i="4"/>
  <c r="N2027" i="4" s="1"/>
  <c r="G2697" i="4"/>
  <c r="H2109" i="4"/>
  <c r="N2109" i="4" s="1"/>
  <c r="F2779" i="4"/>
  <c r="H2257" i="4"/>
  <c r="N2257" i="4" s="1"/>
  <c r="F2927" i="4"/>
  <c r="H2126" i="4"/>
  <c r="N2126" i="4" s="1"/>
  <c r="F2796" i="4"/>
  <c r="H2119" i="4"/>
  <c r="N2119" i="4" s="1"/>
  <c r="F2789" i="4"/>
  <c r="H2164" i="4"/>
  <c r="N2164" i="4" s="1"/>
  <c r="F2834" i="4"/>
  <c r="H2240" i="4"/>
  <c r="N2240" i="4" s="1"/>
  <c r="G2910" i="4"/>
  <c r="H2227" i="4"/>
  <c r="N2227" i="4" s="1"/>
  <c r="F2897" i="4"/>
  <c r="H2151" i="4"/>
  <c r="N2151" i="4" s="1"/>
  <c r="F2821" i="4"/>
  <c r="H2149" i="4"/>
  <c r="N2149" i="4" s="1"/>
  <c r="F2819" i="4"/>
  <c r="H2304" i="4"/>
  <c r="N2304" i="4" s="1"/>
  <c r="F2974" i="4"/>
  <c r="H2245" i="4"/>
  <c r="N2245" i="4" s="1"/>
  <c r="F2915" i="4"/>
  <c r="H2343" i="4"/>
  <c r="N2343" i="4" s="1"/>
  <c r="G3013" i="4"/>
  <c r="H2224" i="4"/>
  <c r="N2224" i="4" s="1"/>
  <c r="F2894" i="4"/>
  <c r="H2098" i="4"/>
  <c r="N2098" i="4" s="1"/>
  <c r="G2768" i="4"/>
  <c r="H2146" i="4"/>
  <c r="N2146" i="4" s="1"/>
  <c r="F2816" i="4"/>
  <c r="H2196" i="4"/>
  <c r="N2196" i="4" s="1"/>
  <c r="G2866" i="4"/>
  <c r="G3536" i="4" s="1"/>
  <c r="H2195" i="4"/>
  <c r="N2195" i="4" s="1"/>
  <c r="F2865" i="4"/>
  <c r="H2312" i="4"/>
  <c r="N2312" i="4" s="1"/>
  <c r="G2982" i="4"/>
  <c r="O2312" i="4"/>
  <c r="P2312" i="4" s="1"/>
  <c r="H2328" i="4"/>
  <c r="N2328" i="4" s="1"/>
  <c r="F2998" i="4"/>
  <c r="H2122" i="4"/>
  <c r="N2122" i="4" s="1"/>
  <c r="F2792" i="4"/>
  <c r="H2198" i="4"/>
  <c r="N2198" i="4" s="1"/>
  <c r="G2868" i="4"/>
  <c r="H2249" i="4"/>
  <c r="N2249" i="4" s="1"/>
  <c r="F2919" i="4"/>
  <c r="H2114" i="4"/>
  <c r="N2114" i="4" s="1"/>
  <c r="F2784" i="4"/>
  <c r="H2160" i="4"/>
  <c r="N2160" i="4" s="1"/>
  <c r="F2830" i="4"/>
  <c r="H2322" i="4"/>
  <c r="N2322" i="4" s="1"/>
  <c r="G2992" i="4"/>
  <c r="H2162" i="4"/>
  <c r="N2162" i="4" s="1"/>
  <c r="F2832" i="4"/>
  <c r="H2231" i="4"/>
  <c r="N2231" i="4" s="1"/>
  <c r="F2901" i="4"/>
  <c r="H2173" i="4"/>
  <c r="N2173" i="4" s="1"/>
  <c r="G2843" i="4"/>
  <c r="H2058" i="4"/>
  <c r="N2058" i="4" s="1"/>
  <c r="G2728" i="4"/>
  <c r="O2058" i="4"/>
  <c r="P2058" i="4" s="1"/>
  <c r="H2213" i="4"/>
  <c r="N2213" i="4" s="1"/>
  <c r="G2883" i="4"/>
  <c r="H2037" i="4"/>
  <c r="N2037" i="4" s="1"/>
  <c r="G2707" i="4"/>
  <c r="H2308" i="4"/>
  <c r="N2308" i="4" s="1"/>
  <c r="G2978" i="4"/>
  <c r="O2308" i="4"/>
  <c r="P2308" i="4" s="1"/>
  <c r="H2143" i="4"/>
  <c r="N2143" i="4" s="1"/>
  <c r="F2813" i="4"/>
  <c r="H2190" i="4"/>
  <c r="N2190" i="4" s="1"/>
  <c r="F2860" i="4"/>
  <c r="H2295" i="4"/>
  <c r="N2295" i="4" s="1"/>
  <c r="F2965" i="4"/>
  <c r="H2313" i="4"/>
  <c r="N2313" i="4" s="1"/>
  <c r="F2983" i="4"/>
  <c r="H2197" i="4"/>
  <c r="N2197" i="4" s="1"/>
  <c r="F2867" i="4"/>
  <c r="H2051" i="4"/>
  <c r="N2051" i="4" s="1"/>
  <c r="F2721" i="4"/>
  <c r="H2112" i="4"/>
  <c r="N2112" i="4" s="1"/>
  <c r="G2782" i="4"/>
  <c r="H2174" i="4"/>
  <c r="N2174" i="4" s="1"/>
  <c r="F2844" i="4"/>
  <c r="H2247" i="4"/>
  <c r="N2247" i="4" s="1"/>
  <c r="F2917" i="4"/>
  <c r="H2113" i="4"/>
  <c r="N2113" i="4" s="1"/>
  <c r="F2783" i="4"/>
  <c r="H2329" i="4"/>
  <c r="N2329" i="4" s="1"/>
  <c r="G2999" i="4"/>
  <c r="H2115" i="4"/>
  <c r="N2115" i="4" s="1"/>
  <c r="F2785" i="4"/>
  <c r="H2311" i="4"/>
  <c r="N2311" i="4" s="1"/>
  <c r="F2981" i="4"/>
  <c r="H2241" i="4"/>
  <c r="N2241" i="4" s="1"/>
  <c r="F2911" i="4"/>
  <c r="E251" i="4"/>
  <c r="E921" i="4" s="1"/>
  <c r="M251" i="2"/>
  <c r="H242" i="3"/>
  <c r="H243" i="3"/>
  <c r="H4243" i="4" l="1"/>
  <c r="N4243" i="4" s="1"/>
  <c r="F4913" i="4"/>
  <c r="H4913" i="4" s="1"/>
  <c r="N4913" i="4" s="1"/>
  <c r="H4356" i="4"/>
  <c r="N4356" i="4" s="1"/>
  <c r="F5026" i="4"/>
  <c r="H5026" i="4" s="1"/>
  <c r="N5026" i="4" s="1"/>
  <c r="H4197" i="4"/>
  <c r="N4197" i="4" s="1"/>
  <c r="G4867" i="4"/>
  <c r="H4867" i="4" s="1"/>
  <c r="N4867" i="4" s="1"/>
  <c r="H4114" i="4"/>
  <c r="N4114" i="4" s="1"/>
  <c r="F4784" i="4"/>
  <c r="H4784" i="4" s="1"/>
  <c r="N4784" i="4" s="1"/>
  <c r="H4090" i="4"/>
  <c r="N4090" i="4" s="1"/>
  <c r="F4760" i="4"/>
  <c r="H4760" i="4" s="1"/>
  <c r="N4760" i="4" s="1"/>
  <c r="H4360" i="4"/>
  <c r="N4360" i="4" s="1"/>
  <c r="F5030" i="4"/>
  <c r="H5030" i="4" s="1"/>
  <c r="N5030" i="4" s="1"/>
  <c r="H4167" i="4"/>
  <c r="N4167" i="4" s="1"/>
  <c r="F4837" i="4"/>
  <c r="H4837" i="4" s="1"/>
  <c r="N4837" i="4" s="1"/>
  <c r="H4111" i="4"/>
  <c r="N4111" i="4" s="1"/>
  <c r="F4781" i="4"/>
  <c r="H4781" i="4" s="1"/>
  <c r="N4781" i="4" s="1"/>
  <c r="H4324" i="4"/>
  <c r="N4324" i="4" s="1"/>
  <c r="G4994" i="4"/>
  <c r="H4994" i="4" s="1"/>
  <c r="N4994" i="4" s="1"/>
  <c r="H4230" i="4"/>
  <c r="N4230" i="4" s="1"/>
  <c r="F4900" i="4"/>
  <c r="H4900" i="4" s="1"/>
  <c r="N4900" i="4" s="1"/>
  <c r="H4263" i="4"/>
  <c r="N4263" i="4" s="1"/>
  <c r="F4933" i="4"/>
  <c r="H4933" i="4" s="1"/>
  <c r="N4933" i="4" s="1"/>
  <c r="H4193" i="4"/>
  <c r="N4193" i="4" s="1"/>
  <c r="G4863" i="4"/>
  <c r="H4863" i="4" s="1"/>
  <c r="N4863" i="4" s="1"/>
  <c r="H4196" i="4"/>
  <c r="N4196" i="4" s="1"/>
  <c r="G4866" i="4"/>
  <c r="H4866" i="4" s="1"/>
  <c r="N4866" i="4" s="1"/>
  <c r="H4308" i="4"/>
  <c r="N4308" i="4" s="1"/>
  <c r="F4978" i="4"/>
  <c r="H4978" i="4" s="1"/>
  <c r="N4978" i="4" s="1"/>
  <c r="H4109" i="4"/>
  <c r="N4109" i="4" s="1"/>
  <c r="F4779" i="4"/>
  <c r="H4779" i="4" s="1"/>
  <c r="N4779" i="4" s="1"/>
  <c r="H4116" i="4"/>
  <c r="N4116" i="4" s="1"/>
  <c r="F4786" i="4"/>
  <c r="H4786" i="4" s="1"/>
  <c r="N4786" i="4" s="1"/>
  <c r="H4256" i="4"/>
  <c r="N4256" i="4" s="1"/>
  <c r="F4926" i="4"/>
  <c r="H4926" i="4" s="1"/>
  <c r="N4926" i="4" s="1"/>
  <c r="H4169" i="4"/>
  <c r="N4169" i="4" s="1"/>
  <c r="F4839" i="4"/>
  <c r="H4839" i="4" s="1"/>
  <c r="N4839" i="4" s="1"/>
  <c r="H4334" i="4"/>
  <c r="N4334" i="4" s="1"/>
  <c r="F5004" i="4"/>
  <c r="H5004" i="4" s="1"/>
  <c r="N5004" i="4" s="1"/>
  <c r="H4312" i="4"/>
  <c r="N4312" i="4" s="1"/>
  <c r="F4982" i="4"/>
  <c r="H4982" i="4" s="1"/>
  <c r="N4982" i="4" s="1"/>
  <c r="H4063" i="4"/>
  <c r="N4063" i="4" s="1"/>
  <c r="G4733" i="4"/>
  <c r="H4733" i="4" s="1"/>
  <c r="N4733" i="4" s="1"/>
  <c r="H4162" i="4"/>
  <c r="N4162" i="4" s="1"/>
  <c r="F4832" i="4"/>
  <c r="H4832" i="4" s="1"/>
  <c r="N4832" i="4" s="1"/>
  <c r="H4158" i="4"/>
  <c r="N4158" i="4" s="1"/>
  <c r="F4828" i="4"/>
  <c r="H4828" i="4" s="1"/>
  <c r="N4828" i="4" s="1"/>
  <c r="H4141" i="4"/>
  <c r="N4141" i="4" s="1"/>
  <c r="F4811" i="4"/>
  <c r="H4811" i="4" s="1"/>
  <c r="N4811" i="4" s="1"/>
  <c r="H4093" i="4"/>
  <c r="N4093" i="4" s="1"/>
  <c r="F4763" i="4"/>
  <c r="H4763" i="4" s="1"/>
  <c r="N4763" i="4" s="1"/>
  <c r="H4222" i="4"/>
  <c r="N4222" i="4" s="1"/>
  <c r="F4892" i="4"/>
  <c r="H4892" i="4" s="1"/>
  <c r="N4892" i="4" s="1"/>
  <c r="H4211" i="4"/>
  <c r="N4211" i="4" s="1"/>
  <c r="F4881" i="4"/>
  <c r="H4881" i="4" s="1"/>
  <c r="N4881" i="4" s="1"/>
  <c r="H4134" i="4"/>
  <c r="N4134" i="4" s="1"/>
  <c r="F4804" i="4"/>
  <c r="H4804" i="4" s="1"/>
  <c r="N4804" i="4" s="1"/>
  <c r="H4163" i="4"/>
  <c r="N4163" i="4" s="1"/>
  <c r="F4833" i="4"/>
  <c r="H4833" i="4" s="1"/>
  <c r="N4833" i="4" s="1"/>
  <c r="H3599" i="4"/>
  <c r="N3599" i="4" s="1"/>
  <c r="F4269" i="4"/>
  <c r="H3556" i="4"/>
  <c r="N3556" i="4" s="1"/>
  <c r="F4226" i="4"/>
  <c r="H3440" i="4"/>
  <c r="N3440" i="4" s="1"/>
  <c r="G4110" i="4"/>
  <c r="H3478" i="4"/>
  <c r="N3478" i="4" s="1"/>
  <c r="F4148" i="4"/>
  <c r="H3371" i="4"/>
  <c r="N3371" i="4" s="1"/>
  <c r="G4041" i="4"/>
  <c r="H3592" i="4"/>
  <c r="N3592" i="4" s="1"/>
  <c r="F4262" i="4"/>
  <c r="H3579" i="4"/>
  <c r="N3579" i="4" s="1"/>
  <c r="F4249" i="4"/>
  <c r="H3670" i="4"/>
  <c r="N3670" i="4" s="1"/>
  <c r="F4340" i="4"/>
  <c r="H3649" i="4"/>
  <c r="N3649" i="4" s="1"/>
  <c r="F4319" i="4"/>
  <c r="H3536" i="4"/>
  <c r="N3536" i="4" s="1"/>
  <c r="G4206" i="4"/>
  <c r="H3636" i="4"/>
  <c r="N3636" i="4" s="1"/>
  <c r="G4306" i="4"/>
  <c r="H3588" i="4"/>
  <c r="N3588" i="4" s="1"/>
  <c r="F4258" i="4"/>
  <c r="H3507" i="4"/>
  <c r="N3507" i="4" s="1"/>
  <c r="F4177" i="4"/>
  <c r="H3688" i="4"/>
  <c r="N3688" i="4" s="1"/>
  <c r="F4358" i="4"/>
  <c r="H3495" i="4"/>
  <c r="N3495" i="4" s="1"/>
  <c r="F4165" i="4"/>
  <c r="H3577" i="4"/>
  <c r="N3577" i="4" s="1"/>
  <c r="F4247" i="4"/>
  <c r="H3633" i="4"/>
  <c r="N3633" i="4" s="1"/>
  <c r="F4303" i="4"/>
  <c r="H3540" i="4"/>
  <c r="N3540" i="4" s="1"/>
  <c r="G4210" i="4"/>
  <c r="H3468" i="4"/>
  <c r="N3468" i="4" s="1"/>
  <c r="F4138" i="4"/>
  <c r="H3547" i="4"/>
  <c r="N3547" i="4" s="1"/>
  <c r="F4217" i="4"/>
  <c r="H3508" i="4"/>
  <c r="N3508" i="4" s="1"/>
  <c r="G4178" i="4"/>
  <c r="H3457" i="4"/>
  <c r="N3457" i="4" s="1"/>
  <c r="G4127" i="4"/>
  <c r="H3521" i="4"/>
  <c r="N3521" i="4" s="1"/>
  <c r="F4191" i="4"/>
  <c r="H3595" i="4"/>
  <c r="N3595" i="4" s="1"/>
  <c r="G4265" i="4"/>
  <c r="H3590" i="4"/>
  <c r="N3590" i="4" s="1"/>
  <c r="G4260" i="4"/>
  <c r="H3465" i="4"/>
  <c r="N3465" i="4" s="1"/>
  <c r="F4135" i="4"/>
  <c r="H3373" i="4"/>
  <c r="N3373" i="4" s="1"/>
  <c r="F4043" i="4"/>
  <c r="H3583" i="4"/>
  <c r="N3583" i="4" s="1"/>
  <c r="F4253" i="4"/>
  <c r="H3470" i="4"/>
  <c r="N3470" i="4" s="1"/>
  <c r="F4140" i="4"/>
  <c r="H3675" i="4"/>
  <c r="N3675" i="4" s="1"/>
  <c r="G4345" i="4"/>
  <c r="H3546" i="4"/>
  <c r="N3546" i="4" s="1"/>
  <c r="F4216" i="4"/>
  <c r="H2721" i="4"/>
  <c r="N2721" i="4" s="1"/>
  <c r="F3391" i="4"/>
  <c r="H2868" i="4"/>
  <c r="N2868" i="4" s="1"/>
  <c r="G3538" i="4"/>
  <c r="H2999" i="4"/>
  <c r="N2999" i="4" s="1"/>
  <c r="G3669" i="4"/>
  <c r="H2867" i="4"/>
  <c r="N2867" i="4" s="1"/>
  <c r="F3537" i="4"/>
  <c r="H2728" i="4"/>
  <c r="N2728" i="4" s="1"/>
  <c r="G3398" i="4"/>
  <c r="H2915" i="4"/>
  <c r="N2915" i="4" s="1"/>
  <c r="F3585" i="4"/>
  <c r="H2821" i="4"/>
  <c r="N2821" i="4" s="1"/>
  <c r="F3491" i="4"/>
  <c r="H2834" i="4"/>
  <c r="N2834" i="4" s="1"/>
  <c r="F3504" i="4"/>
  <c r="H2767" i="4"/>
  <c r="N2767" i="4" s="1"/>
  <c r="G3437" i="4"/>
  <c r="H2746" i="4"/>
  <c r="N2746" i="4" s="1"/>
  <c r="G3416" i="4"/>
  <c r="H2995" i="4"/>
  <c r="N2995" i="4" s="1"/>
  <c r="F3665" i="4"/>
  <c r="H2981" i="4"/>
  <c r="N2981" i="4" s="1"/>
  <c r="F3651" i="4"/>
  <c r="H2783" i="4"/>
  <c r="N2783" i="4" s="1"/>
  <c r="F3453" i="4"/>
  <c r="H2782" i="4"/>
  <c r="N2782" i="4" s="1"/>
  <c r="G3452" i="4"/>
  <c r="H2983" i="4"/>
  <c r="N2983" i="4" s="1"/>
  <c r="F3653" i="4"/>
  <c r="H2813" i="4"/>
  <c r="N2813" i="4" s="1"/>
  <c r="F3483" i="4"/>
  <c r="H2843" i="4"/>
  <c r="N2843" i="4" s="1"/>
  <c r="G3513" i="4"/>
  <c r="H2992" i="4"/>
  <c r="N2992" i="4" s="1"/>
  <c r="G3662" i="4"/>
  <c r="H2919" i="4"/>
  <c r="N2919" i="4" s="1"/>
  <c r="F3589" i="4"/>
  <c r="H2998" i="4"/>
  <c r="N2998" i="4" s="1"/>
  <c r="F3668" i="4"/>
  <c r="H2806" i="4"/>
  <c r="N2806" i="4" s="1"/>
  <c r="F3476" i="4"/>
  <c r="H2852" i="4"/>
  <c r="N2852" i="4" s="1"/>
  <c r="F3522" i="4"/>
  <c r="H2748" i="4"/>
  <c r="N2748" i="4" s="1"/>
  <c r="F3418" i="4"/>
  <c r="H2747" i="4"/>
  <c r="N2747" i="4" s="1"/>
  <c r="G3417" i="4"/>
  <c r="H2883" i="4"/>
  <c r="N2883" i="4" s="1"/>
  <c r="G3553" i="4"/>
  <c r="H2894" i="4"/>
  <c r="N2894" i="4" s="1"/>
  <c r="F3564" i="4"/>
  <c r="H2974" i="4"/>
  <c r="N2974" i="4" s="1"/>
  <c r="F3644" i="4"/>
  <c r="H2897" i="4"/>
  <c r="N2897" i="4" s="1"/>
  <c r="F3567" i="4"/>
  <c r="H2789" i="4"/>
  <c r="N2789" i="4" s="1"/>
  <c r="F3459" i="4"/>
  <c r="H2779" i="4"/>
  <c r="N2779" i="4" s="1"/>
  <c r="F3449" i="4"/>
  <c r="H2895" i="4"/>
  <c r="N2895" i="4" s="1"/>
  <c r="G3565" i="4"/>
  <c r="H2764" i="4"/>
  <c r="N2764" i="4" s="1"/>
  <c r="F3434" i="4"/>
  <c r="H2763" i="4"/>
  <c r="N2763" i="4" s="1"/>
  <c r="G3433" i="4"/>
  <c r="H2828" i="4"/>
  <c r="N2828" i="4" s="1"/>
  <c r="F3498" i="4"/>
  <c r="H3008" i="4"/>
  <c r="N3008" i="4" s="1"/>
  <c r="G3678" i="4"/>
  <c r="H2846" i="4"/>
  <c r="N2846" i="4" s="1"/>
  <c r="G3516" i="4"/>
  <c r="H2893" i="4"/>
  <c r="N2893" i="4" s="1"/>
  <c r="F3563" i="4"/>
  <c r="H2691" i="4"/>
  <c r="N2691" i="4" s="1"/>
  <c r="G3361" i="4"/>
  <c r="H2869" i="4"/>
  <c r="N2869" i="4" s="1"/>
  <c r="F3539" i="4"/>
  <c r="H2881" i="4"/>
  <c r="N2881" i="4" s="1"/>
  <c r="F3551" i="4"/>
  <c r="H2840" i="4"/>
  <c r="N2840" i="4" s="1"/>
  <c r="G3510" i="4"/>
  <c r="H2696" i="4"/>
  <c r="N2696" i="4" s="1"/>
  <c r="F3366" i="4"/>
  <c r="H2839" i="4"/>
  <c r="N2839" i="4" s="1"/>
  <c r="F3509" i="4"/>
  <c r="H2810" i="4"/>
  <c r="N2810" i="4" s="1"/>
  <c r="G3480" i="4"/>
  <c r="H2788" i="4"/>
  <c r="N2788" i="4" s="1"/>
  <c r="F3458" i="4"/>
  <c r="H2790" i="4"/>
  <c r="N2790" i="4" s="1"/>
  <c r="F3460" i="4"/>
  <c r="H2692" i="4"/>
  <c r="N2692" i="4" s="1"/>
  <c r="F3362" i="4"/>
  <c r="H2772" i="4"/>
  <c r="N2772" i="4" s="1"/>
  <c r="F3442" i="4"/>
  <c r="H2977" i="4"/>
  <c r="N2977" i="4" s="1"/>
  <c r="F3647" i="4"/>
  <c r="H3019" i="4"/>
  <c r="N3019" i="4" s="1"/>
  <c r="F3689" i="4"/>
  <c r="H2705" i="4"/>
  <c r="N2705" i="4" s="1"/>
  <c r="F3375" i="4"/>
  <c r="H2845" i="4"/>
  <c r="N2845" i="4" s="1"/>
  <c r="G3515" i="4"/>
  <c r="H2765" i="4"/>
  <c r="N2765" i="4" s="1"/>
  <c r="G3435" i="4"/>
  <c r="H2719" i="4"/>
  <c r="N2719" i="4" s="1"/>
  <c r="G3389" i="4"/>
  <c r="H3007" i="4"/>
  <c r="N3007" i="4" s="1"/>
  <c r="G3677" i="4"/>
  <c r="H2924" i="4"/>
  <c r="N2924" i="4" s="1"/>
  <c r="F3594" i="4"/>
  <c r="H2731" i="4"/>
  <c r="N2731" i="4" s="1"/>
  <c r="F3401" i="4"/>
  <c r="H2775" i="4"/>
  <c r="N2775" i="4" s="1"/>
  <c r="G3445" i="4"/>
  <c r="H2898" i="4"/>
  <c r="N2898" i="4" s="1"/>
  <c r="G3568" i="4"/>
  <c r="H2848" i="4"/>
  <c r="N2848" i="4" s="1"/>
  <c r="G3518" i="4"/>
  <c r="H2820" i="4"/>
  <c r="N2820" i="4" s="1"/>
  <c r="F3490" i="4"/>
  <c r="H2993" i="4"/>
  <c r="N2993" i="4" s="1"/>
  <c r="F3663" i="4"/>
  <c r="H2833" i="4"/>
  <c r="N2833" i="4" s="1"/>
  <c r="G3503" i="4"/>
  <c r="H2724" i="4"/>
  <c r="N2724" i="4" s="1"/>
  <c r="F3394" i="4"/>
  <c r="H2781" i="4"/>
  <c r="N2781" i="4" s="1"/>
  <c r="F3451" i="4"/>
  <c r="H2914" i="4"/>
  <c r="N2914" i="4" s="1"/>
  <c r="F3584" i="4"/>
  <c r="H3006" i="4"/>
  <c r="N3006" i="4" s="1"/>
  <c r="G3676" i="4"/>
  <c r="H2901" i="4"/>
  <c r="N2901" i="4" s="1"/>
  <c r="F3571" i="4"/>
  <c r="H2741" i="4"/>
  <c r="N2741" i="4" s="1"/>
  <c r="F3411" i="4"/>
  <c r="H2878" i="4"/>
  <c r="N2878" i="4" s="1"/>
  <c r="G3548" i="4"/>
  <c r="H2759" i="4"/>
  <c r="N2759" i="4" s="1"/>
  <c r="F3429" i="4"/>
  <c r="H2756" i="4"/>
  <c r="N2756" i="4" s="1"/>
  <c r="F3426" i="4"/>
  <c r="H2726" i="4"/>
  <c r="N2726" i="4" s="1"/>
  <c r="F3396" i="4"/>
  <c r="H2978" i="4"/>
  <c r="N2978" i="4" s="1"/>
  <c r="G3648" i="4"/>
  <c r="H2982" i="4"/>
  <c r="N2982" i="4" s="1"/>
  <c r="G3652" i="4"/>
  <c r="H2816" i="4"/>
  <c r="N2816" i="4" s="1"/>
  <c r="F3486" i="4"/>
  <c r="H3013" i="4"/>
  <c r="N3013" i="4" s="1"/>
  <c r="G3683" i="4"/>
  <c r="H2819" i="4"/>
  <c r="N2819" i="4" s="1"/>
  <c r="F3489" i="4"/>
  <c r="H2910" i="4"/>
  <c r="N2910" i="4" s="1"/>
  <c r="G3580" i="4"/>
  <c r="H2796" i="4"/>
  <c r="N2796" i="4" s="1"/>
  <c r="F3466" i="4"/>
  <c r="H2697" i="4"/>
  <c r="N2697" i="4" s="1"/>
  <c r="G3367" i="4"/>
  <c r="H2802" i="4"/>
  <c r="N2802" i="4" s="1"/>
  <c r="G3472" i="4"/>
  <c r="H2761" i="4"/>
  <c r="N2761" i="4" s="1"/>
  <c r="F3431" i="4"/>
  <c r="H2695" i="4"/>
  <c r="N2695" i="4" s="1"/>
  <c r="G3365" i="4"/>
  <c r="H2734" i="4"/>
  <c r="N2734" i="4" s="1"/>
  <c r="G3404" i="4"/>
  <c r="H2745" i="4"/>
  <c r="N2745" i="4" s="1"/>
  <c r="F3415" i="4"/>
  <c r="H2704" i="4"/>
  <c r="N2704" i="4" s="1"/>
  <c r="F3374" i="4"/>
  <c r="H2716" i="4"/>
  <c r="N2716" i="4" s="1"/>
  <c r="F3386" i="4"/>
  <c r="H2735" i="4"/>
  <c r="N2735" i="4" s="1"/>
  <c r="F3405" i="4"/>
  <c r="H2854" i="4"/>
  <c r="N2854" i="4" s="1"/>
  <c r="F3524" i="4"/>
  <c r="H3002" i="4"/>
  <c r="N3002" i="4" s="1"/>
  <c r="G3672" i="4"/>
  <c r="H2973" i="4"/>
  <c r="N2973" i="4" s="1"/>
  <c r="F3643" i="4"/>
  <c r="H2841" i="4"/>
  <c r="N2841" i="4" s="1"/>
  <c r="G3511" i="4"/>
  <c r="H2921" i="4"/>
  <c r="N2921" i="4" s="1"/>
  <c r="F3591" i="4"/>
  <c r="H2850" i="4"/>
  <c r="N2850" i="4" s="1"/>
  <c r="G3520" i="4"/>
  <c r="H2812" i="4"/>
  <c r="N2812" i="4" s="1"/>
  <c r="F3482" i="4"/>
  <c r="H2900" i="4"/>
  <c r="N2900" i="4" s="1"/>
  <c r="F3570" i="4"/>
  <c r="H3023" i="4"/>
  <c r="N3023" i="4" s="1"/>
  <c r="F3693" i="4"/>
  <c r="H2891" i="4"/>
  <c r="N2891" i="4" s="1"/>
  <c r="F3561" i="4"/>
  <c r="H2889" i="4"/>
  <c r="N2889" i="4" s="1"/>
  <c r="G3559" i="4"/>
  <c r="H2862" i="4"/>
  <c r="N2862" i="4" s="1"/>
  <c r="F3532" i="4"/>
  <c r="H2805" i="4"/>
  <c r="N2805" i="4" s="1"/>
  <c r="F3475" i="4"/>
  <c r="H2804" i="4"/>
  <c r="N2804" i="4" s="1"/>
  <c r="G3474" i="4"/>
  <c r="H2855" i="4"/>
  <c r="N2855" i="4" s="1"/>
  <c r="G3525" i="4"/>
  <c r="H2718" i="4"/>
  <c r="N2718" i="4" s="1"/>
  <c r="F3388" i="4"/>
  <c r="H2872" i="4"/>
  <c r="N2872" i="4" s="1"/>
  <c r="F3542" i="4"/>
  <c r="H2826" i="4"/>
  <c r="N2826" i="4" s="1"/>
  <c r="F3496" i="4"/>
  <c r="H2699" i="4"/>
  <c r="N2699" i="4" s="1"/>
  <c r="F3369" i="4"/>
  <c r="H2749" i="4"/>
  <c r="N2749" i="4" s="1"/>
  <c r="G3419" i="4"/>
  <c r="H2809" i="4"/>
  <c r="N2809" i="4" s="1"/>
  <c r="F3479" i="4"/>
  <c r="H2971" i="4"/>
  <c r="N2971" i="4" s="1"/>
  <c r="F3641" i="4"/>
  <c r="H2709" i="4"/>
  <c r="N2709" i="4" s="1"/>
  <c r="F3379" i="4"/>
  <c r="H2930" i="4"/>
  <c r="N2930" i="4" s="1"/>
  <c r="F3600" i="4"/>
  <c r="H2926" i="4"/>
  <c r="N2926" i="4" s="1"/>
  <c r="F3596" i="4"/>
  <c r="H2793" i="4"/>
  <c r="N2793" i="4" s="1"/>
  <c r="F3463" i="4"/>
  <c r="H2797" i="4"/>
  <c r="N2797" i="4" s="1"/>
  <c r="G3467" i="4"/>
  <c r="H2766" i="4"/>
  <c r="N2766" i="4" s="1"/>
  <c r="F3436" i="4"/>
  <c r="H2733" i="4"/>
  <c r="N2733" i="4" s="1"/>
  <c r="F3403" i="4"/>
  <c r="H3012" i="4"/>
  <c r="N3012" i="4" s="1"/>
  <c r="G3682" i="4"/>
  <c r="H2859" i="4"/>
  <c r="N2859" i="4" s="1"/>
  <c r="F3529" i="4"/>
  <c r="H2911" i="4"/>
  <c r="N2911" i="4" s="1"/>
  <c r="F3581" i="4"/>
  <c r="H2784" i="4"/>
  <c r="N2784" i="4" s="1"/>
  <c r="F3454" i="4"/>
  <c r="H2991" i="4"/>
  <c r="N2991" i="4" s="1"/>
  <c r="F3661" i="4"/>
  <c r="H2743" i="4"/>
  <c r="N2743" i="4" s="1"/>
  <c r="F3413" i="4"/>
  <c r="H2786" i="4"/>
  <c r="N2786" i="4" s="1"/>
  <c r="F3456" i="4"/>
  <c r="H2702" i="4"/>
  <c r="N2702" i="4" s="1"/>
  <c r="F3372" i="4"/>
  <c r="H2874" i="4"/>
  <c r="N2874" i="4" s="1"/>
  <c r="F3544" i="4"/>
  <c r="H2785" i="4"/>
  <c r="N2785" i="4" s="1"/>
  <c r="F3455" i="4"/>
  <c r="H2768" i="4"/>
  <c r="N2768" i="4" s="1"/>
  <c r="G3438" i="4"/>
  <c r="H2927" i="4"/>
  <c r="N2927" i="4" s="1"/>
  <c r="F3597" i="4"/>
  <c r="H3017" i="4"/>
  <c r="N3017" i="4" s="1"/>
  <c r="F3687" i="4"/>
  <c r="H3015" i="4"/>
  <c r="N3015" i="4" s="1"/>
  <c r="F3685" i="4"/>
  <c r="H2902" i="4"/>
  <c r="N2902" i="4" s="1"/>
  <c r="F3572" i="4"/>
  <c r="H2904" i="4"/>
  <c r="N2904" i="4" s="1"/>
  <c r="G3574" i="4"/>
  <c r="H2849" i="4"/>
  <c r="N2849" i="4" s="1"/>
  <c r="G3519" i="4"/>
  <c r="H2996" i="4"/>
  <c r="N2996" i="4" s="1"/>
  <c r="G3666" i="4"/>
  <c r="H2885" i="4"/>
  <c r="N2885" i="4" s="1"/>
  <c r="F3555" i="4"/>
  <c r="H2710" i="4"/>
  <c r="N2710" i="4" s="1"/>
  <c r="F3380" i="4"/>
  <c r="H2976" i="4"/>
  <c r="N2976" i="4" s="1"/>
  <c r="F3646" i="4"/>
  <c r="H2928" i="4"/>
  <c r="N2928" i="4" s="1"/>
  <c r="F3598" i="4"/>
  <c r="H2693" i="4"/>
  <c r="N2693" i="4" s="1"/>
  <c r="F3363" i="4"/>
  <c r="H2815" i="4"/>
  <c r="N2815" i="4" s="1"/>
  <c r="F3485" i="4"/>
  <c r="H2912" i="4"/>
  <c r="N2912" i="4" s="1"/>
  <c r="F3582" i="4"/>
  <c r="H2880" i="4"/>
  <c r="N2880" i="4" s="1"/>
  <c r="G3550" i="4"/>
  <c r="H2836" i="4"/>
  <c r="N2836" i="4" s="1"/>
  <c r="F3506" i="4"/>
  <c r="H2908" i="4"/>
  <c r="N2908" i="4" s="1"/>
  <c r="G3578" i="4"/>
  <c r="H2842" i="4"/>
  <c r="N2842" i="4" s="1"/>
  <c r="F3512" i="4"/>
  <c r="H3011" i="4"/>
  <c r="N3011" i="4" s="1"/>
  <c r="G3681" i="4"/>
  <c r="H2817" i="4"/>
  <c r="N2817" i="4" s="1"/>
  <c r="F3487" i="4"/>
  <c r="H2899" i="4"/>
  <c r="N2899" i="4" s="1"/>
  <c r="G3569" i="4"/>
  <c r="H2967" i="4"/>
  <c r="N2967" i="4" s="1"/>
  <c r="F3637" i="4"/>
  <c r="H2729" i="4"/>
  <c r="N2729" i="4" s="1"/>
  <c r="F3399" i="4"/>
  <c r="H2778" i="4"/>
  <c r="N2778" i="4" s="1"/>
  <c r="F3448" i="4"/>
  <c r="H2863" i="4"/>
  <c r="N2863" i="4" s="1"/>
  <c r="F3533" i="4"/>
  <c r="H2873" i="4"/>
  <c r="N2873" i="4" s="1"/>
  <c r="G3543" i="4"/>
  <c r="H3010" i="4"/>
  <c r="N3010" i="4" s="1"/>
  <c r="G3680" i="4"/>
  <c r="H2799" i="4"/>
  <c r="N2799" i="4" s="1"/>
  <c r="G3469" i="4"/>
  <c r="H2906" i="4"/>
  <c r="N2906" i="4" s="1"/>
  <c r="F3576" i="4"/>
  <c r="H2811" i="4"/>
  <c r="N2811" i="4" s="1"/>
  <c r="F3481" i="4"/>
  <c r="H2777" i="4"/>
  <c r="N2777" i="4" s="1"/>
  <c r="G3447" i="4"/>
  <c r="H2752" i="4"/>
  <c r="N2752" i="4" s="1"/>
  <c r="G3422" i="4"/>
  <c r="H2760" i="4"/>
  <c r="N2760" i="4" s="1"/>
  <c r="G3430" i="4"/>
  <c r="H2803" i="4"/>
  <c r="N2803" i="4" s="1"/>
  <c r="F3473" i="4"/>
  <c r="H2780" i="4"/>
  <c r="N2780" i="4" s="1"/>
  <c r="G3450" i="4"/>
  <c r="H2725" i="4"/>
  <c r="N2725" i="4" s="1"/>
  <c r="G3395" i="4"/>
  <c r="H2847" i="4"/>
  <c r="N2847" i="4" s="1"/>
  <c r="G3517" i="4"/>
  <c r="H2917" i="4"/>
  <c r="N2917" i="4" s="1"/>
  <c r="F3587" i="4"/>
  <c r="H2965" i="4"/>
  <c r="N2965" i="4" s="1"/>
  <c r="F3635" i="4"/>
  <c r="H2830" i="4"/>
  <c r="N2830" i="4" s="1"/>
  <c r="F3500" i="4"/>
  <c r="H2844" i="4"/>
  <c r="N2844" i="4" s="1"/>
  <c r="F3514" i="4"/>
  <c r="H2860" i="4"/>
  <c r="N2860" i="4" s="1"/>
  <c r="F3530" i="4"/>
  <c r="H2832" i="4"/>
  <c r="N2832" i="4" s="1"/>
  <c r="F3502" i="4"/>
  <c r="H2792" i="4"/>
  <c r="N2792" i="4" s="1"/>
  <c r="F3462" i="4"/>
  <c r="H2707" i="4"/>
  <c r="N2707" i="4" s="1"/>
  <c r="G3377" i="4"/>
  <c r="H2865" i="4"/>
  <c r="N2865" i="4" s="1"/>
  <c r="F3535" i="4"/>
  <c r="H2975" i="4"/>
  <c r="N2975" i="4" s="1"/>
  <c r="G3645" i="4"/>
  <c r="H2758" i="4"/>
  <c r="N2758" i="4" s="1"/>
  <c r="G3428" i="4"/>
  <c r="H2866" i="4"/>
  <c r="N2866" i="4" s="1"/>
  <c r="O2866" i="4"/>
  <c r="P2866" i="4" s="1"/>
  <c r="H2966" i="4"/>
  <c r="N2966" i="4" s="1"/>
  <c r="O2966" i="4"/>
  <c r="P2966" i="4" s="1"/>
  <c r="E1591" i="4"/>
  <c r="O921" i="4"/>
  <c r="P921" i="4" s="1"/>
  <c r="E246" i="4"/>
  <c r="E916" i="4" s="1"/>
  <c r="E1586" i="4" s="1"/>
  <c r="E2256" i="4" s="1"/>
  <c r="E2926" i="4" s="1"/>
  <c r="E3596" i="4" s="1"/>
  <c r="E4266" i="4" s="1"/>
  <c r="E4936" i="4" s="1"/>
  <c r="M246" i="2"/>
  <c r="P246" i="2" s="1"/>
  <c r="S246" i="2" s="1"/>
  <c r="P251" i="2"/>
  <c r="S251" i="2" s="1"/>
  <c r="V672" i="3"/>
  <c r="G8" i="1" s="1"/>
  <c r="E245" i="4"/>
  <c r="E915" i="4" s="1"/>
  <c r="M245" i="2"/>
  <c r="P245" i="2" s="1"/>
  <c r="S245" i="2" s="1"/>
  <c r="H4216" i="4" l="1"/>
  <c r="N4216" i="4" s="1"/>
  <c r="F4886" i="4"/>
  <c r="H4886" i="4" s="1"/>
  <c r="N4886" i="4" s="1"/>
  <c r="H4253" i="4"/>
  <c r="N4253" i="4" s="1"/>
  <c r="F4923" i="4"/>
  <c r="H4923" i="4" s="1"/>
  <c r="N4923" i="4" s="1"/>
  <c r="H4260" i="4"/>
  <c r="N4260" i="4" s="1"/>
  <c r="G4930" i="4"/>
  <c r="H4930" i="4" s="1"/>
  <c r="N4930" i="4" s="1"/>
  <c r="H4127" i="4"/>
  <c r="N4127" i="4" s="1"/>
  <c r="G4797" i="4"/>
  <c r="H4797" i="4" s="1"/>
  <c r="N4797" i="4" s="1"/>
  <c r="H4138" i="4"/>
  <c r="N4138" i="4" s="1"/>
  <c r="F4808" i="4"/>
  <c r="H4808" i="4" s="1"/>
  <c r="N4808" i="4" s="1"/>
  <c r="H4247" i="4"/>
  <c r="N4247" i="4" s="1"/>
  <c r="F4917" i="4"/>
  <c r="H4917" i="4" s="1"/>
  <c r="N4917" i="4" s="1"/>
  <c r="H4177" i="4"/>
  <c r="N4177" i="4" s="1"/>
  <c r="F4847" i="4"/>
  <c r="H4847" i="4" s="1"/>
  <c r="N4847" i="4" s="1"/>
  <c r="H4206" i="4"/>
  <c r="N4206" i="4" s="1"/>
  <c r="G4876" i="4"/>
  <c r="H4876" i="4" s="1"/>
  <c r="N4876" i="4" s="1"/>
  <c r="H4249" i="4"/>
  <c r="N4249" i="4" s="1"/>
  <c r="F4919" i="4"/>
  <c r="H4919" i="4" s="1"/>
  <c r="N4919" i="4" s="1"/>
  <c r="H4148" i="4"/>
  <c r="N4148" i="4" s="1"/>
  <c r="F4818" i="4"/>
  <c r="H4818" i="4" s="1"/>
  <c r="N4818" i="4" s="1"/>
  <c r="H4269" i="4"/>
  <c r="N4269" i="4" s="1"/>
  <c r="F4939" i="4"/>
  <c r="H4939" i="4" s="1"/>
  <c r="N4939" i="4" s="1"/>
  <c r="H4345" i="4"/>
  <c r="N4345" i="4" s="1"/>
  <c r="G5015" i="4"/>
  <c r="H5015" i="4" s="1"/>
  <c r="N5015" i="4" s="1"/>
  <c r="H4043" i="4"/>
  <c r="N4043" i="4" s="1"/>
  <c r="F4713" i="4"/>
  <c r="H4713" i="4" s="1"/>
  <c r="N4713" i="4" s="1"/>
  <c r="H4265" i="4"/>
  <c r="N4265" i="4" s="1"/>
  <c r="G4935" i="4"/>
  <c r="H4935" i="4" s="1"/>
  <c r="N4935" i="4" s="1"/>
  <c r="H4178" i="4"/>
  <c r="N4178" i="4" s="1"/>
  <c r="G4848" i="4"/>
  <c r="H4848" i="4" s="1"/>
  <c r="N4848" i="4" s="1"/>
  <c r="H4210" i="4"/>
  <c r="N4210" i="4" s="1"/>
  <c r="G4880" i="4"/>
  <c r="H4880" i="4" s="1"/>
  <c r="N4880" i="4" s="1"/>
  <c r="H4165" i="4"/>
  <c r="N4165" i="4" s="1"/>
  <c r="F4835" i="4"/>
  <c r="H4835" i="4" s="1"/>
  <c r="N4835" i="4" s="1"/>
  <c r="H4258" i="4"/>
  <c r="N4258" i="4" s="1"/>
  <c r="F4928" i="4"/>
  <c r="H4928" i="4" s="1"/>
  <c r="N4928" i="4" s="1"/>
  <c r="H4319" i="4"/>
  <c r="N4319" i="4" s="1"/>
  <c r="F4989" i="4"/>
  <c r="H4989" i="4" s="1"/>
  <c r="N4989" i="4" s="1"/>
  <c r="H4262" i="4"/>
  <c r="N4262" i="4" s="1"/>
  <c r="F4932" i="4"/>
  <c r="H4932" i="4" s="1"/>
  <c r="N4932" i="4" s="1"/>
  <c r="H4110" i="4"/>
  <c r="N4110" i="4" s="1"/>
  <c r="G4780" i="4"/>
  <c r="H4780" i="4" s="1"/>
  <c r="N4780" i="4" s="1"/>
  <c r="H4140" i="4"/>
  <c r="N4140" i="4" s="1"/>
  <c r="F4810" i="4"/>
  <c r="H4810" i="4" s="1"/>
  <c r="N4810" i="4" s="1"/>
  <c r="H4135" i="4"/>
  <c r="N4135" i="4" s="1"/>
  <c r="F4805" i="4"/>
  <c r="H4805" i="4" s="1"/>
  <c r="N4805" i="4" s="1"/>
  <c r="H4191" i="4"/>
  <c r="N4191" i="4" s="1"/>
  <c r="F4861" i="4"/>
  <c r="H4861" i="4" s="1"/>
  <c r="N4861" i="4" s="1"/>
  <c r="H4217" i="4"/>
  <c r="N4217" i="4" s="1"/>
  <c r="F4887" i="4"/>
  <c r="H4887" i="4" s="1"/>
  <c r="N4887" i="4" s="1"/>
  <c r="H4303" i="4"/>
  <c r="N4303" i="4" s="1"/>
  <c r="F4973" i="4"/>
  <c r="H4973" i="4" s="1"/>
  <c r="N4973" i="4" s="1"/>
  <c r="H4358" i="4"/>
  <c r="N4358" i="4" s="1"/>
  <c r="F5028" i="4"/>
  <c r="H5028" i="4" s="1"/>
  <c r="N5028" i="4" s="1"/>
  <c r="H4306" i="4"/>
  <c r="N4306" i="4" s="1"/>
  <c r="G4976" i="4"/>
  <c r="H4976" i="4" s="1"/>
  <c r="N4976" i="4" s="1"/>
  <c r="H4340" i="4"/>
  <c r="N4340" i="4" s="1"/>
  <c r="F5010" i="4"/>
  <c r="H5010" i="4" s="1"/>
  <c r="N5010" i="4" s="1"/>
  <c r="H4041" i="4"/>
  <c r="N4041" i="4" s="1"/>
  <c r="G4711" i="4"/>
  <c r="H4711" i="4" s="1"/>
  <c r="N4711" i="4" s="1"/>
  <c r="H4226" i="4"/>
  <c r="N4226" i="4" s="1"/>
  <c r="F4896" i="4"/>
  <c r="H4896" i="4" s="1"/>
  <c r="N4896" i="4" s="1"/>
  <c r="H3643" i="4"/>
  <c r="N3643" i="4" s="1"/>
  <c r="F4313" i="4"/>
  <c r="H3645" i="4"/>
  <c r="N3645" i="4" s="1"/>
  <c r="G4315" i="4"/>
  <c r="H3462" i="4"/>
  <c r="N3462" i="4" s="1"/>
  <c r="F4132" i="4"/>
  <c r="H3587" i="4"/>
  <c r="N3587" i="4" s="1"/>
  <c r="F4257" i="4"/>
  <c r="H3450" i="4"/>
  <c r="N3450" i="4" s="1"/>
  <c r="G4120" i="4"/>
  <c r="H3422" i="4"/>
  <c r="N3422" i="4" s="1"/>
  <c r="G4092" i="4"/>
  <c r="H3576" i="4"/>
  <c r="N3576" i="4" s="1"/>
  <c r="F4246" i="4"/>
  <c r="H3543" i="4"/>
  <c r="N3543" i="4" s="1"/>
  <c r="G4213" i="4"/>
  <c r="H3487" i="4"/>
  <c r="N3487" i="4" s="1"/>
  <c r="F4157" i="4"/>
  <c r="H3582" i="4"/>
  <c r="N3582" i="4" s="1"/>
  <c r="F4252" i="4"/>
  <c r="H3555" i="4"/>
  <c r="N3555" i="4" s="1"/>
  <c r="F4225" i="4"/>
  <c r="H3687" i="4"/>
  <c r="N3687" i="4" s="1"/>
  <c r="F4357" i="4"/>
  <c r="H3456" i="4"/>
  <c r="N3456" i="4" s="1"/>
  <c r="F4126" i="4"/>
  <c r="H3454" i="4"/>
  <c r="N3454" i="4" s="1"/>
  <c r="F4124" i="4"/>
  <c r="H3467" i="4"/>
  <c r="N3467" i="4" s="1"/>
  <c r="G4137" i="4"/>
  <c r="H3600" i="4"/>
  <c r="N3600" i="4" s="1"/>
  <c r="F4270" i="4"/>
  <c r="H3496" i="4"/>
  <c r="N3496" i="4" s="1"/>
  <c r="F4166" i="4"/>
  <c r="H3532" i="4"/>
  <c r="N3532" i="4" s="1"/>
  <c r="F4202" i="4"/>
  <c r="H3520" i="4"/>
  <c r="N3520" i="4" s="1"/>
  <c r="G4190" i="4"/>
  <c r="H3405" i="4"/>
  <c r="N3405" i="4" s="1"/>
  <c r="F4075" i="4"/>
  <c r="H3431" i="4"/>
  <c r="N3431" i="4" s="1"/>
  <c r="F4101" i="4"/>
  <c r="H3683" i="4"/>
  <c r="N3683" i="4" s="1"/>
  <c r="G4353" i="4"/>
  <c r="H3429" i="4"/>
  <c r="N3429" i="4" s="1"/>
  <c r="F4099" i="4"/>
  <c r="H3451" i="4"/>
  <c r="N3451" i="4" s="1"/>
  <c r="F4121" i="4"/>
  <c r="H3568" i="4"/>
  <c r="N3568" i="4" s="1"/>
  <c r="G4238" i="4"/>
  <c r="H3435" i="4"/>
  <c r="N3435" i="4" s="1"/>
  <c r="G4105" i="4"/>
  <c r="H3362" i="4"/>
  <c r="N3362" i="4" s="1"/>
  <c r="F4032" i="4"/>
  <c r="H3510" i="4"/>
  <c r="N3510" i="4" s="1"/>
  <c r="G4180" i="4"/>
  <c r="H3678" i="4"/>
  <c r="N3678" i="4" s="1"/>
  <c r="G4348" i="4"/>
  <c r="H3434" i="4"/>
  <c r="N3434" i="4" s="1"/>
  <c r="F4104" i="4"/>
  <c r="H3459" i="4"/>
  <c r="N3459" i="4" s="1"/>
  <c r="F4129" i="4"/>
  <c r="H3418" i="4"/>
  <c r="N3418" i="4" s="1"/>
  <c r="F4088" i="4"/>
  <c r="H3665" i="4"/>
  <c r="N3665" i="4" s="1"/>
  <c r="F4335" i="4"/>
  <c r="H3504" i="4"/>
  <c r="N3504" i="4" s="1"/>
  <c r="F4174" i="4"/>
  <c r="H3538" i="4"/>
  <c r="N3538" i="4" s="1"/>
  <c r="G4208" i="4"/>
  <c r="H3514" i="4"/>
  <c r="N3514" i="4" s="1"/>
  <c r="F4184" i="4"/>
  <c r="H3399" i="4"/>
  <c r="N3399" i="4" s="1"/>
  <c r="F4069" i="4"/>
  <c r="H3578" i="4"/>
  <c r="N3578" i="4" s="1"/>
  <c r="G4248" i="4"/>
  <c r="H3598" i="4"/>
  <c r="N3598" i="4" s="1"/>
  <c r="F4268" i="4"/>
  <c r="H3574" i="4"/>
  <c r="N3574" i="4" s="1"/>
  <c r="G4244" i="4"/>
  <c r="H3455" i="4"/>
  <c r="N3455" i="4" s="1"/>
  <c r="F4125" i="4"/>
  <c r="H3682" i="4"/>
  <c r="N3682" i="4" s="1"/>
  <c r="G4352" i="4"/>
  <c r="H3479" i="4"/>
  <c r="N3479" i="4" s="1"/>
  <c r="F4149" i="4"/>
  <c r="H3525" i="4"/>
  <c r="N3525" i="4" s="1"/>
  <c r="G4195" i="4"/>
  <c r="H3693" i="4"/>
  <c r="N3693" i="4" s="1"/>
  <c r="F4363" i="4"/>
  <c r="H3415" i="4"/>
  <c r="N3415" i="4" s="1"/>
  <c r="F4085" i="4"/>
  <c r="H3466" i="4"/>
  <c r="N3466" i="4" s="1"/>
  <c r="F4136" i="4"/>
  <c r="H3648" i="4"/>
  <c r="N3648" i="4" s="1"/>
  <c r="G4318" i="4"/>
  <c r="H3571" i="4"/>
  <c r="N3571" i="4" s="1"/>
  <c r="F4241" i="4"/>
  <c r="H3663" i="4"/>
  <c r="N3663" i="4" s="1"/>
  <c r="F4333" i="4"/>
  <c r="H3594" i="4"/>
  <c r="N3594" i="4" s="1"/>
  <c r="F4264" i="4"/>
  <c r="H3689" i="4"/>
  <c r="N3689" i="4" s="1"/>
  <c r="F4359" i="4"/>
  <c r="H3480" i="4"/>
  <c r="N3480" i="4" s="1"/>
  <c r="G4150" i="4"/>
  <c r="H3361" i="4"/>
  <c r="N3361" i="4" s="1"/>
  <c r="G4031" i="4"/>
  <c r="H3564" i="4"/>
  <c r="N3564" i="4" s="1"/>
  <c r="F4234" i="4"/>
  <c r="H3668" i="4"/>
  <c r="N3668" i="4" s="1"/>
  <c r="F4338" i="4"/>
  <c r="H3513" i="4"/>
  <c r="N3513" i="4" s="1"/>
  <c r="G4183" i="4"/>
  <c r="H3452" i="4"/>
  <c r="N3452" i="4" s="1"/>
  <c r="G4122" i="4"/>
  <c r="H3398" i="4"/>
  <c r="N3398" i="4" s="1"/>
  <c r="G4068" i="4"/>
  <c r="H3535" i="4"/>
  <c r="N3535" i="4" s="1"/>
  <c r="F4205" i="4"/>
  <c r="H3502" i="4"/>
  <c r="N3502" i="4" s="1"/>
  <c r="F4172" i="4"/>
  <c r="H3500" i="4"/>
  <c r="N3500" i="4" s="1"/>
  <c r="F4170" i="4"/>
  <c r="H3517" i="4"/>
  <c r="N3517" i="4" s="1"/>
  <c r="G4187" i="4"/>
  <c r="H3473" i="4"/>
  <c r="N3473" i="4" s="1"/>
  <c r="F4143" i="4"/>
  <c r="H3447" i="4"/>
  <c r="N3447" i="4" s="1"/>
  <c r="G4117" i="4"/>
  <c r="H3469" i="4"/>
  <c r="N3469" i="4" s="1"/>
  <c r="G4139" i="4"/>
  <c r="H3533" i="4"/>
  <c r="N3533" i="4" s="1"/>
  <c r="F4203" i="4"/>
  <c r="H3637" i="4"/>
  <c r="N3637" i="4" s="1"/>
  <c r="F4307" i="4"/>
  <c r="H3681" i="4"/>
  <c r="N3681" i="4" s="1"/>
  <c r="G4351" i="4"/>
  <c r="H3506" i="4"/>
  <c r="N3506" i="4" s="1"/>
  <c r="F4176" i="4"/>
  <c r="H3485" i="4"/>
  <c r="N3485" i="4" s="1"/>
  <c r="F4155" i="4"/>
  <c r="H3646" i="4"/>
  <c r="N3646" i="4" s="1"/>
  <c r="F4316" i="4"/>
  <c r="H3666" i="4"/>
  <c r="N3666" i="4" s="1"/>
  <c r="G4336" i="4"/>
  <c r="H3572" i="4"/>
  <c r="N3572" i="4" s="1"/>
  <c r="F4242" i="4"/>
  <c r="H3597" i="4"/>
  <c r="N3597" i="4" s="1"/>
  <c r="F4267" i="4"/>
  <c r="H3544" i="4"/>
  <c r="N3544" i="4" s="1"/>
  <c r="F4214" i="4"/>
  <c r="H3413" i="4"/>
  <c r="N3413" i="4" s="1"/>
  <c r="F4083" i="4"/>
  <c r="H3581" i="4"/>
  <c r="N3581" i="4" s="1"/>
  <c r="F4251" i="4"/>
  <c r="H3403" i="4"/>
  <c r="N3403" i="4" s="1"/>
  <c r="F4073" i="4"/>
  <c r="H3463" i="4"/>
  <c r="N3463" i="4" s="1"/>
  <c r="F4133" i="4"/>
  <c r="H3379" i="4"/>
  <c r="N3379" i="4" s="1"/>
  <c r="F4049" i="4"/>
  <c r="H3419" i="4"/>
  <c r="N3419" i="4" s="1"/>
  <c r="G4089" i="4"/>
  <c r="H3542" i="4"/>
  <c r="N3542" i="4" s="1"/>
  <c r="F4212" i="4"/>
  <c r="H3474" i="4"/>
  <c r="N3474" i="4" s="1"/>
  <c r="G4144" i="4"/>
  <c r="H3559" i="4"/>
  <c r="N3559" i="4" s="1"/>
  <c r="G4229" i="4"/>
  <c r="H3570" i="4"/>
  <c r="N3570" i="4" s="1"/>
  <c r="F4240" i="4"/>
  <c r="H3591" i="4"/>
  <c r="N3591" i="4" s="1"/>
  <c r="F4261" i="4"/>
  <c r="H3672" i="4"/>
  <c r="N3672" i="4" s="1"/>
  <c r="G4342" i="4"/>
  <c r="H3386" i="4"/>
  <c r="N3386" i="4" s="1"/>
  <c r="F4056" i="4"/>
  <c r="H3404" i="4"/>
  <c r="N3404" i="4" s="1"/>
  <c r="G4074" i="4"/>
  <c r="H3472" i="4"/>
  <c r="N3472" i="4" s="1"/>
  <c r="G4142" i="4"/>
  <c r="H3580" i="4"/>
  <c r="N3580" i="4" s="1"/>
  <c r="G4250" i="4"/>
  <c r="H3486" i="4"/>
  <c r="N3486" i="4" s="1"/>
  <c r="F4156" i="4"/>
  <c r="H3396" i="4"/>
  <c r="N3396" i="4" s="1"/>
  <c r="F4066" i="4"/>
  <c r="H3548" i="4"/>
  <c r="N3548" i="4" s="1"/>
  <c r="G4218" i="4"/>
  <c r="H3676" i="4"/>
  <c r="N3676" i="4" s="1"/>
  <c r="G4346" i="4"/>
  <c r="H3394" i="4"/>
  <c r="N3394" i="4" s="1"/>
  <c r="F4064" i="4"/>
  <c r="H3490" i="4"/>
  <c r="N3490" i="4" s="1"/>
  <c r="F4160" i="4"/>
  <c r="H3445" i="4"/>
  <c r="N3445" i="4" s="1"/>
  <c r="G4115" i="4"/>
  <c r="H3677" i="4"/>
  <c r="N3677" i="4" s="1"/>
  <c r="G4347" i="4"/>
  <c r="H3515" i="4"/>
  <c r="N3515" i="4" s="1"/>
  <c r="G4185" i="4"/>
  <c r="H3647" i="4"/>
  <c r="N3647" i="4" s="1"/>
  <c r="F4317" i="4"/>
  <c r="H3460" i="4"/>
  <c r="N3460" i="4" s="1"/>
  <c r="F4130" i="4"/>
  <c r="H3509" i="4"/>
  <c r="N3509" i="4" s="1"/>
  <c r="F4179" i="4"/>
  <c r="H3551" i="4"/>
  <c r="N3551" i="4" s="1"/>
  <c r="F4221" i="4"/>
  <c r="H3563" i="4"/>
  <c r="N3563" i="4" s="1"/>
  <c r="F4233" i="4"/>
  <c r="H3498" i="4"/>
  <c r="N3498" i="4" s="1"/>
  <c r="F4168" i="4"/>
  <c r="H3565" i="4"/>
  <c r="N3565" i="4" s="1"/>
  <c r="G4235" i="4"/>
  <c r="H3567" i="4"/>
  <c r="N3567" i="4" s="1"/>
  <c r="F4237" i="4"/>
  <c r="H3553" i="4"/>
  <c r="N3553" i="4" s="1"/>
  <c r="G4223" i="4"/>
  <c r="H3522" i="4"/>
  <c r="N3522" i="4" s="1"/>
  <c r="F4192" i="4"/>
  <c r="H3589" i="4"/>
  <c r="N3589" i="4" s="1"/>
  <c r="F4259" i="4"/>
  <c r="H3483" i="4"/>
  <c r="N3483" i="4" s="1"/>
  <c r="F4153" i="4"/>
  <c r="H3453" i="4"/>
  <c r="N3453" i="4" s="1"/>
  <c r="F4123" i="4"/>
  <c r="H3416" i="4"/>
  <c r="N3416" i="4" s="1"/>
  <c r="G4086" i="4"/>
  <c r="H3491" i="4"/>
  <c r="N3491" i="4" s="1"/>
  <c r="F4161" i="4"/>
  <c r="H3537" i="4"/>
  <c r="N3537" i="4" s="1"/>
  <c r="F4207" i="4"/>
  <c r="H3391" i="4"/>
  <c r="N3391" i="4" s="1"/>
  <c r="F4061" i="4"/>
  <c r="H3377" i="4"/>
  <c r="N3377" i="4" s="1"/>
  <c r="G4047" i="4"/>
  <c r="H3448" i="4"/>
  <c r="N3448" i="4" s="1"/>
  <c r="F4118" i="4"/>
  <c r="H3519" i="4"/>
  <c r="N3519" i="4" s="1"/>
  <c r="G4189" i="4"/>
  <c r="H3529" i="4"/>
  <c r="N3529" i="4" s="1"/>
  <c r="F4199" i="4"/>
  <c r="H3369" i="4"/>
  <c r="N3369" i="4" s="1"/>
  <c r="F4039" i="4"/>
  <c r="H3561" i="4"/>
  <c r="N3561" i="4" s="1"/>
  <c r="F4231" i="4"/>
  <c r="H3374" i="4"/>
  <c r="N3374" i="4" s="1"/>
  <c r="F4044" i="4"/>
  <c r="H3489" i="4"/>
  <c r="N3489" i="4" s="1"/>
  <c r="F4159" i="4"/>
  <c r="H3411" i="4"/>
  <c r="N3411" i="4" s="1"/>
  <c r="F4081" i="4"/>
  <c r="H3503" i="4"/>
  <c r="N3503" i="4" s="1"/>
  <c r="G4173" i="4"/>
  <c r="H3401" i="4"/>
  <c r="N3401" i="4" s="1"/>
  <c r="F4071" i="4"/>
  <c r="H3389" i="4"/>
  <c r="N3389" i="4" s="1"/>
  <c r="G4059" i="4"/>
  <c r="H3442" i="4"/>
  <c r="N3442" i="4" s="1"/>
  <c r="F4112" i="4"/>
  <c r="H3458" i="4"/>
  <c r="N3458" i="4" s="1"/>
  <c r="F4128" i="4"/>
  <c r="H3366" i="4"/>
  <c r="N3366" i="4" s="1"/>
  <c r="F4036" i="4"/>
  <c r="H3539" i="4"/>
  <c r="N3539" i="4" s="1"/>
  <c r="F4209" i="4"/>
  <c r="H3516" i="4"/>
  <c r="N3516" i="4" s="1"/>
  <c r="G4186" i="4"/>
  <c r="H3433" i="4"/>
  <c r="N3433" i="4" s="1"/>
  <c r="G4103" i="4"/>
  <c r="H3449" i="4"/>
  <c r="N3449" i="4" s="1"/>
  <c r="F4119" i="4"/>
  <c r="H3644" i="4"/>
  <c r="N3644" i="4" s="1"/>
  <c r="F4314" i="4"/>
  <c r="H3417" i="4"/>
  <c r="N3417" i="4" s="1"/>
  <c r="G4087" i="4"/>
  <c r="H3476" i="4"/>
  <c r="N3476" i="4" s="1"/>
  <c r="F4146" i="4"/>
  <c r="H3662" i="4"/>
  <c r="N3662" i="4" s="1"/>
  <c r="G4332" i="4"/>
  <c r="H3653" i="4"/>
  <c r="N3653" i="4" s="1"/>
  <c r="F4323" i="4"/>
  <c r="H3651" i="4"/>
  <c r="N3651" i="4" s="1"/>
  <c r="F4321" i="4"/>
  <c r="H3437" i="4"/>
  <c r="N3437" i="4" s="1"/>
  <c r="G4107" i="4"/>
  <c r="H3669" i="4"/>
  <c r="N3669" i="4" s="1"/>
  <c r="G4339" i="4"/>
  <c r="H3428" i="4"/>
  <c r="N3428" i="4" s="1"/>
  <c r="G4098" i="4"/>
  <c r="H3530" i="4"/>
  <c r="N3530" i="4" s="1"/>
  <c r="F4200" i="4"/>
  <c r="H3635" i="4"/>
  <c r="N3635" i="4" s="1"/>
  <c r="F4305" i="4"/>
  <c r="H3395" i="4"/>
  <c r="N3395" i="4" s="1"/>
  <c r="G4065" i="4"/>
  <c r="H3430" i="4"/>
  <c r="N3430" i="4" s="1"/>
  <c r="G4100" i="4"/>
  <c r="H3481" i="4"/>
  <c r="N3481" i="4" s="1"/>
  <c r="F4151" i="4"/>
  <c r="H3680" i="4"/>
  <c r="N3680" i="4" s="1"/>
  <c r="G4350" i="4"/>
  <c r="H3569" i="4"/>
  <c r="N3569" i="4" s="1"/>
  <c r="G4239" i="4"/>
  <c r="H3512" i="4"/>
  <c r="N3512" i="4" s="1"/>
  <c r="F4182" i="4"/>
  <c r="H3550" i="4"/>
  <c r="N3550" i="4" s="1"/>
  <c r="G4220" i="4"/>
  <c r="H3363" i="4"/>
  <c r="N3363" i="4" s="1"/>
  <c r="F4033" i="4"/>
  <c r="H3380" i="4"/>
  <c r="N3380" i="4" s="1"/>
  <c r="F4050" i="4"/>
  <c r="H3685" i="4"/>
  <c r="N3685" i="4" s="1"/>
  <c r="F4355" i="4"/>
  <c r="H3438" i="4"/>
  <c r="N3438" i="4" s="1"/>
  <c r="G4108" i="4"/>
  <c r="H3372" i="4"/>
  <c r="N3372" i="4" s="1"/>
  <c r="F4042" i="4"/>
  <c r="H3661" i="4"/>
  <c r="N3661" i="4" s="1"/>
  <c r="F4331" i="4"/>
  <c r="H3436" i="4"/>
  <c r="N3436" i="4" s="1"/>
  <c r="F4106" i="4"/>
  <c r="H3596" i="4"/>
  <c r="N3596" i="4" s="1"/>
  <c r="F4266" i="4"/>
  <c r="H3641" i="4"/>
  <c r="N3641" i="4" s="1"/>
  <c r="F4311" i="4"/>
  <c r="H3388" i="4"/>
  <c r="N3388" i="4" s="1"/>
  <c r="F4058" i="4"/>
  <c r="H3475" i="4"/>
  <c r="N3475" i="4" s="1"/>
  <c r="F4145" i="4"/>
  <c r="H3482" i="4"/>
  <c r="N3482" i="4" s="1"/>
  <c r="F4152" i="4"/>
  <c r="H3511" i="4"/>
  <c r="N3511" i="4" s="1"/>
  <c r="G4181" i="4"/>
  <c r="H3524" i="4"/>
  <c r="N3524" i="4" s="1"/>
  <c r="F4194" i="4"/>
  <c r="H3365" i="4"/>
  <c r="N3365" i="4" s="1"/>
  <c r="G4035" i="4"/>
  <c r="H3367" i="4"/>
  <c r="N3367" i="4" s="1"/>
  <c r="G4037" i="4"/>
  <c r="H3652" i="4"/>
  <c r="N3652" i="4" s="1"/>
  <c r="G4322" i="4"/>
  <c r="H3426" i="4"/>
  <c r="N3426" i="4" s="1"/>
  <c r="F4096" i="4"/>
  <c r="H3584" i="4"/>
  <c r="N3584" i="4" s="1"/>
  <c r="F4254" i="4"/>
  <c r="H3518" i="4"/>
  <c r="N3518" i="4" s="1"/>
  <c r="G4188" i="4"/>
  <c r="H3375" i="4"/>
  <c r="N3375" i="4" s="1"/>
  <c r="F4045" i="4"/>
  <c r="H3585" i="4"/>
  <c r="N3585" i="4" s="1"/>
  <c r="F4255" i="4"/>
  <c r="E2261" i="4"/>
  <c r="E2931" i="4" s="1"/>
  <c r="E3601" i="4" s="1"/>
  <c r="E4271" i="4" s="1"/>
  <c r="E4941" i="4" s="1"/>
  <c r="O1591" i="4"/>
  <c r="P1591" i="4" s="1"/>
  <c r="E1585" i="4"/>
  <c r="O915" i="4"/>
  <c r="P915" i="4" s="1"/>
  <c r="U672" i="3"/>
  <c r="D8" i="1" s="1"/>
  <c r="H4254" i="4" l="1"/>
  <c r="N4254" i="4" s="1"/>
  <c r="F4924" i="4"/>
  <c r="H4924" i="4" s="1"/>
  <c r="N4924" i="4" s="1"/>
  <c r="H4045" i="4"/>
  <c r="N4045" i="4" s="1"/>
  <c r="F4715" i="4"/>
  <c r="H4715" i="4" s="1"/>
  <c r="N4715" i="4" s="1"/>
  <c r="H4096" i="4"/>
  <c r="N4096" i="4" s="1"/>
  <c r="F4766" i="4"/>
  <c r="H4766" i="4" s="1"/>
  <c r="N4766" i="4" s="1"/>
  <c r="H4035" i="4"/>
  <c r="N4035" i="4" s="1"/>
  <c r="G4705" i="4"/>
  <c r="H4705" i="4" s="1"/>
  <c r="N4705" i="4" s="1"/>
  <c r="H4152" i="4"/>
  <c r="N4152" i="4" s="1"/>
  <c r="F4822" i="4"/>
  <c r="H4822" i="4" s="1"/>
  <c r="N4822" i="4" s="1"/>
  <c r="H4311" i="4"/>
  <c r="N4311" i="4" s="1"/>
  <c r="F4981" i="4"/>
  <c r="H4981" i="4" s="1"/>
  <c r="N4981" i="4" s="1"/>
  <c r="H4331" i="4"/>
  <c r="N4331" i="4" s="1"/>
  <c r="F5001" i="4"/>
  <c r="H5001" i="4" s="1"/>
  <c r="N5001" i="4" s="1"/>
  <c r="H4355" i="4"/>
  <c r="N4355" i="4" s="1"/>
  <c r="F5025" i="4"/>
  <c r="H5025" i="4" s="1"/>
  <c r="N5025" i="4" s="1"/>
  <c r="H4220" i="4"/>
  <c r="N4220" i="4" s="1"/>
  <c r="G4890" i="4"/>
  <c r="H4890" i="4" s="1"/>
  <c r="N4890" i="4" s="1"/>
  <c r="H4350" i="4"/>
  <c r="N4350" i="4" s="1"/>
  <c r="G5020" i="4"/>
  <c r="H5020" i="4" s="1"/>
  <c r="N5020" i="4" s="1"/>
  <c r="H4065" i="4"/>
  <c r="N4065" i="4" s="1"/>
  <c r="G4735" i="4"/>
  <c r="H4735" i="4" s="1"/>
  <c r="N4735" i="4" s="1"/>
  <c r="H4098" i="4"/>
  <c r="N4098" i="4" s="1"/>
  <c r="G4768" i="4"/>
  <c r="H4768" i="4" s="1"/>
  <c r="N4768" i="4" s="1"/>
  <c r="H4321" i="4"/>
  <c r="N4321" i="4" s="1"/>
  <c r="F4991" i="4"/>
  <c r="H4991" i="4" s="1"/>
  <c r="N4991" i="4" s="1"/>
  <c r="H4146" i="4"/>
  <c r="N4146" i="4" s="1"/>
  <c r="F4816" i="4"/>
  <c r="H4816" i="4" s="1"/>
  <c r="N4816" i="4" s="1"/>
  <c r="H4119" i="4"/>
  <c r="N4119" i="4" s="1"/>
  <c r="F4789" i="4"/>
  <c r="H4789" i="4" s="1"/>
  <c r="N4789" i="4" s="1"/>
  <c r="H4209" i="4"/>
  <c r="N4209" i="4" s="1"/>
  <c r="F4879" i="4"/>
  <c r="H4879" i="4" s="1"/>
  <c r="N4879" i="4" s="1"/>
  <c r="H4112" i="4"/>
  <c r="N4112" i="4" s="1"/>
  <c r="F4782" i="4"/>
  <c r="H4782" i="4" s="1"/>
  <c r="N4782" i="4" s="1"/>
  <c r="H4173" i="4"/>
  <c r="N4173" i="4" s="1"/>
  <c r="G4843" i="4"/>
  <c r="H4843" i="4" s="1"/>
  <c r="N4843" i="4" s="1"/>
  <c r="H4044" i="4"/>
  <c r="N4044" i="4" s="1"/>
  <c r="F4714" i="4"/>
  <c r="H4714" i="4" s="1"/>
  <c r="N4714" i="4" s="1"/>
  <c r="H4199" i="4"/>
  <c r="N4199" i="4" s="1"/>
  <c r="F4869" i="4"/>
  <c r="H4869" i="4" s="1"/>
  <c r="N4869" i="4" s="1"/>
  <c r="H4047" i="4"/>
  <c r="N4047" i="4" s="1"/>
  <c r="G4717" i="4"/>
  <c r="H4717" i="4" s="1"/>
  <c r="N4717" i="4" s="1"/>
  <c r="H4161" i="4"/>
  <c r="N4161" i="4" s="1"/>
  <c r="F4831" i="4"/>
  <c r="H4831" i="4" s="1"/>
  <c r="N4831" i="4" s="1"/>
  <c r="H4153" i="4"/>
  <c r="N4153" i="4" s="1"/>
  <c r="F4823" i="4"/>
  <c r="H4823" i="4" s="1"/>
  <c r="N4823" i="4" s="1"/>
  <c r="H4223" i="4"/>
  <c r="N4223" i="4" s="1"/>
  <c r="G4893" i="4"/>
  <c r="H4893" i="4" s="1"/>
  <c r="N4893" i="4" s="1"/>
  <c r="H4168" i="4"/>
  <c r="N4168" i="4" s="1"/>
  <c r="F4838" i="4"/>
  <c r="H4838" i="4" s="1"/>
  <c r="N4838" i="4" s="1"/>
  <c r="H4179" i="4"/>
  <c r="N4179" i="4" s="1"/>
  <c r="F4849" i="4"/>
  <c r="H4849" i="4" s="1"/>
  <c r="N4849" i="4" s="1"/>
  <c r="H4185" i="4"/>
  <c r="N4185" i="4" s="1"/>
  <c r="G4855" i="4"/>
  <c r="H4855" i="4" s="1"/>
  <c r="N4855" i="4" s="1"/>
  <c r="H4160" i="4"/>
  <c r="N4160" i="4" s="1"/>
  <c r="F4830" i="4"/>
  <c r="H4830" i="4" s="1"/>
  <c r="N4830" i="4" s="1"/>
  <c r="H4218" i="4"/>
  <c r="N4218" i="4" s="1"/>
  <c r="G4888" i="4"/>
  <c r="H4888" i="4" s="1"/>
  <c r="N4888" i="4" s="1"/>
  <c r="H4250" i="4"/>
  <c r="N4250" i="4" s="1"/>
  <c r="G4920" i="4"/>
  <c r="H4920" i="4" s="1"/>
  <c r="N4920" i="4" s="1"/>
  <c r="H4056" i="4"/>
  <c r="N4056" i="4" s="1"/>
  <c r="F4726" i="4"/>
  <c r="H4726" i="4" s="1"/>
  <c r="N4726" i="4" s="1"/>
  <c r="H4240" i="4"/>
  <c r="N4240" i="4" s="1"/>
  <c r="F4910" i="4"/>
  <c r="H4910" i="4" s="1"/>
  <c r="N4910" i="4" s="1"/>
  <c r="H4212" i="4"/>
  <c r="N4212" i="4" s="1"/>
  <c r="F4882" i="4"/>
  <c r="H4882" i="4" s="1"/>
  <c r="N4882" i="4" s="1"/>
  <c r="H4133" i="4"/>
  <c r="N4133" i="4" s="1"/>
  <c r="F4803" i="4"/>
  <c r="H4803" i="4" s="1"/>
  <c r="N4803" i="4" s="1"/>
  <c r="H4083" i="4"/>
  <c r="N4083" i="4" s="1"/>
  <c r="F4753" i="4"/>
  <c r="H4753" i="4" s="1"/>
  <c r="N4753" i="4" s="1"/>
  <c r="H4242" i="4"/>
  <c r="N4242" i="4" s="1"/>
  <c r="F4912" i="4"/>
  <c r="H4912" i="4" s="1"/>
  <c r="N4912" i="4" s="1"/>
  <c r="H4155" i="4"/>
  <c r="N4155" i="4" s="1"/>
  <c r="F4825" i="4"/>
  <c r="H4825" i="4" s="1"/>
  <c r="N4825" i="4" s="1"/>
  <c r="H4307" i="4"/>
  <c r="N4307" i="4" s="1"/>
  <c r="F4977" i="4"/>
  <c r="H4977" i="4" s="1"/>
  <c r="N4977" i="4" s="1"/>
  <c r="H4117" i="4"/>
  <c r="N4117" i="4" s="1"/>
  <c r="G4787" i="4"/>
  <c r="H4787" i="4" s="1"/>
  <c r="N4787" i="4" s="1"/>
  <c r="H4170" i="4"/>
  <c r="N4170" i="4" s="1"/>
  <c r="F4840" i="4"/>
  <c r="H4840" i="4" s="1"/>
  <c r="N4840" i="4" s="1"/>
  <c r="H4068" i="4"/>
  <c r="N4068" i="4" s="1"/>
  <c r="G4738" i="4"/>
  <c r="H4738" i="4" s="1"/>
  <c r="N4738" i="4" s="1"/>
  <c r="H4338" i="4"/>
  <c r="N4338" i="4" s="1"/>
  <c r="F5008" i="4"/>
  <c r="H5008" i="4" s="1"/>
  <c r="N5008" i="4" s="1"/>
  <c r="H4150" i="4"/>
  <c r="N4150" i="4" s="1"/>
  <c r="G4820" i="4"/>
  <c r="H4820" i="4" s="1"/>
  <c r="N4820" i="4" s="1"/>
  <c r="H4333" i="4"/>
  <c r="N4333" i="4" s="1"/>
  <c r="F5003" i="4"/>
  <c r="H5003" i="4" s="1"/>
  <c r="N5003" i="4" s="1"/>
  <c r="H4136" i="4"/>
  <c r="N4136" i="4" s="1"/>
  <c r="F4806" i="4"/>
  <c r="H4806" i="4" s="1"/>
  <c r="N4806" i="4" s="1"/>
  <c r="H4195" i="4"/>
  <c r="N4195" i="4" s="1"/>
  <c r="G4865" i="4"/>
  <c r="H4865" i="4" s="1"/>
  <c r="N4865" i="4" s="1"/>
  <c r="H4125" i="4"/>
  <c r="N4125" i="4" s="1"/>
  <c r="F4795" i="4"/>
  <c r="H4795" i="4" s="1"/>
  <c r="N4795" i="4" s="1"/>
  <c r="H4248" i="4"/>
  <c r="N4248" i="4" s="1"/>
  <c r="G4918" i="4"/>
  <c r="H4918" i="4" s="1"/>
  <c r="N4918" i="4" s="1"/>
  <c r="H4208" i="4"/>
  <c r="N4208" i="4" s="1"/>
  <c r="G4878" i="4"/>
  <c r="H4878" i="4" s="1"/>
  <c r="N4878" i="4" s="1"/>
  <c r="H4088" i="4"/>
  <c r="N4088" i="4" s="1"/>
  <c r="F4758" i="4"/>
  <c r="H4758" i="4" s="1"/>
  <c r="N4758" i="4" s="1"/>
  <c r="H4348" i="4"/>
  <c r="N4348" i="4" s="1"/>
  <c r="G5018" i="4"/>
  <c r="H5018" i="4" s="1"/>
  <c r="N5018" i="4" s="1"/>
  <c r="H4105" i="4"/>
  <c r="N4105" i="4" s="1"/>
  <c r="G4775" i="4"/>
  <c r="H4775" i="4" s="1"/>
  <c r="N4775" i="4" s="1"/>
  <c r="H4099" i="4"/>
  <c r="N4099" i="4" s="1"/>
  <c r="F4769" i="4"/>
  <c r="H4769" i="4" s="1"/>
  <c r="N4769" i="4" s="1"/>
  <c r="H4075" i="4"/>
  <c r="N4075" i="4" s="1"/>
  <c r="F4745" i="4"/>
  <c r="H4745" i="4" s="1"/>
  <c r="N4745" i="4" s="1"/>
  <c r="H4166" i="4"/>
  <c r="N4166" i="4" s="1"/>
  <c r="F4836" i="4"/>
  <c r="H4836" i="4" s="1"/>
  <c r="N4836" i="4" s="1"/>
  <c r="H4124" i="4"/>
  <c r="N4124" i="4" s="1"/>
  <c r="F4794" i="4"/>
  <c r="H4794" i="4" s="1"/>
  <c r="N4794" i="4" s="1"/>
  <c r="H4225" i="4"/>
  <c r="N4225" i="4" s="1"/>
  <c r="F4895" i="4"/>
  <c r="H4895" i="4" s="1"/>
  <c r="N4895" i="4" s="1"/>
  <c r="H4213" i="4"/>
  <c r="N4213" i="4" s="1"/>
  <c r="G4883" i="4"/>
  <c r="H4883" i="4" s="1"/>
  <c r="N4883" i="4" s="1"/>
  <c r="H4120" i="4"/>
  <c r="N4120" i="4" s="1"/>
  <c r="G4790" i="4"/>
  <c r="H4790" i="4" s="1"/>
  <c r="N4790" i="4" s="1"/>
  <c r="H4315" i="4"/>
  <c r="N4315" i="4" s="1"/>
  <c r="G4985" i="4"/>
  <c r="H4985" i="4" s="1"/>
  <c r="N4985" i="4" s="1"/>
  <c r="H4188" i="4"/>
  <c r="N4188" i="4" s="1"/>
  <c r="G4858" i="4"/>
  <c r="H4858" i="4" s="1"/>
  <c r="N4858" i="4" s="1"/>
  <c r="H4322" i="4"/>
  <c r="N4322" i="4" s="1"/>
  <c r="G4992" i="4"/>
  <c r="H4992" i="4" s="1"/>
  <c r="N4992" i="4" s="1"/>
  <c r="H4194" i="4"/>
  <c r="N4194" i="4" s="1"/>
  <c r="F4864" i="4"/>
  <c r="H4864" i="4" s="1"/>
  <c r="N4864" i="4" s="1"/>
  <c r="H4145" i="4"/>
  <c r="N4145" i="4" s="1"/>
  <c r="F4815" i="4"/>
  <c r="H4815" i="4" s="1"/>
  <c r="N4815" i="4" s="1"/>
  <c r="H4266" i="4"/>
  <c r="N4266" i="4" s="1"/>
  <c r="F4936" i="4"/>
  <c r="H4936" i="4" s="1"/>
  <c r="N4936" i="4" s="1"/>
  <c r="H4042" i="4"/>
  <c r="N4042" i="4" s="1"/>
  <c r="F4712" i="4"/>
  <c r="H4712" i="4" s="1"/>
  <c r="N4712" i="4" s="1"/>
  <c r="H4050" i="4"/>
  <c r="N4050" i="4" s="1"/>
  <c r="F4720" i="4"/>
  <c r="H4720" i="4" s="1"/>
  <c r="N4720" i="4" s="1"/>
  <c r="H4182" i="4"/>
  <c r="N4182" i="4" s="1"/>
  <c r="F4852" i="4"/>
  <c r="H4852" i="4" s="1"/>
  <c r="N4852" i="4" s="1"/>
  <c r="H4151" i="4"/>
  <c r="N4151" i="4" s="1"/>
  <c r="F4821" i="4"/>
  <c r="H4821" i="4" s="1"/>
  <c r="N4821" i="4" s="1"/>
  <c r="H4305" i="4"/>
  <c r="N4305" i="4" s="1"/>
  <c r="F4975" i="4"/>
  <c r="H4975" i="4" s="1"/>
  <c r="N4975" i="4" s="1"/>
  <c r="H4339" i="4"/>
  <c r="N4339" i="4" s="1"/>
  <c r="G5009" i="4"/>
  <c r="H5009" i="4" s="1"/>
  <c r="N5009" i="4" s="1"/>
  <c r="H4323" i="4"/>
  <c r="N4323" i="4" s="1"/>
  <c r="F4993" i="4"/>
  <c r="H4993" i="4" s="1"/>
  <c r="N4993" i="4" s="1"/>
  <c r="H4087" i="4"/>
  <c r="N4087" i="4" s="1"/>
  <c r="G4757" i="4"/>
  <c r="H4757" i="4" s="1"/>
  <c r="N4757" i="4" s="1"/>
  <c r="H4103" i="4"/>
  <c r="N4103" i="4" s="1"/>
  <c r="G4773" i="4"/>
  <c r="H4773" i="4" s="1"/>
  <c r="N4773" i="4" s="1"/>
  <c r="H4036" i="4"/>
  <c r="N4036" i="4" s="1"/>
  <c r="F4706" i="4"/>
  <c r="H4706" i="4" s="1"/>
  <c r="N4706" i="4" s="1"/>
  <c r="H4059" i="4"/>
  <c r="N4059" i="4" s="1"/>
  <c r="G4729" i="4"/>
  <c r="H4729" i="4" s="1"/>
  <c r="N4729" i="4" s="1"/>
  <c r="H4081" i="4"/>
  <c r="N4081" i="4" s="1"/>
  <c r="F4751" i="4"/>
  <c r="H4751" i="4" s="1"/>
  <c r="N4751" i="4" s="1"/>
  <c r="H4231" i="4"/>
  <c r="N4231" i="4" s="1"/>
  <c r="F4901" i="4"/>
  <c r="H4901" i="4" s="1"/>
  <c r="N4901" i="4" s="1"/>
  <c r="H4189" i="4"/>
  <c r="N4189" i="4" s="1"/>
  <c r="G4859" i="4"/>
  <c r="H4859" i="4" s="1"/>
  <c r="N4859" i="4" s="1"/>
  <c r="H4061" i="4"/>
  <c r="N4061" i="4" s="1"/>
  <c r="F4731" i="4"/>
  <c r="H4731" i="4" s="1"/>
  <c r="N4731" i="4" s="1"/>
  <c r="H4086" i="4"/>
  <c r="N4086" i="4" s="1"/>
  <c r="G4756" i="4"/>
  <c r="H4756" i="4" s="1"/>
  <c r="N4756" i="4" s="1"/>
  <c r="H4259" i="4"/>
  <c r="N4259" i="4" s="1"/>
  <c r="F4929" i="4"/>
  <c r="H4929" i="4" s="1"/>
  <c r="N4929" i="4" s="1"/>
  <c r="H4237" i="4"/>
  <c r="N4237" i="4" s="1"/>
  <c r="F4907" i="4"/>
  <c r="H4907" i="4" s="1"/>
  <c r="N4907" i="4" s="1"/>
  <c r="H4233" i="4"/>
  <c r="N4233" i="4" s="1"/>
  <c r="F4903" i="4"/>
  <c r="H4903" i="4" s="1"/>
  <c r="N4903" i="4" s="1"/>
  <c r="H4130" i="4"/>
  <c r="N4130" i="4" s="1"/>
  <c r="F4800" i="4"/>
  <c r="H4800" i="4" s="1"/>
  <c r="N4800" i="4" s="1"/>
  <c r="H4347" i="4"/>
  <c r="N4347" i="4" s="1"/>
  <c r="G5017" i="4"/>
  <c r="H5017" i="4" s="1"/>
  <c r="N5017" i="4" s="1"/>
  <c r="H4064" i="4"/>
  <c r="N4064" i="4" s="1"/>
  <c r="F4734" i="4"/>
  <c r="H4734" i="4" s="1"/>
  <c r="N4734" i="4" s="1"/>
  <c r="H4066" i="4"/>
  <c r="N4066" i="4" s="1"/>
  <c r="F4736" i="4"/>
  <c r="H4736" i="4" s="1"/>
  <c r="N4736" i="4" s="1"/>
  <c r="H4142" i="4"/>
  <c r="N4142" i="4" s="1"/>
  <c r="G4812" i="4"/>
  <c r="H4812" i="4" s="1"/>
  <c r="N4812" i="4" s="1"/>
  <c r="H4342" i="4"/>
  <c r="N4342" i="4" s="1"/>
  <c r="G5012" i="4"/>
  <c r="H5012" i="4" s="1"/>
  <c r="N5012" i="4" s="1"/>
  <c r="H4229" i="4"/>
  <c r="N4229" i="4" s="1"/>
  <c r="G4899" i="4"/>
  <c r="H4899" i="4" s="1"/>
  <c r="N4899" i="4" s="1"/>
  <c r="H4089" i="4"/>
  <c r="N4089" i="4" s="1"/>
  <c r="G4759" i="4"/>
  <c r="H4759" i="4" s="1"/>
  <c r="N4759" i="4" s="1"/>
  <c r="H4073" i="4"/>
  <c r="N4073" i="4" s="1"/>
  <c r="F4743" i="4"/>
  <c r="H4743" i="4" s="1"/>
  <c r="N4743" i="4" s="1"/>
  <c r="H4214" i="4"/>
  <c r="N4214" i="4" s="1"/>
  <c r="F4884" i="4"/>
  <c r="H4884" i="4" s="1"/>
  <c r="N4884" i="4" s="1"/>
  <c r="H4336" i="4"/>
  <c r="N4336" i="4" s="1"/>
  <c r="G5006" i="4"/>
  <c r="H5006" i="4" s="1"/>
  <c r="N5006" i="4" s="1"/>
  <c r="H4176" i="4"/>
  <c r="N4176" i="4" s="1"/>
  <c r="F4846" i="4"/>
  <c r="H4846" i="4" s="1"/>
  <c r="N4846" i="4" s="1"/>
  <c r="H4203" i="4"/>
  <c r="N4203" i="4" s="1"/>
  <c r="F4873" i="4"/>
  <c r="H4873" i="4" s="1"/>
  <c r="N4873" i="4" s="1"/>
  <c r="H4143" i="4"/>
  <c r="N4143" i="4" s="1"/>
  <c r="F4813" i="4"/>
  <c r="H4813" i="4" s="1"/>
  <c r="N4813" i="4" s="1"/>
  <c r="H4172" i="4"/>
  <c r="N4172" i="4" s="1"/>
  <c r="F4842" i="4"/>
  <c r="H4842" i="4" s="1"/>
  <c r="N4842" i="4" s="1"/>
  <c r="H4122" i="4"/>
  <c r="N4122" i="4" s="1"/>
  <c r="G4792" i="4"/>
  <c r="H4792" i="4" s="1"/>
  <c r="N4792" i="4" s="1"/>
  <c r="H4234" i="4"/>
  <c r="N4234" i="4" s="1"/>
  <c r="F4904" i="4"/>
  <c r="H4904" i="4" s="1"/>
  <c r="N4904" i="4" s="1"/>
  <c r="H4359" i="4"/>
  <c r="N4359" i="4" s="1"/>
  <c r="F5029" i="4"/>
  <c r="H5029" i="4" s="1"/>
  <c r="N5029" i="4" s="1"/>
  <c r="H4241" i="4"/>
  <c r="N4241" i="4" s="1"/>
  <c r="F4911" i="4"/>
  <c r="H4911" i="4" s="1"/>
  <c r="N4911" i="4" s="1"/>
  <c r="H4085" i="4"/>
  <c r="N4085" i="4" s="1"/>
  <c r="F4755" i="4"/>
  <c r="H4755" i="4" s="1"/>
  <c r="N4755" i="4" s="1"/>
  <c r="H4149" i="4"/>
  <c r="N4149" i="4" s="1"/>
  <c r="F4819" i="4"/>
  <c r="H4819" i="4" s="1"/>
  <c r="N4819" i="4" s="1"/>
  <c r="H4244" i="4"/>
  <c r="N4244" i="4" s="1"/>
  <c r="G4914" i="4"/>
  <c r="H4914" i="4" s="1"/>
  <c r="N4914" i="4" s="1"/>
  <c r="H4069" i="4"/>
  <c r="N4069" i="4" s="1"/>
  <c r="F4739" i="4"/>
  <c r="H4739" i="4" s="1"/>
  <c r="N4739" i="4" s="1"/>
  <c r="H4174" i="4"/>
  <c r="N4174" i="4" s="1"/>
  <c r="F4844" i="4"/>
  <c r="H4844" i="4" s="1"/>
  <c r="N4844" i="4" s="1"/>
  <c r="H4129" i="4"/>
  <c r="N4129" i="4" s="1"/>
  <c r="F4799" i="4"/>
  <c r="H4799" i="4" s="1"/>
  <c r="N4799" i="4" s="1"/>
  <c r="H4180" i="4"/>
  <c r="N4180" i="4" s="1"/>
  <c r="G4850" i="4"/>
  <c r="H4850" i="4" s="1"/>
  <c r="N4850" i="4" s="1"/>
  <c r="H4238" i="4"/>
  <c r="N4238" i="4" s="1"/>
  <c r="G4908" i="4"/>
  <c r="H4908" i="4" s="1"/>
  <c r="N4908" i="4" s="1"/>
  <c r="H4353" i="4"/>
  <c r="N4353" i="4" s="1"/>
  <c r="G5023" i="4"/>
  <c r="H5023" i="4" s="1"/>
  <c r="N5023" i="4" s="1"/>
  <c r="H4190" i="4"/>
  <c r="N4190" i="4" s="1"/>
  <c r="G4860" i="4"/>
  <c r="H4860" i="4" s="1"/>
  <c r="N4860" i="4" s="1"/>
  <c r="H4270" i="4"/>
  <c r="N4270" i="4" s="1"/>
  <c r="F4940" i="4"/>
  <c r="H4940" i="4" s="1"/>
  <c r="N4940" i="4" s="1"/>
  <c r="H4126" i="4"/>
  <c r="N4126" i="4" s="1"/>
  <c r="F4796" i="4"/>
  <c r="H4796" i="4" s="1"/>
  <c r="N4796" i="4" s="1"/>
  <c r="H4252" i="4"/>
  <c r="N4252" i="4" s="1"/>
  <c r="F4922" i="4"/>
  <c r="H4922" i="4" s="1"/>
  <c r="N4922" i="4" s="1"/>
  <c r="H4246" i="4"/>
  <c r="N4246" i="4" s="1"/>
  <c r="F4916" i="4"/>
  <c r="H4916" i="4" s="1"/>
  <c r="N4916" i="4" s="1"/>
  <c r="H4257" i="4"/>
  <c r="N4257" i="4" s="1"/>
  <c r="F4927" i="4"/>
  <c r="H4927" i="4" s="1"/>
  <c r="N4927" i="4" s="1"/>
  <c r="H4313" i="4"/>
  <c r="N4313" i="4" s="1"/>
  <c r="F4983" i="4"/>
  <c r="H4983" i="4" s="1"/>
  <c r="N4983" i="4" s="1"/>
  <c r="H4255" i="4"/>
  <c r="N4255" i="4" s="1"/>
  <c r="F4925" i="4"/>
  <c r="H4925" i="4" s="1"/>
  <c r="N4925" i="4" s="1"/>
  <c r="H4037" i="4"/>
  <c r="N4037" i="4" s="1"/>
  <c r="G4707" i="4"/>
  <c r="H4707" i="4" s="1"/>
  <c r="N4707" i="4" s="1"/>
  <c r="H4181" i="4"/>
  <c r="N4181" i="4" s="1"/>
  <c r="G4851" i="4"/>
  <c r="H4851" i="4" s="1"/>
  <c r="N4851" i="4" s="1"/>
  <c r="H4058" i="4"/>
  <c r="N4058" i="4" s="1"/>
  <c r="F4728" i="4"/>
  <c r="H4728" i="4" s="1"/>
  <c r="N4728" i="4" s="1"/>
  <c r="H4106" i="4"/>
  <c r="N4106" i="4" s="1"/>
  <c r="F4776" i="4"/>
  <c r="H4776" i="4" s="1"/>
  <c r="N4776" i="4" s="1"/>
  <c r="H4108" i="4"/>
  <c r="N4108" i="4" s="1"/>
  <c r="G4778" i="4"/>
  <c r="H4778" i="4" s="1"/>
  <c r="N4778" i="4" s="1"/>
  <c r="H4033" i="4"/>
  <c r="N4033" i="4" s="1"/>
  <c r="F4703" i="4"/>
  <c r="H4703" i="4" s="1"/>
  <c r="N4703" i="4" s="1"/>
  <c r="H4239" i="4"/>
  <c r="N4239" i="4" s="1"/>
  <c r="G4909" i="4"/>
  <c r="H4909" i="4" s="1"/>
  <c r="N4909" i="4" s="1"/>
  <c r="H4100" i="4"/>
  <c r="N4100" i="4" s="1"/>
  <c r="G4770" i="4"/>
  <c r="H4770" i="4" s="1"/>
  <c r="N4770" i="4" s="1"/>
  <c r="H4200" i="4"/>
  <c r="N4200" i="4" s="1"/>
  <c r="F4870" i="4"/>
  <c r="H4870" i="4" s="1"/>
  <c r="N4870" i="4" s="1"/>
  <c r="H4107" i="4"/>
  <c r="N4107" i="4" s="1"/>
  <c r="G4777" i="4"/>
  <c r="H4777" i="4" s="1"/>
  <c r="N4777" i="4" s="1"/>
  <c r="H4332" i="4"/>
  <c r="N4332" i="4" s="1"/>
  <c r="G5002" i="4"/>
  <c r="H5002" i="4" s="1"/>
  <c r="N5002" i="4" s="1"/>
  <c r="H4314" i="4"/>
  <c r="N4314" i="4" s="1"/>
  <c r="F4984" i="4"/>
  <c r="H4984" i="4" s="1"/>
  <c r="N4984" i="4" s="1"/>
  <c r="H4186" i="4"/>
  <c r="N4186" i="4" s="1"/>
  <c r="G4856" i="4"/>
  <c r="H4856" i="4" s="1"/>
  <c r="N4856" i="4" s="1"/>
  <c r="H4128" i="4"/>
  <c r="N4128" i="4" s="1"/>
  <c r="F4798" i="4"/>
  <c r="H4798" i="4" s="1"/>
  <c r="N4798" i="4" s="1"/>
  <c r="H4071" i="4"/>
  <c r="N4071" i="4" s="1"/>
  <c r="F4741" i="4"/>
  <c r="H4741" i="4" s="1"/>
  <c r="N4741" i="4" s="1"/>
  <c r="H4159" i="4"/>
  <c r="N4159" i="4" s="1"/>
  <c r="F4829" i="4"/>
  <c r="H4829" i="4" s="1"/>
  <c r="N4829" i="4" s="1"/>
  <c r="H4039" i="4"/>
  <c r="N4039" i="4" s="1"/>
  <c r="F4709" i="4"/>
  <c r="H4709" i="4" s="1"/>
  <c r="N4709" i="4" s="1"/>
  <c r="H4118" i="4"/>
  <c r="N4118" i="4" s="1"/>
  <c r="F4788" i="4"/>
  <c r="H4788" i="4" s="1"/>
  <c r="N4788" i="4" s="1"/>
  <c r="H4207" i="4"/>
  <c r="N4207" i="4" s="1"/>
  <c r="F4877" i="4"/>
  <c r="H4877" i="4" s="1"/>
  <c r="N4877" i="4" s="1"/>
  <c r="H4123" i="4"/>
  <c r="N4123" i="4" s="1"/>
  <c r="F4793" i="4"/>
  <c r="H4793" i="4" s="1"/>
  <c r="N4793" i="4" s="1"/>
  <c r="H4192" i="4"/>
  <c r="N4192" i="4" s="1"/>
  <c r="F4862" i="4"/>
  <c r="H4862" i="4" s="1"/>
  <c r="N4862" i="4" s="1"/>
  <c r="H4235" i="4"/>
  <c r="N4235" i="4" s="1"/>
  <c r="G4905" i="4"/>
  <c r="H4905" i="4" s="1"/>
  <c r="N4905" i="4" s="1"/>
  <c r="H4221" i="4"/>
  <c r="N4221" i="4" s="1"/>
  <c r="F4891" i="4"/>
  <c r="H4891" i="4" s="1"/>
  <c r="N4891" i="4" s="1"/>
  <c r="H4317" i="4"/>
  <c r="N4317" i="4" s="1"/>
  <c r="F4987" i="4"/>
  <c r="H4987" i="4" s="1"/>
  <c r="N4987" i="4" s="1"/>
  <c r="H4115" i="4"/>
  <c r="N4115" i="4" s="1"/>
  <c r="G4785" i="4"/>
  <c r="H4785" i="4" s="1"/>
  <c r="N4785" i="4" s="1"/>
  <c r="H4346" i="4"/>
  <c r="N4346" i="4" s="1"/>
  <c r="G5016" i="4"/>
  <c r="H5016" i="4" s="1"/>
  <c r="N5016" i="4" s="1"/>
  <c r="H4156" i="4"/>
  <c r="N4156" i="4" s="1"/>
  <c r="F4826" i="4"/>
  <c r="H4826" i="4" s="1"/>
  <c r="N4826" i="4" s="1"/>
  <c r="H4074" i="4"/>
  <c r="N4074" i="4" s="1"/>
  <c r="G4744" i="4"/>
  <c r="H4744" i="4" s="1"/>
  <c r="N4744" i="4" s="1"/>
  <c r="H4261" i="4"/>
  <c r="N4261" i="4" s="1"/>
  <c r="F4931" i="4"/>
  <c r="H4931" i="4" s="1"/>
  <c r="N4931" i="4" s="1"/>
  <c r="H4144" i="4"/>
  <c r="N4144" i="4" s="1"/>
  <c r="G4814" i="4"/>
  <c r="H4814" i="4" s="1"/>
  <c r="N4814" i="4" s="1"/>
  <c r="H4049" i="4"/>
  <c r="N4049" i="4" s="1"/>
  <c r="F4719" i="4"/>
  <c r="H4719" i="4" s="1"/>
  <c r="N4719" i="4" s="1"/>
  <c r="H4251" i="4"/>
  <c r="N4251" i="4" s="1"/>
  <c r="F4921" i="4"/>
  <c r="H4921" i="4" s="1"/>
  <c r="N4921" i="4" s="1"/>
  <c r="H4267" i="4"/>
  <c r="N4267" i="4" s="1"/>
  <c r="F4937" i="4"/>
  <c r="H4937" i="4" s="1"/>
  <c r="N4937" i="4" s="1"/>
  <c r="H4316" i="4"/>
  <c r="N4316" i="4" s="1"/>
  <c r="F4986" i="4"/>
  <c r="H4986" i="4" s="1"/>
  <c r="N4986" i="4" s="1"/>
  <c r="H4351" i="4"/>
  <c r="N4351" i="4" s="1"/>
  <c r="G5021" i="4"/>
  <c r="H5021" i="4" s="1"/>
  <c r="N5021" i="4" s="1"/>
  <c r="H4139" i="4"/>
  <c r="N4139" i="4" s="1"/>
  <c r="G4809" i="4"/>
  <c r="H4809" i="4" s="1"/>
  <c r="N4809" i="4" s="1"/>
  <c r="H4187" i="4"/>
  <c r="N4187" i="4" s="1"/>
  <c r="G4857" i="4"/>
  <c r="H4857" i="4" s="1"/>
  <c r="N4857" i="4" s="1"/>
  <c r="H4205" i="4"/>
  <c r="N4205" i="4" s="1"/>
  <c r="F4875" i="4"/>
  <c r="H4875" i="4" s="1"/>
  <c r="N4875" i="4" s="1"/>
  <c r="H4183" i="4"/>
  <c r="N4183" i="4" s="1"/>
  <c r="G4853" i="4"/>
  <c r="H4853" i="4" s="1"/>
  <c r="N4853" i="4" s="1"/>
  <c r="H4031" i="4"/>
  <c r="N4031" i="4" s="1"/>
  <c r="G4701" i="4"/>
  <c r="H4701" i="4" s="1"/>
  <c r="N4701" i="4" s="1"/>
  <c r="H4264" i="4"/>
  <c r="N4264" i="4" s="1"/>
  <c r="F4934" i="4"/>
  <c r="H4934" i="4" s="1"/>
  <c r="N4934" i="4" s="1"/>
  <c r="H4318" i="4"/>
  <c r="N4318" i="4" s="1"/>
  <c r="G4988" i="4"/>
  <c r="H4988" i="4" s="1"/>
  <c r="N4988" i="4" s="1"/>
  <c r="H4363" i="4"/>
  <c r="N4363" i="4" s="1"/>
  <c r="F5033" i="4"/>
  <c r="H5033" i="4" s="1"/>
  <c r="N5033" i="4" s="1"/>
  <c r="H4352" i="4"/>
  <c r="N4352" i="4" s="1"/>
  <c r="G5022" i="4"/>
  <c r="H5022" i="4" s="1"/>
  <c r="N5022" i="4" s="1"/>
  <c r="H4268" i="4"/>
  <c r="N4268" i="4" s="1"/>
  <c r="F4938" i="4"/>
  <c r="H4938" i="4" s="1"/>
  <c r="N4938" i="4" s="1"/>
  <c r="H4184" i="4"/>
  <c r="N4184" i="4" s="1"/>
  <c r="F4854" i="4"/>
  <c r="H4854" i="4" s="1"/>
  <c r="N4854" i="4" s="1"/>
  <c r="H4335" i="4"/>
  <c r="N4335" i="4" s="1"/>
  <c r="F5005" i="4"/>
  <c r="H5005" i="4" s="1"/>
  <c r="N5005" i="4" s="1"/>
  <c r="H4104" i="4"/>
  <c r="N4104" i="4" s="1"/>
  <c r="F4774" i="4"/>
  <c r="H4774" i="4" s="1"/>
  <c r="N4774" i="4" s="1"/>
  <c r="H4032" i="4"/>
  <c r="N4032" i="4" s="1"/>
  <c r="F4702" i="4"/>
  <c r="H4702" i="4" s="1"/>
  <c r="N4702" i="4" s="1"/>
  <c r="H4121" i="4"/>
  <c r="N4121" i="4" s="1"/>
  <c r="F4791" i="4"/>
  <c r="H4791" i="4" s="1"/>
  <c r="N4791" i="4" s="1"/>
  <c r="H4101" i="4"/>
  <c r="N4101" i="4" s="1"/>
  <c r="F4771" i="4"/>
  <c r="H4771" i="4" s="1"/>
  <c r="N4771" i="4" s="1"/>
  <c r="H4202" i="4"/>
  <c r="N4202" i="4" s="1"/>
  <c r="F4872" i="4"/>
  <c r="H4872" i="4" s="1"/>
  <c r="N4872" i="4" s="1"/>
  <c r="H4137" i="4"/>
  <c r="N4137" i="4" s="1"/>
  <c r="G4807" i="4"/>
  <c r="H4807" i="4" s="1"/>
  <c r="N4807" i="4" s="1"/>
  <c r="H4357" i="4"/>
  <c r="N4357" i="4" s="1"/>
  <c r="F5027" i="4"/>
  <c r="H5027" i="4" s="1"/>
  <c r="N5027" i="4" s="1"/>
  <c r="H4157" i="4"/>
  <c r="N4157" i="4" s="1"/>
  <c r="F4827" i="4"/>
  <c r="H4827" i="4" s="1"/>
  <c r="N4827" i="4" s="1"/>
  <c r="H4092" i="4"/>
  <c r="N4092" i="4" s="1"/>
  <c r="G4762" i="4"/>
  <c r="H4762" i="4" s="1"/>
  <c r="N4762" i="4" s="1"/>
  <c r="H4132" i="4"/>
  <c r="N4132" i="4" s="1"/>
  <c r="F4802" i="4"/>
  <c r="H4802" i="4" s="1"/>
  <c r="N4802" i="4" s="1"/>
  <c r="E2255" i="4"/>
  <c r="O1585" i="4"/>
  <c r="P1585" i="4" s="1"/>
  <c r="AM672" i="3"/>
  <c r="AP672" i="3"/>
  <c r="G9" i="1" s="1"/>
  <c r="AO672" i="3"/>
  <c r="D9" i="1" s="1"/>
  <c r="AQ672" i="3"/>
  <c r="L9" i="1" s="1"/>
  <c r="K9" i="1" s="1"/>
  <c r="L11" i="1" l="1"/>
  <c r="M9" i="1"/>
  <c r="M11" i="1" s="1"/>
  <c r="E2925" i="4"/>
  <c r="E3595" i="4" s="1"/>
  <c r="E4265" i="4" s="1"/>
  <c r="E4935" i="4" s="1"/>
  <c r="O2255" i="4"/>
  <c r="P2255" i="4" s="1"/>
  <c r="C981" i="4" l="1"/>
  <c r="C1651" i="4" s="1"/>
  <c r="C2321" i="4" s="1"/>
  <c r="C2991" i="4" s="1"/>
  <c r="C3661" i="4" s="1"/>
  <c r="C4331" i="4" s="1"/>
  <c r="C5001" i="4" s="1"/>
  <c r="D257" i="3" l="1"/>
  <c r="C982" i="4"/>
  <c r="C1652" i="4" s="1"/>
  <c r="C2322" i="4" s="1"/>
  <c r="C2992" i="4" s="1"/>
  <c r="C3662" i="4" s="1"/>
  <c r="C4332" i="4" s="1"/>
  <c r="C5002" i="4" s="1"/>
  <c r="C260" i="4" l="1"/>
  <c r="C930" i="4" s="1"/>
  <c r="C1600" i="4" s="1"/>
  <c r="C2270" i="4" s="1"/>
  <c r="C2940" i="4" s="1"/>
  <c r="C3610" i="4" s="1"/>
  <c r="C4280" i="4" s="1"/>
  <c r="C4950" i="4" s="1"/>
  <c r="D260" i="2"/>
  <c r="D258" i="3"/>
  <c r="C984" i="4"/>
  <c r="C1654" i="4" s="1"/>
  <c r="C2324" i="4" s="1"/>
  <c r="C2994" i="4" s="1"/>
  <c r="C3664" i="4" s="1"/>
  <c r="C4334" i="4" s="1"/>
  <c r="C5004" i="4" s="1"/>
  <c r="C261" i="4" l="1"/>
  <c r="C931" i="4" s="1"/>
  <c r="C1601" i="4" s="1"/>
  <c r="C2271" i="4" s="1"/>
  <c r="C2941" i="4" s="1"/>
  <c r="C3611" i="4" s="1"/>
  <c r="C4281" i="4" s="1"/>
  <c r="C4951" i="4" s="1"/>
  <c r="D261" i="2"/>
  <c r="C985" i="4"/>
  <c r="C1655" i="4" s="1"/>
  <c r="C2325" i="4" s="1"/>
  <c r="C2995" i="4" s="1"/>
  <c r="C3665" i="4" s="1"/>
  <c r="C4335" i="4" s="1"/>
  <c r="C5005" i="4" s="1"/>
  <c r="C988" i="4" l="1"/>
  <c r="C1658" i="4" s="1"/>
  <c r="C2328" i="4" s="1"/>
  <c r="C2998" i="4" s="1"/>
  <c r="C3668" i="4" s="1"/>
  <c r="C4338" i="4" s="1"/>
  <c r="C5008" i="4" s="1"/>
  <c r="C987" i="4"/>
  <c r="C1657" i="4" s="1"/>
  <c r="C2327" i="4" s="1"/>
  <c r="C2997" i="4" s="1"/>
  <c r="C3667" i="4" s="1"/>
  <c r="C4337" i="4" s="1"/>
  <c r="C5007" i="4" s="1"/>
  <c r="H10" i="1" l="1"/>
  <c r="F11" i="1"/>
  <c r="I11" i="1"/>
  <c r="J11" i="1"/>
  <c r="K11" i="1"/>
  <c r="G11" i="1"/>
  <c r="D11" i="1"/>
  <c r="H8" i="1"/>
  <c r="H9" i="1" l="1"/>
  <c r="H11" i="1" s="1"/>
  <c r="B1345" i="4" l="1"/>
  <c r="B2015" i="4" s="1"/>
  <c r="B2685" i="4" s="1"/>
  <c r="B3355" i="4" s="1"/>
  <c r="B4025" i="4" s="1"/>
  <c r="B678" i="4"/>
  <c r="M680" i="4"/>
  <c r="D10" i="4"/>
  <c r="D680" i="4" s="1"/>
  <c r="D1350" i="4" s="1"/>
  <c r="D2020" i="4" s="1"/>
  <c r="D2690" i="4" s="1"/>
  <c r="D3360" i="4" s="1"/>
  <c r="D4030" i="4" s="1"/>
  <c r="D4700" i="4" s="1"/>
  <c r="G130" i="3"/>
  <c r="G129" i="3"/>
  <c r="L10" i="2"/>
  <c r="J10" i="2"/>
  <c r="I10" i="2"/>
  <c r="E10" i="2"/>
  <c r="B10" i="2"/>
  <c r="A10" i="2"/>
  <c r="B1348" i="4" l="1"/>
  <c r="B2018" i="4" s="1"/>
  <c r="B2688" i="4" s="1"/>
  <c r="B3358" i="4" s="1"/>
  <c r="B4028" i="4" s="1"/>
  <c r="B4698" i="4" s="1"/>
  <c r="O680" i="4"/>
  <c r="P680" i="4" s="1"/>
  <c r="M1345" i="4"/>
  <c r="H130" i="3"/>
  <c r="H129" i="3"/>
  <c r="M132" i="2" l="1"/>
  <c r="P132" i="2" s="1"/>
  <c r="S132" i="2" s="1"/>
  <c r="M133" i="2"/>
  <c r="P133" i="2" s="1"/>
  <c r="S133" i="2" s="1"/>
  <c r="E133" i="4"/>
  <c r="E132" i="4"/>
  <c r="O132" i="4" s="1"/>
  <c r="P132" i="4" s="1"/>
  <c r="H44" i="3"/>
  <c r="G44" i="3"/>
  <c r="E802" i="4" l="1"/>
  <c r="E803" i="4"/>
  <c r="E47" i="4"/>
  <c r="E1473" i="4" l="1"/>
  <c r="E2143" i="4" s="1"/>
  <c r="E1472" i="4"/>
  <c r="E2142" i="4" s="1"/>
  <c r="E2812" i="4" s="1"/>
  <c r="E3482" i="4" s="1"/>
  <c r="E4152" i="4" s="1"/>
  <c r="E4822" i="4" s="1"/>
  <c r="C963" i="4"/>
  <c r="C1633" i="4" s="1"/>
  <c r="C2303" i="4" s="1"/>
  <c r="C2973" i="4" s="1"/>
  <c r="C3643" i="4" s="1"/>
  <c r="C4313" i="4" s="1"/>
  <c r="C4983" i="4" s="1"/>
  <c r="D963" i="4"/>
  <c r="D1633" i="4" s="1"/>
  <c r="D2303" i="4" s="1"/>
  <c r="D2973" i="4" s="1"/>
  <c r="D3643" i="4" s="1"/>
  <c r="D4313" i="4" s="1"/>
  <c r="D4983" i="4" s="1"/>
  <c r="E717" i="4"/>
  <c r="F8" i="3"/>
  <c r="F26" i="3"/>
  <c r="F39" i="3"/>
  <c r="F45" i="3"/>
  <c r="F49" i="3"/>
  <c r="F51" i="3"/>
  <c r="F53" i="3"/>
  <c r="F57" i="3"/>
  <c r="F61" i="3"/>
  <c r="F64" i="3"/>
  <c r="F69" i="3"/>
  <c r="F80" i="3"/>
  <c r="F84" i="3"/>
  <c r="F92" i="3"/>
  <c r="F95" i="3"/>
  <c r="F99" i="3"/>
  <c r="E102" i="2" s="1"/>
  <c r="G102" i="2" s="1"/>
  <c r="F103" i="3"/>
  <c r="F107" i="3"/>
  <c r="F112" i="3"/>
  <c r="F116" i="3"/>
  <c r="F122" i="3"/>
  <c r="F129" i="3"/>
  <c r="E132" i="2" s="1"/>
  <c r="G132" i="2" s="1"/>
  <c r="F135" i="3"/>
  <c r="F140" i="3"/>
  <c r="F145" i="3"/>
  <c r="F147" i="3"/>
  <c r="F149" i="3"/>
  <c r="E152" i="2" s="1"/>
  <c r="G152" i="2" s="1"/>
  <c r="F153" i="3"/>
  <c r="F158" i="3"/>
  <c r="F163" i="3"/>
  <c r="F169" i="3"/>
  <c r="F182" i="3"/>
  <c r="F186" i="3"/>
  <c r="F189" i="3"/>
  <c r="F192" i="3"/>
  <c r="D195" i="4" s="1"/>
  <c r="D865" i="4" s="1"/>
  <c r="F195" i="3"/>
  <c r="F198" i="3"/>
  <c r="F204" i="3"/>
  <c r="F207" i="3"/>
  <c r="F209" i="3"/>
  <c r="F212" i="3"/>
  <c r="E215" i="2" s="1"/>
  <c r="G215" i="2" s="1"/>
  <c r="F215" i="3"/>
  <c r="F217" i="3"/>
  <c r="F219" i="3"/>
  <c r="F223" i="3"/>
  <c r="F225" i="3"/>
  <c r="F229" i="3"/>
  <c r="F233" i="3"/>
  <c r="F237" i="3"/>
  <c r="F242" i="3"/>
  <c r="F245" i="3"/>
  <c r="F248" i="3"/>
  <c r="F251" i="3"/>
  <c r="D254" i="4" s="1"/>
  <c r="D924" i="4" s="1"/>
  <c r="D1594" i="4" s="1"/>
  <c r="D2264" i="4" s="1"/>
  <c r="D2934" i="4" s="1"/>
  <c r="D3604" i="4" s="1"/>
  <c r="D4274" i="4" s="1"/>
  <c r="D4944" i="4" s="1"/>
  <c r="E2813" i="4" l="1"/>
  <c r="E3483" i="4" s="1"/>
  <c r="E4153" i="4" s="1"/>
  <c r="E4823" i="4" s="1"/>
  <c r="O2143" i="4"/>
  <c r="P2143" i="4" s="1"/>
  <c r="E1387" i="4"/>
  <c r="E2057" i="4" s="1"/>
  <c r="E2727" i="4" s="1"/>
  <c r="E3397" i="4" s="1"/>
  <c r="E4067" i="4" s="1"/>
  <c r="E4737" i="4" s="1"/>
  <c r="D1535" i="4"/>
  <c r="D2205" i="4" s="1"/>
  <c r="D2875" i="4" s="1"/>
  <c r="D3545" i="4" s="1"/>
  <c r="D4215" i="4" s="1"/>
  <c r="D4885" i="4" s="1"/>
  <c r="D198" i="4"/>
  <c r="D868" i="4" s="1"/>
  <c r="D1538" i="4" s="1"/>
  <c r="D2208" i="4" s="1"/>
  <c r="D2878" i="4" s="1"/>
  <c r="D3548" i="4" s="1"/>
  <c r="D4218" i="4" s="1"/>
  <c r="D4888" i="4" s="1"/>
  <c r="E198" i="2"/>
  <c r="G198" i="2" s="1"/>
  <c r="D172" i="4"/>
  <c r="D842" i="4" s="1"/>
  <c r="D1512" i="4" s="1"/>
  <c r="D2182" i="4" s="1"/>
  <c r="D2852" i="4" s="1"/>
  <c r="D3522" i="4" s="1"/>
  <c r="D4192" i="4" s="1"/>
  <c r="D4862" i="4" s="1"/>
  <c r="E172" i="2"/>
  <c r="G172" i="2" s="1"/>
  <c r="D148" i="4"/>
  <c r="D818" i="4" s="1"/>
  <c r="D1488" i="4" s="1"/>
  <c r="D2158" i="4" s="1"/>
  <c r="D2828" i="4" s="1"/>
  <c r="D3498" i="4" s="1"/>
  <c r="D4168" i="4" s="1"/>
  <c r="D4838" i="4" s="1"/>
  <c r="E148" i="2"/>
  <c r="G148" i="2" s="1"/>
  <c r="D115" i="4"/>
  <c r="D785" i="4" s="1"/>
  <c r="D1455" i="4" s="1"/>
  <c r="D2125" i="4" s="1"/>
  <c r="D2795" i="4" s="1"/>
  <c r="D3465" i="4" s="1"/>
  <c r="D4135" i="4" s="1"/>
  <c r="D4805" i="4" s="1"/>
  <c r="E115" i="2"/>
  <c r="G115" i="2" s="1"/>
  <c r="D87" i="4"/>
  <c r="D757" i="4" s="1"/>
  <c r="D1427" i="4" s="1"/>
  <c r="D2097" i="4" s="1"/>
  <c r="D2767" i="4" s="1"/>
  <c r="D3437" i="4" s="1"/>
  <c r="D4107" i="4" s="1"/>
  <c r="D4777" i="4" s="1"/>
  <c r="E87" i="2"/>
  <c r="G87" i="2" s="1"/>
  <c r="D56" i="4"/>
  <c r="D726" i="4" s="1"/>
  <c r="D1396" i="4" s="1"/>
  <c r="D2066" i="4" s="1"/>
  <c r="D2736" i="4" s="1"/>
  <c r="D3406" i="4" s="1"/>
  <c r="D4076" i="4" s="1"/>
  <c r="D4746" i="4" s="1"/>
  <c r="E56" i="2"/>
  <c r="G56" i="2" s="1"/>
  <c r="D11" i="4"/>
  <c r="D681" i="4" s="1"/>
  <c r="D1351" i="4" s="1"/>
  <c r="D2021" i="4" s="1"/>
  <c r="D2691" i="4" s="1"/>
  <c r="D3361" i="4" s="1"/>
  <c r="D4031" i="4" s="1"/>
  <c r="D4701" i="4" s="1"/>
  <c r="E11" i="2"/>
  <c r="G11" i="2" s="1"/>
  <c r="D166" i="4"/>
  <c r="D836" i="4" s="1"/>
  <c r="D1506" i="4" s="1"/>
  <c r="D2176" i="4" s="1"/>
  <c r="D2846" i="4" s="1"/>
  <c r="D3516" i="4" s="1"/>
  <c r="D4186" i="4" s="1"/>
  <c r="D4856" i="4" s="1"/>
  <c r="E166" i="2"/>
  <c r="G166" i="2" s="1"/>
  <c r="D143" i="4"/>
  <c r="D813" i="4" s="1"/>
  <c r="D1483" i="4" s="1"/>
  <c r="D2153" i="4" s="1"/>
  <c r="D2823" i="4" s="1"/>
  <c r="D3493" i="4" s="1"/>
  <c r="D4163" i="4" s="1"/>
  <c r="D4833" i="4" s="1"/>
  <c r="E143" i="2"/>
  <c r="G143" i="2" s="1"/>
  <c r="D110" i="4"/>
  <c r="D780" i="4" s="1"/>
  <c r="D1450" i="4" s="1"/>
  <c r="D2120" i="4" s="1"/>
  <c r="D2790" i="4" s="1"/>
  <c r="D3460" i="4" s="1"/>
  <c r="D4130" i="4" s="1"/>
  <c r="D4800" i="4" s="1"/>
  <c r="E110" i="2"/>
  <c r="G110" i="2" s="1"/>
  <c r="D83" i="4"/>
  <c r="D753" i="4" s="1"/>
  <c r="D1423" i="4" s="1"/>
  <c r="D2093" i="4" s="1"/>
  <c r="D2763" i="4" s="1"/>
  <c r="D3433" i="4" s="1"/>
  <c r="D4103" i="4" s="1"/>
  <c r="D4773" i="4" s="1"/>
  <c r="E83" i="2"/>
  <c r="G83" i="2" s="1"/>
  <c r="D54" i="4"/>
  <c r="D724" i="4" s="1"/>
  <c r="D1394" i="4" s="1"/>
  <c r="D2064" i="4" s="1"/>
  <c r="D2734" i="4" s="1"/>
  <c r="D3404" i="4" s="1"/>
  <c r="D4074" i="4" s="1"/>
  <c r="D4744" i="4" s="1"/>
  <c r="E54" i="2"/>
  <c r="G54" i="2" s="1"/>
  <c r="D232" i="4"/>
  <c r="D902" i="4" s="1"/>
  <c r="D1572" i="4" s="1"/>
  <c r="D2242" i="4" s="1"/>
  <c r="D2912" i="4" s="1"/>
  <c r="D3582" i="4" s="1"/>
  <c r="D4252" i="4" s="1"/>
  <c r="D4922" i="4" s="1"/>
  <c r="E232" i="2"/>
  <c r="G232" i="2" s="1"/>
  <c r="D210" i="4"/>
  <c r="D880" i="4" s="1"/>
  <c r="D1550" i="4" s="1"/>
  <c r="D2220" i="4" s="1"/>
  <c r="D2890" i="4" s="1"/>
  <c r="D3560" i="4" s="1"/>
  <c r="D4230" i="4" s="1"/>
  <c r="D4900" i="4" s="1"/>
  <c r="E210" i="2"/>
  <c r="G210" i="2" s="1"/>
  <c r="D161" i="4"/>
  <c r="D831" i="4" s="1"/>
  <c r="D1501" i="4" s="1"/>
  <c r="D2171" i="4" s="1"/>
  <c r="D2841" i="4" s="1"/>
  <c r="D3511" i="4" s="1"/>
  <c r="D4181" i="4" s="1"/>
  <c r="D4851" i="4" s="1"/>
  <c r="E161" i="2"/>
  <c r="G161" i="2" s="1"/>
  <c r="D138" i="4"/>
  <c r="D808" i="4" s="1"/>
  <c r="D1478" i="4" s="1"/>
  <c r="D2148" i="4" s="1"/>
  <c r="D2818" i="4" s="1"/>
  <c r="D3488" i="4" s="1"/>
  <c r="D4158" i="4" s="1"/>
  <c r="D4828" i="4" s="1"/>
  <c r="E138" i="2"/>
  <c r="G138" i="2" s="1"/>
  <c r="D106" i="4"/>
  <c r="D776" i="4" s="1"/>
  <c r="D1446" i="4" s="1"/>
  <c r="D2116" i="4" s="1"/>
  <c r="D2786" i="4" s="1"/>
  <c r="D3456" i="4" s="1"/>
  <c r="D4126" i="4" s="1"/>
  <c r="D4796" i="4" s="1"/>
  <c r="E106" i="2"/>
  <c r="G106" i="2" s="1"/>
  <c r="D72" i="4"/>
  <c r="D742" i="4" s="1"/>
  <c r="D1412" i="4" s="1"/>
  <c r="D2082" i="4" s="1"/>
  <c r="D2752" i="4" s="1"/>
  <c r="D3422" i="4" s="1"/>
  <c r="D4092" i="4" s="1"/>
  <c r="D4762" i="4" s="1"/>
  <c r="E72" i="2"/>
  <c r="G72" i="2" s="1"/>
  <c r="D52" i="4"/>
  <c r="D722" i="4" s="1"/>
  <c r="D1392" i="4" s="1"/>
  <c r="D2062" i="4" s="1"/>
  <c r="D2732" i="4" s="1"/>
  <c r="D3402" i="4" s="1"/>
  <c r="D4072" i="4" s="1"/>
  <c r="D4742" i="4" s="1"/>
  <c r="E52" i="2"/>
  <c r="G52" i="2" s="1"/>
  <c r="D964" i="4"/>
  <c r="D1634" i="4" s="1"/>
  <c r="D2304" i="4" s="1"/>
  <c r="D2974" i="4" s="1"/>
  <c r="D3644" i="4" s="1"/>
  <c r="D4314" i="4" s="1"/>
  <c r="D4984" i="4" s="1"/>
  <c r="D212" i="4"/>
  <c r="D882" i="4" s="1"/>
  <c r="E212" i="2"/>
  <c r="G212" i="2" s="1"/>
  <c r="D67" i="4"/>
  <c r="D737" i="4" s="1"/>
  <c r="D1407" i="4" s="1"/>
  <c r="D2077" i="4" s="1"/>
  <c r="D2747" i="4" s="1"/>
  <c r="D3417" i="4" s="1"/>
  <c r="D4087" i="4" s="1"/>
  <c r="D4757" i="4" s="1"/>
  <c r="E67" i="2"/>
  <c r="G67" i="2" s="1"/>
  <c r="D48" i="4"/>
  <c r="D718" i="4" s="1"/>
  <c r="D1388" i="4" s="1"/>
  <c r="D2058" i="4" s="1"/>
  <c r="D2728" i="4" s="1"/>
  <c r="D3398" i="4" s="1"/>
  <c r="D4068" i="4" s="1"/>
  <c r="D4738" i="4" s="1"/>
  <c r="E48" i="2"/>
  <c r="G48" i="2" s="1"/>
  <c r="C964" i="4"/>
  <c r="C1634" i="4" s="1"/>
  <c r="C2304" i="4" s="1"/>
  <c r="C2974" i="4" s="1"/>
  <c r="C3644" i="4" s="1"/>
  <c r="C4314" i="4" s="1"/>
  <c r="C4984" i="4" s="1"/>
  <c r="D251" i="4"/>
  <c r="D921" i="4" s="1"/>
  <c r="D1591" i="4" s="1"/>
  <c r="D2261" i="4" s="1"/>
  <c r="D2931" i="4" s="1"/>
  <c r="D3601" i="4" s="1"/>
  <c r="D4271" i="4" s="1"/>
  <c r="D4941" i="4" s="1"/>
  <c r="E251" i="2"/>
  <c r="G251" i="2" s="1"/>
  <c r="D228" i="4"/>
  <c r="D898" i="4" s="1"/>
  <c r="E228" i="2"/>
  <c r="G228" i="2" s="1"/>
  <c r="D226" i="4"/>
  <c r="D896" i="4" s="1"/>
  <c r="D1566" i="4" s="1"/>
  <c r="D2236" i="4" s="1"/>
  <c r="D2906" i="4" s="1"/>
  <c r="D3576" i="4" s="1"/>
  <c r="D4246" i="4" s="1"/>
  <c r="D4916" i="4" s="1"/>
  <c r="E226" i="2"/>
  <c r="G226" i="2" s="1"/>
  <c r="E195" i="2"/>
  <c r="G195" i="2" s="1"/>
  <c r="D222" i="4"/>
  <c r="D892" i="4" s="1"/>
  <c r="E222" i="2"/>
  <c r="G222" i="2" s="1"/>
  <c r="D207" i="4"/>
  <c r="D877" i="4" s="1"/>
  <c r="D1547" i="4" s="1"/>
  <c r="D2217" i="4" s="1"/>
  <c r="D2887" i="4" s="1"/>
  <c r="D3557" i="4" s="1"/>
  <c r="D4227" i="4" s="1"/>
  <c r="D4897" i="4" s="1"/>
  <c r="E207" i="2"/>
  <c r="G207" i="2" s="1"/>
  <c r="D192" i="4"/>
  <c r="D862" i="4" s="1"/>
  <c r="D1532" i="4" s="1"/>
  <c r="D2202" i="4" s="1"/>
  <c r="D2872" i="4" s="1"/>
  <c r="D3542" i="4" s="1"/>
  <c r="D4212" i="4" s="1"/>
  <c r="D4882" i="4" s="1"/>
  <c r="E192" i="2"/>
  <c r="G192" i="2" s="1"/>
  <c r="D156" i="4"/>
  <c r="D826" i="4" s="1"/>
  <c r="D1496" i="4" s="1"/>
  <c r="D2166" i="4" s="1"/>
  <c r="D2836" i="4" s="1"/>
  <c r="D3506" i="4" s="1"/>
  <c r="D4176" i="4" s="1"/>
  <c r="D4846" i="4" s="1"/>
  <c r="E156" i="2"/>
  <c r="G156" i="2" s="1"/>
  <c r="D959" i="4"/>
  <c r="D1629" i="4" s="1"/>
  <c r="D2299" i="4" s="1"/>
  <c r="D2969" i="4" s="1"/>
  <c r="D3639" i="4" s="1"/>
  <c r="D4309" i="4" s="1"/>
  <c r="D4979" i="4" s="1"/>
  <c r="E254" i="2"/>
  <c r="G254" i="2" s="1"/>
  <c r="D220" i="4"/>
  <c r="D890" i="4" s="1"/>
  <c r="E220" i="2"/>
  <c r="G220" i="2" s="1"/>
  <c r="D874" i="4"/>
  <c r="D1544" i="4" s="1"/>
  <c r="D2214" i="4" s="1"/>
  <c r="D2884" i="4" s="1"/>
  <c r="D3554" i="4" s="1"/>
  <c r="D4224" i="4" s="1"/>
  <c r="D4894" i="4" s="1"/>
  <c r="D189" i="4"/>
  <c r="D859" i="4" s="1"/>
  <c r="D1529" i="4" s="1"/>
  <c r="D2199" i="4" s="1"/>
  <c r="D2869" i="4" s="1"/>
  <c r="D3539" i="4" s="1"/>
  <c r="D4209" i="4" s="1"/>
  <c r="D4879" i="4" s="1"/>
  <c r="E189" i="2"/>
  <c r="G189" i="2" s="1"/>
  <c r="D125" i="4"/>
  <c r="D795" i="4" s="1"/>
  <c r="D1465" i="4" s="1"/>
  <c r="D2135" i="4" s="1"/>
  <c r="D2805" i="4" s="1"/>
  <c r="D3475" i="4" s="1"/>
  <c r="D4145" i="4" s="1"/>
  <c r="D4815" i="4" s="1"/>
  <c r="E125" i="2"/>
  <c r="G125" i="2" s="1"/>
  <c r="D98" i="4"/>
  <c r="D768" i="4" s="1"/>
  <c r="D1438" i="4" s="1"/>
  <c r="D2108" i="4" s="1"/>
  <c r="D2778" i="4" s="1"/>
  <c r="D3448" i="4" s="1"/>
  <c r="D4118" i="4" s="1"/>
  <c r="D4788" i="4" s="1"/>
  <c r="E98" i="2"/>
  <c r="G98" i="2" s="1"/>
  <c r="D64" i="4"/>
  <c r="D734" i="4" s="1"/>
  <c r="D1404" i="4" s="1"/>
  <c r="D2074" i="4" s="1"/>
  <c r="D2744" i="4" s="1"/>
  <c r="D3414" i="4" s="1"/>
  <c r="D4084" i="4" s="1"/>
  <c r="D4754" i="4" s="1"/>
  <c r="E64" i="2"/>
  <c r="G64" i="2" s="1"/>
  <c r="D42" i="4"/>
  <c r="D712" i="4" s="1"/>
  <c r="D1382" i="4" s="1"/>
  <c r="D2052" i="4" s="1"/>
  <c r="D2722" i="4" s="1"/>
  <c r="D3392" i="4" s="1"/>
  <c r="D4062" i="4" s="1"/>
  <c r="D4732" i="4" s="1"/>
  <c r="E42" i="2"/>
  <c r="G42" i="2" s="1"/>
  <c r="D248" i="4"/>
  <c r="D918" i="4" s="1"/>
  <c r="D1588" i="4" s="1"/>
  <c r="D2258" i="4" s="1"/>
  <c r="D2928" i="4" s="1"/>
  <c r="D3598" i="4" s="1"/>
  <c r="D4268" i="4" s="1"/>
  <c r="D4938" i="4" s="1"/>
  <c r="E248" i="2"/>
  <c r="G248" i="2" s="1"/>
  <c r="D245" i="4"/>
  <c r="D915" i="4" s="1"/>
  <c r="D1585" i="4" s="1"/>
  <c r="D2255" i="4" s="1"/>
  <c r="D2925" i="4" s="1"/>
  <c r="D3595" i="4" s="1"/>
  <c r="D4265" i="4" s="1"/>
  <c r="D4935" i="4" s="1"/>
  <c r="E245" i="2"/>
  <c r="G245" i="2" s="1"/>
  <c r="D240" i="4"/>
  <c r="D910" i="4" s="1"/>
  <c r="D1580" i="4" s="1"/>
  <c r="D2250" i="4" s="1"/>
  <c r="D2920" i="4" s="1"/>
  <c r="D3590" i="4" s="1"/>
  <c r="D4260" i="4" s="1"/>
  <c r="D4930" i="4" s="1"/>
  <c r="E240" i="2"/>
  <c r="G240" i="2" s="1"/>
  <c r="D953" i="4"/>
  <c r="D1623" i="4" s="1"/>
  <c r="D2293" i="4" s="1"/>
  <c r="D2963" i="4" s="1"/>
  <c r="D3633" i="4" s="1"/>
  <c r="D4303" i="4" s="1"/>
  <c r="D4973" i="4" s="1"/>
  <c r="D236" i="4"/>
  <c r="D906" i="4" s="1"/>
  <c r="D1576" i="4" s="1"/>
  <c r="D2246" i="4" s="1"/>
  <c r="D2916" i="4" s="1"/>
  <c r="D3586" i="4" s="1"/>
  <c r="D4256" i="4" s="1"/>
  <c r="D4926" i="4" s="1"/>
  <c r="E236" i="2"/>
  <c r="G236" i="2" s="1"/>
  <c r="D218" i="4"/>
  <c r="D888" i="4" s="1"/>
  <c r="D1558" i="4" s="1"/>
  <c r="D2228" i="4" s="1"/>
  <c r="D2898" i="4" s="1"/>
  <c r="D3568" i="4" s="1"/>
  <c r="D4238" i="4" s="1"/>
  <c r="D4908" i="4" s="1"/>
  <c r="E218" i="2"/>
  <c r="G218" i="2" s="1"/>
  <c r="D201" i="4"/>
  <c r="D871" i="4" s="1"/>
  <c r="D1541" i="4" s="1"/>
  <c r="D2211" i="4" s="1"/>
  <c r="D2881" i="4" s="1"/>
  <c r="D3551" i="4" s="1"/>
  <c r="D4221" i="4" s="1"/>
  <c r="D4891" i="4" s="1"/>
  <c r="E201" i="2"/>
  <c r="G201" i="2" s="1"/>
  <c r="D185" i="4"/>
  <c r="D855" i="4" s="1"/>
  <c r="D1525" i="4" s="1"/>
  <c r="D2195" i="4" s="1"/>
  <c r="D2865" i="4" s="1"/>
  <c r="D3535" i="4" s="1"/>
  <c r="D4205" i="4" s="1"/>
  <c r="D4875" i="4" s="1"/>
  <c r="E185" i="2"/>
  <c r="G185" i="2" s="1"/>
  <c r="D150" i="4"/>
  <c r="D820" i="4" s="1"/>
  <c r="D1490" i="4" s="1"/>
  <c r="D2160" i="4" s="1"/>
  <c r="D2830" i="4" s="1"/>
  <c r="D3500" i="4" s="1"/>
  <c r="D4170" i="4" s="1"/>
  <c r="D4840" i="4" s="1"/>
  <c r="E150" i="2"/>
  <c r="G150" i="2" s="1"/>
  <c r="D119" i="4"/>
  <c r="D789" i="4" s="1"/>
  <c r="D1459" i="4" s="1"/>
  <c r="D2129" i="4" s="1"/>
  <c r="D2799" i="4" s="1"/>
  <c r="D3469" i="4" s="1"/>
  <c r="D4139" i="4" s="1"/>
  <c r="D4809" i="4" s="1"/>
  <c r="E119" i="2"/>
  <c r="G119" i="2" s="1"/>
  <c r="D95" i="4"/>
  <c r="D765" i="4" s="1"/>
  <c r="D1435" i="4" s="1"/>
  <c r="D2105" i="4" s="1"/>
  <c r="D2775" i="4" s="1"/>
  <c r="D3445" i="4" s="1"/>
  <c r="D4115" i="4" s="1"/>
  <c r="D4785" i="4" s="1"/>
  <c r="E95" i="2"/>
  <c r="G95" i="2" s="1"/>
  <c r="D60" i="4"/>
  <c r="D730" i="4" s="1"/>
  <c r="D1400" i="4" s="1"/>
  <c r="D2070" i="4" s="1"/>
  <c r="D2740" i="4" s="1"/>
  <c r="D3410" i="4" s="1"/>
  <c r="D4080" i="4" s="1"/>
  <c r="D4750" i="4" s="1"/>
  <c r="E60" i="2"/>
  <c r="G60" i="2" s="1"/>
  <c r="D29" i="4"/>
  <c r="D699" i="4" s="1"/>
  <c r="D1369" i="4" s="1"/>
  <c r="D2039" i="4" s="1"/>
  <c r="D2709" i="4" s="1"/>
  <c r="D3379" i="4" s="1"/>
  <c r="D4049" i="4" s="1"/>
  <c r="D4719" i="4" s="1"/>
  <c r="E29" i="2"/>
  <c r="G29" i="2" s="1"/>
  <c r="E962" i="4"/>
  <c r="F213" i="3"/>
  <c r="D215" i="4"/>
  <c r="D885" i="4" s="1"/>
  <c r="F131" i="3"/>
  <c r="F132" i="3" s="1"/>
  <c r="D132" i="4"/>
  <c r="D802" i="4" s="1"/>
  <c r="D1472" i="4" s="1"/>
  <c r="D2142" i="4" s="1"/>
  <c r="D2812" i="4" s="1"/>
  <c r="D3482" i="4" s="1"/>
  <c r="D4152" i="4" s="1"/>
  <c r="D4822" i="4" s="1"/>
  <c r="F100" i="3"/>
  <c r="F101" i="3" s="1"/>
  <c r="D102" i="4"/>
  <c r="D772" i="4" s="1"/>
  <c r="D1442" i="4" s="1"/>
  <c r="D2112" i="4" s="1"/>
  <c r="D2782" i="4" s="1"/>
  <c r="D3452" i="4" s="1"/>
  <c r="D4122" i="4" s="1"/>
  <c r="D4792" i="4" s="1"/>
  <c r="F150" i="3"/>
  <c r="D152" i="4"/>
  <c r="D822" i="4" s="1"/>
  <c r="F130" i="3"/>
  <c r="F123" i="3"/>
  <c r="E126" i="2" s="1"/>
  <c r="G126" i="2" s="1"/>
  <c r="F164" i="3"/>
  <c r="E167" i="2" s="1"/>
  <c r="G167" i="2" s="1"/>
  <c r="F199" i="3"/>
  <c r="F154" i="3"/>
  <c r="F117" i="3"/>
  <c r="F113" i="3"/>
  <c r="F104" i="3"/>
  <c r="E107" i="2" s="1"/>
  <c r="G107" i="2" s="1"/>
  <c r="F54" i="3"/>
  <c r="F136" i="3"/>
  <c r="F205" i="3"/>
  <c r="F58" i="3"/>
  <c r="F193" i="3"/>
  <c r="D196" i="4" s="1"/>
  <c r="F46" i="3"/>
  <c r="F220" i="3"/>
  <c r="F210" i="3"/>
  <c r="F196" i="3"/>
  <c r="F187" i="3"/>
  <c r="F170" i="3"/>
  <c r="F159" i="3"/>
  <c r="F65" i="3"/>
  <c r="F40" i="3"/>
  <c r="F85" i="3"/>
  <c r="F9" i="3"/>
  <c r="F252" i="3"/>
  <c r="F249" i="3"/>
  <c r="E252" i="2" s="1"/>
  <c r="G252" i="2" s="1"/>
  <c r="F246" i="3"/>
  <c r="F243" i="3"/>
  <c r="F238" i="3"/>
  <c r="F234" i="3"/>
  <c r="F230" i="3"/>
  <c r="F226" i="3"/>
  <c r="F190" i="3"/>
  <c r="F183" i="3"/>
  <c r="F141" i="3"/>
  <c r="F108" i="3"/>
  <c r="F96" i="3"/>
  <c r="F93" i="3"/>
  <c r="F81" i="3"/>
  <c r="F70" i="3"/>
  <c r="F62" i="3"/>
  <c r="F27" i="3"/>
  <c r="D1492" i="4" l="1"/>
  <c r="D2162" i="4" s="1"/>
  <c r="D2832" i="4" s="1"/>
  <c r="D3502" i="4" s="1"/>
  <c r="D4172" i="4" s="1"/>
  <c r="D4842" i="4" s="1"/>
  <c r="D1555" i="4"/>
  <c r="D2225" i="4" s="1"/>
  <c r="D2895" i="4" s="1"/>
  <c r="D3565" i="4" s="1"/>
  <c r="D4235" i="4" s="1"/>
  <c r="D4905" i="4" s="1"/>
  <c r="D1562" i="4"/>
  <c r="D2232" i="4" s="1"/>
  <c r="D2902" i="4" s="1"/>
  <c r="D3572" i="4" s="1"/>
  <c r="D4242" i="4" s="1"/>
  <c r="D4912" i="4" s="1"/>
  <c r="D1568" i="4"/>
  <c r="D2238" i="4" s="1"/>
  <c r="D2908" i="4" s="1"/>
  <c r="D3578" i="4" s="1"/>
  <c r="D4248" i="4" s="1"/>
  <c r="D4918" i="4" s="1"/>
  <c r="E1632" i="4"/>
  <c r="E2302" i="4" s="1"/>
  <c r="D1560" i="4"/>
  <c r="D2230" i="4" s="1"/>
  <c r="D2900" i="4" s="1"/>
  <c r="D3570" i="4" s="1"/>
  <c r="D4240" i="4" s="1"/>
  <c r="D4910" i="4" s="1"/>
  <c r="D1552" i="4"/>
  <c r="D2222" i="4" s="1"/>
  <c r="D2892" i="4" s="1"/>
  <c r="D3562" i="4" s="1"/>
  <c r="D4232" i="4" s="1"/>
  <c r="D4902" i="4" s="1"/>
  <c r="F253" i="3"/>
  <c r="E256" i="2" s="1"/>
  <c r="G256" i="2" s="1"/>
  <c r="D255" i="4"/>
  <c r="D925" i="4" s="1"/>
  <c r="D1595" i="4" s="1"/>
  <c r="D2265" i="4" s="1"/>
  <c r="D2935" i="4" s="1"/>
  <c r="D3605" i="4" s="1"/>
  <c r="D4275" i="4" s="1"/>
  <c r="D4945" i="4" s="1"/>
  <c r="D135" i="4"/>
  <c r="D805" i="4" s="1"/>
  <c r="D1475" i="4" s="1"/>
  <c r="D2145" i="4" s="1"/>
  <c r="D2815" i="4" s="1"/>
  <c r="D3485" i="4" s="1"/>
  <c r="D4155" i="4" s="1"/>
  <c r="D4825" i="4" s="1"/>
  <c r="E135" i="2"/>
  <c r="G135" i="2" s="1"/>
  <c r="D104" i="4"/>
  <c r="D774" i="4" s="1"/>
  <c r="D1444" i="4" s="1"/>
  <c r="D2114" i="4" s="1"/>
  <c r="D2784" i="4" s="1"/>
  <c r="D3454" i="4" s="1"/>
  <c r="D4124" i="4" s="1"/>
  <c r="D4794" i="4" s="1"/>
  <c r="E104" i="2"/>
  <c r="G104" i="2" s="1"/>
  <c r="D30" i="4"/>
  <c r="D700" i="4" s="1"/>
  <c r="D1370" i="4" s="1"/>
  <c r="D2040" i="4" s="1"/>
  <c r="D2710" i="4" s="1"/>
  <c r="D3380" i="4" s="1"/>
  <c r="D4050" i="4" s="1"/>
  <c r="D4720" i="4" s="1"/>
  <c r="E30" i="2"/>
  <c r="G30" i="2" s="1"/>
  <c r="D96" i="4"/>
  <c r="D766" i="4" s="1"/>
  <c r="D1436" i="4" s="1"/>
  <c r="D2106" i="4" s="1"/>
  <c r="D2776" i="4" s="1"/>
  <c r="D3446" i="4" s="1"/>
  <c r="D4116" i="4" s="1"/>
  <c r="D4786" i="4" s="1"/>
  <c r="E96" i="2"/>
  <c r="G96" i="2" s="1"/>
  <c r="D88" i="4"/>
  <c r="D758" i="4" s="1"/>
  <c r="D1428" i="4" s="1"/>
  <c r="D2098" i="4" s="1"/>
  <c r="D2768" i="4" s="1"/>
  <c r="D3438" i="4" s="1"/>
  <c r="D4108" i="4" s="1"/>
  <c r="D4778" i="4" s="1"/>
  <c r="E88" i="2"/>
  <c r="G88" i="2" s="1"/>
  <c r="D139" i="4"/>
  <c r="D809" i="4" s="1"/>
  <c r="D1479" i="4" s="1"/>
  <c r="D2149" i="4" s="1"/>
  <c r="D2819" i="4" s="1"/>
  <c r="D3489" i="4" s="1"/>
  <c r="D4159" i="4" s="1"/>
  <c r="D4829" i="4" s="1"/>
  <c r="E139" i="2"/>
  <c r="G139" i="2" s="1"/>
  <c r="D193" i="4"/>
  <c r="D863" i="4" s="1"/>
  <c r="D1533" i="4" s="1"/>
  <c r="D2203" i="4" s="1"/>
  <c r="D2873" i="4" s="1"/>
  <c r="D3543" i="4" s="1"/>
  <c r="D4213" i="4" s="1"/>
  <c r="D4883" i="4" s="1"/>
  <c r="E193" i="2"/>
  <c r="G193" i="2" s="1"/>
  <c r="D249" i="4"/>
  <c r="D919" i="4" s="1"/>
  <c r="D1589" i="4" s="1"/>
  <c r="D2259" i="4" s="1"/>
  <c r="D2929" i="4" s="1"/>
  <c r="D3599" i="4" s="1"/>
  <c r="D4269" i="4" s="1"/>
  <c r="D4939" i="4" s="1"/>
  <c r="E249" i="2"/>
  <c r="G249" i="2" s="1"/>
  <c r="D43" i="4"/>
  <c r="D713" i="4" s="1"/>
  <c r="D1383" i="4" s="1"/>
  <c r="D2053" i="4" s="1"/>
  <c r="D2723" i="4" s="1"/>
  <c r="D3393" i="4" s="1"/>
  <c r="D4063" i="4" s="1"/>
  <c r="D4733" i="4" s="1"/>
  <c r="E43" i="2"/>
  <c r="G43" i="2" s="1"/>
  <c r="D875" i="4"/>
  <c r="D866" i="4"/>
  <c r="D1536" i="4" s="1"/>
  <c r="D2206" i="4" s="1"/>
  <c r="D2876" i="4" s="1"/>
  <c r="D3546" i="4" s="1"/>
  <c r="D4216" i="4" s="1"/>
  <c r="D4886" i="4" s="1"/>
  <c r="E196" i="2"/>
  <c r="G196" i="2" s="1"/>
  <c r="D57" i="4"/>
  <c r="D727" i="4" s="1"/>
  <c r="D1397" i="4" s="1"/>
  <c r="D2067" i="4" s="1"/>
  <c r="D2737" i="4" s="1"/>
  <c r="D3407" i="4" s="1"/>
  <c r="D4077" i="4" s="1"/>
  <c r="D4747" i="4" s="1"/>
  <c r="E57" i="2"/>
  <c r="G57" i="2" s="1"/>
  <c r="D202" i="4"/>
  <c r="D872" i="4" s="1"/>
  <c r="D1542" i="4" s="1"/>
  <c r="D2212" i="4" s="1"/>
  <c r="D2882" i="4" s="1"/>
  <c r="D3552" i="4" s="1"/>
  <c r="D4222" i="4" s="1"/>
  <c r="D4892" i="4" s="1"/>
  <c r="E202" i="2"/>
  <c r="G202" i="2" s="1"/>
  <c r="D153" i="4"/>
  <c r="D823" i="4" s="1"/>
  <c r="D1493" i="4" s="1"/>
  <c r="D2163" i="4" s="1"/>
  <c r="D2833" i="4" s="1"/>
  <c r="D3503" i="4" s="1"/>
  <c r="D4173" i="4" s="1"/>
  <c r="D4843" i="4" s="1"/>
  <c r="E153" i="2"/>
  <c r="G153" i="2" s="1"/>
  <c r="D73" i="4"/>
  <c r="D743" i="4" s="1"/>
  <c r="D1413" i="4" s="1"/>
  <c r="D2083" i="4" s="1"/>
  <c r="D2753" i="4" s="1"/>
  <c r="D3423" i="4" s="1"/>
  <c r="D4093" i="4" s="1"/>
  <c r="D4763" i="4" s="1"/>
  <c r="E73" i="2"/>
  <c r="G73" i="2" s="1"/>
  <c r="D213" i="4"/>
  <c r="D883" i="4" s="1"/>
  <c r="E213" i="2"/>
  <c r="G213" i="2" s="1"/>
  <c r="D133" i="4"/>
  <c r="D803" i="4" s="1"/>
  <c r="D1473" i="4" s="1"/>
  <c r="D2143" i="4" s="1"/>
  <c r="D2813" i="4" s="1"/>
  <c r="D3483" i="4" s="1"/>
  <c r="D4153" i="4" s="1"/>
  <c r="D4823" i="4" s="1"/>
  <c r="E133" i="2"/>
  <c r="G133" i="2" s="1"/>
  <c r="D216" i="4"/>
  <c r="D886" i="4" s="1"/>
  <c r="D1556" i="4" s="1"/>
  <c r="D2226" i="4" s="1"/>
  <c r="D2896" i="4" s="1"/>
  <c r="D3566" i="4" s="1"/>
  <c r="D4236" i="4" s="1"/>
  <c r="D4906" i="4" s="1"/>
  <c r="E216" i="2"/>
  <c r="G216" i="2" s="1"/>
  <c r="D111" i="4"/>
  <c r="D781" i="4" s="1"/>
  <c r="D1451" i="4" s="1"/>
  <c r="D2121" i="4" s="1"/>
  <c r="D2791" i="4" s="1"/>
  <c r="D3461" i="4" s="1"/>
  <c r="D4131" i="4" s="1"/>
  <c r="D4801" i="4" s="1"/>
  <c r="E111" i="2"/>
  <c r="G111" i="2" s="1"/>
  <c r="D233" i="4"/>
  <c r="D903" i="4" s="1"/>
  <c r="D1573" i="4" s="1"/>
  <c r="D2243" i="4" s="1"/>
  <c r="D2913" i="4" s="1"/>
  <c r="D3583" i="4" s="1"/>
  <c r="D4253" i="4" s="1"/>
  <c r="D4923" i="4" s="1"/>
  <c r="E233" i="2"/>
  <c r="G233" i="2" s="1"/>
  <c r="D954" i="4"/>
  <c r="D1624" i="4" s="1"/>
  <c r="D2294" i="4" s="1"/>
  <c r="D2964" i="4" s="1"/>
  <c r="D3634" i="4" s="1"/>
  <c r="D4304" i="4" s="1"/>
  <c r="D4974" i="4" s="1"/>
  <c r="D162" i="4"/>
  <c r="D832" i="4" s="1"/>
  <c r="D1502" i="4" s="1"/>
  <c r="D2172" i="4" s="1"/>
  <c r="D2842" i="4" s="1"/>
  <c r="D3512" i="4" s="1"/>
  <c r="D4182" i="4" s="1"/>
  <c r="D4852" i="4" s="1"/>
  <c r="E162" i="2"/>
  <c r="G162" i="2" s="1"/>
  <c r="D223" i="4"/>
  <c r="D893" i="4" s="1"/>
  <c r="E223" i="2"/>
  <c r="G223" i="2" s="1"/>
  <c r="D208" i="4"/>
  <c r="D878" i="4" s="1"/>
  <c r="D1548" i="4" s="1"/>
  <c r="D2218" i="4" s="1"/>
  <c r="D2888" i="4" s="1"/>
  <c r="D3558" i="4" s="1"/>
  <c r="D4228" i="4" s="1"/>
  <c r="D4898" i="4" s="1"/>
  <c r="E208" i="2"/>
  <c r="G208" i="2" s="1"/>
  <c r="D116" i="4"/>
  <c r="D786" i="4" s="1"/>
  <c r="D1456" i="4" s="1"/>
  <c r="D2126" i="4" s="1"/>
  <c r="D2796" i="4" s="1"/>
  <c r="D3466" i="4" s="1"/>
  <c r="D4136" i="4" s="1"/>
  <c r="D4806" i="4" s="1"/>
  <c r="E116" i="2"/>
  <c r="G116" i="2" s="1"/>
  <c r="C965" i="4"/>
  <c r="D99" i="4"/>
  <c r="D769" i="4" s="1"/>
  <c r="D1439" i="4" s="1"/>
  <c r="D2109" i="4" s="1"/>
  <c r="D2779" i="4" s="1"/>
  <c r="D3449" i="4" s="1"/>
  <c r="D4119" i="4" s="1"/>
  <c r="D4789" i="4" s="1"/>
  <c r="E99" i="2"/>
  <c r="G99" i="2" s="1"/>
  <c r="D68" i="4"/>
  <c r="D738" i="4" s="1"/>
  <c r="D1408" i="4" s="1"/>
  <c r="D2078" i="4" s="1"/>
  <c r="D2748" i="4" s="1"/>
  <c r="D3418" i="4" s="1"/>
  <c r="D4088" i="4" s="1"/>
  <c r="D4758" i="4" s="1"/>
  <c r="E68" i="2"/>
  <c r="G68" i="2" s="1"/>
  <c r="D84" i="4"/>
  <c r="D754" i="4" s="1"/>
  <c r="D1424" i="4" s="1"/>
  <c r="D2094" i="4" s="1"/>
  <c r="D2764" i="4" s="1"/>
  <c r="D3434" i="4" s="1"/>
  <c r="D4104" i="4" s="1"/>
  <c r="D4774" i="4" s="1"/>
  <c r="E84" i="2"/>
  <c r="G84" i="2" s="1"/>
  <c r="D237" i="4"/>
  <c r="D907" i="4" s="1"/>
  <c r="D1577" i="4" s="1"/>
  <c r="D2247" i="4" s="1"/>
  <c r="D2917" i="4" s="1"/>
  <c r="D3587" i="4" s="1"/>
  <c r="D4257" i="4" s="1"/>
  <c r="D4927" i="4" s="1"/>
  <c r="E237" i="2"/>
  <c r="G237" i="2" s="1"/>
  <c r="D173" i="4"/>
  <c r="D843" i="4" s="1"/>
  <c r="D1513" i="4" s="1"/>
  <c r="D2183" i="4" s="1"/>
  <c r="D2853" i="4" s="1"/>
  <c r="D3523" i="4" s="1"/>
  <c r="D4193" i="4" s="1"/>
  <c r="D4863" i="4" s="1"/>
  <c r="E173" i="2"/>
  <c r="G173" i="2" s="1"/>
  <c r="D120" i="4"/>
  <c r="D790" i="4" s="1"/>
  <c r="D1460" i="4" s="1"/>
  <c r="D2130" i="4" s="1"/>
  <c r="D2800" i="4" s="1"/>
  <c r="D3470" i="4" s="1"/>
  <c r="D4140" i="4" s="1"/>
  <c r="D4810" i="4" s="1"/>
  <c r="E120" i="2"/>
  <c r="G120" i="2" s="1"/>
  <c r="D103" i="4"/>
  <c r="D773" i="4" s="1"/>
  <c r="D1443" i="4" s="1"/>
  <c r="D2113" i="4" s="1"/>
  <c r="D2783" i="4" s="1"/>
  <c r="D3453" i="4" s="1"/>
  <c r="D4123" i="4" s="1"/>
  <c r="D4793" i="4" s="1"/>
  <c r="E103" i="2"/>
  <c r="G103" i="2" s="1"/>
  <c r="D229" i="4"/>
  <c r="D899" i="4" s="1"/>
  <c r="E229" i="2"/>
  <c r="G229" i="2" s="1"/>
  <c r="D61" i="4"/>
  <c r="D731" i="4" s="1"/>
  <c r="D1401" i="4" s="1"/>
  <c r="D2071" i="4" s="1"/>
  <c r="D2741" i="4" s="1"/>
  <c r="D3411" i="4" s="1"/>
  <c r="D4081" i="4" s="1"/>
  <c r="D4751" i="4" s="1"/>
  <c r="E61" i="2"/>
  <c r="G61" i="2" s="1"/>
  <c r="D144" i="4"/>
  <c r="D814" i="4" s="1"/>
  <c r="D1484" i="4" s="1"/>
  <c r="D2154" i="4" s="1"/>
  <c r="D2824" i="4" s="1"/>
  <c r="D3494" i="4" s="1"/>
  <c r="D4164" i="4" s="1"/>
  <c r="D4834" i="4" s="1"/>
  <c r="E144" i="2"/>
  <c r="G144" i="2" s="1"/>
  <c r="D960" i="4"/>
  <c r="D1630" i="4" s="1"/>
  <c r="D2300" i="4" s="1"/>
  <c r="D2970" i="4" s="1"/>
  <c r="D3640" i="4" s="1"/>
  <c r="D4310" i="4" s="1"/>
  <c r="D4980" i="4" s="1"/>
  <c r="E255" i="2"/>
  <c r="G255" i="2" s="1"/>
  <c r="D49" i="4"/>
  <c r="D719" i="4" s="1"/>
  <c r="D1389" i="4" s="1"/>
  <c r="D2059" i="4" s="1"/>
  <c r="D2729" i="4" s="1"/>
  <c r="D3399" i="4" s="1"/>
  <c r="D4069" i="4" s="1"/>
  <c r="D4739" i="4" s="1"/>
  <c r="E49" i="2"/>
  <c r="G49" i="2" s="1"/>
  <c r="D186" i="4"/>
  <c r="D856" i="4" s="1"/>
  <c r="D1526" i="4" s="1"/>
  <c r="D2196" i="4" s="1"/>
  <c r="D2866" i="4" s="1"/>
  <c r="D3536" i="4" s="1"/>
  <c r="D4206" i="4" s="1"/>
  <c r="D4876" i="4" s="1"/>
  <c r="E186" i="2"/>
  <c r="G186" i="2" s="1"/>
  <c r="D241" i="4"/>
  <c r="D911" i="4" s="1"/>
  <c r="D1581" i="4" s="1"/>
  <c r="D2251" i="4" s="1"/>
  <c r="D2921" i="4" s="1"/>
  <c r="D3591" i="4" s="1"/>
  <c r="D4261" i="4" s="1"/>
  <c r="D4931" i="4" s="1"/>
  <c r="E241" i="2"/>
  <c r="G241" i="2" s="1"/>
  <c r="D12" i="4"/>
  <c r="D682" i="4" s="1"/>
  <c r="D1352" i="4" s="1"/>
  <c r="D2022" i="4" s="1"/>
  <c r="D2692" i="4" s="1"/>
  <c r="D3362" i="4" s="1"/>
  <c r="D4032" i="4" s="1"/>
  <c r="D4702" i="4" s="1"/>
  <c r="E12" i="2"/>
  <c r="G12" i="2" s="1"/>
  <c r="D190" i="4"/>
  <c r="D860" i="4" s="1"/>
  <c r="D1530" i="4" s="1"/>
  <c r="D2200" i="4" s="1"/>
  <c r="D2870" i="4" s="1"/>
  <c r="D3540" i="4" s="1"/>
  <c r="D4210" i="4" s="1"/>
  <c r="D4880" i="4" s="1"/>
  <c r="E190" i="2"/>
  <c r="G190" i="2" s="1"/>
  <c r="F151" i="3"/>
  <c r="D965" i="4"/>
  <c r="D252" i="4"/>
  <c r="D922" i="4" s="1"/>
  <c r="D1592" i="4" s="1"/>
  <c r="D2262" i="4" s="1"/>
  <c r="D2932" i="4" s="1"/>
  <c r="D3602" i="4" s="1"/>
  <c r="D4272" i="4" s="1"/>
  <c r="D4942" i="4" s="1"/>
  <c r="D65" i="4"/>
  <c r="D735" i="4" s="1"/>
  <c r="D1405" i="4" s="1"/>
  <c r="D2075" i="4" s="1"/>
  <c r="D2745" i="4" s="1"/>
  <c r="D3415" i="4" s="1"/>
  <c r="D4085" i="4" s="1"/>
  <c r="D4755" i="4" s="1"/>
  <c r="E65" i="2"/>
  <c r="G65" i="2" s="1"/>
  <c r="D246" i="4"/>
  <c r="D916" i="4" s="1"/>
  <c r="D1586" i="4" s="1"/>
  <c r="D2256" i="4" s="1"/>
  <c r="D2926" i="4" s="1"/>
  <c r="D3596" i="4" s="1"/>
  <c r="D4266" i="4" s="1"/>
  <c r="D4936" i="4" s="1"/>
  <c r="E246" i="2"/>
  <c r="G246" i="2" s="1"/>
  <c r="D199" i="4"/>
  <c r="D869" i="4" s="1"/>
  <c r="D1539" i="4" s="1"/>
  <c r="D2209" i="4" s="1"/>
  <c r="D2879" i="4" s="1"/>
  <c r="D3549" i="4" s="1"/>
  <c r="D4219" i="4" s="1"/>
  <c r="D4889" i="4" s="1"/>
  <c r="E199" i="2"/>
  <c r="G199" i="2" s="1"/>
  <c r="D157" i="4"/>
  <c r="D827" i="4" s="1"/>
  <c r="D1497" i="4" s="1"/>
  <c r="D2167" i="4" s="1"/>
  <c r="D2837" i="4" s="1"/>
  <c r="D3507" i="4" s="1"/>
  <c r="D4177" i="4" s="1"/>
  <c r="D4847" i="4" s="1"/>
  <c r="E157" i="2"/>
  <c r="G157" i="2" s="1"/>
  <c r="D134" i="4"/>
  <c r="D804" i="4" s="1"/>
  <c r="D1474" i="4" s="1"/>
  <c r="D2144" i="4" s="1"/>
  <c r="D2814" i="4" s="1"/>
  <c r="D3484" i="4" s="1"/>
  <c r="D4154" i="4" s="1"/>
  <c r="D4824" i="4" s="1"/>
  <c r="E134" i="2"/>
  <c r="G134" i="2" s="1"/>
  <c r="F124" i="3"/>
  <c r="D126" i="4"/>
  <c r="D796" i="4" s="1"/>
  <c r="D1466" i="4" s="1"/>
  <c r="D2136" i="4" s="1"/>
  <c r="D2806" i="4" s="1"/>
  <c r="D3476" i="4" s="1"/>
  <c r="D4146" i="4" s="1"/>
  <c r="D4816" i="4" s="1"/>
  <c r="F105" i="3"/>
  <c r="D107" i="4"/>
  <c r="D777" i="4" s="1"/>
  <c r="D1447" i="4" s="1"/>
  <c r="D2117" i="4" s="1"/>
  <c r="D2787" i="4" s="1"/>
  <c r="D3457" i="4" s="1"/>
  <c r="D4127" i="4" s="1"/>
  <c r="D4797" i="4" s="1"/>
  <c r="F165" i="3"/>
  <c r="D167" i="4"/>
  <c r="D837" i="4" s="1"/>
  <c r="F155" i="3"/>
  <c r="E158" i="2" s="1"/>
  <c r="G158" i="2" s="1"/>
  <c r="F118" i="3"/>
  <c r="E121" i="2" s="1"/>
  <c r="G121" i="2" s="1"/>
  <c r="F133" i="3"/>
  <c r="F86" i="3"/>
  <c r="F114" i="3"/>
  <c r="F55" i="3"/>
  <c r="F137" i="3"/>
  <c r="F59" i="3"/>
  <c r="F66" i="3"/>
  <c r="F221" i="3"/>
  <c r="F171" i="3"/>
  <c r="F47" i="3"/>
  <c r="F160" i="3"/>
  <c r="E163" i="2" s="1"/>
  <c r="G163" i="2" s="1"/>
  <c r="F41" i="3"/>
  <c r="F10" i="3"/>
  <c r="F255" i="3"/>
  <c r="D258" i="4" s="1"/>
  <c r="D928" i="4" s="1"/>
  <c r="D1598" i="4" s="1"/>
  <c r="D2268" i="4" s="1"/>
  <c r="D2938" i="4" s="1"/>
  <c r="D3608" i="4" s="1"/>
  <c r="D4278" i="4" s="1"/>
  <c r="D4948" i="4" s="1"/>
  <c r="F239" i="3"/>
  <c r="F235" i="3"/>
  <c r="F231" i="3"/>
  <c r="F227" i="3"/>
  <c r="F184" i="3"/>
  <c r="F142" i="3"/>
  <c r="F109" i="3"/>
  <c r="F97" i="3"/>
  <c r="F82" i="3"/>
  <c r="F71" i="3"/>
  <c r="F28" i="3"/>
  <c r="H230" i="3"/>
  <c r="H229" i="3"/>
  <c r="E251" i="3"/>
  <c r="E252" i="3" s="1"/>
  <c r="E248" i="3"/>
  <c r="E249" i="3" s="1"/>
  <c r="E245" i="3"/>
  <c r="E246" i="3" s="1"/>
  <c r="E242" i="3"/>
  <c r="E243" i="3" s="1"/>
  <c r="E237" i="3"/>
  <c r="E238" i="3" s="1"/>
  <c r="E239" i="3" s="1"/>
  <c r="E240" i="3" s="1"/>
  <c r="E233" i="3"/>
  <c r="E234" i="3" s="1"/>
  <c r="E235" i="3" s="1"/>
  <c r="E229" i="3"/>
  <c r="E230" i="3" s="1"/>
  <c r="E231" i="3" s="1"/>
  <c r="E225" i="3"/>
  <c r="E226" i="3" s="1"/>
  <c r="E227" i="3" s="1"/>
  <c r="E223" i="3"/>
  <c r="E219" i="3"/>
  <c r="E220" i="3" s="1"/>
  <c r="E221" i="3" s="1"/>
  <c r="E217" i="3"/>
  <c r="E215" i="3"/>
  <c r="E212" i="3"/>
  <c r="E213" i="3" s="1"/>
  <c r="E209" i="3"/>
  <c r="E210" i="3" s="1"/>
  <c r="E207" i="3"/>
  <c r="E204" i="3"/>
  <c r="E205" i="3" s="1"/>
  <c r="E198" i="3"/>
  <c r="E199" i="3" s="1"/>
  <c r="E195" i="3"/>
  <c r="E196" i="3" s="1"/>
  <c r="E192" i="3"/>
  <c r="E193" i="3" s="1"/>
  <c r="E189" i="3"/>
  <c r="E190" i="3" s="1"/>
  <c r="E186" i="3"/>
  <c r="E187" i="3" s="1"/>
  <c r="E182" i="3"/>
  <c r="E183" i="3" s="1"/>
  <c r="E184" i="3" s="1"/>
  <c r="E169" i="3"/>
  <c r="E170" i="3" s="1"/>
  <c r="E171" i="3" s="1"/>
  <c r="E172" i="3" s="1"/>
  <c r="E173" i="3" s="1"/>
  <c r="E174" i="3" s="1"/>
  <c r="E175" i="3" s="1"/>
  <c r="E176" i="3" s="1"/>
  <c r="E177" i="3" s="1"/>
  <c r="E178" i="3" s="1"/>
  <c r="E179" i="3" s="1"/>
  <c r="E180" i="3" s="1"/>
  <c r="E163" i="3"/>
  <c r="E164" i="3" s="1"/>
  <c r="E165" i="3" s="1"/>
  <c r="E166" i="3" s="1"/>
  <c r="E167" i="3" s="1"/>
  <c r="E158" i="3"/>
  <c r="E159" i="3" s="1"/>
  <c r="E160" i="3" s="1"/>
  <c r="E161" i="3" s="1"/>
  <c r="E153" i="3"/>
  <c r="E154" i="3" s="1"/>
  <c r="E155" i="3" s="1"/>
  <c r="E156" i="3" s="1"/>
  <c r="E149" i="3"/>
  <c r="E150" i="3" s="1"/>
  <c r="E151" i="3" s="1"/>
  <c r="E145" i="3"/>
  <c r="E140" i="3"/>
  <c r="E141" i="3" s="1"/>
  <c r="E142" i="3" s="1"/>
  <c r="E143" i="3" s="1"/>
  <c r="E135" i="3"/>
  <c r="E136" i="3" s="1"/>
  <c r="E137" i="3" s="1"/>
  <c r="E138" i="3" s="1"/>
  <c r="E129" i="3"/>
  <c r="E122" i="3"/>
  <c r="E123" i="3" s="1"/>
  <c r="E124" i="3" s="1"/>
  <c r="E125" i="3" s="1"/>
  <c r="E126" i="3" s="1"/>
  <c r="E127" i="3" s="1"/>
  <c r="E116" i="3"/>
  <c r="E117" i="3" s="1"/>
  <c r="E118" i="3" s="1"/>
  <c r="E119" i="3" s="1"/>
  <c r="E120" i="3" s="1"/>
  <c r="E112" i="3"/>
  <c r="E113" i="3" s="1"/>
  <c r="E114" i="3" s="1"/>
  <c r="E107" i="3"/>
  <c r="E108" i="3" s="1"/>
  <c r="E109" i="3" s="1"/>
  <c r="E110" i="3" s="1"/>
  <c r="E103" i="3"/>
  <c r="E104" i="3" s="1"/>
  <c r="E105" i="3" s="1"/>
  <c r="E99" i="3"/>
  <c r="E100" i="3" s="1"/>
  <c r="E101" i="3" s="1"/>
  <c r="E95" i="3"/>
  <c r="E96" i="3" s="1"/>
  <c r="E97" i="3" s="1"/>
  <c r="E92" i="3"/>
  <c r="E93" i="3" s="1"/>
  <c r="E84" i="3"/>
  <c r="E85" i="3" s="1"/>
  <c r="E86" i="3" s="1"/>
  <c r="E87" i="3" s="1"/>
  <c r="E88" i="3" s="1"/>
  <c r="E89" i="3" s="1"/>
  <c r="E90" i="3" s="1"/>
  <c r="E80" i="3"/>
  <c r="E81" i="3" s="1"/>
  <c r="E82" i="3" s="1"/>
  <c r="E69" i="3"/>
  <c r="E70" i="3" s="1"/>
  <c r="E71" i="3" s="1"/>
  <c r="E72" i="3" s="1"/>
  <c r="E73" i="3" s="1"/>
  <c r="E74" i="3" s="1"/>
  <c r="E75" i="3" s="1"/>
  <c r="E76" i="3" s="1"/>
  <c r="E77" i="3" s="1"/>
  <c r="E78" i="3" s="1"/>
  <c r="E64" i="3"/>
  <c r="E65" i="3" s="1"/>
  <c r="E66" i="3" s="1"/>
  <c r="E67" i="3" s="1"/>
  <c r="E61" i="3"/>
  <c r="E62" i="3" s="1"/>
  <c r="E57" i="3"/>
  <c r="E58" i="3" s="1"/>
  <c r="E59" i="3" s="1"/>
  <c r="E53" i="3"/>
  <c r="E54" i="3" s="1"/>
  <c r="E55" i="3" s="1"/>
  <c r="E51" i="3"/>
  <c r="E49" i="3"/>
  <c r="E45" i="3"/>
  <c r="E46" i="3" s="1"/>
  <c r="E47" i="3" s="1"/>
  <c r="E39" i="3"/>
  <c r="E40" i="3" s="1"/>
  <c r="E41" i="3" s="1"/>
  <c r="E42" i="3" s="1"/>
  <c r="E43" i="3" s="1"/>
  <c r="E26" i="3"/>
  <c r="E27" i="3" s="1"/>
  <c r="E28" i="3" s="1"/>
  <c r="E29" i="3" s="1"/>
  <c r="E30" i="3" s="1"/>
  <c r="E31" i="3" s="1"/>
  <c r="E32" i="3" s="1"/>
  <c r="E33" i="3" s="1"/>
  <c r="E34" i="3" s="1"/>
  <c r="E35" i="3" s="1"/>
  <c r="E36" i="3" s="1"/>
  <c r="E37" i="3" s="1"/>
  <c r="H247" i="3"/>
  <c r="H250" i="3"/>
  <c r="E253" i="4" s="1"/>
  <c r="E923" i="4" s="1"/>
  <c r="E1593" i="4" s="1"/>
  <c r="E2263" i="4" s="1"/>
  <c r="E2933" i="4" s="1"/>
  <c r="E3603" i="4" s="1"/>
  <c r="E4273" i="4" s="1"/>
  <c r="E4943" i="4" s="1"/>
  <c r="E2972" i="4" l="1"/>
  <c r="E3642" i="4" s="1"/>
  <c r="E4312" i="4" s="1"/>
  <c r="E4982" i="4" s="1"/>
  <c r="O2302" i="4"/>
  <c r="P2302" i="4" s="1"/>
  <c r="C1635" i="4"/>
  <c r="C2305" i="4" s="1"/>
  <c r="C2975" i="4" s="1"/>
  <c r="C3645" i="4" s="1"/>
  <c r="C4315" i="4" s="1"/>
  <c r="C4985" i="4" s="1"/>
  <c r="D1563" i="4"/>
  <c r="D2233" i="4" s="1"/>
  <c r="D2903" i="4" s="1"/>
  <c r="D3573" i="4" s="1"/>
  <c r="D4243" i="4" s="1"/>
  <c r="D4913" i="4" s="1"/>
  <c r="D1545" i="4"/>
  <c r="D2215" i="4" s="1"/>
  <c r="D2885" i="4" s="1"/>
  <c r="D3555" i="4" s="1"/>
  <c r="D4225" i="4" s="1"/>
  <c r="D4895" i="4" s="1"/>
  <c r="D1553" i="4"/>
  <c r="D2223" i="4" s="1"/>
  <c r="D2893" i="4" s="1"/>
  <c r="D3563" i="4" s="1"/>
  <c r="D4233" i="4" s="1"/>
  <c r="D4903" i="4" s="1"/>
  <c r="D1507" i="4"/>
  <c r="D2177" i="4" s="1"/>
  <c r="D2847" i="4" s="1"/>
  <c r="D3517" i="4" s="1"/>
  <c r="D4187" i="4" s="1"/>
  <c r="D4857" i="4" s="1"/>
  <c r="D1635" i="4"/>
  <c r="D2305" i="4" s="1"/>
  <c r="D2975" i="4" s="1"/>
  <c r="D3645" i="4" s="1"/>
  <c r="D4315" i="4" s="1"/>
  <c r="D4985" i="4" s="1"/>
  <c r="D1569" i="4"/>
  <c r="D2239" i="4" s="1"/>
  <c r="D2909" i="4" s="1"/>
  <c r="D3579" i="4" s="1"/>
  <c r="D4249" i="4" s="1"/>
  <c r="D4919" i="4" s="1"/>
  <c r="F254" i="3"/>
  <c r="D256" i="4"/>
  <c r="D926" i="4" s="1"/>
  <c r="D1596" i="4" s="1"/>
  <c r="D2266" i="4" s="1"/>
  <c r="D2936" i="4" s="1"/>
  <c r="D3606" i="4" s="1"/>
  <c r="D4276" i="4" s="1"/>
  <c r="D4946" i="4" s="1"/>
  <c r="E255" i="3"/>
  <c r="E253" i="3"/>
  <c r="E254" i="3" s="1"/>
  <c r="F125" i="3"/>
  <c r="E128" i="2" s="1"/>
  <c r="G128" i="2" s="1"/>
  <c r="D74" i="4"/>
  <c r="D744" i="4" s="1"/>
  <c r="D1414" i="4" s="1"/>
  <c r="D2084" i="4" s="1"/>
  <c r="D2754" i="4" s="1"/>
  <c r="D3424" i="4" s="1"/>
  <c r="D4094" i="4" s="1"/>
  <c r="D4764" i="4" s="1"/>
  <c r="E74" i="2"/>
  <c r="G74" i="2" s="1"/>
  <c r="D238" i="4"/>
  <c r="D908" i="4" s="1"/>
  <c r="E238" i="2"/>
  <c r="G238" i="2" s="1"/>
  <c r="D961" i="4"/>
  <c r="E258" i="2"/>
  <c r="G258" i="2" s="1"/>
  <c r="D140" i="4"/>
  <c r="D810" i="4" s="1"/>
  <c r="D1480" i="4" s="1"/>
  <c r="D2150" i="4" s="1"/>
  <c r="D2820" i="4" s="1"/>
  <c r="D3490" i="4" s="1"/>
  <c r="D4160" i="4" s="1"/>
  <c r="D4830" i="4" s="1"/>
  <c r="E140" i="2"/>
  <c r="G140" i="2" s="1"/>
  <c r="D136" i="4"/>
  <c r="D806" i="4" s="1"/>
  <c r="D1476" i="4" s="1"/>
  <c r="D2146" i="4" s="1"/>
  <c r="D2816" i="4" s="1"/>
  <c r="D3486" i="4" s="1"/>
  <c r="D4156" i="4" s="1"/>
  <c r="D4826" i="4" s="1"/>
  <c r="E136" i="2"/>
  <c r="G136" i="2" s="1"/>
  <c r="D145" i="4"/>
  <c r="D815" i="4" s="1"/>
  <c r="D1485" i="4" s="1"/>
  <c r="D2155" i="4" s="1"/>
  <c r="D2825" i="4" s="1"/>
  <c r="D3495" i="4" s="1"/>
  <c r="D4165" i="4" s="1"/>
  <c r="D4835" i="4" s="1"/>
  <c r="E145" i="2"/>
  <c r="G145" i="2" s="1"/>
  <c r="D168" i="4"/>
  <c r="D838" i="4" s="1"/>
  <c r="D1508" i="4" s="1"/>
  <c r="D2178" i="4" s="1"/>
  <c r="D2848" i="4" s="1"/>
  <c r="D3518" i="4" s="1"/>
  <c r="D4188" i="4" s="1"/>
  <c r="D4858" i="4" s="1"/>
  <c r="E168" i="2"/>
  <c r="G168" i="2" s="1"/>
  <c r="D154" i="4"/>
  <c r="D824" i="4" s="1"/>
  <c r="D1494" i="4" s="1"/>
  <c r="D2164" i="4" s="1"/>
  <c r="D2834" i="4" s="1"/>
  <c r="D3504" i="4" s="1"/>
  <c r="D4174" i="4" s="1"/>
  <c r="D4844" i="4" s="1"/>
  <c r="E154" i="2"/>
  <c r="G154" i="2" s="1"/>
  <c r="D224" i="4"/>
  <c r="D894" i="4" s="1"/>
  <c r="E224" i="2"/>
  <c r="G224" i="2" s="1"/>
  <c r="E233" i="4"/>
  <c r="M233" i="2"/>
  <c r="P233" i="2" s="1"/>
  <c r="S233" i="2" s="1"/>
  <c r="D85" i="4"/>
  <c r="D755" i="4" s="1"/>
  <c r="D1425" i="4" s="1"/>
  <c r="D2095" i="4" s="1"/>
  <c r="D2765" i="4" s="1"/>
  <c r="D3435" i="4" s="1"/>
  <c r="D4105" i="4" s="1"/>
  <c r="D4775" i="4" s="1"/>
  <c r="E85" i="2"/>
  <c r="G85" i="2" s="1"/>
  <c r="D230" i="4"/>
  <c r="D900" i="4" s="1"/>
  <c r="E230" i="2"/>
  <c r="G230" i="2" s="1"/>
  <c r="D242" i="4"/>
  <c r="D912" i="4" s="1"/>
  <c r="E242" i="2"/>
  <c r="G242" i="2" s="1"/>
  <c r="D13" i="4"/>
  <c r="D683" i="4" s="1"/>
  <c r="D1353" i="4" s="1"/>
  <c r="D2023" i="4" s="1"/>
  <c r="D2693" i="4" s="1"/>
  <c r="D3363" i="4" s="1"/>
  <c r="D4033" i="4" s="1"/>
  <c r="D4703" i="4" s="1"/>
  <c r="E13" i="2"/>
  <c r="G13" i="2" s="1"/>
  <c r="D58" i="4"/>
  <c r="D728" i="4" s="1"/>
  <c r="D1398" i="4" s="1"/>
  <c r="D2068" i="4" s="1"/>
  <c r="D2738" i="4" s="1"/>
  <c r="D3408" i="4" s="1"/>
  <c r="D4078" i="4" s="1"/>
  <c r="D4748" i="4" s="1"/>
  <c r="E58" i="2"/>
  <c r="G58" i="2" s="1"/>
  <c r="D44" i="4"/>
  <c r="D714" i="4" s="1"/>
  <c r="D1384" i="4" s="1"/>
  <c r="D2054" i="4" s="1"/>
  <c r="D2724" i="4" s="1"/>
  <c r="D3394" i="4" s="1"/>
  <c r="D4064" i="4" s="1"/>
  <c r="D4734" i="4" s="1"/>
  <c r="E44" i="2"/>
  <c r="G44" i="2" s="1"/>
  <c r="D108" i="4"/>
  <c r="D778" i="4" s="1"/>
  <c r="D1448" i="4" s="1"/>
  <c r="D2118" i="4" s="1"/>
  <c r="D2788" i="4" s="1"/>
  <c r="D3458" i="4" s="1"/>
  <c r="D4128" i="4" s="1"/>
  <c r="D4798" i="4" s="1"/>
  <c r="E108" i="2"/>
  <c r="G108" i="2" s="1"/>
  <c r="E232" i="4"/>
  <c r="M232" i="2"/>
  <c r="P232" i="2" s="1"/>
  <c r="S232" i="2" s="1"/>
  <c r="D69" i="4"/>
  <c r="D739" i="4" s="1"/>
  <c r="D1409" i="4" s="1"/>
  <c r="D2079" i="4" s="1"/>
  <c r="D2749" i="4" s="1"/>
  <c r="D3419" i="4" s="1"/>
  <c r="D4089" i="4" s="1"/>
  <c r="D4759" i="4" s="1"/>
  <c r="E69" i="2"/>
  <c r="G69" i="2" s="1"/>
  <c r="D31" i="4"/>
  <c r="D701" i="4" s="1"/>
  <c r="D1371" i="4" s="1"/>
  <c r="D2041" i="4" s="1"/>
  <c r="D2711" i="4" s="1"/>
  <c r="D3381" i="4" s="1"/>
  <c r="D4051" i="4" s="1"/>
  <c r="D4721" i="4" s="1"/>
  <c r="E31" i="2"/>
  <c r="G31" i="2" s="1"/>
  <c r="D100" i="4"/>
  <c r="D770" i="4" s="1"/>
  <c r="D1440" i="4" s="1"/>
  <c r="D2110" i="4" s="1"/>
  <c r="D2780" i="4" s="1"/>
  <c r="D3450" i="4" s="1"/>
  <c r="D4120" i="4" s="1"/>
  <c r="D4790" i="4" s="1"/>
  <c r="E100" i="2"/>
  <c r="G100" i="2" s="1"/>
  <c r="D234" i="4"/>
  <c r="D904" i="4" s="1"/>
  <c r="E234" i="2"/>
  <c r="G234" i="2" s="1"/>
  <c r="D955" i="4"/>
  <c r="F166" i="3"/>
  <c r="F167" i="3" s="1"/>
  <c r="D50" i="4"/>
  <c r="D720" i="4" s="1"/>
  <c r="D1390" i="4" s="1"/>
  <c r="D2060" i="4" s="1"/>
  <c r="D2730" i="4" s="1"/>
  <c r="D3400" i="4" s="1"/>
  <c r="D4070" i="4" s="1"/>
  <c r="D4740" i="4" s="1"/>
  <c r="E50" i="2"/>
  <c r="G50" i="2" s="1"/>
  <c r="D62" i="4"/>
  <c r="D732" i="4" s="1"/>
  <c r="D1402" i="4" s="1"/>
  <c r="D2072" i="4" s="1"/>
  <c r="D2742" i="4" s="1"/>
  <c r="D3412" i="4" s="1"/>
  <c r="D4082" i="4" s="1"/>
  <c r="D4752" i="4" s="1"/>
  <c r="E62" i="2"/>
  <c r="G62" i="2" s="1"/>
  <c r="D966" i="4"/>
  <c r="D117" i="4"/>
  <c r="D787" i="4" s="1"/>
  <c r="D1457" i="4" s="1"/>
  <c r="D2127" i="4" s="1"/>
  <c r="D2797" i="4" s="1"/>
  <c r="D3467" i="4" s="1"/>
  <c r="D4137" i="4" s="1"/>
  <c r="D4807" i="4" s="1"/>
  <c r="E117" i="2"/>
  <c r="G117" i="2" s="1"/>
  <c r="D112" i="4"/>
  <c r="D782" i="4" s="1"/>
  <c r="D1452" i="4" s="1"/>
  <c r="D2122" i="4" s="1"/>
  <c r="D2792" i="4" s="1"/>
  <c r="D3462" i="4" s="1"/>
  <c r="D4132" i="4" s="1"/>
  <c r="D4802" i="4" s="1"/>
  <c r="E112" i="2"/>
  <c r="G112" i="2" s="1"/>
  <c r="D187" i="4"/>
  <c r="D857" i="4" s="1"/>
  <c r="D1527" i="4" s="1"/>
  <c r="D2197" i="4" s="1"/>
  <c r="D2867" i="4" s="1"/>
  <c r="D3537" i="4" s="1"/>
  <c r="D4207" i="4" s="1"/>
  <c r="D4877" i="4" s="1"/>
  <c r="E187" i="2"/>
  <c r="G187" i="2" s="1"/>
  <c r="D174" i="4"/>
  <c r="D844" i="4" s="1"/>
  <c r="D1514" i="4" s="1"/>
  <c r="D2184" i="4" s="1"/>
  <c r="D2854" i="4" s="1"/>
  <c r="D3524" i="4" s="1"/>
  <c r="D4194" i="4" s="1"/>
  <c r="D4864" i="4" s="1"/>
  <c r="E174" i="2"/>
  <c r="G174" i="2" s="1"/>
  <c r="D89" i="4"/>
  <c r="D759" i="4" s="1"/>
  <c r="D1429" i="4" s="1"/>
  <c r="D2099" i="4" s="1"/>
  <c r="D2769" i="4" s="1"/>
  <c r="D3439" i="4" s="1"/>
  <c r="D4109" i="4" s="1"/>
  <c r="D4779" i="4" s="1"/>
  <c r="E89" i="2"/>
  <c r="G89" i="2" s="1"/>
  <c r="C966" i="4"/>
  <c r="D127" i="4"/>
  <c r="D797" i="4" s="1"/>
  <c r="D1467" i="4" s="1"/>
  <c r="D2137" i="4" s="1"/>
  <c r="D2807" i="4" s="1"/>
  <c r="D3477" i="4" s="1"/>
  <c r="D4147" i="4" s="1"/>
  <c r="D4817" i="4" s="1"/>
  <c r="E127" i="2"/>
  <c r="G127" i="2" s="1"/>
  <c r="F161" i="3"/>
  <c r="D163" i="4"/>
  <c r="D833" i="4" s="1"/>
  <c r="F119" i="3"/>
  <c r="D121" i="4"/>
  <c r="E250" i="4"/>
  <c r="E920" i="4" s="1"/>
  <c r="E1590" i="4" s="1"/>
  <c r="E2260" i="4" s="1"/>
  <c r="E2930" i="4" s="1"/>
  <c r="E3600" i="4" s="1"/>
  <c r="E4270" i="4" s="1"/>
  <c r="E4940" i="4" s="1"/>
  <c r="F156" i="3"/>
  <c r="D158" i="4"/>
  <c r="D828" i="4" s="1"/>
  <c r="D1498" i="4" s="1"/>
  <c r="D2168" i="4" s="1"/>
  <c r="D2838" i="4" s="1"/>
  <c r="D3508" i="4" s="1"/>
  <c r="D4178" i="4" s="1"/>
  <c r="D4848" i="4" s="1"/>
  <c r="E873" i="4"/>
  <c r="E1543" i="4" s="1"/>
  <c r="E2213" i="4" s="1"/>
  <c r="E2883" i="4" s="1"/>
  <c r="E3553" i="4" s="1"/>
  <c r="E4223" i="4" s="1"/>
  <c r="E4893" i="4" s="1"/>
  <c r="E131" i="3"/>
  <c r="E132" i="3" s="1"/>
  <c r="E133" i="3" s="1"/>
  <c r="E130" i="3"/>
  <c r="F87" i="3"/>
  <c r="E90" i="2" s="1"/>
  <c r="G90" i="2" s="1"/>
  <c r="F42" i="3"/>
  <c r="F67" i="3"/>
  <c r="F138" i="3"/>
  <c r="H228" i="3"/>
  <c r="F172" i="3"/>
  <c r="F11" i="3"/>
  <c r="F240" i="3"/>
  <c r="F143" i="3"/>
  <c r="F110" i="3"/>
  <c r="F72" i="3"/>
  <c r="F29" i="3"/>
  <c r="H167" i="3"/>
  <c r="H166" i="3"/>
  <c r="H165" i="3"/>
  <c r="H164" i="3"/>
  <c r="H163" i="3"/>
  <c r="G166" i="3"/>
  <c r="G165" i="3"/>
  <c r="G164" i="3"/>
  <c r="G163" i="3"/>
  <c r="G248" i="3"/>
  <c r="G247" i="3" s="1"/>
  <c r="G244" i="3"/>
  <c r="H244" i="3"/>
  <c r="G243" i="3"/>
  <c r="G242" i="3"/>
  <c r="H241" i="3"/>
  <c r="H236" i="3"/>
  <c r="G236" i="3"/>
  <c r="H232" i="3"/>
  <c r="G232" i="3"/>
  <c r="G230" i="3"/>
  <c r="G229" i="3"/>
  <c r="H224" i="3"/>
  <c r="G224" i="3"/>
  <c r="H222" i="3"/>
  <c r="G222" i="3"/>
  <c r="H220" i="3"/>
  <c r="G220" i="3"/>
  <c r="H219" i="3"/>
  <c r="G219" i="3"/>
  <c r="H216" i="3"/>
  <c r="G216" i="3"/>
  <c r="H214" i="3"/>
  <c r="G214" i="3"/>
  <c r="H211" i="3"/>
  <c r="G211" i="3"/>
  <c r="H208" i="3"/>
  <c r="G208" i="3"/>
  <c r="H206" i="3"/>
  <c r="G206" i="3"/>
  <c r="H203" i="3"/>
  <c r="G203" i="3"/>
  <c r="H199" i="3"/>
  <c r="G199" i="3"/>
  <c r="G197" i="3" s="1"/>
  <c r="H194" i="3"/>
  <c r="G194" i="3"/>
  <c r="H191" i="3"/>
  <c r="G191" i="3"/>
  <c r="H189" i="3"/>
  <c r="G189" i="3"/>
  <c r="G188" i="3" s="1"/>
  <c r="H185" i="3"/>
  <c r="G185" i="3"/>
  <c r="H181" i="3"/>
  <c r="G181" i="3"/>
  <c r="G180" i="3"/>
  <c r="G179" i="3"/>
  <c r="G178" i="3"/>
  <c r="G177" i="3"/>
  <c r="G176" i="3"/>
  <c r="G175" i="3"/>
  <c r="G174" i="3"/>
  <c r="G173" i="3"/>
  <c r="G172" i="3"/>
  <c r="G171" i="3"/>
  <c r="G170" i="3"/>
  <c r="G169" i="3"/>
  <c r="H168" i="3"/>
  <c r="H157" i="3"/>
  <c r="G157" i="3"/>
  <c r="H152" i="3"/>
  <c r="G152" i="3"/>
  <c r="G149" i="3"/>
  <c r="G148" i="3" s="1"/>
  <c r="H148" i="3"/>
  <c r="H146" i="3"/>
  <c r="G146" i="3"/>
  <c r="H144" i="3"/>
  <c r="G144" i="3"/>
  <c r="H139" i="3"/>
  <c r="G139" i="3"/>
  <c r="H134" i="3"/>
  <c r="G134" i="3"/>
  <c r="H128" i="3"/>
  <c r="G128" i="3"/>
  <c r="H121" i="3"/>
  <c r="G121" i="3"/>
  <c r="H115" i="3"/>
  <c r="G115" i="3"/>
  <c r="H113" i="3"/>
  <c r="G113" i="3"/>
  <c r="G111" i="3" s="1"/>
  <c r="H106" i="3"/>
  <c r="G106" i="3"/>
  <c r="H104" i="3"/>
  <c r="G104" i="3"/>
  <c r="H103" i="3"/>
  <c r="G103" i="3"/>
  <c r="H98" i="3"/>
  <c r="G98" i="3"/>
  <c r="H94" i="3"/>
  <c r="G94" i="3"/>
  <c r="H91" i="3"/>
  <c r="G91" i="3"/>
  <c r="H83" i="3"/>
  <c r="G83" i="3"/>
  <c r="H79" i="3"/>
  <c r="G79" i="3"/>
  <c r="H68" i="3"/>
  <c r="G68" i="3"/>
  <c r="H63" i="3"/>
  <c r="G63" i="3"/>
  <c r="H60" i="3"/>
  <c r="G60" i="3"/>
  <c r="H56" i="3"/>
  <c r="G56" i="3"/>
  <c r="H55" i="3"/>
  <c r="G55" i="3"/>
  <c r="G52" i="3" s="1"/>
  <c r="H50" i="3"/>
  <c r="G50" i="3"/>
  <c r="H48" i="3"/>
  <c r="G48" i="3"/>
  <c r="H38" i="3"/>
  <c r="G38" i="3"/>
  <c r="H25" i="3"/>
  <c r="G25" i="3"/>
  <c r="H7" i="3"/>
  <c r="G7" i="3"/>
  <c r="D1625" i="4" l="1"/>
  <c r="D2295" i="4" s="1"/>
  <c r="D2965" i="4" s="1"/>
  <c r="D3635" i="4" s="1"/>
  <c r="D4305" i="4" s="1"/>
  <c r="D4975" i="4" s="1"/>
  <c r="D1578" i="4"/>
  <c r="D2248" i="4" s="1"/>
  <c r="D2918" i="4" s="1"/>
  <c r="D3588" i="4" s="1"/>
  <c r="D4258" i="4" s="1"/>
  <c r="D4928" i="4" s="1"/>
  <c r="D1636" i="4"/>
  <c r="D2306" i="4" s="1"/>
  <c r="D2976" i="4" s="1"/>
  <c r="D3646" i="4" s="1"/>
  <c r="D4316" i="4" s="1"/>
  <c r="D4986" i="4" s="1"/>
  <c r="C1636" i="4"/>
  <c r="C2306" i="4" s="1"/>
  <c r="C2976" i="4" s="1"/>
  <c r="C3646" i="4" s="1"/>
  <c r="C4316" i="4" s="1"/>
  <c r="C4986" i="4" s="1"/>
  <c r="D1574" i="4"/>
  <c r="D2244" i="4" s="1"/>
  <c r="D2914" i="4" s="1"/>
  <c r="D3584" i="4" s="1"/>
  <c r="D4254" i="4" s="1"/>
  <c r="D4924" i="4" s="1"/>
  <c r="D1582" i="4"/>
  <c r="D2252" i="4" s="1"/>
  <c r="D2922" i="4" s="1"/>
  <c r="D3592" i="4" s="1"/>
  <c r="D4262" i="4" s="1"/>
  <c r="D4932" i="4" s="1"/>
  <c r="D1503" i="4"/>
  <c r="D2173" i="4" s="1"/>
  <c r="D2843" i="4" s="1"/>
  <c r="D3513" i="4" s="1"/>
  <c r="D4183" i="4" s="1"/>
  <c r="D4853" i="4" s="1"/>
  <c r="D1570" i="4"/>
  <c r="D2240" i="4" s="1"/>
  <c r="D2910" i="4" s="1"/>
  <c r="D3580" i="4" s="1"/>
  <c r="D4250" i="4" s="1"/>
  <c r="D4920" i="4" s="1"/>
  <c r="D1564" i="4"/>
  <c r="D2234" i="4" s="1"/>
  <c r="D2904" i="4" s="1"/>
  <c r="D3574" i="4" s="1"/>
  <c r="D4244" i="4" s="1"/>
  <c r="D4914" i="4" s="1"/>
  <c r="D1631" i="4"/>
  <c r="D2301" i="4" s="1"/>
  <c r="D2971" i="4" s="1"/>
  <c r="D3641" i="4" s="1"/>
  <c r="D4311" i="4" s="1"/>
  <c r="D4981" i="4" s="1"/>
  <c r="D257" i="4"/>
  <c r="D927" i="4" s="1"/>
  <c r="D1597" i="4" s="1"/>
  <c r="D2267" i="4" s="1"/>
  <c r="D2937" i="4" s="1"/>
  <c r="D3607" i="4" s="1"/>
  <c r="D4277" i="4" s="1"/>
  <c r="D4947" i="4" s="1"/>
  <c r="E257" i="2"/>
  <c r="G257" i="2" s="1"/>
  <c r="D128" i="4"/>
  <c r="D798" i="4" s="1"/>
  <c r="D1468" i="4" s="1"/>
  <c r="D2138" i="4" s="1"/>
  <c r="D2808" i="4" s="1"/>
  <c r="D3478" i="4" s="1"/>
  <c r="D4148" i="4" s="1"/>
  <c r="D4818" i="4" s="1"/>
  <c r="E903" i="4"/>
  <c r="E1573" i="4" s="1"/>
  <c r="E2243" i="4" s="1"/>
  <c r="E2913" i="4" s="1"/>
  <c r="E3583" i="4" s="1"/>
  <c r="E4253" i="4" s="1"/>
  <c r="E4923" i="4" s="1"/>
  <c r="O233" i="4"/>
  <c r="P233" i="4" s="1"/>
  <c r="E902" i="4"/>
  <c r="O232" i="4"/>
  <c r="P232" i="4" s="1"/>
  <c r="F126" i="3"/>
  <c r="F127" i="3" s="1"/>
  <c r="F120" i="3"/>
  <c r="D123" i="4" s="1"/>
  <c r="D793" i="4" s="1"/>
  <c r="D1463" i="4" s="1"/>
  <c r="D2133" i="4" s="1"/>
  <c r="D2803" i="4" s="1"/>
  <c r="D3473" i="4" s="1"/>
  <c r="D4143" i="4" s="1"/>
  <c r="D4813" i="4" s="1"/>
  <c r="E107" i="4"/>
  <c r="M107" i="2"/>
  <c r="P107" i="2" s="1"/>
  <c r="S107" i="2" s="1"/>
  <c r="D243" i="4"/>
  <c r="D913" i="4" s="1"/>
  <c r="E243" i="2"/>
  <c r="G243" i="2" s="1"/>
  <c r="E192" i="4"/>
  <c r="M192" i="2"/>
  <c r="P192" i="2" s="1"/>
  <c r="S192" i="2" s="1"/>
  <c r="E166" i="4"/>
  <c r="M166" i="2"/>
  <c r="P166" i="2" s="1"/>
  <c r="S166" i="2" s="1"/>
  <c r="D32" i="4"/>
  <c r="D702" i="4" s="1"/>
  <c r="D1372" i="4" s="1"/>
  <c r="D2042" i="4" s="1"/>
  <c r="D2712" i="4" s="1"/>
  <c r="D3382" i="4" s="1"/>
  <c r="D4052" i="4" s="1"/>
  <c r="D4722" i="4" s="1"/>
  <c r="E32" i="2"/>
  <c r="G32" i="2" s="1"/>
  <c r="D70" i="4"/>
  <c r="D740" i="4" s="1"/>
  <c r="D1410" i="4" s="1"/>
  <c r="D2080" i="4" s="1"/>
  <c r="D2750" i="4" s="1"/>
  <c r="D3420" i="4" s="1"/>
  <c r="D4090" i="4" s="1"/>
  <c r="D4760" i="4" s="1"/>
  <c r="E70" i="2"/>
  <c r="G70" i="2" s="1"/>
  <c r="D169" i="4"/>
  <c r="D839" i="4" s="1"/>
  <c r="D1509" i="4" s="1"/>
  <c r="D2179" i="4" s="1"/>
  <c r="D2849" i="4" s="1"/>
  <c r="D3519" i="4" s="1"/>
  <c r="D4189" i="4" s="1"/>
  <c r="D4859" i="4" s="1"/>
  <c r="E169" i="2"/>
  <c r="G169" i="2" s="1"/>
  <c r="E58" i="4"/>
  <c r="E728" i="4" s="1"/>
  <c r="E1398" i="4" s="1"/>
  <c r="E2068" i="4" s="1"/>
  <c r="E2738" i="4" s="1"/>
  <c r="E3408" i="4" s="1"/>
  <c r="E4078" i="4" s="1"/>
  <c r="E4748" i="4" s="1"/>
  <c r="M58" i="2"/>
  <c r="P58" i="2" s="1"/>
  <c r="S58" i="2" s="1"/>
  <c r="E222" i="4"/>
  <c r="M222" i="2"/>
  <c r="P222" i="2" s="1"/>
  <c r="S222" i="2" s="1"/>
  <c r="E167" i="4"/>
  <c r="M167" i="2"/>
  <c r="P167" i="2" s="1"/>
  <c r="S167" i="2" s="1"/>
  <c r="D956" i="4"/>
  <c r="D170" i="4"/>
  <c r="D840" i="4" s="1"/>
  <c r="D1510" i="4" s="1"/>
  <c r="D2180" i="4" s="1"/>
  <c r="D2850" i="4" s="1"/>
  <c r="D3520" i="4" s="1"/>
  <c r="D4190" i="4" s="1"/>
  <c r="D4860" i="4" s="1"/>
  <c r="E170" i="2"/>
  <c r="G170" i="2" s="1"/>
  <c r="D122" i="4"/>
  <c r="D792" i="4" s="1"/>
  <c r="D1462" i="4" s="1"/>
  <c r="D2132" i="4" s="1"/>
  <c r="D2802" i="4" s="1"/>
  <c r="D3472" i="4" s="1"/>
  <c r="D4142" i="4" s="1"/>
  <c r="D4812" i="4" s="1"/>
  <c r="E122" i="2"/>
  <c r="G122" i="2" s="1"/>
  <c r="E168" i="4"/>
  <c r="E838" i="4" s="1"/>
  <c r="M168" i="2"/>
  <c r="P168" i="2" s="1"/>
  <c r="S168" i="2" s="1"/>
  <c r="D146" i="4"/>
  <c r="D816" i="4" s="1"/>
  <c r="D1486" i="4" s="1"/>
  <c r="D2156" i="4" s="1"/>
  <c r="D2826" i="4" s="1"/>
  <c r="D3496" i="4" s="1"/>
  <c r="D4166" i="4" s="1"/>
  <c r="D4836" i="4" s="1"/>
  <c r="E146" i="2"/>
  <c r="G146" i="2" s="1"/>
  <c r="E106" i="4"/>
  <c r="M106" i="2"/>
  <c r="P106" i="2" s="1"/>
  <c r="S106" i="2" s="1"/>
  <c r="E202" i="4"/>
  <c r="E872" i="4" s="1"/>
  <c r="E1542" i="4" s="1"/>
  <c r="E2212" i="4" s="1"/>
  <c r="E2882" i="4" s="1"/>
  <c r="E3552" i="4" s="1"/>
  <c r="E4222" i="4" s="1"/>
  <c r="E4892" i="4" s="1"/>
  <c r="M202" i="2"/>
  <c r="P202" i="2" s="1"/>
  <c r="S202" i="2" s="1"/>
  <c r="E223" i="4"/>
  <c r="M223" i="2"/>
  <c r="P223" i="2" s="1"/>
  <c r="S223" i="2" s="1"/>
  <c r="E169" i="4"/>
  <c r="M169" i="2"/>
  <c r="P169" i="2" s="1"/>
  <c r="S169" i="2" s="1"/>
  <c r="D14" i="4"/>
  <c r="D684" i="4" s="1"/>
  <c r="D1354" i="4" s="1"/>
  <c r="D2024" i="4" s="1"/>
  <c r="D2694" i="4" s="1"/>
  <c r="D3364" i="4" s="1"/>
  <c r="D4034" i="4" s="1"/>
  <c r="D4704" i="4" s="1"/>
  <c r="E14" i="2"/>
  <c r="G14" i="2" s="1"/>
  <c r="D141" i="4"/>
  <c r="D811" i="4" s="1"/>
  <c r="D1481" i="4" s="1"/>
  <c r="D2151" i="4" s="1"/>
  <c r="D2821" i="4" s="1"/>
  <c r="D3491" i="4" s="1"/>
  <c r="D4161" i="4" s="1"/>
  <c r="D4831" i="4" s="1"/>
  <c r="E141" i="2"/>
  <c r="G141" i="2" s="1"/>
  <c r="D45" i="4"/>
  <c r="D715" i="4" s="1"/>
  <c r="D1385" i="4" s="1"/>
  <c r="D2055" i="4" s="1"/>
  <c r="D2725" i="4" s="1"/>
  <c r="D3395" i="4" s="1"/>
  <c r="D4065" i="4" s="1"/>
  <c r="D4735" i="4" s="1"/>
  <c r="E45" i="2"/>
  <c r="G45" i="2" s="1"/>
  <c r="D164" i="4"/>
  <c r="D834" i="4" s="1"/>
  <c r="D1504" i="4" s="1"/>
  <c r="D2174" i="4" s="1"/>
  <c r="D2844" i="4" s="1"/>
  <c r="D3514" i="4" s="1"/>
  <c r="D4184" i="4" s="1"/>
  <c r="D4854" i="4" s="1"/>
  <c r="E164" i="2"/>
  <c r="G164" i="2" s="1"/>
  <c r="D75" i="4"/>
  <c r="D745" i="4" s="1"/>
  <c r="D1415" i="4" s="1"/>
  <c r="D2085" i="4" s="1"/>
  <c r="D2755" i="4" s="1"/>
  <c r="D3425" i="4" s="1"/>
  <c r="D4095" i="4" s="1"/>
  <c r="D4765" i="4" s="1"/>
  <c r="E75" i="2"/>
  <c r="G75" i="2" s="1"/>
  <c r="E116" i="4"/>
  <c r="E786" i="4" s="1"/>
  <c r="E1456" i="4" s="1"/>
  <c r="E2126" i="4" s="1"/>
  <c r="E2796" i="4" s="1"/>
  <c r="E3466" i="4" s="1"/>
  <c r="E4136" i="4" s="1"/>
  <c r="E4806" i="4" s="1"/>
  <c r="M116" i="2"/>
  <c r="P116" i="2" s="1"/>
  <c r="S116" i="2" s="1"/>
  <c r="E170" i="4"/>
  <c r="M170" i="2"/>
  <c r="P170" i="2" s="1"/>
  <c r="S170" i="2" s="1"/>
  <c r="D113" i="4"/>
  <c r="D783" i="4" s="1"/>
  <c r="D1453" i="4" s="1"/>
  <c r="D2123" i="4" s="1"/>
  <c r="D2793" i="4" s="1"/>
  <c r="D3463" i="4" s="1"/>
  <c r="D4133" i="4" s="1"/>
  <c r="D4803" i="4" s="1"/>
  <c r="E113" i="2"/>
  <c r="G113" i="2" s="1"/>
  <c r="D175" i="4"/>
  <c r="D845" i="4" s="1"/>
  <c r="D1515" i="4" s="1"/>
  <c r="D2185" i="4" s="1"/>
  <c r="D2855" i="4" s="1"/>
  <c r="D3525" i="4" s="1"/>
  <c r="D4195" i="4" s="1"/>
  <c r="D4865" i="4" s="1"/>
  <c r="E175" i="2"/>
  <c r="G175" i="2" s="1"/>
  <c r="D159" i="4"/>
  <c r="D829" i="4" s="1"/>
  <c r="D1499" i="4" s="1"/>
  <c r="D2169" i="4" s="1"/>
  <c r="D2839" i="4" s="1"/>
  <c r="D3509" i="4" s="1"/>
  <c r="D4179" i="4" s="1"/>
  <c r="D4849" i="4" s="1"/>
  <c r="E159" i="2"/>
  <c r="G159" i="2" s="1"/>
  <c r="D791" i="4"/>
  <c r="E958" i="4"/>
  <c r="E184" i="4"/>
  <c r="E206" i="4"/>
  <c r="E214" i="4"/>
  <c r="E884" i="4" s="1"/>
  <c r="E1554" i="4" s="1"/>
  <c r="E2224" i="4" s="1"/>
  <c r="E2894" i="4" s="1"/>
  <c r="E3564" i="4" s="1"/>
  <c r="E4234" i="4" s="1"/>
  <c r="E4904" i="4" s="1"/>
  <c r="E227" i="4"/>
  <c r="E239" i="4"/>
  <c r="E194" i="4"/>
  <c r="E51" i="4"/>
  <c r="E59" i="4"/>
  <c r="E71" i="4"/>
  <c r="E94" i="4"/>
  <c r="E131" i="4"/>
  <c r="E147" i="4"/>
  <c r="E155" i="4"/>
  <c r="E244" i="4"/>
  <c r="E231" i="4"/>
  <c r="E188" i="4"/>
  <c r="E209" i="4"/>
  <c r="E217" i="4"/>
  <c r="E63" i="4"/>
  <c r="E137" i="4"/>
  <c r="E28" i="4"/>
  <c r="E97" i="4"/>
  <c r="E149" i="4"/>
  <c r="E211" i="4"/>
  <c r="E225" i="4"/>
  <c r="E895" i="4" s="1"/>
  <c r="E247" i="4"/>
  <c r="F88" i="3"/>
  <c r="D90" i="4"/>
  <c r="D760" i="4" s="1"/>
  <c r="D1430" i="4" s="1"/>
  <c r="D2100" i="4" s="1"/>
  <c r="D2770" i="4" s="1"/>
  <c r="D3440" i="4" s="1"/>
  <c r="D4110" i="4" s="1"/>
  <c r="D4780" i="4" s="1"/>
  <c r="E53" i="4"/>
  <c r="E82" i="4"/>
  <c r="E118" i="4"/>
  <c r="E160" i="4"/>
  <c r="E151" i="4"/>
  <c r="E171" i="4"/>
  <c r="E219" i="4"/>
  <c r="E235" i="4"/>
  <c r="E41" i="4"/>
  <c r="E66" i="4"/>
  <c r="E86" i="4"/>
  <c r="E101" i="4"/>
  <c r="E109" i="4"/>
  <c r="E124" i="4"/>
  <c r="E142" i="4"/>
  <c r="E197" i="4"/>
  <c r="H52" i="3"/>
  <c r="H111" i="3"/>
  <c r="H197" i="3"/>
  <c r="H188" i="3"/>
  <c r="F43" i="3"/>
  <c r="G250" i="3"/>
  <c r="G162" i="3"/>
  <c r="H162" i="3"/>
  <c r="F173" i="3"/>
  <c r="H218" i="3"/>
  <c r="F12" i="3"/>
  <c r="F73" i="3"/>
  <c r="F30" i="3"/>
  <c r="G241" i="3"/>
  <c r="G228" i="3"/>
  <c r="G102" i="3"/>
  <c r="G218" i="3"/>
  <c r="G168" i="3"/>
  <c r="H102" i="3"/>
  <c r="E1565" i="4" l="1"/>
  <c r="E2235" i="4" s="1"/>
  <c r="E2905" i="4" s="1"/>
  <c r="E3575" i="4" s="1"/>
  <c r="E4245" i="4" s="1"/>
  <c r="E4915" i="4" s="1"/>
  <c r="E1628" i="4"/>
  <c r="E2298" i="4" s="1"/>
  <c r="E2968" i="4" s="1"/>
  <c r="E3638" i="4" s="1"/>
  <c r="E4308" i="4" s="1"/>
  <c r="E4978" i="4" s="1"/>
  <c r="D1461" i="4"/>
  <c r="D2131" i="4" s="1"/>
  <c r="D2801" i="4" s="1"/>
  <c r="D3471" i="4" s="1"/>
  <c r="D4141" i="4" s="1"/>
  <c r="D4811" i="4" s="1"/>
  <c r="D1626" i="4"/>
  <c r="D2296" i="4" s="1"/>
  <c r="D2966" i="4" s="1"/>
  <c r="D3636" i="4" s="1"/>
  <c r="D4306" i="4" s="1"/>
  <c r="D4976" i="4" s="1"/>
  <c r="D1583" i="4"/>
  <c r="D2253" i="4" s="1"/>
  <c r="D2923" i="4" s="1"/>
  <c r="D3593" i="4" s="1"/>
  <c r="D4263" i="4" s="1"/>
  <c r="D4933" i="4" s="1"/>
  <c r="E1572" i="4"/>
  <c r="E2242" i="4" s="1"/>
  <c r="E2912" i="4" s="1"/>
  <c r="E3582" i="4" s="1"/>
  <c r="E4252" i="4" s="1"/>
  <c r="E4922" i="4" s="1"/>
  <c r="E1508" i="4"/>
  <c r="E840" i="4"/>
  <c r="E1510" i="4" s="1"/>
  <c r="E2180" i="4" s="1"/>
  <c r="E2850" i="4" s="1"/>
  <c r="E3520" i="4" s="1"/>
  <c r="E4190" i="4" s="1"/>
  <c r="E4860" i="4" s="1"/>
  <c r="O170" i="4"/>
  <c r="P170" i="4" s="1"/>
  <c r="E839" i="4"/>
  <c r="E1509" i="4" s="1"/>
  <c r="O169" i="4"/>
  <c r="P169" i="4" s="1"/>
  <c r="O838" i="4"/>
  <c r="P838" i="4" s="1"/>
  <c r="E123" i="2"/>
  <c r="G123" i="2" s="1"/>
  <c r="E892" i="4"/>
  <c r="E1562" i="4" s="1"/>
  <c r="E2232" i="4" s="1"/>
  <c r="E2902" i="4" s="1"/>
  <c r="E3572" i="4" s="1"/>
  <c r="E4242" i="4" s="1"/>
  <c r="E4912" i="4" s="1"/>
  <c r="O222" i="4"/>
  <c r="P222" i="4" s="1"/>
  <c r="E862" i="4"/>
  <c r="E1532" i="4" s="1"/>
  <c r="E2202" i="4" s="1"/>
  <c r="E2872" i="4" s="1"/>
  <c r="E3542" i="4" s="1"/>
  <c r="E4212" i="4" s="1"/>
  <c r="E4882" i="4" s="1"/>
  <c r="O192" i="4"/>
  <c r="P192" i="4" s="1"/>
  <c r="E776" i="4"/>
  <c r="E1446" i="4" s="1"/>
  <c r="E2116" i="4" s="1"/>
  <c r="E2786" i="4" s="1"/>
  <c r="E3456" i="4" s="1"/>
  <c r="E4126" i="4" s="1"/>
  <c r="E4796" i="4" s="1"/>
  <c r="O106" i="4"/>
  <c r="P106" i="4" s="1"/>
  <c r="E893" i="4"/>
  <c r="E1563" i="4" s="1"/>
  <c r="E2233" i="4" s="1"/>
  <c r="E2903" i="4" s="1"/>
  <c r="E3573" i="4" s="1"/>
  <c r="E4243" i="4" s="1"/>
  <c r="E4913" i="4" s="1"/>
  <c r="O223" i="4"/>
  <c r="P223" i="4" s="1"/>
  <c r="E837" i="4"/>
  <c r="O167" i="4"/>
  <c r="P167" i="4" s="1"/>
  <c r="E836" i="4"/>
  <c r="E1506" i="4" s="1"/>
  <c r="O166" i="4"/>
  <c r="P166" i="4" s="1"/>
  <c r="E777" i="4"/>
  <c r="O107" i="4"/>
  <c r="P107" i="4" s="1"/>
  <c r="E130" i="2"/>
  <c r="G130" i="2" s="1"/>
  <c r="E129" i="2"/>
  <c r="G129" i="2" s="1"/>
  <c r="D130" i="4"/>
  <c r="D800" i="4" s="1"/>
  <c r="D1470" i="4" s="1"/>
  <c r="D2140" i="4" s="1"/>
  <c r="D2810" i="4" s="1"/>
  <c r="D3480" i="4" s="1"/>
  <c r="D4150" i="4" s="1"/>
  <c r="D4820" i="4" s="1"/>
  <c r="D129" i="4"/>
  <c r="D799" i="4" s="1"/>
  <c r="D1469" i="4" s="1"/>
  <c r="D2139" i="4" s="1"/>
  <c r="D2809" i="4" s="1"/>
  <c r="D3479" i="4" s="1"/>
  <c r="D4149" i="4" s="1"/>
  <c r="D4819" i="4" s="1"/>
  <c r="F89" i="3"/>
  <c r="D92" i="4" s="1"/>
  <c r="D762" i="4" s="1"/>
  <c r="D1432" i="4" s="1"/>
  <c r="D2102" i="4" s="1"/>
  <c r="D2772" i="4" s="1"/>
  <c r="D3442" i="4" s="1"/>
  <c r="D4112" i="4" s="1"/>
  <c r="D4782" i="4" s="1"/>
  <c r="D76" i="4"/>
  <c r="D746" i="4" s="1"/>
  <c r="D1416" i="4" s="1"/>
  <c r="D2086" i="4" s="1"/>
  <c r="D2756" i="4" s="1"/>
  <c r="D3426" i="4" s="1"/>
  <c r="D4096" i="4" s="1"/>
  <c r="D4766" i="4" s="1"/>
  <c r="E76" i="2"/>
  <c r="G76" i="2" s="1"/>
  <c r="D15" i="4"/>
  <c r="D685" i="4" s="1"/>
  <c r="D1355" i="4" s="1"/>
  <c r="D2025" i="4" s="1"/>
  <c r="D2695" i="4" s="1"/>
  <c r="D3365" i="4" s="1"/>
  <c r="D4035" i="4" s="1"/>
  <c r="D4705" i="4" s="1"/>
  <c r="E15" i="2"/>
  <c r="G15" i="2" s="1"/>
  <c r="D176" i="4"/>
  <c r="D846" i="4" s="1"/>
  <c r="D1516" i="4" s="1"/>
  <c r="D2186" i="4" s="1"/>
  <c r="D2856" i="4" s="1"/>
  <c r="D3526" i="4" s="1"/>
  <c r="D4196" i="4" s="1"/>
  <c r="D4866" i="4" s="1"/>
  <c r="E176" i="2"/>
  <c r="G176" i="2" s="1"/>
  <c r="D46" i="4"/>
  <c r="D716" i="4" s="1"/>
  <c r="D1386" i="4" s="1"/>
  <c r="D2056" i="4" s="1"/>
  <c r="D2726" i="4" s="1"/>
  <c r="D3396" i="4" s="1"/>
  <c r="D4066" i="4" s="1"/>
  <c r="D4736" i="4" s="1"/>
  <c r="E46" i="2"/>
  <c r="G46" i="2" s="1"/>
  <c r="D91" i="4"/>
  <c r="D761" i="4" s="1"/>
  <c r="D1431" i="4" s="1"/>
  <c r="D2101" i="4" s="1"/>
  <c r="D2771" i="4" s="1"/>
  <c r="D3441" i="4" s="1"/>
  <c r="D4111" i="4" s="1"/>
  <c r="D4781" i="4" s="1"/>
  <c r="E91" i="2"/>
  <c r="G91" i="2" s="1"/>
  <c r="D33" i="4"/>
  <c r="D703" i="4" s="1"/>
  <c r="D1373" i="4" s="1"/>
  <c r="D2043" i="4" s="1"/>
  <c r="D2713" i="4" s="1"/>
  <c r="D3383" i="4" s="1"/>
  <c r="D4053" i="4" s="1"/>
  <c r="D4723" i="4" s="1"/>
  <c r="E33" i="2"/>
  <c r="G33" i="2" s="1"/>
  <c r="D957" i="4"/>
  <c r="E794" i="4"/>
  <c r="E905" i="4"/>
  <c r="E830" i="4"/>
  <c r="E917" i="4"/>
  <c r="E819" i="4"/>
  <c r="E901" i="4"/>
  <c r="E801" i="4"/>
  <c r="E909" i="4"/>
  <c r="E854" i="4"/>
  <c r="E711" i="4"/>
  <c r="E952" i="4"/>
  <c r="E858" i="4"/>
  <c r="E779" i="4"/>
  <c r="E788" i="4"/>
  <c r="E767" i="4"/>
  <c r="E887" i="4"/>
  <c r="E764" i="4"/>
  <c r="E821" i="4"/>
  <c r="E876" i="4"/>
  <c r="E771" i="4"/>
  <c r="E889" i="4"/>
  <c r="E752" i="4"/>
  <c r="E698" i="4"/>
  <c r="E914" i="4"/>
  <c r="E741" i="4"/>
  <c r="E897" i="4"/>
  <c r="E812" i="4"/>
  <c r="E817" i="4"/>
  <c r="E756" i="4"/>
  <c r="E723" i="4"/>
  <c r="E807" i="4"/>
  <c r="E879" i="4"/>
  <c r="E729" i="4"/>
  <c r="E864" i="4"/>
  <c r="E867" i="4"/>
  <c r="E736" i="4"/>
  <c r="E841" i="4"/>
  <c r="E881" i="4"/>
  <c r="E733" i="4"/>
  <c r="E825" i="4"/>
  <c r="E721" i="4"/>
  <c r="E191" i="4"/>
  <c r="E105" i="4"/>
  <c r="E165" i="4"/>
  <c r="E114" i="4"/>
  <c r="E221" i="4"/>
  <c r="E200" i="4"/>
  <c r="E55" i="4"/>
  <c r="F174" i="3"/>
  <c r="F13" i="3"/>
  <c r="F74" i="3"/>
  <c r="F31" i="3"/>
  <c r="E8" i="3"/>
  <c r="E9" i="3" s="1"/>
  <c r="E10" i="3" s="1"/>
  <c r="E11" i="3" s="1"/>
  <c r="E12" i="3" s="1"/>
  <c r="E13" i="3" s="1"/>
  <c r="E14" i="3" s="1"/>
  <c r="E15" i="3" s="1"/>
  <c r="E16" i="3" s="1"/>
  <c r="E17" i="3" s="1"/>
  <c r="E18" i="3" s="1"/>
  <c r="E19" i="3" s="1"/>
  <c r="E20" i="3" s="1"/>
  <c r="E21" i="3" s="1"/>
  <c r="E22" i="3" s="1"/>
  <c r="E23" i="3" s="1"/>
  <c r="E24" i="3" s="1"/>
  <c r="D251" i="3"/>
  <c r="C254" i="4" s="1"/>
  <c r="C924" i="4" s="1"/>
  <c r="C1594" i="4" s="1"/>
  <c r="C2264" i="4" s="1"/>
  <c r="C2934" i="4" s="1"/>
  <c r="C3604" i="4" s="1"/>
  <c r="C4274" i="4" s="1"/>
  <c r="C4944" i="4" s="1"/>
  <c r="D248" i="3"/>
  <c r="D245" i="3"/>
  <c r="D242" i="3"/>
  <c r="D237" i="3"/>
  <c r="D233" i="3"/>
  <c r="D229" i="3"/>
  <c r="D225" i="3"/>
  <c r="D223" i="3"/>
  <c r="D219" i="3"/>
  <c r="D217" i="3"/>
  <c r="D215" i="3"/>
  <c r="D212" i="3"/>
  <c r="D209" i="3"/>
  <c r="D207" i="3"/>
  <c r="D204" i="3"/>
  <c r="D198" i="3"/>
  <c r="D195" i="3"/>
  <c r="D192" i="3"/>
  <c r="C195" i="4" s="1"/>
  <c r="C865" i="4" s="1"/>
  <c r="D189" i="3"/>
  <c r="D186" i="3"/>
  <c r="D182" i="3"/>
  <c r="D169" i="3"/>
  <c r="D163" i="3"/>
  <c r="D158" i="3"/>
  <c r="D153" i="3"/>
  <c r="D149" i="3"/>
  <c r="D147" i="3"/>
  <c r="D145" i="3"/>
  <c r="D140" i="3"/>
  <c r="D135" i="3"/>
  <c r="D129" i="3"/>
  <c r="D122" i="3"/>
  <c r="D116" i="3"/>
  <c r="D112" i="3"/>
  <c r="D107" i="3"/>
  <c r="D103" i="3"/>
  <c r="D99" i="3"/>
  <c r="D95" i="3"/>
  <c r="D92" i="3"/>
  <c r="D84" i="3"/>
  <c r="D80" i="3"/>
  <c r="D69" i="3"/>
  <c r="D64" i="3"/>
  <c r="D61" i="3"/>
  <c r="D57" i="3"/>
  <c r="D53" i="3"/>
  <c r="D51" i="3"/>
  <c r="D49" i="3"/>
  <c r="D45" i="3"/>
  <c r="D39" i="3"/>
  <c r="D26" i="3"/>
  <c r="D8" i="3"/>
  <c r="E2176" i="4" l="1"/>
  <c r="E2846" i="4" s="1"/>
  <c r="E3516" i="4" s="1"/>
  <c r="E4186" i="4" s="1"/>
  <c r="E4856" i="4" s="1"/>
  <c r="O1506" i="4"/>
  <c r="P1506" i="4" s="1"/>
  <c r="E2179" i="4"/>
  <c r="O1509" i="4"/>
  <c r="P1509" i="4" s="1"/>
  <c r="E2178" i="4"/>
  <c r="E2848" i="4" s="1"/>
  <c r="E3518" i="4" s="1"/>
  <c r="E4188" i="4" s="1"/>
  <c r="E4858" i="4" s="1"/>
  <c r="O1508" i="4"/>
  <c r="P1508" i="4" s="1"/>
  <c r="E1447" i="4"/>
  <c r="O777" i="4"/>
  <c r="P777" i="4" s="1"/>
  <c r="E1495" i="4"/>
  <c r="E2165" i="4" s="1"/>
  <c r="E2835" i="4" s="1"/>
  <c r="E3505" i="4" s="1"/>
  <c r="E4175" i="4" s="1"/>
  <c r="E4845" i="4" s="1"/>
  <c r="E1534" i="4"/>
  <c r="E2204" i="4" s="1"/>
  <c r="E2874" i="4" s="1"/>
  <c r="E3544" i="4" s="1"/>
  <c r="E4214" i="4" s="1"/>
  <c r="E4884" i="4" s="1"/>
  <c r="E1487" i="4"/>
  <c r="E2157" i="4" s="1"/>
  <c r="E2827" i="4" s="1"/>
  <c r="E3497" i="4" s="1"/>
  <c r="E4167" i="4" s="1"/>
  <c r="E4837" i="4" s="1"/>
  <c r="E1422" i="4"/>
  <c r="E2092" i="4" s="1"/>
  <c r="E2762" i="4" s="1"/>
  <c r="E3432" i="4" s="1"/>
  <c r="E4102" i="4" s="1"/>
  <c r="E4772" i="4" s="1"/>
  <c r="E1557" i="4"/>
  <c r="E2227" i="4" s="1"/>
  <c r="E2897" i="4" s="1"/>
  <c r="E3567" i="4" s="1"/>
  <c r="E4237" i="4" s="1"/>
  <c r="E4907" i="4" s="1"/>
  <c r="E1381" i="4"/>
  <c r="E2051" i="4" s="1"/>
  <c r="E2721" i="4" s="1"/>
  <c r="E3391" i="4" s="1"/>
  <c r="E4061" i="4" s="1"/>
  <c r="E4731" i="4" s="1"/>
  <c r="E1587" i="4"/>
  <c r="E2257" i="4" s="1"/>
  <c r="E2927" i="4" s="1"/>
  <c r="E3597" i="4" s="1"/>
  <c r="E4267" i="4" s="1"/>
  <c r="E4937" i="4" s="1"/>
  <c r="E1399" i="4"/>
  <c r="E2069" i="4" s="1"/>
  <c r="E2739" i="4" s="1"/>
  <c r="E3409" i="4" s="1"/>
  <c r="E4079" i="4" s="1"/>
  <c r="E4749" i="4" s="1"/>
  <c r="E1524" i="4"/>
  <c r="E2194" i="4" s="1"/>
  <c r="E2864" i="4" s="1"/>
  <c r="E3534" i="4" s="1"/>
  <c r="E4204" i="4" s="1"/>
  <c r="E4874" i="4" s="1"/>
  <c r="E1403" i="4"/>
  <c r="E2073" i="4" s="1"/>
  <c r="E2743" i="4" s="1"/>
  <c r="E3413" i="4" s="1"/>
  <c r="E4083" i="4" s="1"/>
  <c r="E4753" i="4" s="1"/>
  <c r="E1482" i="4"/>
  <c r="E2152" i="4" s="1"/>
  <c r="E2822" i="4" s="1"/>
  <c r="E3492" i="4" s="1"/>
  <c r="E4162" i="4" s="1"/>
  <c r="E4832" i="4" s="1"/>
  <c r="E1559" i="4"/>
  <c r="E2229" i="4" s="1"/>
  <c r="E2899" i="4" s="1"/>
  <c r="E3569" i="4" s="1"/>
  <c r="E4239" i="4" s="1"/>
  <c r="E4909" i="4" s="1"/>
  <c r="E1437" i="4"/>
  <c r="E2107" i="4" s="1"/>
  <c r="E2777" i="4" s="1"/>
  <c r="E3447" i="4" s="1"/>
  <c r="E4117" i="4" s="1"/>
  <c r="E4787" i="4" s="1"/>
  <c r="E1500" i="4"/>
  <c r="E2170" i="4" s="1"/>
  <c r="E2840" i="4" s="1"/>
  <c r="E3510" i="4" s="1"/>
  <c r="E4180" i="4" s="1"/>
  <c r="E4850" i="4" s="1"/>
  <c r="E1551" i="4"/>
  <c r="E2221" i="4" s="1"/>
  <c r="E2891" i="4" s="1"/>
  <c r="E3561" i="4" s="1"/>
  <c r="E4231" i="4" s="1"/>
  <c r="E4901" i="4" s="1"/>
  <c r="E1549" i="4"/>
  <c r="E2219" i="4" s="1"/>
  <c r="E2889" i="4" s="1"/>
  <c r="E3559" i="4" s="1"/>
  <c r="E4229" i="4" s="1"/>
  <c r="E4899" i="4" s="1"/>
  <c r="E1567" i="4"/>
  <c r="E2237" i="4" s="1"/>
  <c r="E2907" i="4" s="1"/>
  <c r="E3577" i="4" s="1"/>
  <c r="E4247" i="4" s="1"/>
  <c r="E4917" i="4" s="1"/>
  <c r="E1441" i="4"/>
  <c r="E2111" i="4" s="1"/>
  <c r="E2781" i="4" s="1"/>
  <c r="E3451" i="4" s="1"/>
  <c r="E4121" i="4" s="1"/>
  <c r="E4791" i="4" s="1"/>
  <c r="E1458" i="4"/>
  <c r="E2128" i="4" s="1"/>
  <c r="E2798" i="4" s="1"/>
  <c r="E3468" i="4" s="1"/>
  <c r="E4138" i="4" s="1"/>
  <c r="E4808" i="4" s="1"/>
  <c r="E1579" i="4"/>
  <c r="E2249" i="4" s="1"/>
  <c r="E2919" i="4" s="1"/>
  <c r="E3589" i="4" s="1"/>
  <c r="E4259" i="4" s="1"/>
  <c r="E4929" i="4" s="1"/>
  <c r="E1575" i="4"/>
  <c r="E2245" i="4" s="1"/>
  <c r="E2915" i="4" s="1"/>
  <c r="E3585" i="4" s="1"/>
  <c r="E4255" i="4" s="1"/>
  <c r="E4925" i="4" s="1"/>
  <c r="E1507" i="4"/>
  <c r="E1511" i="4"/>
  <c r="E2181" i="4" s="1"/>
  <c r="E2851" i="4" s="1"/>
  <c r="E3521" i="4" s="1"/>
  <c r="E4191" i="4" s="1"/>
  <c r="E4861" i="4" s="1"/>
  <c r="E1477" i="4"/>
  <c r="E2147" i="4" s="1"/>
  <c r="E2817" i="4" s="1"/>
  <c r="E3487" i="4" s="1"/>
  <c r="E4157" i="4" s="1"/>
  <c r="E4827" i="4" s="1"/>
  <c r="E1411" i="4"/>
  <c r="E2081" i="4" s="1"/>
  <c r="E2751" i="4" s="1"/>
  <c r="E3421" i="4" s="1"/>
  <c r="E4091" i="4" s="1"/>
  <c r="E4761" i="4" s="1"/>
  <c r="E1546" i="4"/>
  <c r="E2216" i="4" s="1"/>
  <c r="E2886" i="4" s="1"/>
  <c r="E3556" i="4" s="1"/>
  <c r="E4226" i="4" s="1"/>
  <c r="E4896" i="4" s="1"/>
  <c r="E1449" i="4"/>
  <c r="E2119" i="4" s="1"/>
  <c r="E2789" i="4" s="1"/>
  <c r="E3459" i="4" s="1"/>
  <c r="E4129" i="4" s="1"/>
  <c r="E4799" i="4" s="1"/>
  <c r="E1471" i="4"/>
  <c r="E2141" i="4" s="1"/>
  <c r="E2811" i="4" s="1"/>
  <c r="E3481" i="4" s="1"/>
  <c r="E4151" i="4" s="1"/>
  <c r="E4821" i="4" s="1"/>
  <c r="E1464" i="4"/>
  <c r="E2134" i="4" s="1"/>
  <c r="E2804" i="4" s="1"/>
  <c r="E3474" i="4" s="1"/>
  <c r="E4144" i="4" s="1"/>
  <c r="E4814" i="4" s="1"/>
  <c r="D1627" i="4"/>
  <c r="D2297" i="4" s="1"/>
  <c r="D2967" i="4" s="1"/>
  <c r="D3637" i="4" s="1"/>
  <c r="D4307" i="4" s="1"/>
  <c r="D4977" i="4" s="1"/>
  <c r="C1535" i="4"/>
  <c r="C2205" i="4" s="1"/>
  <c r="C2875" i="4" s="1"/>
  <c r="C3545" i="4" s="1"/>
  <c r="C4215" i="4" s="1"/>
  <c r="C4885" i="4" s="1"/>
  <c r="E1406" i="4"/>
  <c r="E2076" i="4" s="1"/>
  <c r="E2746" i="4" s="1"/>
  <c r="E3416" i="4" s="1"/>
  <c r="E4086" i="4" s="1"/>
  <c r="E4756" i="4" s="1"/>
  <c r="E1393" i="4"/>
  <c r="E2063" i="4" s="1"/>
  <c r="E2733" i="4" s="1"/>
  <c r="E3403" i="4" s="1"/>
  <c r="E4073" i="4" s="1"/>
  <c r="E4743" i="4" s="1"/>
  <c r="E1584" i="4"/>
  <c r="E2254" i="4" s="1"/>
  <c r="E2924" i="4" s="1"/>
  <c r="E3594" i="4" s="1"/>
  <c r="E4264" i="4" s="1"/>
  <c r="E4934" i="4" s="1"/>
  <c r="E1491" i="4"/>
  <c r="E2161" i="4" s="1"/>
  <c r="E2831" i="4" s="1"/>
  <c r="E3501" i="4" s="1"/>
  <c r="E4171" i="4" s="1"/>
  <c r="E4841" i="4" s="1"/>
  <c r="E1528" i="4"/>
  <c r="E2198" i="4" s="1"/>
  <c r="E2868" i="4" s="1"/>
  <c r="E3538" i="4" s="1"/>
  <c r="E4208" i="4" s="1"/>
  <c r="E4878" i="4" s="1"/>
  <c r="E1571" i="4"/>
  <c r="E2241" i="4" s="1"/>
  <c r="E2911" i="4" s="1"/>
  <c r="E3581" i="4" s="1"/>
  <c r="E4251" i="4" s="1"/>
  <c r="E4921" i="4" s="1"/>
  <c r="E1391" i="4"/>
  <c r="E2061" i="4" s="1"/>
  <c r="E2731" i="4" s="1"/>
  <c r="E3401" i="4" s="1"/>
  <c r="E4071" i="4" s="1"/>
  <c r="E4741" i="4" s="1"/>
  <c r="E1537" i="4"/>
  <c r="E2207" i="4" s="1"/>
  <c r="E2877" i="4" s="1"/>
  <c r="E3547" i="4" s="1"/>
  <c r="E4217" i="4" s="1"/>
  <c r="E4887" i="4" s="1"/>
  <c r="E1426" i="4"/>
  <c r="E2096" i="4" s="1"/>
  <c r="E2766" i="4" s="1"/>
  <c r="E3436" i="4" s="1"/>
  <c r="E4106" i="4" s="1"/>
  <c r="E4776" i="4" s="1"/>
  <c r="E1368" i="4"/>
  <c r="E2038" i="4" s="1"/>
  <c r="E2708" i="4" s="1"/>
  <c r="E3378" i="4" s="1"/>
  <c r="E4048" i="4" s="1"/>
  <c r="E4718" i="4" s="1"/>
  <c r="E1434" i="4"/>
  <c r="E2104" i="4" s="1"/>
  <c r="E2774" i="4" s="1"/>
  <c r="E3444" i="4" s="1"/>
  <c r="E4114" i="4" s="1"/>
  <c r="E4784" i="4" s="1"/>
  <c r="E1622" i="4"/>
  <c r="E2292" i="4" s="1"/>
  <c r="E2962" i="4" s="1"/>
  <c r="E1489" i="4"/>
  <c r="E2159" i="4" s="1"/>
  <c r="E2829" i="4" s="1"/>
  <c r="E3499" i="4" s="1"/>
  <c r="E4169" i="4" s="1"/>
  <c r="E4839" i="4" s="1"/>
  <c r="O839" i="4"/>
  <c r="P839" i="4" s="1"/>
  <c r="O840" i="4"/>
  <c r="P840" i="4" s="1"/>
  <c r="O837" i="4"/>
  <c r="P837" i="4" s="1"/>
  <c r="O836" i="4"/>
  <c r="P836" i="4" s="1"/>
  <c r="F90" i="3"/>
  <c r="D93" i="4" s="1"/>
  <c r="D763" i="4" s="1"/>
  <c r="D1433" i="4" s="1"/>
  <c r="D2103" i="4" s="1"/>
  <c r="D2773" i="4" s="1"/>
  <c r="D3443" i="4" s="1"/>
  <c r="D4113" i="4" s="1"/>
  <c r="D4783" i="4" s="1"/>
  <c r="E92" i="2"/>
  <c r="G92" i="2" s="1"/>
  <c r="C64" i="4"/>
  <c r="C734" i="4" s="1"/>
  <c r="C1404" i="4" s="1"/>
  <c r="C2074" i="4" s="1"/>
  <c r="C2744" i="4" s="1"/>
  <c r="C3414" i="4" s="1"/>
  <c r="C4084" i="4" s="1"/>
  <c r="C4754" i="4" s="1"/>
  <c r="D64" i="2"/>
  <c r="C98" i="4"/>
  <c r="C768" i="4" s="1"/>
  <c r="C1438" i="4" s="1"/>
  <c r="C2108" i="4" s="1"/>
  <c r="C2778" i="4" s="1"/>
  <c r="C3448" i="4" s="1"/>
  <c r="C4118" i="4" s="1"/>
  <c r="C4788" i="4" s="1"/>
  <c r="D98" i="2"/>
  <c r="C125" i="4"/>
  <c r="C795" i="4" s="1"/>
  <c r="C1465" i="4" s="1"/>
  <c r="C2135" i="4" s="1"/>
  <c r="C2805" i="4" s="1"/>
  <c r="C3475" i="4" s="1"/>
  <c r="C4145" i="4" s="1"/>
  <c r="C4815" i="4" s="1"/>
  <c r="D125" i="2"/>
  <c r="C152" i="4"/>
  <c r="C822" i="4" s="1"/>
  <c r="C1492" i="4" s="1"/>
  <c r="C2162" i="4" s="1"/>
  <c r="C2832" i="4" s="1"/>
  <c r="C3502" i="4" s="1"/>
  <c r="C4172" i="4" s="1"/>
  <c r="C4842" i="4" s="1"/>
  <c r="D152" i="2"/>
  <c r="C189" i="4"/>
  <c r="C859" i="4" s="1"/>
  <c r="C1529" i="4" s="1"/>
  <c r="C2199" i="4" s="1"/>
  <c r="C2869" i="4" s="1"/>
  <c r="C3539" i="4" s="1"/>
  <c r="C4209" i="4" s="1"/>
  <c r="C4879" i="4" s="1"/>
  <c r="D189" i="2"/>
  <c r="C874" i="4"/>
  <c r="C1544" i="4" s="1"/>
  <c r="C2214" i="4" s="1"/>
  <c r="C2884" i="4" s="1"/>
  <c r="C3554" i="4" s="1"/>
  <c r="C4224" i="4" s="1"/>
  <c r="C4894" i="4" s="1"/>
  <c r="C220" i="4"/>
  <c r="C890" i="4" s="1"/>
  <c r="D220" i="2"/>
  <c r="C240" i="4"/>
  <c r="C910" i="4" s="1"/>
  <c r="C1580" i="4" s="1"/>
  <c r="C2250" i="4" s="1"/>
  <c r="C2920" i="4" s="1"/>
  <c r="C3590" i="4" s="1"/>
  <c r="C4260" i="4" s="1"/>
  <c r="C4930" i="4" s="1"/>
  <c r="D240" i="2"/>
  <c r="C959" i="4"/>
  <c r="C1629" i="4" s="1"/>
  <c r="C2299" i="4" s="1"/>
  <c r="C2969" i="4" s="1"/>
  <c r="C3639" i="4" s="1"/>
  <c r="C4309" i="4" s="1"/>
  <c r="C4979" i="4" s="1"/>
  <c r="D254" i="2"/>
  <c r="C207" i="4"/>
  <c r="C877" i="4" s="1"/>
  <c r="C1547" i="4" s="1"/>
  <c r="C2217" i="4" s="1"/>
  <c r="C2887" i="4" s="1"/>
  <c r="C3557" i="4" s="1"/>
  <c r="C4227" i="4" s="1"/>
  <c r="C4897" i="4" s="1"/>
  <c r="D207" i="2"/>
  <c r="C42" i="4"/>
  <c r="C712" i="4" s="1"/>
  <c r="C1382" i="4" s="1"/>
  <c r="C2052" i="4" s="1"/>
  <c r="C2722" i="4" s="1"/>
  <c r="C3392" i="4" s="1"/>
  <c r="C4062" i="4" s="1"/>
  <c r="C4732" i="4" s="1"/>
  <c r="D42" i="2"/>
  <c r="C102" i="4"/>
  <c r="C772" i="4" s="1"/>
  <c r="C1442" i="4" s="1"/>
  <c r="C2112" i="4" s="1"/>
  <c r="C2782" i="4" s="1"/>
  <c r="C3452" i="4" s="1"/>
  <c r="C4122" i="4" s="1"/>
  <c r="C4792" i="4" s="1"/>
  <c r="D102" i="2"/>
  <c r="C192" i="4"/>
  <c r="C862" i="4" s="1"/>
  <c r="C1532" i="4" s="1"/>
  <c r="C2202" i="4" s="1"/>
  <c r="C2872" i="4" s="1"/>
  <c r="C3542" i="4" s="1"/>
  <c r="C4212" i="4" s="1"/>
  <c r="C4882" i="4" s="1"/>
  <c r="D192" i="2"/>
  <c r="C106" i="4"/>
  <c r="C776" i="4" s="1"/>
  <c r="C1446" i="4" s="1"/>
  <c r="C2116" i="4" s="1"/>
  <c r="C2786" i="4" s="1"/>
  <c r="C3456" i="4" s="1"/>
  <c r="C4126" i="4" s="1"/>
  <c r="C4796" i="4" s="1"/>
  <c r="D106" i="2"/>
  <c r="C210" i="4"/>
  <c r="C880" i="4" s="1"/>
  <c r="C1550" i="4" s="1"/>
  <c r="C2220" i="4" s="1"/>
  <c r="C2890" i="4" s="1"/>
  <c r="C3560" i="4" s="1"/>
  <c r="C4230" i="4" s="1"/>
  <c r="C4900" i="4" s="1"/>
  <c r="D210" i="2"/>
  <c r="C226" i="4"/>
  <c r="C896" i="4" s="1"/>
  <c r="C1566" i="4" s="1"/>
  <c r="C2236" i="4" s="1"/>
  <c r="C2906" i="4" s="1"/>
  <c r="C3576" i="4" s="1"/>
  <c r="C4246" i="4" s="1"/>
  <c r="C4916" i="4" s="1"/>
  <c r="D226" i="2"/>
  <c r="C248" i="4"/>
  <c r="C918" i="4" s="1"/>
  <c r="C1588" i="4" s="1"/>
  <c r="C2258" i="4" s="1"/>
  <c r="C2928" i="4" s="1"/>
  <c r="C3598" i="4" s="1"/>
  <c r="C4268" i="4" s="1"/>
  <c r="C4938" i="4" s="1"/>
  <c r="D248" i="2"/>
  <c r="C132" i="4"/>
  <c r="C802" i="4" s="1"/>
  <c r="C1472" i="4" s="1"/>
  <c r="C2142" i="4" s="1"/>
  <c r="C2812" i="4" s="1"/>
  <c r="C3482" i="4" s="1"/>
  <c r="C4152" i="4" s="1"/>
  <c r="C4822" i="4" s="1"/>
  <c r="D132" i="2"/>
  <c r="C222" i="4"/>
  <c r="C892" i="4" s="1"/>
  <c r="D222" i="2"/>
  <c r="C138" i="4"/>
  <c r="C808" i="4" s="1"/>
  <c r="C1478" i="4" s="1"/>
  <c r="C2148" i="4" s="1"/>
  <c r="C2818" i="4" s="1"/>
  <c r="C3488" i="4" s="1"/>
  <c r="C4158" i="4" s="1"/>
  <c r="C4828" i="4" s="1"/>
  <c r="D138" i="2"/>
  <c r="C110" i="4"/>
  <c r="C780" i="4" s="1"/>
  <c r="C1450" i="4" s="1"/>
  <c r="C2120" i="4" s="1"/>
  <c r="C2790" i="4" s="1"/>
  <c r="C3460" i="4" s="1"/>
  <c r="C4130" i="4" s="1"/>
  <c r="C4800" i="4" s="1"/>
  <c r="D110" i="2"/>
  <c r="C166" i="4"/>
  <c r="C836" i="4" s="1"/>
  <c r="C1506" i="4" s="1"/>
  <c r="C2176" i="4" s="1"/>
  <c r="C2846" i="4" s="1"/>
  <c r="C3516" i="4" s="1"/>
  <c r="C4186" i="4" s="1"/>
  <c r="C4856" i="4" s="1"/>
  <c r="D166" i="2"/>
  <c r="C212" i="4"/>
  <c r="C882" i="4" s="1"/>
  <c r="D212" i="2"/>
  <c r="C228" i="4"/>
  <c r="C898" i="4" s="1"/>
  <c r="D228" i="2"/>
  <c r="D34" i="4"/>
  <c r="D704" i="4" s="1"/>
  <c r="D1374" i="4" s="1"/>
  <c r="D2044" i="4" s="1"/>
  <c r="D2714" i="4" s="1"/>
  <c r="D3384" i="4" s="1"/>
  <c r="D4054" i="4" s="1"/>
  <c r="D4724" i="4" s="1"/>
  <c r="E34" i="2"/>
  <c r="G34" i="2" s="1"/>
  <c r="D16" i="4"/>
  <c r="D686" i="4" s="1"/>
  <c r="D1356" i="4" s="1"/>
  <c r="D2026" i="4" s="1"/>
  <c r="D2696" i="4" s="1"/>
  <c r="D3366" i="4" s="1"/>
  <c r="D4036" i="4" s="1"/>
  <c r="D4706" i="4" s="1"/>
  <c r="E16" i="2"/>
  <c r="G16" i="2" s="1"/>
  <c r="C67" i="4"/>
  <c r="C737" i="4" s="1"/>
  <c r="C1407" i="4" s="1"/>
  <c r="C2077" i="4" s="1"/>
  <c r="C2747" i="4" s="1"/>
  <c r="C3417" i="4" s="1"/>
  <c r="C4087" i="4" s="1"/>
  <c r="C4757" i="4" s="1"/>
  <c r="D67" i="2"/>
  <c r="C156" i="4"/>
  <c r="C826" i="4" s="1"/>
  <c r="C1496" i="4" s="1"/>
  <c r="C2166" i="4" s="1"/>
  <c r="C2836" i="4" s="1"/>
  <c r="C3506" i="4" s="1"/>
  <c r="C4176" i="4" s="1"/>
  <c r="C4846" i="4" s="1"/>
  <c r="D156" i="2"/>
  <c r="C52" i="4"/>
  <c r="C722" i="4" s="1"/>
  <c r="C1392" i="4" s="1"/>
  <c r="C2062" i="4" s="1"/>
  <c r="C2732" i="4" s="1"/>
  <c r="C3402" i="4" s="1"/>
  <c r="C4072" i="4" s="1"/>
  <c r="C4742" i="4" s="1"/>
  <c r="D52" i="2"/>
  <c r="C161" i="4"/>
  <c r="C831" i="4" s="1"/>
  <c r="C1501" i="4" s="1"/>
  <c r="C2171" i="4" s="1"/>
  <c r="C2841" i="4" s="1"/>
  <c r="C3511" i="4" s="1"/>
  <c r="C4181" i="4" s="1"/>
  <c r="C4851" i="4" s="1"/>
  <c r="D161" i="2"/>
  <c r="C54" i="4"/>
  <c r="C724" i="4" s="1"/>
  <c r="C1394" i="4" s="1"/>
  <c r="C2064" i="4" s="1"/>
  <c r="C2734" i="4" s="1"/>
  <c r="C3404" i="4" s="1"/>
  <c r="C4074" i="4" s="1"/>
  <c r="C4744" i="4" s="1"/>
  <c r="D54" i="2"/>
  <c r="C11" i="4"/>
  <c r="C681" i="4" s="1"/>
  <c r="C1351" i="4" s="1"/>
  <c r="C2021" i="4" s="1"/>
  <c r="C2691" i="4" s="1"/>
  <c r="C3361" i="4" s="1"/>
  <c r="C4031" i="4" s="1"/>
  <c r="C4701" i="4" s="1"/>
  <c r="D11" i="2"/>
  <c r="C115" i="4"/>
  <c r="C785" i="4" s="1"/>
  <c r="C1455" i="4" s="1"/>
  <c r="C2125" i="4" s="1"/>
  <c r="C2795" i="4" s="1"/>
  <c r="C3465" i="4" s="1"/>
  <c r="C4135" i="4" s="1"/>
  <c r="C4805" i="4" s="1"/>
  <c r="D115" i="2"/>
  <c r="C172" i="4"/>
  <c r="C842" i="4" s="1"/>
  <c r="C1512" i="4" s="1"/>
  <c r="C2182" i="4" s="1"/>
  <c r="C2852" i="4" s="1"/>
  <c r="C3522" i="4" s="1"/>
  <c r="C4192" i="4" s="1"/>
  <c r="C4862" i="4" s="1"/>
  <c r="D172" i="2"/>
  <c r="C198" i="4"/>
  <c r="C868" i="4" s="1"/>
  <c r="C1538" i="4" s="1"/>
  <c r="C2208" i="4" s="1"/>
  <c r="C2878" i="4" s="1"/>
  <c r="C3548" i="4" s="1"/>
  <c r="C4218" i="4" s="1"/>
  <c r="C4888" i="4" s="1"/>
  <c r="D198" i="2"/>
  <c r="C215" i="4"/>
  <c r="C885" i="4" s="1"/>
  <c r="C1555" i="4" s="1"/>
  <c r="C2225" i="4" s="1"/>
  <c r="C2895" i="4" s="1"/>
  <c r="C3565" i="4" s="1"/>
  <c r="C4235" i="4" s="1"/>
  <c r="C4905" i="4" s="1"/>
  <c r="D215" i="2"/>
  <c r="C232" i="4"/>
  <c r="C902" i="4" s="1"/>
  <c r="C1572" i="4" s="1"/>
  <c r="C2242" i="4" s="1"/>
  <c r="C2912" i="4" s="1"/>
  <c r="C3582" i="4" s="1"/>
  <c r="C4252" i="4" s="1"/>
  <c r="C4922" i="4" s="1"/>
  <c r="D232" i="2"/>
  <c r="C251" i="4"/>
  <c r="C921" i="4" s="1"/>
  <c r="C1591" i="4" s="1"/>
  <c r="C2261" i="4" s="1"/>
  <c r="C2931" i="4" s="1"/>
  <c r="C3601" i="4" s="1"/>
  <c r="C4271" i="4" s="1"/>
  <c r="C4941" i="4" s="1"/>
  <c r="D251" i="2"/>
  <c r="D177" i="4"/>
  <c r="D847" i="4" s="1"/>
  <c r="D1517" i="4" s="1"/>
  <c r="D2187" i="4" s="1"/>
  <c r="D2857" i="4" s="1"/>
  <c r="D3527" i="4" s="1"/>
  <c r="D4197" i="4" s="1"/>
  <c r="D4867" i="4" s="1"/>
  <c r="E177" i="2"/>
  <c r="G177" i="2" s="1"/>
  <c r="C48" i="4"/>
  <c r="C718" i="4" s="1"/>
  <c r="C1388" i="4" s="1"/>
  <c r="C2058" i="4" s="1"/>
  <c r="C2728" i="4" s="1"/>
  <c r="C3398" i="4" s="1"/>
  <c r="C4068" i="4" s="1"/>
  <c r="C4738" i="4" s="1"/>
  <c r="D48" i="2"/>
  <c r="C245" i="4"/>
  <c r="C915" i="4" s="1"/>
  <c r="C1585" i="4" s="1"/>
  <c r="C2255" i="4" s="1"/>
  <c r="C2925" i="4" s="1"/>
  <c r="C3595" i="4" s="1"/>
  <c r="C4265" i="4" s="1"/>
  <c r="C4935" i="4" s="1"/>
  <c r="D245" i="2"/>
  <c r="C72" i="4"/>
  <c r="C742" i="4" s="1"/>
  <c r="C1412" i="4" s="1"/>
  <c r="C2082" i="4" s="1"/>
  <c r="C2752" i="4" s="1"/>
  <c r="C3422" i="4" s="1"/>
  <c r="C4092" i="4" s="1"/>
  <c r="C4762" i="4" s="1"/>
  <c r="D72" i="2"/>
  <c r="D195" i="2"/>
  <c r="C83" i="4"/>
  <c r="C753" i="4" s="1"/>
  <c r="C1423" i="4" s="1"/>
  <c r="C2093" i="4" s="1"/>
  <c r="C2763" i="4" s="1"/>
  <c r="C3433" i="4" s="1"/>
  <c r="C4103" i="4" s="1"/>
  <c r="C4773" i="4" s="1"/>
  <c r="D83" i="2"/>
  <c r="C143" i="4"/>
  <c r="C813" i="4" s="1"/>
  <c r="C1483" i="4" s="1"/>
  <c r="C2153" i="4" s="1"/>
  <c r="C2823" i="4" s="1"/>
  <c r="C3493" i="4" s="1"/>
  <c r="C4163" i="4" s="1"/>
  <c r="C4833" i="4" s="1"/>
  <c r="D143" i="2"/>
  <c r="C56" i="4"/>
  <c r="C726" i="4" s="1"/>
  <c r="C1396" i="4" s="1"/>
  <c r="C2066" i="4" s="1"/>
  <c r="C2736" i="4" s="1"/>
  <c r="C3406" i="4" s="1"/>
  <c r="C4076" i="4" s="1"/>
  <c r="C4746" i="4" s="1"/>
  <c r="D56" i="2"/>
  <c r="C87" i="4"/>
  <c r="C757" i="4" s="1"/>
  <c r="C1427" i="4" s="1"/>
  <c r="C2097" i="4" s="1"/>
  <c r="C2767" i="4" s="1"/>
  <c r="C3437" i="4" s="1"/>
  <c r="C4107" i="4" s="1"/>
  <c r="C4777" i="4" s="1"/>
  <c r="D87" i="2"/>
  <c r="C148" i="4"/>
  <c r="C818" i="4" s="1"/>
  <c r="C1488" i="4" s="1"/>
  <c r="C2158" i="4" s="1"/>
  <c r="C2828" i="4" s="1"/>
  <c r="C3498" i="4" s="1"/>
  <c r="C4168" i="4" s="1"/>
  <c r="C4838" i="4" s="1"/>
  <c r="D148" i="2"/>
  <c r="C29" i="4"/>
  <c r="C699" i="4" s="1"/>
  <c r="C1369" i="4" s="1"/>
  <c r="C2039" i="4" s="1"/>
  <c r="C2709" i="4" s="1"/>
  <c r="C3379" i="4" s="1"/>
  <c r="C4049" i="4" s="1"/>
  <c r="C4719" i="4" s="1"/>
  <c r="D29" i="2"/>
  <c r="C60" i="4"/>
  <c r="C730" i="4" s="1"/>
  <c r="C1400" i="4" s="1"/>
  <c r="C2070" i="4" s="1"/>
  <c r="C2740" i="4" s="1"/>
  <c r="C3410" i="4" s="1"/>
  <c r="C4080" i="4" s="1"/>
  <c r="C4750" i="4" s="1"/>
  <c r="D60" i="2"/>
  <c r="C95" i="4"/>
  <c r="C765" i="4" s="1"/>
  <c r="C1435" i="4" s="1"/>
  <c r="C2105" i="4" s="1"/>
  <c r="C2775" i="4" s="1"/>
  <c r="C3445" i="4" s="1"/>
  <c r="C4115" i="4" s="1"/>
  <c r="C4785" i="4" s="1"/>
  <c r="D95" i="2"/>
  <c r="C119" i="4"/>
  <c r="C789" i="4" s="1"/>
  <c r="C1459" i="4" s="1"/>
  <c r="C2129" i="4" s="1"/>
  <c r="C2799" i="4" s="1"/>
  <c r="C3469" i="4" s="1"/>
  <c r="C4139" i="4" s="1"/>
  <c r="C4809" i="4" s="1"/>
  <c r="D119" i="2"/>
  <c r="C150" i="4"/>
  <c r="C820" i="4" s="1"/>
  <c r="C1490" i="4" s="1"/>
  <c r="C2160" i="4" s="1"/>
  <c r="C2830" i="4" s="1"/>
  <c r="C3500" i="4" s="1"/>
  <c r="C4170" i="4" s="1"/>
  <c r="C4840" i="4" s="1"/>
  <c r="D150" i="2"/>
  <c r="C185" i="4"/>
  <c r="C855" i="4" s="1"/>
  <c r="C1525" i="4" s="1"/>
  <c r="C2195" i="4" s="1"/>
  <c r="C2865" i="4" s="1"/>
  <c r="C3535" i="4" s="1"/>
  <c r="C4205" i="4" s="1"/>
  <c r="C4875" i="4" s="1"/>
  <c r="D185" i="2"/>
  <c r="C201" i="4"/>
  <c r="C871" i="4" s="1"/>
  <c r="C1541" i="4" s="1"/>
  <c r="C2211" i="4" s="1"/>
  <c r="C2881" i="4" s="1"/>
  <c r="C3551" i="4" s="1"/>
  <c r="C4221" i="4" s="1"/>
  <c r="C4891" i="4" s="1"/>
  <c r="D201" i="2"/>
  <c r="C218" i="4"/>
  <c r="C888" i="4" s="1"/>
  <c r="C1558" i="4" s="1"/>
  <c r="C2228" i="4" s="1"/>
  <c r="C2898" i="4" s="1"/>
  <c r="C3568" i="4" s="1"/>
  <c r="C4238" i="4" s="1"/>
  <c r="C4908" i="4" s="1"/>
  <c r="D218" i="2"/>
  <c r="C236" i="4"/>
  <c r="C906" i="4" s="1"/>
  <c r="C1576" i="4" s="1"/>
  <c r="C2246" i="4" s="1"/>
  <c r="C2916" i="4" s="1"/>
  <c r="C3586" i="4" s="1"/>
  <c r="C4256" i="4" s="1"/>
  <c r="C4926" i="4" s="1"/>
  <c r="D236" i="2"/>
  <c r="C953" i="4"/>
  <c r="C1623" i="4" s="1"/>
  <c r="C2293" i="4" s="1"/>
  <c r="C2963" i="4" s="1"/>
  <c r="C3633" i="4" s="1"/>
  <c r="C4303" i="4" s="1"/>
  <c r="C4973" i="4" s="1"/>
  <c r="D77" i="4"/>
  <c r="D747" i="4" s="1"/>
  <c r="D1417" i="4" s="1"/>
  <c r="D2087" i="4" s="1"/>
  <c r="D2757" i="4" s="1"/>
  <c r="D3427" i="4" s="1"/>
  <c r="D4097" i="4" s="1"/>
  <c r="D4767" i="4" s="1"/>
  <c r="E77" i="2"/>
  <c r="G77" i="2" s="1"/>
  <c r="E835" i="4"/>
  <c r="E784" i="4"/>
  <c r="E725" i="4"/>
  <c r="E775" i="4"/>
  <c r="E870" i="4"/>
  <c r="E861" i="4"/>
  <c r="E891" i="4"/>
  <c r="D9" i="3"/>
  <c r="D252" i="3"/>
  <c r="D249" i="3"/>
  <c r="D252" i="2" s="1"/>
  <c r="D246" i="3"/>
  <c r="D243" i="3"/>
  <c r="D238" i="3"/>
  <c r="D234" i="3"/>
  <c r="D230" i="3"/>
  <c r="D226" i="3"/>
  <c r="D220" i="3"/>
  <c r="D213" i="3"/>
  <c r="D210" i="3"/>
  <c r="D205" i="3"/>
  <c r="D199" i="3"/>
  <c r="D196" i="3"/>
  <c r="D193" i="3"/>
  <c r="C196" i="4" s="1"/>
  <c r="D190" i="3"/>
  <c r="D187" i="3"/>
  <c r="D183" i="3"/>
  <c r="D170" i="3"/>
  <c r="D164" i="3"/>
  <c r="D159" i="3"/>
  <c r="D154" i="3"/>
  <c r="D150" i="3"/>
  <c r="D141" i="3"/>
  <c r="D136" i="3"/>
  <c r="D131" i="3"/>
  <c r="D130" i="3"/>
  <c r="D123" i="3"/>
  <c r="D117" i="3"/>
  <c r="D113" i="3"/>
  <c r="D108" i="3"/>
  <c r="D104" i="3"/>
  <c r="D100" i="3"/>
  <c r="D96" i="3"/>
  <c r="D93" i="3"/>
  <c r="D85" i="3"/>
  <c r="D81" i="3"/>
  <c r="D70" i="3"/>
  <c r="D65" i="3"/>
  <c r="D62" i="3"/>
  <c r="D58" i="3"/>
  <c r="D54" i="3"/>
  <c r="D46" i="3"/>
  <c r="D40" i="3"/>
  <c r="D27" i="3"/>
  <c r="F175" i="3"/>
  <c r="F14" i="3"/>
  <c r="F75" i="3"/>
  <c r="F32" i="3"/>
  <c r="O2962" i="4" l="1"/>
  <c r="P2962" i="4" s="1"/>
  <c r="E3632" i="4"/>
  <c r="E4302" i="4" s="1"/>
  <c r="E4972" i="4" s="1"/>
  <c r="E2849" i="4"/>
  <c r="E3519" i="4" s="1"/>
  <c r="E4189" i="4" s="1"/>
  <c r="E4859" i="4" s="1"/>
  <c r="O2179" i="4"/>
  <c r="P2179" i="4" s="1"/>
  <c r="E2177" i="4"/>
  <c r="E2847" i="4" s="1"/>
  <c r="E3517" i="4" s="1"/>
  <c r="E4187" i="4" s="1"/>
  <c r="E4857" i="4" s="1"/>
  <c r="O1507" i="4"/>
  <c r="P1507" i="4" s="1"/>
  <c r="E2117" i="4"/>
  <c r="O1447" i="4"/>
  <c r="P1447" i="4" s="1"/>
  <c r="E1454" i="4"/>
  <c r="E2124" i="4" s="1"/>
  <c r="E2794" i="4" s="1"/>
  <c r="E3464" i="4" s="1"/>
  <c r="E4134" i="4" s="1"/>
  <c r="E4804" i="4" s="1"/>
  <c r="E1445" i="4"/>
  <c r="E2115" i="4" s="1"/>
  <c r="E2785" i="4" s="1"/>
  <c r="E3455" i="4" s="1"/>
  <c r="E4125" i="4" s="1"/>
  <c r="E4795" i="4" s="1"/>
  <c r="E1395" i="4"/>
  <c r="E2065" i="4" s="1"/>
  <c r="E2735" i="4" s="1"/>
  <c r="E3405" i="4" s="1"/>
  <c r="E4075" i="4" s="1"/>
  <c r="E4745" i="4" s="1"/>
  <c r="C1552" i="4"/>
  <c r="C2222" i="4" s="1"/>
  <c r="C2892" i="4" s="1"/>
  <c r="C3562" i="4" s="1"/>
  <c r="C4232" i="4" s="1"/>
  <c r="C4902" i="4" s="1"/>
  <c r="E1561" i="4"/>
  <c r="E2231" i="4" s="1"/>
  <c r="E2901" i="4" s="1"/>
  <c r="E3571" i="4" s="1"/>
  <c r="E4241" i="4" s="1"/>
  <c r="E4911" i="4" s="1"/>
  <c r="E1505" i="4"/>
  <c r="E2175" i="4" s="1"/>
  <c r="E2845" i="4" s="1"/>
  <c r="E3515" i="4" s="1"/>
  <c r="E4185" i="4" s="1"/>
  <c r="E4855" i="4" s="1"/>
  <c r="C1562" i="4"/>
  <c r="C2232" i="4" s="1"/>
  <c r="C2902" i="4" s="1"/>
  <c r="C3572" i="4" s="1"/>
  <c r="C4242" i="4" s="1"/>
  <c r="C4912" i="4" s="1"/>
  <c r="C1560" i="4"/>
  <c r="C2230" i="4" s="1"/>
  <c r="C2900" i="4" s="1"/>
  <c r="C3570" i="4" s="1"/>
  <c r="C4240" i="4" s="1"/>
  <c r="C4910" i="4" s="1"/>
  <c r="E1531" i="4"/>
  <c r="E2201" i="4" s="1"/>
  <c r="E2871" i="4" s="1"/>
  <c r="E3541" i="4" s="1"/>
  <c r="E4211" i="4" s="1"/>
  <c r="E4881" i="4" s="1"/>
  <c r="E1540" i="4"/>
  <c r="E2210" i="4" s="1"/>
  <c r="E2880" i="4" s="1"/>
  <c r="E3550" i="4" s="1"/>
  <c r="E4220" i="4" s="1"/>
  <c r="E4890" i="4" s="1"/>
  <c r="C1568" i="4"/>
  <c r="C2238" i="4" s="1"/>
  <c r="C2908" i="4" s="1"/>
  <c r="C3578" i="4" s="1"/>
  <c r="C4248" i="4" s="1"/>
  <c r="C4918" i="4" s="1"/>
  <c r="D253" i="3"/>
  <c r="D256" i="2" s="1"/>
  <c r="C255" i="4"/>
  <c r="C925" i="4" s="1"/>
  <c r="C1595" i="4" s="1"/>
  <c r="C2265" i="4" s="1"/>
  <c r="C2935" i="4" s="1"/>
  <c r="C3605" i="4" s="1"/>
  <c r="C4275" i="4" s="1"/>
  <c r="C4945" i="4" s="1"/>
  <c r="E93" i="2"/>
  <c r="G93" i="2" s="1"/>
  <c r="D178" i="4"/>
  <c r="D848" i="4" s="1"/>
  <c r="D1518" i="4" s="1"/>
  <c r="D2188" i="4" s="1"/>
  <c r="D2858" i="4" s="1"/>
  <c r="D3528" i="4" s="1"/>
  <c r="D4198" i="4" s="1"/>
  <c r="D4868" i="4" s="1"/>
  <c r="E178" i="2"/>
  <c r="G178" i="2" s="1"/>
  <c r="C61" i="4"/>
  <c r="C731" i="4" s="1"/>
  <c r="C1401" i="4" s="1"/>
  <c r="C2071" i="4" s="1"/>
  <c r="C2741" i="4" s="1"/>
  <c r="C3411" i="4" s="1"/>
  <c r="C4081" i="4" s="1"/>
  <c r="C4751" i="4" s="1"/>
  <c r="D61" i="2"/>
  <c r="C88" i="4"/>
  <c r="C758" i="4" s="1"/>
  <c r="C1428" i="4" s="1"/>
  <c r="C2098" i="4" s="1"/>
  <c r="C2768" i="4" s="1"/>
  <c r="C3438" i="4" s="1"/>
  <c r="C4108" i="4" s="1"/>
  <c r="C4778" i="4" s="1"/>
  <c r="D88" i="2"/>
  <c r="C116" i="4"/>
  <c r="C786" i="4" s="1"/>
  <c r="C1456" i="4" s="1"/>
  <c r="C2126" i="4" s="1"/>
  <c r="C2796" i="4" s="1"/>
  <c r="C3466" i="4" s="1"/>
  <c r="C4136" i="4" s="1"/>
  <c r="C4806" i="4" s="1"/>
  <c r="D116" i="2"/>
  <c r="C144" i="4"/>
  <c r="C814" i="4" s="1"/>
  <c r="C1484" i="4" s="1"/>
  <c r="C2154" i="4" s="1"/>
  <c r="C2824" i="4" s="1"/>
  <c r="C3494" i="4" s="1"/>
  <c r="C4164" i="4" s="1"/>
  <c r="C4834" i="4" s="1"/>
  <c r="D144" i="2"/>
  <c r="C186" i="4"/>
  <c r="C856" i="4" s="1"/>
  <c r="C1526" i="4" s="1"/>
  <c r="C2196" i="4" s="1"/>
  <c r="C2866" i="4" s="1"/>
  <c r="C3536" i="4" s="1"/>
  <c r="C4206" i="4" s="1"/>
  <c r="C4876" i="4" s="1"/>
  <c r="D186" i="2"/>
  <c r="C202" i="4"/>
  <c r="C872" i="4" s="1"/>
  <c r="C1542" i="4" s="1"/>
  <c r="C2212" i="4" s="1"/>
  <c r="C2882" i="4" s="1"/>
  <c r="C3552" i="4" s="1"/>
  <c r="C4222" i="4" s="1"/>
  <c r="C4892" i="4" s="1"/>
  <c r="D202" i="2"/>
  <c r="C229" i="4"/>
  <c r="C899" i="4" s="1"/>
  <c r="D229" i="2"/>
  <c r="C65" i="4"/>
  <c r="C735" i="4" s="1"/>
  <c r="C1405" i="4" s="1"/>
  <c r="C2075" i="4" s="1"/>
  <c r="C2745" i="4" s="1"/>
  <c r="C3415" i="4" s="1"/>
  <c r="C4085" i="4" s="1"/>
  <c r="C4755" i="4" s="1"/>
  <c r="D65" i="2"/>
  <c r="C252" i="4"/>
  <c r="C922" i="4" s="1"/>
  <c r="C1592" i="4" s="1"/>
  <c r="C2262" i="4" s="1"/>
  <c r="C2932" i="4" s="1"/>
  <c r="C3602" i="4" s="1"/>
  <c r="C4272" i="4" s="1"/>
  <c r="C4942" i="4" s="1"/>
  <c r="C30" i="4"/>
  <c r="C700" i="4" s="1"/>
  <c r="C1370" i="4" s="1"/>
  <c r="C2040" i="4" s="1"/>
  <c r="C2710" i="4" s="1"/>
  <c r="C3380" i="4" s="1"/>
  <c r="C4050" i="4" s="1"/>
  <c r="C4720" i="4" s="1"/>
  <c r="D30" i="2"/>
  <c r="C68" i="4"/>
  <c r="C738" i="4" s="1"/>
  <c r="C1408" i="4" s="1"/>
  <c r="C2078" i="4" s="1"/>
  <c r="C2748" i="4" s="1"/>
  <c r="C3418" i="4" s="1"/>
  <c r="C4088" i="4" s="1"/>
  <c r="C4758" i="4" s="1"/>
  <c r="D68" i="2"/>
  <c r="C99" i="4"/>
  <c r="C769" i="4" s="1"/>
  <c r="C1439" i="4" s="1"/>
  <c r="C2109" i="4" s="1"/>
  <c r="C2779" i="4" s="1"/>
  <c r="C3449" i="4" s="1"/>
  <c r="C4119" i="4" s="1"/>
  <c r="C4789" i="4" s="1"/>
  <c r="D99" i="2"/>
  <c r="C126" i="4"/>
  <c r="C796" i="4" s="1"/>
  <c r="C1466" i="4" s="1"/>
  <c r="C2136" i="4" s="1"/>
  <c r="C2806" i="4" s="1"/>
  <c r="C3476" i="4" s="1"/>
  <c r="C4146" i="4" s="1"/>
  <c r="C4816" i="4" s="1"/>
  <c r="D126" i="2"/>
  <c r="C157" i="4"/>
  <c r="C827" i="4" s="1"/>
  <c r="C1497" i="4" s="1"/>
  <c r="C2167" i="4" s="1"/>
  <c r="C2837" i="4" s="1"/>
  <c r="C3507" i="4" s="1"/>
  <c r="C4177" i="4" s="1"/>
  <c r="C4847" i="4" s="1"/>
  <c r="D157" i="2"/>
  <c r="C193" i="4"/>
  <c r="C863" i="4" s="1"/>
  <c r="C1533" i="4" s="1"/>
  <c r="C2203" i="4" s="1"/>
  <c r="C2873" i="4" s="1"/>
  <c r="C3543" i="4" s="1"/>
  <c r="C4213" i="4" s="1"/>
  <c r="C4883" i="4" s="1"/>
  <c r="D193" i="2"/>
  <c r="C208" i="4"/>
  <c r="C878" i="4" s="1"/>
  <c r="C1548" i="4" s="1"/>
  <c r="C2218" i="4" s="1"/>
  <c r="C2888" i="4" s="1"/>
  <c r="C3558" i="4" s="1"/>
  <c r="C4228" i="4" s="1"/>
  <c r="C4898" i="4" s="1"/>
  <c r="D208" i="2"/>
  <c r="C237" i="4"/>
  <c r="C907" i="4" s="1"/>
  <c r="C1577" i="4" s="1"/>
  <c r="C2247" i="4" s="1"/>
  <c r="C2917" i="4" s="1"/>
  <c r="C3587" i="4" s="1"/>
  <c r="C4257" i="4" s="1"/>
  <c r="C4927" i="4" s="1"/>
  <c r="D237" i="2"/>
  <c r="C954" i="4"/>
  <c r="C1624" i="4" s="1"/>
  <c r="C2294" i="4" s="1"/>
  <c r="C2964" i="4" s="1"/>
  <c r="C3634" i="4" s="1"/>
  <c r="C4304" i="4" s="1"/>
  <c r="C4974" i="4" s="1"/>
  <c r="D35" i="4"/>
  <c r="D705" i="4" s="1"/>
  <c r="D1375" i="4" s="1"/>
  <c r="D2045" i="4" s="1"/>
  <c r="D2715" i="4" s="1"/>
  <c r="D3385" i="4" s="1"/>
  <c r="D4055" i="4" s="1"/>
  <c r="D4725" i="4" s="1"/>
  <c r="E35" i="2"/>
  <c r="G35" i="2" s="1"/>
  <c r="C233" i="4"/>
  <c r="C903" i="4" s="1"/>
  <c r="C1573" i="4" s="1"/>
  <c r="C2243" i="4" s="1"/>
  <c r="C2913" i="4" s="1"/>
  <c r="C3583" i="4" s="1"/>
  <c r="C4253" i="4" s="1"/>
  <c r="C4923" i="4" s="1"/>
  <c r="D233" i="2"/>
  <c r="C43" i="4"/>
  <c r="C713" i="4" s="1"/>
  <c r="C1383" i="4" s="1"/>
  <c r="C2053" i="4" s="1"/>
  <c r="C2723" i="4" s="1"/>
  <c r="C3393" i="4" s="1"/>
  <c r="C4063" i="4" s="1"/>
  <c r="C4733" i="4" s="1"/>
  <c r="D43" i="2"/>
  <c r="C103" i="4"/>
  <c r="C773" i="4" s="1"/>
  <c r="C1443" i="4" s="1"/>
  <c r="C2113" i="4" s="1"/>
  <c r="C2783" i="4" s="1"/>
  <c r="C3453" i="4" s="1"/>
  <c r="C4123" i="4" s="1"/>
  <c r="C4793" i="4" s="1"/>
  <c r="D103" i="2"/>
  <c r="C162" i="4"/>
  <c r="C832" i="4" s="1"/>
  <c r="C1502" i="4" s="1"/>
  <c r="C2172" i="4" s="1"/>
  <c r="C2842" i="4" s="1"/>
  <c r="C3512" i="4" s="1"/>
  <c r="C4182" i="4" s="1"/>
  <c r="C4852" i="4" s="1"/>
  <c r="D162" i="2"/>
  <c r="C241" i="4"/>
  <c r="C911" i="4" s="1"/>
  <c r="C1581" i="4" s="1"/>
  <c r="C2251" i="4" s="1"/>
  <c r="C2921" i="4" s="1"/>
  <c r="C3591" i="4" s="1"/>
  <c r="C4261" i="4" s="1"/>
  <c r="C4931" i="4" s="1"/>
  <c r="D241" i="2"/>
  <c r="C96" i="4"/>
  <c r="C766" i="4" s="1"/>
  <c r="C1436" i="4" s="1"/>
  <c r="C2106" i="4" s="1"/>
  <c r="C2776" i="4" s="1"/>
  <c r="C3446" i="4" s="1"/>
  <c r="C4116" i="4" s="1"/>
  <c r="C4786" i="4" s="1"/>
  <c r="D96" i="2"/>
  <c r="C190" i="4"/>
  <c r="C860" i="4" s="1"/>
  <c r="C1530" i="4" s="1"/>
  <c r="C2200" i="4" s="1"/>
  <c r="C2870" i="4" s="1"/>
  <c r="C3540" i="4" s="1"/>
  <c r="C4210" i="4" s="1"/>
  <c r="C4880" i="4" s="1"/>
  <c r="D190" i="2"/>
  <c r="D78" i="4"/>
  <c r="D748" i="4" s="1"/>
  <c r="D1418" i="4" s="1"/>
  <c r="D2088" i="4" s="1"/>
  <c r="D2758" i="4" s="1"/>
  <c r="D3428" i="4" s="1"/>
  <c r="D4098" i="4" s="1"/>
  <c r="D4768" i="4" s="1"/>
  <c r="E78" i="2"/>
  <c r="G78" i="2" s="1"/>
  <c r="C73" i="4"/>
  <c r="C743" i="4" s="1"/>
  <c r="C1413" i="4" s="1"/>
  <c r="C2083" i="4" s="1"/>
  <c r="C2753" i="4" s="1"/>
  <c r="C3423" i="4" s="1"/>
  <c r="C4093" i="4" s="1"/>
  <c r="C4763" i="4" s="1"/>
  <c r="D73" i="2"/>
  <c r="C133" i="4"/>
  <c r="C803" i="4" s="1"/>
  <c r="C1473" i="4" s="1"/>
  <c r="C2143" i="4" s="1"/>
  <c r="C2813" i="4" s="1"/>
  <c r="C3483" i="4" s="1"/>
  <c r="C4153" i="4" s="1"/>
  <c r="C4823" i="4" s="1"/>
  <c r="D133" i="2"/>
  <c r="C866" i="4"/>
  <c r="C1536" i="4" s="1"/>
  <c r="C2206" i="4" s="1"/>
  <c r="C2876" i="4" s="1"/>
  <c r="C3546" i="4" s="1"/>
  <c r="C4216" i="4" s="1"/>
  <c r="C4886" i="4" s="1"/>
  <c r="D196" i="2"/>
  <c r="C213" i="4"/>
  <c r="C883" i="4" s="1"/>
  <c r="D213" i="2"/>
  <c r="C960" i="4"/>
  <c r="C1630" i="4" s="1"/>
  <c r="C2300" i="4" s="1"/>
  <c r="C2970" i="4" s="1"/>
  <c r="C3640" i="4" s="1"/>
  <c r="C4310" i="4" s="1"/>
  <c r="C4980" i="4" s="1"/>
  <c r="D255" i="2"/>
  <c r="C49" i="4"/>
  <c r="C719" i="4" s="1"/>
  <c r="C1389" i="4" s="1"/>
  <c r="C2059" i="4" s="1"/>
  <c r="C2729" i="4" s="1"/>
  <c r="C3399" i="4" s="1"/>
  <c r="C4069" i="4" s="1"/>
  <c r="C4739" i="4" s="1"/>
  <c r="D49" i="2"/>
  <c r="C84" i="4"/>
  <c r="C754" i="4" s="1"/>
  <c r="C1424" i="4" s="1"/>
  <c r="C2094" i="4" s="1"/>
  <c r="C2764" i="4" s="1"/>
  <c r="C3434" i="4" s="1"/>
  <c r="C4104" i="4" s="1"/>
  <c r="C4774" i="4" s="1"/>
  <c r="D84" i="2"/>
  <c r="C107" i="4"/>
  <c r="C777" i="4" s="1"/>
  <c r="C1447" i="4" s="1"/>
  <c r="C2117" i="4" s="1"/>
  <c r="C2787" i="4" s="1"/>
  <c r="C3457" i="4" s="1"/>
  <c r="C4127" i="4" s="1"/>
  <c r="C4797" i="4" s="1"/>
  <c r="D107" i="2"/>
  <c r="C134" i="4"/>
  <c r="C804" i="4" s="1"/>
  <c r="C1474" i="4" s="1"/>
  <c r="C2144" i="4" s="1"/>
  <c r="C2814" i="4" s="1"/>
  <c r="C3484" i="4" s="1"/>
  <c r="C4154" i="4" s="1"/>
  <c r="C4824" i="4" s="1"/>
  <c r="D134" i="2"/>
  <c r="C167" i="4"/>
  <c r="C837" i="4" s="1"/>
  <c r="C1507" i="4" s="1"/>
  <c r="C2177" i="4" s="1"/>
  <c r="C2847" i="4" s="1"/>
  <c r="C3517" i="4" s="1"/>
  <c r="C4187" i="4" s="1"/>
  <c r="C4857" i="4" s="1"/>
  <c r="D167" i="2"/>
  <c r="C216" i="4"/>
  <c r="C886" i="4" s="1"/>
  <c r="C1556" i="4" s="1"/>
  <c r="C2226" i="4" s="1"/>
  <c r="C2896" i="4" s="1"/>
  <c r="C3566" i="4" s="1"/>
  <c r="C4236" i="4" s="1"/>
  <c r="C4906" i="4" s="1"/>
  <c r="D216" i="2"/>
  <c r="C246" i="4"/>
  <c r="C916" i="4" s="1"/>
  <c r="C1586" i="4" s="1"/>
  <c r="C2256" i="4" s="1"/>
  <c r="C2926" i="4" s="1"/>
  <c r="C3596" i="4" s="1"/>
  <c r="C4266" i="4" s="1"/>
  <c r="C4936" i="4" s="1"/>
  <c r="D246" i="2"/>
  <c r="C12" i="4"/>
  <c r="C682" i="4" s="1"/>
  <c r="C1352" i="4" s="1"/>
  <c r="C2022" i="4" s="1"/>
  <c r="C2692" i="4" s="1"/>
  <c r="C3362" i="4" s="1"/>
  <c r="C4032" i="4" s="1"/>
  <c r="C4702" i="4" s="1"/>
  <c r="D12" i="2"/>
  <c r="C120" i="4"/>
  <c r="C790" i="4" s="1"/>
  <c r="C1460" i="4" s="1"/>
  <c r="C2130" i="4" s="1"/>
  <c r="C2800" i="4" s="1"/>
  <c r="C3470" i="4" s="1"/>
  <c r="C4140" i="4" s="1"/>
  <c r="C4810" i="4" s="1"/>
  <c r="D120" i="2"/>
  <c r="C153" i="4"/>
  <c r="C823" i="4" s="1"/>
  <c r="C1493" i="4" s="1"/>
  <c r="C2163" i="4" s="1"/>
  <c r="C2833" i="4" s="1"/>
  <c r="C3503" i="4" s="1"/>
  <c r="C4173" i="4" s="1"/>
  <c r="C4843" i="4" s="1"/>
  <c r="D153" i="2"/>
  <c r="C875" i="4"/>
  <c r="C1545" i="4" s="1"/>
  <c r="C2215" i="4" s="1"/>
  <c r="C2885" i="4" s="1"/>
  <c r="C3555" i="4" s="1"/>
  <c r="C4225" i="4" s="1"/>
  <c r="C4895" i="4" s="1"/>
  <c r="D17" i="4"/>
  <c r="D687" i="4" s="1"/>
  <c r="D1357" i="4" s="1"/>
  <c r="D2027" i="4" s="1"/>
  <c r="D2697" i="4" s="1"/>
  <c r="D3367" i="4" s="1"/>
  <c r="D4037" i="4" s="1"/>
  <c r="D4707" i="4" s="1"/>
  <c r="E17" i="2"/>
  <c r="G17" i="2" s="1"/>
  <c r="C57" i="4"/>
  <c r="C727" i="4" s="1"/>
  <c r="C1397" i="4" s="1"/>
  <c r="C2067" i="4" s="1"/>
  <c r="C2737" i="4" s="1"/>
  <c r="C3407" i="4" s="1"/>
  <c r="C4077" i="4" s="1"/>
  <c r="C4747" i="4" s="1"/>
  <c r="D57" i="2"/>
  <c r="C111" i="4"/>
  <c r="C781" i="4" s="1"/>
  <c r="C1451" i="4" s="1"/>
  <c r="C2121" i="4" s="1"/>
  <c r="C2791" i="4" s="1"/>
  <c r="C3461" i="4" s="1"/>
  <c r="C4131" i="4" s="1"/>
  <c r="C4801" i="4" s="1"/>
  <c r="D111" i="2"/>
  <c r="C139" i="4"/>
  <c r="C809" i="4" s="1"/>
  <c r="C1479" i="4" s="1"/>
  <c r="C2149" i="4" s="1"/>
  <c r="C2819" i="4" s="1"/>
  <c r="C3489" i="4" s="1"/>
  <c r="C4159" i="4" s="1"/>
  <c r="C4829" i="4" s="1"/>
  <c r="D139" i="2"/>
  <c r="C173" i="4"/>
  <c r="C843" i="4" s="1"/>
  <c r="C1513" i="4" s="1"/>
  <c r="C2183" i="4" s="1"/>
  <c r="C2853" i="4" s="1"/>
  <c r="C3523" i="4" s="1"/>
  <c r="C4193" i="4" s="1"/>
  <c r="C4863" i="4" s="1"/>
  <c r="D173" i="2"/>
  <c r="C199" i="4"/>
  <c r="C869" i="4" s="1"/>
  <c r="C1539" i="4" s="1"/>
  <c r="C2209" i="4" s="1"/>
  <c r="C2879" i="4" s="1"/>
  <c r="C3549" i="4" s="1"/>
  <c r="C4219" i="4" s="1"/>
  <c r="C4889" i="4" s="1"/>
  <c r="D199" i="2"/>
  <c r="C223" i="4"/>
  <c r="C893" i="4" s="1"/>
  <c r="D223" i="2"/>
  <c r="C249" i="4"/>
  <c r="C919" i="4" s="1"/>
  <c r="C1589" i="4" s="1"/>
  <c r="C2259" i="4" s="1"/>
  <c r="C2929" i="4" s="1"/>
  <c r="C3599" i="4" s="1"/>
  <c r="C4269" i="4" s="1"/>
  <c r="C4939" i="4" s="1"/>
  <c r="D249" i="2"/>
  <c r="D10" i="3"/>
  <c r="D255" i="3"/>
  <c r="C258" i="4" s="1"/>
  <c r="C928" i="4" s="1"/>
  <c r="C1598" i="4" s="1"/>
  <c r="C2268" i="4" s="1"/>
  <c r="C2938" i="4" s="1"/>
  <c r="C3608" i="4" s="1"/>
  <c r="C4278" i="4" s="1"/>
  <c r="C4948" i="4" s="1"/>
  <c r="D239" i="3"/>
  <c r="D235" i="3"/>
  <c r="D231" i="3"/>
  <c r="D227" i="3"/>
  <c r="D221" i="3"/>
  <c r="D184" i="3"/>
  <c r="D171" i="3"/>
  <c r="D165" i="3"/>
  <c r="D160" i="3"/>
  <c r="D155" i="3"/>
  <c r="D151" i="3"/>
  <c r="D142" i="3"/>
  <c r="D137" i="3"/>
  <c r="D132" i="3"/>
  <c r="D124" i="3"/>
  <c r="D118" i="3"/>
  <c r="D114" i="3"/>
  <c r="D109" i="3"/>
  <c r="D105" i="3"/>
  <c r="D101" i="3"/>
  <c r="D97" i="3"/>
  <c r="D86" i="3"/>
  <c r="D82" i="3"/>
  <c r="D71" i="3"/>
  <c r="D66" i="3"/>
  <c r="D59" i="3"/>
  <c r="D55" i="3"/>
  <c r="D47" i="3"/>
  <c r="D41" i="3"/>
  <c r="D28" i="3"/>
  <c r="F176" i="3"/>
  <c r="F15" i="3"/>
  <c r="F76" i="3"/>
  <c r="F33" i="3"/>
  <c r="E2787" i="4" l="1"/>
  <c r="E3457" i="4" s="1"/>
  <c r="E4127" i="4" s="1"/>
  <c r="E4797" i="4" s="1"/>
  <c r="O2117" i="4"/>
  <c r="P2117" i="4" s="1"/>
  <c r="C1563" i="4"/>
  <c r="C2233" i="4" s="1"/>
  <c r="C2903" i="4" s="1"/>
  <c r="C3573" i="4" s="1"/>
  <c r="C4243" i="4" s="1"/>
  <c r="C4913" i="4" s="1"/>
  <c r="C1569" i="4"/>
  <c r="C2239" i="4" s="1"/>
  <c r="C2909" i="4" s="1"/>
  <c r="C3579" i="4" s="1"/>
  <c r="C4249" i="4" s="1"/>
  <c r="C4919" i="4" s="1"/>
  <c r="C1553" i="4"/>
  <c r="C2223" i="4" s="1"/>
  <c r="C2893" i="4" s="1"/>
  <c r="C3563" i="4" s="1"/>
  <c r="C4233" i="4" s="1"/>
  <c r="C4903" i="4" s="1"/>
  <c r="D254" i="3"/>
  <c r="C256" i="4"/>
  <c r="C926" i="4" s="1"/>
  <c r="C1596" i="4" s="1"/>
  <c r="C2266" i="4" s="1"/>
  <c r="C2936" i="4" s="1"/>
  <c r="C3606" i="4" s="1"/>
  <c r="C4276" i="4" s="1"/>
  <c r="C4946" i="4" s="1"/>
  <c r="C89" i="4"/>
  <c r="C759" i="4" s="1"/>
  <c r="C1429" i="4" s="1"/>
  <c r="C2099" i="4" s="1"/>
  <c r="C2769" i="4" s="1"/>
  <c r="C3439" i="4" s="1"/>
  <c r="C4109" i="4" s="1"/>
  <c r="C4779" i="4" s="1"/>
  <c r="D89" i="2"/>
  <c r="C158" i="4"/>
  <c r="C828" i="4" s="1"/>
  <c r="C1498" i="4" s="1"/>
  <c r="C2168" i="4" s="1"/>
  <c r="C2838" i="4" s="1"/>
  <c r="C3508" i="4" s="1"/>
  <c r="C4178" i="4" s="1"/>
  <c r="C4848" i="4" s="1"/>
  <c r="D158" i="2"/>
  <c r="C955" i="4"/>
  <c r="D18" i="4"/>
  <c r="D688" i="4" s="1"/>
  <c r="D1358" i="4" s="1"/>
  <c r="D2028" i="4" s="1"/>
  <c r="D2698" i="4" s="1"/>
  <c r="D3368" i="4" s="1"/>
  <c r="D4038" i="4" s="1"/>
  <c r="D4708" i="4" s="1"/>
  <c r="E18" i="2"/>
  <c r="G18" i="2" s="1"/>
  <c r="C58" i="4"/>
  <c r="C728" i="4" s="1"/>
  <c r="C1398" i="4" s="1"/>
  <c r="C2068" i="4" s="1"/>
  <c r="C2738" i="4" s="1"/>
  <c r="C3408" i="4" s="1"/>
  <c r="C4078" i="4" s="1"/>
  <c r="C4748" i="4" s="1"/>
  <c r="D58" i="2"/>
  <c r="C100" i="4"/>
  <c r="C770" i="4" s="1"/>
  <c r="C1440" i="4" s="1"/>
  <c r="C2110" i="4" s="1"/>
  <c r="C2780" i="4" s="1"/>
  <c r="C3450" i="4" s="1"/>
  <c r="C4120" i="4" s="1"/>
  <c r="C4790" i="4" s="1"/>
  <c r="D100" i="2"/>
  <c r="C127" i="4"/>
  <c r="C797" i="4" s="1"/>
  <c r="C1467" i="4" s="1"/>
  <c r="C2137" i="4" s="1"/>
  <c r="C2807" i="4" s="1"/>
  <c r="C3477" i="4" s="1"/>
  <c r="C4147" i="4" s="1"/>
  <c r="C4817" i="4" s="1"/>
  <c r="D127" i="2"/>
  <c r="C163" i="4"/>
  <c r="C833" i="4" s="1"/>
  <c r="C1503" i="4" s="1"/>
  <c r="C2173" i="4" s="1"/>
  <c r="C2843" i="4" s="1"/>
  <c r="C3513" i="4" s="1"/>
  <c r="C4183" i="4" s="1"/>
  <c r="C4853" i="4" s="1"/>
  <c r="D163" i="2"/>
  <c r="C224" i="4"/>
  <c r="C894" i="4" s="1"/>
  <c r="D224" i="2"/>
  <c r="C961" i="4"/>
  <c r="D258" i="2"/>
  <c r="D179" i="4"/>
  <c r="D849" i="4" s="1"/>
  <c r="D1519" i="4" s="1"/>
  <c r="D2189" i="4" s="1"/>
  <c r="D2859" i="4" s="1"/>
  <c r="D3529" i="4" s="1"/>
  <c r="D4199" i="4" s="1"/>
  <c r="D4869" i="4" s="1"/>
  <c r="E179" i="2"/>
  <c r="G179" i="2" s="1"/>
  <c r="C168" i="4"/>
  <c r="C838" i="4" s="1"/>
  <c r="C1508" i="4" s="1"/>
  <c r="C2178" i="4" s="1"/>
  <c r="C2848" i="4" s="1"/>
  <c r="C3518" i="4" s="1"/>
  <c r="C4188" i="4" s="1"/>
  <c r="C4858" i="4" s="1"/>
  <c r="D168" i="2"/>
  <c r="C13" i="4"/>
  <c r="C683" i="4" s="1"/>
  <c r="C1353" i="4" s="1"/>
  <c r="C2023" i="4" s="1"/>
  <c r="C2693" i="4" s="1"/>
  <c r="C3363" i="4" s="1"/>
  <c r="C4033" i="4" s="1"/>
  <c r="C4703" i="4" s="1"/>
  <c r="D13" i="2"/>
  <c r="C62" i="4"/>
  <c r="C732" i="4" s="1"/>
  <c r="C1402" i="4" s="1"/>
  <c r="C2072" i="4" s="1"/>
  <c r="C2742" i="4" s="1"/>
  <c r="C3412" i="4" s="1"/>
  <c r="C4082" i="4" s="1"/>
  <c r="C4752" i="4" s="1"/>
  <c r="D62" i="2"/>
  <c r="C135" i="4"/>
  <c r="C805" i="4" s="1"/>
  <c r="C1475" i="4" s="1"/>
  <c r="C2145" i="4" s="1"/>
  <c r="C2815" i="4" s="1"/>
  <c r="C3485" i="4" s="1"/>
  <c r="C4155" i="4" s="1"/>
  <c r="C4825" i="4" s="1"/>
  <c r="D135" i="2"/>
  <c r="C230" i="4"/>
  <c r="C900" i="4" s="1"/>
  <c r="D230" i="2"/>
  <c r="D36" i="4"/>
  <c r="D706" i="4" s="1"/>
  <c r="D1376" i="4" s="1"/>
  <c r="D2046" i="4" s="1"/>
  <c r="D2716" i="4" s="1"/>
  <c r="D3386" i="4" s="1"/>
  <c r="D4056" i="4" s="1"/>
  <c r="D4726" i="4" s="1"/>
  <c r="E36" i="2"/>
  <c r="G36" i="2" s="1"/>
  <c r="C69" i="4"/>
  <c r="C739" i="4" s="1"/>
  <c r="C1409" i="4" s="1"/>
  <c r="C2079" i="4" s="1"/>
  <c r="C2749" i="4" s="1"/>
  <c r="C3419" i="4" s="1"/>
  <c r="C4089" i="4" s="1"/>
  <c r="C4759" i="4" s="1"/>
  <c r="D69" i="2"/>
  <c r="C108" i="4"/>
  <c r="C778" i="4" s="1"/>
  <c r="C1448" i="4" s="1"/>
  <c r="C2118" i="4" s="1"/>
  <c r="C2788" i="4" s="1"/>
  <c r="C3458" i="4" s="1"/>
  <c r="C4128" i="4" s="1"/>
  <c r="C4798" i="4" s="1"/>
  <c r="D108" i="2"/>
  <c r="C140" i="4"/>
  <c r="C810" i="4" s="1"/>
  <c r="C1480" i="4" s="1"/>
  <c r="C2150" i="4" s="1"/>
  <c r="C2820" i="4" s="1"/>
  <c r="C3490" i="4" s="1"/>
  <c r="C4160" i="4" s="1"/>
  <c r="C4830" i="4" s="1"/>
  <c r="D140" i="2"/>
  <c r="C174" i="4"/>
  <c r="C844" i="4" s="1"/>
  <c r="C1514" i="4" s="1"/>
  <c r="C2184" i="4" s="1"/>
  <c r="C2854" i="4" s="1"/>
  <c r="C3524" i="4" s="1"/>
  <c r="C4194" i="4" s="1"/>
  <c r="C4864" i="4" s="1"/>
  <c r="D174" i="2"/>
  <c r="C234" i="4"/>
  <c r="C904" i="4" s="1"/>
  <c r="D234" i="2"/>
  <c r="C50" i="4"/>
  <c r="C720" i="4" s="1"/>
  <c r="C1390" i="4" s="1"/>
  <c r="C2060" i="4" s="1"/>
  <c r="C2730" i="4" s="1"/>
  <c r="C3400" i="4" s="1"/>
  <c r="C4070" i="4" s="1"/>
  <c r="C4740" i="4" s="1"/>
  <c r="D50" i="2"/>
  <c r="C74" i="4"/>
  <c r="C744" i="4" s="1"/>
  <c r="C1414" i="4" s="1"/>
  <c r="C2084" i="4" s="1"/>
  <c r="C2754" i="4" s="1"/>
  <c r="C3424" i="4" s="1"/>
  <c r="C4094" i="4" s="1"/>
  <c r="C4764" i="4" s="1"/>
  <c r="D74" i="2"/>
  <c r="C145" i="4"/>
  <c r="C815" i="4" s="1"/>
  <c r="C1485" i="4" s="1"/>
  <c r="C2155" i="4" s="1"/>
  <c r="C2825" i="4" s="1"/>
  <c r="C3495" i="4" s="1"/>
  <c r="C4165" i="4" s="1"/>
  <c r="C4835" i="4" s="1"/>
  <c r="D145" i="2"/>
  <c r="C187" i="4"/>
  <c r="C857" i="4" s="1"/>
  <c r="C1527" i="4" s="1"/>
  <c r="C2197" i="4" s="1"/>
  <c r="C2867" i="4" s="1"/>
  <c r="C3537" i="4" s="1"/>
  <c r="C4207" i="4" s="1"/>
  <c r="C4877" i="4" s="1"/>
  <c r="D187" i="2"/>
  <c r="C104" i="4"/>
  <c r="C774" i="4" s="1"/>
  <c r="C1444" i="4" s="1"/>
  <c r="C2114" i="4" s="1"/>
  <c r="C2784" i="4" s="1"/>
  <c r="C3454" i="4" s="1"/>
  <c r="C4124" i="4" s="1"/>
  <c r="C4794" i="4" s="1"/>
  <c r="D104" i="2"/>
  <c r="C31" i="4"/>
  <c r="C701" i="4" s="1"/>
  <c r="C1371" i="4" s="1"/>
  <c r="C2041" i="4" s="1"/>
  <c r="C2711" i="4" s="1"/>
  <c r="C3381" i="4" s="1"/>
  <c r="C4051" i="4" s="1"/>
  <c r="C4721" i="4" s="1"/>
  <c r="D31" i="2"/>
  <c r="C112" i="4"/>
  <c r="C782" i="4" s="1"/>
  <c r="C1452" i="4" s="1"/>
  <c r="C2122" i="4" s="1"/>
  <c r="C2792" i="4" s="1"/>
  <c r="C3462" i="4" s="1"/>
  <c r="C4132" i="4" s="1"/>
  <c r="C4802" i="4" s="1"/>
  <c r="D112" i="2"/>
  <c r="C238" i="4"/>
  <c r="C908" i="4" s="1"/>
  <c r="D238" i="2"/>
  <c r="D79" i="4"/>
  <c r="D749" i="4" s="1"/>
  <c r="D1419" i="4" s="1"/>
  <c r="D2089" i="4" s="1"/>
  <c r="D2759" i="4" s="1"/>
  <c r="D3429" i="4" s="1"/>
  <c r="D4099" i="4" s="1"/>
  <c r="D4769" i="4" s="1"/>
  <c r="E79" i="2"/>
  <c r="G79" i="2" s="1"/>
  <c r="C44" i="4"/>
  <c r="C714" i="4" s="1"/>
  <c r="C1384" i="4" s="1"/>
  <c r="C2054" i="4" s="1"/>
  <c r="C2724" i="4" s="1"/>
  <c r="C3394" i="4" s="1"/>
  <c r="C4064" i="4" s="1"/>
  <c r="C4734" i="4" s="1"/>
  <c r="D44" i="2"/>
  <c r="C85" i="4"/>
  <c r="C755" i="4" s="1"/>
  <c r="C1425" i="4" s="1"/>
  <c r="C2095" i="4" s="1"/>
  <c r="C2765" i="4" s="1"/>
  <c r="C3435" i="4" s="1"/>
  <c r="C4105" i="4" s="1"/>
  <c r="C4775" i="4" s="1"/>
  <c r="D85" i="2"/>
  <c r="C117" i="4"/>
  <c r="C787" i="4" s="1"/>
  <c r="C1457" i="4" s="1"/>
  <c r="C2127" i="4" s="1"/>
  <c r="C2797" i="4" s="1"/>
  <c r="C3467" i="4" s="1"/>
  <c r="C4137" i="4" s="1"/>
  <c r="C4807" i="4" s="1"/>
  <c r="D117" i="2"/>
  <c r="C154" i="4"/>
  <c r="C824" i="4" s="1"/>
  <c r="C1494" i="4" s="1"/>
  <c r="C2164" i="4" s="1"/>
  <c r="C2834" i="4" s="1"/>
  <c r="C3504" i="4" s="1"/>
  <c r="C4174" i="4" s="1"/>
  <c r="C4844" i="4" s="1"/>
  <c r="D154" i="2"/>
  <c r="C242" i="4"/>
  <c r="C912" i="4" s="1"/>
  <c r="D242" i="2"/>
  <c r="C121" i="4"/>
  <c r="C791" i="4" s="1"/>
  <c r="C1461" i="4" s="1"/>
  <c r="C2131" i="4" s="1"/>
  <c r="C2801" i="4" s="1"/>
  <c r="C3471" i="4" s="1"/>
  <c r="C4141" i="4" s="1"/>
  <c r="C4811" i="4" s="1"/>
  <c r="D121" i="2"/>
  <c r="D11" i="3"/>
  <c r="D240" i="3"/>
  <c r="D172" i="3"/>
  <c r="D166" i="3"/>
  <c r="D161" i="3"/>
  <c r="D156" i="3"/>
  <c r="D143" i="3"/>
  <c r="D138" i="3"/>
  <c r="D133" i="3"/>
  <c r="D125" i="3"/>
  <c r="D119" i="3"/>
  <c r="D110" i="3"/>
  <c r="D87" i="3"/>
  <c r="D72" i="3"/>
  <c r="D67" i="3"/>
  <c r="D42" i="3"/>
  <c r="D29" i="3"/>
  <c r="F177" i="3"/>
  <c r="F16" i="3"/>
  <c r="F77" i="3"/>
  <c r="F34" i="3"/>
  <c r="E10" i="1"/>
  <c r="E8" i="1"/>
  <c r="C11" i="1"/>
  <c r="G10" i="2"/>
  <c r="C1574" i="4" l="1"/>
  <c r="C2244" i="4" s="1"/>
  <c r="C2914" i="4" s="1"/>
  <c r="C3584" i="4" s="1"/>
  <c r="C4254" i="4" s="1"/>
  <c r="C4924" i="4" s="1"/>
  <c r="C1570" i="4"/>
  <c r="C2240" i="4" s="1"/>
  <c r="C2910" i="4" s="1"/>
  <c r="C3580" i="4" s="1"/>
  <c r="C4250" i="4" s="1"/>
  <c r="C4920" i="4" s="1"/>
  <c r="C1631" i="4"/>
  <c r="C2301" i="4" s="1"/>
  <c r="C2971" i="4" s="1"/>
  <c r="C3641" i="4" s="1"/>
  <c r="C4311" i="4" s="1"/>
  <c r="C4981" i="4" s="1"/>
  <c r="C1582" i="4"/>
  <c r="C2252" i="4" s="1"/>
  <c r="C2922" i="4" s="1"/>
  <c r="C3592" i="4" s="1"/>
  <c r="C4262" i="4" s="1"/>
  <c r="C4932" i="4" s="1"/>
  <c r="C1625" i="4"/>
  <c r="C2295" i="4" s="1"/>
  <c r="C2965" i="4" s="1"/>
  <c r="C3635" i="4" s="1"/>
  <c r="C4305" i="4" s="1"/>
  <c r="C4975" i="4" s="1"/>
  <c r="C1578" i="4"/>
  <c r="C2248" i="4" s="1"/>
  <c r="C2918" i="4" s="1"/>
  <c r="C3588" i="4" s="1"/>
  <c r="C4258" i="4" s="1"/>
  <c r="C4928" i="4" s="1"/>
  <c r="C1564" i="4"/>
  <c r="C2234" i="4" s="1"/>
  <c r="C2904" i="4" s="1"/>
  <c r="C3574" i="4" s="1"/>
  <c r="C4244" i="4" s="1"/>
  <c r="C4914" i="4" s="1"/>
  <c r="C257" i="4"/>
  <c r="C927" i="4" s="1"/>
  <c r="C1597" i="4" s="1"/>
  <c r="C2267" i="4" s="1"/>
  <c r="C2937" i="4" s="1"/>
  <c r="C3607" i="4" s="1"/>
  <c r="C4277" i="4" s="1"/>
  <c r="C4947" i="4" s="1"/>
  <c r="D257" i="2"/>
  <c r="D180" i="4"/>
  <c r="D850" i="4" s="1"/>
  <c r="D1520" i="4" s="1"/>
  <c r="D2190" i="4" s="1"/>
  <c r="D2860" i="4" s="1"/>
  <c r="D3530" i="4" s="1"/>
  <c r="D4200" i="4" s="1"/>
  <c r="D4870" i="4" s="1"/>
  <c r="E180" i="2"/>
  <c r="G180" i="2" s="1"/>
  <c r="C90" i="4"/>
  <c r="C760" i="4" s="1"/>
  <c r="C1430" i="4" s="1"/>
  <c r="C2100" i="4" s="1"/>
  <c r="C2770" i="4" s="1"/>
  <c r="C3440" i="4" s="1"/>
  <c r="C4110" i="4" s="1"/>
  <c r="C4780" i="4" s="1"/>
  <c r="D90" i="2"/>
  <c r="C956" i="4"/>
  <c r="D37" i="4"/>
  <c r="D707" i="4" s="1"/>
  <c r="D1377" i="4" s="1"/>
  <c r="D2047" i="4" s="1"/>
  <c r="D2717" i="4" s="1"/>
  <c r="D3387" i="4" s="1"/>
  <c r="D4057" i="4" s="1"/>
  <c r="D4727" i="4" s="1"/>
  <c r="E37" i="2"/>
  <c r="G37" i="2" s="1"/>
  <c r="C113" i="4"/>
  <c r="C783" i="4" s="1"/>
  <c r="C1453" i="4" s="1"/>
  <c r="C2123" i="4" s="1"/>
  <c r="C2793" i="4" s="1"/>
  <c r="C3463" i="4" s="1"/>
  <c r="C4133" i="4" s="1"/>
  <c r="C4803" i="4" s="1"/>
  <c r="D113" i="2"/>
  <c r="C159" i="4"/>
  <c r="C829" i="4" s="1"/>
  <c r="C1499" i="4" s="1"/>
  <c r="C2169" i="4" s="1"/>
  <c r="C2839" i="4" s="1"/>
  <c r="C3509" i="4" s="1"/>
  <c r="C4179" i="4" s="1"/>
  <c r="C4849" i="4" s="1"/>
  <c r="D159" i="2"/>
  <c r="C14" i="4"/>
  <c r="C684" i="4" s="1"/>
  <c r="C1354" i="4" s="1"/>
  <c r="C2024" i="4" s="1"/>
  <c r="C2694" i="4" s="1"/>
  <c r="C3364" i="4" s="1"/>
  <c r="C4034" i="4" s="1"/>
  <c r="C4704" i="4" s="1"/>
  <c r="D14" i="2"/>
  <c r="C70" i="4"/>
  <c r="C740" i="4" s="1"/>
  <c r="C1410" i="4" s="1"/>
  <c r="C2080" i="4" s="1"/>
  <c r="C2750" i="4" s="1"/>
  <c r="C3420" i="4" s="1"/>
  <c r="C4090" i="4" s="1"/>
  <c r="C4760" i="4" s="1"/>
  <c r="D70" i="2"/>
  <c r="C164" i="4"/>
  <c r="C834" i="4" s="1"/>
  <c r="C1504" i="4" s="1"/>
  <c r="C2174" i="4" s="1"/>
  <c r="C2844" i="4" s="1"/>
  <c r="C3514" i="4" s="1"/>
  <c r="C4184" i="4" s="1"/>
  <c r="C4854" i="4" s="1"/>
  <c r="D164" i="2"/>
  <c r="C32" i="4"/>
  <c r="C702" i="4" s="1"/>
  <c r="C1372" i="4" s="1"/>
  <c r="C2042" i="4" s="1"/>
  <c r="C2712" i="4" s="1"/>
  <c r="C3382" i="4" s="1"/>
  <c r="C4052" i="4" s="1"/>
  <c r="C4722" i="4" s="1"/>
  <c r="D32" i="2"/>
  <c r="C122" i="4"/>
  <c r="C792" i="4" s="1"/>
  <c r="C1462" i="4" s="1"/>
  <c r="C2132" i="4" s="1"/>
  <c r="C2802" i="4" s="1"/>
  <c r="C3472" i="4" s="1"/>
  <c r="C4142" i="4" s="1"/>
  <c r="C4812" i="4" s="1"/>
  <c r="D122" i="2"/>
  <c r="D80" i="4"/>
  <c r="D750" i="4" s="1"/>
  <c r="D1420" i="4" s="1"/>
  <c r="D2090" i="4" s="1"/>
  <c r="D2760" i="4" s="1"/>
  <c r="D3430" i="4" s="1"/>
  <c r="D4100" i="4" s="1"/>
  <c r="D4770" i="4" s="1"/>
  <c r="E80" i="2"/>
  <c r="G80" i="2" s="1"/>
  <c r="C45" i="4"/>
  <c r="C715" i="4" s="1"/>
  <c r="C1385" i="4" s="1"/>
  <c r="C2055" i="4" s="1"/>
  <c r="C2725" i="4" s="1"/>
  <c r="C3395" i="4" s="1"/>
  <c r="C4065" i="4" s="1"/>
  <c r="C4735" i="4" s="1"/>
  <c r="D45" i="2"/>
  <c r="C128" i="4"/>
  <c r="C798" i="4" s="1"/>
  <c r="C1468" i="4" s="1"/>
  <c r="C2138" i="4" s="1"/>
  <c r="C2808" i="4" s="1"/>
  <c r="C3478" i="4" s="1"/>
  <c r="C4148" i="4" s="1"/>
  <c r="C4818" i="4" s="1"/>
  <c r="D128" i="2"/>
  <c r="C169" i="4"/>
  <c r="C839" i="4" s="1"/>
  <c r="C1509" i="4" s="1"/>
  <c r="C2179" i="4" s="1"/>
  <c r="C2849" i="4" s="1"/>
  <c r="C3519" i="4" s="1"/>
  <c r="C4189" i="4" s="1"/>
  <c r="C4859" i="4" s="1"/>
  <c r="D169" i="2"/>
  <c r="C136" i="4"/>
  <c r="C806" i="4" s="1"/>
  <c r="C1476" i="4" s="1"/>
  <c r="C2146" i="4" s="1"/>
  <c r="C2816" i="4" s="1"/>
  <c r="C3486" i="4" s="1"/>
  <c r="C4156" i="4" s="1"/>
  <c r="C4826" i="4" s="1"/>
  <c r="D136" i="2"/>
  <c r="D19" i="4"/>
  <c r="D689" i="4" s="1"/>
  <c r="D1359" i="4" s="1"/>
  <c r="D2029" i="4" s="1"/>
  <c r="D2699" i="4" s="1"/>
  <c r="D3369" i="4" s="1"/>
  <c r="D4039" i="4" s="1"/>
  <c r="D4709" i="4" s="1"/>
  <c r="E19" i="2"/>
  <c r="G19" i="2" s="1"/>
  <c r="C75" i="4"/>
  <c r="C745" i="4" s="1"/>
  <c r="C1415" i="4" s="1"/>
  <c r="C2085" i="4" s="1"/>
  <c r="C2755" i="4" s="1"/>
  <c r="C3425" i="4" s="1"/>
  <c r="C4095" i="4" s="1"/>
  <c r="C4765" i="4" s="1"/>
  <c r="D75" i="2"/>
  <c r="C141" i="4"/>
  <c r="C811" i="4" s="1"/>
  <c r="C1481" i="4" s="1"/>
  <c r="C2151" i="4" s="1"/>
  <c r="C2821" i="4" s="1"/>
  <c r="C3491" i="4" s="1"/>
  <c r="C4161" i="4" s="1"/>
  <c r="C4831" i="4" s="1"/>
  <c r="D141" i="2"/>
  <c r="C243" i="4"/>
  <c r="C913" i="4" s="1"/>
  <c r="D243" i="2"/>
  <c r="C175" i="4"/>
  <c r="C845" i="4" s="1"/>
  <c r="C1515" i="4" s="1"/>
  <c r="C2185" i="4" s="1"/>
  <c r="C2855" i="4" s="1"/>
  <c r="C3525" i="4" s="1"/>
  <c r="C4195" i="4" s="1"/>
  <c r="C4865" i="4" s="1"/>
  <c r="D175" i="2"/>
  <c r="C146" i="4"/>
  <c r="C816" i="4" s="1"/>
  <c r="C1486" i="4" s="1"/>
  <c r="C2156" i="4" s="1"/>
  <c r="C2826" i="4" s="1"/>
  <c r="C3496" i="4" s="1"/>
  <c r="C4166" i="4" s="1"/>
  <c r="C4836" i="4" s="1"/>
  <c r="D146" i="2"/>
  <c r="D12" i="3"/>
  <c r="D173" i="3"/>
  <c r="D167" i="3"/>
  <c r="D126" i="3"/>
  <c r="D120" i="3"/>
  <c r="D88" i="3"/>
  <c r="D73" i="3"/>
  <c r="D43" i="3"/>
  <c r="D30" i="3"/>
  <c r="F178" i="3"/>
  <c r="F17" i="3"/>
  <c r="F78" i="3"/>
  <c r="F35" i="3"/>
  <c r="E9" i="1"/>
  <c r="E11" i="1" s="1"/>
  <c r="C1626" i="4" l="1"/>
  <c r="C2296" i="4" s="1"/>
  <c r="C2966" i="4" s="1"/>
  <c r="C3636" i="4" s="1"/>
  <c r="C4306" i="4" s="1"/>
  <c r="C4976" i="4" s="1"/>
  <c r="C1583" i="4"/>
  <c r="C2253" i="4" s="1"/>
  <c r="C2923" i="4" s="1"/>
  <c r="C3593" i="4" s="1"/>
  <c r="C4263" i="4" s="1"/>
  <c r="C4933" i="4" s="1"/>
  <c r="D181" i="4"/>
  <c r="D851" i="4" s="1"/>
  <c r="D1521" i="4" s="1"/>
  <c r="D2191" i="4" s="1"/>
  <c r="D2861" i="4" s="1"/>
  <c r="D3531" i="4" s="1"/>
  <c r="D4201" i="4" s="1"/>
  <c r="D4871" i="4" s="1"/>
  <c r="E181" i="2"/>
  <c r="G181" i="2" s="1"/>
  <c r="C33" i="4"/>
  <c r="C703" i="4" s="1"/>
  <c r="C1373" i="4" s="1"/>
  <c r="C2043" i="4" s="1"/>
  <c r="C2713" i="4" s="1"/>
  <c r="C3383" i="4" s="1"/>
  <c r="C4053" i="4" s="1"/>
  <c r="C4723" i="4" s="1"/>
  <c r="D33" i="2"/>
  <c r="C170" i="4"/>
  <c r="C840" i="4" s="1"/>
  <c r="C1510" i="4" s="1"/>
  <c r="C2180" i="4" s="1"/>
  <c r="C2850" i="4" s="1"/>
  <c r="C3520" i="4" s="1"/>
  <c r="C4190" i="4" s="1"/>
  <c r="C4860" i="4" s="1"/>
  <c r="D170" i="2"/>
  <c r="C176" i="4"/>
  <c r="C846" i="4" s="1"/>
  <c r="C1516" i="4" s="1"/>
  <c r="C2186" i="4" s="1"/>
  <c r="C2856" i="4" s="1"/>
  <c r="C3526" i="4" s="1"/>
  <c r="C4196" i="4" s="1"/>
  <c r="C4866" i="4" s="1"/>
  <c r="D176" i="2"/>
  <c r="D81" i="4"/>
  <c r="D751" i="4" s="1"/>
  <c r="D1421" i="4" s="1"/>
  <c r="D2091" i="4" s="1"/>
  <c r="D2761" i="4" s="1"/>
  <c r="D3431" i="4" s="1"/>
  <c r="D4101" i="4" s="1"/>
  <c r="D4771" i="4" s="1"/>
  <c r="E81" i="2"/>
  <c r="G81" i="2" s="1"/>
  <c r="C76" i="4"/>
  <c r="C746" i="4" s="1"/>
  <c r="C1416" i="4" s="1"/>
  <c r="C2086" i="4" s="1"/>
  <c r="C2756" i="4" s="1"/>
  <c r="C3426" i="4" s="1"/>
  <c r="C4096" i="4" s="1"/>
  <c r="C4766" i="4" s="1"/>
  <c r="D76" i="2"/>
  <c r="C957" i="4"/>
  <c r="C46" i="4"/>
  <c r="C716" i="4" s="1"/>
  <c r="C1386" i="4" s="1"/>
  <c r="C2056" i="4" s="1"/>
  <c r="C2726" i="4" s="1"/>
  <c r="C3396" i="4" s="1"/>
  <c r="C4066" i="4" s="1"/>
  <c r="C4736" i="4" s="1"/>
  <c r="D46" i="2"/>
  <c r="C91" i="4"/>
  <c r="C761" i="4" s="1"/>
  <c r="C1431" i="4" s="1"/>
  <c r="C2101" i="4" s="1"/>
  <c r="C2771" i="4" s="1"/>
  <c r="C3441" i="4" s="1"/>
  <c r="C4111" i="4" s="1"/>
  <c r="C4781" i="4" s="1"/>
  <c r="D91" i="2"/>
  <c r="D38" i="4"/>
  <c r="D708" i="4" s="1"/>
  <c r="D1378" i="4" s="1"/>
  <c r="D2048" i="4" s="1"/>
  <c r="D2718" i="4" s="1"/>
  <c r="D3388" i="4" s="1"/>
  <c r="D4058" i="4" s="1"/>
  <c r="D4728" i="4" s="1"/>
  <c r="E38" i="2"/>
  <c r="G38" i="2" s="1"/>
  <c r="C129" i="4"/>
  <c r="C799" i="4" s="1"/>
  <c r="C1469" i="4" s="1"/>
  <c r="C2139" i="4" s="1"/>
  <c r="C2809" i="4" s="1"/>
  <c r="C3479" i="4" s="1"/>
  <c r="C4149" i="4" s="1"/>
  <c r="C4819" i="4" s="1"/>
  <c r="D129" i="2"/>
  <c r="D20" i="4"/>
  <c r="D690" i="4" s="1"/>
  <c r="D1360" i="4" s="1"/>
  <c r="D2030" i="4" s="1"/>
  <c r="D2700" i="4" s="1"/>
  <c r="D3370" i="4" s="1"/>
  <c r="D4040" i="4" s="1"/>
  <c r="D4710" i="4" s="1"/>
  <c r="E20" i="2"/>
  <c r="G20" i="2" s="1"/>
  <c r="C15" i="4"/>
  <c r="C685" i="4" s="1"/>
  <c r="C1355" i="4" s="1"/>
  <c r="C2025" i="4" s="1"/>
  <c r="C2695" i="4" s="1"/>
  <c r="C3365" i="4" s="1"/>
  <c r="C4035" i="4" s="1"/>
  <c r="C4705" i="4" s="1"/>
  <c r="D15" i="2"/>
  <c r="C123" i="4"/>
  <c r="C793" i="4" s="1"/>
  <c r="C1463" i="4" s="1"/>
  <c r="C2133" i="4" s="1"/>
  <c r="C2803" i="4" s="1"/>
  <c r="C3473" i="4" s="1"/>
  <c r="C4143" i="4" s="1"/>
  <c r="C4813" i="4" s="1"/>
  <c r="D123" i="2"/>
  <c r="D13" i="3"/>
  <c r="D174" i="3"/>
  <c r="D127" i="3"/>
  <c r="D89" i="3"/>
  <c r="D74" i="3"/>
  <c r="D31" i="3"/>
  <c r="F179" i="3"/>
  <c r="F18" i="3"/>
  <c r="F36" i="3"/>
  <c r="C1627" i="4" l="1"/>
  <c r="C2297" i="4" s="1"/>
  <c r="C2967" i="4" s="1"/>
  <c r="C3637" i="4" s="1"/>
  <c r="C4307" i="4" s="1"/>
  <c r="C4977" i="4" s="1"/>
  <c r="C130" i="4"/>
  <c r="C800" i="4" s="1"/>
  <c r="C1470" i="4" s="1"/>
  <c r="C2140" i="4" s="1"/>
  <c r="C2810" i="4" s="1"/>
  <c r="C3480" i="4" s="1"/>
  <c r="C4150" i="4" s="1"/>
  <c r="C4820" i="4" s="1"/>
  <c r="D130" i="2"/>
  <c r="D39" i="4"/>
  <c r="D709" i="4" s="1"/>
  <c r="D1379" i="4" s="1"/>
  <c r="D2049" i="4" s="1"/>
  <c r="D2719" i="4" s="1"/>
  <c r="D3389" i="4" s="1"/>
  <c r="D4059" i="4" s="1"/>
  <c r="D4729" i="4" s="1"/>
  <c r="E39" i="2"/>
  <c r="G39" i="2" s="1"/>
  <c r="C34" i="4"/>
  <c r="C704" i="4" s="1"/>
  <c r="C1374" i="4" s="1"/>
  <c r="C2044" i="4" s="1"/>
  <c r="C2714" i="4" s="1"/>
  <c r="C3384" i="4" s="1"/>
  <c r="C4054" i="4" s="1"/>
  <c r="C4724" i="4" s="1"/>
  <c r="D34" i="2"/>
  <c r="C77" i="4"/>
  <c r="C747" i="4" s="1"/>
  <c r="C1417" i="4" s="1"/>
  <c r="C2087" i="4" s="1"/>
  <c r="C2757" i="4" s="1"/>
  <c r="C3427" i="4" s="1"/>
  <c r="C4097" i="4" s="1"/>
  <c r="C4767" i="4" s="1"/>
  <c r="D77" i="2"/>
  <c r="C92" i="4"/>
  <c r="C762" i="4" s="1"/>
  <c r="C1432" i="4" s="1"/>
  <c r="C2102" i="4" s="1"/>
  <c r="C2772" i="4" s="1"/>
  <c r="C3442" i="4" s="1"/>
  <c r="C4112" i="4" s="1"/>
  <c r="C4782" i="4" s="1"/>
  <c r="D92" i="2"/>
  <c r="D21" i="4"/>
  <c r="D691" i="4" s="1"/>
  <c r="D1361" i="4" s="1"/>
  <c r="D2031" i="4" s="1"/>
  <c r="D2701" i="4" s="1"/>
  <c r="D3371" i="4" s="1"/>
  <c r="D4041" i="4" s="1"/>
  <c r="D4711" i="4" s="1"/>
  <c r="E21" i="2"/>
  <c r="G21" i="2" s="1"/>
  <c r="C177" i="4"/>
  <c r="C847" i="4" s="1"/>
  <c r="C1517" i="4" s="1"/>
  <c r="C2187" i="4" s="1"/>
  <c r="C2857" i="4" s="1"/>
  <c r="C3527" i="4" s="1"/>
  <c r="C4197" i="4" s="1"/>
  <c r="C4867" i="4" s="1"/>
  <c r="D177" i="2"/>
  <c r="D182" i="4"/>
  <c r="D852" i="4" s="1"/>
  <c r="D1522" i="4" s="1"/>
  <c r="D2192" i="4" s="1"/>
  <c r="D2862" i="4" s="1"/>
  <c r="D3532" i="4" s="1"/>
  <c r="D4202" i="4" s="1"/>
  <c r="D4872" i="4" s="1"/>
  <c r="E182" i="2"/>
  <c r="G182" i="2" s="1"/>
  <c r="C16" i="4"/>
  <c r="C686" i="4" s="1"/>
  <c r="C1356" i="4" s="1"/>
  <c r="C2026" i="4" s="1"/>
  <c r="C2696" i="4" s="1"/>
  <c r="C3366" i="4" s="1"/>
  <c r="C4036" i="4" s="1"/>
  <c r="C4706" i="4" s="1"/>
  <c r="D16" i="2"/>
  <c r="D14" i="3"/>
  <c r="D175" i="3"/>
  <c r="D90" i="3"/>
  <c r="D75" i="3"/>
  <c r="D32" i="3"/>
  <c r="F180" i="3"/>
  <c r="F19" i="3"/>
  <c r="F37" i="3"/>
  <c r="D183" i="4" l="1"/>
  <c r="D853" i="4" s="1"/>
  <c r="D1523" i="4" s="1"/>
  <c r="D2193" i="4" s="1"/>
  <c r="D2863" i="4" s="1"/>
  <c r="D3533" i="4" s="1"/>
  <c r="D4203" i="4" s="1"/>
  <c r="D4873" i="4" s="1"/>
  <c r="E183" i="2"/>
  <c r="G183" i="2" s="1"/>
  <c r="C17" i="4"/>
  <c r="C687" i="4" s="1"/>
  <c r="C1357" i="4" s="1"/>
  <c r="C2027" i="4" s="1"/>
  <c r="C2697" i="4" s="1"/>
  <c r="C3367" i="4" s="1"/>
  <c r="C4037" i="4" s="1"/>
  <c r="C4707" i="4" s="1"/>
  <c r="D17" i="2"/>
  <c r="C35" i="4"/>
  <c r="C705" i="4" s="1"/>
  <c r="C1375" i="4" s="1"/>
  <c r="C2045" i="4" s="1"/>
  <c r="C2715" i="4" s="1"/>
  <c r="C3385" i="4" s="1"/>
  <c r="C4055" i="4" s="1"/>
  <c r="C4725" i="4" s="1"/>
  <c r="D35" i="2"/>
  <c r="D40" i="4"/>
  <c r="D710" i="4" s="1"/>
  <c r="D1380" i="4" s="1"/>
  <c r="D2050" i="4" s="1"/>
  <c r="D2720" i="4" s="1"/>
  <c r="D3390" i="4" s="1"/>
  <c r="D4060" i="4" s="1"/>
  <c r="D4730" i="4" s="1"/>
  <c r="E40" i="2"/>
  <c r="G40" i="2" s="1"/>
  <c r="C78" i="4"/>
  <c r="C748" i="4" s="1"/>
  <c r="C1418" i="4" s="1"/>
  <c r="C2088" i="4" s="1"/>
  <c r="C2758" i="4" s="1"/>
  <c r="C3428" i="4" s="1"/>
  <c r="C4098" i="4" s="1"/>
  <c r="C4768" i="4" s="1"/>
  <c r="D78" i="2"/>
  <c r="C93" i="4"/>
  <c r="C763" i="4" s="1"/>
  <c r="C1433" i="4" s="1"/>
  <c r="C2103" i="4" s="1"/>
  <c r="C2773" i="4" s="1"/>
  <c r="C3443" i="4" s="1"/>
  <c r="C4113" i="4" s="1"/>
  <c r="C4783" i="4" s="1"/>
  <c r="D93" i="2"/>
  <c r="D22" i="4"/>
  <c r="D692" i="4" s="1"/>
  <c r="D1362" i="4" s="1"/>
  <c r="D2032" i="4" s="1"/>
  <c r="D2702" i="4" s="1"/>
  <c r="D3372" i="4" s="1"/>
  <c r="D4042" i="4" s="1"/>
  <c r="D4712" i="4" s="1"/>
  <c r="E22" i="2"/>
  <c r="G22" i="2" s="1"/>
  <c r="C178" i="4"/>
  <c r="C848" i="4" s="1"/>
  <c r="C1518" i="4" s="1"/>
  <c r="C2188" i="4" s="1"/>
  <c r="C2858" i="4" s="1"/>
  <c r="C3528" i="4" s="1"/>
  <c r="C4198" i="4" s="1"/>
  <c r="C4868" i="4" s="1"/>
  <c r="D178" i="2"/>
  <c r="D15" i="3"/>
  <c r="D176" i="3"/>
  <c r="D76" i="3"/>
  <c r="D33" i="3"/>
  <c r="F20" i="3"/>
  <c r="C179" i="4" l="1"/>
  <c r="C849" i="4" s="1"/>
  <c r="C1519" i="4" s="1"/>
  <c r="C2189" i="4" s="1"/>
  <c r="C2859" i="4" s="1"/>
  <c r="C3529" i="4" s="1"/>
  <c r="C4199" i="4" s="1"/>
  <c r="C4869" i="4" s="1"/>
  <c r="D179" i="2"/>
  <c r="C36" i="4"/>
  <c r="C706" i="4" s="1"/>
  <c r="C1376" i="4" s="1"/>
  <c r="C2046" i="4" s="1"/>
  <c r="C2716" i="4" s="1"/>
  <c r="C3386" i="4" s="1"/>
  <c r="C4056" i="4" s="1"/>
  <c r="C4726" i="4" s="1"/>
  <c r="D36" i="2"/>
  <c r="C18" i="4"/>
  <c r="C688" i="4" s="1"/>
  <c r="C1358" i="4" s="1"/>
  <c r="C2028" i="4" s="1"/>
  <c r="C2698" i="4" s="1"/>
  <c r="C3368" i="4" s="1"/>
  <c r="C4038" i="4" s="1"/>
  <c r="C4708" i="4" s="1"/>
  <c r="D18" i="2"/>
  <c r="C79" i="4"/>
  <c r="C749" i="4" s="1"/>
  <c r="C1419" i="4" s="1"/>
  <c r="C2089" i="4" s="1"/>
  <c r="C2759" i="4" s="1"/>
  <c r="C3429" i="4" s="1"/>
  <c r="C4099" i="4" s="1"/>
  <c r="C4769" i="4" s="1"/>
  <c r="D79" i="2"/>
  <c r="D23" i="4"/>
  <c r="D693" i="4" s="1"/>
  <c r="D1363" i="4" s="1"/>
  <c r="D2033" i="4" s="1"/>
  <c r="D2703" i="4" s="1"/>
  <c r="D3373" i="4" s="1"/>
  <c r="D4043" i="4" s="1"/>
  <c r="D4713" i="4" s="1"/>
  <c r="E23" i="2"/>
  <c r="G23" i="2" s="1"/>
  <c r="D16" i="3"/>
  <c r="D177" i="3"/>
  <c r="D77" i="3"/>
  <c r="D34" i="3"/>
  <c r="F21" i="3"/>
  <c r="C19" i="4" l="1"/>
  <c r="C689" i="4" s="1"/>
  <c r="C1359" i="4" s="1"/>
  <c r="C2029" i="4" s="1"/>
  <c r="C2699" i="4" s="1"/>
  <c r="C3369" i="4" s="1"/>
  <c r="C4039" i="4" s="1"/>
  <c r="C4709" i="4" s="1"/>
  <c r="D19" i="2"/>
  <c r="D24" i="4"/>
  <c r="D694" i="4" s="1"/>
  <c r="D1364" i="4" s="1"/>
  <c r="D2034" i="4" s="1"/>
  <c r="D2704" i="4" s="1"/>
  <c r="D3374" i="4" s="1"/>
  <c r="D4044" i="4" s="1"/>
  <c r="D4714" i="4" s="1"/>
  <c r="E24" i="2"/>
  <c r="G24" i="2" s="1"/>
  <c r="C80" i="4"/>
  <c r="C750" i="4" s="1"/>
  <c r="C1420" i="4" s="1"/>
  <c r="C2090" i="4" s="1"/>
  <c r="C2760" i="4" s="1"/>
  <c r="C3430" i="4" s="1"/>
  <c r="C4100" i="4" s="1"/>
  <c r="C4770" i="4" s="1"/>
  <c r="D80" i="2"/>
  <c r="C37" i="4"/>
  <c r="C707" i="4" s="1"/>
  <c r="C1377" i="4" s="1"/>
  <c r="C2047" i="4" s="1"/>
  <c r="C2717" i="4" s="1"/>
  <c r="C3387" i="4" s="1"/>
  <c r="C4057" i="4" s="1"/>
  <c r="C4727" i="4" s="1"/>
  <c r="D37" i="2"/>
  <c r="C180" i="4"/>
  <c r="C850" i="4" s="1"/>
  <c r="C1520" i="4" s="1"/>
  <c r="C2190" i="4" s="1"/>
  <c r="C2860" i="4" s="1"/>
  <c r="C3530" i="4" s="1"/>
  <c r="C4200" i="4" s="1"/>
  <c r="C4870" i="4" s="1"/>
  <c r="D180" i="2"/>
  <c r="D17" i="3"/>
  <c r="D178" i="3"/>
  <c r="D78" i="3"/>
  <c r="D35" i="3"/>
  <c r="F22" i="3"/>
  <c r="C20" i="4" l="1"/>
  <c r="C690" i="4" s="1"/>
  <c r="C1360" i="4" s="1"/>
  <c r="C2030" i="4" s="1"/>
  <c r="C2700" i="4" s="1"/>
  <c r="C3370" i="4" s="1"/>
  <c r="C4040" i="4" s="1"/>
  <c r="C4710" i="4" s="1"/>
  <c r="D20" i="2"/>
  <c r="D25" i="4"/>
  <c r="D695" i="4" s="1"/>
  <c r="D1365" i="4" s="1"/>
  <c r="D2035" i="4" s="1"/>
  <c r="D2705" i="4" s="1"/>
  <c r="D3375" i="4" s="1"/>
  <c r="D4045" i="4" s="1"/>
  <c r="D4715" i="4" s="1"/>
  <c r="E25" i="2"/>
  <c r="G25" i="2" s="1"/>
  <c r="C38" i="4"/>
  <c r="C708" i="4" s="1"/>
  <c r="C1378" i="4" s="1"/>
  <c r="C2048" i="4" s="1"/>
  <c r="C2718" i="4" s="1"/>
  <c r="C3388" i="4" s="1"/>
  <c r="C4058" i="4" s="1"/>
  <c r="C4728" i="4" s="1"/>
  <c r="D38" i="2"/>
  <c r="C181" i="4"/>
  <c r="C851" i="4" s="1"/>
  <c r="C1521" i="4" s="1"/>
  <c r="C2191" i="4" s="1"/>
  <c r="C2861" i="4" s="1"/>
  <c r="C3531" i="4" s="1"/>
  <c r="C4201" i="4" s="1"/>
  <c r="C4871" i="4" s="1"/>
  <c r="D181" i="2"/>
  <c r="C81" i="4"/>
  <c r="C751" i="4" s="1"/>
  <c r="C1421" i="4" s="1"/>
  <c r="C2091" i="4" s="1"/>
  <c r="C2761" i="4" s="1"/>
  <c r="C3431" i="4" s="1"/>
  <c r="C4101" i="4" s="1"/>
  <c r="C4771" i="4" s="1"/>
  <c r="D81" i="2"/>
  <c r="D18" i="3"/>
  <c r="D179" i="3"/>
  <c r="D36" i="3"/>
  <c r="F23" i="3"/>
  <c r="C21" i="4" l="1"/>
  <c r="C691" i="4" s="1"/>
  <c r="C1361" i="4" s="1"/>
  <c r="C2031" i="4" s="1"/>
  <c r="C2701" i="4" s="1"/>
  <c r="C3371" i="4" s="1"/>
  <c r="C4041" i="4" s="1"/>
  <c r="C4711" i="4" s="1"/>
  <c r="D21" i="2"/>
  <c r="D26" i="4"/>
  <c r="D696" i="4" s="1"/>
  <c r="D1366" i="4" s="1"/>
  <c r="D2036" i="4" s="1"/>
  <c r="D2706" i="4" s="1"/>
  <c r="D3376" i="4" s="1"/>
  <c r="D4046" i="4" s="1"/>
  <c r="D4716" i="4" s="1"/>
  <c r="E26" i="2"/>
  <c r="G26" i="2" s="1"/>
  <c r="C182" i="4"/>
  <c r="C852" i="4" s="1"/>
  <c r="C1522" i="4" s="1"/>
  <c r="C2192" i="4" s="1"/>
  <c r="C2862" i="4" s="1"/>
  <c r="C3532" i="4" s="1"/>
  <c r="C4202" i="4" s="1"/>
  <c r="C4872" i="4" s="1"/>
  <c r="D182" i="2"/>
  <c r="C39" i="4"/>
  <c r="C709" i="4" s="1"/>
  <c r="C1379" i="4" s="1"/>
  <c r="C2049" i="4" s="1"/>
  <c r="C2719" i="4" s="1"/>
  <c r="C3389" i="4" s="1"/>
  <c r="C4059" i="4" s="1"/>
  <c r="C4729" i="4" s="1"/>
  <c r="D39" i="2"/>
  <c r="D19" i="3"/>
  <c r="D180" i="3"/>
  <c r="D37" i="3"/>
  <c r="F24" i="3"/>
  <c r="D27" i="4" l="1"/>
  <c r="D697" i="4" s="1"/>
  <c r="D1367" i="4" s="1"/>
  <c r="D2037" i="4" s="1"/>
  <c r="D2707" i="4" s="1"/>
  <c r="D3377" i="4" s="1"/>
  <c r="D4047" i="4" s="1"/>
  <c r="D4717" i="4" s="1"/>
  <c r="E27" i="2"/>
  <c r="G27" i="2" s="1"/>
  <c r="C183" i="4"/>
  <c r="C853" i="4" s="1"/>
  <c r="C1523" i="4" s="1"/>
  <c r="C2193" i="4" s="1"/>
  <c r="C2863" i="4" s="1"/>
  <c r="C3533" i="4" s="1"/>
  <c r="C4203" i="4" s="1"/>
  <c r="C4873" i="4" s="1"/>
  <c r="D183" i="2"/>
  <c r="C40" i="4"/>
  <c r="C710" i="4" s="1"/>
  <c r="C1380" i="4" s="1"/>
  <c r="C2050" i="4" s="1"/>
  <c r="C2720" i="4" s="1"/>
  <c r="C3390" i="4" s="1"/>
  <c r="C4060" i="4" s="1"/>
  <c r="C4730" i="4" s="1"/>
  <c r="D40" i="2"/>
  <c r="C22" i="4"/>
  <c r="C692" i="4" s="1"/>
  <c r="C1362" i="4" s="1"/>
  <c r="C2032" i="4" s="1"/>
  <c r="C2702" i="4" s="1"/>
  <c r="C3372" i="4" s="1"/>
  <c r="C4042" i="4" s="1"/>
  <c r="C4712" i="4" s="1"/>
  <c r="D22" i="2"/>
  <c r="D20" i="3"/>
  <c r="A10" i="4"/>
  <c r="A680" i="4" s="1"/>
  <c r="A1350" i="4" s="1"/>
  <c r="A2020" i="4" s="1"/>
  <c r="A2690" i="4" s="1"/>
  <c r="A3360" i="4" s="1"/>
  <c r="A4030" i="4" s="1"/>
  <c r="A4700" i="4" s="1"/>
  <c r="C10" i="4"/>
  <c r="C680" i="4" s="1"/>
  <c r="C1350" i="4" s="1"/>
  <c r="C2020" i="4" s="1"/>
  <c r="C2690" i="4" s="1"/>
  <c r="C3360" i="4" s="1"/>
  <c r="C4030" i="4" s="1"/>
  <c r="C4700" i="4" s="1"/>
  <c r="B10" i="4"/>
  <c r="B680" i="4" s="1"/>
  <c r="B1350" i="4" s="1"/>
  <c r="B2020" i="4" s="1"/>
  <c r="B2690" i="4" s="1"/>
  <c r="B3360" i="4" s="1"/>
  <c r="B4030" i="4" s="1"/>
  <c r="B4700" i="4" s="1"/>
  <c r="B9" i="4"/>
  <c r="B679" i="4" s="1"/>
  <c r="B1349" i="4" s="1"/>
  <c r="B2019" i="4" s="1"/>
  <c r="B2689" i="4" s="1"/>
  <c r="B3359" i="4" s="1"/>
  <c r="B4029" i="4" s="1"/>
  <c r="B4699" i="4" s="1"/>
  <c r="C23" i="4" l="1"/>
  <c r="C693" i="4" s="1"/>
  <c r="C1363" i="4" s="1"/>
  <c r="C2033" i="4" s="1"/>
  <c r="C2703" i="4" s="1"/>
  <c r="C3373" i="4" s="1"/>
  <c r="C4043" i="4" s="1"/>
  <c r="C4713" i="4" s="1"/>
  <c r="D23" i="2"/>
  <c r="D21" i="3"/>
  <c r="M10" i="4"/>
  <c r="M675" i="4" s="1"/>
  <c r="F680" i="4"/>
  <c r="F1350" i="4" s="1"/>
  <c r="F2020" i="4" s="1"/>
  <c r="F2690" i="4" s="1"/>
  <c r="F3360" i="4" s="1"/>
  <c r="F4030" i="4" s="1"/>
  <c r="F4700" i="4" s="1"/>
  <c r="H10" i="4"/>
  <c r="H675" i="4" s="1"/>
  <c r="F5365" i="4" l="1"/>
  <c r="F4695" i="4"/>
  <c r="F4025" i="4"/>
  <c r="F3355" i="4"/>
  <c r="F2685" i="4"/>
  <c r="F2015" i="4"/>
  <c r="F1345" i="4"/>
  <c r="O10" i="4"/>
  <c r="P10" i="4" s="1"/>
  <c r="C24" i="4"/>
  <c r="C694" i="4" s="1"/>
  <c r="C1364" i="4" s="1"/>
  <c r="C2034" i="4" s="1"/>
  <c r="C2704" i="4" s="1"/>
  <c r="C3374" i="4" s="1"/>
  <c r="C4044" i="4" s="1"/>
  <c r="C4714" i="4" s="1"/>
  <c r="D24" i="2"/>
  <c r="D22" i="3"/>
  <c r="N10" i="4"/>
  <c r="N675" i="4" s="1"/>
  <c r="G680" i="4"/>
  <c r="G1350" i="4" l="1"/>
  <c r="G2020" i="4" s="1"/>
  <c r="G2690" i="4" s="1"/>
  <c r="G3360" i="4" s="1"/>
  <c r="G4030" i="4" s="1"/>
  <c r="G4700" i="4" s="1"/>
  <c r="G1345" i="4"/>
  <c r="C25" i="4"/>
  <c r="C695" i="4" s="1"/>
  <c r="C1365" i="4" s="1"/>
  <c r="C2035" i="4" s="1"/>
  <c r="C2705" i="4" s="1"/>
  <c r="C3375" i="4" s="1"/>
  <c r="C4045" i="4" s="1"/>
  <c r="C4715" i="4" s="1"/>
  <c r="D25" i="2"/>
  <c r="D23" i="3"/>
  <c r="H680" i="4"/>
  <c r="H1345" i="4" s="1"/>
  <c r="B9" i="2"/>
  <c r="C10" i="2"/>
  <c r="M10" i="2" s="1"/>
  <c r="D10" i="2"/>
  <c r="B8" i="2"/>
  <c r="G5365" i="4" l="1"/>
  <c r="H4700" i="4"/>
  <c r="G4695" i="4"/>
  <c r="H4030" i="4"/>
  <c r="G4025" i="4"/>
  <c r="H3360" i="4"/>
  <c r="G3355" i="4"/>
  <c r="H2690" i="4"/>
  <c r="G2685" i="4"/>
  <c r="H2020" i="4"/>
  <c r="G2015" i="4"/>
  <c r="H1350" i="4"/>
  <c r="C26" i="4"/>
  <c r="C696" i="4" s="1"/>
  <c r="C1366" i="4" s="1"/>
  <c r="C2036" i="4" s="1"/>
  <c r="C2706" i="4" s="1"/>
  <c r="C3376" i="4" s="1"/>
  <c r="C4046" i="4" s="1"/>
  <c r="C4716" i="4" s="1"/>
  <c r="D26" i="2"/>
  <c r="D24" i="3"/>
  <c r="N680" i="4"/>
  <c r="N1345" i="4" s="1"/>
  <c r="H5365" i="4" l="1"/>
  <c r="N4700" i="4"/>
  <c r="N5365" i="4" s="1"/>
  <c r="H4695" i="4"/>
  <c r="N4030" i="4"/>
  <c r="N4695" i="4" s="1"/>
  <c r="H4025" i="4"/>
  <c r="N3360" i="4"/>
  <c r="N4025" i="4" s="1"/>
  <c r="H3355" i="4"/>
  <c r="N2690" i="4"/>
  <c r="N3355" i="4" s="1"/>
  <c r="H2685" i="4"/>
  <c r="N2020" i="4"/>
  <c r="N2685" i="4" s="1"/>
  <c r="H2015" i="4"/>
  <c r="N1350" i="4"/>
  <c r="N2015" i="4" s="1"/>
  <c r="C27" i="4"/>
  <c r="C697" i="4" s="1"/>
  <c r="C1367" i="4" s="1"/>
  <c r="C2037" i="4" s="1"/>
  <c r="C2707" i="4" s="1"/>
  <c r="C3377" i="4" s="1"/>
  <c r="C4047" i="4" s="1"/>
  <c r="C4717" i="4" s="1"/>
  <c r="D27" i="2"/>
  <c r="A9" i="1"/>
  <c r="A10" i="1" s="1"/>
  <c r="A11" i="1" s="1"/>
  <c r="E10" i="4" l="1"/>
  <c r="E680" i="4" s="1"/>
  <c r="E1350" i="4" s="1"/>
  <c r="E2020" i="4" s="1"/>
  <c r="E2690" i="4" s="1"/>
  <c r="E3360" i="4" s="1"/>
  <c r="E4030" i="4" s="1"/>
  <c r="E4700" i="4" s="1"/>
  <c r="S10" i="2"/>
</calcChain>
</file>

<file path=xl/comments1.xml><?xml version="1.0" encoding="utf-8"?>
<comments xmlns="http://schemas.openxmlformats.org/spreadsheetml/2006/main">
  <authors>
    <author>HP</author>
    <author>USER</author>
    <author>RCD-SSP</author>
    <author>SUSHANT</author>
    <author>Prasanna kumar</author>
  </authors>
  <commentList>
    <comment ref="M1" authorId="0" shapeId="0">
      <text>
        <r>
          <rPr>
            <b/>
            <sz val="9"/>
            <color indexed="81"/>
            <rFont val="Tahoma"/>
            <family val="2"/>
          </rPr>
          <t xml:space="preserve">SSP-RCD
</t>
        </r>
        <r>
          <rPr>
            <sz val="9"/>
            <color indexed="81"/>
            <rFont val="Tahoma"/>
            <family val="2"/>
          </rPr>
          <t>As per the implementation plan submitted in the DPR/ Approved by MERC</t>
        </r>
      </text>
    </comment>
    <comment ref="G18" authorId="1" shapeId="0">
      <text>
        <r>
          <rPr>
            <b/>
            <sz val="9"/>
            <color indexed="81"/>
            <rFont val="Tahoma"/>
            <family val="2"/>
          </rPr>
          <t>USER:</t>
        </r>
        <r>
          <rPr>
            <sz val="9"/>
            <color indexed="81"/>
            <rFont val="Tahoma"/>
            <family val="2"/>
          </rPr>
          <t xml:space="preserve">
(Cost included in Scheme of pressure drop across APH)</t>
        </r>
      </text>
    </comment>
    <comment ref="G52" authorId="2" shapeId="0">
      <text>
        <r>
          <rPr>
            <b/>
            <sz val="9"/>
            <color indexed="81"/>
            <rFont val="Tahoma"/>
            <family val="2"/>
          </rPr>
          <t>RCD-SSP:</t>
        </r>
        <r>
          <rPr>
            <sz val="9"/>
            <color indexed="81"/>
            <rFont val="Tahoma"/>
            <family val="2"/>
          </rPr>
          <t xml:space="preserve">
29.51 As per financial model.
26.20 as per BR &amp; initial submission.</t>
        </r>
      </text>
    </comment>
    <comment ref="G146" authorId="2" shapeId="0">
      <text>
        <r>
          <rPr>
            <b/>
            <sz val="9"/>
            <color indexed="81"/>
            <rFont val="Tahoma"/>
            <family val="2"/>
          </rPr>
          <t>RCD-SSP:</t>
        </r>
        <r>
          <rPr>
            <sz val="9"/>
            <color indexed="81"/>
            <rFont val="Tahoma"/>
            <family val="2"/>
          </rPr>
          <t xml:space="preserve">
Initial submission: Rs. 171.51 Cr</t>
        </r>
      </text>
    </comment>
    <comment ref="G157" authorId="2" shapeId="0">
      <text>
        <r>
          <rPr>
            <b/>
            <sz val="9"/>
            <color indexed="81"/>
            <rFont val="Tahoma"/>
            <family val="2"/>
          </rPr>
          <t>RCD-SSP:</t>
        </r>
        <r>
          <rPr>
            <sz val="9"/>
            <color indexed="81"/>
            <rFont val="Tahoma"/>
            <family val="2"/>
          </rPr>
          <t xml:space="preserve">
Initial submission Rs. 16.52 with 2.15 IDC</t>
        </r>
      </text>
    </comment>
    <comment ref="G206" authorId="2" shapeId="0">
      <text>
        <r>
          <rPr>
            <b/>
            <sz val="9"/>
            <color indexed="81"/>
            <rFont val="Tahoma"/>
            <family val="2"/>
          </rPr>
          <t>RCD-SSP:</t>
        </r>
        <r>
          <rPr>
            <sz val="9"/>
            <color indexed="81"/>
            <rFont val="Tahoma"/>
            <family val="2"/>
          </rPr>
          <t xml:space="preserve">
Total DPR Cost Rs. 32 Cr.
9.6 is for C'pur only</t>
        </r>
      </text>
    </comment>
    <comment ref="G207" authorId="2" shapeId="0">
      <text>
        <r>
          <rPr>
            <b/>
            <sz val="9"/>
            <color indexed="81"/>
            <rFont val="Tahoma"/>
            <family val="2"/>
          </rPr>
          <t>RCD-SSP:</t>
        </r>
        <r>
          <rPr>
            <sz val="9"/>
            <color indexed="81"/>
            <rFont val="Tahoma"/>
            <family val="2"/>
          </rPr>
          <t xml:space="preserve">
Total DPR Cost Rs. 32 Cr.
9.6 is for C'pur only</t>
        </r>
      </text>
    </comment>
    <comment ref="G227" authorId="3" shapeId="0">
      <text>
        <r>
          <rPr>
            <b/>
            <sz val="9"/>
            <color indexed="81"/>
            <rFont val="Tahoma"/>
            <family val="2"/>
          </rPr>
          <t>SSP-RCD:</t>
        </r>
        <r>
          <rPr>
            <sz val="9"/>
            <color indexed="81"/>
            <rFont val="Tahoma"/>
            <family val="2"/>
          </rPr>
          <t xml:space="preserve">
Need to split between nasik, parli &amp; chandrapur</t>
        </r>
      </text>
    </comment>
    <comment ref="G228" authorId="3" shapeId="0">
      <text>
        <r>
          <rPr>
            <b/>
            <sz val="9"/>
            <color indexed="81"/>
            <rFont val="Tahoma"/>
            <family val="2"/>
          </rPr>
          <t>SSP-RCD:</t>
        </r>
        <r>
          <rPr>
            <sz val="9"/>
            <color indexed="81"/>
            <rFont val="Tahoma"/>
            <family val="2"/>
          </rPr>
          <t xml:space="preserve">
Including 18% GST &amp; 2% P&amp;F Charges</t>
        </r>
      </text>
    </comment>
    <comment ref="AP238" authorId="4" shapeId="0">
      <text>
        <r>
          <rPr>
            <b/>
            <sz val="9"/>
            <color rgb="FF000000"/>
            <rFont val="Tahoma"/>
            <family val="2"/>
          </rPr>
          <t>Prasanna kumar:</t>
        </r>
        <r>
          <rPr>
            <sz val="9"/>
            <color rgb="FF000000"/>
            <rFont val="Tahoma"/>
            <family val="2"/>
          </rPr>
          <t xml:space="preserve">
take correct figures from account</t>
        </r>
      </text>
    </comment>
  </commentList>
</comments>
</file>

<file path=xl/sharedStrings.xml><?xml version="1.0" encoding="utf-8"?>
<sst xmlns="http://schemas.openxmlformats.org/spreadsheetml/2006/main" count="2432" uniqueCount="904">
  <si>
    <t>MTR Petition Formats - Generation</t>
  </si>
  <si>
    <t>Form 4:  Summary of Capital Expenditure and Capitalisation</t>
  </si>
  <si>
    <t>(Rs. Crore)</t>
  </si>
  <si>
    <t>Sr. No.</t>
  </si>
  <si>
    <t>Particulars</t>
  </si>
  <si>
    <t>FY 2019-20</t>
  </si>
  <si>
    <t>FY 2020-21</t>
  </si>
  <si>
    <t>FY 2021-22</t>
  </si>
  <si>
    <t>FY 2022-23</t>
  </si>
  <si>
    <t>FY 2023-24</t>
  </si>
  <si>
    <t>FY 2024-25</t>
  </si>
  <si>
    <t>Remarks</t>
  </si>
  <si>
    <t>April-March      (Audited )</t>
  </si>
  <si>
    <t>True-Up requirement</t>
  </si>
  <si>
    <t>Apr-Sep
(Estimated)</t>
  </si>
  <si>
    <t>Oct-Mar          (Projected)</t>
  </si>
  <si>
    <t>April - March (Projected)</t>
  </si>
  <si>
    <t>Provisional True-Up requirement</t>
  </si>
  <si>
    <t>(a)</t>
  </si>
  <si>
    <t>(b)</t>
  </si>
  <si>
    <t>(c) = (b) - (a)</t>
  </si>
  <si>
    <t>(d)</t>
  </si>
  <si>
    <t>(e)</t>
  </si>
  <si>
    <t>(f) = (e) - (d)</t>
  </si>
  <si>
    <t>(g)</t>
  </si>
  <si>
    <t>(h)</t>
  </si>
  <si>
    <t>Capital Expenditure</t>
  </si>
  <si>
    <t>Capitalisation</t>
  </si>
  <si>
    <t>IDC</t>
  </si>
  <si>
    <t>Capitalisation + IDC</t>
  </si>
  <si>
    <t>Detailed Justification shall be provided for variation in approved capital expenditure and capitalisation vis-a-vis actual capital expenditure and capitalisation</t>
  </si>
  <si>
    <t>Project Details</t>
  </si>
  <si>
    <t>Project Code</t>
  </si>
  <si>
    <t>Project Title</t>
  </si>
  <si>
    <t>MERC Approval No.</t>
  </si>
  <si>
    <t>MERC Approval Date</t>
  </si>
  <si>
    <t>Project Purpose</t>
  </si>
  <si>
    <t>Project Start Date</t>
  </si>
  <si>
    <t>Project Completion date 
(Scheduled)</t>
  </si>
  <si>
    <t>Capital Cost</t>
  </si>
  <si>
    <t>Original</t>
  </si>
  <si>
    <t>Revised</t>
  </si>
  <si>
    <t xml:space="preserve">Actual </t>
  </si>
  <si>
    <t>Actual</t>
  </si>
  <si>
    <t>Approved</t>
  </si>
  <si>
    <t>Actual Capital Cost Incurred</t>
  </si>
  <si>
    <t xml:space="preserve">Deviation = Approved - Actual on account of </t>
  </si>
  <si>
    <t>Change in Scope of Work (a)</t>
  </si>
  <si>
    <t>Material Cost (b)</t>
  </si>
  <si>
    <t>IDC (c)</t>
  </si>
  <si>
    <t>Others (d)</t>
  </si>
  <si>
    <t>Total Deviation (a+b+c+d)</t>
  </si>
  <si>
    <t>a) DPR Schemes</t>
  </si>
  <si>
    <t>DPR</t>
  </si>
  <si>
    <t>Scheme</t>
  </si>
  <si>
    <t>Date of Submission</t>
  </si>
  <si>
    <t xml:space="preserve">Cost as per DPR  Crs. </t>
  </si>
  <si>
    <t>MERC Approved Cost</t>
  </si>
  <si>
    <t>Debt Equity Ratio</t>
  </si>
  <si>
    <t>Grant Funding</t>
  </si>
  <si>
    <t>Approved Start Date</t>
  </si>
  <si>
    <t>Actual Start Date</t>
  </si>
  <si>
    <t>Approved Date of Completion</t>
  </si>
  <si>
    <t>Actual Date of Completion</t>
  </si>
  <si>
    <t>Benefits in Quantified Terms</t>
  </si>
  <si>
    <t>Physical Progress (%)</t>
  </si>
  <si>
    <t>Actual Capex till FY 2018-19</t>
  </si>
  <si>
    <t>Revised Projected</t>
  </si>
  <si>
    <t>Actual Progress till FY 2018-19</t>
  </si>
  <si>
    <t>Actual Capitalization till FY 2018-19</t>
  </si>
  <si>
    <t>A) DPR Schemes</t>
  </si>
  <si>
    <t>Approved Project Cost</t>
  </si>
  <si>
    <t>Cumulative Expenditure Incurred till beginning of the Year</t>
  </si>
  <si>
    <t>Capital Expenditure Capitalised</t>
  </si>
  <si>
    <t>Opening CWIP</t>
  </si>
  <si>
    <t>Investment during the year</t>
  </si>
  <si>
    <t>Closing CWIP</t>
  </si>
  <si>
    <t>Works Capitalised</t>
  </si>
  <si>
    <t>Interest Capitalised</t>
  </si>
  <si>
    <t>Expenses Capitalised</t>
  </si>
  <si>
    <t>Total Capitalisation</t>
  </si>
  <si>
    <t>Total</t>
  </si>
  <si>
    <t>Boiler &amp; Turbine Improvement</t>
  </si>
  <si>
    <t>Installation of Sonic soot blowers for unit 5, 6 and  7 - Sonic soot blowers will be installed in LTSH and Eco zones (48 nos)</t>
  </si>
  <si>
    <t>Installation of smart soot blower system for unit 5 and 6 boiler (Smart cannons- 8 nos, sealing and cooling air fans – 8 nos, heat flux sensors- 32 nos, HP pump – 1 no</t>
  </si>
  <si>
    <t>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t>
  </si>
  <si>
    <t>Replacement of ECO coils with gas velocity profiles and erosion control devices for Unit 1 to 6 (U7 middle eco- 69 assemblies, U5&amp;6 middle and lower eco- 65 assemblies each)</t>
  </si>
  <si>
    <t>Replacement of LTSH coils with improved tube materials, gas velocity profiles and erosion control devices for unit 3 to 7 (U5&amp;6 LTSH terminal tubes – 58 assemblies)</t>
  </si>
  <si>
    <t>Replacement of RH platens for Unit 5 &amp; 6 (unit 5- 46 coils, unit 6- 28 coils)</t>
  </si>
  <si>
    <t>Gas proportioning dampers, flue gas, primary and secondary air dampers should be retrofitted with cold hardened material (SAH dampers- 4 nos)</t>
  </si>
  <si>
    <t>Reducing the pressure drop across ESP</t>
  </si>
  <si>
    <t>Replacement  of CT fan blades from GRP to FRP and resizing the motor to 75 kw</t>
  </si>
  <si>
    <t>Improving the BFP efficiency by overhauling of pump and motors for unit 3 &amp;4</t>
  </si>
  <si>
    <t>During the next capital overhaul, restoration of the steam paths through steam path audits for unit 1 to 7</t>
  </si>
  <si>
    <t>Continuous monitoring system for CO in the furnace and flue gas ducting zone for Unit 3 to 7</t>
  </si>
  <si>
    <t>Oxygen measurement must be introduced at APH inlet and after ID fan outlet  for unit 1 to 7</t>
  </si>
  <si>
    <t>Input source Measurement</t>
  </si>
  <si>
    <t>Installation of Guided wave radar type level indicators for all fuel oil tanks of unit-1 to 7 DTFA 15 tanks and MTFA 15 tanks (total 30 tanks)</t>
  </si>
  <si>
    <t>Installation of mass based oil flow meters with provision for continuous digital transfer (20 transmitters)</t>
  </si>
  <si>
    <t>Installation of 54 Nos. of ultrasonic type Flow measurement transmitters for water consumption monitoring</t>
  </si>
  <si>
    <t>Trivector Meters for Auxiliary power measurement of GT (7 Nos).</t>
  </si>
  <si>
    <t>Standard Meters for Auxiliary power measurement for sp. Consumption of Auxiliary transformer, Limbs and auxiliaries.</t>
  </si>
  <si>
    <t>Belt weighers (28 Nos.)</t>
  </si>
  <si>
    <t>In motion weigh bridge (10 Nos).</t>
  </si>
  <si>
    <t>Bunker level transmitters (50 Nos.)</t>
  </si>
  <si>
    <t>Flap Gate sensors (120 Nos.)</t>
  </si>
  <si>
    <t>PLC (20 Nos)</t>
  </si>
  <si>
    <t>Cables (20,000 meters estimated)</t>
  </si>
  <si>
    <t>ESP Restoration/Refurbishment</t>
  </si>
  <si>
    <t>Replacement of all emitting coils and collecting plates of all four pass of field 1 to 4, U#6 ESP</t>
  </si>
  <si>
    <t xml:space="preserve">Replacement of all emitting coils and collecting plates of all four pass of field 1 to 4, U#7 ESP </t>
  </si>
  <si>
    <t>Ash evacuation system on existing dummy hoppers of Flue gas duct from APH outlet to ESP inlet of U#5 &amp; 6.</t>
  </si>
  <si>
    <t>Control &amp; Instrumentation up-gradation of CSTPS Unit 5 &amp; 6</t>
  </si>
  <si>
    <t>Alternate water supply Scheme for Chandrapur T.P.S as a crisis management scheme</t>
  </si>
  <si>
    <t>Complete Track Renovation (CTR) work of rail track from Chandrapur Vivekanand Nagar railway stations to exchange yard and bulb line of BOBR at CSTPS siding maintained by railway authority</t>
  </si>
  <si>
    <t>Construction of additional IDCT to improve performance of existing condenser cooling system of CSTPS Unit 5 &amp; 6</t>
  </si>
  <si>
    <t>Construction for U#5</t>
  </si>
  <si>
    <t>Construction for U#6</t>
  </si>
  <si>
    <t>Upgradation of IDCT Unit 5</t>
  </si>
  <si>
    <t>Cooling Tower IDCT for Unit-5A</t>
  </si>
  <si>
    <t>Cooling Tower IDCT for Unit-5B</t>
  </si>
  <si>
    <t>LPT Retrofit at Chandrapur TPS Units 3 &amp; 4</t>
  </si>
  <si>
    <t xml:space="preserve">Design, Engineering, Supply and Retrofitting of LP Cylinder with Modified Bladed rotor without Bauman’s Stages, diaphragms, liners, Gland sealing and exhaust hood spray. (total 2 units) </t>
  </si>
  <si>
    <t>Modification in Ash Handling Plant at Chandrapur TPS unit 5 &amp; 6</t>
  </si>
  <si>
    <t>Complete series replacement in U-5 &amp; 6</t>
  </si>
  <si>
    <t>Extension of ash lines inside ash bund (9000 Rmt)</t>
  </si>
  <si>
    <t>Replacement ash line worn out pipes</t>
  </si>
  <si>
    <t>Fully Integrated Security Surveillance System</t>
  </si>
  <si>
    <t xml:space="preserve">Long range cameras </t>
  </si>
  <si>
    <t xml:space="preserve">Laser fence sensors/buried cable </t>
  </si>
  <si>
    <t xml:space="preserve">PTZ/fixed cameras </t>
  </si>
  <si>
    <t xml:space="preserve">Command &amp; control /video wall </t>
  </si>
  <si>
    <t xml:space="preserve">Communication </t>
  </si>
  <si>
    <t>RFID</t>
  </si>
  <si>
    <t>LPR</t>
  </si>
  <si>
    <t xml:space="preserve">Electricals/networking </t>
  </si>
  <si>
    <t xml:space="preserve">Infrastructure </t>
  </si>
  <si>
    <t>Revamping of existing SWAS installed at U#1 to 4 and commissioning of new  (AFGC) System of U#5&amp;7</t>
  </si>
  <si>
    <t>AFGC U 5,7</t>
  </si>
  <si>
    <r>
      <t>Dismantling and revamping of Sample panels of Unit 1 to 4</t>
    </r>
    <r>
      <rPr>
        <b/>
        <sz val="11"/>
        <color indexed="8"/>
        <rFont val="Calibri"/>
        <family val="2"/>
      </rPr>
      <t>.</t>
    </r>
    <r>
      <rPr>
        <sz val="11"/>
        <color theme="1"/>
        <rFont val="Calibri"/>
        <family val="2"/>
        <scheme val="minor"/>
      </rPr>
      <t xml:space="preserve"> (4 Nos.)</t>
    </r>
  </si>
  <si>
    <t>Replacements Platen Super Heater &amp; Eco Additional of U-5 &amp; U-6 and Upper &amp; Lower LTSH &amp; Eco Bottom assemblies of U-7</t>
  </si>
  <si>
    <t>Platen super heater assemblies – 24 nos each for Unit-5 &amp; 6(2 sets)</t>
  </si>
  <si>
    <t>Economizer additional  Assemblies along with cassette baffles – 65 Nos. each for unit-  5 &amp; 6  (2Set )</t>
  </si>
  <si>
    <t>Upper LTSH  Assemblies along with cassette baffles – 62 Nos. each for unit – 7 (1 Set)</t>
  </si>
  <si>
    <t>Lower LTSH  Assemblies along with cassette baffles  – 62Nos. for unit – 7 (1 Set)</t>
  </si>
  <si>
    <t>Lower Eco + Eco additional along with cassette baffles  for Unit-7</t>
  </si>
  <si>
    <t>Work Cost for Replacement of above Assemblies.</t>
  </si>
  <si>
    <t>Procurement of Complete IPT Module for 500MW Unit-7 and Fully Bladed Rotor for LP Turbine of 500 MW Unit-5, 6, &amp; 7</t>
  </si>
  <si>
    <t>IPT Module complete Type-M30-63 with advance class blading suitable for 500 MW Chandrapur Unit-7, Khaperkheda 1x500, Bhusawal 2x500</t>
  </si>
  <si>
    <t>Fully bladed dynamically balanced LP Rotor for 500 MW Units-5,6 &amp;7 at Chandrapur STPS</t>
  </si>
  <si>
    <t>Performance Improvement of Air Preheater Unit 1 &amp; 2 CSTPS Chandrapur</t>
  </si>
  <si>
    <t xml:space="preserve">supply of MSERW / high frequency induction welding tubes for Air pre-heater in Unit 1&amp;2 </t>
  </si>
  <si>
    <t>Procurement &amp; Replacement of heating elements (baskets) of primary and secondary air pre-heaters of unit # 5 &amp; 6</t>
  </si>
  <si>
    <t>Primary  &amp;  Secondary Air Pre-heater baskets hot end, intermediate  &amp; cold end (2 sets) for U-5 (Including works cost)</t>
  </si>
  <si>
    <t>Primary  &amp;  Secondary Air Pre-heater baskets hot end, intermediate  &amp; cold end (2 sets) for U-6 (Including works cost)</t>
  </si>
  <si>
    <t>Procurement of moving blades for LP Turbine, Control Fluid Pumps &amp; AOP of 500MW Unit 5,6 &amp;7</t>
  </si>
  <si>
    <t>Moving blades for LPT—2L
Moving blades for LPT—2R
Moving blades for LPT—3L
Moving blades for LPT—3R</t>
  </si>
  <si>
    <t>1. Control Fluid Pump for 500 MW Unit-5&amp;6_KSB Make- Type : WKVM 100/1+4
2. Control Fluid Pump for 500 MW Unit-7_KSB Make- Type : WKVM 80/1+3
3. Aux. Oil Pump for Main Turbine of 500 MW Unit-5,6&amp; 7
KSB Make- Type : ETA 150-50VL</t>
  </si>
  <si>
    <t>Procurement of Gear Box &amp; Wear Resistance liners for coal mills of Unit#5&amp;6 &amp; Supply of Gear Box for Coal Mills of Unit#7</t>
  </si>
  <si>
    <t>Complete bevel gear stage consisting of pinion with part nos 100, 106, 107, 109, 110, 158, 159 and gear with part nos 102, 401, 402, 12 X 403 of Flender make Bocholt KMS 850 Gear Boxes of XRP-1043 Coal Mill in Unit#5&amp;6.</t>
  </si>
  <si>
    <t>Manufacturing, Supply and Application of Wear Resistance Liners inside the mill body of XRP 1043 Coal Mill in unit-5&amp;6</t>
  </si>
  <si>
    <t>Complete Gear Box type H2C630 without coupling, without lubrication unit. As per order CMD ref: 20/0900212-GA Dwg No 524932 and as per attached list for main reducer gear box of coal mill BBD 4772 in Unit#7.</t>
  </si>
  <si>
    <t>Procurement &amp; Replacement of Condenser tubes for 500MW Unit-6 &amp; BFP cartridge for Unit 5, 6 &amp; 7</t>
  </si>
  <si>
    <t>Procurement of Cartridge Assembly for Boiler Feed Pump type FK 4E 36</t>
  </si>
  <si>
    <t>Procurement &amp; Replacement of Condenser tubes for 500MW Unit-6</t>
  </si>
  <si>
    <t>210/500 MW CHP performance improvement</t>
  </si>
  <si>
    <t>Provision of over band suspended magnets for CHP-C.</t>
  </si>
  <si>
    <t>1. Procurement of HT contactor for bunkering side auxiliary at CHP B
2. Procurement of HT contactor for unloading side Critical Auxiliary at CHP-B</t>
  </si>
  <si>
    <t>Bulldozer BD-155</t>
  </si>
  <si>
    <t>Modification of wagon tippler CHP-A</t>
  </si>
  <si>
    <t>Improvement in Electrical Systems</t>
  </si>
  <si>
    <t>Station Battery set 1 &amp; 2 of 220V, 2190  AH Capacity (2V X 110 Cells) New type Make- Exide</t>
  </si>
  <si>
    <t>Replacement of 6.6 KV HT breakers at Ash Handling Plant by 6.6 KV SF6 contactors  suitable for frequent ON/OFFs.</t>
  </si>
  <si>
    <t>Micro-processor based flame scanners at Unit#3&amp;4 (210 MW)</t>
  </si>
  <si>
    <t>Supply, erection and commissioning of Generator Protection scheme as per enclosed material schedule and scope of work for Unit-6</t>
  </si>
  <si>
    <t>Implementation of MPCB related ESP performance Improvement schemes at Chandrapur STPS Unit 3 to 7</t>
  </si>
  <si>
    <t>Installation of SOx/ NOx analyzers for unit-3 to 7 along with all required hardware and software (Statutory requirement).</t>
  </si>
  <si>
    <t>Design, Engineering, Supply, Erection and Commissioning of High pressure MIST/FOG Generating System at Track hopper, WT 1 &amp; 2 of 500MW, Crusher House, Transfer Points &amp; Bunker house of 500MW</t>
  </si>
  <si>
    <t>Performance Improvement &amp; Life enhancement of 500MW CHP-B</t>
  </si>
  <si>
    <t>Life Enhancement of Stacker reclaimer of CHP-B.</t>
  </si>
  <si>
    <t>Renovation including replacement of hydraulic system of paddle feeder with up gradations at CHPB.</t>
  </si>
  <si>
    <t>Renovation of hydraulic system of wagon tippler and side arm charger with procurement of its essential spares at CHPB.</t>
  </si>
  <si>
    <t>Retrofitting of existing circuit breakers at Chandrapur STPS Unit-3, 4, 5, 6 and ODP-II</t>
  </si>
  <si>
    <t>Retrofitting of existing Circuit breakers of AHP motor feeders at Unit # 5 &amp; 6</t>
  </si>
  <si>
    <t>Retrofitting of existing Circuit breakers installed at Unit Boards at Unit –5  &amp; Aundha Pump House (ODP-II)</t>
  </si>
  <si>
    <t xml:space="preserve">Retrofitting of existing Circuit breakers installed at Unit Boards at Unit –3&amp;4 </t>
  </si>
  <si>
    <t>Construction of Quarter Guard, Bachelor Accomodation &amp; Allied Structures in Phase I &amp; II for Induction of CISF Security</t>
  </si>
  <si>
    <t>Pipe Conveyor System for Transporting Coal from Bhatadi Coal Mine to Chandrapur STPS.</t>
  </si>
  <si>
    <t>Procurement &amp; replacement of Economizer upper assemblies of Unit-5,6 &amp; hot Reheater coil complete set of Unit-3 of CSTPS</t>
  </si>
  <si>
    <t>supply &amp; replacement of Economizer Upper Assemblies of unit no.5 &amp; 6</t>
  </si>
  <si>
    <t>Supply &amp; replacement of hot reheater coil complete set of Unit-3.</t>
  </si>
  <si>
    <t xml:space="preserve">Replacement of H2 Generator with new Hydrogen Generator (Non Asbestos Design), procurement of 3-phase TR sets for stage II &amp; other electrical items for ORC at Chandrapur STPS.” </t>
  </si>
  <si>
    <t>Supply, Installation &amp; Commissioning of   Hydrogen Generator Model : HMXT 200 (Non Asbestos Design)</t>
  </si>
  <si>
    <t>Replacement of HPSV High Mast Towers by Stadium LED  High Mast at ORC ground CSTPS Chandrapur</t>
  </si>
  <si>
    <r>
      <t xml:space="preserve">Procurement of </t>
    </r>
    <r>
      <rPr>
        <b/>
        <sz val="12"/>
        <color indexed="36"/>
        <rFont val="Book Antiqua"/>
        <family val="1"/>
      </rPr>
      <t>Boiler Feed Booster Pumps to improve availability &amp; performance of feed system, moving blades for LPT &amp; Condenser Tubes of (3 x 500 MW) Units at Chandrapur STPS</t>
    </r>
  </si>
  <si>
    <t>Procurement of Boiler Feed Booster pumps to improve availability and performance of Feed system of 500 MW Unit-5, 6 &amp; 7 at CSTPS, Chandrapur</t>
  </si>
  <si>
    <t>Procurement of moving blades for 500 MW Unit-5, 6 &amp; 7 LPT at CSTPS, Chandrapur</t>
  </si>
  <si>
    <t>Procurement &amp; Replacement of Condenser Tubes in 500MW, Unit-7 at CSTPS, Chandrapur</t>
  </si>
  <si>
    <r>
      <rPr>
        <b/>
        <sz val="12"/>
        <color indexed="36"/>
        <rFont val="Book Antiqua"/>
        <family val="1"/>
      </rPr>
      <t>Renovation &amp; Beautification of Colony at Chandrapur STPS</t>
    </r>
  </si>
  <si>
    <t>Face- lifting and Renovation of staff quarters &amp; related work at CSTPS, Chandrapur</t>
  </si>
  <si>
    <t>Colony Internal Roads at CSTPS, Chandrapur</t>
  </si>
  <si>
    <t>Development of existing open spaces and Garden at CSTPS, Chandrapur</t>
  </si>
  <si>
    <t>CLOSE CIRCUIT TELEVISION SYSTEM (CCTV), MOBILE DVR</t>
  </si>
  <si>
    <t>FIRE ALARM SYSTEM</t>
  </si>
  <si>
    <t>ACCESS CONTROL SYSTEM</t>
  </si>
  <si>
    <t>EPABX</t>
  </si>
  <si>
    <t>RADIO COMMUNICATION AND CONNECTIVITY (Wireless)</t>
  </si>
  <si>
    <t>ENTRY MANAGEMENT SYSTEM, TRUCK TRACKING SYSTEM</t>
  </si>
  <si>
    <t>NETWORKING</t>
  </si>
  <si>
    <t>MESSAGE DISPLAY SYSTEM</t>
  </si>
  <si>
    <t>IP PA SYSTEM</t>
  </si>
  <si>
    <t>TOWERS, EARTHING /POLES, CONDUITING, DIGGING</t>
  </si>
  <si>
    <t>RDBMS, SERVER, WORKSTATIONS, IN CON. ROOM WITH FURINITURE DOCUMENTATION, CAMERA &amp; ANALYTICS LICENSES</t>
  </si>
  <si>
    <t>ADDITIONAL CIVIL WORK</t>
  </si>
  <si>
    <t>Provision of VFD panel along with bypasses arrangement for HT/LT conveyors &amp; automation of control room at Coal Handling Plant-B</t>
  </si>
  <si>
    <t>Procurement, Installation and commissioning of MV/LT VFD panel along with bypass arrangement for HT/LT Conveyors of CHP-B</t>
  </si>
  <si>
    <t>Automation of Control Room of CHP-B Using PLC System</t>
  </si>
  <si>
    <t>Complete Track Renewal (CTR)/Renovation of existing Broad Gauge Railway Siding of 500MW Yard in CSTPS</t>
  </si>
  <si>
    <t>Procurement of Spare Generator Rotor along with one set of Bearings for Unit # 5, 6 &amp; 7 CSTPS, Chandrapur</t>
  </si>
  <si>
    <t xml:space="preserve">Generator Rotor suitable for THDF 115/59
One Set of Bearings (Comprising of 2 nos. of bearings)
</t>
  </si>
  <si>
    <t>Procurement of 2 NOS. OF 3100 HP, WDG-3A Locomotives for CSTPS, Chandrapur</t>
  </si>
  <si>
    <t>Replacement of 220 V Station Battery Sets &amp; UPS Battery Sets of Unit# 5 &amp; 6 and 24 V G1 G2 Battery sets of Unit# 5, 6 &amp; 7 for 500MW Stage-III CSTPS.</t>
  </si>
  <si>
    <t>Replacement of 220 V Station Battery Sets &amp; UPS Battery Sets of Unit# 5 &amp; 6 and 24 V G1 G2 Battery sets of Unit# 5, 6 &amp; 7 for 500MW Stage-III, CSTPS.</t>
  </si>
  <si>
    <t>Flue Gas Desulphurization (FGD) System for 500 MW UnitS (Total 8 Nos) of MSPGCL
(Chandrapur Unit # 5-7)</t>
  </si>
  <si>
    <t>Supply of complete gear box assembly for XRP-1043 coal mill at U-5 &amp;  U-6 for FY 2019-20 &amp; FY 20-21 at CSTPS, Chandrapur</t>
  </si>
  <si>
    <t>Supply of complete gear box assembly for XRP-1043coal mill unit
5&amp;6and complete lub oil system of XRP-1043Coal Mill in Unit-5&amp;6.
(Qty. 02 nos. one for each unit)</t>
  </si>
  <si>
    <t>CSTPS U-1,2&amp;4</t>
  </si>
  <si>
    <t>Construction of coal platform for Chandrapur TPS, Khaperkheda TPS &amp; Parli TPS</t>
  </si>
  <si>
    <t>Chandrapur TPS</t>
  </si>
  <si>
    <t>Procurement of energy efficient HT motors at Bhusawal TPS, Koradi TPS, Chandrapur TPS, khaperkheda TPS, Parli TPS &amp; Paras TPS as insurance spares</t>
  </si>
  <si>
    <t>CSTPS (U-3/4, 210 MW, 7Nos)</t>
  </si>
  <si>
    <t>CSTPS (U-5/6/7, 500 MW, 11Nos)</t>
  </si>
  <si>
    <t>Supply, Installation, Commissioning and Operation &amp; Maintenance Services of Continuous Ambient Air Quality Monitoring Stations (CAAQMS) at various TPS</t>
  </si>
  <si>
    <t>CSTPS (U-1 to 7) ( 1 Nos.)</t>
  </si>
  <si>
    <t>Installation of Real Time Online Coal-Ash Analyzer at various TPS</t>
  </si>
  <si>
    <t>Chandrapur STPS</t>
  </si>
  <si>
    <t>Replacement of Fire Tenders at Various Power Stations of Mahagenco</t>
  </si>
  <si>
    <t>Advance Multipurpose Fire Tender for CSTPS</t>
  </si>
  <si>
    <t>Normal Multipurpose Fire Tender for CSTPS</t>
  </si>
  <si>
    <t>Implementation of IB recommendations- Civil works at various TPS of Mahagenco</t>
  </si>
  <si>
    <t>CSTPS Chandrapur</t>
  </si>
  <si>
    <t>Procurement &amp; Replacement of Complete Sets of Air Pre-heater Baskets at Nashik, Parli &amp; Chandrapur TPS of Mahagenco</t>
  </si>
  <si>
    <t>Implementation of Water Flow Monitoring system at Chandrapur STPS &amp; Khaperkheda TPS</t>
  </si>
  <si>
    <t>Electromagnetic Flow meters at various lines &amp; Locations of CSTPS unit-3 to 7</t>
  </si>
  <si>
    <t xml:space="preserve">Automation: Centralized SCADA, RTU, MODBUS Cable, Power cable &amp; Operation &amp; Maintenance for 1 Year &amp; mandatory spares
</t>
  </si>
  <si>
    <t>Procurement of Condensate Extraction Pump for 500MW Unit-5, 6 &amp; 7 And Supply &amp; Replacement of complete PVC Fills of cell of cooling tower of Unit-7 in ODP-II at CSTPS, Chandrapur</t>
  </si>
  <si>
    <t>Procurement of Condensate Extraction
Pump for 500MW Unit-5, 6 &amp; 7, CSTPS,
Chandrapur as insurance spare</t>
  </si>
  <si>
    <t>Supply and replacement of complete
PVC Fills of cell of cooling tower in Unit-
7</t>
  </si>
  <si>
    <t>Supply &amp; Commissioning of Advanced Microprocessor based Fast Bus Transfer panels; Up-gradation of Thyristor based 24V &amp; 220V DC battery chargers by SMPS Microprocessor based Battery Chargers at U-5,6 &amp;7
and Generator Protection scheme at U-7, at CSTPS, Chandrapur</t>
  </si>
  <si>
    <t>Supply &amp; commissioning of Advanced Microprocessor based Fast Bus Transfer Panels for Unit#5,6,7, Stage-III, CSTPS, Chandrapur.</t>
  </si>
  <si>
    <t>Up-gradation of thyristor based 24V &amp; 220V DC Battery Chargers by SMPS Microprocessor based Battery Chargers at Stage-III, CSTPS, Chandrapur.</t>
  </si>
  <si>
    <t>Generator Protection Scheme U-7</t>
  </si>
  <si>
    <t>ESP Upgradation of 5 Nos. of 210/500MW Units at Khaperkheda, Koradi &amp; Chandrapur TPS</t>
  </si>
  <si>
    <t>ESP Upgradation at Unit # 5 &amp; 6, Chandrapur TPS</t>
  </si>
  <si>
    <t>Flue Gas Desulphurization (FGD) System at 10 Nos. of 210 MW Units at Chandrapur, Koradi, Khaperkheda &amp; Nasik TPS</t>
  </si>
  <si>
    <t>Flue Gas Desulphurization (FGD) System at Unit 3 &amp; 4, Chandrapur</t>
  </si>
  <si>
    <t>Design, Engineering, Manufacturing, Transportation to CSTPS site, unloading, Erection, Testing &amp; Commissioning of 3 nos. of new 200MVA. 21/400/√3KV, Single phase Generator Transformers, BHEL make for 3 X 500 MW Unit#5,6&amp;7 500MW Stage-III CSTPS, Chandrapur</t>
  </si>
  <si>
    <t>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t>
  </si>
  <si>
    <t>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t>
  </si>
  <si>
    <t>HO
DPR 1</t>
  </si>
  <si>
    <t>HO
DPR 4</t>
  </si>
  <si>
    <t>HO
DPR 5</t>
  </si>
  <si>
    <t>HO
DPR 6</t>
  </si>
  <si>
    <t>HO
DPR 7</t>
  </si>
  <si>
    <t>HO
DPR 8</t>
  </si>
  <si>
    <t>HO
DPR 10</t>
  </si>
  <si>
    <t>HO
DPR 15</t>
  </si>
  <si>
    <t>HO
DPR 16</t>
  </si>
  <si>
    <t>MERC/CAPEX/20102011/01755</t>
  </si>
  <si>
    <t>MERC/CAPEX/20112012/00925</t>
  </si>
  <si>
    <t>MERC/CAPEX/20112012/00939</t>
  </si>
  <si>
    <t>MERC/CAPEX/20112012/01908</t>
  </si>
  <si>
    <t>MERC/CAPEX/20112012/02443</t>
  </si>
  <si>
    <t>MERC/CAPEX/20122013/00818</t>
  </si>
  <si>
    <t>MERC/CAPEX/20122013/00827</t>
  </si>
  <si>
    <t>MERC/CAPEX/20122013/00914</t>
  </si>
  <si>
    <t>MERC/TECH 1/CAPEX/20132014/00823</t>
  </si>
  <si>
    <t>MERC/CAPEX/20122013/02104</t>
  </si>
  <si>
    <t>MERC/TECH 1/CAPEX/20122013/00190</t>
  </si>
  <si>
    <t>MERC/TECH 1/CAPEX/20132014/01366</t>
  </si>
  <si>
    <t>MERC/TECH 1/CAPEX/20132014/01936</t>
  </si>
  <si>
    <t>MERC/TECH 1/CAPEX/20132014/01334</t>
  </si>
  <si>
    <t>MERC/TECH 1/CAPEX/20132014/01431</t>
  </si>
  <si>
    <t>MERC/TECH 1/CAPEX/20142015/00432</t>
  </si>
  <si>
    <t>MERC/TECH 1/CAPEX/20142015/0010</t>
  </si>
  <si>
    <t>MERC/TECH 1/CAPEX/20142015/01220</t>
  </si>
  <si>
    <t>MERC/TECH 1/CAPEX/20142015/00950</t>
  </si>
  <si>
    <t>MERC/Cell No. 1/CAPEX/ 20152016/00634</t>
  </si>
  <si>
    <t>MERC/CAPEX/20162017/00192</t>
  </si>
  <si>
    <t>MERC/CAPEX/20152016/00420</t>
  </si>
  <si>
    <t>MERC/CAPEX/20162017/01067</t>
  </si>
  <si>
    <t>MERC/CAPEX/20162017/01475</t>
  </si>
  <si>
    <t>MERC/CAPEX/20162017/01269</t>
  </si>
  <si>
    <t>MERC/CAPEX/20172018/4171</t>
  </si>
  <si>
    <t>MERC/CAPEX/20172018/4071</t>
  </si>
  <si>
    <t>MERC/CAPEX/20172018/4686</t>
  </si>
  <si>
    <t>MERC/CAPEX/20172018/0272</t>
  </si>
  <si>
    <t>MERC/CAPEX/20182019/0644</t>
  </si>
  <si>
    <t>MERC/CAPEX/2018-19/066</t>
  </si>
  <si>
    <t>MERC/CAPEX/20182019/1240</t>
  </si>
  <si>
    <t>MERC/CAPEX/2019-2020/362</t>
  </si>
  <si>
    <t>MERC/CAPEX/2019-2020/129</t>
  </si>
  <si>
    <t>MERC/CAPEX/2019-2020/1214</t>
  </si>
  <si>
    <t>MERC/CAPEX/2020-2021/WFH/SBR/32</t>
  </si>
  <si>
    <t>MERC/CAPEX/2020-2021/WFH/SBR/43</t>
  </si>
  <si>
    <t>MERC/CAPEX/2020-2021/WFH/SBR/05</t>
  </si>
  <si>
    <t>MERC/TECH 1/CAPEX/20132014/00827</t>
  </si>
  <si>
    <t>MERC/TECH 1/CAPEX/20142015/01218</t>
  </si>
  <si>
    <t>MERC/CAPEX/20162017/00423</t>
  </si>
  <si>
    <t>MERC/CAPEX/20162017/00774</t>
  </si>
  <si>
    <t>MERC/CAPEX/20172018/4653</t>
  </si>
  <si>
    <t>MERC/CAPEX/20172018/0177</t>
  </si>
  <si>
    <t>MERC/CAPEX/2019-2020/643</t>
  </si>
  <si>
    <t>MERC/CAPEX/2021-2022/ WFH/SBR/ 10</t>
  </si>
  <si>
    <t>AFGC/DFGC SYSTEM 210MW</t>
  </si>
  <si>
    <t>Procurement of Complete set of assembly of baskets for air preheater of type tri-sector APH in27 VI(T) 80”CSTPS unit No-4 (210MW). (2 Sets Per Unit)</t>
  </si>
  <si>
    <t>Procurement of Complete set of assembly of baskets for air preheater of type bi-sector APH “BI-SECTOR 27VI 1250(1400)”in CSTPS unit no. 5 &amp; 6 (500MW). (4 Sets Per Unit)</t>
  </si>
  <si>
    <t>MERC/CAP/DPR/10/07/1149</t>
  </si>
  <si>
    <t>MERC/CAPEX/2020-2021/WFH/SBR/37</t>
  </si>
  <si>
    <t>1.10</t>
  </si>
  <si>
    <t>2.10</t>
  </si>
  <si>
    <t>31.10</t>
  </si>
  <si>
    <t>HO
DPR 1.1</t>
  </si>
  <si>
    <t>HO
DPR 4.1</t>
  </si>
  <si>
    <t>HO
DPR 5.3a</t>
  </si>
  <si>
    <t>HO
DPR 5.3b</t>
  </si>
  <si>
    <t>HO
DPR 6.1</t>
  </si>
  <si>
    <t>HO
DPR 7.1</t>
  </si>
  <si>
    <t>HO
DPR 8.1</t>
  </si>
  <si>
    <t>HO
DPR 8.2</t>
  </si>
  <si>
    <t>HO
DPR 10.1</t>
  </si>
  <si>
    <t>HO
DPR 15.2</t>
  </si>
  <si>
    <t>HO
DPR 15.4</t>
  </si>
  <si>
    <t>HO
DPR 16.1</t>
  </si>
  <si>
    <t>HO
DPR 16.2</t>
  </si>
  <si>
    <t>Renovation of club building /community building and providing new swimming pool and other misc works including Architectural and Consultancy Charges at CSTPS, Chandrapur</t>
  </si>
  <si>
    <t>Not Initiated</t>
  </si>
  <si>
    <t>WIP</t>
  </si>
  <si>
    <t>Cancelled</t>
  </si>
  <si>
    <t>Current Status</t>
  </si>
  <si>
    <t>N.A.</t>
  </si>
  <si>
    <t>To be confirmed</t>
  </si>
  <si>
    <t>Capitalised</t>
  </si>
  <si>
    <t>Control &amp; Instrumentation up-gradation of CSTPS Unit 5</t>
  </si>
  <si>
    <t>Control &amp; Instrumentation up-gradation of CSTPS Unit 6</t>
  </si>
  <si>
    <t>Supply of internals of ESP. ( model-2FAA-5 X 32-13290-2) 1st &amp; 2nd fields in Unit #3 &amp; Works</t>
  </si>
  <si>
    <t>Supply of internals of ESP. ( model-2FAA-5 X 32-13290-2) 1st &amp; 2nd fields in Unit #4 &amp; Works</t>
  </si>
  <si>
    <t>Supply of 3 phase high frequency T-R sets for replacement of T-R sets of ESP Stg-II</t>
  </si>
  <si>
    <r>
      <t>Total Replacement of boiler skin and air duct insulation of unit 3 to 7 (Ribbed aluminium cladding – 2000 m</t>
    </r>
    <r>
      <rPr>
        <vertAlign val="superscript"/>
        <sz val="12"/>
        <rFont val="Calibri"/>
        <family val="2"/>
      </rPr>
      <t>2</t>
    </r>
    <r>
      <rPr>
        <sz val="12"/>
        <rFont val="Calibri"/>
        <family val="2"/>
      </rPr>
      <t>, GI cladding, U bonded rock wool mattresses 100 mm thick )(consists of two schemes)</t>
    </r>
  </si>
  <si>
    <r>
      <t>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t>
    </r>
    <r>
      <rPr>
        <vertAlign val="superscript"/>
        <sz val="9"/>
        <rFont val="Calibri"/>
        <family val="2"/>
      </rPr>
      <t>2</t>
    </r>
    <r>
      <rPr>
        <sz val="9"/>
        <rFont val="Calibri"/>
        <family val="2"/>
      </rPr>
      <t>, curved wear plates – 400 m</t>
    </r>
    <r>
      <rPr>
        <vertAlign val="superscript"/>
        <sz val="9"/>
        <rFont val="Calibri"/>
        <family val="2"/>
      </rPr>
      <t>2</t>
    </r>
    <r>
      <rPr>
        <sz val="9"/>
        <rFont val="Calibri"/>
        <family val="2"/>
      </rPr>
      <t>)</t>
    </r>
  </si>
  <si>
    <r>
      <t>Reducing the pressure drop across APH in Unit 5, 6 and 7 (CFD analysis and design modification in APH inlet duct, Manufacture and supply and erection of carbide overlay divertet plates – 600 m</t>
    </r>
    <r>
      <rPr>
        <vertAlign val="superscript"/>
        <sz val="9"/>
        <rFont val="Calibri"/>
        <family val="2"/>
      </rPr>
      <t>2</t>
    </r>
  </si>
  <si>
    <r>
      <t>Replacement of all emitting coils and collecting plates of U#5 ESP of all four pass of field 2</t>
    </r>
    <r>
      <rPr>
        <vertAlign val="superscript"/>
        <sz val="9"/>
        <rFont val="Calibri"/>
        <family val="2"/>
      </rPr>
      <t>nd</t>
    </r>
    <r>
      <rPr>
        <sz val="9"/>
        <rFont val="Calibri"/>
        <family val="2"/>
      </rPr>
      <t>, 3</t>
    </r>
    <r>
      <rPr>
        <vertAlign val="superscript"/>
        <sz val="9"/>
        <rFont val="Calibri"/>
        <family val="2"/>
      </rPr>
      <t>rd</t>
    </r>
    <r>
      <rPr>
        <sz val="9"/>
        <rFont val="Calibri"/>
        <family val="2"/>
      </rPr>
      <t xml:space="preserve"> &amp; 4</t>
    </r>
    <r>
      <rPr>
        <vertAlign val="superscript"/>
        <sz val="9"/>
        <rFont val="Calibri"/>
        <family val="2"/>
      </rPr>
      <t>th</t>
    </r>
    <r>
      <rPr>
        <sz val="9"/>
        <rFont val="Calibri"/>
        <family val="2"/>
      </rPr>
      <t xml:space="preserve"> </t>
    </r>
  </si>
  <si>
    <r>
      <t>Compete Replacement of the air heater tubes</t>
    </r>
    <r>
      <rPr>
        <b/>
        <sz val="12"/>
        <rFont val="Calibri"/>
        <family val="2"/>
      </rPr>
      <t xml:space="preserve"> </t>
    </r>
    <r>
      <rPr>
        <sz val="12"/>
        <rFont val="Calibri"/>
        <family val="2"/>
      </rPr>
      <t xml:space="preserve">in top ,intermediate and bottom bank(LHS and RHS) of unit 1 &amp; 2 </t>
    </r>
  </si>
  <si>
    <r>
      <t xml:space="preserve">The G1 &amp; G2 Battery sets of 24V, 1825AH Capacity </t>
    </r>
    <r>
      <rPr>
        <sz val="10"/>
        <rFont val="Calibri"/>
        <family val="2"/>
      </rPr>
      <t>(13 Nos. cells X 2= 26 Nos. cells) plantetype Make- Exide</t>
    </r>
  </si>
  <si>
    <t>To be cancelled</t>
  </si>
  <si>
    <t>(ii) Yet to be submitted to MERC</t>
  </si>
  <si>
    <t>B) Non-DPR Schemes</t>
  </si>
  <si>
    <t>Non-DPR</t>
  </si>
  <si>
    <t>Capitalization</t>
  </si>
  <si>
    <t>MSPGCL-Chandrapur U # 3-7</t>
  </si>
  <si>
    <t>MSPGCL: Chandrapur U # 3-7</t>
  </si>
  <si>
    <t xml:space="preserve">Form 4.1: Capital Expenditure Plan </t>
  </si>
  <si>
    <t>Form 4.3:  Capital Work-in-progress - Project-wise details</t>
  </si>
  <si>
    <t>Old Asset retired against capitalised item (in Rs. Cr)</t>
  </si>
  <si>
    <t>Partially Capitalised</t>
  </si>
  <si>
    <t>Proposal stg</t>
  </si>
  <si>
    <t>MERC/CAPEX/2022-2023/0321</t>
  </si>
  <si>
    <t>MERC/CAPEX/2022-2023/MSPGCL/0453</t>
  </si>
  <si>
    <t>MERC/CAPEX/2022-2023/0409</t>
  </si>
  <si>
    <t>PO dispatch stg</t>
  </si>
  <si>
    <t>Procurement of 03 Nos. of complete assembly of 3.3 KV, 300 KW Boiler Circulation Water Pump - Motors along with Impeller for Unit#5&amp;6, 500MW Stage-III CSTPS Chandrapur</t>
  </si>
  <si>
    <t>GENERAL ASSET</t>
  </si>
  <si>
    <t>M/S GEO-MILLER arbitration amount</t>
  </si>
  <si>
    <t xml:space="preserve"> CM Reject Handling Sys Macawber Breakey</t>
  </si>
  <si>
    <t>Work of Up-gradation/Renovation of Bunkering Conveyor system with allied works in CHPA of Unit-3&amp;4 at CSTPS Chandrapur</t>
  </si>
  <si>
    <t>Providing 1600 mm pipeline from Erdai Dam to CSTPS, Chandrapur</t>
  </si>
  <si>
    <t>Fully Approved</t>
  </si>
  <si>
    <t>Cost Overrun of Rs. 4.45 Cr disallowed in FY 2018-19</t>
  </si>
  <si>
    <t>Allowable Capitalisation</t>
  </si>
  <si>
    <t>Probable Disallowance</t>
  </si>
  <si>
    <t>MERC/CAPEX/MSPGCL/2023-2024/0459</t>
  </si>
  <si>
    <t>(i) In Principally Approved By MERC</t>
  </si>
  <si>
    <t>MERC/CAPEX/2022-2023/MSPGCL/0458</t>
  </si>
  <si>
    <t>Construction of 4th raising of existing Ash Bund from T.B.L. 198.00 M to T.B.L 201.00 M</t>
  </si>
  <si>
    <t>Construction of New Drain Wells (12 Nos.) along with necessary connection to existing drain wells at CSTPS</t>
  </si>
  <si>
    <t xml:space="preserve"> Construction of waste weir for raising of ash bund (Waste Weir &amp; Non overflow structure)</t>
  </si>
  <si>
    <t>Raising of Ash Compartment i.e. Lagoon in Ash Bund</t>
  </si>
  <si>
    <t>(ii) Submitted to MERC, Yet To Receive Approval</t>
  </si>
  <si>
    <t>MERC/CAPEX/2024-2025/MSPGCL/0308</t>
  </si>
  <si>
    <t>Performance Improvement &amp; Life Extension Schemes for CHP of Unit 3 to 7 of CSTPS, Chandrapur</t>
  </si>
  <si>
    <t>Work of Renovation/Upgradation/Modification of Crusher House of CHPA of Unit 3&amp;4 of CSTPS Chandrapur.</t>
  </si>
  <si>
    <t>Work of Renovation/Upgradation/Modification of Belt Conveyor 10A/B/C of CHPA of Unit 3&amp;4 of CSTPS Chandrapur.</t>
  </si>
  <si>
    <t xml:space="preserve">Work of Modification/Modernization of conveyor cable of 10 A/B/C of CHPA of Unit 3&amp;4 of CSTPS Chandrapur. </t>
  </si>
  <si>
    <t xml:space="preserve">Design, Engineering, Supply, Erection and commissioning of bypass chute with hydraulic cylinder &amp; modification/renovation at JT-06 of CHPA of Unit 3&amp;4 of CSTPS Chandrapur. </t>
  </si>
  <si>
    <t xml:space="preserve">Design, Engineering, Supply, Erection and Installation of Wear Resistance Chutes for Belt Conveyor System at CHPA/B of Unit 3to9 of CSTPS Chandrapur. </t>
  </si>
  <si>
    <t xml:space="preserve">Work of Modification/Renovation/Upgradation of Ventilation System of Track Hopper of CHPB of Unit 5,6&amp;7 of CSTPS Chandrapur. </t>
  </si>
  <si>
    <t xml:space="preserve">Work of Renovation /Upgradation of Hydraulic System of Paddle Feeder at CHPB of Unit 5,6&amp;7 of CSTPS Chandrapur.  </t>
  </si>
  <si>
    <t xml:space="preserve">Design, Engineering, Manufacturing, Fabrication, Erection and commissioning of Modified Wobbler Feeder at CHPB of Unit 5,6&amp;7 of CSTPS Chandrapur. </t>
  </si>
  <si>
    <t>MERC/CAPEX/MSPGCL/2023-24/0560</t>
  </si>
  <si>
    <t>Procurement &amp; replacement of 400 NB Cast Basalt Pipelines with the existing MSERW pipe of ash disposal system of Unit #5,6 &amp; 7 at CSTPS, Chandrapur” under capital expenditure during the FY 2023-24.</t>
  </si>
  <si>
    <t>Yet To Receive Approval</t>
  </si>
  <si>
    <t>4 Nos. of Capex Schemes at Urjanagar Colony &amp; Provision of  11kV Supply to Urjanagar Colony from station board of Stage-III; Design, Supply, Erection, Installation, Testing and Commissioning of new lifts in place of existing lifts installed at Unit # 5, 6 &amp;7 of CSTPS, Chandrapur</t>
  </si>
  <si>
    <t>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t>
  </si>
  <si>
    <t>Scheme-7: Design, supply, erection, installation, testing and commissioning of the boiler goods lifts in place of the existing old lifts installed at Unit#6&amp;7 500MW Stage-III CSTPS Chandrapur</t>
  </si>
  <si>
    <r>
      <t xml:space="preserve">Scheme-1: </t>
    </r>
    <r>
      <rPr>
        <sz val="11"/>
        <color theme="1"/>
        <rFont val="Bookman Old Style"/>
        <family val="1"/>
      </rPr>
      <t>Upgradation of 11KV Sub-stations of Urjanagar colony, CSTPS, Chandrapur.</t>
    </r>
  </si>
  <si>
    <r>
      <t xml:space="preserve">Scheme-3: </t>
    </r>
    <r>
      <rPr>
        <sz val="11"/>
        <color theme="1"/>
        <rFont val="Bookman Old Style"/>
        <family val="1"/>
      </rPr>
      <t>Replacement of old energy meters by electronics energy meters at Urjanagar colony, CSTPS, Chandrapur.</t>
    </r>
  </si>
  <si>
    <r>
      <t>Scheme-5 :</t>
    </r>
    <r>
      <rPr>
        <sz val="11"/>
        <color theme="1"/>
        <rFont val="Bookman Old Style"/>
        <family val="1"/>
      </rPr>
      <t xml:space="preserve"> Provision of 11KV  supply to Urjanagar colony from station board of Stage-III, CSTPS Chandrapur.</t>
    </r>
  </si>
  <si>
    <t>Procurement of Equipment’s for Stack yard management at Coal Handling Plant &amp; Upgradation of existing ash disposal pump system by installing higher efficiency pump system in Ash Handling Plant of Unit- 5 &amp; 6 at CSTPS, Chandrapur.</t>
  </si>
  <si>
    <r>
      <t>Scheme-1</t>
    </r>
    <r>
      <rPr>
        <sz val="11"/>
        <color theme="1"/>
        <rFont val="Bookman Old Style"/>
        <family val="1"/>
      </rPr>
      <t>: Upgradation/Renovation of Deck Module of Under Ground Conveyor stream of CHPB of Unit-5,6&amp;7 Chandrapur.</t>
    </r>
  </si>
  <si>
    <r>
      <t>Scheme-3</t>
    </r>
    <r>
      <rPr>
        <sz val="11"/>
        <color theme="1"/>
        <rFont val="Bookman Old Style"/>
        <family val="1"/>
      </rPr>
      <t>: Renovation &amp; Upgradation of Walkway Platform of CHPB of Unit 5 to 7 of CSTPS Chandrapur.</t>
    </r>
  </si>
  <si>
    <r>
      <t>Scheme-4</t>
    </r>
    <r>
      <rPr>
        <sz val="11"/>
        <color theme="1"/>
        <rFont val="Bookman Old Style"/>
        <family val="1"/>
      </rPr>
      <t>: Work of Renovation &amp; Modernization of Bunker Shuttle Conveyor of CHPB of Unit 5, 6 &amp; 7 in CSTPS Chandrapur.</t>
    </r>
  </si>
  <si>
    <r>
      <t>Scheme-5</t>
    </r>
    <r>
      <rPr>
        <sz val="11"/>
        <color theme="1"/>
        <rFont val="Bookman Old Style"/>
        <family val="1"/>
      </rPr>
      <t>: Renovation &amp; Modernization of Wagon Tippler Concrete Hopper of Coal Handling Plant-B of Unit 5,6&amp;7 at CSTPS Chandrapur.</t>
    </r>
  </si>
  <si>
    <r>
      <t>Scheme-6</t>
    </r>
    <r>
      <rPr>
        <sz val="11"/>
        <color theme="1"/>
        <rFont val="Bookman Old Style"/>
        <family val="1"/>
      </rPr>
      <t>: Renovation &amp; Modernization of Wagon Tippler Concrete Hopper of Coal Handling Plant-D of Unit 8&amp;9 at CSTPS Chandrapur.</t>
    </r>
  </si>
  <si>
    <r>
      <t>Scheme-7</t>
    </r>
    <r>
      <rPr>
        <sz val="11"/>
        <color theme="1"/>
        <rFont val="Bookman Old Style"/>
        <family val="1"/>
      </rPr>
      <t xml:space="preserve">: Design, supply, installation &amp; commissioning of LED based energy efficient illumination system at CHP-A, B &amp; C, C.S.T.P.S., Chandrapur.  </t>
    </r>
  </si>
  <si>
    <r>
      <t>Scheme-2</t>
    </r>
    <r>
      <rPr>
        <sz val="11"/>
        <color theme="1"/>
        <rFont val="Bookman Old Style"/>
        <family val="1"/>
      </rPr>
      <t>: Renovation &amp; Upgradation of Transfer Point of CHPB of Unit 5 to 7 of CSTPS Chandrapur.</t>
    </r>
  </si>
  <si>
    <t>Scheme-1: Procurement of 04 Nos Bulldozers.</t>
  </si>
  <si>
    <t>Scheme-2:  Procurement of 01 No Wheel Dozer</t>
  </si>
  <si>
    <t>Scheme-3: Procurement 02 Nos. 800 HP Diesel Hydraulic Locomotives.</t>
  </si>
  <si>
    <t>Scheme-4: Upgradation of existing ash disposal pump assembly by higher efficiency pump assembly in ash handling plant.</t>
  </si>
  <si>
    <t>Construction of new Administrative Building for Mahagenco at Vidyut Bhawan, Katol Road, Nagpur</t>
  </si>
  <si>
    <t>MERC/CAPEX/2021-2022/MSPGCL/063</t>
  </si>
  <si>
    <t>Centralized Monitoring Solution</t>
  </si>
  <si>
    <t>MERC/CAPEX/MSPGCL/2023-24/0576</t>
  </si>
  <si>
    <t>HO
DPR 17</t>
  </si>
  <si>
    <t>HO
DPR 18</t>
  </si>
  <si>
    <t>HO
DPR 17.1</t>
  </si>
  <si>
    <t>HO
DPR 18.1</t>
  </si>
  <si>
    <t>Projected</t>
  </si>
  <si>
    <t>FY 2025-26</t>
  </si>
  <si>
    <t>FY 2026-27</t>
  </si>
  <si>
    <t>Replacement of ECO and LTSH coils to Unit-4 Chandrapur (Parli DPR)</t>
  </si>
  <si>
    <t>Replacement of ECO and LTSH coils to Unit-4 Chandrapur</t>
  </si>
  <si>
    <t xml:space="preserve">Work of Design, Engineering, manufacturing, supply, erection &amp;  commissioning of interconnection conveyor belt Elecon stack yard of CHPA of U-3 &amp; U-4 to Belt Conveyor 105-A/B at CHP-B of Unit 5, 6 &amp; 7 at CSTPS Chandrapur ((Non-DPR) </t>
  </si>
  <si>
    <t>Non Dpr The Work of Upgradation/Renovation of Track Hopper Unloading Conveyor system with allied works in CHPB of Unit-5, 6&amp;7 at CSTPS Chandrapur</t>
  </si>
  <si>
    <t>Non DPR scheme for “The Work of Upgradation of Belt Conveyor 107A/B by replacement of conveyor deck structure with allied works in CHPB of Unit-5, 6&amp;7 at CSTPS Chandrapur</t>
  </si>
  <si>
    <t>Non-DPR: Supply, installation &amp; commissioning of oil cooled over band magnetic separators for various conveyor belts of CHP-B &amp; CHP-C, CSTPS, Chandrapur</t>
  </si>
  <si>
    <t>Various preventive works to avoid Tiger movement and animals in CSTPS colony premises Up-gradation od existing periphery compound wall by avoiding barbed wire and concertina fencing and allied works in the colony at CSTPS, Chandrapur</t>
  </si>
  <si>
    <t>Repairing, revamping and modification of existing alarm and protection system from fire and providing rapid extinguishing CA system at 500 MW Unit # 5 &amp; 6 CSTPS</t>
  </si>
  <si>
    <t>Non-Detailed Project Report for the up-gradation of existing belt type gravimetric coal feeders to gravimetric rotary weigh coal feeders of unit- 7, at CSTPS, Chandrapur</t>
  </si>
  <si>
    <t>Non DPR scheme for the procurement of Girth Gear Assembly for BBD-4772 coal mill unit-7</t>
  </si>
  <si>
    <t>Non DPR Supply of Sub-Assemblies for KBL -make Auxiliary cooling water pump, Model BHR-70 &amp; BHR 60-30 deg. installed at Auxiliary cooling water system of U- 5 to 7 at ODP-II, CSTPS, Chandrapur.</t>
  </si>
  <si>
    <t>Procurement of Primary and Secondary Air Pre-heater Baskets for Unit-5, Chandrapur STPS, 500MW through OEM basis from M/s. BHEL</t>
  </si>
  <si>
    <t>Restoration of Operational efficiency and improvement in useful life of spare HP turbine Module of 500MW Unit-5,6 CSTPS chandrapur by Refurbishement</t>
  </si>
  <si>
    <t>Work of Upgradation/Renovation of Crusher House &amp; Track Hopper Unloading System of CHPC of Unit-6&amp;7 CSTPS Chandrapur</t>
  </si>
  <si>
    <t>Non – DPR: Design, supply, erection, installation, testing and commissioning of boiler goods lift in place of existing old lifts installed at Unit#6,7 500MW CSTPS, Chandrapur </t>
  </si>
  <si>
    <t>Work of refurbishment of Flender make KMS 850 gear box of XRP-1043 coal mill unit 5&amp;6 at CSTPS, Chandrapur</t>
  </si>
  <si>
    <t>Work of renovation of take up trestle structure of BC-105A2/BC-105B and trestle near TP-104, Modification of MS fixtures for the work of various auxiliary replacement at various sites and other allied works in CHP-B (M2) at CSTPS Chandrapur, as NonDPR Scheme.</t>
  </si>
  <si>
    <t>Non DPR scheme for upgradation and life enhancements of BC-1AB_BC-4AB at CHP-A, CSTPS, Chandrapur</t>
  </si>
  <si>
    <t>THE PROCUREMENT AND REPLACEMENT OF AIR PREHEATER BASKETS ASSEMBLIES AT UNIT-6 AT CSTPS, CHANDRAPUR</t>
  </si>
  <si>
    <t>NonDPR: Procurement of cartridge for boiler feed pump of 500MW U#7 and parallel shaft gear box for boiler feed pump of 500MW Unit-5 &amp;6 CSTPS, Chandrapur</t>
  </si>
  <si>
    <t>Replacement of FD &amp; ID Fan IGV Actuators &amp; Electronic Controllers in 500 MW Unit-5 &amp; 6 at CSTPS, Chandrapur</t>
  </si>
  <si>
    <t>Non DPR for Work of Repairing and Strengthening of Coal Mill structure, Replacement of MS grating and painting of structural supports, columns, and platform supports of at various locations Coal Mill, Boiler and ESP of Unit-5, 6 and 7 at CSTPS Chandrapur.</t>
  </si>
  <si>
    <t>Administrative approval under Non DPR scheme for“The Work of Up-gradation / Renovation and life enhancement of Conveyor system BC-6ABC with allied works in CHP-A of Unit-3&amp;4 at CSTPS Chandrapur”</t>
  </si>
  <si>
    <t>Supply Erection and commissioning of Institu type SOX, NOX Analyzer along with remote calibration facility and connectivity to CPCB and MPCB as per latest CPCB Guidelines for Unit-3&amp;4, CSTPS.</t>
  </si>
  <si>
    <t>Work of Renovation &amp; Upgradation of Receipt &amp; Dispatch Yard of Railway Siding of CSTPS by provision of Various Standard Infrastructure facilities at R&amp;D yard in Coal Handling Plant of CSTPS Chandrapur</t>
  </si>
  <si>
    <t>Supply, Installation and Commissioning of MV VFD panel along with integrated online cell redundancy technology with VFD bypass feature arrangement for conveyors 103 A &amp; B of CHP-B.</t>
  </si>
  <si>
    <t xml:space="preserve">MERC/TECH1/CAPEX/20142015/01526 </t>
  </si>
  <si>
    <t>-</t>
  </si>
  <si>
    <t>Proposal stage</t>
  </si>
  <si>
    <t>LOA issued</t>
  </si>
  <si>
    <t>Material received</t>
  </si>
  <si>
    <t>Procurement of BOXN-HL Wagons for C.S.T.P.S., Chandrapur.</t>
  </si>
  <si>
    <t>Y10</t>
  </si>
  <si>
    <t>Retrofitting of existing SF6 HT Circuit Breakers installed at Unit # 7 &amp; EM-II (Outdoor plant) of 3X500MW CSTPS Chandrapur by latest technology HT Contactor/ Vacuum Circuit breakers along with Supply, Installation &amp; Commissioning</t>
  </si>
  <si>
    <t>Retrofitting of existing ABB make SF6 Circuit Breakers installed at AHP Unit#7 by latest technology SF6 HT Contactor/ Vacuum Circuit Breaker</t>
  </si>
  <si>
    <t>Retrofitting of existing ABB/Voltas make SF6 Circuit Breakers installed at CCW Board of Unit#5,6&amp;7 ODP-II, WTP- II Board of ODP-II, Raw water RWS Board of ODP-II by latest technology Vacuum Circuit Breaker:</t>
  </si>
  <si>
    <t>FY 2027-28</t>
  </si>
  <si>
    <t>FY 2028-29</t>
  </si>
  <si>
    <t>FY 2029-30</t>
  </si>
  <si>
    <t>Post facto DPR for "Urgent restoration and Life Enhancement of Unit#5 500 MW BHEL make Turbo Generator for prolonged efficient operation at Stage-III CSTPS Chandrapur"</t>
  </si>
  <si>
    <t>‘Supply, installation, restoration, up-gradation and revamping of Fire Protection Systems viz Fire Hydrant System, Passive Fire Protection System, DV House Construction &amp; Fire Water Spray System at plant &amp; ODP area of Unit-3to9 and CHPs (CHP-A,B,C,&amp;D) of CSTPS, Chandrapur’</t>
  </si>
  <si>
    <t>Renovation of various component of bottom opening bogie frame at CSTPS Chandrapur &amp; Provision of Wagon Tippler Safety System in Coal Handling Plant at CSTPS</t>
  </si>
  <si>
    <t>Construction of road from CHP Weighbridge to Railway Crossing &amp; provision of Road Under Bridge (RUB) at CSTPS, Chandrapur</t>
  </si>
  <si>
    <t>Construction of concrete pavement road connecting to CHP weighbridge to Railway crossing at CSTPS, Chandrapur.</t>
  </si>
  <si>
    <t>Provision of Road Under Bridge at Vivekanand Nagar Tukum At CSTPS, Chandrapur.</t>
  </si>
  <si>
    <t>Up-gradation of complete Instrumentation System including  FSSS System , Soot Blower System, Station C &amp;I System ,Turbine protection system, Turbovisory, HP/LP and PRDS at CSTPS Unit # 3&amp;4 (210 MW)</t>
  </si>
  <si>
    <t>Construction of UCR wall and bed of Neri Nallah at CSTPS, Chandrapur.</t>
  </si>
  <si>
    <t>Construction of  Concrete Pavement  Road  Connecting to Reject Coal Gate &amp; F point upto  Ash water recovery pump house &amp; F point to CP No- 635 at CSTPS Chandrapur</t>
  </si>
  <si>
    <t>Construction of Watch Tower along periphery compound wall as per IB recommendation at CSTPS, Chandrapur</t>
  </si>
  <si>
    <t>Boiler Maintenance-I</t>
  </si>
  <si>
    <t>DPR for Coal mill improvement</t>
  </si>
  <si>
    <t>The performance improvement &amp; availability enhancement of coal millsXRP-803 at U#3&amp;4(210MW)CSTPS, Chandrapur</t>
  </si>
  <si>
    <t>Replacement of Existing Volumetric coal feeders by Rotary Gravimetric coal feeders</t>
  </si>
  <si>
    <t>DPR for APH basket, HRH coil and Valves</t>
  </si>
  <si>
    <t>Procurement &amp; replacement of APH Basket assemblies at U#3&amp;4,CSTPS, Chandrapur</t>
  </si>
  <si>
    <t>Procurement &amp; replacement of complete HRH coils assembly in U#4</t>
  </si>
  <si>
    <t>DPR for ESP internal and CRH coil</t>
  </si>
  <si>
    <t>Replacement of complete internals of ESP U#3&amp;4</t>
  </si>
  <si>
    <t xml:space="preserve">Procurement &amp; replacement of CRH coil assemblies in U#3 </t>
  </si>
  <si>
    <t>Procurement &amp; replacement of LTSH &amp; Economiser coil assemblies in U#3</t>
  </si>
  <si>
    <t>Turbine Maintenance-I</t>
  </si>
  <si>
    <t>DPR for Vaccuum system improvement and procurment of BFP cartridge</t>
  </si>
  <si>
    <t>Condenser vaccuum system improvement</t>
  </si>
  <si>
    <t>Procurement of BFP main pump cartridges for 200 KHI/s BHEL pump &amp; Procurment of Voith Hydraulic Coupling R17K for BFP</t>
  </si>
  <si>
    <t>WTP-I improvement schemes</t>
  </si>
  <si>
    <t>Replacement of instrument air an service air compressors in Unit 3 &amp; 4, WTP-I with screw type compressors including refrigerant type air dryer system</t>
  </si>
  <si>
    <t>Refurbishment of hydrogen compressors at Hydrogen plant WTP-I</t>
  </si>
  <si>
    <t>Replacement of Circulating water pumps in Unit 3 &amp; 4</t>
  </si>
  <si>
    <t>Procurment of HP valves, CEP Cartridge, GS pump</t>
  </si>
  <si>
    <t>Procurement of HP valves for Unit 3 &amp; 4</t>
  </si>
  <si>
    <t>Procurement cartridges for Condensate extraction pump ( Make KSB WKT 150/7)</t>
  </si>
  <si>
    <t>Procurement of WPIL make GS pump JTC 24E with pipelines and valves for Unit 3 &amp; 4</t>
  </si>
  <si>
    <t>Electrical maintenance -I</t>
  </si>
  <si>
    <t>DPR  for colony electrical renovation, switchgear, Energy meter, breaker</t>
  </si>
  <si>
    <t>Colony electrical renovation</t>
  </si>
  <si>
    <t>Replacement of Distibution board, and switchgear at different areas of plant, colony, Dam</t>
  </si>
  <si>
    <t>Replacement of Energy meter</t>
  </si>
  <si>
    <t>Retrofitting of Breakers</t>
  </si>
  <si>
    <t>Electrification and illumination of perimeter wall CSTPS, Chandapur as per IB recomm</t>
  </si>
  <si>
    <t>Electrification and illumination of perimeter wall CSTPS, Chandapur</t>
  </si>
  <si>
    <t>Replacement of 400V, 220V, 50V, 26V batteries and its battery chargers at 210MW, CSTPS.</t>
  </si>
  <si>
    <t>supply, installation and commissioning of VFDs at compressor and of soft starters  for clear water pump  at 210MW, CSTPS.</t>
  </si>
  <si>
    <t>TIC</t>
  </si>
  <si>
    <t xml:space="preserve">Supply &amp; commissioning of advanced Microprocessor based Fast Bus Transfer Scheme for Stage-II Unit 3&amp;4, CSTPS, Chandrapur. </t>
  </si>
  <si>
    <t>Retrofitting/Upgradation of critical control loops by multiloop programmable controllers at Unit #3 &amp; 4 CSTPS,Chandrapur.</t>
  </si>
  <si>
    <t>Upgradation of Old control system with PLC and SCADA at WTP  Stg-I of U# 3,4, 8 and 9, CSTPS, Chandrapur.</t>
  </si>
  <si>
    <t>Upgradation of Measuring &amp; Instrumentation of  WTP  Stg-I of U# 3,4, 8 and 9, CSTPS, Chandrapur.</t>
  </si>
  <si>
    <t>Upgradation of Ash Level Monitoring System at ESP/Eco / AHP Ash Hoppers at U# 3,4 CSTPS, Chandrapur.</t>
  </si>
  <si>
    <t>Upgradation of Obsolete Electromechanical Protection Relays to advanced Numeric Relays Installed at WTP - I</t>
  </si>
  <si>
    <t>Upgardation of BPF Scoop with electrical actuators at U#3 &amp; 4 CSTPS, Chandrapur.</t>
  </si>
  <si>
    <t xml:space="preserve">Upgradation of Measuring Instruments, Final Control Elements and Control System for Unit #3/4, WTP, AHP CSTPS Chandrapur </t>
  </si>
  <si>
    <t>Installation Errection and commissioning of Solar System for Electrical Suppy to CSTPS Colony.</t>
  </si>
  <si>
    <t>Rejuvenation of WTP-I</t>
  </si>
  <si>
    <t>Repairing rejuvenation with upgradation of rapid gravity sand filters under drain system.</t>
  </si>
  <si>
    <t>Repairing &amp; reconditioning of NDM clarifier of 27 Mtr dia &amp; DM clarifier of 15 mtr dia.</t>
  </si>
  <si>
    <t>Repairing &amp; reconditioning of ion exchanger vessels of DM plant stream (PF,ACF,SAC,WBA,SBA,MB &amp;Degassor)</t>
  </si>
  <si>
    <t>CHP-A</t>
  </si>
  <si>
    <t>Proc of Loco, Bulldozer, &amp; upgradation of Wagon Tippler, Stacker, Wing Tripper &amp; installation of  Dust Extraction system</t>
  </si>
  <si>
    <t>Procurement of 2 numbers WDG-3A Locomotives and 4 numbers Bulldozers</t>
  </si>
  <si>
    <t>Upgradation of Wagon Tipplers, Stacker Reclaimer Machine and Wing Tripper at CHP-A</t>
  </si>
  <si>
    <t>Installation of Dust Extraction system at Bunker and SCR buildings</t>
  </si>
  <si>
    <t>Upgradation of BC-9A &amp; BC-9C, Aerial Ropeway System 1 &amp; 2 &amp; BC-L1,L2 &amp; L3, Upgradation of Junction Tower-1 Hopper and Bunkering Trippers, Providing and Installation of Hopper Grills of Wagon Tippler-169 &amp; 170, Road Hopper, DT Ho[pper and DRCC Grills</t>
  </si>
  <si>
    <t>Upgradation of BC-9A &amp; BC-9C for converting 1000 mm to 1200 mm along with Gantry structure replacement</t>
  </si>
  <si>
    <t>Upgradation of Aerial Ropeway System 1 &amp; 2 &amp; BC-L1,L2 &amp; L3</t>
  </si>
  <si>
    <t>Upgradation of Junction Tower-1 Hopper and Bunkering Trippers</t>
  </si>
  <si>
    <t>Providing and Installation of Hopper Grills of Wagon Tippler-169 &amp; 170, Road Hopper, DT Ho[pper and DRCC Grills</t>
  </si>
  <si>
    <t>DPR for Bulldozer, Locomotives, Tunnel conveyors, Augur machines</t>
  </si>
  <si>
    <t>Procurement of 4 Numbers Bulldozers</t>
  </si>
  <si>
    <t>Procurement of 2 Numbers 800 HP Locomotives</t>
  </si>
  <si>
    <t>Upgradation of Tunnel conveyors BC-1AB, BC-4AB, BC-3, BC-5AB &amp; BC-21B</t>
  </si>
  <si>
    <t>Procurement of 4 Numbers Mobile Coal sampling Equipments (Augur Machines)</t>
  </si>
  <si>
    <t>Boiler Maintenance -II</t>
  </si>
  <si>
    <t xml:space="preserve">Up  Gradation of existing volumetric belt type coal feeders to gravimetric rotary weigh coal feeder of U-5 &amp; 6 at CSTPS </t>
  </si>
  <si>
    <t>DPR for the Work of Modification of existing coal bunker and commissioning of bunker chute assembly with vibrating motor to avoid bunker mouth coal choke up for Unit 5 &amp;6 at CSTPS, Chandrapur.</t>
  </si>
  <si>
    <t>DPR for  Supply &amp; Replacment of Boiler Thermal Insulation Unit 5 &amp;6, 7 at CSTPS, Chandrapur.</t>
  </si>
  <si>
    <t>Detailed Project Report for Manufacturing, supply and application of wear resistance liners for Coal Mill XRP-1043 and Procurement of Complete Gear box for Coal Mill XRP-1043, ID Fan impeller and sub assembly for Unit 5 &amp; 6 At CSTPS, Chandrapur.</t>
  </si>
  <si>
    <t>DPR for Modification and Restoration of Eco. outlet to ESP inlet duct of Unit -6 (500MW) CSTPS, Chandrapur .</t>
  </si>
  <si>
    <t>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t>
  </si>
  <si>
    <t>DPR for Supply &amp; Replacement of Divisional Panels in Boiler Unit 5,6 &amp; 7 and Economizer upper coil assembly in Unit 5 &amp; 6 CSTPS, Chandrapur.</t>
  </si>
  <si>
    <t>DPR for the Supply &amp; Replacement of Platen Superheater, Front Reheater in Unit-7 and Economizer middle &amp; Economizer lower coil assembly in Unit 5 &amp; 6 CSTPS, Chandrapur.</t>
  </si>
  <si>
    <t>DPR for the Supply &amp; Replacement of Front &amp; Rear Reheater coil assemblies and LTSH terminal tube assembly in Boiler Unit 5 &amp; 6</t>
  </si>
  <si>
    <t xml:space="preserve">DPR for the Supply &amp; Replacement of Front &amp; Rear Reheater coil assemblies and LTSH terminal tube assembly in Boiler Unit 5 &amp; 6 . </t>
  </si>
  <si>
    <t>DPR For Coal Mill Performance Improvement and Life Enhancement of BHEL Make XRP-1043 Coal Mills in Unit 5 &amp; 6 At CSTPS, Chandrapur.</t>
  </si>
  <si>
    <t>Turbine Maintenance-II</t>
  </si>
  <si>
    <t>Upgradation and modernization scheme for Air Washer system installed in U-5 &amp; 6, CSTPS, Chandrapur</t>
  </si>
  <si>
    <t>Design, Supply, Installation, Testing &amp; commissioning of Energy Efficient Air Washer System for Unit -5 &amp; 6, 500MW, CSTPS, Chandrapur</t>
  </si>
  <si>
    <t>Schemes for Improvement in availability &amp; performance of feed system for U-5, 6 &amp; 7, CSTPS, Chandrapur</t>
  </si>
  <si>
    <t>Procurement of BFP Booster Pump assembly for Unit-5, 6 &amp; 7 CSTPS Chandrapur</t>
  </si>
  <si>
    <t>Procurement of Boiler Feed Pump catridge with CI sealing for Unit- 5 &amp; 6 CSTPS Chandrapur</t>
  </si>
  <si>
    <t>Procurement of Modulating type Boiler Feed Pump Recirculation valve  assembly for 500 MW, U-5, 6 &amp; 7</t>
  </si>
  <si>
    <t>Procurement of Fully bladed dynamically balanced Rotor (along with both side coupling hub) for TDBFP Turbine</t>
  </si>
  <si>
    <t>Life enhancement and efficiency improvement of 500MW U-5 &amp; 6 TDBFP Lub System</t>
  </si>
  <si>
    <t xml:space="preserve">Life enhancement and Reliability improvement schemes of 500MW Main Turbine Assests </t>
  </si>
  <si>
    <t>Reliability improvement of Low pressure Turbine by maintaining one set of LP free standing blades as insurance spare</t>
  </si>
  <si>
    <t>Performance and efficiency improvement of 500MW U-5 &amp; 6 High Pressure Turbine module</t>
  </si>
  <si>
    <t xml:space="preserve"> Life enhancement and efficiency improvement of 500MW U-5 &amp; 6 Main TG Lub System</t>
  </si>
  <si>
    <t xml:space="preserve"> Reliability improvement of Main Turbine </t>
  </si>
  <si>
    <t>(i)</t>
  </si>
  <si>
    <t>Brief Scope of Work; Procurement of critical spares for Main TG U-5, 6 &amp; 7</t>
  </si>
  <si>
    <t xml:space="preserve">Procurement of HP turbine Module along with breach nuts and pipe spool pieces (Type:H30-100-2) for Unit-7, CSTPS, Chandrapur </t>
  </si>
  <si>
    <t xml:space="preserve">Reliability improvement of IP Turbine for 500 MW Main TG U-5 &amp; 6 </t>
  </si>
  <si>
    <t>Energy saving in Air compressors</t>
  </si>
  <si>
    <t>Air Compressor Unit-7 to be replaced in a phased manner with energy efficient compressor</t>
  </si>
  <si>
    <t>Efficiency Upgrade of AC Plant of Unit-5 &amp; 6</t>
  </si>
  <si>
    <t>Design, Manufacture, Supply, Erection &amp; Commissioning,environment friendly, Efficiency Upgrade of AC Plant of Unit-5 &amp; 6</t>
  </si>
  <si>
    <t>Electrical Maintenance-II</t>
  </si>
  <si>
    <t>Supply, Installation, Testing, Commissioning for complete solution and comprehensive protection and monitoring package along with retrofit of allied accessories for Generator Transformers for 3 X 500 MW Unit#5,6&amp;7 500MW Stage-III CSTPS Chandrapur.</t>
  </si>
  <si>
    <t>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t>
  </si>
  <si>
    <t>DPR for Life enhancement and Energy efficiency of Critical HT Auxiliaries of Unit#3 to 7, CSTPS, Chandrapur</t>
  </si>
  <si>
    <t>Life enhancement and Energy efficiency of Critical HT Auxiliaries of Unit#3 to 7, CSTPS, Chandrapur</t>
  </si>
  <si>
    <t>DPR for “Supply &amp; Installation of energy saving plates for Energy Conservation  at 3X500MW, CSTPS, Chandrapur.”</t>
  </si>
  <si>
    <t>Supply &amp; Installation of energy saving plates for Energy Conservation  at 3X500MW, CSTPS, Chandrapur.</t>
  </si>
  <si>
    <t xml:space="preserve">Complete renovation of Chimney elevator of Unit-5,6,7
</t>
  </si>
  <si>
    <t>Complete revamping of chimney aviation obstruction lights (AOL) &amp; other associated spares installed at unit#5,6&amp;7 CSTPS Chandrapur.</t>
  </si>
  <si>
    <t>Provision of 11KV supply to Aundha pump house from U 5,6&amp;7 Station boards.</t>
  </si>
  <si>
    <t xml:space="preserve">DPR for Energy saving by installation of VFD for CEP motors at Unit#5 to 9, CSTPS, Chandrapur.
</t>
  </si>
  <si>
    <t xml:space="preserve">Energy saving by installation of VFD for CEP motors at Unit#5 to 9, CSTPS, Chandrapur.
</t>
  </si>
  <si>
    <t>DPR for Energy saving by installation of VFD for PA Fan &amp; ID Fan  motors at Unit#5 to 9, CSTPS, Chandrapur.</t>
  </si>
  <si>
    <t>Energy saving by installation of VFD for PA Fan &amp; ID Fan  motors at Unit#5 to 9, CSTPS, Chandrapur.</t>
  </si>
  <si>
    <t>DPR for refurbishment of Critical HT &amp; LT board installed at Unit#5,6,&amp;7, CSTPS Chandrapur.</t>
  </si>
  <si>
    <t xml:space="preserve"> Refurbishment of Critical HT &amp; LT board installed at Unit#5,6,&amp;7, CSTPS Chandrapur.</t>
  </si>
  <si>
    <t>Refurbishment of LV bus duct Bus duct of UAT, SAT, station transformer installed at Unit#5,6,&amp;7, CSTPS Chandrapur.</t>
  </si>
  <si>
    <t>Instrumentation &amp; Control-II</t>
  </si>
  <si>
    <t>Complete Supply ,Erection and Commissioning DDCMIS system of Unit 7 at CSTPS</t>
  </si>
  <si>
    <t>Complete Supply ,Erection and Commissioning DDCMIS system of Unit 7  at CSTPS</t>
  </si>
  <si>
    <t xml:space="preserve">Replacement of various motorised control actuators at Unit 5, 6  CSTPS,Chandrapur.                              </t>
  </si>
  <si>
    <t>Upgradation of Online Connectivity and Environmental Monitoring (OCEMS) System at Unit-5,6&amp;7</t>
  </si>
  <si>
    <t xml:space="preserve">Procurement of I&amp;C Testing Labouratory Instruments </t>
  </si>
  <si>
    <t xml:space="preserve">Upgradation of various motorised control actuators at Unit-7,  CSTPS,Chandrapur.                              </t>
  </si>
  <si>
    <t>Implementation of Flexible Operation Solutions for Unit5,6 &amp;7, CSTPS, Chandrapur</t>
  </si>
  <si>
    <t>Supply of sub-assy for ID Fan VFD System&amp;  Energy Management System (EMS) at Stage-III, CSTPS, &amp; Procurement of numerical motor/feeder protection relay</t>
  </si>
  <si>
    <t>Supply of sub-assy for ID Fan VFD System</t>
  </si>
  <si>
    <t>Energy Management System (EMS) at Stage-III, CSTPS, Chandrapur.</t>
  </si>
  <si>
    <t>Procurement of numerical motor/feeder protection relays</t>
  </si>
  <si>
    <t>Procurement of portable multi function test kit, Microprocessot based CB TIM, CRM &amp; MVDT, CBO analyser, Vacuum cleaner bottle HV tester</t>
  </si>
  <si>
    <t>Supply and commissioning of Energy Optimization &amp; Real Time Analysis system software for Auxiliary Power management of power network &amp; Pump performance monitoring system for water pumping stations for Unit#5,6&amp;7, CSTPS, Chandrapur</t>
  </si>
  <si>
    <t>Supply and commissioning of Energy Optimization &amp; Real Time Analysis system software for Auxiliary Power management of power network</t>
  </si>
  <si>
    <t>Supply and installation of advanced Microprocessor based Pump performance monitoring system for water pumping stations for Unit#5,6&amp;7, CSTPS, Chandrapur</t>
  </si>
  <si>
    <t>ODP-II</t>
  </si>
  <si>
    <t>Complete reconditioning of Condensate cooling water system, Ash raw water system &amp; fire fightning system of U-5,6 &amp; 7</t>
  </si>
  <si>
    <t xml:space="preserve"> Complete reconditioning of cooling tower 5A &amp; 5B of Unit -5. </t>
  </si>
  <si>
    <t>Replacement of  Complete pump assembly of CCW pump installed at U-5,6,7.</t>
  </si>
  <si>
    <t xml:space="preserve"> Replacement of  Complete pump assembly of ACW  pump installed at U-5,6,7.</t>
  </si>
  <si>
    <t xml:space="preserve"> Complete reconditioning of Ash Raw water system &amp; DM/NDM system of U- 7. </t>
  </si>
  <si>
    <t xml:space="preserve">Complete reconditioning of Fire fightning system of Stage -I, II, III. </t>
  </si>
  <si>
    <t xml:space="preserve">Upgradation of existing DM water system along with supply, erection &amp; Commissioning of PLC panel, Instrumentation, CPVC Pipes &amp; fittings, installed at WTP–500MW, CSTPS, Chandrapur.
</t>
  </si>
  <si>
    <t>Various work for renovation &amp; improvement of ash disposal pipeline system of Unit # 5 &amp; 6 at  CSTPS, Chandrapur.</t>
  </si>
  <si>
    <t>Supply, Erection &amp; commissioning of third 400 NB ash slurry disposal pipeline for Unit #5 at CSTPS, Chandrapur</t>
  </si>
  <si>
    <t>Supply, Erection, Replacement of 400 NB MSERW pipes of existing Ash disposal pipelines of Unit # 5 &amp; 6 in ‘B’ &amp; ‘C’ zone at CSTPS, Chandrapur.</t>
  </si>
  <si>
    <t>Design, engineering, supply, installation and commissioning of disposal of bottom ash in under ground mines at Chandrapur area WCL at CSTPS, Chandrapur</t>
  </si>
  <si>
    <t>Supply and replacement of 400 NB MSERW pipe lines of ash disposal system in Ash Handling Plant at CSTPS, Chandrapur.</t>
  </si>
  <si>
    <t>Procurement and replacement of 400 NB MSERW pipe lines of ash disposal system in Ash Handling Plant at CSTPS, Chandrapur.</t>
  </si>
  <si>
    <t>WTP-II</t>
  </si>
  <si>
    <t xml:space="preserve">SWAS system &amp; STREAM FILTRATION FOR COOLING WATER SYSTEM </t>
  </si>
  <si>
    <t>Revamping of SWAS system at 3 x 500 MW at WTP-II of CSTPS, Chandrapur</t>
  </si>
  <si>
    <t>STREAM FILTRATION FOR COOLING WATER SYSTEM OF UNIT 5,6,7,8 and 9 OF CSTPS CHANDRAPUR</t>
  </si>
  <si>
    <t>CHP-B</t>
  </si>
  <si>
    <t xml:space="preserve">Renovation of Bunker Hopper of Unit 5&amp;6 along with coal flow system &amp;  Design, Engineering, Manufacturing, Fabrication, Erection and commissioning of Modified Wobbler Feeder at CHPC </t>
  </si>
  <si>
    <t>Scheme-1 Work of Modification,Upgradation &amp; renovation of Bunker Hopper of Unit 5&amp;6 along with coal flow system at CSTPS Chandrapur</t>
  </si>
  <si>
    <t>Scheme-2 :- Renovation &amp; up gradation of conveyor gantries &amp; Travelling Tripper of CHPB.</t>
  </si>
  <si>
    <t>Scheme-3 :- Design, Engineering, Manufacturing, Fabrication, Erection and commissioning of Modified Wobbler Feeder at CHPC of Unit 6&amp;7 of CSTPS Chandrapur</t>
  </si>
  <si>
    <t xml:space="preserve">installation &amp; commissioning of various LV and MV drives at CHPA &amp; Automation of Control Room of CHPA/B </t>
  </si>
  <si>
    <t>Scheme-1 Design, Engineering, supply, installation &amp; commissioning of various LV and MV drives at CHPA</t>
  </si>
  <si>
    <t xml:space="preserve">Scheme-2 Automation of Control Room of CHPA/B </t>
  </si>
  <si>
    <t>Scheme-3 Design, Engineering, supply, installation &amp; commissioning of various MV VFD for Crusher 1,2,3&amp;4 at CHPB</t>
  </si>
  <si>
    <t>Scheme-4:- Renovation modernization of 11 KV PMCC Board at Sub-Station-2 of CHPB</t>
  </si>
  <si>
    <t>Scheme-1: Renovation &amp; Upgrdation of Bunker lift of Unit 5,6&amp;7 of CHPB</t>
  </si>
  <si>
    <t>Scheme-2:- Desgin, Engineering, supply, installation &amp; commissioning of Energy chain system at various locations of CHPB &amp; CHPC</t>
  </si>
  <si>
    <t xml:space="preserve">Upgradation of old ropeway, BC-108 A/B, installation of coal pile thermal monitoring system for stack pile of CHPA/B. </t>
  </si>
  <si>
    <t>Scheme-1 Work of Renovation &amp; upgradation of Ventilation system of CHPA&amp;CHPB.</t>
  </si>
  <si>
    <t>Scheme-2: Design, Engineering, Supply, fabrication, Erection, installation &amp; commissioning of modified take up arrangement for BC 108A/B of CHPB.</t>
  </si>
  <si>
    <t>Scheme-3: Design, Engineering, supply &amp; installation of coal pile thermal monitoring system for stack pile of CHPA/B.</t>
  </si>
  <si>
    <t>Scheme-3: Design, Engineering, supply &amp; installation of Belt Tear Detector system for belt conveyor system of CHPB.</t>
  </si>
  <si>
    <t>Scheme-4: Capacity Enhancement of Belt Conveyor Drives of CHPB by upgrdation of conveyor drvie system.</t>
  </si>
  <si>
    <t>Modification &amp; upgradation in Railway Track network of CSTPS</t>
  </si>
  <si>
    <t xml:space="preserve">Scheme-1: Work of Modification &amp; upgradation in Railway Track network of CSTPS by Provision of additional take off &amp; cutoff point for CHPD and empty formation at WT outhaul in CSTPS Railway Siding. </t>
  </si>
  <si>
    <t>Scheme-1: Work of Modification &amp; upgradation in Railway Track network of CSTPS by Complete Track Renewal of old BG rail with other allied works in CSTPS Railway Siding.</t>
  </si>
  <si>
    <t>extension of Pipe Conveyor System from Padmapur Loading Station to Coal Handling Plant-C of Unit 5,6&amp;7 at CSTPS Chandrapur.</t>
  </si>
  <si>
    <t>Scheme-1: Augmentation of extension of Pipe Conveyor System from Padmapur Loading Station to Coal Handling Plant-C of Unit 5,6&amp;7 at CSTPS Chandrapur.</t>
  </si>
  <si>
    <t>Civil U#3  to U#7</t>
  </si>
  <si>
    <t xml:space="preserve">Provision for Scientific storage of coal reject and leachate collection system at CSTPS, Chandrapur </t>
  </si>
  <si>
    <t>Provision for Scientific storage of coal reject and leachate collection system at CSTPS, Chandrapur</t>
  </si>
  <si>
    <t xml:space="preserve">Infrastructure  development scheme for improvement of CHP at CSTPS, Chandrapur </t>
  </si>
  <si>
    <t xml:space="preserve">Construction of RCC platform facility for Coal storage &amp; transportation in CHP-B STACKER I &amp; II area (500MW) at CSTPS, Chandrapur </t>
  </si>
  <si>
    <t>Contruction of cement concrete roads in CHP area at CSTPS, Chandrapur</t>
  </si>
  <si>
    <t>Arresting Leakages by  water proofing treatment in main Plant &amp; ancillary buildings  at CSTPS, Chandrapur.</t>
  </si>
  <si>
    <t xml:space="preserve">A)- water proofing treatment in Control room of WTP-I area.
(B)- water proofing treatment inControl room of WTP-II area.
(C)-  water proofing treatment in Control room of CT Fan area 
(D)- water proofing treatment in   Main Plant area. </t>
  </si>
  <si>
    <t>Structural strengthening of CHP-A buildings</t>
  </si>
  <si>
    <t>Infrastructure Deveolpment of CSTPS colony at CSTPS Chandrapur .</t>
  </si>
  <si>
    <t>i- Construction of new ESR (Elevated Storage Reservoir) at CSTPS Chandrapur</t>
  </si>
  <si>
    <t>ii- Providing &amp; Rerouting of existing water supply pipe line at CSTPS Chandrapur</t>
  </si>
  <si>
    <t>iii- Providing &amp; Rerouting of esiting sewer line at CSTPS colony Chandrapur</t>
  </si>
  <si>
    <t>iv- Providing water proofing treatment to terrace slab of residential building aaat CSTPS colony Chandrapur</t>
  </si>
  <si>
    <t>v- Construction of storm water drain along major and internal road of CSTPS colony at Chnadrapur</t>
  </si>
  <si>
    <t>vi-Improvement of existing major and internal Bitumen   road of CSTPS colony  by Bituminous treatment  at  CSTPS Chandrapur</t>
  </si>
  <si>
    <t>Renovation of residential buildings , Public building , Road and other allied civil works in CSTPS colony at Chandrapur</t>
  </si>
  <si>
    <t>i- Renovation and Beautification of residential building ( Type A, B, C, D, E and F)  Phase -II at CSTPS Chnadrapur</t>
  </si>
  <si>
    <t>ii-Renovation of old and new market at CSTPS Chandrapur</t>
  </si>
  <si>
    <t>iii-Improvement of exsiting Main road by Cement Concrte road  in colony at CSTPS Chandrapur</t>
  </si>
  <si>
    <t>iv-Renovation of Civil and Electrical Maint office building at CSTPS Chandrapur.</t>
  </si>
  <si>
    <t xml:space="preserve">v- Renoavtion of Post office building and Bank Building at CSTPS Chandrapur </t>
  </si>
  <si>
    <t>vi- Renovation fo Erai Dam guest House at CSTPS Chandrapur</t>
  </si>
  <si>
    <t>vii- Improvement of Erai dam approch road by Bituminous treatment at CSTPS Chnadrapur</t>
  </si>
  <si>
    <t>Construction of new residential building ,Hospital Building ,Chemmary Building,security office building  and allied civil work infrastructure in colony at CSTPS Chandrapur</t>
  </si>
  <si>
    <t>i- Construction of new residential staff quarter of A, B ,C D and E type  building in colony at CSTPS Chandrapur</t>
  </si>
  <si>
    <t>ii-Construction of New Hospital Building at CSTSP Chandrapur</t>
  </si>
  <si>
    <t>iii-Construction of new Chummary Building at CSTPS Chandrapur</t>
  </si>
  <si>
    <t>iv-Construction of new security office and check post at various location in colony at CSTPS Chandrapur</t>
  </si>
  <si>
    <t>v-Construction of swimming pool in colony at CSTPS Chandrapur</t>
  </si>
  <si>
    <t>vii-Providing new drinking water supply DI- pipe line  300 mm dia .for domestic water supply to rsidential colony at CSTPS Chandrapur.</t>
  </si>
  <si>
    <t>viii-Rain water Harvesting system to residential building at CSTPS Chandrapur.</t>
  </si>
  <si>
    <t>Renovation of public utility building of CSTPS, Chandrapur</t>
  </si>
  <si>
    <t>Renovation and interior decoration of Hirai guest house</t>
  </si>
  <si>
    <t>Renovation and interior decoration of existing chummery guest house</t>
  </si>
  <si>
    <t>Renovation and interior decoration of existing Erai dam guest house</t>
  </si>
  <si>
    <t xml:space="preserve">Work of interior decoration by proding stop cabin arrangement and other internal architechture decorative work for RP section of admin building </t>
  </si>
  <si>
    <t>FY 2024-24</t>
  </si>
  <si>
    <t>(j) = (h )+ (i)</t>
  </si>
  <si>
    <t>(k) = (j) - (g)</t>
  </si>
  <si>
    <t>Y2</t>
  </si>
  <si>
    <t>MERC/CAPEX/2024-2025/MSPGCL/0475 Dt 06.08.2024</t>
  </si>
  <si>
    <t>Y3</t>
  </si>
  <si>
    <t>MERC/CAPEX/2024-25/MSPGCL/0473 Dt 06.08.2024</t>
  </si>
  <si>
    <t>Y4</t>
  </si>
  <si>
    <t>MERC/CAPEX/2024-2025/MSPGCL/0476 Dt 06.08.2024</t>
  </si>
  <si>
    <t>Y5</t>
  </si>
  <si>
    <t>Performance Improvement &amp; Life Extension Schemes for CHP of Unit 5 to 7 of CSTPS, Chandrapur. -Part-2</t>
  </si>
  <si>
    <t>MERC/CAPEX/MSPGCL/2023-2024/0466 Dt 02.08.2024</t>
  </si>
  <si>
    <t>Replacement of LTSH assemblies in U- 5</t>
  </si>
  <si>
    <t>Replacement of complete Z-panels in unit- 5</t>
  </si>
  <si>
    <t>MTR Order
(227 of 2022)</t>
  </si>
  <si>
    <t>MERC/CAPEX/MSPGCL/2023-24/496 Dt 08.08.2024</t>
  </si>
  <si>
    <t>Stacker Reclaimer, Impact Crusher and Conveyor Drive reliability &amp; availability improvement scheme for CHP of Unit 5,6&amp;7 CSTPS Chandrapur.- Elecon</t>
  </si>
  <si>
    <t>MERC approved MERC/CAPEX/MSPGCL/2023-24/566  Dt 09.09.2024</t>
  </si>
  <si>
    <t xml:space="preserve">Scheme-1: Reliability &amp; availability improvement for Stacker Reclaimer by supply &amp; commissioning of essential equipment at CHPB of Unit 5,6&amp;7 CSTPS  Chandrapur. </t>
  </si>
  <si>
    <t xml:space="preserve">Scheme-2: Reliability &amp; availability improvement for Conveyor Drive by supply &amp; commissioning of essential equipment at CHPB of Unit 5,6&amp;7 CSTPS </t>
  </si>
  <si>
    <t>Y11</t>
  </si>
  <si>
    <t>Design, Engineering, Manufacturing, Supply, Erection, Commissioning and testing of Wagon Locking System for wagon Tippler &amp; Portable Reclaim Feeder for CHP of Unit 5 to 9 of CSTPS, Chandrapur</t>
  </si>
  <si>
    <t>Scheme-1: Design, Engineering, Manufacturing, Supply, Erection, Commissioning and testing of Wagon Locking System for Wagon Tippler of CHP of Unit 5 to 9 of CSTPS Chandrapur.</t>
  </si>
  <si>
    <t>Scheme-2: Design, Engineering, Manufacturing, Supply, Erection, Commissioning, and testing of Portable Reclaim Feeder for CHP of Unit 5 to 9 in CSTPS Chandrapur.</t>
  </si>
  <si>
    <t>Y12</t>
  </si>
  <si>
    <t>Efficiency and Reliability improvement of PRDS, HP Heaters &amp;
Boiler pressure part system by rejuvenation of control valves, CSTPS Chandrapur</t>
  </si>
  <si>
    <t>Scheme-1: Procurement of Sub body assembly &amp; Actuator for control &amp; motorized valves for U#3 &amp; U#4 (210MW).</t>
  </si>
  <si>
    <t>Scheme-2: Procurement of HC &amp; LC Feed and Soot Blower Drain Control sub body assembly for control valves for boiler Unit- 5, 6 &amp; 7 (500MW).</t>
  </si>
  <si>
    <t>Scheme-3: Procurement of actuator assembly for control valves for boiler Unit- 5, 6 &amp; 7 (500MW).</t>
  </si>
  <si>
    <t>Scheme-4: Procurement of HP heaters drip sub body assembly for control valve of 500MW Unit-5,6&amp;7.</t>
  </si>
  <si>
    <t>Scheme-5: Procurement of actuator assembly for control valve of 500MW Unit-5,6&amp;7.</t>
  </si>
  <si>
    <t>Y13</t>
  </si>
  <si>
    <t>Supply &amp; installation of Advanced ESP Controller &amp; Numerical relay at U-7 and DAVR &amp; Up-gradation of Servo valves (ST) for HP-Bypass system at U-5,6,7, CSTPS</t>
  </si>
  <si>
    <t xml:space="preserve">Scheme1: Supply and installation of advanced ESP Controllers for retrofitting in place of existing Alstom make EPIC-II controllers at ESP U-7 </t>
  </si>
  <si>
    <t>Scheme-2: Supply and installation of DAVR at U-5,6,7</t>
  </si>
  <si>
    <t>Scheme 3: Supply, installation and commissioning of numerical protection relays with set of auxiliary relays for HT switchgear, Unit-7</t>
  </si>
  <si>
    <t>Scheme 4: Up-gradation of Servo valves (ST) by Proportional valves (PV) &amp; oil unitOV to HV for HP- Bypass system in U-5,6,7</t>
  </si>
  <si>
    <t>Y14</t>
  </si>
  <si>
    <t>Improvement in Reliability and Life Enhancement of Coal Mill by Refurbishment of Flender make KMS 850 Gear Box of XRP-1043 Coal Mill Unit 5 &amp; 6 at CSTPS, Chandrapur</t>
  </si>
  <si>
    <t>Coal Mill Life Enhancement by Refurbishment of Flender make KMS 850 gear box of XRP-1043 coal mill in Unit-5&amp;6</t>
  </si>
  <si>
    <t>MODIFICATION AND RESTORATION OF APH OUTLET TO ESP INLET DUCTS AT U#3 (210MW)</t>
  </si>
  <si>
    <t>Plant &amp; Machinery</t>
  </si>
  <si>
    <t>N</t>
  </si>
  <si>
    <t>DPR for Fire Detection &amp; Alarm and Protection System from Fire and Providing Rapid Extinguishing Clean Agent (CA) System at Unit -7, Outdoor Plants, CHPs, Service building &amp; Admin Building at CSTPS</t>
  </si>
  <si>
    <t>Replacement of 400V, 220V, 50V, 26V batteries and its battery chargers at 210MW, Breakers, VFDs at compressor, Watch Tower</t>
  </si>
  <si>
    <t>Batteries</t>
  </si>
  <si>
    <t xml:space="preserve">Up-gradation of complete Instrumentation System including  FSSS System , Soot Blower System, Station C &amp;I System ,Turbine protection system, Turbovisory, HP/LP and PRDS at CSTPS Unit # 3&amp;4 (210 MW) </t>
  </si>
  <si>
    <t>Retrofitting/Upgradation of critical control loops by multiloop programmable controllers at Unit #3 &amp; 4, Upgradation of old ACS, PLC, SCADA WTP, FBTS, WTP measuring and instrumentation &amp; other WTP improvement schemes</t>
  </si>
  <si>
    <t>Vehicles</t>
  </si>
  <si>
    <t>Procurement of Fully Bladed &amp; Dynamically Balanced IP Rotor (M 30-50) for 500MW Unit-5 &amp; 6, CSTPS, Chandrapur under Capital Nature items.</t>
  </si>
  <si>
    <t>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t>
  </si>
  <si>
    <t>DPR for "Complete renovation of Chimney elevator ) of Unit-5,6,7" &amp;
Complete revamping of chimney aviation obstruction lights (AOL) &amp; other associated spares installed at unit#5,6&amp;7 CSTPS Chandrapur. &amp;
DPR for “Provision of 11KV supply to Aundha pump house from Unit 5,6&amp;7.”</t>
  </si>
  <si>
    <t>Cooling Towers and Circulating Water Systems</t>
  </si>
  <si>
    <t>Revamping of induced draft Cooling tower - 6A &amp; 6B internals with supply &amp; replacement to improve the performance of Cooling tower of Unit -6 (500MW), CSTPS, Chandrapur</t>
  </si>
  <si>
    <t>Replacement of  Complete pump assembly of CCW pump, ACW pump and other schemes</t>
  </si>
  <si>
    <t>Renovation &amp; Upgrdation of Bunker lift &amp; Desgin, Engineering, supply, installation &amp; commissioning of Energy chain system at various locations of CHPB &amp; CHPC</t>
  </si>
  <si>
    <t>Structural strengthening of Unit 3&amp; 4 at CSTPS, Chandrapur</t>
  </si>
  <si>
    <t>Buildings</t>
  </si>
  <si>
    <t>R&amp;M/LE for Identified Thermal units of MSPGCL</t>
  </si>
  <si>
    <t>R&amp;M/LE for Identified Thermal units of MSPGCL, CSTPS U-3</t>
  </si>
  <si>
    <t>R&amp;M/LE for Identified Thermal units of MSPGCL, CSTPS U-4</t>
  </si>
  <si>
    <t xml:space="preserve">CHP Improvement Schemes </t>
  </si>
  <si>
    <t>CHP Improvement Schemes at CHP-A, B, C</t>
  </si>
  <si>
    <t>Developlment &amp; Upgradation of SAP for MSPGCL</t>
  </si>
  <si>
    <t>Software</t>
  </si>
  <si>
    <t>Y8, Y9</t>
  </si>
  <si>
    <t>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t>
  </si>
  <si>
    <t>Relliabiility</t>
  </si>
  <si>
    <t>Combined Fire and Rescue vehicle with Hydraulic Platform (Multipurpose Fire Tender)</t>
  </si>
  <si>
    <t>Fire fighting</t>
  </si>
  <si>
    <t>Quick Response Vehicle (Multipurpose Fire Tender)</t>
  </si>
  <si>
    <t xml:space="preserve">High capacity Machine for debris transporting by Mechanized way (Vehicle) along with jetting machine </t>
  </si>
  <si>
    <t>CHP</t>
  </si>
  <si>
    <t>Civil</t>
  </si>
  <si>
    <t>Loadability</t>
  </si>
  <si>
    <t>CHP-C</t>
  </si>
  <si>
    <t>Design, Engineering, supply, Erection and commissioning of new fire fighting system at Pipe conveyor of CSTPS, Chandrapur</t>
  </si>
  <si>
    <t>Reliability &amp; availability improvement of coal transportation by Procurement of UTS (BOBR) Wagons for CHP</t>
  </si>
  <si>
    <t>Reliability &amp; availability improvement by replacement of set of internals for Paddle feeders</t>
  </si>
  <si>
    <t>Reliability &amp; availability improvement by replacement of transfer chutes at CHP-C</t>
  </si>
  <si>
    <t>Design, supply, installation and commissioning of Smart Energy Efficienient Illumination System for safety precautions and proving suitable working conditions  at stg-II &amp; III, CSTPS, Chandrapur</t>
  </si>
  <si>
    <t>Implementation of Flexible Operation Solutions  (U-3,4)</t>
  </si>
  <si>
    <t>Implementation of Flexible Operation Solutions (U-3,4)</t>
  </si>
  <si>
    <t>DPR for ash utilisation cell- infrastructure development</t>
  </si>
  <si>
    <t>DPR for development of infrastructure for loading and dispatch of fly ash through Railway Wagons, CSTPS, Chandrapur</t>
  </si>
  <si>
    <t>Other &amp; Civil work</t>
  </si>
  <si>
    <t>Disposal of bottom ash for stowing of u/g mines of Chandrapur Area by installing direct pipeline from CSTPS to WCL</t>
  </si>
  <si>
    <t>Design, supply, installation, testing and commissioning of 100 MT 16X3 Mtr. electronic weigh bridge system, for weighment and dispatch of Pond Ash from Ash bund, CSTPS, Chandrapur</t>
  </si>
  <si>
    <t>Up-gradation Schemes for CAAQM Stations &amp; NABL Laboratory</t>
  </si>
  <si>
    <t>Comprehensive Strategies for Environmental Sustainability at CSTPS: Implementing Zero Discharge Policies and Pollution Control Measures for Effective Water Body Management and Hazard Prevention</t>
  </si>
  <si>
    <t>Upgrading Settling tank near the Coal Reject Area: Installation of Settling Tank Liners and Enhanced Upgraded Pump House Systems to Prevent Acidic Water Seepage into the Ranvendli Nallah which connected to the ERAI River.</t>
  </si>
  <si>
    <t>Implementation of Zero Water Discharge Solutions: Design, Construction, and Commissioning of New Pump Houses for ETP 1 and ETP 2 to Enhance Capacity for Effective Water Recovery</t>
  </si>
  <si>
    <t>Underground Ash Disposal Pipeline Management: Design, Construction, and Installation of Filter Beds Along Ash Disposal Pipelines for Improved Environmental Protection of Water Bodies from Ingress into the Erai River</t>
  </si>
  <si>
    <t>Ash bund peripheral road</t>
  </si>
  <si>
    <t>Construction of peripheral nallah</t>
  </si>
  <si>
    <t>Construction of concrete Roads with drains at colony</t>
  </si>
  <si>
    <t>Fugitive emisson reduction techniques</t>
  </si>
  <si>
    <t>Fugitive emisson reduction schemes</t>
  </si>
  <si>
    <t xml:space="preserve">Supply, Installation, Testing, Commissioning for complete solution and comprehensive protection and monitoring package along with retrofit of allied accessories for Generator Transformers for 3 X 500 MW Unit#5,6&amp;7 </t>
  </si>
  <si>
    <t>Office Equipment</t>
  </si>
  <si>
    <t>E</t>
  </si>
  <si>
    <t>NON-Detailed Project Report for the Work of Upgradation/Renovation of Crusher House of CHPB of Unit-5, 6&amp;7 at CSTPS Chandrapur (benefit U-8,9 by short conveyor coal stacking in catering emergency)</t>
  </si>
  <si>
    <t>Actual Capitalization till FY 2021-22</t>
  </si>
  <si>
    <t>Actual Capex till FY 2021-22</t>
  </si>
  <si>
    <t>Ensuing Years</t>
  </si>
  <si>
    <r>
      <rPr>
        <b/>
        <sz val="11"/>
        <rFont val="Times New Roman"/>
        <family val="1"/>
      </rPr>
      <t>Note</t>
    </r>
    <r>
      <rPr>
        <sz val="11"/>
        <rFont val="Times New Roman"/>
        <family val="1"/>
      </rPr>
      <t>: * - Truing Up for FY 2022-23 &amp; FY 2023-24 to be done under MERC MYT Regulations 2019 with reference to amounts approved in the MYT Order for FY 2020-21 to FY 2024-25</t>
    </r>
  </si>
  <si>
    <t>Benefits cannot be quantified as Pumps are procured as Insurance spares for replacemet in case of emergency reducing down time of auxiliary / unit. As on date 0.94 Cr. of Fixed cost is saved for each day of reduction in unit outage.</t>
  </si>
  <si>
    <t>As the scheme is not related to generation, the cost benefit may not be analysed. However, by implementing the scheme, following benefits is achieved.
1. Stack emission of Unit#3 is reduced.
2. As the two rows of ESP fields are new, availability, reliability of total ESP fields is increased.
3. Repetation of field inspection reduced as replaced by new one as compared to old fields..</t>
  </si>
  <si>
    <t>As the scheme is not related to generation, the cost benefit may not be analysed. However, by implementing the scheme, following benefits will be achieved.
1. Stack emission of Unit#4 will reduced.
2. As the two rows of ESP fields are new, availability, reliability of total ESP fields will increased.
3. Repetation of field inspection will reduced as replaced by new one as compared to old fields..</t>
  </si>
  <si>
    <t xml:space="preserve">1) Increased the structural life of the buildings 2) Maintenance cost of the work is reduced 3) No need to carry out the same work repetatively. 4) Healthy atmosphere created in colony. 5) The above scheme is not related to the generation and it related to provide the services to the employees. </t>
  </si>
  <si>
    <t xml:space="preserve">1) Available good riding surface for traffic movement 2)Smooth traffic movememnt is achieved. 3) maintenance cost of road is reduced. 4) No need to carry out same work again and again 5) Possibility of accidents is reduced by providing the road furniture. 6) The above scheme is not related to the generation and it related to provide the services to the employees. </t>
  </si>
  <si>
    <t>1) Creates a healty atmosphere in colony 2) Same place utilised for gardening and entertainment 3) Maintains the good enviornment in colony 4) The above scheme is not related to the generation and it related to provide the services to the employees</t>
  </si>
  <si>
    <t xml:space="preserve">1)  The said scheme is not related to the generation and it related to provide the services to the employees. </t>
  </si>
  <si>
    <t>As the scheme is not related to generation, the cost benefit may not be analysed. However, by implementing the scheme, following benefits will be achieved.
1. Shunting time will be reduce and will result in reduction in rake detention time.
2. Reduction in damurrages charges.
3. Derailments due to poor rail structure will be reduced.
4. Reduction in maintenance cost.</t>
  </si>
  <si>
    <t xml:space="preserve">•	Boiler efficiency will be improved.
•	APH performance will be improved.
•	Dry flue gas losses will be reduced.
•	Improved Heat Rate.
•	Availability and Reliability of unit will be increased
</t>
  </si>
  <si>
    <t xml:space="preserve">1) Improvement in condenser vacuum.
2)  Improvement in gross heat rate.
3)  Increase in system availability &amp; performance improvement.
4) Increase in heat transfer due to exposure of extra area of hot water to air.
5) L/G ration maintained. </t>
  </si>
  <si>
    <t>a) Revenue Savings : The unit is saved under varying system disturbances
b) Fast &amp; efficient response to supply changeover, Safety during transfer 
c) Increase in efficiency &amp;  Life Expectance of Drives and Driven Equipments
d) Better event analysis and trouble-shooting capabilities. 
 (Payback period is estimated as Apprx. 3.4 years)</t>
  </si>
  <si>
    <t>a) System improvement and reliability of critical 220V DC &amp; 24V DC supply schemes. 
b) Tangible cost saving in terms of reduction in Power consumption and Operational costs. 
c) Drastic reduction in Battery maintenance. 
d) Comprehensive Battery System monitoring.  
e) Prolonged Battery life and improved performance. 
(Payback period is estimated as Apprx. 3.1 years)</t>
  </si>
  <si>
    <t>a) Increase in reliability of critical generator protection system. 
b) Better analytical &amp; diagnostic purpose.  
c) As history and events logging data is available in relay memory  the system shall be very much useful for analysis, in case of unit tripping  
d) Reduction in repairs of faulty relays. 
(Payback period is estimated as Apprx. 1 year)</t>
  </si>
  <si>
    <t xml:space="preserve">GTR reliability increase.
</t>
  </si>
  <si>
    <t>• Reliability and availability of system will be improved.
• Increase in energy efficiency due to improved material and manufacturing methods, Thus lower internal losses and additional energy savings.
• Lesser maintenance and monitoring costs.
• Emergency tendering cost in case of failure of existing BCW motor will be minimised</t>
  </si>
  <si>
    <t>1. Cost effective and more efficient
2. Reduces lifts down time and failure.
3. Improved reliability and safety and lower maintenance cost
4. Enhanced appearance and intangible benefits:</t>
  </si>
  <si>
    <t xml:space="preserve">1) Water losses will be reduced by providing and laying new pipeline. 2) Irrigation water royalty will be reduced 3) Generation cost will be reduced 4) Scarcity of the water at one day reservoir will be minimised </t>
  </si>
  <si>
    <t>a) Ease of maintenance,
b) Improved availability and Reliability of the system
c) Increased protection to motors and equipment’s.
d) The latest breakers being technologically superior to old designed breakers will be more user friendly.
e) Reduction in outage hours on account of failure.
f) Reduction in maintenance.
g) Overall improvement in performance of plant.</t>
  </si>
  <si>
    <t>Improvement of @ 10 Kcal/Kwh in GTHR expected due to improvement in HP / LP Heater efficiency</t>
  </si>
  <si>
    <t xml:space="preserve">a) Availability of ESP Fields shall be enhanced. 
b) Reduction in stack emission levels. 
c) Improvement in ambient air quality. Maintaining MPCB environmental norms 
d) Facilitating adherence to statutory environmental norms and parameters.  
e) Reduction in failure of electronic cards and components. 
 </t>
  </si>
  <si>
    <t>a) Reliability of the critical excitation system.  
b) Improvement in efficiency of the critical excitation system. 
c) Fine precision control of the critical excitation system. 
d) Accurate analysis and trouble shooting of the system.  
e) Better monitoring and supervision of the critical excitation system. 
(Payback period is estimated as 3  years)</t>
  </si>
  <si>
    <t>a) Increase in reliability of critical HT switchgear protection system.  
b) Better analytical &amp; diagnostic purpose. 
c) As history and events logging data is available in relay memory the system shall be very much useful for analysis, in case of feeder tripping.  
d) Reduction in repairs of faulty relays. 
(Payback period is estimated as 2  years)</t>
  </si>
  <si>
    <t>a) Precise light weight mechanical movement. 
b) Wide Operating temperature range suitable for toughest industrial environments. 
c) Anti jamming pulsation action via dither signal from electronic positioner (RK/LK) . 
d) Easy to remove from actuator and re-install when unit is not in service. 
e) Reliable electro-hydraulic mechanism for holding the actuator at its last position in case of loss of hydraulic pressure or electric power. 
(Payback period is estimated as 1.5  years)</t>
  </si>
  <si>
    <t xml:space="preserve">•Coal mill availability will be increased.
•Coal reject from coal mill will be reduced.
•Coal powder fineness will be increased.
•Combustion efficiency will be improved.
•More than 70% of -200 mesh &amp; less than 1% of +50 mesh
•Unburnt fly ash and in bottom ash will be reduced.
•Huge Generation loss and specific oil consumptions on account of non-availability of coal mill will be reduced.
•Auxiliary power consumption will be saved, as repeated changeover of mill will be reduced.
•Increase in loadability of unit.
•Maintenance cost of coal mill will be reduced.
•Reduce coal mill down time.
•Boiler efficiency will be improved.
•Availability and Reliability of unit will be increased.
</t>
  </si>
  <si>
    <t>Improve availability of Coal feeders in rainy seasons .
Reduce down time of Coal feeders.</t>
  </si>
  <si>
    <t>1.Reduce BTL 
2.Boiler efficiency will be improved. 
3.Availability and Reliability of unit will be increased</t>
  </si>
  <si>
    <t xml:space="preserve">•	Reduction in stack loss
•	Increase in life of equipment
•	Achievement in statutory requirement as per MPCB norms
</t>
  </si>
  <si>
    <t>1.Reduce BTL 
2.Boiler efficiency will be improved. 
3.Availability and Reliability of unit will be increased"</t>
  </si>
  <si>
    <t xml:space="preserve">1.	The steam required in the ejector will be eliminated. 
2.	Improvement in the heat rate gain. 
3.	Overall cycle efficiency will improve.  
4.	The rated condenser vacuum can be maintained at rated load 
5.	Vacuum build up fast during rolling reduces time required for set synchronization
</t>
  </si>
  <si>
    <t xml:space="preserve">1.	Increase in pump efficiency. 
2.	Readily availability of spare assembly for urgent replacement during emergent situations. 
3.	Generation Loss due to unpredicted failure/tripping of BFP shall be reduced. 
4.	Boiler Feed Pump availability will be maintained. 
5.	Reliability of operation of Units on low loads will be improved.
</t>
  </si>
  <si>
    <t xml:space="preserve">1.	Reduction auxiliary consumption.
2.	No drop in capacity &amp; loss of efficiency.
3.	Less floor area for installation and decrease in noise level.
4.	Maintenance time is very low in comparison with reciprocating compressor
5.	Reduction in lubricating oil consumption.
6.	Reduction in inventory.
7.	Improvement in availability of compressor for instrumentation purpose
</t>
  </si>
  <si>
    <t xml:space="preserve">1.	Refurbishment of existing Hydrogen compressors will keep the plant in healthy condition.
2.	In house production of hydrogen cylinder will increase. 
3.	Breakdown occurrences will get reduce so breakdown time will minimize.
4.	Unforeseen emergency due to non-availability of hydrogen cylinders will get minimized
5.	Dependency on externally purchase H2 cylinder will reduce
</t>
  </si>
  <si>
    <t xml:space="preserve">1.	Improvement in condenser vacuum
2.	Improvement in gross heat rate.
3.	Increase in life of equipment’s.
4.	Increase in system availability &amp; performance improvement. 
5.	To retain and sustain the performance of cooling tower.
6.	Reduction in auxiliary power consumption.
7.	Reduction in breakdown.
</t>
  </si>
  <si>
    <t xml:space="preserve">1.	Increase reability &amp; availability of system.
2.	Perfect isolation and easy operation during running of plant.
3.	Prevention of heat loss due leakage &amp; passing of valve will be prevented
4.	Improved heat rate of system
5.	Increase life of system 
6.	Reduction in frequent maintenance of valves.
</t>
  </si>
  <si>
    <t xml:space="preserve">1.	Increase pump efficiency.
2.	Improvement in reliability &amp; availability of system
3.	Increase in life of equipment’s.
4.	Increase in system performance improvement. 
5.	Reduction in auxiliary power consumption.
6.	Reduction in breakdown
</t>
  </si>
  <si>
    <t xml:space="preserve">1.	Improved efficiency of pump.
2.	Improved reliability and availability of GS water system
3.	Increase in life of equipment’s.
4.	Increase in performance improvement and efficiency of pumps.
5.	Reduction in auxiliary power consumption.
6.	Reduction in breakdown.
</t>
  </si>
  <si>
    <t>Existing electrical wiring provided for colny are old type and installed since commissioning. By replacing the same with copper wire,
1) corrosion, sparking, discontinuation of supply and short circuit problems can be avoided.
2) Safety of residents and equipment will improve.</t>
  </si>
  <si>
    <t xml:space="preserve">As per IB Recommendation, it is proposed to provide Electrification and illumination to perimeter wall of CSTPS, Chandrapur </t>
  </si>
  <si>
    <t xml:space="preserve">1) Proper electric power distribution will take place.
2) ease of maintenance
3) supply isolation during fault will be easier.
4) Due to replacement, rating of distribution boards will be increased.
5) flashover will be avoided.
6) reptiles and birds will not enters inside the boards.
7) fault can be isolated without secondary damages.
8) frequent failure of supply can be avoided.
9) Reliable and uninterruptable electric power supply can be provided to residential of Urjanagar colony. </t>
  </si>
  <si>
    <t>Existing Energy meters are of old technology, analog type and installed since commissioning of plant. By replacing old energy meter by latest technology electronic energy meter, Following benifits will be added.
1) Accurate measurement of electrical power consumption.
2) Easy to calibrate
3) Power theft can be avoided.
4) Spares and services will be made available from manufacturers for at least next 15 to 20 years.
5) Safety of working staff and equipment will improve.
6) The system will be reliable, ease of maintenance and reduction in maintenance cost.</t>
  </si>
  <si>
    <t>The life of existing battery set is exhausted and completed its useful service life. By replacing old batteries &amp; its charger, Following benifits will be added.
1)It  improve the reliability and performance of the system.
2) Secondary damages will be avoides to Turbine and  Boiler side auxillaries during AC failure
3)Availability will increase and breakdown will reduce.
4)Unit availability will increase due to improved reliability of the D.C. Power Supply,  resulting in Grid stability.
5) Service reliability will increase due to assured backup in case of emergency.
6) Healthy battery backup will be provided to DC auxiliaries and equipment in the event of AC failure.
7) Maintenance of battery sets and chargers will be reduced. Maintenance cost will save in the long run.
8) Availability of battery set during AC failure will reduce failure of critical auxiliaries &amp; avoid generation loss.
9) Major Outage and generation loss can be avoided due to availability of Battery charger.
10) Spares and services will be made available from manufacturers for at least next 15 to 20 years.
11) Safety of working staff and equipment will improve.
12) The system will be reliable, ease of maintenance and reduction in maintenance cost.</t>
  </si>
  <si>
    <t xml:space="preserve">Maintenance of existing breakers (Air Blast Circuit Breakers) due to ageing and non-availability of spares is getting dificult. To cope up with this problems and for smooth running of the plant, it is necessary to retrofit existing breaker of old type with the latest technology (SF6 Gas or Vacuum) which are having high switching rates and greater mechanical endurance where frequent ON/OFF of the motors are carried out. </t>
  </si>
  <si>
    <t xml:space="preserve">1) VFD will reduce  auxiliary power consumption ( APC ) and it will help to achive MERC APC  parameter and to acheive  Zero Disallowance.
2) Improve Reliability and availability </t>
  </si>
  <si>
    <t>1.Improved System availability    2.1% RoE for FGMO implementation.               3.Quick analysis of operational disturbance and implementation of corrective action.                                           4.Improved plant efficiency.</t>
  </si>
  <si>
    <t>1.Improved System availability    2.Quick analysis of operational disturbance and implementation of corrective action.                                           3.Improved plant efficiency.</t>
  </si>
  <si>
    <t>System Reliability , Accurate Monitoring and Control.</t>
  </si>
  <si>
    <t xml:space="preserve">Rake movement will increase which in turn demmurages will reduced </t>
  </si>
  <si>
    <t>Rake unloading time will decreases and no of unloading of rake will increases.Hence,demmurages will decreases</t>
  </si>
  <si>
    <t xml:space="preserve">Dust emmision will reduced </t>
  </si>
  <si>
    <t>Due to suddenly decrease in width of conveyor from 1200 to  1000 mm ,we have to run said conveyor on less load.Hence, coal bunkering and receipt will decreases .Also, cosumption is also decresed</t>
  </si>
  <si>
    <t>Coal receipt through ARW system will increase.</t>
  </si>
  <si>
    <t>Coal bunkering will be increased.</t>
  </si>
  <si>
    <t xml:space="preserve">Coal rake unloading will be increased </t>
  </si>
  <si>
    <t>Coal loading / bunkering /heap formation will be carried out more efficiently.                                                      Existing doxxer completed their useful life and proposed for scrapped.                                     HSD /Lubricant consuption /maintenance cost will be decreased.</t>
  </si>
  <si>
    <t>Existiong loco completed their useful lice and proposed to scrapped.                                    Coal rake movement will be carried out smoothly. Demmurage due to rake movment will decrease.HSD /Lubricant consuption /maintenance cost will be decreased.</t>
  </si>
  <si>
    <t>Coal sampling will be carried out more efficiently.</t>
  </si>
  <si>
    <t>Achieved improvement in GTHR by @ 48 KCal/KWh &amp; Gross Turbine Efficiency by @ 0.97%.</t>
  </si>
  <si>
    <t>Based on Energy Efficiency Calculations expected saving of @ Rs. 41 Lakhs per year.</t>
  </si>
  <si>
    <t>Benefits in quantified terms cannot be calculated as spares shall be procured as Insurance spares for emergency replacement thus reducing down time of auxiliary. However, Feed water system improvement &amp; enhancement can be ascertained. As on date, 8.5MW of APC can be saved for each day of reduction in Auxiliary outage.</t>
  </si>
  <si>
    <t>Benefits cannot be quantified as Critical Turbine spares shall be procured as Insurance spare for replacemet in case of emergency reducing down time of unit. As on date 0.94 Cr. of Fixed cost is saved for each day of reduction in unit outage.</t>
  </si>
  <si>
    <t>Quantified benefits cannot be calculated as refurbished HPT module shall be kept as insurance spare ready for replacement in case of urgency. Unit down time shall be reduced. As on date 0.94 Cr. of Fixed cost is saved for each day of reduction in unit outage.</t>
  </si>
  <si>
    <t>Benefits cannot be quantified as lube oil system efficiency shall be improved. Old system is out of date &amp; is not having any spare support from manufacturers.</t>
  </si>
  <si>
    <t>Benefits cannot be quantified as module shall be procured as Common Pool Insurance spare for replacemet in case of emergency reducing down time of unit. As on date 0.94 Cr. of Fixed cost is saved for each day of reduction in unit outage.</t>
  </si>
  <si>
    <t>Benefits cannot be quantified as rotor shall be procured as Insurance spare for replacemet in case of emergency reducing down time of unit. As on date 0.94 Cr. of Fixed cost is saved for each day of reduction in unit outage.</t>
  </si>
  <si>
    <t>Benifits can be quantified based on Energy Efficiency Calculations. Presently no offer has yet been received. Hence cannot be ascertained.</t>
  </si>
  <si>
    <t>Quantified benifits cannot be calculated directly. Indirect benofots include reliability improvement &amp; compliance to stringent Environment norms.</t>
  </si>
  <si>
    <t>• By installing online Dissolved gas analyser, incipient transformer faults can be detected which helps to prevent further damage to GTR.
• By replacing OIP Condenser Bushings by Resin Impregnated Polymer (RIP) bushing, bushing oil leakages will be vanish permanently.</t>
  </si>
  <si>
    <t>• New UAT in ready replacement form will substantially reduce the generation loss in case of failure Unit Switchgear 6A Incomer-II which is charged from Station board SF13.
•Improves reliability of system due to availability of healthy ST-3.</t>
  </si>
  <si>
    <t>a) Reduction in generation loss causes due to frequent failure of motors.
b) Ease of maintenance,
c) Improved availability and Reliability of the system
d) Reduction in Auxiliary power consumption</t>
  </si>
  <si>
    <t>Reduction in Auxiliary power consumption</t>
  </si>
  <si>
    <t>1)Chimney elaevator reliability incresed.
2)Chimney elaevator maintenance reduced.
3)Inspection, maintenance, calibration and continuous monitoring of emission probes can be done.</t>
  </si>
  <si>
    <t>• By implementing this scheme, the Chimney aviation obstruction light system will remain healthy.
• It is mandatory and statutory requirement; also, few governing bodies such as FAA and ICAO are strictly regulating the use, design, and installation of such lighting devices.</t>
  </si>
  <si>
    <t>Reliability of power supply to AUNDHA pump house will increase.</t>
  </si>
  <si>
    <t>• APC of Chandrapur TPS in MUs consumed would go down.
• The Power Factor would improve to around 0.95 as against 0.84 as of now.
• The VFD provides soft start to the pump avoiding starting jerks caused currently.</t>
  </si>
  <si>
    <t>Ensure reliability of existing HT &amp; LT boards  and also spares availabity.</t>
  </si>
  <si>
    <t>Generation loss due to tripping caused by LV bus duct failures will be minimised and ensure availability of UAT, SAT &amp; ST transformers</t>
  </si>
  <si>
    <t>a) To ensure healthy operation of VFD Channel.  
b) To reduce cost of repairs of VFD cards</t>
  </si>
  <si>
    <t>a) Accurate measurement and continuous monitoring of power consumption and various electrical parameters of all important auxiliaries.
b) Specific auxiliary consumption of individual auxiliary is possible with the help of this system which will help to diagnosis condition of auxiliary and for corrective measures accordingly, to avoid secondary damages.
c) To optimize energy cost savings by efficiently operating existing equipment and reducing appropriate or premature auxiliary outage.
d) Improved budgeting by providing a basis for the more accurate projection of future maintenance of HT auxiliaries.
e) As per CPRI recommendation, the energy consumption of various auxiliaries is to be made online for performance monitoring through EMS.</t>
  </si>
  <si>
    <t>a) To ensure reliable and comprehensive electrical protection to critical Supply Boards
b) To have an accurate understanding of protection or spurious trippings.</t>
  </si>
  <si>
    <t>a) Multifunction test kits can replace the need for multiple test sets, allowing for more efficient testing.
b) Multifunction test kits can be compact and portable, making them easier to move around the lab.
c) Multifunction test kits can have an easy-to-use interface that displays only the necessary functionality.</t>
  </si>
  <si>
    <t>a) To offer accurate control and positioning. 
b) energy efficient and can help machines adapt to flexible processes. 
 c) Improved safety &amp; low operation cost</t>
  </si>
  <si>
    <t>a) Manage, control, visualize, optimize and automate distribution networks from state-wide to city- wide power distribution networks. 
b) An integrated network model for design, planning, protection, reliability, and operations. 
c) Intuitive and user-friendly graphical user interface used by Operators, Planning Engineers, Reliability Analysts and Managers. 
d) Situational Intelligence provides efficient and reliable grid analysis and management during a rapidly changing network state. 
e) Standardization with the majority of industrial applications and easy integration with legacy and third-party software. 
(Payback period is estimated as 1 year)</t>
  </si>
  <si>
    <t>a) The optimum time to repair or replace pumps. 
b) Increased reliability through condition monitoring. 
c) Minimised repair and replacement costs through early detection of mechanical and hydraulic  faults. 
(Scheme is proposed for system improvement only)</t>
  </si>
  <si>
    <t xml:space="preserve">a) Pollution monitoring
b) Early warning system
c) Air quality monitoring helps local governments stay up-to-date with federal, state, and local regulations related to air quality. </t>
  </si>
  <si>
    <t xml:space="preserve">a) Improved accuracy in measurements
b) Optimized efficiency
</t>
  </si>
  <si>
    <t xml:space="preserve">•	Improvement in condenser vacuum
•	Improvement in gross heat rate.
•	Increase in life of equipment’s.
•	Increase in system availability &amp; performance improvement. 
•	To retain and sustain the performance of cooling tower.
•	Reduction in auxiliary power consumption.
•	Reduction in breakdown.
</t>
  </si>
  <si>
    <t xml:space="preserve">•	Improvement in condenser vacuum
•	Improvement in gross heat rate.
•	Increase in life of equipment’s.
•	Increase in system availability &amp; performance improvement. 
•	To retain and sustain the performance of cooling tower.
•	Reduction in auxiliary power consumption.
•	Reduction in breakdown.
</t>
  </si>
  <si>
    <t xml:space="preserve">•	Availability and Reliability of auxiliary / unit will get increased
•	The availability of spares &amp; outage period will reduce substantially.
•	Variable Cost: Due to reduction in down time of auxiliary &amp; improvement in Auxiliary Power Consumption, reduction in Variable cost of generation is expected.
•	Improvement in condenser vacuum
•	Improvement in gross heat rate.
•	Increase in life of equipment’s.
•	Increase in system availability &amp; performance improvement. 
</t>
  </si>
  <si>
    <t xml:space="preserve">•	Improvement in quality of DM water.
•	Achievement in at par Design parameter of DM water.
•	Increase in life of equipment &amp; DM water system.
•	Increase in system availability &amp; performance improvement. 
•	User friendly system in operation &amp; maintenance point of view.
•	Reduction in leakages of acidic &amp; alkaline water so, reduce environmental hazards.
•	Increase in overhaul plant efficiency. 
•	reduction in secondary damages to boiler &amp; boiler tubes. 
•	Environmental safety to avoid hazards due to acid / alkali.
•	Decrease the generation cost &amp; also the cost of DM water. 
</t>
  </si>
  <si>
    <t xml:space="preserve">
</t>
  </si>
  <si>
    <t xml:space="preserve">1.	Ash disposal pipeline outage of U#5 will be minimized.
2.	Ash disposal pipeline availability of U#5 will be increased.
3.	Maintenance costs will be reduced.
4. by implementing DPR scheme; Environmetal &amp; water pollution will be avoided.
5.	Instances of ingress of leaky ash slurry into adjacent fields of farmer and may damage their standing crops will be avoided. 
6.	Ash Disposal Pipelines choke up will be reduced.
7.	After each breakage / leakage of pipelines, flushing is required &amp; hence Auxiliary power consumption for flushing will be reduced. 
9.Water consumption will be reduced.
10.	Wear and Tear of pumps due to flushing will be reduced
</t>
  </si>
  <si>
    <t xml:space="preserve">1.	Ash disposal pipeline outage of U#5 &amp; 6will be minimized.
2.	Ash disposal pipeline availability will be increased.
3.	Maintenance costs will be reduced.
4.	Leaky ash may flow in the river through nallahs and may cause water pollution, by implementing DPR scheme; such water pollution will be avoided.
5.	Instances of ingress of leaky ash slurry into adjacent fields of farmer and may damage their standing crops will be avoided. 
6.	Ash Disposal Pipelines choke up will be reduced.
7.	Environmental pollution will be avoided.
8.	After each breakage / leakage of pipelines, flushing is required &amp; hence Auxiliary power consumption for flushing will be reduced. 
9.	Water consumption will be reduced.
10.	Wear and Tear of pumps due to flushing will be reduced
</t>
  </si>
  <si>
    <t xml:space="preserve">•	Existing lines are @ 14-17KM long and disposing the bottom ash in ash bund. The ash bund capacity will be exhausted soon. Hence the capacity of ash bund will be increased by diverting the bottom ash daily @2000MT to the underground mines of Durgapur Rayatwari Colliery (DRC No. 4&amp;5) from unit 5,6&amp;7.
•	At present in each unit individual lines are kept running for disposing the ash in ash bund. After implementation of this scheme only one series will be kept running, this will save in the auxiliary consumption.
•	The length of lines will be reduced from 16 KM to 6 KM only, this will reduce the wear &amp; tear of pumps &amp; pipes.
•	Due to shorten distance series will be run of 3 pumps as the existing series is running on four pumps in series. This will also save the one pump and reduce the consumption of spares.
•	Yearly requirement of ash pipelines will be reduced.
•	By implementation of this scheme the MoEFCC norms can be achieved. To minimize air pollution by conveying &amp; storing ash in form of slurry.
•	The ash management will work more efficiently; hence power generation will enhance.
</t>
  </si>
  <si>
    <t xml:space="preserve">1.	Ash disposal pipeline outage will be minimized.
2.	 Ash disposal pipeline availability will be increased.
3.	Maintenance costs will be reduced.
4.	Instances of bottom ash ground unloading will be reduced.
5.	Generation loss on account of ash slurry disposal pipelines non-availability will be minimized.
6.	Water pollution due to the increase of leakage ash in the river through nallahs will be avoided.
7.	Ash Disposal Pipelines choke up will be reduced.
8.	Environmental pollution will be avoided.
9.	After each breakage / leakage of pipelines, flushing is required &amp; hence Auxiliary power consumption for flushing will be reduced. 
10.	Water consumption will be reduced.
11.	Wear and Tear of pumps due to flushing will be reduced.
</t>
  </si>
  <si>
    <t>As the schme is not related to generation, the cost benifit may not be analysed. However, by implemeting the scheme, following benifits will be achieved.
1.	Land pollution due to contamination of reject coal with soil shall be restricted.
2.	Contamination of nallah water and subsequent contamination of Erai river due to reject coal shall be avoided.
3.	It shall facilitate smooth movement of transportation of coal reject.
4.	Water logging of area during monsoon will be avoided.</t>
  </si>
  <si>
    <t>As the schme is not related to generation, the cost benifit may not be analysed. However, by implemeting the scheme, following benifits will be achieved.
1.	Smooth CHP operation in stacker area shall be ensured.
2.	Regular maintenance cost will be reduced.
3.	Accident chances shall be reduced.
4.	Contamination of stacked coal with soil shall be restricted and therefore, the CV of coal can be retained.
5.	Capacity of stacker shall be increased.</t>
  </si>
  <si>
    <t>As the schme is not related to generation, the cost benifit may not be analysed. However, by implemeting the scheme, following benifits will be achieved.
1.	Fugitive emission in CHP area will be reduced.
2.	Maintenance cost of the road will be minimized.
3.	The drain water will be circulated efficiently.
4.	Accidents / Casualties will be avoided /minimized.
5.	Facilitation of smooth movement to coal trucks to CHP stack yards and thereby will reduce the chanced of generation loss.
6.	Aesthetic appearance of plant premise is improved.</t>
  </si>
  <si>
    <t>The scheme is not related to generation &amp; therefore quantified benefits may not be feasible to evaluate. However, the benefits of scheme are as under.
1) Roof leakages in buildings will be restricted.
2) Unsafe condition of building structure due to roof leakages shall be avoided.
3) Working environment shall become healthy.
4) Due to restriction of roof leakages machineries / electric panels / records available in building will become safe during monsoon.</t>
  </si>
  <si>
    <t>The scheme is not related to generation &amp; therefore quantified benefits may not be feasible to evaluate. However, the benefits of scheme are as under.
1) Life of structures / buildings will be increased.
2) Chances of accident in future due to failure of structure will be nullified.
3) Chances of generation loss due to failure of structure in near futere will be minimised.
4) Healthy atmosphere among working staff shall be achieved.</t>
  </si>
  <si>
    <t xml:space="preserve">1) It creates more water presuure. The elevated position of water storage tanks allows it to deliver water with more pressure.  2)It will eliminates the expenses and insatllation of pumps. 3) The scheme is not related to the generation and it related to provide the services to the employees. </t>
  </si>
  <si>
    <t xml:space="preserve">1) Maintenance cost will be reduced as compared with the old pipelines 2)The scheme is not related to the generation and it related to provide the services to the employees. </t>
  </si>
  <si>
    <t xml:space="preserve">1) Structural life of the buildings will be incresed 2) Maintenance cost of the work will be reduced . 3) The above scheme is not related to the generation and it related to provide the services to the employees. </t>
  </si>
  <si>
    <t xml:space="preserve">1) Storm water drain will be prevevted flooding by diverting rainwater away from the buildings. 2)Storm water drain will prevent the soil errosion. 3) maintenance cost of road will be reduced. 4) Maintenece cost will be reduced 5) Healthy atmosphere will be created in colony.  6) The scheme is not related to the generation and it related to provide the services to the employees. </t>
  </si>
  <si>
    <t xml:space="preserve">1) Good riding surface will be available for traffic movement 2)Smooth traffic movememnt will be achieved. 3) maintenance cost of road will be reduced. 4) No need to carry out same work repitatively 5) Possibility of accidents will be reduced by providing the road furniture. 6) The scheme is not related to the generation and it related to provide the services to the employees. </t>
  </si>
  <si>
    <t xml:space="preserve">1) Structural life of the buildings will be incresed 2) Maintenance cost of the work will be reduced 3) No need to carry out the same work repetatively. 4) Healthy atmosphere will be created in colony. 5) The above scheme is not related to the generation and it related to provide the services to the employees. </t>
  </si>
  <si>
    <t xml:space="preserve">1) Modern amenities are one of the main advantage of new construction building  2) Maintenance cost of the work will be reduced 3) No need to carry out the same work repetatively. 4) Healthy atmosphere will be created in colony. 5) The above scheme is not related to the generation and it related to provide the services to the employees. </t>
  </si>
  <si>
    <t xml:space="preserve">1) A well desigened pool can enhance the look of residential area. 2) A can be a great place for family and friends to socialize 3)  The above scheme is not related to the generation and it related to provide the services to the employees. </t>
  </si>
  <si>
    <t xml:space="preserve">1) Ground water tablr will be recharged or it will be icreased 2)The scheme is not related to the generation and it related to provide the services to the employees. </t>
  </si>
  <si>
    <t xml:space="preserve">1) Advanced facilities for VIP Guest will be availalbe. 2)  The above scheme is not related to the generation and it related to provide the services to the employees. </t>
  </si>
  <si>
    <t>1) Wall compound protects from the wild animals and thievs  2) Wall compound helps to etsblish the boundaries of a property and prevevnt diputes with neighbours 3) Wall compound creates a secured space for colony residents 4) The above scheme is not related to the generation and it related to provide the services to the employees.</t>
  </si>
  <si>
    <t xml:space="preserve">1) Availability and Reliability of auxiliary / unit  get increased.         2) The availability of spares &amp; outage period reduce substantially.
3) Variable Cost: Due to reduction in down time of auxiliary &amp; improvement in Auxiliary Power Consumption, Variable cost of generation is reduced. 
</t>
  </si>
  <si>
    <t>Heat Rate improvement of 58 KCal/Kwh expected after replacement of module in Unit-6 during proposed COH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</si>
</sst>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 #,##0.00_ ;_ * \-#,##0.00_ ;_ * &quot;-&quot;??_ ;_ @_ "/>
    <numFmt numFmtId="164" formatCode="_-* #,##0.00_-;\-* #,##0.00_-;_-* &quot;-&quot;??_-;_-@_-"/>
    <numFmt numFmtId="165" formatCode="_(* #,##0.00_);_(* \(#,##0.00\);_(* &quot;-&quot;??_);_(@_)"/>
    <numFmt numFmtId="166" formatCode="&quot;ß&quot;#,##0.00_);\(&quot;ß&quot;#,##0.00\)"/>
    <numFmt numFmtId="167" formatCode="0.00_)"/>
    <numFmt numFmtId="168" formatCode="_ * #,##0.0_ ;_ * \-#,##0.0_ ;_ * &quot;-&quot;??_ ;_ @_ "/>
    <numFmt numFmtId="169" formatCode="[$-14009]dd/mm/yy;@"/>
    <numFmt numFmtId="170" formatCode="0.00000"/>
    <numFmt numFmtId="171" formatCode="0.000"/>
  </numFmts>
  <fonts count="48" x14ac:knownFonts="1">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sz val="11"/>
      <name val="Arial"/>
      <family val="2"/>
    </font>
    <font>
      <b/>
      <sz val="14"/>
      <name val="Times New Roman"/>
      <family val="1"/>
    </font>
    <font>
      <b/>
      <sz val="11"/>
      <color indexed="8"/>
      <name val="Times New Roman"/>
      <family val="1"/>
    </font>
    <font>
      <sz val="11"/>
      <color indexed="13"/>
      <name val="Times New Roman"/>
      <family val="1"/>
    </font>
    <font>
      <sz val="12"/>
      <name val="Tms Rmn"/>
    </font>
    <font>
      <sz val="10"/>
      <name val="Helv"/>
    </font>
    <font>
      <sz val="11"/>
      <color indexed="8"/>
      <name val="Calibri"/>
      <family val="2"/>
    </font>
    <font>
      <sz val="8"/>
      <name val="Arial"/>
      <family val="2"/>
    </font>
    <font>
      <b/>
      <sz val="12"/>
      <name val="Arial"/>
      <family val="2"/>
    </font>
    <font>
      <sz val="7"/>
      <name val="Small Fonts"/>
      <family val="2"/>
    </font>
    <font>
      <b/>
      <i/>
      <sz val="16"/>
      <name val="Helv"/>
    </font>
    <font>
      <sz val="10"/>
      <name val="Times New Roman"/>
      <family val="1"/>
    </font>
    <font>
      <sz val="11"/>
      <color theme="1"/>
      <name val="Calibri"/>
      <family val="2"/>
    </font>
    <font>
      <b/>
      <sz val="12"/>
      <color indexed="36"/>
      <name val="Calibri"/>
      <family val="2"/>
    </font>
    <font>
      <sz val="12"/>
      <name val="Calibri"/>
      <family val="2"/>
    </font>
    <font>
      <sz val="12"/>
      <color indexed="8"/>
      <name val="Calibri"/>
      <family val="2"/>
    </font>
    <font>
      <sz val="9"/>
      <color indexed="81"/>
      <name val="Tahoma"/>
      <family val="2"/>
    </font>
    <font>
      <b/>
      <sz val="9"/>
      <color indexed="81"/>
      <name val="Tahoma"/>
      <family val="2"/>
    </font>
    <font>
      <sz val="11"/>
      <color theme="1"/>
      <name val="Book Antiqua"/>
      <family val="2"/>
    </font>
    <font>
      <b/>
      <u/>
      <sz val="11"/>
      <color rgb="FFFF0000"/>
      <name val="Times New Roman"/>
      <family val="1"/>
    </font>
    <font>
      <b/>
      <sz val="12"/>
      <name val="Times New Roman"/>
      <family val="1"/>
    </font>
    <font>
      <b/>
      <sz val="11"/>
      <color indexed="8"/>
      <name val="Calibri"/>
      <family val="2"/>
    </font>
    <font>
      <b/>
      <sz val="12"/>
      <color indexed="36"/>
      <name val="Book Antiqua"/>
      <family val="1"/>
    </font>
    <font>
      <vertAlign val="superscript"/>
      <sz val="12"/>
      <name val="Calibri"/>
      <family val="2"/>
    </font>
    <font>
      <vertAlign val="superscript"/>
      <sz val="9"/>
      <name val="Calibri"/>
      <family val="2"/>
    </font>
    <font>
      <sz val="9"/>
      <name val="Calibri"/>
      <family val="2"/>
    </font>
    <font>
      <b/>
      <sz val="12"/>
      <name val="Calibri"/>
      <family val="2"/>
    </font>
    <font>
      <sz val="10"/>
      <name val="Calibri"/>
      <family val="2"/>
    </font>
    <font>
      <b/>
      <sz val="11"/>
      <name val="Calibri"/>
      <family val="2"/>
      <scheme val="minor"/>
    </font>
    <font>
      <sz val="11"/>
      <name val="Calibri"/>
      <family val="2"/>
      <scheme val="minor"/>
    </font>
    <font>
      <sz val="11"/>
      <color theme="1"/>
      <name val="Bookman Old Style"/>
      <family val="1"/>
    </font>
    <font>
      <sz val="12"/>
      <color theme="1"/>
      <name val="Calibri"/>
      <family val="2"/>
    </font>
    <font>
      <b/>
      <sz val="12"/>
      <color rgb="FF800080"/>
      <name val="Calibri"/>
      <family val="2"/>
    </font>
    <font>
      <sz val="12"/>
      <color rgb="FF000000"/>
      <name val="Calibri"/>
      <family val="2"/>
    </font>
    <font>
      <sz val="12"/>
      <color indexed="36"/>
      <name val="Book Antiqua"/>
      <family val="1"/>
    </font>
    <font>
      <sz val="11"/>
      <name val="Calibri"/>
      <family val="2"/>
    </font>
    <font>
      <b/>
      <sz val="9"/>
      <color rgb="FF000000"/>
      <name val="Tahoma"/>
      <family val="2"/>
    </font>
    <font>
      <sz val="9"/>
      <color rgb="FF000000"/>
      <name val="Tahoma"/>
      <family val="2"/>
    </font>
    <font>
      <sz val="9"/>
      <name val="Times New Roman"/>
      <family val="1"/>
    </font>
    <font>
      <b/>
      <sz val="11"/>
      <color rgb="FF000000"/>
      <name val="Calibri"/>
      <family val="2"/>
    </font>
    <font>
      <sz val="12"/>
      <name val="Times New Roman"/>
      <family val="1"/>
    </font>
    <font>
      <sz val="12"/>
      <color rgb="FF000000"/>
      <name val="Times New Roman"/>
      <family val="1"/>
    </font>
    <font>
      <sz val="12"/>
      <color rgb="FF000000"/>
      <name val="Calibri"/>
    </font>
  </fonts>
  <fills count="18">
    <fill>
      <patternFill patternType="none"/>
    </fill>
    <fill>
      <patternFill patternType="gray125"/>
    </fill>
    <fill>
      <patternFill patternType="solid">
        <fgColor indexed="47"/>
        <bgColor indexed="64"/>
      </patternFill>
    </fill>
    <fill>
      <patternFill patternType="solid">
        <fgColor theme="9" tint="0.39997558519241921"/>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rgb="FF000000"/>
      </patternFill>
    </fill>
    <fill>
      <patternFill patternType="solid">
        <fgColor theme="9" tint="0.39994506668294322"/>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0.34998626667073579"/>
        <bgColor rgb="FF000000"/>
      </patternFill>
    </fill>
    <fill>
      <patternFill patternType="solid">
        <fgColor rgb="FFFFFFFF"/>
        <bgColor rgb="FF000000"/>
      </patternFill>
    </fill>
  </fills>
  <borders count="2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diagonal/>
    </border>
  </borders>
  <cellStyleXfs count="71">
    <xf numFmtId="0" fontId="0" fillId="0" borderId="0"/>
    <xf numFmtId="0" fontId="2" fillId="0" borderId="0"/>
    <xf numFmtId="0" fontId="2" fillId="0" borderId="0">
      <alignment vertical="center"/>
    </xf>
    <xf numFmtId="0" fontId="2" fillId="0" borderId="0"/>
    <xf numFmtId="0" fontId="9" fillId="0" borderId="0" applyNumberFormat="0" applyFill="0" applyBorder="0" applyAlignment="0" applyProtection="0"/>
    <xf numFmtId="0" fontId="10" fillId="0" borderId="8"/>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4" fontId="11" fillId="0" borderId="0" applyFont="0" applyFill="0" applyBorder="0" applyAlignment="0" applyProtection="0"/>
    <xf numFmtId="43" fontId="1" fillId="0" borderId="0" applyFont="0" applyFill="0" applyBorder="0" applyAlignment="0" applyProtection="0"/>
    <xf numFmtId="0" fontId="10" fillId="0" borderId="8"/>
    <xf numFmtId="38" fontId="12" fillId="5" borderId="0" applyNumberFormat="0" applyBorder="0" applyAlignment="0" applyProtection="0"/>
    <xf numFmtId="0" fontId="13" fillId="0" borderId="9" applyNumberFormat="0" applyAlignment="0" applyProtection="0">
      <alignment horizontal="left" vertical="center"/>
    </xf>
    <xf numFmtId="0" fontId="13" fillId="0" borderId="4">
      <alignment horizontal="left" vertical="center"/>
    </xf>
    <xf numFmtId="10" fontId="12" fillId="6" borderId="2" applyNumberFormat="0" applyBorder="0" applyAlignment="0" applyProtection="0"/>
    <xf numFmtId="37" fontId="14" fillId="0" borderId="0"/>
    <xf numFmtId="167" fontId="15" fillId="0" borderId="0"/>
    <xf numFmtId="0" fontId="1" fillId="0" borderId="0"/>
    <xf numFmtId="0" fontId="1" fillId="0" borderId="0"/>
    <xf numFmtId="0" fontId="2" fillId="0" borderId="0"/>
    <xf numFmtId="0" fontId="2" fillId="0" borderId="0"/>
    <xf numFmtId="0" fontId="2" fillId="0" borderId="0"/>
    <xf numFmtId="0" fontId="16" fillId="0" borderId="0"/>
    <xf numFmtId="0" fontId="2" fillId="0" borderId="0"/>
    <xf numFmtId="0" fontId="2" fillId="0" borderId="0"/>
    <xf numFmtId="0" fontId="16" fillId="0" borderId="0"/>
    <xf numFmtId="0" fontId="2" fillId="0" borderId="0"/>
    <xf numFmtId="0" fontId="2" fillId="0" borderId="0"/>
    <xf numFmtId="0" fontId="17" fillId="0" borderId="0"/>
    <xf numFmtId="0" fontId="2" fillId="0" borderId="0"/>
    <xf numFmtId="0" fontId="2" fillId="0" borderId="0"/>
    <xf numFmtId="0" fontId="1" fillId="0" borderId="0"/>
    <xf numFmtId="0" fontId="11" fillId="0" borderId="0"/>
    <xf numFmtId="0" fontId="11" fillId="0" borderId="0"/>
    <xf numFmtId="0" fontId="1" fillId="0" borderId="0"/>
    <xf numFmtId="0" fontId="2" fillId="0" borderId="0"/>
    <xf numFmtId="0" fontId="16" fillId="0" borderId="0"/>
    <xf numFmtId="166"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0" fontId="2" fillId="0" borderId="0"/>
    <xf numFmtId="0" fontId="2" fillId="0" borderId="0" applyBorder="0" applyProtection="0"/>
    <xf numFmtId="43" fontId="1" fillId="0" borderId="0" applyFont="0" applyFill="0" applyBorder="0" applyAlignment="0" applyProtection="0"/>
    <xf numFmtId="0" fontId="23" fillId="0" borderId="0"/>
    <xf numFmtId="0" fontId="2" fillId="0" borderId="0">
      <alignment vertical="center"/>
    </xf>
    <xf numFmtId="9" fontId="1" fillId="0" borderId="0" applyFont="0" applyFill="0" applyBorder="0" applyAlignment="0" applyProtection="0"/>
  </cellStyleXfs>
  <cellXfs count="373">
    <xf numFmtId="0" fontId="0" fillId="0" borderId="0" xfId="0"/>
    <xf numFmtId="0" fontId="3" fillId="0" borderId="0" xfId="1" applyFont="1" applyBorder="1"/>
    <xf numFmtId="0" fontId="4" fillId="0" borderId="0" xfId="1" applyFont="1" applyBorder="1" applyAlignment="1">
      <alignment horizontal="left"/>
    </xf>
    <xf numFmtId="0" fontId="2" fillId="0" borderId="0" xfId="1" applyAlignment="1">
      <alignment vertical="center"/>
    </xf>
    <xf numFmtId="0" fontId="4" fillId="0" borderId="0" xfId="1" applyFont="1" applyBorder="1" applyAlignment="1">
      <alignment vertical="center"/>
    </xf>
    <xf numFmtId="0" fontId="4" fillId="0" borderId="0" xfId="2" applyFont="1" applyAlignment="1">
      <alignment horizontal="right" vertical="center"/>
    </xf>
    <xf numFmtId="0" fontId="3" fillId="0" borderId="0" xfId="2" applyFont="1">
      <alignment vertical="center"/>
    </xf>
    <xf numFmtId="0" fontId="4" fillId="3" borderId="2" xfId="2" applyFont="1" applyFill="1" applyBorder="1" applyAlignment="1">
      <alignment horizontal="center" vertical="center" wrapText="1"/>
    </xf>
    <xf numFmtId="0" fontId="3" fillId="0" borderId="0" xfId="1" applyFont="1" applyBorder="1" applyAlignment="1">
      <alignment vertical="center"/>
    </xf>
    <xf numFmtId="0" fontId="3" fillId="0" borderId="2" xfId="1" applyFont="1" applyFill="1" applyBorder="1" applyAlignment="1" applyProtection="1">
      <alignment horizontal="center" vertical="center"/>
    </xf>
    <xf numFmtId="0" fontId="3" fillId="0" borderId="2" xfId="1" applyFont="1" applyBorder="1" applyAlignment="1">
      <alignment vertical="center"/>
    </xf>
    <xf numFmtId="0" fontId="3" fillId="0" borderId="2" xfId="1" applyFont="1" applyFill="1" applyBorder="1" applyAlignment="1">
      <alignment vertical="center"/>
    </xf>
    <xf numFmtId="0" fontId="3" fillId="0" borderId="2" xfId="1" applyFont="1" applyFill="1" applyBorder="1" applyAlignment="1" applyProtection="1">
      <alignment horizontal="left" vertical="center"/>
    </xf>
    <xf numFmtId="0" fontId="3" fillId="0" borderId="0" xfId="1" applyFont="1" applyFill="1" applyBorder="1" applyAlignment="1">
      <alignment vertical="center"/>
    </xf>
    <xf numFmtId="0" fontId="3" fillId="0" borderId="0" xfId="1" applyFont="1" applyFill="1" applyBorder="1" applyAlignment="1" applyProtection="1">
      <alignment horizontal="center" vertical="center"/>
    </xf>
    <xf numFmtId="0" fontId="4" fillId="0" borderId="0" xfId="1" applyFont="1" applyFill="1" applyBorder="1" applyAlignment="1" applyProtection="1">
      <alignment horizontal="left" vertical="center" wrapText="1"/>
    </xf>
    <xf numFmtId="0" fontId="4" fillId="0" borderId="0" xfId="1" applyFont="1" applyFill="1" applyBorder="1" applyAlignment="1" applyProtection="1">
      <alignment horizontal="left" vertical="center"/>
    </xf>
    <xf numFmtId="0" fontId="3" fillId="0" borderId="0" xfId="1" applyFont="1"/>
    <xf numFmtId="0" fontId="3" fillId="0" borderId="2" xfId="1" applyFont="1" applyFill="1" applyBorder="1"/>
    <xf numFmtId="0" fontId="3" fillId="0" borderId="0" xfId="1" applyFont="1" applyFill="1" applyBorder="1"/>
    <xf numFmtId="0" fontId="3" fillId="0" borderId="0" xfId="1" applyFont="1" applyBorder="1" applyAlignment="1">
      <alignment horizontal="centerContinuous"/>
    </xf>
    <xf numFmtId="43" fontId="3" fillId="0" borderId="0" xfId="67" applyFont="1" applyBorder="1"/>
    <xf numFmtId="0" fontId="3" fillId="0" borderId="0" xfId="1" applyFont="1" applyBorder="1" applyAlignment="1">
      <alignment horizontal="center" vertical="center"/>
    </xf>
    <xf numFmtId="0" fontId="4" fillId="0" borderId="2" xfId="1" applyFont="1" applyFill="1" applyBorder="1" applyAlignment="1">
      <alignment horizontal="center" vertical="center"/>
    </xf>
    <xf numFmtId="0" fontId="24" fillId="0" borderId="2" xfId="1" applyFont="1" applyFill="1" applyBorder="1" applyAlignment="1">
      <alignment vertical="center"/>
    </xf>
    <xf numFmtId="0" fontId="18" fillId="0" borderId="2" xfId="0" applyFont="1" applyBorder="1" applyAlignment="1">
      <alignment horizontal="center" vertical="center" wrapText="1"/>
    </xf>
    <xf numFmtId="0" fontId="18" fillId="0" borderId="2" xfId="0" applyFont="1" applyBorder="1" applyAlignment="1">
      <alignment vertical="center" wrapText="1"/>
    </xf>
    <xf numFmtId="165" fontId="18" fillId="0" borderId="2" xfId="7" applyFont="1" applyBorder="1" applyAlignment="1">
      <alignment horizontal="center" vertical="center" wrapText="1"/>
    </xf>
    <xf numFmtId="165" fontId="19" fillId="0" borderId="2" xfId="7" applyFont="1" applyBorder="1" applyAlignment="1">
      <alignment horizontal="right" vertical="center" wrapText="1"/>
    </xf>
    <xf numFmtId="0" fontId="20" fillId="0" borderId="2" xfId="0" applyFont="1" applyBorder="1" applyAlignment="1">
      <alignment horizontal="center" vertical="center" wrapText="1"/>
    </xf>
    <xf numFmtId="0" fontId="3" fillId="7" borderId="2" xfId="1" applyFont="1" applyFill="1" applyBorder="1"/>
    <xf numFmtId="165" fontId="18" fillId="0" borderId="2" xfId="7" applyFont="1" applyFill="1" applyBorder="1" applyAlignment="1">
      <alignment horizontal="center" vertical="center" wrapText="1"/>
    </xf>
    <xf numFmtId="168" fontId="3" fillId="0" borderId="0" xfId="67" applyNumberFormat="1" applyFont="1" applyBorder="1" applyAlignment="1">
      <alignment horizontal="center" vertical="center"/>
    </xf>
    <xf numFmtId="0" fontId="4" fillId="3" borderId="2" xfId="1" applyFont="1" applyFill="1" applyBorder="1" applyAlignment="1">
      <alignment horizontal="center" vertical="center" wrapText="1"/>
    </xf>
    <xf numFmtId="168" fontId="4" fillId="0" borderId="2" xfId="67" applyNumberFormat="1" applyFont="1" applyFill="1" applyBorder="1" applyAlignment="1">
      <alignment horizontal="center" vertical="center"/>
    </xf>
    <xf numFmtId="43" fontId="4" fillId="0" borderId="0" xfId="67" applyFont="1" applyFill="1" applyBorder="1" applyAlignment="1">
      <alignment horizontal="center"/>
    </xf>
    <xf numFmtId="43" fontId="4" fillId="3" borderId="2" xfId="67" applyFont="1" applyFill="1" applyBorder="1" applyAlignment="1">
      <alignment horizontal="center" vertical="center" wrapText="1"/>
    </xf>
    <xf numFmtId="43" fontId="8" fillId="0" borderId="2" xfId="67" applyFont="1" applyFill="1" applyBorder="1" applyAlignment="1">
      <alignment wrapText="1"/>
    </xf>
    <xf numFmtId="43" fontId="4" fillId="2" borderId="2" xfId="67" applyFont="1" applyFill="1" applyBorder="1" applyAlignment="1">
      <alignment horizontal="center" vertical="center" wrapText="1"/>
    </xf>
    <xf numFmtId="0" fontId="4" fillId="8" borderId="2" xfId="1" applyFont="1" applyFill="1" applyBorder="1" applyAlignment="1">
      <alignment horizontal="center" vertical="center" wrapText="1"/>
    </xf>
    <xf numFmtId="43" fontId="4" fillId="8" borderId="2" xfId="67" applyFont="1" applyFill="1" applyBorder="1" applyAlignment="1">
      <alignment horizontal="center" vertical="center" wrapText="1"/>
    </xf>
    <xf numFmtId="0" fontId="4" fillId="8" borderId="2" xfId="3" applyFont="1" applyFill="1" applyBorder="1" applyAlignment="1">
      <alignment horizontal="center" vertical="center" wrapText="1"/>
    </xf>
    <xf numFmtId="168" fontId="4" fillId="8" borderId="2" xfId="67" applyNumberFormat="1" applyFont="1" applyFill="1" applyBorder="1" applyAlignment="1">
      <alignment horizontal="center" vertical="center" wrapText="1"/>
    </xf>
    <xf numFmtId="0" fontId="4" fillId="8" borderId="2" xfId="1" applyFont="1" applyFill="1" applyBorder="1" applyAlignment="1">
      <alignment horizontal="center" vertical="center"/>
    </xf>
    <xf numFmtId="0" fontId="4" fillId="8" borderId="2" xfId="1" applyFont="1" applyFill="1" applyBorder="1" applyAlignment="1">
      <alignment vertical="center" wrapText="1"/>
    </xf>
    <xf numFmtId="0" fontId="3" fillId="0" borderId="2" xfId="1" applyFont="1" applyFill="1" applyBorder="1" applyAlignment="1">
      <alignment horizontal="center" vertical="center"/>
    </xf>
    <xf numFmtId="0" fontId="4" fillId="0" borderId="2" xfId="1" applyFont="1" applyFill="1" applyBorder="1" applyAlignment="1">
      <alignment horizontal="center" vertical="center" wrapText="1"/>
    </xf>
    <xf numFmtId="0" fontId="25" fillId="8" borderId="11" xfId="1" applyFont="1" applyFill="1" applyBorder="1" applyAlignment="1">
      <alignment horizontal="center" vertical="center" wrapText="1"/>
    </xf>
    <xf numFmtId="0" fontId="3" fillId="0" borderId="0" xfId="1" applyFont="1" applyAlignment="1">
      <alignment horizontal="center" vertical="center" wrapText="1"/>
    </xf>
    <xf numFmtId="0" fontId="3" fillId="0" borderId="0" xfId="1" applyFont="1" applyAlignment="1">
      <alignment vertical="center"/>
    </xf>
    <xf numFmtId="0" fontId="6" fillId="4" borderId="0" xfId="1" applyFont="1" applyFill="1" applyBorder="1" applyAlignment="1">
      <alignment horizontal="left" vertical="center" wrapText="1"/>
    </xf>
    <xf numFmtId="43" fontId="6" fillId="4" borderId="0" xfId="67" applyFont="1" applyFill="1" applyBorder="1" applyAlignment="1">
      <alignment horizontal="left" vertical="center"/>
    </xf>
    <xf numFmtId="43" fontId="3" fillId="0" borderId="0" xfId="67" applyFont="1" applyAlignment="1">
      <alignment vertical="center"/>
    </xf>
    <xf numFmtId="43" fontId="3" fillId="0" borderId="0" xfId="67" applyFont="1" applyAlignment="1">
      <alignment horizontal="centerContinuous" vertical="center"/>
    </xf>
    <xf numFmtId="43" fontId="4" fillId="0" borderId="0" xfId="67" applyFont="1" applyFill="1" applyBorder="1" applyAlignment="1">
      <alignment horizontal="center" vertical="center"/>
    </xf>
    <xf numFmtId="0" fontId="4" fillId="0" borderId="2" xfId="1" applyFont="1" applyFill="1" applyBorder="1" applyAlignment="1">
      <alignment vertical="center"/>
    </xf>
    <xf numFmtId="43" fontId="3" fillId="0" borderId="2" xfId="67" applyFont="1" applyFill="1" applyBorder="1" applyAlignment="1">
      <alignment vertical="center"/>
    </xf>
    <xf numFmtId="0" fontId="3" fillId="0" borderId="0" xfId="1" applyFont="1" applyFill="1" applyAlignment="1">
      <alignment vertical="center"/>
    </xf>
    <xf numFmtId="0" fontId="25" fillId="8" borderId="10" xfId="1" applyFont="1" applyFill="1" applyBorder="1" applyAlignment="1">
      <alignment vertical="center"/>
    </xf>
    <xf numFmtId="0" fontId="25" fillId="8" borderId="11" xfId="1" applyFont="1" applyFill="1" applyBorder="1" applyAlignment="1">
      <alignment vertical="center" wrapText="1"/>
    </xf>
    <xf numFmtId="43" fontId="25" fillId="8" borderId="11" xfId="67" applyFont="1" applyFill="1" applyBorder="1" applyAlignment="1">
      <alignment vertical="center"/>
    </xf>
    <xf numFmtId="0" fontId="25" fillId="0" borderId="0" xfId="1" applyFont="1" applyAlignment="1">
      <alignment vertical="center"/>
    </xf>
    <xf numFmtId="0" fontId="3" fillId="0" borderId="0" xfId="1" applyFont="1" applyAlignment="1">
      <alignment vertical="center" wrapText="1"/>
    </xf>
    <xf numFmtId="43" fontId="3" fillId="7" borderId="2" xfId="67" applyFont="1" applyFill="1" applyBorder="1" applyAlignment="1">
      <alignment vertical="center"/>
    </xf>
    <xf numFmtId="0" fontId="4" fillId="4" borderId="0" xfId="1" applyFont="1" applyFill="1" applyBorder="1" applyAlignment="1">
      <alignment horizontal="left" vertical="center" wrapText="1"/>
    </xf>
    <xf numFmtId="0" fontId="19" fillId="0" borderId="2" xfId="0" applyFont="1" applyFill="1" applyBorder="1" applyAlignment="1">
      <alignment horizontal="left" vertical="center" wrapText="1" indent="2"/>
    </xf>
    <xf numFmtId="0" fontId="20" fillId="0" borderId="2" xfId="0" applyFont="1" applyBorder="1" applyAlignment="1">
      <alignment horizontal="center" vertical="center"/>
    </xf>
    <xf numFmtId="169" fontId="4" fillId="8" borderId="2" xfId="1" applyNumberFormat="1" applyFont="1" applyFill="1" applyBorder="1" applyAlignment="1">
      <alignment horizontal="center" vertical="center" wrapText="1"/>
    </xf>
    <xf numFmtId="169" fontId="3" fillId="0" borderId="2" xfId="1" applyNumberFormat="1" applyFont="1" applyFill="1" applyBorder="1" applyAlignment="1">
      <alignment horizontal="center" vertical="center"/>
    </xf>
    <xf numFmtId="169" fontId="3" fillId="0" borderId="2" xfId="1" applyNumberFormat="1" applyFont="1" applyBorder="1" applyAlignment="1">
      <alignment horizontal="center" vertical="center"/>
    </xf>
    <xf numFmtId="169" fontId="3" fillId="0" borderId="0" xfId="1" applyNumberFormat="1" applyFont="1" applyBorder="1" applyAlignment="1">
      <alignment horizontal="center" vertical="center"/>
    </xf>
    <xf numFmtId="0" fontId="20" fillId="0" borderId="2" xfId="0" applyFont="1" applyBorder="1" applyAlignment="1" applyProtection="1">
      <alignment horizontal="center" vertical="center" wrapText="1"/>
      <protection locked="0"/>
    </xf>
    <xf numFmtId="0" fontId="4" fillId="2" borderId="2" xfId="1" applyFont="1" applyFill="1" applyBorder="1" applyAlignment="1">
      <alignment horizontal="center" vertical="center" wrapText="1"/>
    </xf>
    <xf numFmtId="2" fontId="4" fillId="2" borderId="2" xfId="67" applyNumberFormat="1" applyFont="1" applyFill="1" applyBorder="1" applyAlignment="1">
      <alignment horizontal="center" vertical="center" wrapText="1"/>
    </xf>
    <xf numFmtId="2" fontId="4" fillId="8" borderId="7" xfId="67" applyNumberFormat="1" applyFont="1" applyFill="1" applyBorder="1" applyAlignment="1">
      <alignment horizontal="center" vertical="center" wrapText="1"/>
    </xf>
    <xf numFmtId="2" fontId="4" fillId="2" borderId="17" xfId="67" applyNumberFormat="1" applyFont="1" applyFill="1" applyBorder="1" applyAlignment="1">
      <alignment horizontal="center" vertical="center" wrapText="1"/>
    </xf>
    <xf numFmtId="2" fontId="4" fillId="2" borderId="18" xfId="67" applyNumberFormat="1" applyFont="1" applyFill="1" applyBorder="1" applyAlignment="1">
      <alignment horizontal="center" vertical="center" wrapText="1"/>
    </xf>
    <xf numFmtId="0" fontId="4" fillId="8" borderId="7" xfId="2" applyFont="1" applyFill="1" applyBorder="1" applyAlignment="1">
      <alignment horizontal="center" vertical="center" wrapText="1"/>
    </xf>
    <xf numFmtId="0" fontId="4" fillId="2" borderId="17" xfId="2" applyFont="1" applyFill="1" applyBorder="1" applyAlignment="1">
      <alignment horizontal="center" vertical="center" wrapText="1"/>
    </xf>
    <xf numFmtId="0" fontId="4" fillId="2" borderId="18" xfId="2" applyFont="1" applyFill="1" applyBorder="1" applyAlignment="1">
      <alignment horizontal="center" vertical="center" wrapText="1"/>
    </xf>
    <xf numFmtId="43" fontId="18" fillId="9" borderId="2" xfId="67" applyFont="1" applyFill="1" applyBorder="1" applyAlignment="1">
      <alignment horizontal="center" vertical="center" wrapText="1"/>
    </xf>
    <xf numFmtId="2" fontId="18" fillId="9" borderId="2" xfId="67" applyNumberFormat="1" applyFont="1" applyFill="1" applyBorder="1" applyAlignment="1">
      <alignment horizontal="center" vertical="center" wrapText="1"/>
    </xf>
    <xf numFmtId="165" fontId="18" fillId="9" borderId="2" xfId="7" applyFont="1" applyFill="1" applyBorder="1" applyAlignment="1">
      <alignment horizontal="center" vertical="center" wrapText="1"/>
    </xf>
    <xf numFmtId="2" fontId="3" fillId="0" borderId="0" xfId="67" applyNumberFormat="1" applyFont="1" applyBorder="1" applyAlignment="1">
      <alignment vertical="center"/>
    </xf>
    <xf numFmtId="0" fontId="4" fillId="8" borderId="2" xfId="1" applyFont="1" applyFill="1" applyBorder="1" applyAlignment="1">
      <alignment horizontal="left" vertical="center"/>
    </xf>
    <xf numFmtId="2" fontId="3" fillId="0" borderId="2" xfId="67" applyNumberFormat="1" applyFont="1" applyFill="1" applyBorder="1" applyAlignment="1">
      <alignment vertical="center"/>
    </xf>
    <xf numFmtId="2" fontId="3" fillId="9" borderId="2" xfId="67" applyNumberFormat="1" applyFont="1" applyFill="1" applyBorder="1" applyAlignment="1">
      <alignment vertical="center"/>
    </xf>
    <xf numFmtId="0" fontId="3" fillId="9" borderId="2" xfId="1" applyFont="1" applyFill="1" applyBorder="1" applyAlignment="1">
      <alignment vertical="center"/>
    </xf>
    <xf numFmtId="43" fontId="3" fillId="0" borderId="0" xfId="67" applyFont="1" applyFill="1" applyBorder="1" applyAlignment="1">
      <alignment vertical="center"/>
    </xf>
    <xf numFmtId="0" fontId="4" fillId="0" borderId="0" xfId="1" applyFont="1" applyBorder="1" applyAlignment="1">
      <alignment horizontal="center" vertical="center"/>
    </xf>
    <xf numFmtId="0" fontId="4" fillId="0" borderId="21" xfId="69" applyFont="1" applyBorder="1" applyAlignment="1">
      <alignment horizontal="center" vertical="center"/>
    </xf>
    <xf numFmtId="0" fontId="4" fillId="4" borderId="0" xfId="1" applyFont="1" applyFill="1" applyBorder="1" applyAlignment="1">
      <alignment horizontal="center" vertical="center"/>
    </xf>
    <xf numFmtId="43" fontId="4" fillId="0" borderId="0" xfId="67" applyFont="1" applyBorder="1" applyAlignment="1">
      <alignment horizontal="center" vertical="center"/>
    </xf>
    <xf numFmtId="43" fontId="4" fillId="4" borderId="0" xfId="67" applyFont="1" applyFill="1" applyBorder="1" applyAlignment="1">
      <alignment horizontal="left" vertical="center"/>
    </xf>
    <xf numFmtId="43" fontId="18" fillId="0" borderId="2" xfId="67" applyFont="1" applyBorder="1" applyAlignment="1">
      <alignment horizontal="center" vertical="center" wrapText="1"/>
    </xf>
    <xf numFmtId="43" fontId="19" fillId="0" borderId="2" xfId="67" applyFont="1" applyBorder="1" applyAlignment="1">
      <alignment horizontal="right" vertical="center" wrapText="1"/>
    </xf>
    <xf numFmtId="43" fontId="18" fillId="0" borderId="2" xfId="67" applyFont="1" applyFill="1" applyBorder="1" applyAlignment="1">
      <alignment horizontal="center" vertical="center" wrapText="1"/>
    </xf>
    <xf numFmtId="43" fontId="3" fillId="0" borderId="0" xfId="67" applyFont="1" applyBorder="1" applyAlignment="1">
      <alignment vertical="center"/>
    </xf>
    <xf numFmtId="43" fontId="3" fillId="9" borderId="2" xfId="67" applyFont="1" applyFill="1" applyBorder="1" applyAlignment="1">
      <alignment vertical="center"/>
    </xf>
    <xf numFmtId="0" fontId="20" fillId="9" borderId="2" xfId="0" applyFont="1" applyFill="1" applyBorder="1" applyAlignment="1">
      <alignment horizontal="center" vertical="center" wrapText="1"/>
    </xf>
    <xf numFmtId="0" fontId="19" fillId="9" borderId="2" xfId="0" applyFont="1" applyFill="1" applyBorder="1" applyAlignment="1">
      <alignment horizontal="left" vertical="center" wrapText="1" indent="2"/>
    </xf>
    <xf numFmtId="0" fontId="20" fillId="9" borderId="2" xfId="0" applyFont="1" applyFill="1" applyBorder="1" applyAlignment="1">
      <alignment horizontal="center" vertical="center"/>
    </xf>
    <xf numFmtId="165" fontId="19" fillId="9" borderId="2" xfId="7" applyFont="1" applyFill="1" applyBorder="1" applyAlignment="1">
      <alignment horizontal="right" vertical="center" wrapText="1"/>
    </xf>
    <xf numFmtId="169" fontId="3" fillId="9" borderId="2" xfId="1" applyNumberFormat="1" applyFont="1" applyFill="1" applyBorder="1" applyAlignment="1">
      <alignment horizontal="center" vertical="center"/>
    </xf>
    <xf numFmtId="0" fontId="3" fillId="0" borderId="0" xfId="1" applyFont="1" applyBorder="1" applyAlignment="1">
      <alignment horizontal="center" vertical="center" wrapText="1"/>
    </xf>
    <xf numFmtId="0" fontId="3" fillId="0" borderId="2" xfId="1" applyFont="1" applyFill="1" applyBorder="1" applyAlignment="1">
      <alignment horizontal="center" vertical="center" wrapText="1"/>
    </xf>
    <xf numFmtId="0" fontId="18" fillId="9" borderId="2" xfId="0" applyFont="1" applyFill="1" applyBorder="1" applyAlignment="1">
      <alignment horizontal="center" vertical="center" wrapText="1"/>
    </xf>
    <xf numFmtId="0" fontId="18" fillId="9" borderId="2" xfId="0" applyFont="1" applyFill="1" applyBorder="1" applyAlignment="1">
      <alignment vertical="center" wrapText="1"/>
    </xf>
    <xf numFmtId="43" fontId="4" fillId="8" borderId="7" xfId="67" applyFont="1" applyFill="1" applyBorder="1" applyAlignment="1">
      <alignment horizontal="center" vertical="center" wrapText="1"/>
    </xf>
    <xf numFmtId="0" fontId="3" fillId="0" borderId="0" xfId="1" applyFont="1" applyFill="1" applyBorder="1" applyAlignment="1">
      <alignment horizontal="center" vertical="center"/>
    </xf>
    <xf numFmtId="9" fontId="3" fillId="0" borderId="0" xfId="70" applyFont="1" applyBorder="1" applyAlignment="1">
      <alignment vertical="center"/>
    </xf>
    <xf numFmtId="9" fontId="4" fillId="2" borderId="2" xfId="70" applyFont="1" applyFill="1" applyBorder="1" applyAlignment="1">
      <alignment horizontal="center" vertical="center" wrapText="1"/>
    </xf>
    <xf numFmtId="9" fontId="4" fillId="2" borderId="17" xfId="70" applyFont="1" applyFill="1" applyBorder="1" applyAlignment="1">
      <alignment horizontal="center" vertical="center" wrapText="1"/>
    </xf>
    <xf numFmtId="9" fontId="4" fillId="2" borderId="20" xfId="70" applyFont="1" applyFill="1" applyBorder="1" applyAlignment="1">
      <alignment horizontal="center" vertical="center" wrapText="1"/>
    </xf>
    <xf numFmtId="9" fontId="4" fillId="8" borderId="7" xfId="70" applyFont="1" applyFill="1" applyBorder="1" applyAlignment="1">
      <alignment horizontal="center" vertical="center" wrapText="1"/>
    </xf>
    <xf numFmtId="9" fontId="3" fillId="0" borderId="2" xfId="70" applyFont="1" applyFill="1" applyBorder="1" applyAlignment="1">
      <alignment vertical="center"/>
    </xf>
    <xf numFmtId="0" fontId="3" fillId="9" borderId="0" xfId="1" applyFont="1" applyFill="1" applyBorder="1" applyAlignment="1">
      <alignment vertical="center"/>
    </xf>
    <xf numFmtId="169" fontId="3" fillId="0" borderId="0" xfId="1" applyNumberFormat="1" applyFont="1" applyFill="1" applyBorder="1" applyAlignment="1">
      <alignment horizontal="center" vertical="center"/>
    </xf>
    <xf numFmtId="9" fontId="3" fillId="0" borderId="0" xfId="70" applyFont="1" applyFill="1" applyBorder="1" applyAlignment="1">
      <alignment vertical="center"/>
    </xf>
    <xf numFmtId="0" fontId="18" fillId="0" borderId="2" xfId="0" applyFont="1" applyFill="1" applyBorder="1" applyAlignment="1">
      <alignment vertical="center" wrapText="1"/>
    </xf>
    <xf numFmtId="2" fontId="3" fillId="0" borderId="0" xfId="67" applyNumberFormat="1" applyFont="1" applyFill="1" applyBorder="1" applyAlignment="1">
      <alignment vertical="center"/>
    </xf>
    <xf numFmtId="0" fontId="25" fillId="8" borderId="2" xfId="1" applyFont="1" applyFill="1" applyBorder="1" applyAlignment="1">
      <alignment horizontal="center" vertical="center"/>
    </xf>
    <xf numFmtId="0" fontId="25" fillId="8" borderId="2" xfId="1" applyFont="1" applyFill="1" applyBorder="1" applyAlignment="1">
      <alignment vertical="center"/>
    </xf>
    <xf numFmtId="169" fontId="25" fillId="8" borderId="2" xfId="1" applyNumberFormat="1" applyFont="1" applyFill="1" applyBorder="1" applyAlignment="1">
      <alignment horizontal="center" vertical="center"/>
    </xf>
    <xf numFmtId="43" fontId="25" fillId="8" borderId="2" xfId="67" applyFont="1" applyFill="1" applyBorder="1" applyAlignment="1">
      <alignment vertical="center"/>
    </xf>
    <xf numFmtId="0" fontId="25" fillId="8" borderId="2" xfId="1" applyFont="1" applyFill="1" applyBorder="1" applyAlignment="1">
      <alignment horizontal="center" vertical="center" wrapText="1"/>
    </xf>
    <xf numFmtId="0" fontId="4" fillId="8" borderId="2" xfId="1" applyFont="1" applyFill="1" applyBorder="1" applyAlignment="1">
      <alignment horizontal="left" wrapText="1"/>
    </xf>
    <xf numFmtId="0" fontId="24" fillId="0" borderId="2" xfId="1" applyFont="1" applyFill="1" applyBorder="1" applyAlignment="1">
      <alignment vertical="center" wrapText="1"/>
    </xf>
    <xf numFmtId="43" fontId="31" fillId="0" borderId="2" xfId="67" applyFont="1" applyBorder="1" applyAlignment="1">
      <alignment horizontal="right" vertical="center" wrapText="1"/>
    </xf>
    <xf numFmtId="43" fontId="3" fillId="0" borderId="0" xfId="67" applyFont="1" applyBorder="1" applyAlignment="1">
      <alignment wrapText="1"/>
    </xf>
    <xf numFmtId="43" fontId="6" fillId="4" borderId="0" xfId="67" applyFont="1" applyFill="1" applyBorder="1" applyAlignment="1">
      <alignment horizontal="left" wrapText="1"/>
    </xf>
    <xf numFmtId="43" fontId="3" fillId="7" borderId="2" xfId="1" applyNumberFormat="1" applyFont="1" applyFill="1" applyBorder="1"/>
    <xf numFmtId="9" fontId="3" fillId="9" borderId="2" xfId="70" applyFont="1" applyFill="1" applyBorder="1" applyAlignment="1">
      <alignment vertical="center"/>
    </xf>
    <xf numFmtId="0" fontId="4" fillId="0" borderId="0" xfId="2" applyFont="1" applyAlignment="1">
      <alignment horizontal="center" vertical="center"/>
    </xf>
    <xf numFmtId="0" fontId="2" fillId="0" borderId="0" xfId="1" applyAlignment="1">
      <alignment horizontal="center" vertical="center"/>
    </xf>
    <xf numFmtId="0" fontId="4" fillId="0" borderId="0" xfId="1" applyFont="1" applyBorder="1" applyAlignment="1">
      <alignment horizontal="center" vertical="center"/>
    </xf>
    <xf numFmtId="169" fontId="3" fillId="0" borderId="0" xfId="67" applyNumberFormat="1" applyFont="1" applyBorder="1"/>
    <xf numFmtId="169" fontId="4" fillId="8" borderId="2" xfId="67" applyNumberFormat="1" applyFont="1" applyFill="1" applyBorder="1" applyAlignment="1">
      <alignment horizontal="center" vertical="center" wrapText="1"/>
    </xf>
    <xf numFmtId="169" fontId="3" fillId="0" borderId="2" xfId="1" applyNumberFormat="1" applyFont="1" applyFill="1" applyBorder="1"/>
    <xf numFmtId="169" fontId="18" fillId="0" borderId="2" xfId="0" applyNumberFormat="1"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3" fillId="0" borderId="0" xfId="1" applyNumberFormat="1" applyFont="1" applyBorder="1"/>
    <xf numFmtId="169" fontId="3" fillId="0" borderId="0" xfId="1" applyNumberFormat="1" applyFont="1" applyBorder="1" applyAlignment="1">
      <alignment horizontal="center"/>
    </xf>
    <xf numFmtId="169" fontId="4" fillId="8" borderId="2" xfId="1" applyNumberFormat="1" applyFont="1" applyFill="1" applyBorder="1" applyAlignment="1">
      <alignment horizontal="center" vertical="center"/>
    </xf>
    <xf numFmtId="169" fontId="18" fillId="7" borderId="2" xfId="0" applyNumberFormat="1" applyFont="1" applyFill="1" applyBorder="1" applyAlignment="1">
      <alignment horizontal="center" vertical="center" wrapText="1"/>
    </xf>
    <xf numFmtId="169" fontId="20" fillId="7" borderId="2" xfId="0" applyNumberFormat="1" applyFont="1" applyFill="1" applyBorder="1" applyAlignment="1">
      <alignment horizontal="center" vertical="center" wrapText="1"/>
    </xf>
    <xf numFmtId="169" fontId="20" fillId="9" borderId="2" xfId="0" applyNumberFormat="1" applyFont="1" applyFill="1" applyBorder="1" applyAlignment="1">
      <alignment horizontal="center" vertical="center" wrapText="1"/>
    </xf>
    <xf numFmtId="169" fontId="18" fillId="9" borderId="2" xfId="0" applyNumberFormat="1" applyFont="1" applyFill="1" applyBorder="1" applyAlignment="1">
      <alignment horizontal="center" vertical="center" wrapText="1"/>
    </xf>
    <xf numFmtId="169" fontId="3" fillId="0" borderId="0" xfId="1" applyNumberFormat="1" applyFont="1" applyBorder="1" applyAlignment="1">
      <alignment vertical="center"/>
    </xf>
    <xf numFmtId="169" fontId="3" fillId="0" borderId="2" xfId="1" applyNumberFormat="1" applyFont="1" applyFill="1" applyBorder="1" applyAlignment="1">
      <alignment vertical="center"/>
    </xf>
    <xf numFmtId="169" fontId="3" fillId="0" borderId="0" xfId="1" applyNumberFormat="1" applyFont="1" applyFill="1" applyBorder="1" applyAlignment="1">
      <alignment vertical="center"/>
    </xf>
    <xf numFmtId="169" fontId="25" fillId="8" borderId="2" xfId="1" applyNumberFormat="1" applyFont="1" applyFill="1" applyBorder="1" applyAlignment="1">
      <alignment vertical="center"/>
    </xf>
    <xf numFmtId="169" fontId="3" fillId="0" borderId="0" xfId="1" applyNumberFormat="1" applyFont="1" applyAlignment="1">
      <alignment horizontal="center" vertical="center" wrapText="1"/>
    </xf>
    <xf numFmtId="169" fontId="6" fillId="4" borderId="0" xfId="1" applyNumberFormat="1" applyFont="1" applyFill="1" applyBorder="1" applyAlignment="1">
      <alignment horizontal="center" vertical="center" wrapText="1"/>
    </xf>
    <xf numFmtId="169" fontId="4" fillId="0" borderId="2" xfId="1" applyNumberFormat="1" applyFont="1" applyFill="1" applyBorder="1" applyAlignment="1">
      <alignment horizontal="center" vertical="center" wrapText="1"/>
    </xf>
    <xf numFmtId="169" fontId="25" fillId="8" borderId="11" xfId="1" applyNumberFormat="1" applyFont="1" applyFill="1" applyBorder="1" applyAlignment="1">
      <alignment horizontal="center" vertical="center" wrapText="1"/>
    </xf>
    <xf numFmtId="43" fontId="34" fillId="0" borderId="0" xfId="67" applyFont="1" applyFill="1" applyBorder="1" applyAlignment="1">
      <alignment vertical="center"/>
    </xf>
    <xf numFmtId="0" fontId="33" fillId="0" borderId="0" xfId="1" applyFont="1" applyAlignment="1">
      <alignment horizontal="center" vertical="center" wrapText="1"/>
    </xf>
    <xf numFmtId="43" fontId="34" fillId="0" borderId="0" xfId="67" applyFont="1" applyFill="1" applyAlignment="1">
      <alignment vertical="center"/>
    </xf>
    <xf numFmtId="43" fontId="34" fillId="0" borderId="0" xfId="1" applyNumberFormat="1" applyFont="1" applyAlignment="1">
      <alignment vertical="center"/>
    </xf>
    <xf numFmtId="43" fontId="4" fillId="2" borderId="2" xfId="67" applyFont="1" applyFill="1" applyBorder="1" applyAlignment="1">
      <alignment horizontal="center" vertical="center" wrapText="1"/>
    </xf>
    <xf numFmtId="0" fontId="20" fillId="9" borderId="0" xfId="0" applyFont="1" applyFill="1" applyBorder="1" applyAlignment="1">
      <alignment horizontal="center" vertical="center" wrapText="1"/>
    </xf>
    <xf numFmtId="0" fontId="20" fillId="9" borderId="0" xfId="0" applyFont="1" applyFill="1" applyBorder="1" applyAlignment="1">
      <alignment horizontal="center" vertical="center"/>
    </xf>
    <xf numFmtId="169" fontId="20" fillId="9" borderId="0" xfId="0" applyNumberFormat="1" applyFont="1" applyFill="1" applyBorder="1" applyAlignment="1">
      <alignment horizontal="center" vertical="center" wrapText="1"/>
    </xf>
    <xf numFmtId="169" fontId="3" fillId="9" borderId="0" xfId="1" applyNumberFormat="1" applyFont="1" applyFill="1" applyBorder="1" applyAlignment="1">
      <alignment horizontal="center" vertical="center"/>
    </xf>
    <xf numFmtId="165" fontId="19" fillId="9" borderId="0" xfId="7" applyFont="1" applyFill="1" applyBorder="1" applyAlignment="1">
      <alignment horizontal="right" vertical="center" wrapText="1"/>
    </xf>
    <xf numFmtId="43" fontId="3" fillId="9" borderId="0" xfId="67" applyFont="1" applyFill="1" applyBorder="1" applyAlignment="1">
      <alignment vertical="center"/>
    </xf>
    <xf numFmtId="0" fontId="19" fillId="9" borderId="7" xfId="0" applyFont="1" applyFill="1" applyBorder="1" applyAlignment="1">
      <alignment horizontal="left" vertical="center" wrapText="1" indent="2"/>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indent="2"/>
    </xf>
    <xf numFmtId="169" fontId="19" fillId="0" borderId="2" xfId="0" applyNumberFormat="1" applyFont="1" applyBorder="1" applyAlignment="1">
      <alignment horizontal="center" vertical="center" wrapText="1"/>
    </xf>
    <xf numFmtId="169" fontId="19" fillId="0" borderId="2" xfId="0" applyNumberFormat="1" applyFont="1" applyFill="1" applyBorder="1" applyAlignment="1">
      <alignment horizontal="center" vertical="center" wrapText="1"/>
    </xf>
    <xf numFmtId="43" fontId="3" fillId="7" borderId="2" xfId="67" applyFont="1" applyFill="1" applyBorder="1"/>
    <xf numFmtId="0" fontId="3" fillId="0" borderId="2" xfId="1" applyFont="1" applyFill="1" applyBorder="1" applyAlignment="1">
      <alignment horizontal="left" vertical="center" wrapText="1"/>
    </xf>
    <xf numFmtId="2" fontId="4" fillId="2" borderId="22" xfId="67" applyNumberFormat="1" applyFont="1" applyFill="1" applyBorder="1" applyAlignment="1">
      <alignment horizontal="center" vertical="center" wrapText="1"/>
    </xf>
    <xf numFmtId="2" fontId="37" fillId="0" borderId="2" xfId="67" applyNumberFormat="1" applyFont="1" applyFill="1" applyBorder="1" applyAlignment="1">
      <alignment horizontal="center" vertical="center" wrapText="1"/>
    </xf>
    <xf numFmtId="165" fontId="37" fillId="0" borderId="2" xfId="7" applyFont="1" applyFill="1" applyBorder="1" applyAlignment="1">
      <alignment horizontal="center" vertical="center" wrapText="1"/>
    </xf>
    <xf numFmtId="43" fontId="3" fillId="10" borderId="2" xfId="67" applyFont="1" applyFill="1" applyBorder="1" applyAlignment="1">
      <alignment vertical="center"/>
    </xf>
    <xf numFmtId="43" fontId="37" fillId="0" borderId="2" xfId="67" applyFont="1" applyFill="1" applyBorder="1" applyAlignment="1">
      <alignment horizontal="center" vertical="center" wrapText="1"/>
    </xf>
    <xf numFmtId="0" fontId="38" fillId="0" borderId="2" xfId="0" applyFont="1" applyFill="1" applyBorder="1" applyAlignment="1" applyProtection="1">
      <alignment horizontal="center" vertical="center" wrapText="1"/>
      <protection locked="0"/>
    </xf>
    <xf numFmtId="170" fontId="37" fillId="0" borderId="2" xfId="67" applyNumberFormat="1" applyFont="1" applyFill="1" applyBorder="1" applyAlignment="1">
      <alignment horizontal="center" vertical="center" wrapText="1"/>
    </xf>
    <xf numFmtId="43" fontId="3" fillId="0" borderId="2" xfId="67" applyFont="1" applyFill="1" applyBorder="1"/>
    <xf numFmtId="43" fontId="3" fillId="0" borderId="2" xfId="67" applyFont="1" applyFill="1" applyBorder="1" applyAlignment="1">
      <alignment horizontal="center" vertical="center"/>
    </xf>
    <xf numFmtId="43" fontId="3" fillId="0" borderId="3" xfId="67" applyFont="1" applyFill="1" applyBorder="1" applyAlignment="1">
      <alignment vertical="center"/>
    </xf>
    <xf numFmtId="0" fontId="3" fillId="0" borderId="2" xfId="1" applyFont="1" applyBorder="1" applyAlignment="1">
      <alignment horizontal="center" vertical="center"/>
    </xf>
    <xf numFmtId="43" fontId="3" fillId="0" borderId="3" xfId="67" applyFont="1" applyFill="1" applyBorder="1"/>
    <xf numFmtId="0" fontId="3" fillId="0" borderId="2" xfId="1" applyFont="1" applyBorder="1" applyAlignment="1">
      <alignment horizontal="left" vertical="center" wrapText="1"/>
    </xf>
    <xf numFmtId="43" fontId="37" fillId="0" borderId="3" xfId="67" applyFont="1" applyFill="1" applyBorder="1" applyAlignment="1">
      <alignment horizontal="center" vertical="center" wrapText="1"/>
    </xf>
    <xf numFmtId="169" fontId="18" fillId="0" borderId="2" xfId="0" applyNumberFormat="1" applyFont="1" applyBorder="1" applyAlignment="1">
      <alignment horizontal="center" vertical="center" wrapText="1"/>
    </xf>
    <xf numFmtId="169" fontId="3" fillId="0" borderId="2" xfId="1" applyNumberFormat="1" applyFont="1" applyBorder="1" applyAlignment="1">
      <alignment vertical="center"/>
    </xf>
    <xf numFmtId="165" fontId="20" fillId="0" borderId="2" xfId="7" applyFont="1" applyFill="1" applyBorder="1" applyAlignment="1">
      <alignment horizontal="left" vertical="center" wrapText="1"/>
    </xf>
    <xf numFmtId="9" fontId="3" fillId="0" borderId="2" xfId="70" applyFont="1" applyFill="1" applyBorder="1"/>
    <xf numFmtId="165" fontId="19" fillId="0" borderId="2" xfId="7" applyFont="1" applyFill="1" applyBorder="1" applyAlignment="1">
      <alignment horizontal="right" vertical="center" wrapText="1"/>
    </xf>
    <xf numFmtId="2" fontId="3" fillId="7" borderId="2" xfId="67" applyNumberFormat="1" applyFont="1" applyFill="1" applyBorder="1" applyAlignment="1">
      <alignment vertical="center"/>
    </xf>
    <xf numFmtId="43" fontId="3" fillId="0" borderId="0" xfId="1" applyNumberFormat="1" applyFont="1" applyAlignment="1">
      <alignment horizontal="center" vertical="center" wrapText="1"/>
    </xf>
    <xf numFmtId="169" fontId="37" fillId="0" borderId="2" xfId="0" applyNumberFormat="1" applyFont="1" applyFill="1" applyBorder="1" applyAlignment="1">
      <alignment horizontal="center" vertical="center" wrapText="1"/>
    </xf>
    <xf numFmtId="0" fontId="19" fillId="0" borderId="0" xfId="0" applyFont="1" applyBorder="1" applyAlignment="1">
      <alignment horizontal="center" vertical="center" wrapText="1"/>
    </xf>
    <xf numFmtId="169" fontId="19" fillId="0" borderId="0" xfId="0" applyNumberFormat="1" applyFont="1" applyBorder="1" applyAlignment="1">
      <alignment horizontal="center" vertical="center" wrapText="1"/>
    </xf>
    <xf numFmtId="165" fontId="20" fillId="0" borderId="0" xfId="7" applyFont="1" applyBorder="1" applyAlignment="1">
      <alignment horizontal="left" vertical="center" wrapText="1"/>
    </xf>
    <xf numFmtId="169" fontId="19" fillId="0" borderId="0" xfId="0" applyNumberFormat="1" applyFont="1" applyFill="1" applyBorder="1" applyAlignment="1">
      <alignment horizontal="center" vertical="center" wrapText="1"/>
    </xf>
    <xf numFmtId="169" fontId="3" fillId="0" borderId="0" xfId="1" applyNumberFormat="1" applyFont="1" applyFill="1" applyBorder="1"/>
    <xf numFmtId="43" fontId="3" fillId="9" borderId="0" xfId="67" applyFont="1" applyFill="1" applyBorder="1"/>
    <xf numFmtId="9" fontId="3" fillId="9" borderId="0" xfId="70" applyFont="1" applyFill="1" applyBorder="1"/>
    <xf numFmtId="0" fontId="36" fillId="0" borderId="2" xfId="0" applyFont="1" applyBorder="1" applyAlignment="1">
      <alignment horizontal="left" vertical="center" wrapText="1" indent="2"/>
    </xf>
    <xf numFmtId="0" fontId="27" fillId="0" borderId="2" xfId="0" applyFont="1" applyBorder="1" applyAlignment="1">
      <alignment horizontal="center" vertical="center" wrapText="1"/>
    </xf>
    <xf numFmtId="2" fontId="3" fillId="0" borderId="2" xfId="67" applyNumberFormat="1" applyFont="1" applyFill="1" applyBorder="1" applyAlignment="1">
      <alignment horizontal="center" vertical="center"/>
    </xf>
    <xf numFmtId="0" fontId="4" fillId="0" borderId="2" xfId="1" applyFont="1" applyBorder="1" applyAlignment="1">
      <alignment vertical="center"/>
    </xf>
    <xf numFmtId="171" fontId="3" fillId="0" borderId="2" xfId="67" applyNumberFormat="1" applyFont="1" applyFill="1" applyBorder="1" applyAlignment="1">
      <alignment vertical="center"/>
    </xf>
    <xf numFmtId="2" fontId="4" fillId="0" borderId="2" xfId="1" applyNumberFormat="1" applyFont="1" applyBorder="1" applyAlignment="1">
      <alignment horizontal="center" vertical="center"/>
    </xf>
    <xf numFmtId="0" fontId="6" fillId="0" borderId="5" xfId="1" applyFont="1" applyBorder="1" applyAlignment="1">
      <alignment vertical="center"/>
    </xf>
    <xf numFmtId="0" fontId="39" fillId="0" borderId="25" xfId="0" applyFont="1" applyBorder="1" applyAlignment="1">
      <alignment horizontal="center" vertical="center" wrapText="1"/>
    </xf>
    <xf numFmtId="0" fontId="27" fillId="0" borderId="25" xfId="0" applyFont="1" applyBorder="1" applyAlignment="1">
      <alignment horizontal="center" vertical="center" wrapText="1"/>
    </xf>
    <xf numFmtId="2" fontId="27" fillId="0" borderId="25" xfId="0" applyNumberFormat="1" applyFont="1" applyBorder="1" applyAlignment="1">
      <alignment horizontal="center" vertical="center" wrapText="1"/>
    </xf>
    <xf numFmtId="0" fontId="4" fillId="11" borderId="2" xfId="2" applyFont="1" applyFill="1" applyBorder="1" applyAlignment="1">
      <alignment horizontal="center" vertical="center" wrapText="1"/>
    </xf>
    <xf numFmtId="43" fontId="3" fillId="0" borderId="0" xfId="1" applyNumberFormat="1" applyFont="1" applyBorder="1" applyAlignment="1">
      <alignment vertical="center"/>
    </xf>
    <xf numFmtId="0" fontId="3" fillId="0" borderId="2" xfId="1" applyFont="1" applyBorder="1" applyAlignment="1">
      <alignment horizontal="center" vertical="center" wrapText="1"/>
    </xf>
    <xf numFmtId="165" fontId="19" fillId="0" borderId="2" xfId="7" applyFont="1" applyFill="1" applyBorder="1" applyAlignment="1">
      <alignment horizontal="center" vertical="center" wrapText="1"/>
    </xf>
    <xf numFmtId="165" fontId="27" fillId="0" borderId="2" xfId="0" applyNumberFormat="1" applyFont="1" applyBorder="1" applyAlignment="1">
      <alignment horizontal="center" vertical="center" wrapText="1"/>
    </xf>
    <xf numFmtId="165" fontId="27" fillId="0" borderId="25" xfId="0" applyNumberFormat="1" applyFont="1" applyBorder="1" applyAlignment="1">
      <alignment horizontal="center" vertical="center" wrapText="1"/>
    </xf>
    <xf numFmtId="0" fontId="20" fillId="0" borderId="0" xfId="0" applyFont="1" applyBorder="1" applyAlignment="1">
      <alignment horizontal="center" vertical="center" wrapText="1"/>
    </xf>
    <xf numFmtId="0" fontId="20" fillId="0" borderId="0" xfId="0" applyFont="1" applyBorder="1" applyAlignment="1">
      <alignment horizontal="center" vertical="center"/>
    </xf>
    <xf numFmtId="169" fontId="20" fillId="0" borderId="0" xfId="0" applyNumberFormat="1" applyFont="1" applyBorder="1" applyAlignment="1">
      <alignment horizontal="center" vertical="center" wrapText="1"/>
    </xf>
    <xf numFmtId="165" fontId="19" fillId="0" borderId="0" xfId="7" applyFont="1" applyBorder="1" applyAlignment="1">
      <alignment horizontal="right" vertical="center" wrapText="1"/>
    </xf>
    <xf numFmtId="43" fontId="3" fillId="8" borderId="2" xfId="67" applyFont="1" applyFill="1" applyBorder="1" applyAlignment="1">
      <alignment vertical="center"/>
    </xf>
    <xf numFmtId="43" fontId="3" fillId="12" borderId="2" xfId="67" applyFont="1" applyFill="1" applyBorder="1" applyAlignment="1">
      <alignment vertical="center"/>
    </xf>
    <xf numFmtId="43" fontId="3" fillId="13" borderId="2" xfId="67" applyFont="1" applyFill="1" applyBorder="1" applyAlignment="1">
      <alignment vertical="center"/>
    </xf>
    <xf numFmtId="0" fontId="19" fillId="0" borderId="2" xfId="0" applyFont="1" applyBorder="1" applyAlignment="1">
      <alignment horizontal="left" vertical="center" wrapText="1"/>
    </xf>
    <xf numFmtId="0" fontId="19" fillId="7" borderId="2" xfId="0" applyFont="1" applyFill="1" applyBorder="1" applyAlignment="1">
      <alignment horizontal="left" vertical="center" wrapText="1" indent="2"/>
    </xf>
    <xf numFmtId="0" fontId="4" fillId="2" borderId="2" xfId="2" applyFont="1" applyFill="1" applyBorder="1" applyAlignment="1">
      <alignment horizontal="center" vertical="center" wrapText="1"/>
    </xf>
    <xf numFmtId="43" fontId="3" fillId="14" borderId="2" xfId="67" applyFont="1" applyFill="1" applyBorder="1" applyAlignment="1">
      <alignment vertical="center"/>
    </xf>
    <xf numFmtId="0" fontId="3" fillId="14" borderId="2" xfId="1" applyFont="1" applyFill="1" applyBorder="1" applyAlignment="1">
      <alignment vertical="center"/>
    </xf>
    <xf numFmtId="0" fontId="2" fillId="14" borderId="2" xfId="1" applyFill="1" applyBorder="1" applyAlignment="1">
      <alignment horizontal="center" vertical="center" wrapText="1"/>
    </xf>
    <xf numFmtId="43" fontId="2" fillId="14" borderId="2" xfId="1" applyNumberFormat="1" applyFill="1" applyBorder="1" applyAlignment="1">
      <alignment horizontal="center" vertical="center" wrapText="1"/>
    </xf>
    <xf numFmtId="43" fontId="0" fillId="14" borderId="2" xfId="67" applyFont="1" applyFill="1" applyBorder="1" applyAlignment="1">
      <alignment vertical="center"/>
    </xf>
    <xf numFmtId="43" fontId="3" fillId="14" borderId="2" xfId="67" applyFont="1" applyFill="1" applyBorder="1" applyAlignment="1" applyProtection="1">
      <alignment horizontal="left" vertical="center"/>
    </xf>
    <xf numFmtId="0" fontId="3" fillId="14" borderId="2" xfId="1" applyFont="1" applyFill="1" applyBorder="1" applyAlignment="1" applyProtection="1">
      <alignment horizontal="left" vertical="center"/>
    </xf>
    <xf numFmtId="43" fontId="3" fillId="14" borderId="2" xfId="1" applyNumberFormat="1" applyFont="1" applyFill="1" applyBorder="1" applyAlignment="1" applyProtection="1">
      <alignment horizontal="left" vertical="center"/>
    </xf>
    <xf numFmtId="0" fontId="5" fillId="14" borderId="2" xfId="2" applyFont="1" applyFill="1" applyBorder="1" applyAlignment="1">
      <alignment vertical="center"/>
    </xf>
    <xf numFmtId="0" fontId="18" fillId="14" borderId="2" xfId="0" applyFont="1" applyFill="1" applyBorder="1" applyAlignment="1">
      <alignment horizontal="center" vertical="center" wrapText="1"/>
    </xf>
    <xf numFmtId="0" fontId="18" fillId="14" borderId="2" xfId="0" applyFont="1" applyFill="1" applyBorder="1" applyAlignment="1">
      <alignment vertical="center" wrapText="1"/>
    </xf>
    <xf numFmtId="169" fontId="18" fillId="14" borderId="2" xfId="0" applyNumberFormat="1" applyFont="1" applyFill="1" applyBorder="1" applyAlignment="1">
      <alignment horizontal="center" vertical="center" wrapText="1"/>
    </xf>
    <xf numFmtId="165" fontId="18" fillId="14" borderId="2" xfId="7" applyFont="1" applyFill="1" applyBorder="1" applyAlignment="1">
      <alignment horizontal="center" vertical="center" wrapText="1"/>
    </xf>
    <xf numFmtId="169" fontId="3" fillId="14" borderId="2" xfId="1" applyNumberFormat="1" applyFont="1" applyFill="1" applyBorder="1" applyAlignment="1">
      <alignment horizontal="center" vertical="center"/>
    </xf>
    <xf numFmtId="169" fontId="3" fillId="14" borderId="2" xfId="1" applyNumberFormat="1" applyFont="1" applyFill="1" applyBorder="1" applyAlignment="1">
      <alignment vertical="center"/>
    </xf>
    <xf numFmtId="43" fontId="18" fillId="14" borderId="2" xfId="67" applyFont="1" applyFill="1" applyBorder="1" applyAlignment="1">
      <alignment horizontal="center" vertical="center" wrapText="1"/>
    </xf>
    <xf numFmtId="2" fontId="18" fillId="14" borderId="2" xfId="67" applyNumberFormat="1" applyFont="1" applyFill="1" applyBorder="1" applyAlignment="1">
      <alignment horizontal="center" vertical="center" wrapText="1"/>
    </xf>
    <xf numFmtId="2" fontId="37" fillId="14" borderId="2" xfId="67" applyNumberFormat="1" applyFont="1" applyFill="1" applyBorder="1" applyAlignment="1">
      <alignment horizontal="center" vertical="center" wrapText="1"/>
    </xf>
    <xf numFmtId="165" fontId="37" fillId="14" borderId="2" xfId="7" applyFont="1" applyFill="1" applyBorder="1" applyAlignment="1">
      <alignment horizontal="center" vertical="center" wrapText="1"/>
    </xf>
    <xf numFmtId="9" fontId="3" fillId="14" borderId="2" xfId="70" applyFont="1" applyFill="1" applyBorder="1" applyAlignment="1">
      <alignment vertical="center"/>
    </xf>
    <xf numFmtId="43" fontId="37" fillId="14" borderId="2" xfId="67" applyFont="1" applyFill="1" applyBorder="1" applyAlignment="1">
      <alignment horizontal="center" vertical="center" wrapText="1"/>
    </xf>
    <xf numFmtId="0" fontId="3" fillId="14" borderId="2" xfId="1" applyFont="1" applyFill="1" applyBorder="1" applyAlignment="1">
      <alignment horizontal="center" vertical="center" wrapText="1"/>
    </xf>
    <xf numFmtId="0" fontId="3" fillId="14" borderId="0" xfId="1" applyFont="1" applyFill="1" applyBorder="1" applyAlignment="1">
      <alignment vertical="center"/>
    </xf>
    <xf numFmtId="0" fontId="20" fillId="14" borderId="2" xfId="0" applyFont="1" applyFill="1" applyBorder="1" applyAlignment="1">
      <alignment horizontal="center" vertical="center" wrapText="1"/>
    </xf>
    <xf numFmtId="0" fontId="19" fillId="14" borderId="2" xfId="0" applyFont="1" applyFill="1" applyBorder="1" applyAlignment="1">
      <alignment horizontal="left" vertical="center" wrapText="1" indent="2"/>
    </xf>
    <xf numFmtId="0" fontId="20" fillId="14" borderId="2" xfId="0" applyFont="1" applyFill="1" applyBorder="1" applyAlignment="1">
      <alignment horizontal="center" vertical="center"/>
    </xf>
    <xf numFmtId="169" fontId="20" fillId="14" borderId="2" xfId="0" applyNumberFormat="1" applyFont="1" applyFill="1" applyBorder="1" applyAlignment="1">
      <alignment horizontal="center" vertical="center" wrapText="1"/>
    </xf>
    <xf numFmtId="165" fontId="19" fillId="14" borderId="2" xfId="7" applyFont="1" applyFill="1" applyBorder="1" applyAlignment="1">
      <alignment horizontal="right" vertical="center" wrapText="1"/>
    </xf>
    <xf numFmtId="0" fontId="20" fillId="14" borderId="2" xfId="0" applyFont="1" applyFill="1" applyBorder="1" applyAlignment="1" applyProtection="1">
      <alignment horizontal="center" vertical="center" wrapText="1"/>
      <protection locked="0"/>
    </xf>
    <xf numFmtId="169" fontId="3" fillId="9" borderId="2" xfId="1" applyNumberFormat="1" applyFont="1" applyFill="1" applyBorder="1" applyAlignment="1">
      <alignment vertical="center"/>
    </xf>
    <xf numFmtId="2" fontId="37" fillId="9" borderId="2" xfId="67" applyNumberFormat="1" applyFont="1" applyFill="1" applyBorder="1" applyAlignment="1">
      <alignment horizontal="center" vertical="center" wrapText="1"/>
    </xf>
    <xf numFmtId="165" fontId="37" fillId="9" borderId="2" xfId="7" applyFont="1" applyFill="1" applyBorder="1" applyAlignment="1">
      <alignment horizontal="center" vertical="center" wrapText="1"/>
    </xf>
    <xf numFmtId="43" fontId="37" fillId="9" borderId="2" xfId="67" applyFont="1" applyFill="1" applyBorder="1" applyAlignment="1">
      <alignment horizontal="center" vertical="center" wrapText="1"/>
    </xf>
    <xf numFmtId="0" fontId="3" fillId="9" borderId="2" xfId="1" applyFont="1" applyFill="1" applyBorder="1" applyAlignment="1">
      <alignment horizontal="center" vertical="center" wrapText="1"/>
    </xf>
    <xf numFmtId="0" fontId="3" fillId="9" borderId="0" xfId="1" applyFont="1" applyFill="1" applyBorder="1" applyAlignment="1">
      <alignment horizontal="center" vertical="center"/>
    </xf>
    <xf numFmtId="0" fontId="3" fillId="9" borderId="0" xfId="1" applyFont="1" applyFill="1" applyBorder="1" applyAlignment="1">
      <alignment horizontal="left" vertical="center"/>
    </xf>
    <xf numFmtId="0" fontId="20" fillId="9" borderId="2" xfId="0" applyFont="1" applyFill="1" applyBorder="1" applyAlignment="1" applyProtection="1">
      <alignment horizontal="center" vertical="center" wrapText="1"/>
      <protection locked="0"/>
    </xf>
    <xf numFmtId="0" fontId="20" fillId="0" borderId="2" xfId="0" applyFont="1" applyFill="1" applyBorder="1" applyAlignment="1">
      <alignment horizontal="center" vertical="center" wrapText="1"/>
    </xf>
    <xf numFmtId="43" fontId="3" fillId="15" borderId="2" xfId="67" applyFont="1" applyFill="1" applyBorder="1" applyAlignment="1">
      <alignment vertical="center"/>
    </xf>
    <xf numFmtId="43" fontId="3" fillId="16" borderId="2" xfId="67" applyFont="1" applyFill="1" applyBorder="1" applyAlignment="1">
      <alignment vertical="center"/>
    </xf>
    <xf numFmtId="2" fontId="3" fillId="14" borderId="2" xfId="67" applyNumberFormat="1" applyFont="1" applyFill="1" applyBorder="1" applyAlignment="1">
      <alignment vertical="center"/>
    </xf>
    <xf numFmtId="0" fontId="3" fillId="9" borderId="2" xfId="1" applyFont="1" applyFill="1" applyBorder="1" applyAlignment="1">
      <alignment vertical="center" wrapText="1"/>
    </xf>
    <xf numFmtId="0" fontId="3" fillId="14" borderId="2" xfId="1" applyFont="1" applyFill="1" applyBorder="1" applyAlignment="1">
      <alignment vertical="center" wrapText="1"/>
    </xf>
    <xf numFmtId="169" fontId="38" fillId="14" borderId="2" xfId="0" applyNumberFormat="1" applyFont="1" applyFill="1" applyBorder="1" applyAlignment="1">
      <alignment horizontal="center" vertical="center" wrapText="1"/>
    </xf>
    <xf numFmtId="0" fontId="3" fillId="15" borderId="2" xfId="1" applyFont="1" applyFill="1" applyBorder="1" applyAlignment="1">
      <alignment vertical="center"/>
    </xf>
    <xf numFmtId="169" fontId="3" fillId="15" borderId="2" xfId="1" applyNumberFormat="1" applyFont="1" applyFill="1" applyBorder="1" applyAlignment="1">
      <alignment horizontal="center" vertical="center"/>
    </xf>
    <xf numFmtId="0" fontId="38" fillId="14" borderId="2" xfId="0" applyFont="1" applyFill="1" applyBorder="1" applyAlignment="1" applyProtection="1">
      <alignment horizontal="center" vertical="center" wrapText="1"/>
      <protection locked="0"/>
    </xf>
    <xf numFmtId="43" fontId="40" fillId="14" borderId="0" xfId="67" applyFont="1" applyFill="1" applyBorder="1" applyAlignment="1">
      <alignment vertical="center"/>
    </xf>
    <xf numFmtId="43" fontId="3" fillId="14" borderId="3" xfId="67" applyFont="1" applyFill="1" applyBorder="1" applyAlignment="1">
      <alignment vertical="center"/>
    </xf>
    <xf numFmtId="169" fontId="37" fillId="14" borderId="2" xfId="0" applyNumberFormat="1" applyFont="1" applyFill="1" applyBorder="1" applyAlignment="1">
      <alignment horizontal="center" vertical="center" wrapText="1"/>
    </xf>
    <xf numFmtId="43" fontId="37" fillId="14" borderId="3" xfId="67" applyFont="1" applyFill="1" applyBorder="1" applyAlignment="1">
      <alignment horizontal="center" vertical="center" wrapText="1"/>
    </xf>
    <xf numFmtId="0" fontId="19" fillId="14" borderId="2" xfId="0" applyFont="1" applyFill="1" applyBorder="1" applyAlignment="1">
      <alignment horizontal="center" vertical="center" wrapText="1"/>
    </xf>
    <xf numFmtId="169" fontId="19" fillId="14" borderId="2" xfId="0" applyNumberFormat="1" applyFont="1" applyFill="1" applyBorder="1" applyAlignment="1">
      <alignment horizontal="center" vertical="center" wrapText="1"/>
    </xf>
    <xf numFmtId="165" fontId="20" fillId="14" borderId="2" xfId="7" applyFont="1" applyFill="1" applyBorder="1" applyAlignment="1">
      <alignment horizontal="left" vertical="center" wrapText="1"/>
    </xf>
    <xf numFmtId="0" fontId="3" fillId="14" borderId="2" xfId="1" applyFont="1" applyFill="1" applyBorder="1"/>
    <xf numFmtId="169" fontId="3" fillId="14" borderId="2" xfId="1" applyNumberFormat="1" applyFont="1" applyFill="1" applyBorder="1"/>
    <xf numFmtId="43" fontId="3" fillId="14" borderId="2" xfId="67" applyFont="1" applyFill="1" applyBorder="1"/>
    <xf numFmtId="43" fontId="3" fillId="14" borderId="2" xfId="67" applyFont="1" applyFill="1" applyBorder="1" applyAlignment="1">
      <alignment horizontal="center" vertical="center"/>
    </xf>
    <xf numFmtId="9" fontId="3" fillId="14" borderId="2" xfId="70" applyFont="1" applyFill="1" applyBorder="1"/>
    <xf numFmtId="43" fontId="3" fillId="14" borderId="3" xfId="67" applyFont="1" applyFill="1" applyBorder="1"/>
    <xf numFmtId="0" fontId="3" fillId="14" borderId="2" xfId="1" applyFont="1" applyFill="1" applyBorder="1" applyAlignment="1">
      <alignment horizontal="left" vertical="center" wrapText="1"/>
    </xf>
    <xf numFmtId="9" fontId="3" fillId="7" borderId="2" xfId="70" applyFont="1" applyFill="1" applyBorder="1" applyAlignment="1">
      <alignment vertical="center"/>
    </xf>
    <xf numFmtId="43" fontId="3" fillId="10" borderId="2" xfId="67" applyFont="1" applyFill="1" applyBorder="1" applyAlignment="1">
      <alignment horizontal="center" vertical="center"/>
    </xf>
    <xf numFmtId="0" fontId="18" fillId="0" borderId="2" xfId="0" applyFont="1" applyFill="1" applyBorder="1" applyAlignment="1">
      <alignment horizontal="center" vertical="center" wrapText="1"/>
    </xf>
    <xf numFmtId="2" fontId="18" fillId="0" borderId="2" xfId="67" applyNumberFormat="1" applyFont="1" applyFill="1" applyBorder="1" applyAlignment="1">
      <alignment horizontal="center" vertical="center" wrapText="1"/>
    </xf>
    <xf numFmtId="0" fontId="20" fillId="0" borderId="2" xfId="0" applyFont="1" applyFill="1" applyBorder="1" applyAlignment="1">
      <alignment horizontal="center" vertical="center"/>
    </xf>
    <xf numFmtId="169" fontId="20" fillId="0" borderId="2" xfId="0" applyNumberFormat="1" applyFont="1" applyFill="1" applyBorder="1" applyAlignment="1">
      <alignment horizontal="center" vertical="center" wrapText="1"/>
    </xf>
    <xf numFmtId="0" fontId="20" fillId="0" borderId="2" xfId="0" applyFont="1" applyFill="1" applyBorder="1" applyAlignment="1" applyProtection="1">
      <alignment horizontal="center" vertical="center" wrapText="1"/>
      <protection locked="0"/>
    </xf>
    <xf numFmtId="0" fontId="3" fillId="9" borderId="2" xfId="1" applyFont="1" applyFill="1" applyBorder="1"/>
    <xf numFmtId="43" fontId="3" fillId="9" borderId="2" xfId="1" applyNumberFormat="1" applyFont="1" applyFill="1" applyBorder="1"/>
    <xf numFmtId="0" fontId="3" fillId="14" borderId="2" xfId="1" applyFont="1" applyFill="1" applyBorder="1" applyAlignment="1">
      <alignment horizontal="left" vertical="center"/>
    </xf>
    <xf numFmtId="0" fontId="3" fillId="0" borderId="2" xfId="1" applyFont="1" applyBorder="1" applyAlignment="1">
      <alignment vertical="center" wrapText="1"/>
    </xf>
    <xf numFmtId="0" fontId="3" fillId="0" borderId="2" xfId="1" applyFont="1" applyBorder="1"/>
    <xf numFmtId="0" fontId="43" fillId="14" borderId="2" xfId="1" applyFont="1" applyFill="1" applyBorder="1" applyAlignment="1">
      <alignment vertical="center" wrapText="1"/>
    </xf>
    <xf numFmtId="0" fontId="3" fillId="17" borderId="2" xfId="0" applyFont="1" applyFill="1" applyBorder="1" applyAlignment="1">
      <alignment wrapText="1"/>
    </xf>
    <xf numFmtId="0" fontId="44" fillId="0" borderId="0" xfId="0" applyFont="1" applyAlignment="1">
      <alignment wrapText="1"/>
    </xf>
    <xf numFmtId="0" fontId="45" fillId="0" borderId="2" xfId="0" applyFont="1" applyBorder="1" applyAlignment="1">
      <alignment wrapText="1"/>
    </xf>
    <xf numFmtId="0" fontId="46" fillId="0" borderId="0" xfId="0" applyFont="1" applyAlignment="1">
      <alignment wrapText="1"/>
    </xf>
    <xf numFmtId="0" fontId="38" fillId="0" borderId="2" xfId="0" applyFont="1" applyBorder="1" applyAlignment="1">
      <alignment horizontal="left" vertical="top" wrapText="1" indent="2"/>
    </xf>
    <xf numFmtId="0" fontId="47" fillId="0" borderId="2" xfId="0" applyFont="1" applyBorder="1" applyAlignment="1">
      <alignment wrapText="1"/>
    </xf>
    <xf numFmtId="0" fontId="3" fillId="0" borderId="1" xfId="1" applyFont="1" applyBorder="1" applyAlignment="1">
      <alignment vertical="center" wrapText="1"/>
    </xf>
    <xf numFmtId="0" fontId="3" fillId="0" borderId="27" xfId="1" applyFont="1" applyBorder="1" applyAlignment="1">
      <alignment vertical="center"/>
    </xf>
    <xf numFmtId="0" fontId="3" fillId="0" borderId="27" xfId="1" applyFont="1" applyBorder="1" applyAlignment="1">
      <alignment vertical="center" wrapText="1"/>
    </xf>
    <xf numFmtId="0" fontId="3" fillId="0" borderId="7" xfId="1" applyFont="1" applyBorder="1" applyAlignment="1">
      <alignment vertical="center" wrapText="1"/>
    </xf>
    <xf numFmtId="0" fontId="3" fillId="0" borderId="2" xfId="0" applyFont="1" applyBorder="1" applyAlignment="1">
      <alignment wrapText="1"/>
    </xf>
    <xf numFmtId="0" fontId="3" fillId="0" borderId="7" xfId="0" applyFont="1" applyBorder="1" applyAlignment="1">
      <alignment wrapText="1"/>
    </xf>
    <xf numFmtId="0" fontId="3" fillId="0" borderId="2" xfId="0" applyFont="1" applyBorder="1"/>
    <xf numFmtId="0" fontId="3" fillId="0" borderId="0" xfId="0" applyFont="1" applyAlignment="1">
      <alignment wrapText="1"/>
    </xf>
    <xf numFmtId="0" fontId="4" fillId="2" borderId="2" xfId="2" applyFont="1" applyFill="1" applyBorder="1" applyAlignment="1">
      <alignment horizontal="center" vertical="center" wrapText="1"/>
    </xf>
    <xf numFmtId="0" fontId="2" fillId="0" borderId="2" xfId="1" applyBorder="1" applyAlignment="1">
      <alignment horizontal="center" vertical="center" wrapText="1"/>
    </xf>
    <xf numFmtId="0" fontId="4" fillId="2" borderId="1" xfId="2" applyFont="1" applyFill="1" applyBorder="1" applyAlignment="1">
      <alignment horizontal="center" vertical="center" wrapText="1"/>
    </xf>
    <xf numFmtId="0" fontId="4" fillId="2" borderId="6" xfId="2" applyFont="1" applyFill="1" applyBorder="1" applyAlignment="1">
      <alignment horizontal="center" vertical="center" wrapText="1"/>
    </xf>
    <xf numFmtId="0" fontId="2" fillId="0" borderId="7" xfId="1" applyBorder="1" applyAlignment="1">
      <alignment horizontal="center" vertical="center" wrapText="1"/>
    </xf>
    <xf numFmtId="0" fontId="4" fillId="2" borderId="2" xfId="2" applyFont="1" applyFill="1" applyBorder="1" applyAlignment="1">
      <alignment horizontal="center" vertical="center"/>
    </xf>
    <xf numFmtId="0" fontId="2" fillId="0" borderId="2" xfId="1" applyBorder="1" applyAlignment="1">
      <alignment horizontal="center" vertical="center"/>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5" xfId="2" applyFont="1" applyFill="1" applyBorder="1" applyAlignment="1">
      <alignment horizontal="center" vertical="center" wrapText="1"/>
    </xf>
    <xf numFmtId="168" fontId="4" fillId="2" borderId="2" xfId="67" applyNumberFormat="1" applyFont="1" applyFill="1" applyBorder="1" applyAlignment="1">
      <alignment horizontal="center" vertical="center" wrapText="1"/>
    </xf>
    <xf numFmtId="43" fontId="4" fillId="2" borderId="2" xfId="67" applyFont="1" applyFill="1" applyBorder="1" applyAlignment="1">
      <alignment horizontal="center" vertical="center" wrapText="1"/>
    </xf>
    <xf numFmtId="169" fontId="4" fillId="2" borderId="2" xfId="67" applyNumberFormat="1" applyFont="1" applyFill="1" applyBorder="1" applyAlignment="1">
      <alignment horizontal="center" vertical="center" wrapText="1"/>
    </xf>
    <xf numFmtId="0" fontId="4" fillId="2" borderId="2" xfId="1" applyFont="1" applyFill="1" applyBorder="1" applyAlignment="1">
      <alignment horizontal="center" vertical="center" wrapText="1"/>
    </xf>
    <xf numFmtId="169" fontId="4" fillId="2" borderId="3" xfId="1" applyNumberFormat="1" applyFont="1" applyFill="1" applyBorder="1" applyAlignment="1">
      <alignment horizontal="center" vertical="center" wrapText="1"/>
    </xf>
    <xf numFmtId="169" fontId="4" fillId="2" borderId="4" xfId="1" applyNumberFormat="1" applyFont="1" applyFill="1" applyBorder="1" applyAlignment="1">
      <alignment horizontal="center" vertical="center" wrapText="1"/>
    </xf>
    <xf numFmtId="169" fontId="4" fillId="2" borderId="5" xfId="1" applyNumberFormat="1" applyFont="1" applyFill="1" applyBorder="1" applyAlignment="1">
      <alignment horizontal="center" vertical="center" wrapText="1"/>
    </xf>
    <xf numFmtId="169" fontId="4" fillId="2" borderId="1" xfId="1" applyNumberFormat="1" applyFont="1" applyFill="1" applyBorder="1" applyAlignment="1">
      <alignment horizontal="center" vertical="center"/>
    </xf>
    <xf numFmtId="169" fontId="4" fillId="2" borderId="7" xfId="1" applyNumberFormat="1" applyFont="1" applyFill="1" applyBorder="1" applyAlignment="1">
      <alignment horizontal="center" vertical="center"/>
    </xf>
    <xf numFmtId="0" fontId="4" fillId="2" borderId="2" xfId="1" applyFont="1" applyFill="1" applyBorder="1" applyAlignment="1">
      <alignment horizontal="center" vertical="center"/>
    </xf>
    <xf numFmtId="0" fontId="7" fillId="2" borderId="2" xfId="1" applyFont="1" applyFill="1" applyBorder="1" applyAlignment="1">
      <alignment horizontal="center" vertical="center" wrapText="1"/>
    </xf>
    <xf numFmtId="0" fontId="3" fillId="0" borderId="1" xfId="0" applyFont="1" applyBorder="1" applyAlignment="1">
      <alignment wrapText="1"/>
    </xf>
    <xf numFmtId="0" fontId="3" fillId="0" borderId="7" xfId="0" applyFont="1" applyBorder="1" applyAlignment="1">
      <alignment wrapText="1"/>
    </xf>
    <xf numFmtId="0" fontId="3" fillId="0" borderId="1" xfId="1" applyFont="1" applyBorder="1" applyAlignment="1">
      <alignment horizontal="center" vertical="center" wrapText="1"/>
    </xf>
    <xf numFmtId="0" fontId="3" fillId="0" borderId="7" xfId="1" applyFont="1" applyBorder="1" applyAlignment="1">
      <alignment horizontal="center" vertical="center" wrapText="1"/>
    </xf>
    <xf numFmtId="0" fontId="3" fillId="0" borderId="28" xfId="1" applyFont="1" applyBorder="1" applyAlignment="1">
      <alignment horizontal="left" vertical="center" wrapText="1"/>
    </xf>
    <xf numFmtId="0" fontId="3" fillId="0" borderId="6" xfId="1" applyFont="1" applyBorder="1" applyAlignment="1">
      <alignment horizontal="left" vertical="center" wrapText="1"/>
    </xf>
    <xf numFmtId="0" fontId="3" fillId="0" borderId="26" xfId="1" applyFont="1" applyBorder="1" applyAlignment="1">
      <alignment horizontal="left" vertical="center" wrapText="1"/>
    </xf>
    <xf numFmtId="0" fontId="4" fillId="7"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2" fontId="4" fillId="2" borderId="12" xfId="67" applyNumberFormat="1" applyFont="1" applyFill="1" applyBorder="1" applyAlignment="1">
      <alignment horizontal="center" vertical="center" wrapText="1"/>
    </xf>
    <xf numFmtId="2" fontId="4" fillId="2" borderId="13" xfId="67" applyNumberFormat="1" applyFont="1" applyFill="1" applyBorder="1" applyAlignment="1">
      <alignment horizontal="center" vertical="center" wrapText="1"/>
    </xf>
    <xf numFmtId="2" fontId="4" fillId="2" borderId="14" xfId="67" applyNumberFormat="1" applyFont="1" applyFill="1" applyBorder="1" applyAlignment="1">
      <alignment horizontal="center" vertical="center" wrapText="1"/>
    </xf>
    <xf numFmtId="9" fontId="4" fillId="2" borderId="12" xfId="70" applyFont="1" applyFill="1" applyBorder="1" applyAlignment="1">
      <alignment horizontal="center" vertical="center" wrapText="1"/>
    </xf>
    <xf numFmtId="9" fontId="4" fillId="2" borderId="13" xfId="70" applyFont="1" applyFill="1" applyBorder="1" applyAlignment="1">
      <alignment horizontal="center" vertical="center" wrapText="1"/>
    </xf>
    <xf numFmtId="9" fontId="4" fillId="2" borderId="19" xfId="70" applyFont="1" applyFill="1" applyBorder="1" applyAlignment="1">
      <alignment horizontal="center" vertical="center" wrapText="1"/>
    </xf>
    <xf numFmtId="43" fontId="4" fillId="2" borderId="15" xfId="67" applyFont="1" applyFill="1" applyBorder="1" applyAlignment="1">
      <alignment horizontal="center" vertical="center" wrapText="1"/>
    </xf>
    <xf numFmtId="43" fontId="4" fillId="2" borderId="16" xfId="67" applyFont="1" applyFill="1" applyBorder="1" applyAlignment="1">
      <alignment horizontal="center" vertical="center" wrapText="1"/>
    </xf>
    <xf numFmtId="9" fontId="4" fillId="2" borderId="15" xfId="70" applyFont="1" applyFill="1" applyBorder="1" applyAlignment="1">
      <alignment horizontal="center" vertical="center" wrapText="1"/>
    </xf>
    <xf numFmtId="9" fontId="4" fillId="2" borderId="16" xfId="70" applyFont="1" applyFill="1" applyBorder="1" applyAlignment="1">
      <alignment horizontal="center" vertical="center" wrapText="1"/>
    </xf>
    <xf numFmtId="43" fontId="33" fillId="2" borderId="1" xfId="67" applyFont="1" applyFill="1" applyBorder="1" applyAlignment="1">
      <alignment horizontal="center" vertical="center" wrapText="1"/>
    </xf>
    <xf numFmtId="43" fontId="33" fillId="2" borderId="6" xfId="67" applyFont="1" applyFill="1" applyBorder="1" applyAlignment="1">
      <alignment horizontal="center" vertical="center" wrapText="1"/>
    </xf>
    <xf numFmtId="43" fontId="33" fillId="2" borderId="7" xfId="67" applyFont="1" applyFill="1" applyBorder="1" applyAlignment="1">
      <alignment horizontal="center" vertical="center" wrapText="1"/>
    </xf>
    <xf numFmtId="0" fontId="33" fillId="2" borderId="1" xfId="1" applyFont="1" applyFill="1" applyBorder="1" applyAlignment="1">
      <alignment horizontal="center" vertical="center" wrapText="1"/>
    </xf>
    <xf numFmtId="0" fontId="33" fillId="2" borderId="6" xfId="1" applyFont="1" applyFill="1" applyBorder="1" applyAlignment="1">
      <alignment horizontal="center" vertical="center" wrapText="1"/>
    </xf>
    <xf numFmtId="0" fontId="33" fillId="2" borderId="7" xfId="1" applyFont="1" applyFill="1" applyBorder="1" applyAlignment="1">
      <alignment horizontal="center" vertical="center" wrapText="1"/>
    </xf>
    <xf numFmtId="43" fontId="4" fillId="2" borderId="3" xfId="67" applyFont="1" applyFill="1" applyBorder="1" applyAlignment="1">
      <alignment horizontal="center" vertical="center" wrapText="1"/>
    </xf>
    <xf numFmtId="43" fontId="4" fillId="2" borderId="4" xfId="67" applyFont="1" applyFill="1" applyBorder="1" applyAlignment="1">
      <alignment horizontal="center" vertical="center" wrapText="1"/>
    </xf>
    <xf numFmtId="43" fontId="4" fillId="2" borderId="23" xfId="67" applyFont="1" applyFill="1" applyBorder="1" applyAlignment="1">
      <alignment horizontal="center" vertical="center" wrapText="1"/>
    </xf>
    <xf numFmtId="0" fontId="4" fillId="2" borderId="24" xfId="1"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5" xfId="1" applyFont="1" applyFill="1" applyBorder="1" applyAlignment="1">
      <alignment horizontal="center" vertical="center" wrapText="1"/>
    </xf>
    <xf numFmtId="169" fontId="4" fillId="2" borderId="2" xfId="1" applyNumberFormat="1" applyFont="1" applyFill="1" applyBorder="1" applyAlignment="1">
      <alignment horizontal="center" vertical="center" wrapText="1"/>
    </xf>
    <xf numFmtId="43" fontId="4" fillId="2" borderId="1" xfId="67" applyFont="1" applyFill="1" applyBorder="1" applyAlignment="1">
      <alignment horizontal="center" vertical="center" wrapText="1"/>
    </xf>
    <xf numFmtId="43" fontId="4" fillId="2" borderId="6" xfId="67" applyFont="1" applyFill="1" applyBorder="1" applyAlignment="1">
      <alignment horizontal="center" vertical="center" wrapText="1"/>
    </xf>
    <xf numFmtId="43" fontId="4" fillId="2" borderId="7" xfId="67" applyFont="1" applyFill="1" applyBorder="1" applyAlignment="1">
      <alignment horizontal="center" vertical="center" wrapText="1"/>
    </xf>
  </cellXfs>
  <cellStyles count="71">
    <cellStyle name="Body" xfId="4"/>
    <cellStyle name="Comma" xfId="67" builtinId="3"/>
    <cellStyle name="Comma  - Style1" xfId="5"/>
    <cellStyle name="Comma 11 2" xfId="6"/>
    <cellStyle name="Comma 2" xfId="7"/>
    <cellStyle name="Comma 2 2" xfId="8"/>
    <cellStyle name="Comma 2 2 2" xfId="9"/>
    <cellStyle name="Comma 2 3" xfId="10"/>
    <cellStyle name="Comma 2 4" xfId="11"/>
    <cellStyle name="Comma 3" xfId="12"/>
    <cellStyle name="Comma 3 2" xfId="13"/>
    <cellStyle name="Comma 4" xfId="14"/>
    <cellStyle name="Comma 4 2" xfId="15"/>
    <cellStyle name="Comma 5" xfId="16"/>
    <cellStyle name="Comma 6" xfId="17"/>
    <cellStyle name="Comma 6 2" xfId="18"/>
    <cellStyle name="Comma 6 3" xfId="19"/>
    <cellStyle name="Comma 6 4" xfId="20"/>
    <cellStyle name="Comma 7" xfId="21"/>
    <cellStyle name="Comma 8" xfId="22"/>
    <cellStyle name="Curren - Style2" xfId="23"/>
    <cellStyle name="Grey" xfId="24"/>
    <cellStyle name="Header1" xfId="25"/>
    <cellStyle name="Header2" xfId="26"/>
    <cellStyle name="Input [yellow]" xfId="27"/>
    <cellStyle name="no dec" xfId="28"/>
    <cellStyle name="Normal" xfId="0" builtinId="0"/>
    <cellStyle name="Normal - Style1" xfId="29"/>
    <cellStyle name="Normal 15" xfId="30"/>
    <cellStyle name="Normal 18" xfId="31"/>
    <cellStyle name="Normal 2" xfId="1"/>
    <cellStyle name="Normal 2 2" xfId="32"/>
    <cellStyle name="Normal 2 2 2" xfId="33"/>
    <cellStyle name="Normal 2 2 2 2" xfId="3"/>
    <cellStyle name="Normal 2 2_Working APR 2007-08 Mahagenco_Bhushan_1.3" xfId="34"/>
    <cellStyle name="Normal 2 3" xfId="35"/>
    <cellStyle name="Normal 2 4" xfId="36"/>
    <cellStyle name="Normal 2 7" xfId="68"/>
    <cellStyle name="Normal 2_ARR FINAL" xfId="37"/>
    <cellStyle name="Normal 3" xfId="38"/>
    <cellStyle name="Normal 3 2" xfId="39"/>
    <cellStyle name="Normal 3 2 2" xfId="40"/>
    <cellStyle name="Normal 39" xfId="41"/>
    <cellStyle name="Normal 4" xfId="42"/>
    <cellStyle name="Normal 4 2" xfId="43"/>
    <cellStyle name="Normal 5" xfId="44"/>
    <cellStyle name="Normal 5 2" xfId="45"/>
    <cellStyle name="Normal 6" xfId="46"/>
    <cellStyle name="Normal 7" xfId="47"/>
    <cellStyle name="Normal 8" xfId="48"/>
    <cellStyle name="Normal 9" xfId="49"/>
    <cellStyle name="Normal_FORMATS 5 YEAR ALOKE 2" xfId="2"/>
    <cellStyle name="Normal_FORMATS 5 YEAR ALOKE 3 2" xfId="69"/>
    <cellStyle name="Percent" xfId="70" builtinId="5"/>
    <cellStyle name="Percent [0]_#6 Temps &amp; Contractors" xfId="50"/>
    <cellStyle name="Percent [2]" xfId="51"/>
    <cellStyle name="Percent 2" xfId="52"/>
    <cellStyle name="Percent 2 2" xfId="53"/>
    <cellStyle name="Percent 2 3" xfId="54"/>
    <cellStyle name="Percent 3" xfId="55"/>
    <cellStyle name="Percent 3 2" xfId="56"/>
    <cellStyle name="Percent 4" xfId="57"/>
    <cellStyle name="Percent 41" xfId="58"/>
    <cellStyle name="Percent 5" xfId="59"/>
    <cellStyle name="Percent 5 2" xfId="60"/>
    <cellStyle name="Percent 5 3" xfId="61"/>
    <cellStyle name="Percent 6" xfId="62"/>
    <cellStyle name="Percent 6 2" xfId="63"/>
    <cellStyle name="Percent 7" xfId="64"/>
    <cellStyle name="Style 1" xfId="65"/>
    <cellStyle name="Style 2" xfId="66"/>
  </cellStyles>
  <dxfs count="5040">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rgb="FF000000"/>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rgb="FF000000"/>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b/>
        <i/>
        <color rgb="FFFF0000"/>
      </font>
    </dxf>
    <dxf>
      <font>
        <b/>
        <i/>
        <color rgb="FFFF0000"/>
      </font>
    </dxf>
    <dxf>
      <font>
        <color auto="1"/>
      </font>
      <fill>
        <patternFill>
          <fgColor indexed="64"/>
          <bgColor rgb="FFFFC000"/>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formance/PERFORMANCE/ocm/Yearly_perf/OCMJAN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0009193\Downloads\VX8E%20F.2,%20F5,%20Rolling%20plan%20-Currnt%20stats,%20remark,%204.2%20U8,9%2011.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Daily_input"/>
      <sheetName val="Daily_report"/>
      <sheetName val="Inputs &amp; Assumptions"/>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sheetName val="F4.1"/>
      <sheetName val="F4.2 U-3to7"/>
      <sheetName val="F4.2 U-8,9"/>
      <sheetName val="F4.2 by RCD"/>
      <sheetName val="F4.2 Last sub Dec-2022"/>
      <sheetName val="F4.3"/>
      <sheetName val="CSTPS_U3 to 7 rolling plan"/>
      <sheetName val="CSTPS_U8&amp;9 rolling plan"/>
      <sheetName val="Changes"/>
      <sheetName val="F5 Total"/>
      <sheetName val="F5 U-3 to 7"/>
      <sheetName val="F5.1 (E) U-3 to 7"/>
      <sheetName val="F5.1 (N) U-3 to 7"/>
      <sheetName val="F5 U-8,9"/>
      <sheetName val="F5.1 (N) U-8,9"/>
      <sheetName val="F5.1 (E) U-8,9"/>
      <sheetName val="formula purpose"/>
      <sheetName val="CSTPS"/>
      <sheetName val="F5(Chandrapur 3-7)"/>
      <sheetName val="F5(Chandrapur 8-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showGridLines="0" view="pageBreakPreview" zoomScale="80" zoomScaleSheetLayoutView="80" workbookViewId="0">
      <pane xSplit="2" ySplit="7" topLeftCell="C8" activePane="bottomRight" state="frozen"/>
      <selection activeCell="O10" sqref="O10"/>
      <selection pane="topRight" activeCell="O10" sqref="O10"/>
      <selection pane="bottomLeft" activeCell="O10" sqref="O10"/>
      <selection pane="bottomRight" activeCell="J8" sqref="J8:K10"/>
    </sheetView>
  </sheetViews>
  <sheetFormatPr defaultColWidth="9.140625" defaultRowHeight="15" x14ac:dyDescent="0.25"/>
  <cols>
    <col min="1" max="1" width="6.28515625" style="1" customWidth="1"/>
    <col min="2" max="2" width="31.42578125" style="1" customWidth="1"/>
    <col min="3" max="3" width="13.7109375" style="1" bestFit="1" customWidth="1"/>
    <col min="4" max="4" width="12.5703125" style="1" bestFit="1" customWidth="1"/>
    <col min="5" max="5" width="13.42578125" style="1" bestFit="1" customWidth="1"/>
    <col min="6" max="8" width="13.42578125" style="1" customWidth="1"/>
    <col min="9" max="9" width="13.7109375" style="1" customWidth="1"/>
    <col min="10" max="10" width="12.5703125" style="1" customWidth="1"/>
    <col min="11" max="11" width="11.85546875" style="1" customWidth="1"/>
    <col min="12" max="12" width="13.85546875" style="1" customWidth="1"/>
    <col min="13" max="13" width="14.7109375" style="1" customWidth="1"/>
    <col min="14" max="18" width="11.85546875" style="1" customWidth="1"/>
    <col min="19" max="19" width="11.7109375" style="1" bestFit="1" customWidth="1"/>
    <col min="20" max="16384" width="9.140625" style="1"/>
  </cols>
  <sheetData>
    <row r="1" spans="1:19" x14ac:dyDescent="0.25">
      <c r="A1" s="2"/>
    </row>
    <row r="2" spans="1:19" x14ac:dyDescent="0.25">
      <c r="B2" s="133" t="s">
        <v>359</v>
      </c>
      <c r="C2" s="134"/>
      <c r="D2" s="134"/>
      <c r="E2" s="134"/>
      <c r="F2" s="134"/>
      <c r="G2" s="134"/>
      <c r="H2" s="134"/>
      <c r="I2" s="134"/>
      <c r="J2" s="134"/>
      <c r="K2" s="134"/>
      <c r="L2" s="134"/>
      <c r="M2" s="134"/>
      <c r="N2" s="3"/>
    </row>
    <row r="3" spans="1:19" x14ac:dyDescent="0.25">
      <c r="B3" s="135" t="s">
        <v>0</v>
      </c>
      <c r="C3" s="134"/>
      <c r="D3" s="134"/>
      <c r="E3" s="134"/>
      <c r="F3" s="134"/>
      <c r="G3" s="134"/>
      <c r="H3" s="134"/>
      <c r="I3" s="134"/>
      <c r="J3" s="134"/>
      <c r="K3" s="134"/>
      <c r="L3" s="134"/>
      <c r="M3" s="134"/>
      <c r="N3" s="4"/>
    </row>
    <row r="4" spans="1:19" x14ac:dyDescent="0.25">
      <c r="B4" s="135" t="s">
        <v>1</v>
      </c>
      <c r="C4" s="134"/>
      <c r="D4" s="134"/>
      <c r="E4" s="134"/>
      <c r="F4" s="134"/>
      <c r="G4" s="134"/>
      <c r="H4" s="134"/>
      <c r="I4" s="134"/>
      <c r="J4" s="134"/>
      <c r="K4" s="134"/>
      <c r="L4" s="134"/>
      <c r="M4" s="134"/>
      <c r="N4" s="134"/>
      <c r="S4" s="5" t="s">
        <v>2</v>
      </c>
    </row>
    <row r="5" spans="1:19" s="6" customFormat="1" ht="15" customHeight="1" x14ac:dyDescent="0.25">
      <c r="A5" s="319" t="s">
        <v>3</v>
      </c>
      <c r="B5" s="322" t="s">
        <v>4</v>
      </c>
      <c r="C5" s="324" t="s">
        <v>8</v>
      </c>
      <c r="D5" s="325"/>
      <c r="E5" s="326"/>
      <c r="F5" s="324" t="s">
        <v>9</v>
      </c>
      <c r="G5" s="325"/>
      <c r="H5" s="326"/>
      <c r="I5" s="324" t="s">
        <v>686</v>
      </c>
      <c r="J5" s="325"/>
      <c r="K5" s="325"/>
      <c r="L5" s="325"/>
      <c r="M5" s="326"/>
      <c r="N5" s="317" t="s">
        <v>790</v>
      </c>
      <c r="O5" s="317"/>
      <c r="P5" s="317"/>
      <c r="Q5" s="317"/>
      <c r="R5" s="317"/>
      <c r="S5" s="317" t="s">
        <v>11</v>
      </c>
    </row>
    <row r="6" spans="1:19" s="6" customFormat="1" ht="42.75" x14ac:dyDescent="0.25">
      <c r="A6" s="320"/>
      <c r="B6" s="322"/>
      <c r="C6" s="7" t="s">
        <v>700</v>
      </c>
      <c r="D6" s="7" t="s">
        <v>12</v>
      </c>
      <c r="E6" s="7" t="s">
        <v>13</v>
      </c>
      <c r="F6" s="7" t="s">
        <v>700</v>
      </c>
      <c r="G6" s="7" t="s">
        <v>12</v>
      </c>
      <c r="H6" s="7" t="s">
        <v>13</v>
      </c>
      <c r="I6" s="7" t="s">
        <v>700</v>
      </c>
      <c r="J6" s="7" t="s">
        <v>14</v>
      </c>
      <c r="K6" s="7" t="s">
        <v>15</v>
      </c>
      <c r="L6" s="7" t="s">
        <v>16</v>
      </c>
      <c r="M6" s="7" t="s">
        <v>17</v>
      </c>
      <c r="N6" s="228" t="s">
        <v>428</v>
      </c>
      <c r="O6" s="228" t="s">
        <v>429</v>
      </c>
      <c r="P6" s="228" t="s">
        <v>466</v>
      </c>
      <c r="Q6" s="228" t="s">
        <v>467</v>
      </c>
      <c r="R6" s="228" t="s">
        <v>468</v>
      </c>
      <c r="S6" s="317"/>
    </row>
    <row r="7" spans="1:19" s="6" customFormat="1" x14ac:dyDescent="0.25">
      <c r="A7" s="321"/>
      <c r="B7" s="323"/>
      <c r="C7" s="213" t="s">
        <v>18</v>
      </c>
      <c r="D7" s="213" t="s">
        <v>19</v>
      </c>
      <c r="E7" s="213" t="s">
        <v>20</v>
      </c>
      <c r="F7" s="213" t="s">
        <v>21</v>
      </c>
      <c r="G7" s="213" t="s">
        <v>22</v>
      </c>
      <c r="H7" s="213" t="s">
        <v>23</v>
      </c>
      <c r="I7" s="213" t="s">
        <v>24</v>
      </c>
      <c r="J7" s="213" t="s">
        <v>25</v>
      </c>
      <c r="K7" s="213" t="s">
        <v>567</v>
      </c>
      <c r="L7" s="213" t="s">
        <v>687</v>
      </c>
      <c r="M7" s="213" t="s">
        <v>688</v>
      </c>
      <c r="N7" s="228" t="s">
        <v>427</v>
      </c>
      <c r="O7" s="228" t="s">
        <v>427</v>
      </c>
      <c r="P7" s="228" t="s">
        <v>427</v>
      </c>
      <c r="Q7" s="228" t="s">
        <v>427</v>
      </c>
      <c r="R7" s="228" t="s">
        <v>427</v>
      </c>
      <c r="S7" s="318"/>
    </row>
    <row r="8" spans="1:19" s="8" customFormat="1" x14ac:dyDescent="0.25">
      <c r="A8" s="9">
        <v>1</v>
      </c>
      <c r="B8" s="10" t="s">
        <v>26</v>
      </c>
      <c r="C8" s="229"/>
      <c r="D8" s="229">
        <f>'F4.2'!U672</f>
        <v>131.05613579299998</v>
      </c>
      <c r="E8" s="229">
        <f>D8-C8</f>
        <v>131.05613579299998</v>
      </c>
      <c r="F8" s="229"/>
      <c r="G8" s="229">
        <f>'F4.2'!V672</f>
        <v>127.60395725800005</v>
      </c>
      <c r="H8" s="229">
        <f>G8-F8</f>
        <v>127.60395725800005</v>
      </c>
      <c r="I8" s="230"/>
      <c r="J8" s="231">
        <v>31.16</v>
      </c>
      <c r="K8" s="232">
        <f>L8-J8</f>
        <v>560.19306475780331</v>
      </c>
      <c r="L8" s="232">
        <f>'F4.2'!W672</f>
        <v>591.35306475780328</v>
      </c>
      <c r="M8" s="229">
        <f>L8-I8</f>
        <v>591.35306475780328</v>
      </c>
      <c r="N8" s="232">
        <f>'F4.2'!X672</f>
        <v>3042.2371966759997</v>
      </c>
      <c r="O8" s="232">
        <f>'F4.2'!Y672</f>
        <v>2211.6904794520551</v>
      </c>
      <c r="P8" s="232">
        <f>'F4.2'!Z672</f>
        <v>814.96399999999994</v>
      </c>
      <c r="Q8" s="232">
        <f>'F4.2'!AA672</f>
        <v>879.15994000000001</v>
      </c>
      <c r="R8" s="232">
        <f>'F4.2'!AB672</f>
        <v>211.02</v>
      </c>
      <c r="S8" s="231"/>
    </row>
    <row r="9" spans="1:19" s="8" customFormat="1" x14ac:dyDescent="0.25">
      <c r="A9" s="9">
        <f>A8+1</f>
        <v>2</v>
      </c>
      <c r="B9" s="12" t="s">
        <v>27</v>
      </c>
      <c r="C9" s="233">
        <v>199.17</v>
      </c>
      <c r="D9" s="234">
        <f>'F4.2'!AO672</f>
        <v>117.32257103399999</v>
      </c>
      <c r="E9" s="229">
        <f>D9-C9</f>
        <v>-81.847428965999995</v>
      </c>
      <c r="F9" s="233">
        <v>149.44999999999999</v>
      </c>
      <c r="G9" s="234">
        <f>'F4.2'!AP672</f>
        <v>110.79418752000001</v>
      </c>
      <c r="H9" s="229">
        <f>G9-F9</f>
        <v>-38.65581247999998</v>
      </c>
      <c r="I9" s="233">
        <v>920.43</v>
      </c>
      <c r="J9" s="299">
        <v>31.16</v>
      </c>
      <c r="K9" s="232">
        <f>L9-J9</f>
        <v>607.21785696280335</v>
      </c>
      <c r="L9" s="236">
        <f>'F4.2'!AQ672</f>
        <v>638.37785696280332</v>
      </c>
      <c r="M9" s="229">
        <f t="shared" ref="M9:M10" si="0">L9-I9</f>
        <v>-282.05214303719663</v>
      </c>
      <c r="N9" s="233">
        <f>'F4.2'!AR672</f>
        <v>2974.7857236679997</v>
      </c>
      <c r="O9" s="233">
        <f>'F4.2'!AS672</f>
        <v>2260.8134794520552</v>
      </c>
      <c r="P9" s="233">
        <f>'F4.2'!AT672</f>
        <v>789.96399999999994</v>
      </c>
      <c r="Q9" s="233">
        <f>'F4.2'!AU672</f>
        <v>879.15994000000001</v>
      </c>
      <c r="R9" s="233">
        <f>'F4.2'!AV672</f>
        <v>211.02</v>
      </c>
      <c r="S9" s="235"/>
    </row>
    <row r="10" spans="1:19" s="8" customFormat="1" x14ac:dyDescent="0.25">
      <c r="A10" s="9">
        <f>A9+1</f>
        <v>3</v>
      </c>
      <c r="B10" s="12" t="s">
        <v>28</v>
      </c>
      <c r="C10" s="234"/>
      <c r="D10" s="234"/>
      <c r="E10" s="229">
        <f>D10-C10</f>
        <v>0</v>
      </c>
      <c r="F10" s="234"/>
      <c r="G10" s="234"/>
      <c r="H10" s="229">
        <f>G10-F10</f>
        <v>0</v>
      </c>
      <c r="I10" s="237"/>
      <c r="J10" s="299"/>
      <c r="K10" s="299"/>
      <c r="L10" s="235"/>
      <c r="M10" s="229">
        <f t="shared" si="0"/>
        <v>0</v>
      </c>
      <c r="N10" s="235"/>
      <c r="O10" s="235"/>
      <c r="P10" s="235"/>
      <c r="Q10" s="235"/>
      <c r="R10" s="235"/>
      <c r="S10" s="235"/>
    </row>
    <row r="11" spans="1:19" s="13" customFormat="1" x14ac:dyDescent="0.25">
      <c r="A11" s="9">
        <f>A10+1</f>
        <v>4</v>
      </c>
      <c r="B11" s="12" t="s">
        <v>29</v>
      </c>
      <c r="C11" s="234">
        <f>SUM(C9:C10)</f>
        <v>199.17</v>
      </c>
      <c r="D11" s="234">
        <f t="shared" ref="D11:R11" si="1">SUM(D9:D10)</f>
        <v>117.32257103399999</v>
      </c>
      <c r="E11" s="234">
        <f t="shared" si="1"/>
        <v>-81.847428965999995</v>
      </c>
      <c r="F11" s="234">
        <f t="shared" si="1"/>
        <v>149.44999999999999</v>
      </c>
      <c r="G11" s="234">
        <f t="shared" si="1"/>
        <v>110.79418752000001</v>
      </c>
      <c r="H11" s="234">
        <f t="shared" si="1"/>
        <v>-38.65581247999998</v>
      </c>
      <c r="I11" s="234">
        <f t="shared" si="1"/>
        <v>920.43</v>
      </c>
      <c r="J11" s="234">
        <f t="shared" si="1"/>
        <v>31.16</v>
      </c>
      <c r="K11" s="234">
        <f t="shared" si="1"/>
        <v>607.21785696280335</v>
      </c>
      <c r="L11" s="234">
        <f t="shared" si="1"/>
        <v>638.37785696280332</v>
      </c>
      <c r="M11" s="234">
        <f t="shared" si="1"/>
        <v>-282.05214303719663</v>
      </c>
      <c r="N11" s="234">
        <f t="shared" si="1"/>
        <v>2974.7857236679997</v>
      </c>
      <c r="O11" s="234">
        <f t="shared" si="1"/>
        <v>2260.8134794520552</v>
      </c>
      <c r="P11" s="234">
        <f t="shared" si="1"/>
        <v>789.96399999999994</v>
      </c>
      <c r="Q11" s="234">
        <f t="shared" si="1"/>
        <v>879.15994000000001</v>
      </c>
      <c r="R11" s="234">
        <f t="shared" si="1"/>
        <v>211.02</v>
      </c>
      <c r="S11" s="235"/>
    </row>
    <row r="12" spans="1:19" s="4" customFormat="1" x14ac:dyDescent="0.25">
      <c r="A12" s="14"/>
      <c r="B12" s="15"/>
      <c r="C12" s="15"/>
      <c r="D12" s="15"/>
      <c r="E12" s="15"/>
      <c r="F12" s="15"/>
      <c r="G12" s="15"/>
      <c r="H12" s="15"/>
      <c r="I12" s="16"/>
      <c r="J12" s="16"/>
      <c r="K12" s="16"/>
      <c r="L12" s="16"/>
      <c r="M12" s="16"/>
      <c r="N12" s="16"/>
    </row>
    <row r="13" spans="1:19" s="17" customFormat="1" x14ac:dyDescent="0.25">
      <c r="A13" s="6" t="s">
        <v>791</v>
      </c>
      <c r="J13" s="1"/>
      <c r="K13" s="1"/>
      <c r="L13" s="1"/>
      <c r="M13" s="1"/>
      <c r="N13" s="1"/>
    </row>
    <row r="14" spans="1:19" s="17" customFormat="1" x14ac:dyDescent="0.25">
      <c r="A14" s="6"/>
      <c r="B14" s="17" t="s">
        <v>30</v>
      </c>
      <c r="J14" s="1"/>
      <c r="K14" s="1"/>
      <c r="L14" s="1"/>
      <c r="M14" s="1"/>
      <c r="N14" s="1"/>
    </row>
  </sheetData>
  <mergeCells count="7">
    <mergeCell ref="S5:S7"/>
    <mergeCell ref="A5:A7"/>
    <mergeCell ref="B5:B7"/>
    <mergeCell ref="C5:E5"/>
    <mergeCell ref="F5:H5"/>
    <mergeCell ref="I5:M5"/>
    <mergeCell ref="N5:R5"/>
  </mergeCells>
  <pageMargins left="0.39370078740157483" right="0.23622047244094491" top="0.39370078740157483" bottom="0.39370078740157483" header="0.23622047244094491" footer="0.23622047244094491"/>
  <pageSetup paperSize="9" scale="80" fitToWidth="2" pageOrder="overThenDown" orientation="landscape" blackAndWhite="1" r:id="rId1"/>
  <headerFooter alignWithMargins="0">
    <oddHeader>&amp;F</oddHeader>
  </headerFooter>
  <colBreaks count="1" manualBreakCount="1">
    <brk id="8" max="1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9"/>
  <sheetViews>
    <sheetView view="pageBreakPreview" zoomScale="70" zoomScaleNormal="70" zoomScaleSheetLayoutView="70" workbookViewId="0">
      <pane xSplit="2" ySplit="6" topLeftCell="C7" activePane="bottomRight" state="frozen"/>
      <selection activeCell="O10" sqref="O10"/>
      <selection pane="topRight" activeCell="O10" sqref="O10"/>
      <selection pane="bottomLeft" activeCell="O10" sqref="O10"/>
      <selection pane="bottomRight" activeCell="N10" sqref="N10"/>
    </sheetView>
  </sheetViews>
  <sheetFormatPr defaultColWidth="9.140625" defaultRowHeight="15" x14ac:dyDescent="0.25"/>
  <cols>
    <col min="1" max="1" width="8.28515625" style="32" customWidth="1"/>
    <col min="2" max="2" width="69.42578125" style="129" customWidth="1"/>
    <col min="3" max="3" width="12.7109375" style="21" customWidth="1"/>
    <col min="4" max="4" width="31.140625" style="21" customWidth="1"/>
    <col min="5" max="5" width="12.42578125" style="136" customWidth="1"/>
    <col min="6" max="6" width="11.7109375" style="1" customWidth="1"/>
    <col min="7" max="12" width="11" style="141" customWidth="1"/>
    <col min="13" max="13" width="12.140625" style="1" customWidth="1"/>
    <col min="14" max="14" width="13" style="1" customWidth="1"/>
    <col min="15" max="16" width="13.140625" style="1" customWidth="1"/>
    <col min="17" max="17" width="8.28515625" style="1" customWidth="1"/>
    <col min="18" max="18" width="8.85546875" style="1" customWidth="1"/>
    <col min="19" max="19" width="13.140625" style="21" customWidth="1"/>
    <col min="20" max="20" width="12.7109375" style="1" customWidth="1"/>
    <col min="21" max="21" width="14" style="1" customWidth="1"/>
    <col min="22" max="24" width="12.7109375" style="1" customWidth="1"/>
    <col min="25" max="25" width="15.28515625" style="1" customWidth="1"/>
    <col min="26" max="26" width="12.5703125" style="1" customWidth="1"/>
    <col min="27" max="27" width="13.42578125" style="1" customWidth="1"/>
    <col min="28" max="28" width="13.5703125" style="1" customWidth="1"/>
    <col min="29" max="16384" width="9.140625" style="1"/>
  </cols>
  <sheetData>
    <row r="1" spans="1:28" x14ac:dyDescent="0.25">
      <c r="D1" s="90" t="s">
        <v>360</v>
      </c>
    </row>
    <row r="2" spans="1:28" x14ac:dyDescent="0.25">
      <c r="D2" s="89" t="s">
        <v>0</v>
      </c>
    </row>
    <row r="3" spans="1:28" ht="18.75" x14ac:dyDescent="0.3">
      <c r="B3" s="130" t="s">
        <v>31</v>
      </c>
      <c r="D3" s="91" t="s">
        <v>361</v>
      </c>
      <c r="F3" s="20"/>
      <c r="G3" s="142"/>
      <c r="H3" s="142"/>
      <c r="I3" s="142"/>
      <c r="J3" s="142"/>
      <c r="K3" s="142"/>
      <c r="L3" s="142"/>
      <c r="M3" s="20"/>
      <c r="N3" s="20"/>
      <c r="O3" s="20"/>
      <c r="P3" s="20"/>
      <c r="Q3" s="20"/>
      <c r="R3" s="20"/>
      <c r="S3" s="35" t="s">
        <v>2</v>
      </c>
      <c r="T3" s="20"/>
      <c r="U3" s="20"/>
      <c r="V3" s="20"/>
      <c r="W3" s="20"/>
      <c r="X3" s="20"/>
      <c r="Y3" s="20"/>
      <c r="Z3" s="20"/>
      <c r="AA3" s="20"/>
      <c r="AB3" s="20"/>
    </row>
    <row r="4" spans="1:28" s="8" customFormat="1" x14ac:dyDescent="0.25">
      <c r="A4" s="327" t="s">
        <v>3</v>
      </c>
      <c r="B4" s="328" t="s">
        <v>32</v>
      </c>
      <c r="C4" s="328" t="s">
        <v>33</v>
      </c>
      <c r="D4" s="328" t="s">
        <v>34</v>
      </c>
      <c r="E4" s="329" t="s">
        <v>35</v>
      </c>
      <c r="F4" s="330" t="s">
        <v>36</v>
      </c>
      <c r="G4" s="331" t="s">
        <v>37</v>
      </c>
      <c r="H4" s="332"/>
      <c r="I4" s="333"/>
      <c r="J4" s="331" t="s">
        <v>38</v>
      </c>
      <c r="K4" s="332"/>
      <c r="L4" s="333"/>
      <c r="M4" s="330" t="s">
        <v>39</v>
      </c>
      <c r="N4" s="330"/>
      <c r="O4" s="330"/>
      <c r="P4" s="330"/>
      <c r="Q4" s="330"/>
      <c r="R4" s="330"/>
      <c r="S4" s="330"/>
    </row>
    <row r="5" spans="1:28" s="8" customFormat="1" x14ac:dyDescent="0.25">
      <c r="A5" s="327"/>
      <c r="B5" s="328"/>
      <c r="C5" s="328"/>
      <c r="D5" s="328"/>
      <c r="E5" s="329"/>
      <c r="F5" s="330"/>
      <c r="G5" s="334" t="s">
        <v>40</v>
      </c>
      <c r="H5" s="334" t="s">
        <v>41</v>
      </c>
      <c r="I5" s="334" t="s">
        <v>42</v>
      </c>
      <c r="J5" s="334" t="s">
        <v>40</v>
      </c>
      <c r="K5" s="334" t="s">
        <v>41</v>
      </c>
      <c r="L5" s="334" t="s">
        <v>43</v>
      </c>
      <c r="M5" s="336" t="s">
        <v>44</v>
      </c>
      <c r="N5" s="330" t="s">
        <v>45</v>
      </c>
      <c r="O5" s="337" t="s">
        <v>46</v>
      </c>
      <c r="P5" s="337"/>
      <c r="Q5" s="337"/>
      <c r="R5" s="337"/>
      <c r="S5" s="337"/>
    </row>
    <row r="6" spans="1:28" s="19" customFormat="1" ht="42.75" x14ac:dyDescent="0.25">
      <c r="A6" s="327"/>
      <c r="B6" s="328"/>
      <c r="C6" s="328"/>
      <c r="D6" s="328"/>
      <c r="E6" s="329"/>
      <c r="F6" s="330"/>
      <c r="G6" s="335"/>
      <c r="H6" s="335"/>
      <c r="I6" s="335"/>
      <c r="J6" s="335"/>
      <c r="K6" s="335"/>
      <c r="L6" s="335"/>
      <c r="M6" s="336"/>
      <c r="N6" s="330"/>
      <c r="O6" s="33" t="s">
        <v>47</v>
      </c>
      <c r="P6" s="33" t="s">
        <v>48</v>
      </c>
      <c r="Q6" s="33" t="s">
        <v>49</v>
      </c>
      <c r="R6" s="33" t="s">
        <v>50</v>
      </c>
      <c r="S6" s="36" t="s">
        <v>51</v>
      </c>
    </row>
    <row r="7" spans="1:28" s="19" customFormat="1" x14ac:dyDescent="0.25">
      <c r="A7" s="42"/>
      <c r="B7" s="40"/>
      <c r="C7" s="40"/>
      <c r="D7" s="40"/>
      <c r="E7" s="137"/>
      <c r="F7" s="39"/>
      <c r="G7" s="143"/>
      <c r="H7" s="143"/>
      <c r="I7" s="143"/>
      <c r="J7" s="143"/>
      <c r="K7" s="143"/>
      <c r="L7" s="143"/>
      <c r="M7" s="43"/>
      <c r="N7" s="39"/>
      <c r="O7" s="39"/>
      <c r="P7" s="39"/>
      <c r="Q7" s="39"/>
      <c r="R7" s="39"/>
      <c r="S7" s="40"/>
    </row>
    <row r="8" spans="1:28" s="19" customFormat="1" x14ac:dyDescent="0.25">
      <c r="A8" s="34"/>
      <c r="B8" s="126" t="str">
        <f>'F4.2'!B5</f>
        <v>A) DPR Schemes</v>
      </c>
      <c r="C8" s="18"/>
      <c r="D8" s="18"/>
      <c r="E8" s="138"/>
      <c r="F8" s="18"/>
      <c r="G8" s="138"/>
      <c r="H8" s="138"/>
      <c r="I8" s="138"/>
      <c r="J8" s="138"/>
      <c r="K8" s="138"/>
      <c r="L8" s="138"/>
      <c r="M8" s="18"/>
      <c r="N8" s="18"/>
      <c r="O8" s="18"/>
      <c r="P8" s="18"/>
      <c r="Q8" s="18"/>
      <c r="R8" s="18"/>
      <c r="S8" s="37"/>
    </row>
    <row r="9" spans="1:28" s="19" customFormat="1" x14ac:dyDescent="0.25">
      <c r="A9" s="34"/>
      <c r="B9" s="127" t="str">
        <f>'F4.2'!B6</f>
        <v>(i) In Principally Approved By MERC</v>
      </c>
      <c r="C9" s="18"/>
      <c r="D9" s="18"/>
      <c r="E9" s="138"/>
      <c r="F9" s="18"/>
      <c r="G9" s="138"/>
      <c r="H9" s="138"/>
      <c r="I9" s="138"/>
      <c r="J9" s="138"/>
      <c r="K9" s="138"/>
      <c r="L9" s="138"/>
      <c r="M9" s="18"/>
      <c r="N9" s="18"/>
      <c r="O9" s="18"/>
      <c r="P9" s="18"/>
      <c r="Q9" s="18"/>
      <c r="R9" s="18"/>
      <c r="S9" s="37"/>
    </row>
    <row r="10" spans="1:28" s="19" customFormat="1" ht="31.5" x14ac:dyDescent="0.25">
      <c r="A10" s="106">
        <f>'F4.2'!A7</f>
        <v>1</v>
      </c>
      <c r="B10" s="107" t="str">
        <f>'F4.2'!B7</f>
        <v>Boiler &amp; Turbine Improvement</v>
      </c>
      <c r="C10" s="106" t="str">
        <f>'F4.2'!C7</f>
        <v>DPR</v>
      </c>
      <c r="D10" s="106" t="str">
        <f>'F4.2'!D7</f>
        <v>MERC/CAPEX/20102011/01755</v>
      </c>
      <c r="E10" s="147">
        <f>IF('F4.2'!F7=0,"-",'F4.2'!F7)</f>
        <v>40507</v>
      </c>
      <c r="F10" s="297"/>
      <c r="G10" s="147">
        <f>E10</f>
        <v>40507</v>
      </c>
      <c r="H10" s="147"/>
      <c r="I10" s="147" t="str">
        <f>IF('F4.2'!L7=0,"-",'F4.2'!L7)</f>
        <v>-</v>
      </c>
      <c r="J10" s="147" t="str">
        <f>IF('F4.2'!M7=0,"-",'F4.2'!M7)</f>
        <v>-</v>
      </c>
      <c r="K10" s="147"/>
      <c r="L10" s="147" t="str">
        <f>IF('F4.2'!N7=0,"-",'F4.2'!N7)</f>
        <v>-</v>
      </c>
      <c r="M10" s="82">
        <f>IF(C10="DPR",0,'F4.2'!H7)</f>
        <v>0</v>
      </c>
      <c r="N10" s="82">
        <f>SUM('F4.2'!T7:V7)</f>
        <v>0</v>
      </c>
      <c r="O10" s="297"/>
      <c r="P10" s="297"/>
      <c r="Q10" s="297"/>
      <c r="R10" s="297"/>
      <c r="S10" s="82">
        <f>IF(SUM(O10:R10)=0,M10-N10,SUM(O10:R10))</f>
        <v>0</v>
      </c>
    </row>
    <row r="11" spans="1:28" s="19" customFormat="1" ht="31.5" x14ac:dyDescent="0.25">
      <c r="A11" s="99">
        <f>'F4.2'!A8</f>
        <v>1.1000000000000001</v>
      </c>
      <c r="B11" s="100" t="str">
        <f>'F4.2'!B8</f>
        <v>Installation of Sonic soot blowers for unit 5, 6 and  7 - Sonic soot blowers will be installed in LTSH and Eco zones (48 nos)</v>
      </c>
      <c r="C11" s="101" t="str">
        <f>'F4.2'!C8</f>
        <v>Scheme</v>
      </c>
      <c r="D11" s="99" t="str">
        <f>'F4.2'!D8</f>
        <v>MERC/CAPEX/20102011/01755</v>
      </c>
      <c r="E11" s="146">
        <f>IF('F4.2'!F8=0,"-",'F4.2'!F8)</f>
        <v>40507</v>
      </c>
      <c r="F11" s="297"/>
      <c r="G11" s="146">
        <f t="shared" ref="G11:G74" si="0">E11</f>
        <v>40507</v>
      </c>
      <c r="H11" s="146"/>
      <c r="I11" s="146" t="str">
        <f>IF('F4.2'!L8=0,"-",'F4.2'!L8)</f>
        <v>-</v>
      </c>
      <c r="J11" s="146" t="str">
        <f>IF('F4.2'!M8=0,"-",'F4.2'!M8)</f>
        <v>-</v>
      </c>
      <c r="K11" s="146"/>
      <c r="L11" s="146" t="str">
        <f>IF('F4.2'!N8=0,"-",'F4.2'!N8)</f>
        <v>-</v>
      </c>
      <c r="M11" s="102">
        <f>IF(C11="DPR",0,'F4.2'!H8)</f>
        <v>1.06</v>
      </c>
      <c r="N11" s="102">
        <f>SUM('F4.2'!T8:V8)</f>
        <v>0.44763439999999999</v>
      </c>
      <c r="O11" s="297"/>
      <c r="P11" s="298">
        <f>M11-N11</f>
        <v>0.61236560000000007</v>
      </c>
      <c r="Q11" s="297"/>
      <c r="R11" s="297"/>
      <c r="S11" s="102">
        <f t="shared" ref="S11:S74" si="1">IF(SUM(O11:R11)=0,M11-N11,SUM(O11:R11))</f>
        <v>0.61236560000000007</v>
      </c>
    </row>
    <row r="12" spans="1:28" s="19" customFormat="1" ht="47.25" x14ac:dyDescent="0.25">
      <c r="A12" s="99">
        <f>'F4.2'!A9</f>
        <v>1.2</v>
      </c>
      <c r="B12" s="100" t="str">
        <f>'F4.2'!B9</f>
        <v>Installation of smart soot blower system for unit 5 and 6 boiler (Smart cannons- 8 nos, sealing and cooling air fans – 8 nos, heat flux sensors- 32 nos, HP pump – 1 no</v>
      </c>
      <c r="C12" s="101" t="str">
        <f>'F4.2'!C9</f>
        <v>Scheme</v>
      </c>
      <c r="D12" s="99" t="str">
        <f>'F4.2'!D9</f>
        <v>MERC/CAPEX/20102011/01755</v>
      </c>
      <c r="E12" s="146">
        <f>IF('F4.2'!F9=0,"-",'F4.2'!F9)</f>
        <v>40507</v>
      </c>
      <c r="F12" s="297"/>
      <c r="G12" s="146">
        <f t="shared" si="0"/>
        <v>40507</v>
      </c>
      <c r="H12" s="146"/>
      <c r="I12" s="146" t="str">
        <f>IF('F4.2'!L9=0,"-",'F4.2'!L9)</f>
        <v>-</v>
      </c>
      <c r="J12" s="146" t="str">
        <f>IF('F4.2'!M9=0,"-",'F4.2'!M9)</f>
        <v>-</v>
      </c>
      <c r="K12" s="146"/>
      <c r="L12" s="146" t="str">
        <f>IF('F4.2'!N9=0,"-",'F4.2'!N9)</f>
        <v>-</v>
      </c>
      <c r="M12" s="102">
        <f>IF(C12="DPR",0,'F4.2'!H9)</f>
        <v>11.8</v>
      </c>
      <c r="N12" s="102">
        <f>SUM('F4.2'!T9:V9)</f>
        <v>0</v>
      </c>
      <c r="O12" s="297"/>
      <c r="P12" s="298">
        <f t="shared" ref="P12:P75" si="2">M12-N12</f>
        <v>11.8</v>
      </c>
      <c r="Q12" s="297"/>
      <c r="R12" s="297"/>
      <c r="S12" s="102">
        <f t="shared" si="1"/>
        <v>11.8</v>
      </c>
    </row>
    <row r="13" spans="1:28" s="19" customFormat="1" ht="47.25" x14ac:dyDescent="0.25">
      <c r="A13" s="99">
        <f>'F4.2'!A10</f>
        <v>1.3</v>
      </c>
      <c r="B13" s="100" t="str">
        <f>'F4.2'!B10</f>
        <v>Total Replacement of boiler skin and air duct insulation of unit 3 to 7 (Ribbed aluminium cladding – 2000 m2, GI cladding, U bonded rock wool mattresses 100 mm thick )(consists of two schemes)</v>
      </c>
      <c r="C13" s="101" t="str">
        <f>'F4.2'!C10</f>
        <v>Scheme</v>
      </c>
      <c r="D13" s="99" t="str">
        <f>'F4.2'!D10</f>
        <v>MERC/CAPEX/20102011/01755</v>
      </c>
      <c r="E13" s="146">
        <f>IF('F4.2'!F10=0,"-",'F4.2'!F10)</f>
        <v>40507</v>
      </c>
      <c r="F13" s="297"/>
      <c r="G13" s="146">
        <f t="shared" si="0"/>
        <v>40507</v>
      </c>
      <c r="H13" s="146"/>
      <c r="I13" s="146" t="str">
        <f>IF('F4.2'!L10=0,"-",'F4.2'!L10)</f>
        <v>-</v>
      </c>
      <c r="J13" s="146" t="str">
        <f>IF('F4.2'!M10=0,"-",'F4.2'!M10)</f>
        <v>-</v>
      </c>
      <c r="K13" s="146"/>
      <c r="L13" s="146" t="str">
        <f>IF('F4.2'!N10=0,"-",'F4.2'!N10)</f>
        <v>-</v>
      </c>
      <c r="M13" s="102">
        <f>IF(C13="DPR",0,'F4.2'!H10)</f>
        <v>12.3</v>
      </c>
      <c r="N13" s="102">
        <f>SUM('F4.2'!T10:V10)</f>
        <v>10.016599048</v>
      </c>
      <c r="O13" s="297"/>
      <c r="P13" s="298">
        <f t="shared" si="2"/>
        <v>2.2834009520000009</v>
      </c>
      <c r="Q13" s="297"/>
      <c r="R13" s="297"/>
      <c r="S13" s="102">
        <f t="shared" si="1"/>
        <v>2.2834009520000009</v>
      </c>
    </row>
    <row r="14" spans="1:28" s="19" customFormat="1" ht="78.75" x14ac:dyDescent="0.25">
      <c r="A14" s="99">
        <f>'F4.2'!A11</f>
        <v>1.4</v>
      </c>
      <c r="B14" s="100" t="str">
        <f>'F4.2'!B11</f>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14" s="101" t="str">
        <f>'F4.2'!C11</f>
        <v>Scheme</v>
      </c>
      <c r="D14" s="99" t="str">
        <f>'F4.2'!D11</f>
        <v>MERC/CAPEX/20102011/01755</v>
      </c>
      <c r="E14" s="146">
        <f>IF('F4.2'!F11=0,"-",'F4.2'!F11)</f>
        <v>40507</v>
      </c>
      <c r="F14" s="297"/>
      <c r="G14" s="146">
        <f t="shared" si="0"/>
        <v>40507</v>
      </c>
      <c r="H14" s="146"/>
      <c r="I14" s="146" t="str">
        <f>IF('F4.2'!L11=0,"-",'F4.2'!L11)</f>
        <v>-</v>
      </c>
      <c r="J14" s="146" t="str">
        <f>IF('F4.2'!M11=0,"-",'F4.2'!M11)</f>
        <v>-</v>
      </c>
      <c r="K14" s="146"/>
      <c r="L14" s="146" t="str">
        <f>IF('F4.2'!N11=0,"-",'F4.2'!N11)</f>
        <v>-</v>
      </c>
      <c r="M14" s="102">
        <f>IF(C14="DPR",0,'F4.2'!H11)</f>
        <v>7.52</v>
      </c>
      <c r="N14" s="102">
        <f>SUM('F4.2'!T11:V11)</f>
        <v>3.8601695880000002</v>
      </c>
      <c r="O14" s="297"/>
      <c r="P14" s="298">
        <f t="shared" si="2"/>
        <v>3.6598304119999994</v>
      </c>
      <c r="Q14" s="297"/>
      <c r="R14" s="297"/>
      <c r="S14" s="102">
        <f t="shared" si="1"/>
        <v>3.6598304119999994</v>
      </c>
    </row>
    <row r="15" spans="1:28" s="19" customFormat="1" ht="47.25" x14ac:dyDescent="0.25">
      <c r="A15" s="99">
        <f>'F4.2'!A12</f>
        <v>1.5</v>
      </c>
      <c r="B15" s="100" t="str">
        <f>'F4.2'!B12</f>
        <v>Replacement of ECO coils with gas velocity profiles and erosion control devices for Unit 1 to 6 (U7 middle eco- 69 assemblies, U5&amp;6 middle and lower eco- 65 assemblies each)</v>
      </c>
      <c r="C15" s="101" t="str">
        <f>'F4.2'!C12</f>
        <v>Scheme</v>
      </c>
      <c r="D15" s="99" t="str">
        <f>'F4.2'!D12</f>
        <v>MERC/CAPEX/20102011/01755</v>
      </c>
      <c r="E15" s="146">
        <f>IF('F4.2'!F12=0,"-",'F4.2'!F12)</f>
        <v>40507</v>
      </c>
      <c r="F15" s="297"/>
      <c r="G15" s="146">
        <f t="shared" si="0"/>
        <v>40507</v>
      </c>
      <c r="H15" s="146"/>
      <c r="I15" s="146" t="str">
        <f>IF('F4.2'!L12=0,"-",'F4.2'!L12)</f>
        <v>-</v>
      </c>
      <c r="J15" s="146" t="str">
        <f>IF('F4.2'!M12=0,"-",'F4.2'!M12)</f>
        <v>-</v>
      </c>
      <c r="K15" s="146"/>
      <c r="L15" s="146" t="str">
        <f>IF('F4.2'!N12=0,"-",'F4.2'!N12)</f>
        <v>-</v>
      </c>
      <c r="M15" s="102">
        <f>IF(C15="DPR",0,'F4.2'!H12)</f>
        <v>43.2</v>
      </c>
      <c r="N15" s="102">
        <f>SUM('F4.2'!T12:V12)</f>
        <v>56.159367274552196</v>
      </c>
      <c r="O15" s="297"/>
      <c r="P15" s="298">
        <f t="shared" si="2"/>
        <v>-12.959367274552193</v>
      </c>
      <c r="Q15" s="297"/>
      <c r="R15" s="297"/>
      <c r="S15" s="102">
        <f t="shared" si="1"/>
        <v>-12.959367274552193</v>
      </c>
    </row>
    <row r="16" spans="1:28" s="19" customFormat="1" ht="47.25" x14ac:dyDescent="0.25">
      <c r="A16" s="99">
        <f>'F4.2'!A13</f>
        <v>1.6</v>
      </c>
      <c r="B16" s="100" t="str">
        <f>'F4.2'!B13</f>
        <v>Replacement of LTSH coils with improved tube materials, gas velocity profiles and erosion control devices for unit 3 to 7 (U5&amp;6 LTSH terminal tubes – 58 assemblies)</v>
      </c>
      <c r="C16" s="101" t="str">
        <f>'F4.2'!C13</f>
        <v>Scheme</v>
      </c>
      <c r="D16" s="99" t="str">
        <f>'F4.2'!D13</f>
        <v>MERC/CAPEX/20102011/01755</v>
      </c>
      <c r="E16" s="146">
        <f>IF('F4.2'!F13=0,"-",'F4.2'!F13)</f>
        <v>40507</v>
      </c>
      <c r="F16" s="297"/>
      <c r="G16" s="146">
        <f t="shared" si="0"/>
        <v>40507</v>
      </c>
      <c r="H16" s="146"/>
      <c r="I16" s="146" t="str">
        <f>IF('F4.2'!L13=0,"-",'F4.2'!L13)</f>
        <v>-</v>
      </c>
      <c r="J16" s="146" t="str">
        <f>IF('F4.2'!M13=0,"-",'F4.2'!M13)</f>
        <v>-</v>
      </c>
      <c r="K16" s="146"/>
      <c r="L16" s="146" t="str">
        <f>IF('F4.2'!N13=0,"-",'F4.2'!N13)</f>
        <v>-</v>
      </c>
      <c r="M16" s="102">
        <f>IF(C16="DPR",0,'F4.2'!H13)</f>
        <v>23.4</v>
      </c>
      <c r="N16" s="102">
        <f>SUM('F4.2'!T13:V13)</f>
        <v>12.917271588999998</v>
      </c>
      <c r="O16" s="297"/>
      <c r="P16" s="298">
        <f t="shared" si="2"/>
        <v>10.482728411</v>
      </c>
      <c r="Q16" s="297"/>
      <c r="R16" s="297"/>
      <c r="S16" s="102">
        <f t="shared" si="1"/>
        <v>10.482728411</v>
      </c>
    </row>
    <row r="17" spans="1:19" s="19" customFormat="1" ht="31.5" x14ac:dyDescent="0.25">
      <c r="A17" s="99">
        <f>'F4.2'!A14</f>
        <v>1.7</v>
      </c>
      <c r="B17" s="100" t="str">
        <f>'F4.2'!B14</f>
        <v>Replacement of RH platens for Unit 5 &amp; 6 (unit 5- 46 coils, unit 6- 28 coils)</v>
      </c>
      <c r="C17" s="101" t="str">
        <f>'F4.2'!C14</f>
        <v>Scheme</v>
      </c>
      <c r="D17" s="99" t="str">
        <f>'F4.2'!D14</f>
        <v>MERC/CAPEX/20102011/01755</v>
      </c>
      <c r="E17" s="146">
        <f>IF('F4.2'!F14=0,"-",'F4.2'!F14)</f>
        <v>40507</v>
      </c>
      <c r="F17" s="297"/>
      <c r="G17" s="146">
        <f t="shared" si="0"/>
        <v>40507</v>
      </c>
      <c r="H17" s="146"/>
      <c r="I17" s="146" t="str">
        <f>IF('F4.2'!L14=0,"-",'F4.2'!L14)</f>
        <v>-</v>
      </c>
      <c r="J17" s="146" t="str">
        <f>IF('F4.2'!M14=0,"-",'F4.2'!M14)</f>
        <v>-</v>
      </c>
      <c r="K17" s="146"/>
      <c r="L17" s="146" t="str">
        <f>IF('F4.2'!N14=0,"-",'F4.2'!N14)</f>
        <v>-</v>
      </c>
      <c r="M17" s="102">
        <f>IF(C17="DPR",0,'F4.2'!H14)</f>
        <v>27.6</v>
      </c>
      <c r="N17" s="102">
        <f>SUM('F4.2'!T14:V14)</f>
        <v>11.3681175</v>
      </c>
      <c r="O17" s="297"/>
      <c r="P17" s="298">
        <f t="shared" si="2"/>
        <v>16.231882500000001</v>
      </c>
      <c r="Q17" s="297"/>
      <c r="R17" s="297"/>
      <c r="S17" s="102">
        <f t="shared" si="1"/>
        <v>16.231882500000001</v>
      </c>
    </row>
    <row r="18" spans="1:19" s="19" customFormat="1" ht="47.25" x14ac:dyDescent="0.25">
      <c r="A18" s="99">
        <f>'F4.2'!A15</f>
        <v>1.8</v>
      </c>
      <c r="B18" s="100" t="str">
        <f>'F4.2'!B15</f>
        <v>Gas proportioning dampers, flue gas, primary and secondary air dampers should be retrofitted with cold hardened material (SAH dampers- 4 nos)</v>
      </c>
      <c r="C18" s="101" t="str">
        <f>'F4.2'!C15</f>
        <v>Scheme</v>
      </c>
      <c r="D18" s="99" t="str">
        <f>'F4.2'!D15</f>
        <v>MERC/CAPEX/20102011/01755</v>
      </c>
      <c r="E18" s="146">
        <f>IF('F4.2'!F15=0,"-",'F4.2'!F15)</f>
        <v>40507</v>
      </c>
      <c r="F18" s="297"/>
      <c r="G18" s="146">
        <f t="shared" si="0"/>
        <v>40507</v>
      </c>
      <c r="H18" s="146"/>
      <c r="I18" s="146" t="str">
        <f>IF('F4.2'!L15=0,"-",'F4.2'!L15)</f>
        <v>-</v>
      </c>
      <c r="J18" s="146" t="str">
        <f>IF('F4.2'!M15=0,"-",'F4.2'!M15)</f>
        <v>-</v>
      </c>
      <c r="K18" s="146"/>
      <c r="L18" s="146" t="str">
        <f>IF('F4.2'!N15=0,"-",'F4.2'!N15)</f>
        <v>-</v>
      </c>
      <c r="M18" s="102">
        <f>IF(C18="DPR",0,'F4.2'!H15)</f>
        <v>1.43</v>
      </c>
      <c r="N18" s="102">
        <f>SUM('F4.2'!T15:V15)</f>
        <v>1.8769309999999999</v>
      </c>
      <c r="O18" s="297"/>
      <c r="P18" s="298">
        <f t="shared" si="2"/>
        <v>-0.44693099999999997</v>
      </c>
      <c r="Q18" s="297"/>
      <c r="R18" s="297"/>
      <c r="S18" s="102">
        <f t="shared" si="1"/>
        <v>-0.44693099999999997</v>
      </c>
    </row>
    <row r="19" spans="1:19" s="19" customFormat="1" ht="78.75" x14ac:dyDescent="0.25">
      <c r="A19" s="252">
        <f>'F4.2'!A16</f>
        <v>1.9</v>
      </c>
      <c r="B19" s="253" t="str">
        <f>'F4.2'!B16</f>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19" s="66" t="str">
        <f>'F4.2'!C16</f>
        <v>Scheme</v>
      </c>
      <c r="D19" s="29" t="str">
        <f>'F4.2'!D16</f>
        <v>MERC/CAPEX/20102011/01755</v>
      </c>
      <c r="E19" s="140">
        <f>IF('F4.2'!F16=0,"-",'F4.2'!F16)</f>
        <v>40507</v>
      </c>
      <c r="F19" s="30"/>
      <c r="G19" s="140">
        <f t="shared" si="0"/>
        <v>40507</v>
      </c>
      <c r="H19" s="145"/>
      <c r="I19" s="140" t="str">
        <f>IF('F4.2'!L16=0,"-",'F4.2'!L16)</f>
        <v>-</v>
      </c>
      <c r="J19" s="140" t="str">
        <f>IF('F4.2'!M16=0,"-",'F4.2'!M16)</f>
        <v>-</v>
      </c>
      <c r="K19" s="145"/>
      <c r="L19" s="140" t="str">
        <f>IF('F4.2'!N16=0,"-",'F4.2'!N16)</f>
        <v>-</v>
      </c>
      <c r="M19" s="28">
        <f>IF(C19="DPR",0,'F4.2'!H16)</f>
        <v>3.5</v>
      </c>
      <c r="N19" s="28">
        <f>SUM('F4.2'!T16:V16)</f>
        <v>4.2488259999999993</v>
      </c>
      <c r="O19" s="30"/>
      <c r="P19" s="131">
        <f t="shared" si="2"/>
        <v>-0.74882599999999933</v>
      </c>
      <c r="Q19" s="30"/>
      <c r="R19" s="30"/>
      <c r="S19" s="28">
        <f t="shared" si="1"/>
        <v>-0.74882599999999933</v>
      </c>
    </row>
    <row r="20" spans="1:19" s="19" customFormat="1" ht="47.25" x14ac:dyDescent="0.25">
      <c r="A20" s="99" t="str">
        <f>'F4.2'!A17</f>
        <v>1.10</v>
      </c>
      <c r="B20" s="100" t="str">
        <f>'F4.2'!B17</f>
        <v>Reducing the pressure drop across APH in Unit 5, 6 and 7 (CFD analysis and design modification in APH inlet duct, Manufacture and supply and erection of carbide overlay divertet plates – 600 m2</v>
      </c>
      <c r="C20" s="101" t="str">
        <f>'F4.2'!C17</f>
        <v>Scheme</v>
      </c>
      <c r="D20" s="99" t="str">
        <f>'F4.2'!D17</f>
        <v>MERC/CAPEX/20102011/01755</v>
      </c>
      <c r="E20" s="146">
        <f>IF('F4.2'!F17=0,"-",'F4.2'!F17)</f>
        <v>40507</v>
      </c>
      <c r="F20" s="297"/>
      <c r="G20" s="146">
        <f t="shared" si="0"/>
        <v>40507</v>
      </c>
      <c r="H20" s="146"/>
      <c r="I20" s="146" t="str">
        <f>IF('F4.2'!L17=0,"-",'F4.2'!L17)</f>
        <v>-</v>
      </c>
      <c r="J20" s="146" t="str">
        <f>IF('F4.2'!M17=0,"-",'F4.2'!M17)</f>
        <v>-</v>
      </c>
      <c r="K20" s="146"/>
      <c r="L20" s="146" t="str">
        <f>IF('F4.2'!N17=0,"-",'F4.2'!N17)</f>
        <v>-</v>
      </c>
      <c r="M20" s="102">
        <f>IF(C20="DPR",0,'F4.2'!H17)</f>
        <v>2</v>
      </c>
      <c r="N20" s="102">
        <f>SUM('F4.2'!T17:V17)</f>
        <v>2.0468280000000001</v>
      </c>
      <c r="O20" s="297"/>
      <c r="P20" s="298">
        <f t="shared" si="2"/>
        <v>-4.6828000000000092E-2</v>
      </c>
      <c r="Q20" s="297"/>
      <c r="R20" s="297"/>
      <c r="S20" s="102">
        <f t="shared" si="1"/>
        <v>-4.6828000000000092E-2</v>
      </c>
    </row>
    <row r="21" spans="1:19" s="19" customFormat="1" ht="15.75" x14ac:dyDescent="0.25">
      <c r="A21" s="99">
        <f>'F4.2'!A18</f>
        <v>1.1100000000000001</v>
      </c>
      <c r="B21" s="100" t="str">
        <f>'F4.2'!B18</f>
        <v>Reducing the pressure drop across ESP</v>
      </c>
      <c r="C21" s="101" t="str">
        <f>'F4.2'!C18</f>
        <v>Scheme</v>
      </c>
      <c r="D21" s="99" t="str">
        <f>'F4.2'!D18</f>
        <v>MERC/CAPEX/20102011/01755</v>
      </c>
      <c r="E21" s="146">
        <f>IF('F4.2'!F18=0,"-",'F4.2'!F18)</f>
        <v>40507</v>
      </c>
      <c r="F21" s="297"/>
      <c r="G21" s="146">
        <f t="shared" si="0"/>
        <v>40507</v>
      </c>
      <c r="H21" s="146"/>
      <c r="I21" s="146" t="str">
        <f>IF('F4.2'!L18=0,"-",'F4.2'!L18)</f>
        <v>-</v>
      </c>
      <c r="J21" s="146" t="str">
        <f>IF('F4.2'!M18=0,"-",'F4.2'!M18)</f>
        <v>-</v>
      </c>
      <c r="K21" s="146"/>
      <c r="L21" s="146" t="str">
        <f>IF('F4.2'!N18=0,"-",'F4.2'!N18)</f>
        <v>-</v>
      </c>
      <c r="M21" s="102">
        <f>IF(C21="DPR",0,'F4.2'!H18)</f>
        <v>0</v>
      </c>
      <c r="N21" s="102">
        <f>SUM('F4.2'!T18:V18)</f>
        <v>0</v>
      </c>
      <c r="O21" s="297"/>
      <c r="P21" s="298">
        <f t="shared" si="2"/>
        <v>0</v>
      </c>
      <c r="Q21" s="297"/>
      <c r="R21" s="297"/>
      <c r="S21" s="102">
        <f t="shared" si="1"/>
        <v>0</v>
      </c>
    </row>
    <row r="22" spans="1:19" s="19" customFormat="1" ht="31.5" x14ac:dyDescent="0.25">
      <c r="A22" s="99">
        <f>'F4.2'!A19</f>
        <v>1.1200000000000001</v>
      </c>
      <c r="B22" s="100" t="str">
        <f>'F4.2'!B19</f>
        <v>Replacement  of CT fan blades from GRP to FRP and resizing the motor to 75 kw</v>
      </c>
      <c r="C22" s="101" t="str">
        <f>'F4.2'!C19</f>
        <v>Scheme</v>
      </c>
      <c r="D22" s="99" t="str">
        <f>'F4.2'!D19</f>
        <v>MERC/CAPEX/20102011/01755</v>
      </c>
      <c r="E22" s="146">
        <f>IF('F4.2'!F19=0,"-",'F4.2'!F19)</f>
        <v>40507</v>
      </c>
      <c r="F22" s="297"/>
      <c r="G22" s="146">
        <f t="shared" si="0"/>
        <v>40507</v>
      </c>
      <c r="H22" s="146"/>
      <c r="I22" s="146" t="str">
        <f>IF('F4.2'!L19=0,"-",'F4.2'!L19)</f>
        <v>-</v>
      </c>
      <c r="J22" s="146" t="str">
        <f>IF('F4.2'!M19=0,"-",'F4.2'!M19)</f>
        <v>-</v>
      </c>
      <c r="K22" s="146"/>
      <c r="L22" s="146" t="str">
        <f>IF('F4.2'!N19=0,"-",'F4.2'!N19)</f>
        <v>-</v>
      </c>
      <c r="M22" s="102">
        <f>IF(C22="DPR",0,'F4.2'!H19)</f>
        <v>2.9129999999999998</v>
      </c>
      <c r="N22" s="102">
        <f>SUM('F4.2'!T19:V19)</f>
        <v>1.6187437680000003</v>
      </c>
      <c r="O22" s="297"/>
      <c r="P22" s="298">
        <f t="shared" si="2"/>
        <v>1.2942562319999995</v>
      </c>
      <c r="Q22" s="297"/>
      <c r="R22" s="297"/>
      <c r="S22" s="102">
        <f t="shared" si="1"/>
        <v>1.2942562319999995</v>
      </c>
    </row>
    <row r="23" spans="1:19" s="19" customFormat="1" ht="31.5" x14ac:dyDescent="0.25">
      <c r="A23" s="99">
        <f>'F4.2'!A20</f>
        <v>1.1299999999999999</v>
      </c>
      <c r="B23" s="100" t="str">
        <f>'F4.2'!B20</f>
        <v>Improving the BFP efficiency by overhauling of pump and motors for unit 3 &amp;4</v>
      </c>
      <c r="C23" s="101" t="str">
        <f>'F4.2'!C20</f>
        <v>Scheme</v>
      </c>
      <c r="D23" s="99" t="str">
        <f>'F4.2'!D20</f>
        <v>MERC/CAPEX/20102011/01755</v>
      </c>
      <c r="E23" s="146">
        <f>IF('F4.2'!F20=0,"-",'F4.2'!F20)</f>
        <v>40507</v>
      </c>
      <c r="F23" s="297"/>
      <c r="G23" s="146">
        <f t="shared" si="0"/>
        <v>40507</v>
      </c>
      <c r="H23" s="146"/>
      <c r="I23" s="146" t="str">
        <f>IF('F4.2'!L20=0,"-",'F4.2'!L20)</f>
        <v>-</v>
      </c>
      <c r="J23" s="146" t="str">
        <f>IF('F4.2'!M20=0,"-",'F4.2'!M20)</f>
        <v>-</v>
      </c>
      <c r="K23" s="146"/>
      <c r="L23" s="146" t="str">
        <f>IF('F4.2'!N20=0,"-",'F4.2'!N20)</f>
        <v>-</v>
      </c>
      <c r="M23" s="102">
        <f>IF(C23="DPR",0,'F4.2'!H20)</f>
        <v>15</v>
      </c>
      <c r="N23" s="102">
        <f>SUM('F4.2'!T20:V20)</f>
        <v>14.851620102999998</v>
      </c>
      <c r="O23" s="297"/>
      <c r="P23" s="298">
        <f t="shared" si="2"/>
        <v>0.14837989700000165</v>
      </c>
      <c r="Q23" s="297"/>
      <c r="R23" s="297"/>
      <c r="S23" s="102">
        <f t="shared" si="1"/>
        <v>0.14837989700000165</v>
      </c>
    </row>
    <row r="24" spans="1:19" s="19" customFormat="1" ht="31.5" x14ac:dyDescent="0.25">
      <c r="A24" s="99">
        <f>'F4.2'!A21</f>
        <v>1.1399999999999999</v>
      </c>
      <c r="B24" s="100" t="str">
        <f>'F4.2'!B21</f>
        <v>During the next capital overhaul, restoration of the steam paths through steam path audits for unit 1 to 7</v>
      </c>
      <c r="C24" s="101" t="str">
        <f>'F4.2'!C21</f>
        <v>Scheme</v>
      </c>
      <c r="D24" s="99" t="str">
        <f>'F4.2'!D21</f>
        <v>MERC/CAPEX/20102011/01755</v>
      </c>
      <c r="E24" s="146">
        <f>IF('F4.2'!F21=0,"-",'F4.2'!F21)</f>
        <v>40507</v>
      </c>
      <c r="F24" s="297"/>
      <c r="G24" s="146">
        <f t="shared" si="0"/>
        <v>40507</v>
      </c>
      <c r="H24" s="146"/>
      <c r="I24" s="146" t="str">
        <f>IF('F4.2'!L21=0,"-",'F4.2'!L21)</f>
        <v>-</v>
      </c>
      <c r="J24" s="146" t="str">
        <f>IF('F4.2'!M21=0,"-",'F4.2'!M21)</f>
        <v>-</v>
      </c>
      <c r="K24" s="146"/>
      <c r="L24" s="146" t="str">
        <f>IF('F4.2'!N21=0,"-",'F4.2'!N21)</f>
        <v>-</v>
      </c>
      <c r="M24" s="102">
        <f>IF(C24="DPR",0,'F4.2'!H21)</f>
        <v>4.6040000000000001</v>
      </c>
      <c r="N24" s="102">
        <f>SUM('F4.2'!T21:V21)</f>
        <v>8.9775599999999997E-2</v>
      </c>
      <c r="O24" s="297"/>
      <c r="P24" s="298">
        <f t="shared" si="2"/>
        <v>4.5142243999999998</v>
      </c>
      <c r="Q24" s="297"/>
      <c r="R24" s="297"/>
      <c r="S24" s="102">
        <f t="shared" si="1"/>
        <v>4.5142243999999998</v>
      </c>
    </row>
    <row r="25" spans="1:19" s="19" customFormat="1" ht="31.5" x14ac:dyDescent="0.25">
      <c r="A25" s="99">
        <f>'F4.2'!A22</f>
        <v>1.1499999999999999</v>
      </c>
      <c r="B25" s="100" t="str">
        <f>'F4.2'!B22</f>
        <v>Continuous monitoring system for CO in the furnace and flue gas ducting zone for Unit 3 to 7</v>
      </c>
      <c r="C25" s="101" t="str">
        <f>'F4.2'!C22</f>
        <v>Scheme</v>
      </c>
      <c r="D25" s="99" t="str">
        <f>'F4.2'!D22</f>
        <v>MERC/CAPEX/20102011/01755</v>
      </c>
      <c r="E25" s="146">
        <f>IF('F4.2'!F22=0,"-",'F4.2'!F22)</f>
        <v>40507</v>
      </c>
      <c r="F25" s="297"/>
      <c r="G25" s="146">
        <f t="shared" si="0"/>
        <v>40507</v>
      </c>
      <c r="H25" s="146"/>
      <c r="I25" s="146" t="str">
        <f>IF('F4.2'!L22=0,"-",'F4.2'!L22)</f>
        <v>-</v>
      </c>
      <c r="J25" s="146" t="str">
        <f>IF('F4.2'!M22=0,"-",'F4.2'!M22)</f>
        <v>-</v>
      </c>
      <c r="K25" s="146"/>
      <c r="L25" s="146" t="str">
        <f>IF('F4.2'!N22=0,"-",'F4.2'!N22)</f>
        <v>-</v>
      </c>
      <c r="M25" s="102">
        <f>IF(C25="DPR",0,'F4.2'!H22)</f>
        <v>10.5</v>
      </c>
      <c r="N25" s="102">
        <f>SUM('F4.2'!T22:V22)</f>
        <v>0</v>
      </c>
      <c r="O25" s="297"/>
      <c r="P25" s="298">
        <f t="shared" si="2"/>
        <v>10.5</v>
      </c>
      <c r="Q25" s="297"/>
      <c r="R25" s="297"/>
      <c r="S25" s="102">
        <f t="shared" si="1"/>
        <v>10.5</v>
      </c>
    </row>
    <row r="26" spans="1:19" s="19" customFormat="1" ht="31.5" x14ac:dyDescent="0.25">
      <c r="A26" s="99">
        <f>'F4.2'!A23</f>
        <v>1.1599999999999999</v>
      </c>
      <c r="B26" s="100" t="str">
        <f>'F4.2'!B23</f>
        <v>Oxygen measurement must be introduced at APH inlet and after ID fan outlet  for unit 1 to 7</v>
      </c>
      <c r="C26" s="101" t="str">
        <f>'F4.2'!C23</f>
        <v>Scheme</v>
      </c>
      <c r="D26" s="99" t="str">
        <f>'F4.2'!D23</f>
        <v>MERC/CAPEX/20102011/01755</v>
      </c>
      <c r="E26" s="146">
        <f>IF('F4.2'!F23=0,"-",'F4.2'!F23)</f>
        <v>40507</v>
      </c>
      <c r="F26" s="297"/>
      <c r="G26" s="146">
        <f t="shared" si="0"/>
        <v>40507</v>
      </c>
      <c r="H26" s="146"/>
      <c r="I26" s="146" t="str">
        <f>IF('F4.2'!L23=0,"-",'F4.2'!L23)</f>
        <v>-</v>
      </c>
      <c r="J26" s="146" t="str">
        <f>IF('F4.2'!M23=0,"-",'F4.2'!M23)</f>
        <v>-</v>
      </c>
      <c r="K26" s="146"/>
      <c r="L26" s="146" t="str">
        <f>IF('F4.2'!N23=0,"-",'F4.2'!N23)</f>
        <v>-</v>
      </c>
      <c r="M26" s="102">
        <f>IF(C26="DPR",0,'F4.2'!H23)</f>
        <v>4.91</v>
      </c>
      <c r="N26" s="102">
        <f>SUM('F4.2'!T23:V23)</f>
        <v>3.543640452</v>
      </c>
      <c r="O26" s="297"/>
      <c r="P26" s="298">
        <f t="shared" si="2"/>
        <v>1.3663595480000001</v>
      </c>
      <c r="Q26" s="297"/>
      <c r="R26" s="297"/>
      <c r="S26" s="102">
        <f t="shared" si="1"/>
        <v>1.3663595480000001</v>
      </c>
    </row>
    <row r="27" spans="1:19" s="19" customFormat="1" ht="15.75" x14ac:dyDescent="0.25">
      <c r="A27" s="99">
        <f>'F4.2'!A24</f>
        <v>0</v>
      </c>
      <c r="B27" s="100" t="str">
        <f>'F4.2'!B24</f>
        <v>IDC</v>
      </c>
      <c r="C27" s="101" t="str">
        <f>'F4.2'!C24</f>
        <v>IDC</v>
      </c>
      <c r="D27" s="99" t="str">
        <f>'F4.2'!D24</f>
        <v>MERC/CAPEX/20102011/01755</v>
      </c>
      <c r="E27" s="146">
        <f>IF('F4.2'!F24=0,"-",'F4.2'!F24)</f>
        <v>40507</v>
      </c>
      <c r="F27" s="297"/>
      <c r="G27" s="146">
        <f t="shared" si="0"/>
        <v>40507</v>
      </c>
      <c r="H27" s="146"/>
      <c r="I27" s="146" t="str">
        <f>IF('F4.2'!L24=0,"-",'F4.2'!L24)</f>
        <v>-</v>
      </c>
      <c r="J27" s="146" t="str">
        <f>IF('F4.2'!M24=0,"-",'F4.2'!M24)</f>
        <v>-</v>
      </c>
      <c r="K27" s="146"/>
      <c r="L27" s="146" t="str">
        <f>IF('F4.2'!N24=0,"-",'F4.2'!N24)</f>
        <v>-</v>
      </c>
      <c r="M27" s="102">
        <f>IF(C27="DPR",0,'F4.2'!H24)</f>
        <v>10.09</v>
      </c>
      <c r="N27" s="102">
        <f>SUM('F4.2'!T24:V24)</f>
        <v>0</v>
      </c>
      <c r="O27" s="297"/>
      <c r="P27" s="298">
        <f t="shared" si="2"/>
        <v>10.09</v>
      </c>
      <c r="Q27" s="297"/>
      <c r="R27" s="297"/>
      <c r="S27" s="102">
        <f t="shared" si="1"/>
        <v>10.09</v>
      </c>
    </row>
    <row r="28" spans="1:19" s="19" customFormat="1" ht="31.5" x14ac:dyDescent="0.25">
      <c r="A28" s="106">
        <f>'F4.2'!A25</f>
        <v>2</v>
      </c>
      <c r="B28" s="107" t="str">
        <f>'F4.2'!B25</f>
        <v>Input source Measurement</v>
      </c>
      <c r="C28" s="106" t="str">
        <f>'F4.2'!C25</f>
        <v>DPR</v>
      </c>
      <c r="D28" s="106" t="str">
        <f>'F4.2'!D25</f>
        <v>MERC/CAPEX/20112012/00925</v>
      </c>
      <c r="E28" s="147">
        <f>IF('F4.2'!F25=0,"-",'F4.2'!F25)</f>
        <v>40730</v>
      </c>
      <c r="F28" s="297"/>
      <c r="G28" s="147">
        <f t="shared" si="0"/>
        <v>40730</v>
      </c>
      <c r="H28" s="147"/>
      <c r="I28" s="147" t="str">
        <f>IF('F4.2'!L25=0,"-",'F4.2'!L25)</f>
        <v>-</v>
      </c>
      <c r="J28" s="147" t="str">
        <f>IF('F4.2'!M25=0,"-",'F4.2'!M25)</f>
        <v>-</v>
      </c>
      <c r="K28" s="147"/>
      <c r="L28" s="147" t="str">
        <f>IF('F4.2'!N25=0,"-",'F4.2'!N25)</f>
        <v>-</v>
      </c>
      <c r="M28" s="82">
        <f>IF(C28="DPR",0,'F4.2'!H25)</f>
        <v>0</v>
      </c>
      <c r="N28" s="82">
        <f>SUM('F4.2'!T25:V25)</f>
        <v>0</v>
      </c>
      <c r="O28" s="297"/>
      <c r="P28" s="298">
        <f t="shared" si="2"/>
        <v>0</v>
      </c>
      <c r="Q28" s="297"/>
      <c r="R28" s="297"/>
      <c r="S28" s="82">
        <f t="shared" si="1"/>
        <v>0</v>
      </c>
    </row>
    <row r="29" spans="1:19" s="19" customFormat="1" ht="47.25" x14ac:dyDescent="0.25">
      <c r="A29" s="99">
        <f>'F4.2'!A26</f>
        <v>2.1</v>
      </c>
      <c r="B29" s="100" t="str">
        <f>'F4.2'!B26</f>
        <v>Installation of Guided wave radar type level indicators for all fuel oil tanks of unit-1 to 7 DTFA 15 tanks and MTFA 15 tanks (total 30 tanks)</v>
      </c>
      <c r="C29" s="101" t="str">
        <f>'F4.2'!C26</f>
        <v>Scheme</v>
      </c>
      <c r="D29" s="99" t="str">
        <f>'F4.2'!D26</f>
        <v>MERC/CAPEX/20112012/00925</v>
      </c>
      <c r="E29" s="146">
        <f>IF('F4.2'!F26=0,"-",'F4.2'!F26)</f>
        <v>40730</v>
      </c>
      <c r="F29" s="297"/>
      <c r="G29" s="146">
        <f t="shared" si="0"/>
        <v>40730</v>
      </c>
      <c r="H29" s="146"/>
      <c r="I29" s="146" t="str">
        <f>IF('F4.2'!L26=0,"-",'F4.2'!L26)</f>
        <v>-</v>
      </c>
      <c r="J29" s="146" t="str">
        <f>IF('F4.2'!M26=0,"-",'F4.2'!M26)</f>
        <v>-</v>
      </c>
      <c r="K29" s="146"/>
      <c r="L29" s="146" t="str">
        <f>IF('F4.2'!N26=0,"-",'F4.2'!N26)</f>
        <v>-</v>
      </c>
      <c r="M29" s="102">
        <f>IF(C29="DPR",0,'F4.2'!H26)</f>
        <v>1.0398000000000001</v>
      </c>
      <c r="N29" s="102">
        <f>SUM('F4.2'!T26:V26)</f>
        <v>0.70700000000000007</v>
      </c>
      <c r="O29" s="297"/>
      <c r="P29" s="298">
        <f t="shared" si="2"/>
        <v>0.33279999999999998</v>
      </c>
      <c r="Q29" s="297"/>
      <c r="R29" s="297"/>
      <c r="S29" s="102">
        <f t="shared" si="1"/>
        <v>0.33279999999999998</v>
      </c>
    </row>
    <row r="30" spans="1:19" s="19" customFormat="1" ht="31.5" x14ac:dyDescent="0.25">
      <c r="A30" s="99">
        <f>'F4.2'!A27</f>
        <v>2.2000000000000002</v>
      </c>
      <c r="B30" s="100" t="str">
        <f>'F4.2'!B27</f>
        <v>Installation of mass based oil flow meters with provision for continuous digital transfer (20 transmitters)</v>
      </c>
      <c r="C30" s="101" t="str">
        <f>'F4.2'!C27</f>
        <v>Scheme</v>
      </c>
      <c r="D30" s="99" t="str">
        <f>'F4.2'!D27</f>
        <v>MERC/CAPEX/20112012/00925</v>
      </c>
      <c r="E30" s="146">
        <f>IF('F4.2'!F27=0,"-",'F4.2'!F27)</f>
        <v>40730</v>
      </c>
      <c r="F30" s="297"/>
      <c r="G30" s="146">
        <f t="shared" si="0"/>
        <v>40730</v>
      </c>
      <c r="H30" s="146"/>
      <c r="I30" s="146" t="str">
        <f>IF('F4.2'!L27=0,"-",'F4.2'!L27)</f>
        <v>-</v>
      </c>
      <c r="J30" s="146" t="str">
        <f>IF('F4.2'!M27=0,"-",'F4.2'!M27)</f>
        <v>-</v>
      </c>
      <c r="K30" s="146"/>
      <c r="L30" s="146" t="str">
        <f>IF('F4.2'!N27=0,"-",'F4.2'!N27)</f>
        <v>-</v>
      </c>
      <c r="M30" s="102">
        <f>IF(C30="DPR",0,'F4.2'!H27)</f>
        <v>3.1379999999999999</v>
      </c>
      <c r="N30" s="102">
        <f>SUM('F4.2'!T27:V27)</f>
        <v>0</v>
      </c>
      <c r="O30" s="297"/>
      <c r="P30" s="298">
        <f t="shared" si="2"/>
        <v>3.1379999999999999</v>
      </c>
      <c r="Q30" s="297"/>
      <c r="R30" s="297"/>
      <c r="S30" s="102">
        <f t="shared" si="1"/>
        <v>3.1379999999999999</v>
      </c>
    </row>
    <row r="31" spans="1:19" s="19" customFormat="1" ht="31.5" x14ac:dyDescent="0.25">
      <c r="A31" s="99">
        <f>'F4.2'!A28</f>
        <v>2.2999999999999998</v>
      </c>
      <c r="B31" s="100" t="str">
        <f>'F4.2'!B28</f>
        <v>Installation of 54 Nos. of ultrasonic type Flow measurement transmitters for water consumption monitoring</v>
      </c>
      <c r="C31" s="101" t="str">
        <f>'F4.2'!C28</f>
        <v>Scheme</v>
      </c>
      <c r="D31" s="99" t="str">
        <f>'F4.2'!D28</f>
        <v>MERC/CAPEX/20112012/00925</v>
      </c>
      <c r="E31" s="146">
        <f>IF('F4.2'!F28=0,"-",'F4.2'!F28)</f>
        <v>40730</v>
      </c>
      <c r="F31" s="297"/>
      <c r="G31" s="146">
        <f t="shared" si="0"/>
        <v>40730</v>
      </c>
      <c r="H31" s="146"/>
      <c r="I31" s="146" t="str">
        <f>IF('F4.2'!L28=0,"-",'F4.2'!L28)</f>
        <v>-</v>
      </c>
      <c r="J31" s="146" t="str">
        <f>IF('F4.2'!M28=0,"-",'F4.2'!M28)</f>
        <v>-</v>
      </c>
      <c r="K31" s="146"/>
      <c r="L31" s="146" t="str">
        <f>IF('F4.2'!N28=0,"-",'F4.2'!N28)</f>
        <v>-</v>
      </c>
      <c r="M31" s="102">
        <f>IF(C31="DPR",0,'F4.2'!H28)</f>
        <v>3.0657000000000001</v>
      </c>
      <c r="N31" s="102">
        <f>SUM('F4.2'!T28:V28)</f>
        <v>1.7642598999999999</v>
      </c>
      <c r="O31" s="297"/>
      <c r="P31" s="298">
        <f t="shared" si="2"/>
        <v>1.3014401000000002</v>
      </c>
      <c r="Q31" s="297"/>
      <c r="R31" s="297"/>
      <c r="S31" s="102">
        <f t="shared" si="1"/>
        <v>1.3014401000000002</v>
      </c>
    </row>
    <row r="32" spans="1:19" s="19" customFormat="1" ht="15.75" x14ac:dyDescent="0.25">
      <c r="A32" s="99">
        <f>'F4.2'!A29</f>
        <v>2.4</v>
      </c>
      <c r="B32" s="100" t="str">
        <f>'F4.2'!B29</f>
        <v>Trivector Meters for Auxiliary power measurement of GT (7 Nos).</v>
      </c>
      <c r="C32" s="101" t="str">
        <f>'F4.2'!C29</f>
        <v>Scheme</v>
      </c>
      <c r="D32" s="99" t="str">
        <f>'F4.2'!D29</f>
        <v>MERC/CAPEX/20112012/00925</v>
      </c>
      <c r="E32" s="146">
        <f>IF('F4.2'!F29=0,"-",'F4.2'!F29)</f>
        <v>40730</v>
      </c>
      <c r="F32" s="297"/>
      <c r="G32" s="146">
        <f t="shared" si="0"/>
        <v>40730</v>
      </c>
      <c r="H32" s="146"/>
      <c r="I32" s="146" t="str">
        <f>IF('F4.2'!L29=0,"-",'F4.2'!L29)</f>
        <v>-</v>
      </c>
      <c r="J32" s="146" t="str">
        <f>IF('F4.2'!M29=0,"-",'F4.2'!M29)</f>
        <v>-</v>
      </c>
      <c r="K32" s="146"/>
      <c r="L32" s="146" t="str">
        <f>IF('F4.2'!N29=0,"-",'F4.2'!N29)</f>
        <v>-</v>
      </c>
      <c r="M32" s="102">
        <f>IF(C32="DPR",0,'F4.2'!H29)</f>
        <v>2.1100000000000001E-2</v>
      </c>
      <c r="N32" s="102">
        <f>SUM('F4.2'!T29:V29)</f>
        <v>0</v>
      </c>
      <c r="O32" s="297"/>
      <c r="P32" s="298">
        <f t="shared" si="2"/>
        <v>2.1100000000000001E-2</v>
      </c>
      <c r="Q32" s="297"/>
      <c r="R32" s="297"/>
      <c r="S32" s="102">
        <f t="shared" si="1"/>
        <v>2.1100000000000001E-2</v>
      </c>
    </row>
    <row r="33" spans="1:19" s="19" customFormat="1" ht="31.5" x14ac:dyDescent="0.25">
      <c r="A33" s="99">
        <f>'F4.2'!A30</f>
        <v>2.5</v>
      </c>
      <c r="B33" s="100" t="str">
        <f>'F4.2'!B30</f>
        <v>Standard Meters for Auxiliary power measurement for sp. Consumption of Auxiliary transformer, Limbs and auxiliaries.</v>
      </c>
      <c r="C33" s="101" t="str">
        <f>'F4.2'!C30</f>
        <v>Scheme</v>
      </c>
      <c r="D33" s="99" t="str">
        <f>'F4.2'!D30</f>
        <v>MERC/CAPEX/20112012/00925</v>
      </c>
      <c r="E33" s="146">
        <f>IF('F4.2'!F30=0,"-",'F4.2'!F30)</f>
        <v>40730</v>
      </c>
      <c r="F33" s="297"/>
      <c r="G33" s="146">
        <f t="shared" si="0"/>
        <v>40730</v>
      </c>
      <c r="H33" s="146"/>
      <c r="I33" s="146" t="str">
        <f>IF('F4.2'!L30=0,"-",'F4.2'!L30)</f>
        <v>-</v>
      </c>
      <c r="J33" s="146" t="str">
        <f>IF('F4.2'!M30=0,"-",'F4.2'!M30)</f>
        <v>-</v>
      </c>
      <c r="K33" s="146"/>
      <c r="L33" s="146" t="str">
        <f>IF('F4.2'!N30=0,"-",'F4.2'!N30)</f>
        <v>-</v>
      </c>
      <c r="M33" s="102">
        <f>IF(C33="DPR",0,'F4.2'!H30)</f>
        <v>0.49540000000000001</v>
      </c>
      <c r="N33" s="102">
        <f>SUM('F4.2'!T30:V30)</f>
        <v>0.29783999999999999</v>
      </c>
      <c r="O33" s="297"/>
      <c r="P33" s="298">
        <f t="shared" si="2"/>
        <v>0.19756000000000001</v>
      </c>
      <c r="Q33" s="297"/>
      <c r="R33" s="297"/>
      <c r="S33" s="102">
        <f t="shared" si="1"/>
        <v>0.19756000000000001</v>
      </c>
    </row>
    <row r="34" spans="1:19" s="19" customFormat="1" ht="15.75" x14ac:dyDescent="0.25">
      <c r="A34" s="99">
        <f>'F4.2'!A31</f>
        <v>2.6</v>
      </c>
      <c r="B34" s="100" t="str">
        <f>'F4.2'!B31</f>
        <v>Belt weighers (28 Nos.)</v>
      </c>
      <c r="C34" s="101" t="str">
        <f>'F4.2'!C31</f>
        <v>Scheme</v>
      </c>
      <c r="D34" s="99" t="str">
        <f>'F4.2'!D31</f>
        <v>MERC/CAPEX/20112012/00925</v>
      </c>
      <c r="E34" s="146">
        <f>IF('F4.2'!F31=0,"-",'F4.2'!F31)</f>
        <v>40730</v>
      </c>
      <c r="F34" s="297"/>
      <c r="G34" s="146">
        <f t="shared" si="0"/>
        <v>40730</v>
      </c>
      <c r="H34" s="146"/>
      <c r="I34" s="146" t="str">
        <f>IF('F4.2'!L31=0,"-",'F4.2'!L31)</f>
        <v>-</v>
      </c>
      <c r="J34" s="146" t="str">
        <f>IF('F4.2'!M31=0,"-",'F4.2'!M31)</f>
        <v>-</v>
      </c>
      <c r="K34" s="146"/>
      <c r="L34" s="146" t="str">
        <f>IF('F4.2'!N31=0,"-",'F4.2'!N31)</f>
        <v>-</v>
      </c>
      <c r="M34" s="102">
        <f>IF(C34="DPR",0,'F4.2'!H31)</f>
        <v>3.3195999999999999</v>
      </c>
      <c r="N34" s="102">
        <f>SUM('F4.2'!T31:V31)</f>
        <v>0</v>
      </c>
      <c r="O34" s="297"/>
      <c r="P34" s="298">
        <f t="shared" si="2"/>
        <v>3.3195999999999999</v>
      </c>
      <c r="Q34" s="297"/>
      <c r="R34" s="297"/>
      <c r="S34" s="102">
        <f t="shared" si="1"/>
        <v>3.3195999999999999</v>
      </c>
    </row>
    <row r="35" spans="1:19" s="19" customFormat="1" ht="15.75" x14ac:dyDescent="0.25">
      <c r="A35" s="99">
        <f>'F4.2'!A32</f>
        <v>2.7</v>
      </c>
      <c r="B35" s="100" t="str">
        <f>'F4.2'!B32</f>
        <v>In motion weigh bridge (10 Nos).</v>
      </c>
      <c r="C35" s="101" t="str">
        <f>'F4.2'!C32</f>
        <v>Scheme</v>
      </c>
      <c r="D35" s="99" t="str">
        <f>'F4.2'!D32</f>
        <v>MERC/CAPEX/20112012/00925</v>
      </c>
      <c r="E35" s="146">
        <f>IF('F4.2'!F32=0,"-",'F4.2'!F32)</f>
        <v>40730</v>
      </c>
      <c r="F35" s="297"/>
      <c r="G35" s="146">
        <f t="shared" si="0"/>
        <v>40730</v>
      </c>
      <c r="H35" s="146"/>
      <c r="I35" s="146" t="str">
        <f>IF('F4.2'!L32=0,"-",'F4.2'!L32)</f>
        <v>-</v>
      </c>
      <c r="J35" s="146" t="str">
        <f>IF('F4.2'!M32=0,"-",'F4.2'!M32)</f>
        <v>-</v>
      </c>
      <c r="K35" s="146"/>
      <c r="L35" s="146" t="str">
        <f>IF('F4.2'!N32=0,"-",'F4.2'!N32)</f>
        <v>-</v>
      </c>
      <c r="M35" s="102">
        <f>IF(C35="DPR",0,'F4.2'!H32)</f>
        <v>4.5396000000000001</v>
      </c>
      <c r="N35" s="102">
        <f>SUM('F4.2'!T32:V32)</f>
        <v>0.19084200000000001</v>
      </c>
      <c r="O35" s="297"/>
      <c r="P35" s="298">
        <f t="shared" si="2"/>
        <v>4.3487580000000001</v>
      </c>
      <c r="Q35" s="297"/>
      <c r="R35" s="297"/>
      <c r="S35" s="102">
        <f t="shared" si="1"/>
        <v>4.3487580000000001</v>
      </c>
    </row>
    <row r="36" spans="1:19" s="19" customFormat="1" ht="15.75" x14ac:dyDescent="0.25">
      <c r="A36" s="99">
        <f>'F4.2'!A33</f>
        <v>2.8</v>
      </c>
      <c r="B36" s="100" t="str">
        <f>'F4.2'!B33</f>
        <v>Bunker level transmitters (50 Nos.)</v>
      </c>
      <c r="C36" s="101" t="str">
        <f>'F4.2'!C33</f>
        <v>Scheme</v>
      </c>
      <c r="D36" s="99" t="str">
        <f>'F4.2'!D33</f>
        <v>MERC/CAPEX/20112012/00925</v>
      </c>
      <c r="E36" s="146">
        <f>IF('F4.2'!F33=0,"-",'F4.2'!F33)</f>
        <v>40730</v>
      </c>
      <c r="F36" s="297"/>
      <c r="G36" s="146">
        <f t="shared" si="0"/>
        <v>40730</v>
      </c>
      <c r="H36" s="146"/>
      <c r="I36" s="146" t="str">
        <f>IF('F4.2'!L33=0,"-",'F4.2'!L33)</f>
        <v>-</v>
      </c>
      <c r="J36" s="146" t="str">
        <f>IF('F4.2'!M33=0,"-",'F4.2'!M33)</f>
        <v>-</v>
      </c>
      <c r="K36" s="146"/>
      <c r="L36" s="146" t="str">
        <f>IF('F4.2'!N33=0,"-",'F4.2'!N33)</f>
        <v>-</v>
      </c>
      <c r="M36" s="102">
        <f>IF(C36="DPR",0,'F4.2'!H33)</f>
        <v>2.5285000000000002</v>
      </c>
      <c r="N36" s="102">
        <f>SUM('F4.2'!T33:V33)</f>
        <v>0</v>
      </c>
      <c r="O36" s="297"/>
      <c r="P36" s="298">
        <f t="shared" si="2"/>
        <v>2.5285000000000002</v>
      </c>
      <c r="Q36" s="297"/>
      <c r="R36" s="297"/>
      <c r="S36" s="102">
        <f t="shared" si="1"/>
        <v>2.5285000000000002</v>
      </c>
    </row>
    <row r="37" spans="1:19" s="19" customFormat="1" ht="15.75" x14ac:dyDescent="0.25">
      <c r="A37" s="99">
        <f>'F4.2'!A34</f>
        <v>2.9</v>
      </c>
      <c r="B37" s="100" t="str">
        <f>'F4.2'!B34</f>
        <v>Flap Gate sensors (120 Nos.)</v>
      </c>
      <c r="C37" s="101" t="str">
        <f>'F4.2'!C34</f>
        <v>Scheme</v>
      </c>
      <c r="D37" s="99" t="str">
        <f>'F4.2'!D34</f>
        <v>MERC/CAPEX/20112012/00925</v>
      </c>
      <c r="E37" s="146">
        <f>IF('F4.2'!F34=0,"-",'F4.2'!F34)</f>
        <v>40730</v>
      </c>
      <c r="F37" s="297"/>
      <c r="G37" s="146">
        <f t="shared" si="0"/>
        <v>40730</v>
      </c>
      <c r="H37" s="146"/>
      <c r="I37" s="146" t="str">
        <f>IF('F4.2'!L34=0,"-",'F4.2'!L34)</f>
        <v>-</v>
      </c>
      <c r="J37" s="146" t="str">
        <f>IF('F4.2'!M34=0,"-",'F4.2'!M34)</f>
        <v>-</v>
      </c>
      <c r="K37" s="146"/>
      <c r="L37" s="146" t="str">
        <f>IF('F4.2'!N34=0,"-",'F4.2'!N34)</f>
        <v>-</v>
      </c>
      <c r="M37" s="102">
        <f>IF(C37="DPR",0,'F4.2'!H34)</f>
        <v>0.1225</v>
      </c>
      <c r="N37" s="102">
        <f>SUM('F4.2'!T34:V34)</f>
        <v>0</v>
      </c>
      <c r="O37" s="297"/>
      <c r="P37" s="298">
        <f t="shared" si="2"/>
        <v>0.1225</v>
      </c>
      <c r="Q37" s="297"/>
      <c r="R37" s="297"/>
      <c r="S37" s="102">
        <f t="shared" si="1"/>
        <v>0.1225</v>
      </c>
    </row>
    <row r="38" spans="1:19" s="19" customFormat="1" ht="15.75" x14ac:dyDescent="0.25">
      <c r="A38" s="99" t="str">
        <f>'F4.2'!A35</f>
        <v>2.10</v>
      </c>
      <c r="B38" s="100" t="str">
        <f>'F4.2'!B35</f>
        <v>PLC (20 Nos)</v>
      </c>
      <c r="C38" s="101" t="str">
        <f>'F4.2'!C35</f>
        <v>Scheme</v>
      </c>
      <c r="D38" s="99" t="str">
        <f>'F4.2'!D35</f>
        <v>MERC/CAPEX/20112012/00925</v>
      </c>
      <c r="E38" s="146">
        <f>IF('F4.2'!F35=0,"-",'F4.2'!F35)</f>
        <v>40730</v>
      </c>
      <c r="F38" s="297"/>
      <c r="G38" s="146">
        <f t="shared" si="0"/>
        <v>40730</v>
      </c>
      <c r="H38" s="146"/>
      <c r="I38" s="146" t="str">
        <f>IF('F4.2'!L35=0,"-",'F4.2'!L35)</f>
        <v>-</v>
      </c>
      <c r="J38" s="146" t="str">
        <f>IF('F4.2'!M35=0,"-",'F4.2'!M35)</f>
        <v>-</v>
      </c>
      <c r="K38" s="146"/>
      <c r="L38" s="146" t="str">
        <f>IF('F4.2'!N35=0,"-",'F4.2'!N35)</f>
        <v>-</v>
      </c>
      <c r="M38" s="102">
        <f>IF(C38="DPR",0,'F4.2'!H35)</f>
        <v>0.5333</v>
      </c>
      <c r="N38" s="102">
        <f>SUM('F4.2'!T35:V35)</f>
        <v>0</v>
      </c>
      <c r="O38" s="297"/>
      <c r="P38" s="298">
        <f t="shared" si="2"/>
        <v>0.5333</v>
      </c>
      <c r="Q38" s="297"/>
      <c r="R38" s="297"/>
      <c r="S38" s="102">
        <f t="shared" si="1"/>
        <v>0.5333</v>
      </c>
    </row>
    <row r="39" spans="1:19" s="19" customFormat="1" ht="15.75" x14ac:dyDescent="0.25">
      <c r="A39" s="99">
        <f>'F4.2'!A36</f>
        <v>2.11</v>
      </c>
      <c r="B39" s="100" t="str">
        <f>'F4.2'!B36</f>
        <v>Cables (20,000 meters estimated)</v>
      </c>
      <c r="C39" s="101" t="str">
        <f>'F4.2'!C36</f>
        <v>Scheme</v>
      </c>
      <c r="D39" s="99" t="str">
        <f>'F4.2'!D36</f>
        <v>MERC/CAPEX/20112012/00925</v>
      </c>
      <c r="E39" s="146">
        <f>IF('F4.2'!F36=0,"-",'F4.2'!F36)</f>
        <v>40730</v>
      </c>
      <c r="F39" s="297"/>
      <c r="G39" s="146">
        <f t="shared" si="0"/>
        <v>40730</v>
      </c>
      <c r="H39" s="146"/>
      <c r="I39" s="146" t="str">
        <f>IF('F4.2'!L36=0,"-",'F4.2'!L36)</f>
        <v>-</v>
      </c>
      <c r="J39" s="146" t="str">
        <f>IF('F4.2'!M36=0,"-",'F4.2'!M36)</f>
        <v>-</v>
      </c>
      <c r="K39" s="146"/>
      <c r="L39" s="146" t="str">
        <f>IF('F4.2'!N36=0,"-",'F4.2'!N36)</f>
        <v>-</v>
      </c>
      <c r="M39" s="102">
        <f>IF(C39="DPR",0,'F4.2'!H36)</f>
        <v>1.0216000000000001</v>
      </c>
      <c r="N39" s="102">
        <f>SUM('F4.2'!T36:V36)</f>
        <v>0</v>
      </c>
      <c r="O39" s="297"/>
      <c r="P39" s="298">
        <f t="shared" si="2"/>
        <v>1.0216000000000001</v>
      </c>
      <c r="Q39" s="297"/>
      <c r="R39" s="297"/>
      <c r="S39" s="102">
        <f t="shared" si="1"/>
        <v>1.0216000000000001</v>
      </c>
    </row>
    <row r="40" spans="1:19" s="19" customFormat="1" ht="15.75" x14ac:dyDescent="0.25">
      <c r="A40" s="99">
        <f>'F4.2'!A37</f>
        <v>0</v>
      </c>
      <c r="B40" s="100" t="str">
        <f>'F4.2'!B37</f>
        <v>IDC</v>
      </c>
      <c r="C40" s="101" t="str">
        <f>'F4.2'!C37</f>
        <v>IDC</v>
      </c>
      <c r="D40" s="99" t="str">
        <f>'F4.2'!D37</f>
        <v>MERC/CAPEX/20112012/00925</v>
      </c>
      <c r="E40" s="146">
        <f>IF('F4.2'!F37=0,"-",'F4.2'!F37)</f>
        <v>40730</v>
      </c>
      <c r="F40" s="297"/>
      <c r="G40" s="146">
        <f t="shared" si="0"/>
        <v>40730</v>
      </c>
      <c r="H40" s="146"/>
      <c r="I40" s="146" t="str">
        <f>IF('F4.2'!L37=0,"-",'F4.2'!L37)</f>
        <v>-</v>
      </c>
      <c r="J40" s="146" t="str">
        <f>IF('F4.2'!M37=0,"-",'F4.2'!M37)</f>
        <v>-</v>
      </c>
      <c r="K40" s="146"/>
      <c r="L40" s="146" t="str">
        <f>IF('F4.2'!N37=0,"-",'F4.2'!N37)</f>
        <v>-</v>
      </c>
      <c r="M40" s="102">
        <f>IF(C40="DPR",0,'F4.2'!H37)</f>
        <v>1.165</v>
      </c>
      <c r="N40" s="102">
        <f>SUM('F4.2'!T37:V37)</f>
        <v>0</v>
      </c>
      <c r="O40" s="297"/>
      <c r="P40" s="298">
        <f t="shared" si="2"/>
        <v>1.165</v>
      </c>
      <c r="Q40" s="297"/>
      <c r="R40" s="297"/>
      <c r="S40" s="102">
        <f t="shared" si="1"/>
        <v>1.165</v>
      </c>
    </row>
    <row r="41" spans="1:19" s="19" customFormat="1" ht="31.5" x14ac:dyDescent="0.25">
      <c r="A41" s="238">
        <f>'F4.2'!A38</f>
        <v>3</v>
      </c>
      <c r="B41" s="239" t="str">
        <f>'F4.2'!B38</f>
        <v>ESP Restoration/Refurbishment</v>
      </c>
      <c r="C41" s="25" t="str">
        <f>'F4.2'!C38</f>
        <v>DPR</v>
      </c>
      <c r="D41" s="25" t="str">
        <f>'F4.2'!D38</f>
        <v>MERC/CAPEX/20112012/00939</v>
      </c>
      <c r="E41" s="139">
        <f>IF('F4.2'!F38=0,"-",'F4.2'!F38)</f>
        <v>40731</v>
      </c>
      <c r="F41" s="30"/>
      <c r="G41" s="139">
        <f t="shared" si="0"/>
        <v>40731</v>
      </c>
      <c r="H41" s="144"/>
      <c r="I41" s="139" t="str">
        <f>IF('F4.2'!L38=0,"-",'F4.2'!L38)</f>
        <v>-</v>
      </c>
      <c r="J41" s="139" t="str">
        <f>IF('F4.2'!M38=0,"-",'F4.2'!M38)</f>
        <v>-</v>
      </c>
      <c r="K41" s="144"/>
      <c r="L41" s="139" t="str">
        <f>IF('F4.2'!N38=0,"-",'F4.2'!N38)</f>
        <v>-</v>
      </c>
      <c r="M41" s="27">
        <f>IF(C41="DPR",0,'F4.2'!H38)</f>
        <v>0</v>
      </c>
      <c r="N41" s="27">
        <f>SUM('F4.2'!T38:V38)</f>
        <v>0</v>
      </c>
      <c r="O41" s="30"/>
      <c r="P41" s="131">
        <f t="shared" si="2"/>
        <v>0</v>
      </c>
      <c r="Q41" s="30"/>
      <c r="R41" s="30"/>
      <c r="S41" s="27">
        <f t="shared" si="1"/>
        <v>0</v>
      </c>
    </row>
    <row r="42" spans="1:19" s="19" customFormat="1" ht="31.5" x14ac:dyDescent="0.25">
      <c r="A42" s="252">
        <f>'F4.2'!A39</f>
        <v>3.1</v>
      </c>
      <c r="B42" s="253" t="str">
        <f>'F4.2'!B39</f>
        <v xml:space="preserve">Replacement of all emitting coils and collecting plates of U#5 ESP of all four pass of field 2nd, 3rd &amp; 4th </v>
      </c>
      <c r="C42" s="66" t="str">
        <f>'F4.2'!C39</f>
        <v>Scheme</v>
      </c>
      <c r="D42" s="29" t="str">
        <f>'F4.2'!D39</f>
        <v>MERC/CAPEX/20112012/00939</v>
      </c>
      <c r="E42" s="140">
        <f>IF('F4.2'!F39=0,"-",'F4.2'!F39)</f>
        <v>40731</v>
      </c>
      <c r="F42" s="30"/>
      <c r="G42" s="140">
        <f t="shared" si="0"/>
        <v>40731</v>
      </c>
      <c r="H42" s="145"/>
      <c r="I42" s="140" t="str">
        <f>IF('F4.2'!L39=0,"-",'F4.2'!L39)</f>
        <v>-</v>
      </c>
      <c r="J42" s="140" t="str">
        <f>IF('F4.2'!M39=0,"-",'F4.2'!M39)</f>
        <v>-</v>
      </c>
      <c r="K42" s="145"/>
      <c r="L42" s="140" t="str">
        <f>IF('F4.2'!N39=0,"-",'F4.2'!N39)</f>
        <v>-</v>
      </c>
      <c r="M42" s="28">
        <f>IF(C42="DPR",0,'F4.2'!H39)</f>
        <v>11.7</v>
      </c>
      <c r="N42" s="28">
        <f>SUM('F4.2'!T39:V39)</f>
        <v>8.6202149769999998</v>
      </c>
      <c r="O42" s="30"/>
      <c r="P42" s="131">
        <f t="shared" si="2"/>
        <v>3.0797850229999995</v>
      </c>
      <c r="Q42" s="30"/>
      <c r="R42" s="30"/>
      <c r="S42" s="28">
        <f t="shared" si="1"/>
        <v>3.0797850229999995</v>
      </c>
    </row>
    <row r="43" spans="1:19" s="19" customFormat="1" ht="31.5" x14ac:dyDescent="0.25">
      <c r="A43" s="252">
        <f>'F4.2'!A40</f>
        <v>3.2</v>
      </c>
      <c r="B43" s="253" t="str">
        <f>'F4.2'!B40</f>
        <v>Replacement of all emitting coils and collecting plates of all four pass of field 1 to 4, U#6 ESP</v>
      </c>
      <c r="C43" s="66" t="str">
        <f>'F4.2'!C40</f>
        <v>Scheme</v>
      </c>
      <c r="D43" s="29" t="str">
        <f>'F4.2'!D40</f>
        <v>MERC/CAPEX/20112012/00939</v>
      </c>
      <c r="E43" s="140">
        <f>IF('F4.2'!F40=0,"-",'F4.2'!F40)</f>
        <v>40731</v>
      </c>
      <c r="F43" s="30"/>
      <c r="G43" s="140">
        <f t="shared" si="0"/>
        <v>40731</v>
      </c>
      <c r="H43" s="145"/>
      <c r="I43" s="140" t="str">
        <f>IF('F4.2'!L40=0,"-",'F4.2'!L40)</f>
        <v>-</v>
      </c>
      <c r="J43" s="140" t="str">
        <f>IF('F4.2'!M40=0,"-",'F4.2'!M40)</f>
        <v>-</v>
      </c>
      <c r="K43" s="145"/>
      <c r="L43" s="140" t="str">
        <f>IF('F4.2'!N40=0,"-",'F4.2'!N40)</f>
        <v>-</v>
      </c>
      <c r="M43" s="28">
        <f>IF(C43="DPR",0,'F4.2'!H40)</f>
        <v>15.6</v>
      </c>
      <c r="N43" s="28">
        <f>SUM('F4.2'!T40:V40)</f>
        <v>6.5552518650000007</v>
      </c>
      <c r="O43" s="30"/>
      <c r="P43" s="131">
        <f t="shared" si="2"/>
        <v>9.044748134999999</v>
      </c>
      <c r="Q43" s="30"/>
      <c r="R43" s="30"/>
      <c r="S43" s="28">
        <f t="shared" si="1"/>
        <v>9.044748134999999</v>
      </c>
    </row>
    <row r="44" spans="1:19" s="19" customFormat="1" ht="31.5" x14ac:dyDescent="0.25">
      <c r="A44" s="252">
        <f>'F4.2'!A41</f>
        <v>3.3</v>
      </c>
      <c r="B44" s="253" t="str">
        <f>'F4.2'!B41</f>
        <v xml:space="preserve">Replacement of all emitting coils and collecting plates of all four pass of field 1 to 4, U#7 ESP </v>
      </c>
      <c r="C44" s="66" t="str">
        <f>'F4.2'!C41</f>
        <v>Scheme</v>
      </c>
      <c r="D44" s="29" t="str">
        <f>'F4.2'!D41</f>
        <v>MERC/CAPEX/20112012/00939</v>
      </c>
      <c r="E44" s="140">
        <f>IF('F4.2'!F41=0,"-",'F4.2'!F41)</f>
        <v>40731</v>
      </c>
      <c r="F44" s="30"/>
      <c r="G44" s="140">
        <f t="shared" si="0"/>
        <v>40731</v>
      </c>
      <c r="H44" s="145"/>
      <c r="I44" s="140" t="str">
        <f>IF('F4.2'!L41=0,"-",'F4.2'!L41)</f>
        <v>-</v>
      </c>
      <c r="J44" s="140" t="str">
        <f>IF('F4.2'!M41=0,"-",'F4.2'!M41)</f>
        <v>-</v>
      </c>
      <c r="K44" s="145"/>
      <c r="L44" s="140" t="str">
        <f>IF('F4.2'!N41=0,"-",'F4.2'!N41)</f>
        <v>-</v>
      </c>
      <c r="M44" s="28">
        <f>IF(C44="DPR",0,'F4.2'!H41)</f>
        <v>16.02</v>
      </c>
      <c r="N44" s="28">
        <f>SUM('F4.2'!T41:V41)</f>
        <v>5.1898557250000001</v>
      </c>
      <c r="O44" s="30"/>
      <c r="P44" s="131">
        <f t="shared" si="2"/>
        <v>10.830144274999999</v>
      </c>
      <c r="Q44" s="30"/>
      <c r="R44" s="30"/>
      <c r="S44" s="28">
        <f t="shared" si="1"/>
        <v>10.830144274999999</v>
      </c>
    </row>
    <row r="45" spans="1:19" s="19" customFormat="1" ht="31.5" x14ac:dyDescent="0.25">
      <c r="A45" s="252">
        <f>'F4.2'!A42</f>
        <v>3.4</v>
      </c>
      <c r="B45" s="253" t="str">
        <f>'F4.2'!B42</f>
        <v>Ash evacuation system on existing dummy hoppers of Flue gas duct from APH outlet to ESP inlet of U#5 &amp; 6.</v>
      </c>
      <c r="C45" s="66" t="str">
        <f>'F4.2'!C42</f>
        <v>Scheme</v>
      </c>
      <c r="D45" s="29" t="str">
        <f>'F4.2'!D42</f>
        <v>MERC/CAPEX/20112012/00939</v>
      </c>
      <c r="E45" s="140">
        <f>IF('F4.2'!F42=0,"-",'F4.2'!F42)</f>
        <v>40731</v>
      </c>
      <c r="F45" s="30"/>
      <c r="G45" s="140">
        <f t="shared" si="0"/>
        <v>40731</v>
      </c>
      <c r="H45" s="145"/>
      <c r="I45" s="140" t="str">
        <f>IF('F4.2'!L42=0,"-",'F4.2'!L42)</f>
        <v>-</v>
      </c>
      <c r="J45" s="140" t="str">
        <f>IF('F4.2'!M42=0,"-",'F4.2'!M42)</f>
        <v>-</v>
      </c>
      <c r="K45" s="145"/>
      <c r="L45" s="140" t="str">
        <f>IF('F4.2'!N42=0,"-",'F4.2'!N42)</f>
        <v>-</v>
      </c>
      <c r="M45" s="28">
        <f>IF(C45="DPR",0,'F4.2'!H42)</f>
        <v>0.95</v>
      </c>
      <c r="N45" s="28">
        <f>SUM('F4.2'!T42:V42)</f>
        <v>0.92199359999999997</v>
      </c>
      <c r="O45" s="30"/>
      <c r="P45" s="131">
        <f t="shared" si="2"/>
        <v>2.8006399999999987E-2</v>
      </c>
      <c r="Q45" s="30"/>
      <c r="R45" s="30"/>
      <c r="S45" s="28">
        <f t="shared" si="1"/>
        <v>2.8006399999999987E-2</v>
      </c>
    </row>
    <row r="46" spans="1:19" s="19" customFormat="1" ht="15.75" x14ac:dyDescent="0.25">
      <c r="A46" s="252">
        <f>'F4.2'!A43</f>
        <v>0</v>
      </c>
      <c r="B46" s="253" t="str">
        <f>'F4.2'!B43</f>
        <v>IDC</v>
      </c>
      <c r="C46" s="66" t="str">
        <f>'F4.2'!C43</f>
        <v>IDC</v>
      </c>
      <c r="D46" s="29" t="str">
        <f>'F4.2'!D43</f>
        <v>MERC/CAPEX/20112012/00939</v>
      </c>
      <c r="E46" s="140">
        <f>IF('F4.2'!F43=0,"-",'F4.2'!F43)</f>
        <v>40731</v>
      </c>
      <c r="F46" s="30"/>
      <c r="G46" s="140">
        <f t="shared" si="0"/>
        <v>40731</v>
      </c>
      <c r="H46" s="145"/>
      <c r="I46" s="140" t="str">
        <f>IF('F4.2'!L43=0,"-",'F4.2'!L43)</f>
        <v>-</v>
      </c>
      <c r="J46" s="140" t="str">
        <f>IF('F4.2'!M43=0,"-",'F4.2'!M43)</f>
        <v>-</v>
      </c>
      <c r="K46" s="145"/>
      <c r="L46" s="140" t="str">
        <f>IF('F4.2'!N43=0,"-",'F4.2'!N43)</f>
        <v>-</v>
      </c>
      <c r="M46" s="28">
        <f>IF(C46="DPR",0,'F4.2'!H43)</f>
        <v>9.7200000000000006</v>
      </c>
      <c r="N46" s="28">
        <f>SUM('F4.2'!T43:V43)</f>
        <v>3.8649799999999998E-2</v>
      </c>
      <c r="O46" s="30"/>
      <c r="P46" s="131">
        <f t="shared" si="2"/>
        <v>9.6813502000000007</v>
      </c>
      <c r="Q46" s="30"/>
      <c r="R46" s="30"/>
      <c r="S46" s="28">
        <f t="shared" si="1"/>
        <v>9.6813502000000007</v>
      </c>
    </row>
    <row r="47" spans="1:19" s="19" customFormat="1" ht="31.5" x14ac:dyDescent="0.25">
      <c r="A47" s="25">
        <f>'F4.2'!A44</f>
        <v>4</v>
      </c>
      <c r="B47" s="26" t="str">
        <f>'F4.2'!B44</f>
        <v>Control &amp; Instrumentation up-gradation of CSTPS Unit 5 &amp; 6</v>
      </c>
      <c r="C47" s="25" t="str">
        <f>'F4.2'!C44</f>
        <v>DPR</v>
      </c>
      <c r="D47" s="25" t="str">
        <f>'F4.2'!D44</f>
        <v>MERC/CAPEX/20112012/01908</v>
      </c>
      <c r="E47" s="139">
        <f>IF('F4.2'!F44=0,"-",'F4.2'!F44)</f>
        <v>40850</v>
      </c>
      <c r="F47" s="30"/>
      <c r="G47" s="139">
        <f t="shared" si="0"/>
        <v>40850</v>
      </c>
      <c r="H47" s="144"/>
      <c r="I47" s="139" t="str">
        <f>IF('F4.2'!L44=0,"-",'F4.2'!L44)</f>
        <v>-</v>
      </c>
      <c r="J47" s="139" t="str">
        <f>IF('F4.2'!M44=0,"-",'F4.2'!M44)</f>
        <v>-</v>
      </c>
      <c r="K47" s="144"/>
      <c r="L47" s="139" t="str">
        <f>IF('F4.2'!N44=0,"-",'F4.2'!N44)</f>
        <v>-</v>
      </c>
      <c r="M47" s="27">
        <f>IF(C47="DPR",0,'F4.2'!H44)</f>
        <v>0</v>
      </c>
      <c r="N47" s="27">
        <f>SUM('F4.2'!T44:V44)</f>
        <v>0</v>
      </c>
      <c r="O47" s="30"/>
      <c r="P47" s="131">
        <f t="shared" si="2"/>
        <v>0</v>
      </c>
      <c r="Q47" s="30"/>
      <c r="R47" s="30"/>
      <c r="S47" s="27">
        <f t="shared" si="1"/>
        <v>0</v>
      </c>
    </row>
    <row r="48" spans="1:19" s="19" customFormat="1" ht="15.75" x14ac:dyDescent="0.25">
      <c r="A48" s="29">
        <f>'F4.2'!A45</f>
        <v>4.0999999999999996</v>
      </c>
      <c r="B48" s="65" t="str">
        <f>'F4.2'!B45</f>
        <v>Control &amp; Instrumentation up-gradation of CSTPS Unit 5</v>
      </c>
      <c r="C48" s="66" t="str">
        <f>'F4.2'!C45</f>
        <v>Scheme</v>
      </c>
      <c r="D48" s="29" t="str">
        <f>'F4.2'!D45</f>
        <v>MERC/CAPEX/20112012/01908</v>
      </c>
      <c r="E48" s="140">
        <f>IF('F4.2'!F45=0,"-",'F4.2'!F45)</f>
        <v>40850</v>
      </c>
      <c r="F48" s="30"/>
      <c r="G48" s="140">
        <f t="shared" si="0"/>
        <v>40850</v>
      </c>
      <c r="H48" s="145"/>
      <c r="I48" s="140" t="str">
        <f>IF('F4.2'!L45=0,"-",'F4.2'!L45)</f>
        <v>-</v>
      </c>
      <c r="J48" s="140" t="str">
        <f>IF('F4.2'!M45=0,"-",'F4.2'!M45)</f>
        <v>-</v>
      </c>
      <c r="K48" s="145"/>
      <c r="L48" s="140" t="str">
        <f>IF('F4.2'!N45=0,"-",'F4.2'!N45)</f>
        <v>-</v>
      </c>
      <c r="M48" s="28">
        <f>IF(C48="DPR",0,'F4.2'!H45)</f>
        <v>26.1</v>
      </c>
      <c r="N48" s="28">
        <f>SUM('F4.2'!T45:V45)</f>
        <v>0</v>
      </c>
      <c r="O48" s="30"/>
      <c r="P48" s="131">
        <f t="shared" si="2"/>
        <v>26.1</v>
      </c>
      <c r="Q48" s="30"/>
      <c r="R48" s="30"/>
      <c r="S48" s="28">
        <f t="shared" si="1"/>
        <v>26.1</v>
      </c>
    </row>
    <row r="49" spans="1:19" s="19" customFormat="1" ht="15.75" x14ac:dyDescent="0.25">
      <c r="A49" s="29">
        <f>'F4.2'!A46</f>
        <v>4.2</v>
      </c>
      <c r="B49" s="65" t="str">
        <f>'F4.2'!B46</f>
        <v>Control &amp; Instrumentation up-gradation of CSTPS Unit 6</v>
      </c>
      <c r="C49" s="66" t="str">
        <f>'F4.2'!C46</f>
        <v>Scheme</v>
      </c>
      <c r="D49" s="29" t="str">
        <f>'F4.2'!D46</f>
        <v>MERC/CAPEX/20112012/01908</v>
      </c>
      <c r="E49" s="140">
        <f>IF('F4.2'!F46=0,"-",'F4.2'!F46)</f>
        <v>40850</v>
      </c>
      <c r="F49" s="30"/>
      <c r="G49" s="140">
        <f t="shared" si="0"/>
        <v>40850</v>
      </c>
      <c r="H49" s="145"/>
      <c r="I49" s="140" t="str">
        <f>IF('F4.2'!L46=0,"-",'F4.2'!L46)</f>
        <v>-</v>
      </c>
      <c r="J49" s="140" t="str">
        <f>IF('F4.2'!M46=0,"-",'F4.2'!M46)</f>
        <v>-</v>
      </c>
      <c r="K49" s="145"/>
      <c r="L49" s="140" t="str">
        <f>IF('F4.2'!N46=0,"-",'F4.2'!N46)</f>
        <v>-</v>
      </c>
      <c r="M49" s="28">
        <f>IF(C49="DPR",0,'F4.2'!H46)</f>
        <v>26.1</v>
      </c>
      <c r="N49" s="28">
        <f>SUM('F4.2'!T46:V46)</f>
        <v>0</v>
      </c>
      <c r="O49" s="30"/>
      <c r="P49" s="131">
        <f t="shared" si="2"/>
        <v>26.1</v>
      </c>
      <c r="Q49" s="30"/>
      <c r="R49" s="30"/>
      <c r="S49" s="28">
        <f t="shared" si="1"/>
        <v>26.1</v>
      </c>
    </row>
    <row r="50" spans="1:19" s="19" customFormat="1" ht="15.75" x14ac:dyDescent="0.25">
      <c r="A50" s="252">
        <f>'F4.2'!A47</f>
        <v>0</v>
      </c>
      <c r="B50" s="253" t="str">
        <f>'F4.2'!B47</f>
        <v>IDC</v>
      </c>
      <c r="C50" s="66" t="str">
        <f>'F4.2'!C47</f>
        <v>IDC</v>
      </c>
      <c r="D50" s="29" t="str">
        <f>'F4.2'!D47</f>
        <v>MERC/CAPEX/20112012/01908</v>
      </c>
      <c r="E50" s="140">
        <f>IF('F4.2'!F47=0,"-",'F4.2'!F47)</f>
        <v>40850</v>
      </c>
      <c r="F50" s="30"/>
      <c r="G50" s="140">
        <f t="shared" si="0"/>
        <v>40850</v>
      </c>
      <c r="H50" s="145"/>
      <c r="I50" s="140" t="str">
        <f>IF('F4.2'!L47=0,"-",'F4.2'!L47)</f>
        <v>-</v>
      </c>
      <c r="J50" s="140" t="str">
        <f>IF('F4.2'!M47=0,"-",'F4.2'!M47)</f>
        <v>-</v>
      </c>
      <c r="K50" s="145"/>
      <c r="L50" s="140" t="str">
        <f>IF('F4.2'!N47=0,"-",'F4.2'!N47)</f>
        <v>-</v>
      </c>
      <c r="M50" s="28">
        <f>IF(C50="DPR",0,'F4.2'!H47)</f>
        <v>5.5</v>
      </c>
      <c r="N50" s="28">
        <f>SUM('F4.2'!T47:V47)</f>
        <v>0</v>
      </c>
      <c r="O50" s="30"/>
      <c r="P50" s="131">
        <f t="shared" si="2"/>
        <v>5.5</v>
      </c>
      <c r="Q50" s="30"/>
      <c r="R50" s="30"/>
      <c r="S50" s="28">
        <f t="shared" si="1"/>
        <v>5.5</v>
      </c>
    </row>
    <row r="51" spans="1:19" s="19" customFormat="1" ht="31.5" x14ac:dyDescent="0.25">
      <c r="A51" s="106">
        <f>'F4.2'!A48</f>
        <v>5</v>
      </c>
      <c r="B51" s="107" t="str">
        <f>'F4.2'!B48</f>
        <v>Alternate water supply Scheme for Chandrapur T.P.S as a crisis management scheme</v>
      </c>
      <c r="C51" s="106" t="str">
        <f>'F4.2'!C48</f>
        <v>DPR</v>
      </c>
      <c r="D51" s="106" t="str">
        <f>'F4.2'!D48</f>
        <v>MERC/CAPEX/20112012/02443</v>
      </c>
      <c r="E51" s="147">
        <f>IF('F4.2'!F48=0,"-",'F4.2'!F48)</f>
        <v>40911</v>
      </c>
      <c r="F51" s="297"/>
      <c r="G51" s="147">
        <f t="shared" si="0"/>
        <v>40911</v>
      </c>
      <c r="H51" s="147"/>
      <c r="I51" s="147" t="str">
        <f>IF('F4.2'!L48=0,"-",'F4.2'!L48)</f>
        <v>-</v>
      </c>
      <c r="J51" s="147" t="str">
        <f>IF('F4.2'!M48=0,"-",'F4.2'!M48)</f>
        <v>-</v>
      </c>
      <c r="K51" s="147"/>
      <c r="L51" s="147" t="str">
        <f>IF('F4.2'!N48=0,"-",'F4.2'!N48)</f>
        <v>-</v>
      </c>
      <c r="M51" s="82">
        <f>IF(C51="DPR",0,'F4.2'!H48)</f>
        <v>0</v>
      </c>
      <c r="N51" s="82">
        <f>SUM('F4.2'!T48:V48)</f>
        <v>0</v>
      </c>
      <c r="O51" s="297"/>
      <c r="P51" s="298">
        <f t="shared" si="2"/>
        <v>0</v>
      </c>
      <c r="Q51" s="297"/>
      <c r="R51" s="297"/>
      <c r="S51" s="82">
        <f t="shared" si="1"/>
        <v>0</v>
      </c>
    </row>
    <row r="52" spans="1:19" s="19" customFormat="1" ht="31.5" x14ac:dyDescent="0.25">
      <c r="A52" s="99">
        <f>'F4.2'!A49</f>
        <v>5.0999999999999996</v>
      </c>
      <c r="B52" s="100" t="str">
        <f>'F4.2'!B49</f>
        <v>Alternate water supply Scheme for Chandrapur T.P.S as a crisis management scheme</v>
      </c>
      <c r="C52" s="101" t="str">
        <f>'F4.2'!C49</f>
        <v>Scheme</v>
      </c>
      <c r="D52" s="99" t="str">
        <f>'F4.2'!D49</f>
        <v>MERC/CAPEX/20112012/02443</v>
      </c>
      <c r="E52" s="146">
        <f>IF('F4.2'!F49=0,"-",'F4.2'!F49)</f>
        <v>40911</v>
      </c>
      <c r="F52" s="297"/>
      <c r="G52" s="146">
        <f t="shared" si="0"/>
        <v>40911</v>
      </c>
      <c r="H52" s="146"/>
      <c r="I52" s="146" t="str">
        <f>IF('F4.2'!L49=0,"-",'F4.2'!L49)</f>
        <v>-</v>
      </c>
      <c r="J52" s="146" t="str">
        <f>IF('F4.2'!M49=0,"-",'F4.2'!M49)</f>
        <v>-</v>
      </c>
      <c r="K52" s="146"/>
      <c r="L52" s="146" t="str">
        <f>IF('F4.2'!N49=0,"-",'F4.2'!N49)</f>
        <v>-</v>
      </c>
      <c r="M52" s="102">
        <f>IF(C52="DPR",0,'F4.2'!H49)</f>
        <v>229.4</v>
      </c>
      <c r="N52" s="102">
        <f>SUM('F4.2'!T49:V49)</f>
        <v>0</v>
      </c>
      <c r="O52" s="297"/>
      <c r="P52" s="298">
        <f t="shared" si="2"/>
        <v>229.4</v>
      </c>
      <c r="Q52" s="297"/>
      <c r="R52" s="297"/>
      <c r="S52" s="102">
        <f t="shared" si="1"/>
        <v>229.4</v>
      </c>
    </row>
    <row r="53" spans="1:19" s="19" customFormat="1" ht="63" x14ac:dyDescent="0.25">
      <c r="A53" s="25">
        <f>'F4.2'!A50</f>
        <v>6</v>
      </c>
      <c r="B53" s="26" t="str">
        <f>'F4.2'!B50</f>
        <v>Complete Track Renovation (CTR) work of rail track from Chandrapur Vivekanand Nagar railway stations to exchange yard and bulb line of BOBR at CSTPS siding maintained by railway authority</v>
      </c>
      <c r="C53" s="25" t="str">
        <f>'F4.2'!C50</f>
        <v>DPR</v>
      </c>
      <c r="D53" s="25" t="str">
        <f>'F4.2'!D50</f>
        <v>MERC/CAPEX/20122013/00818</v>
      </c>
      <c r="E53" s="139">
        <f>IF('F4.2'!F50=0,"-",'F4.2'!F50)</f>
        <v>41100</v>
      </c>
      <c r="F53" s="30"/>
      <c r="G53" s="139">
        <f t="shared" si="0"/>
        <v>41100</v>
      </c>
      <c r="H53" s="144"/>
      <c r="I53" s="139" t="str">
        <f>IF('F4.2'!L50=0,"-",'F4.2'!L50)</f>
        <v>-</v>
      </c>
      <c r="J53" s="139" t="str">
        <f>IF('F4.2'!M50=0,"-",'F4.2'!M50)</f>
        <v>-</v>
      </c>
      <c r="K53" s="144"/>
      <c r="L53" s="139" t="str">
        <f>IF('F4.2'!N50=0,"-",'F4.2'!N50)</f>
        <v>-</v>
      </c>
      <c r="M53" s="27">
        <f>IF(C53="DPR",0,'F4.2'!H50)</f>
        <v>0</v>
      </c>
      <c r="N53" s="27">
        <f>SUM('F4.2'!T50:V50)</f>
        <v>0</v>
      </c>
      <c r="O53" s="30"/>
      <c r="P53" s="131">
        <f t="shared" si="2"/>
        <v>0</v>
      </c>
      <c r="Q53" s="30"/>
      <c r="R53" s="30"/>
      <c r="S53" s="27">
        <f t="shared" si="1"/>
        <v>0</v>
      </c>
    </row>
    <row r="54" spans="1:19" s="19" customFormat="1" ht="47.25" x14ac:dyDescent="0.25">
      <c r="A54" s="29">
        <f>'F4.2'!A51</f>
        <v>6.1</v>
      </c>
      <c r="B54" s="65" t="str">
        <f>'F4.2'!B51</f>
        <v>Complete Track Renovation (CTR) work of rail track from Chandrapur Vivekanand Nagar railway stations to exchange yard and bulb line of BOBR at CSTPS siding maintained by railway authority</v>
      </c>
      <c r="C54" s="66" t="str">
        <f>'F4.2'!C51</f>
        <v>Scheme</v>
      </c>
      <c r="D54" s="29" t="str">
        <f>'F4.2'!D51</f>
        <v>MERC/CAPEX/20122013/00818</v>
      </c>
      <c r="E54" s="140">
        <f>IF('F4.2'!F51=0,"-",'F4.2'!F51)</f>
        <v>41100</v>
      </c>
      <c r="F54" s="30"/>
      <c r="G54" s="140">
        <f t="shared" si="0"/>
        <v>41100</v>
      </c>
      <c r="H54" s="145"/>
      <c r="I54" s="140" t="str">
        <f>IF('F4.2'!L51=0,"-",'F4.2'!L51)</f>
        <v>-</v>
      </c>
      <c r="J54" s="140" t="str">
        <f>IF('F4.2'!M51=0,"-",'F4.2'!M51)</f>
        <v>-</v>
      </c>
      <c r="K54" s="145"/>
      <c r="L54" s="140" t="str">
        <f>IF('F4.2'!N51=0,"-",'F4.2'!N51)</f>
        <v>-</v>
      </c>
      <c r="M54" s="28">
        <f>IF(C54="DPR",0,'F4.2'!H51)</f>
        <v>16.77</v>
      </c>
      <c r="N54" s="28">
        <f>SUM('F4.2'!T51:V51)</f>
        <v>5.4266784059999997</v>
      </c>
      <c r="O54" s="30"/>
      <c r="P54" s="131">
        <f t="shared" si="2"/>
        <v>11.343321593999999</v>
      </c>
      <c r="Q54" s="30"/>
      <c r="R54" s="30"/>
      <c r="S54" s="28">
        <f t="shared" si="1"/>
        <v>11.343321593999999</v>
      </c>
    </row>
    <row r="55" spans="1:19" s="19" customFormat="1" ht="31.5" x14ac:dyDescent="0.25">
      <c r="A55" s="106">
        <f>'F4.2'!A52</f>
        <v>7</v>
      </c>
      <c r="B55" s="107" t="str">
        <f>'F4.2'!B52</f>
        <v>Construction of additional IDCT to improve performance of existing condenser cooling system of CSTPS Unit 5 &amp; 6</v>
      </c>
      <c r="C55" s="106" t="str">
        <f>'F4.2'!C52</f>
        <v>DPR</v>
      </c>
      <c r="D55" s="106" t="str">
        <f>'F4.2'!D52</f>
        <v>MERC/CAPEX/20122013/00827</v>
      </c>
      <c r="E55" s="147">
        <f>IF('F4.2'!F52=0,"-",'F4.2'!F52)</f>
        <v>41100</v>
      </c>
      <c r="F55" s="297"/>
      <c r="G55" s="147">
        <f t="shared" si="0"/>
        <v>41100</v>
      </c>
      <c r="H55" s="147"/>
      <c r="I55" s="147" t="str">
        <f>IF('F4.2'!L52=0,"-",'F4.2'!L52)</f>
        <v>-</v>
      </c>
      <c r="J55" s="147" t="str">
        <f>IF('F4.2'!M52=0,"-",'F4.2'!M52)</f>
        <v>-</v>
      </c>
      <c r="K55" s="147"/>
      <c r="L55" s="147" t="str">
        <f>IF('F4.2'!N52=0,"-",'F4.2'!N52)</f>
        <v>-</v>
      </c>
      <c r="M55" s="82">
        <f>IF(C55="DPR",0,'F4.2'!H52)</f>
        <v>0</v>
      </c>
      <c r="N55" s="82">
        <f>SUM('F4.2'!T52:V52)</f>
        <v>0</v>
      </c>
      <c r="O55" s="297"/>
      <c r="P55" s="298">
        <f t="shared" si="2"/>
        <v>0</v>
      </c>
      <c r="Q55" s="297"/>
      <c r="R55" s="297"/>
      <c r="S55" s="82">
        <f t="shared" si="1"/>
        <v>0</v>
      </c>
    </row>
    <row r="56" spans="1:19" s="19" customFormat="1" ht="15.75" x14ac:dyDescent="0.25">
      <c r="A56" s="99">
        <f>'F4.2'!A53</f>
        <v>7.1</v>
      </c>
      <c r="B56" s="100" t="str">
        <f>'F4.2'!B53</f>
        <v>Construction for U#5</v>
      </c>
      <c r="C56" s="101" t="str">
        <f>'F4.2'!C53</f>
        <v>Scheme</v>
      </c>
      <c r="D56" s="99" t="str">
        <f>'F4.2'!D53</f>
        <v>MERC/CAPEX/20122013/00827</v>
      </c>
      <c r="E56" s="146">
        <f>IF('F4.2'!F53=0,"-",'F4.2'!F53)</f>
        <v>41100</v>
      </c>
      <c r="F56" s="297"/>
      <c r="G56" s="146">
        <f t="shared" si="0"/>
        <v>41100</v>
      </c>
      <c r="H56" s="146"/>
      <c r="I56" s="146" t="str">
        <f>IF('F4.2'!L53=0,"-",'F4.2'!L53)</f>
        <v>-</v>
      </c>
      <c r="J56" s="146" t="str">
        <f>IF('F4.2'!M53=0,"-",'F4.2'!M53)</f>
        <v>-</v>
      </c>
      <c r="K56" s="146"/>
      <c r="L56" s="146" t="str">
        <f>IF('F4.2'!N53=0,"-",'F4.2'!N53)</f>
        <v>-</v>
      </c>
      <c r="M56" s="102">
        <f>IF(C56="DPR",0,'F4.2'!H53)</f>
        <v>11.2318</v>
      </c>
      <c r="N56" s="102">
        <f>SUM('F4.2'!T53:V53)</f>
        <v>19.378237200000001</v>
      </c>
      <c r="O56" s="297"/>
      <c r="P56" s="298">
        <f t="shared" si="2"/>
        <v>-8.1464372000000012</v>
      </c>
      <c r="Q56" s="297"/>
      <c r="R56" s="297"/>
      <c r="S56" s="102">
        <f t="shared" si="1"/>
        <v>-8.1464372000000012</v>
      </c>
    </row>
    <row r="57" spans="1:19" s="19" customFormat="1" ht="15.75" x14ac:dyDescent="0.25">
      <c r="A57" s="99">
        <f>'F4.2'!A54</f>
        <v>7.2</v>
      </c>
      <c r="B57" s="100" t="str">
        <f>'F4.2'!B54</f>
        <v>Construction for U#6</v>
      </c>
      <c r="C57" s="101" t="str">
        <f>'F4.2'!C54</f>
        <v>Scheme</v>
      </c>
      <c r="D57" s="99" t="str">
        <f>'F4.2'!D54</f>
        <v>MERC/CAPEX/20122013/00827</v>
      </c>
      <c r="E57" s="146">
        <f>IF('F4.2'!F54=0,"-",'F4.2'!F54)</f>
        <v>41100</v>
      </c>
      <c r="F57" s="297"/>
      <c r="G57" s="146">
        <f t="shared" si="0"/>
        <v>41100</v>
      </c>
      <c r="H57" s="146"/>
      <c r="I57" s="146" t="str">
        <f>IF('F4.2'!L54=0,"-",'F4.2'!L54)</f>
        <v>-</v>
      </c>
      <c r="J57" s="146" t="str">
        <f>IF('F4.2'!M54=0,"-",'F4.2'!M54)</f>
        <v>-</v>
      </c>
      <c r="K57" s="146"/>
      <c r="L57" s="146" t="str">
        <f>IF('F4.2'!N54=0,"-",'F4.2'!N54)</f>
        <v>-</v>
      </c>
      <c r="M57" s="102">
        <f>IF(C57="DPR",0,'F4.2'!H54)</f>
        <v>14.968</v>
      </c>
      <c r="N57" s="102">
        <f>SUM('F4.2'!T54:V54)</f>
        <v>23.1898537</v>
      </c>
      <c r="O57" s="297"/>
      <c r="P57" s="298">
        <f t="shared" si="2"/>
        <v>-8.2218537000000005</v>
      </c>
      <c r="Q57" s="297"/>
      <c r="R57" s="297"/>
      <c r="S57" s="102">
        <f t="shared" si="1"/>
        <v>-8.2218537000000005</v>
      </c>
    </row>
    <row r="58" spans="1:19" s="19" customFormat="1" ht="15.75" x14ac:dyDescent="0.25">
      <c r="A58" s="99">
        <f>'F4.2'!A55</f>
        <v>0</v>
      </c>
      <c r="B58" s="100" t="str">
        <f>'F4.2'!B55</f>
        <v>IDC</v>
      </c>
      <c r="C58" s="101" t="str">
        <f>'F4.2'!C55</f>
        <v>IDC</v>
      </c>
      <c r="D58" s="99" t="str">
        <f>'F4.2'!D55</f>
        <v>MERC/CAPEX/20122013/00827</v>
      </c>
      <c r="E58" s="146">
        <f>IF('F4.2'!F55=0,"-",'F4.2'!F55)</f>
        <v>41100</v>
      </c>
      <c r="F58" s="297"/>
      <c r="G58" s="146">
        <f t="shared" si="0"/>
        <v>41100</v>
      </c>
      <c r="H58" s="146"/>
      <c r="I58" s="146" t="str">
        <f>IF('F4.2'!L55=0,"-",'F4.2'!L55)</f>
        <v>-</v>
      </c>
      <c r="J58" s="146" t="str">
        <f>IF('F4.2'!M55=0,"-",'F4.2'!M55)</f>
        <v>-</v>
      </c>
      <c r="K58" s="146"/>
      <c r="L58" s="146" t="str">
        <f>IF('F4.2'!N55=0,"-",'F4.2'!N55)</f>
        <v>-</v>
      </c>
      <c r="M58" s="102">
        <f>IF(C58="DPR",0,'F4.2'!H55)</f>
        <v>3.0802000000000014</v>
      </c>
      <c r="N58" s="102">
        <f>SUM('F4.2'!T55:V55)</f>
        <v>0</v>
      </c>
      <c r="O58" s="297"/>
      <c r="P58" s="298">
        <f t="shared" si="2"/>
        <v>3.0802000000000014</v>
      </c>
      <c r="Q58" s="297"/>
      <c r="R58" s="297"/>
      <c r="S58" s="102">
        <f t="shared" si="1"/>
        <v>3.0802000000000014</v>
      </c>
    </row>
    <row r="59" spans="1:19" s="19" customFormat="1" ht="31.5" x14ac:dyDescent="0.25">
      <c r="A59" s="106">
        <f>'F4.2'!A56</f>
        <v>8</v>
      </c>
      <c r="B59" s="107" t="str">
        <f>'F4.2'!B56</f>
        <v>Upgradation of IDCT Unit 5</v>
      </c>
      <c r="C59" s="106" t="str">
        <f>'F4.2'!C56</f>
        <v>DPR</v>
      </c>
      <c r="D59" s="106" t="str">
        <f>'F4.2'!D56</f>
        <v>MERC/CAPEX/20122013/00914</v>
      </c>
      <c r="E59" s="147">
        <f>IF('F4.2'!F56=0,"-",'F4.2'!F56)</f>
        <v>41108</v>
      </c>
      <c r="F59" s="297"/>
      <c r="G59" s="147">
        <f t="shared" si="0"/>
        <v>41108</v>
      </c>
      <c r="H59" s="147"/>
      <c r="I59" s="147" t="str">
        <f>IF('F4.2'!L56=0,"-",'F4.2'!L56)</f>
        <v>-</v>
      </c>
      <c r="J59" s="147" t="str">
        <f>IF('F4.2'!M56=0,"-",'F4.2'!M56)</f>
        <v>-</v>
      </c>
      <c r="K59" s="147"/>
      <c r="L59" s="147" t="str">
        <f>IF('F4.2'!N56=0,"-",'F4.2'!N56)</f>
        <v>-</v>
      </c>
      <c r="M59" s="82">
        <f>IF(C59="DPR",0,'F4.2'!H56)</f>
        <v>0</v>
      </c>
      <c r="N59" s="82">
        <f>SUM('F4.2'!T56:V56)</f>
        <v>0</v>
      </c>
      <c r="O59" s="297"/>
      <c r="P59" s="298">
        <f t="shared" si="2"/>
        <v>0</v>
      </c>
      <c r="Q59" s="297"/>
      <c r="R59" s="297"/>
      <c r="S59" s="82">
        <f t="shared" si="1"/>
        <v>0</v>
      </c>
    </row>
    <row r="60" spans="1:19" s="19" customFormat="1" ht="15.75" x14ac:dyDescent="0.25">
      <c r="A60" s="99">
        <f>'F4.2'!A57</f>
        <v>8.1</v>
      </c>
      <c r="B60" s="100" t="str">
        <f>'F4.2'!B57</f>
        <v>Cooling Tower IDCT for Unit-5A</v>
      </c>
      <c r="C60" s="101" t="str">
        <f>'F4.2'!C57</f>
        <v>Scheme</v>
      </c>
      <c r="D60" s="99" t="str">
        <f>'F4.2'!D57</f>
        <v>MERC/CAPEX/20122013/00914</v>
      </c>
      <c r="E60" s="146">
        <f>IF('F4.2'!F57=0,"-",'F4.2'!F57)</f>
        <v>41108</v>
      </c>
      <c r="F60" s="297"/>
      <c r="G60" s="146">
        <f t="shared" si="0"/>
        <v>41108</v>
      </c>
      <c r="H60" s="146"/>
      <c r="I60" s="146" t="str">
        <f>IF('F4.2'!L57=0,"-",'F4.2'!L57)</f>
        <v>-</v>
      </c>
      <c r="J60" s="146" t="str">
        <f>IF('F4.2'!M57=0,"-",'F4.2'!M57)</f>
        <v>-</v>
      </c>
      <c r="K60" s="146"/>
      <c r="L60" s="146" t="str">
        <f>IF('F4.2'!N57=0,"-",'F4.2'!N57)</f>
        <v>-</v>
      </c>
      <c r="M60" s="102">
        <f>IF(C60="DPR",0,'F4.2'!H57)</f>
        <v>8.5</v>
      </c>
      <c r="N60" s="102">
        <f>SUM('F4.2'!T57:V57)</f>
        <v>0</v>
      </c>
      <c r="O60" s="297"/>
      <c r="P60" s="298">
        <f t="shared" si="2"/>
        <v>8.5</v>
      </c>
      <c r="Q60" s="297"/>
      <c r="R60" s="297"/>
      <c r="S60" s="102">
        <f t="shared" si="1"/>
        <v>8.5</v>
      </c>
    </row>
    <row r="61" spans="1:19" s="19" customFormat="1" ht="15.75" x14ac:dyDescent="0.25">
      <c r="A61" s="99">
        <f>'F4.2'!A58</f>
        <v>8.1999999999999993</v>
      </c>
      <c r="B61" s="100" t="str">
        <f>'F4.2'!B58</f>
        <v>Cooling Tower IDCT for Unit-5B</v>
      </c>
      <c r="C61" s="101" t="str">
        <f>'F4.2'!C58</f>
        <v>Scheme</v>
      </c>
      <c r="D61" s="99" t="str">
        <f>'F4.2'!D58</f>
        <v>MERC/CAPEX/20122013/00914</v>
      </c>
      <c r="E61" s="146">
        <f>IF('F4.2'!F58=0,"-",'F4.2'!F58)</f>
        <v>41108</v>
      </c>
      <c r="F61" s="297"/>
      <c r="G61" s="146">
        <f t="shared" si="0"/>
        <v>41108</v>
      </c>
      <c r="H61" s="146"/>
      <c r="I61" s="146" t="str">
        <f>IF('F4.2'!L58=0,"-",'F4.2'!L58)</f>
        <v>-</v>
      </c>
      <c r="J61" s="146" t="str">
        <f>IF('F4.2'!M58=0,"-",'F4.2'!M58)</f>
        <v>-</v>
      </c>
      <c r="K61" s="146"/>
      <c r="L61" s="146" t="str">
        <f>IF('F4.2'!N58=0,"-",'F4.2'!N58)</f>
        <v>-</v>
      </c>
      <c r="M61" s="102">
        <f>IF(C61="DPR",0,'F4.2'!H58)</f>
        <v>8.5</v>
      </c>
      <c r="N61" s="102">
        <f>SUM('F4.2'!T58:V58)</f>
        <v>0</v>
      </c>
      <c r="O61" s="297"/>
      <c r="P61" s="298">
        <f t="shared" si="2"/>
        <v>8.5</v>
      </c>
      <c r="Q61" s="297"/>
      <c r="R61" s="297"/>
      <c r="S61" s="102">
        <f t="shared" si="1"/>
        <v>8.5</v>
      </c>
    </row>
    <row r="62" spans="1:19" s="19" customFormat="1" ht="15.75" x14ac:dyDescent="0.25">
      <c r="A62" s="99">
        <f>'F4.2'!A59</f>
        <v>0</v>
      </c>
      <c r="B62" s="100" t="str">
        <f>'F4.2'!B59</f>
        <v>IDC</v>
      </c>
      <c r="C62" s="101" t="str">
        <f>'F4.2'!C59</f>
        <v>IDC</v>
      </c>
      <c r="D62" s="99" t="str">
        <f>'F4.2'!D59</f>
        <v>MERC/CAPEX/20122013/00914</v>
      </c>
      <c r="E62" s="146">
        <f>IF('F4.2'!F59=0,"-",'F4.2'!F59)</f>
        <v>41108</v>
      </c>
      <c r="F62" s="297"/>
      <c r="G62" s="146">
        <f t="shared" si="0"/>
        <v>41108</v>
      </c>
      <c r="H62" s="146"/>
      <c r="I62" s="146" t="str">
        <f>IF('F4.2'!L59=0,"-",'F4.2'!L59)</f>
        <v>-</v>
      </c>
      <c r="J62" s="146" t="str">
        <f>IF('F4.2'!M59=0,"-",'F4.2'!M59)</f>
        <v>-</v>
      </c>
      <c r="K62" s="146"/>
      <c r="L62" s="146" t="str">
        <f>IF('F4.2'!N59=0,"-",'F4.2'!N59)</f>
        <v>-</v>
      </c>
      <c r="M62" s="102">
        <f>IF(C62="DPR",0,'F4.2'!H59)</f>
        <v>1.2</v>
      </c>
      <c r="N62" s="102">
        <f>SUM('F4.2'!T59:V59)</f>
        <v>0</v>
      </c>
      <c r="O62" s="297"/>
      <c r="P62" s="298">
        <f t="shared" si="2"/>
        <v>1.2</v>
      </c>
      <c r="Q62" s="297"/>
      <c r="R62" s="297"/>
      <c r="S62" s="102">
        <f t="shared" si="1"/>
        <v>1.2</v>
      </c>
    </row>
    <row r="63" spans="1:19" s="19" customFormat="1" ht="31.5" x14ac:dyDescent="0.25">
      <c r="A63" s="106">
        <f>'F4.2'!A60</f>
        <v>9</v>
      </c>
      <c r="B63" s="107" t="str">
        <f>'F4.2'!B60</f>
        <v>LPT Retrofit at Chandrapur TPS Units 3 &amp; 4</v>
      </c>
      <c r="C63" s="106" t="str">
        <f>'F4.2'!C60</f>
        <v>DPR</v>
      </c>
      <c r="D63" s="106" t="str">
        <f>'F4.2'!D60</f>
        <v>MERC/TECH 1/CAPEX/20132014/00823</v>
      </c>
      <c r="E63" s="147">
        <f>IF('F4.2'!F60=0,"-",'F4.2'!F60)</f>
        <v>41464</v>
      </c>
      <c r="F63" s="297"/>
      <c r="G63" s="147">
        <f t="shared" si="0"/>
        <v>41464</v>
      </c>
      <c r="H63" s="147"/>
      <c r="I63" s="147" t="str">
        <f>IF('F4.2'!L60=0,"-",'F4.2'!L60)</f>
        <v>-</v>
      </c>
      <c r="J63" s="147" t="str">
        <f>IF('F4.2'!M60=0,"-",'F4.2'!M60)</f>
        <v>-</v>
      </c>
      <c r="K63" s="147"/>
      <c r="L63" s="147" t="str">
        <f>IF('F4.2'!N60=0,"-",'F4.2'!N60)</f>
        <v>-</v>
      </c>
      <c r="M63" s="82">
        <f>IF(C63="DPR",0,'F4.2'!H60)</f>
        <v>0</v>
      </c>
      <c r="N63" s="82">
        <f>SUM('F4.2'!T60:V60)</f>
        <v>0</v>
      </c>
      <c r="O63" s="297"/>
      <c r="P63" s="298">
        <f t="shared" si="2"/>
        <v>0</v>
      </c>
      <c r="Q63" s="297"/>
      <c r="R63" s="297"/>
      <c r="S63" s="82">
        <f t="shared" si="1"/>
        <v>0</v>
      </c>
    </row>
    <row r="64" spans="1:19" s="19" customFormat="1" ht="47.25" x14ac:dyDescent="0.25">
      <c r="A64" s="99">
        <f>'F4.2'!A61</f>
        <v>9.1</v>
      </c>
      <c r="B64" s="100" t="str">
        <f>'F4.2'!B61</f>
        <v xml:space="preserve">Design, Engineering, Supply and Retrofitting of LP Cylinder with Modified Bladed rotor without Bauman’s Stages, diaphragms, liners, Gland sealing and exhaust hood spray. (total 2 units) </v>
      </c>
      <c r="C64" s="101" t="str">
        <f>'F4.2'!C61</f>
        <v>Scheme</v>
      </c>
      <c r="D64" s="99" t="str">
        <f>'F4.2'!D61</f>
        <v>MERC/TECH 1/CAPEX/20132014/00823</v>
      </c>
      <c r="E64" s="146">
        <f>IF('F4.2'!F61=0,"-",'F4.2'!F61)</f>
        <v>41464</v>
      </c>
      <c r="F64" s="297"/>
      <c r="G64" s="146">
        <f t="shared" si="0"/>
        <v>41464</v>
      </c>
      <c r="H64" s="146"/>
      <c r="I64" s="146" t="str">
        <f>IF('F4.2'!L61=0,"-",'F4.2'!L61)</f>
        <v>-</v>
      </c>
      <c r="J64" s="146" t="str">
        <f>IF('F4.2'!M61=0,"-",'F4.2'!M61)</f>
        <v>-</v>
      </c>
      <c r="K64" s="146"/>
      <c r="L64" s="146" t="str">
        <f>IF('F4.2'!N61=0,"-",'F4.2'!N61)</f>
        <v>-</v>
      </c>
      <c r="M64" s="102">
        <f>IF(C64="DPR",0,'F4.2'!H61)</f>
        <v>101.8526</v>
      </c>
      <c r="N64" s="102">
        <f>SUM('F4.2'!T61:V61)</f>
        <v>0</v>
      </c>
      <c r="O64" s="297"/>
      <c r="P64" s="298">
        <f t="shared" si="2"/>
        <v>101.8526</v>
      </c>
      <c r="Q64" s="297"/>
      <c r="R64" s="297"/>
      <c r="S64" s="102">
        <f t="shared" si="1"/>
        <v>101.8526</v>
      </c>
    </row>
    <row r="65" spans="1:19" s="19" customFormat="1" ht="31.5" x14ac:dyDescent="0.25">
      <c r="A65" s="99">
        <f>'F4.2'!A62</f>
        <v>0</v>
      </c>
      <c r="B65" s="100" t="str">
        <f>'F4.2'!B62</f>
        <v>IDC</v>
      </c>
      <c r="C65" s="101" t="str">
        <f>'F4.2'!C62</f>
        <v>IDC</v>
      </c>
      <c r="D65" s="99" t="str">
        <f>'F4.2'!D62</f>
        <v>MERC/TECH 1/CAPEX/20132014/00823</v>
      </c>
      <c r="E65" s="146">
        <f>IF('F4.2'!F62=0,"-",'F4.2'!F62)</f>
        <v>41464</v>
      </c>
      <c r="F65" s="297"/>
      <c r="G65" s="146">
        <f t="shared" si="0"/>
        <v>41464</v>
      </c>
      <c r="H65" s="146"/>
      <c r="I65" s="146" t="str">
        <f>IF('F4.2'!L62=0,"-",'F4.2'!L62)</f>
        <v>-</v>
      </c>
      <c r="J65" s="146" t="str">
        <f>IF('F4.2'!M62=0,"-",'F4.2'!M62)</f>
        <v>-</v>
      </c>
      <c r="K65" s="146"/>
      <c r="L65" s="146" t="str">
        <f>IF('F4.2'!N62=0,"-",'F4.2'!N62)</f>
        <v>-</v>
      </c>
      <c r="M65" s="102">
        <f>IF(C65="DPR",0,'F4.2'!H62)</f>
        <v>5.9837999999999996</v>
      </c>
      <c r="N65" s="102">
        <f>SUM('F4.2'!T62:V62)</f>
        <v>0</v>
      </c>
      <c r="O65" s="297"/>
      <c r="P65" s="298">
        <f t="shared" si="2"/>
        <v>5.9837999999999996</v>
      </c>
      <c r="Q65" s="297"/>
      <c r="R65" s="297"/>
      <c r="S65" s="102">
        <f t="shared" si="1"/>
        <v>5.9837999999999996</v>
      </c>
    </row>
    <row r="66" spans="1:19" s="19" customFormat="1" ht="31.5" x14ac:dyDescent="0.25">
      <c r="A66" s="238">
        <f>'F4.2'!A63</f>
        <v>10</v>
      </c>
      <c r="B66" s="239" t="str">
        <f>'F4.2'!B63</f>
        <v>Modification in Ash Handling Plant at Chandrapur TPS unit 5 &amp; 6</v>
      </c>
      <c r="C66" s="25" t="str">
        <f>'F4.2'!C63</f>
        <v>DPR</v>
      </c>
      <c r="D66" s="25" t="str">
        <f>'F4.2'!D63</f>
        <v>MERC/CAPEX/20122013/02104</v>
      </c>
      <c r="E66" s="139">
        <f>IF('F4.2'!F63=0,"-",'F4.2'!F63)</f>
        <v>41281</v>
      </c>
      <c r="F66" s="30"/>
      <c r="G66" s="139">
        <f t="shared" si="0"/>
        <v>41281</v>
      </c>
      <c r="H66" s="144"/>
      <c r="I66" s="139" t="str">
        <f>IF('F4.2'!L63=0,"-",'F4.2'!L63)</f>
        <v>-</v>
      </c>
      <c r="J66" s="139" t="str">
        <f>IF('F4.2'!M63=0,"-",'F4.2'!M63)</f>
        <v>-</v>
      </c>
      <c r="K66" s="144"/>
      <c r="L66" s="139" t="str">
        <f>IF('F4.2'!N63=0,"-",'F4.2'!N63)</f>
        <v>-</v>
      </c>
      <c r="M66" s="27">
        <f>IF(C66="DPR",0,'F4.2'!H63)</f>
        <v>0</v>
      </c>
      <c r="N66" s="27">
        <f>SUM('F4.2'!T63:V63)</f>
        <v>0</v>
      </c>
      <c r="O66" s="30"/>
      <c r="P66" s="131">
        <f t="shared" si="2"/>
        <v>0</v>
      </c>
      <c r="Q66" s="30"/>
      <c r="R66" s="30"/>
      <c r="S66" s="27">
        <f t="shared" si="1"/>
        <v>0</v>
      </c>
    </row>
    <row r="67" spans="1:19" s="19" customFormat="1" ht="15.75" x14ac:dyDescent="0.25">
      <c r="A67" s="252">
        <f>'F4.2'!A64</f>
        <v>10.1</v>
      </c>
      <c r="B67" s="253" t="str">
        <f>'F4.2'!B64</f>
        <v>Complete series replacement in U-5 &amp; 6</v>
      </c>
      <c r="C67" s="66" t="str">
        <f>'F4.2'!C64</f>
        <v>Scheme</v>
      </c>
      <c r="D67" s="29" t="str">
        <f>'F4.2'!D64</f>
        <v>MERC/CAPEX/20122013/02104</v>
      </c>
      <c r="E67" s="140">
        <f>IF('F4.2'!F64=0,"-",'F4.2'!F64)</f>
        <v>41281</v>
      </c>
      <c r="F67" s="30"/>
      <c r="G67" s="140">
        <f t="shared" si="0"/>
        <v>41281</v>
      </c>
      <c r="H67" s="145"/>
      <c r="I67" s="140" t="str">
        <f>IF('F4.2'!L64=0,"-",'F4.2'!L64)</f>
        <v>-</v>
      </c>
      <c r="J67" s="140" t="str">
        <f>IF('F4.2'!M64=0,"-",'F4.2'!M64)</f>
        <v>-</v>
      </c>
      <c r="K67" s="145"/>
      <c r="L67" s="140" t="str">
        <f>IF('F4.2'!N64=0,"-",'F4.2'!N64)</f>
        <v>-</v>
      </c>
      <c r="M67" s="28">
        <f>IF(C67="DPR",0,'F4.2'!H64)</f>
        <v>7.12</v>
      </c>
      <c r="N67" s="28">
        <f>SUM('F4.2'!T64:V64)</f>
        <v>1.4079700719999999</v>
      </c>
      <c r="O67" s="30"/>
      <c r="P67" s="131">
        <f t="shared" si="2"/>
        <v>5.7120299279999998</v>
      </c>
      <c r="Q67" s="30"/>
      <c r="R67" s="30"/>
      <c r="S67" s="28">
        <f t="shared" si="1"/>
        <v>5.7120299279999998</v>
      </c>
    </row>
    <row r="68" spans="1:19" s="19" customFormat="1" ht="15.75" x14ac:dyDescent="0.25">
      <c r="A68" s="252">
        <f>'F4.2'!A65</f>
        <v>10.199999999999999</v>
      </c>
      <c r="B68" s="253" t="str">
        <f>'F4.2'!B65</f>
        <v>Extension of ash lines inside ash bund (9000 Rmt)</v>
      </c>
      <c r="C68" s="66" t="str">
        <f>'F4.2'!C65</f>
        <v>Scheme</v>
      </c>
      <c r="D68" s="29" t="str">
        <f>'F4.2'!D65</f>
        <v>MERC/CAPEX/20122013/02104</v>
      </c>
      <c r="E68" s="140">
        <f>IF('F4.2'!F65=0,"-",'F4.2'!F65)</f>
        <v>41281</v>
      </c>
      <c r="F68" s="30"/>
      <c r="G68" s="140">
        <f t="shared" si="0"/>
        <v>41281</v>
      </c>
      <c r="H68" s="145"/>
      <c r="I68" s="140" t="str">
        <f>IF('F4.2'!L65=0,"-",'F4.2'!L65)</f>
        <v>-</v>
      </c>
      <c r="J68" s="140" t="str">
        <f>IF('F4.2'!M65=0,"-",'F4.2'!M65)</f>
        <v>-</v>
      </c>
      <c r="K68" s="145"/>
      <c r="L68" s="140" t="str">
        <f>IF('F4.2'!N65=0,"-",'F4.2'!N65)</f>
        <v>-</v>
      </c>
      <c r="M68" s="28">
        <f>IF(C68="DPR",0,'F4.2'!H65)</f>
        <v>3.03</v>
      </c>
      <c r="N68" s="28">
        <f>SUM('F4.2'!T65:V65)</f>
        <v>2.4823816700000001</v>
      </c>
      <c r="O68" s="30"/>
      <c r="P68" s="131">
        <f t="shared" si="2"/>
        <v>0.54761832999999971</v>
      </c>
      <c r="Q68" s="30"/>
      <c r="R68" s="30"/>
      <c r="S68" s="28">
        <f t="shared" si="1"/>
        <v>0.54761832999999971</v>
      </c>
    </row>
    <row r="69" spans="1:19" s="19" customFormat="1" ht="15.75" x14ac:dyDescent="0.25">
      <c r="A69" s="252">
        <f>'F4.2'!A66</f>
        <v>10.3</v>
      </c>
      <c r="B69" s="253" t="str">
        <f>'F4.2'!B66</f>
        <v>Replacement ash line worn out pipes</v>
      </c>
      <c r="C69" s="66" t="str">
        <f>'F4.2'!C66</f>
        <v>Scheme</v>
      </c>
      <c r="D69" s="29" t="str">
        <f>'F4.2'!D66</f>
        <v>MERC/CAPEX/20122013/02104</v>
      </c>
      <c r="E69" s="140">
        <f>IF('F4.2'!F66=0,"-",'F4.2'!F66)</f>
        <v>41281</v>
      </c>
      <c r="F69" s="30"/>
      <c r="G69" s="140">
        <f t="shared" si="0"/>
        <v>41281</v>
      </c>
      <c r="H69" s="145"/>
      <c r="I69" s="140" t="str">
        <f>IF('F4.2'!L66=0,"-",'F4.2'!L66)</f>
        <v>-</v>
      </c>
      <c r="J69" s="140" t="str">
        <f>IF('F4.2'!M66=0,"-",'F4.2'!M66)</f>
        <v>-</v>
      </c>
      <c r="K69" s="145"/>
      <c r="L69" s="140" t="str">
        <f>IF('F4.2'!N66=0,"-",'F4.2'!N66)</f>
        <v>-</v>
      </c>
      <c r="M69" s="28">
        <f>IF(C69="DPR",0,'F4.2'!H66)</f>
        <v>3.6</v>
      </c>
      <c r="N69" s="28">
        <f>SUM('F4.2'!T66:V66)</f>
        <v>4.4210943270000005</v>
      </c>
      <c r="O69" s="30"/>
      <c r="P69" s="131">
        <f t="shared" si="2"/>
        <v>-0.8210943270000004</v>
      </c>
      <c r="Q69" s="30"/>
      <c r="R69" s="30"/>
      <c r="S69" s="28">
        <f t="shared" si="1"/>
        <v>-0.8210943270000004</v>
      </c>
    </row>
    <row r="70" spans="1:19" s="19" customFormat="1" ht="15.75" x14ac:dyDescent="0.25">
      <c r="A70" s="252">
        <f>'F4.2'!A67</f>
        <v>0</v>
      </c>
      <c r="B70" s="253" t="str">
        <f>'F4.2'!B67</f>
        <v>IDC</v>
      </c>
      <c r="C70" s="66" t="str">
        <f>'F4.2'!C67</f>
        <v>IDC</v>
      </c>
      <c r="D70" s="29" t="str">
        <f>'F4.2'!D67</f>
        <v>MERC/CAPEX/20122013/02104</v>
      </c>
      <c r="E70" s="140">
        <f>IF('F4.2'!F67=0,"-",'F4.2'!F67)</f>
        <v>41281</v>
      </c>
      <c r="F70" s="30"/>
      <c r="G70" s="140">
        <f t="shared" si="0"/>
        <v>41281</v>
      </c>
      <c r="H70" s="145"/>
      <c r="I70" s="140" t="str">
        <f>IF('F4.2'!L67=0,"-",'F4.2'!L67)</f>
        <v>-</v>
      </c>
      <c r="J70" s="140" t="str">
        <f>IF('F4.2'!M67=0,"-",'F4.2'!M67)</f>
        <v>-</v>
      </c>
      <c r="K70" s="145"/>
      <c r="L70" s="140" t="str">
        <f>IF('F4.2'!N67=0,"-",'F4.2'!N67)</f>
        <v>-</v>
      </c>
      <c r="M70" s="28">
        <f>IF(C70="DPR",0,'F4.2'!H67)</f>
        <v>1.5</v>
      </c>
      <c r="N70" s="28">
        <f>SUM('F4.2'!T67:V67)</f>
        <v>0</v>
      </c>
      <c r="O70" s="30"/>
      <c r="P70" s="131">
        <f t="shared" si="2"/>
        <v>1.5</v>
      </c>
      <c r="Q70" s="30"/>
      <c r="R70" s="30"/>
      <c r="S70" s="28">
        <f t="shared" si="1"/>
        <v>1.5</v>
      </c>
    </row>
    <row r="71" spans="1:19" s="19" customFormat="1" ht="31.5" x14ac:dyDescent="0.25">
      <c r="A71" s="106">
        <f>'F4.2'!A68</f>
        <v>11</v>
      </c>
      <c r="B71" s="107" t="str">
        <f>'F4.2'!B68</f>
        <v>Fully Integrated Security Surveillance System</v>
      </c>
      <c r="C71" s="106" t="str">
        <f>'F4.2'!C68</f>
        <v>DPR</v>
      </c>
      <c r="D71" s="106" t="str">
        <f>'F4.2'!D68</f>
        <v>MERC/TECH 1/CAPEX/20122013/00190</v>
      </c>
      <c r="E71" s="147">
        <f>IF('F4.2'!F68=0,"-",'F4.2'!F68)</f>
        <v>41382</v>
      </c>
      <c r="F71" s="297"/>
      <c r="G71" s="147">
        <f t="shared" si="0"/>
        <v>41382</v>
      </c>
      <c r="H71" s="147"/>
      <c r="I71" s="147" t="str">
        <f>IF('F4.2'!L68=0,"-",'F4.2'!L68)</f>
        <v>-</v>
      </c>
      <c r="J71" s="147" t="str">
        <f>IF('F4.2'!M68=0,"-",'F4.2'!M68)</f>
        <v>-</v>
      </c>
      <c r="K71" s="147"/>
      <c r="L71" s="147" t="str">
        <f>IF('F4.2'!N68=0,"-",'F4.2'!N68)</f>
        <v>-</v>
      </c>
      <c r="M71" s="82">
        <f>IF(C71="DPR",0,'F4.2'!H68)</f>
        <v>0</v>
      </c>
      <c r="N71" s="82">
        <f>SUM('F4.2'!T68:V68)</f>
        <v>0</v>
      </c>
      <c r="O71" s="297"/>
      <c r="P71" s="298">
        <f t="shared" si="2"/>
        <v>0</v>
      </c>
      <c r="Q71" s="297"/>
      <c r="R71" s="297"/>
      <c r="S71" s="82">
        <f t="shared" si="1"/>
        <v>0</v>
      </c>
    </row>
    <row r="72" spans="1:19" s="19" customFormat="1" ht="31.5" x14ac:dyDescent="0.25">
      <c r="A72" s="99">
        <f>'F4.2'!A69</f>
        <v>11.1</v>
      </c>
      <c r="B72" s="100" t="str">
        <f>'F4.2'!B69</f>
        <v xml:space="preserve">Long range cameras </v>
      </c>
      <c r="C72" s="101" t="str">
        <f>'F4.2'!C69</f>
        <v>Scheme</v>
      </c>
      <c r="D72" s="99" t="str">
        <f>'F4.2'!D69</f>
        <v>MERC/TECH 1/CAPEX/20122013/00190</v>
      </c>
      <c r="E72" s="146">
        <f>IF('F4.2'!F69=0,"-",'F4.2'!F69)</f>
        <v>41382</v>
      </c>
      <c r="F72" s="297"/>
      <c r="G72" s="146">
        <f t="shared" si="0"/>
        <v>41382</v>
      </c>
      <c r="H72" s="146"/>
      <c r="I72" s="146" t="str">
        <f>IF('F4.2'!L69=0,"-",'F4.2'!L69)</f>
        <v>-</v>
      </c>
      <c r="J72" s="146" t="str">
        <f>IF('F4.2'!M69=0,"-",'F4.2'!M69)</f>
        <v>-</v>
      </c>
      <c r="K72" s="146"/>
      <c r="L72" s="146" t="str">
        <f>IF('F4.2'!N69=0,"-",'F4.2'!N69)</f>
        <v>-</v>
      </c>
      <c r="M72" s="102">
        <f>IF(C72="DPR",0,'F4.2'!H69)</f>
        <v>12.3</v>
      </c>
      <c r="N72" s="102">
        <f>SUM('F4.2'!T69:V69)</f>
        <v>0</v>
      </c>
      <c r="O72" s="297"/>
      <c r="P72" s="298">
        <f t="shared" si="2"/>
        <v>12.3</v>
      </c>
      <c r="Q72" s="297"/>
      <c r="R72" s="297"/>
      <c r="S72" s="102">
        <f t="shared" si="1"/>
        <v>12.3</v>
      </c>
    </row>
    <row r="73" spans="1:19" s="19" customFormat="1" ht="31.5" x14ac:dyDescent="0.25">
      <c r="A73" s="99">
        <f>'F4.2'!A70</f>
        <v>11.2</v>
      </c>
      <c r="B73" s="100" t="str">
        <f>'F4.2'!B70</f>
        <v xml:space="preserve">Laser fence sensors/buried cable </v>
      </c>
      <c r="C73" s="101" t="str">
        <f>'F4.2'!C70</f>
        <v>Scheme</v>
      </c>
      <c r="D73" s="99" t="str">
        <f>'F4.2'!D70</f>
        <v>MERC/TECH 1/CAPEX/20122013/00190</v>
      </c>
      <c r="E73" s="146">
        <f>IF('F4.2'!F70=0,"-",'F4.2'!F70)</f>
        <v>41382</v>
      </c>
      <c r="F73" s="297"/>
      <c r="G73" s="146">
        <f t="shared" si="0"/>
        <v>41382</v>
      </c>
      <c r="H73" s="146"/>
      <c r="I73" s="146" t="str">
        <f>IF('F4.2'!L70=0,"-",'F4.2'!L70)</f>
        <v>-</v>
      </c>
      <c r="J73" s="146" t="str">
        <f>IF('F4.2'!M70=0,"-",'F4.2'!M70)</f>
        <v>-</v>
      </c>
      <c r="K73" s="146"/>
      <c r="L73" s="146" t="str">
        <f>IF('F4.2'!N70=0,"-",'F4.2'!N70)</f>
        <v>-</v>
      </c>
      <c r="M73" s="102">
        <f>IF(C73="DPR",0,'F4.2'!H70)</f>
        <v>6.1</v>
      </c>
      <c r="N73" s="102">
        <f>SUM('F4.2'!T70:V70)</f>
        <v>0</v>
      </c>
      <c r="O73" s="297"/>
      <c r="P73" s="298">
        <f t="shared" si="2"/>
        <v>6.1</v>
      </c>
      <c r="Q73" s="297"/>
      <c r="R73" s="297"/>
      <c r="S73" s="102">
        <f t="shared" si="1"/>
        <v>6.1</v>
      </c>
    </row>
    <row r="74" spans="1:19" s="19" customFormat="1" ht="31.5" x14ac:dyDescent="0.25">
      <c r="A74" s="99">
        <f>'F4.2'!A71</f>
        <v>11.3</v>
      </c>
      <c r="B74" s="100" t="str">
        <f>'F4.2'!B71</f>
        <v xml:space="preserve">PTZ/fixed cameras </v>
      </c>
      <c r="C74" s="101" t="str">
        <f>'F4.2'!C71</f>
        <v>Scheme</v>
      </c>
      <c r="D74" s="99" t="str">
        <f>'F4.2'!D71</f>
        <v>MERC/TECH 1/CAPEX/20122013/00190</v>
      </c>
      <c r="E74" s="146">
        <f>IF('F4.2'!F71=0,"-",'F4.2'!F71)</f>
        <v>41382</v>
      </c>
      <c r="F74" s="297"/>
      <c r="G74" s="146">
        <f t="shared" si="0"/>
        <v>41382</v>
      </c>
      <c r="H74" s="146"/>
      <c r="I74" s="146" t="str">
        <f>IF('F4.2'!L71=0,"-",'F4.2'!L71)</f>
        <v>-</v>
      </c>
      <c r="J74" s="146" t="str">
        <f>IF('F4.2'!M71=0,"-",'F4.2'!M71)</f>
        <v>-</v>
      </c>
      <c r="K74" s="146"/>
      <c r="L74" s="146" t="str">
        <f>IF('F4.2'!N71=0,"-",'F4.2'!N71)</f>
        <v>-</v>
      </c>
      <c r="M74" s="102">
        <f>IF(C74="DPR",0,'F4.2'!H71)</f>
        <v>8.0749999999999993</v>
      </c>
      <c r="N74" s="102">
        <f>SUM('F4.2'!T71:V71)</f>
        <v>0</v>
      </c>
      <c r="O74" s="297"/>
      <c r="P74" s="298">
        <f t="shared" si="2"/>
        <v>8.0749999999999993</v>
      </c>
      <c r="Q74" s="297"/>
      <c r="R74" s="297"/>
      <c r="S74" s="102">
        <f t="shared" si="1"/>
        <v>8.0749999999999993</v>
      </c>
    </row>
    <row r="75" spans="1:19" s="19" customFormat="1" ht="31.5" x14ac:dyDescent="0.25">
      <c r="A75" s="99">
        <f>'F4.2'!A72</f>
        <v>11.4</v>
      </c>
      <c r="B75" s="100" t="str">
        <f>'F4.2'!B72</f>
        <v xml:space="preserve">Command &amp; control /video wall </v>
      </c>
      <c r="C75" s="101" t="str">
        <f>'F4.2'!C72</f>
        <v>Scheme</v>
      </c>
      <c r="D75" s="99" t="str">
        <f>'F4.2'!D72</f>
        <v>MERC/TECH 1/CAPEX/20122013/00190</v>
      </c>
      <c r="E75" s="146">
        <f>IF('F4.2'!F72=0,"-",'F4.2'!F72)</f>
        <v>41382</v>
      </c>
      <c r="F75" s="297"/>
      <c r="G75" s="146">
        <f t="shared" ref="G75:G138" si="3">E75</f>
        <v>41382</v>
      </c>
      <c r="H75" s="146"/>
      <c r="I75" s="146" t="str">
        <f>IF('F4.2'!L72=0,"-",'F4.2'!L72)</f>
        <v>-</v>
      </c>
      <c r="J75" s="146" t="str">
        <f>IF('F4.2'!M72=0,"-",'F4.2'!M72)</f>
        <v>-</v>
      </c>
      <c r="K75" s="146"/>
      <c r="L75" s="146" t="str">
        <f>IF('F4.2'!N72=0,"-",'F4.2'!N72)</f>
        <v>-</v>
      </c>
      <c r="M75" s="102">
        <f>IF(C75="DPR",0,'F4.2'!H72)</f>
        <v>16</v>
      </c>
      <c r="N75" s="102">
        <f>SUM('F4.2'!T72:V72)</f>
        <v>0</v>
      </c>
      <c r="O75" s="297"/>
      <c r="P75" s="298">
        <f t="shared" si="2"/>
        <v>16</v>
      </c>
      <c r="Q75" s="297"/>
      <c r="R75" s="297"/>
      <c r="S75" s="102">
        <f t="shared" ref="S75:S138" si="4">IF(SUM(O75:R75)=0,M75-N75,SUM(O75:R75))</f>
        <v>16</v>
      </c>
    </row>
    <row r="76" spans="1:19" s="19" customFormat="1" ht="31.5" x14ac:dyDescent="0.25">
      <c r="A76" s="99">
        <f>'F4.2'!A73</f>
        <v>11.5</v>
      </c>
      <c r="B76" s="100" t="str">
        <f>'F4.2'!B73</f>
        <v xml:space="preserve">Communication </v>
      </c>
      <c r="C76" s="101" t="str">
        <f>'F4.2'!C73</f>
        <v>Scheme</v>
      </c>
      <c r="D76" s="99" t="str">
        <f>'F4.2'!D73</f>
        <v>MERC/TECH 1/CAPEX/20122013/00190</v>
      </c>
      <c r="E76" s="146">
        <f>IF('F4.2'!F73=0,"-",'F4.2'!F73)</f>
        <v>41382</v>
      </c>
      <c r="F76" s="297"/>
      <c r="G76" s="146">
        <f t="shared" si="3"/>
        <v>41382</v>
      </c>
      <c r="H76" s="146"/>
      <c r="I76" s="146" t="str">
        <f>IF('F4.2'!L73=0,"-",'F4.2'!L73)</f>
        <v>-</v>
      </c>
      <c r="J76" s="146" t="str">
        <f>IF('F4.2'!M73=0,"-",'F4.2'!M73)</f>
        <v>-</v>
      </c>
      <c r="K76" s="146"/>
      <c r="L76" s="146" t="str">
        <f>IF('F4.2'!N73=0,"-",'F4.2'!N73)</f>
        <v>-</v>
      </c>
      <c r="M76" s="102">
        <f>IF(C76="DPR",0,'F4.2'!H73)</f>
        <v>0.45950000000000002</v>
      </c>
      <c r="N76" s="102">
        <f>SUM('F4.2'!T73:V73)</f>
        <v>0</v>
      </c>
      <c r="O76" s="297"/>
      <c r="P76" s="298">
        <f t="shared" ref="P76:P139" si="5">M76-N76</f>
        <v>0.45950000000000002</v>
      </c>
      <c r="Q76" s="297"/>
      <c r="R76" s="297"/>
      <c r="S76" s="102">
        <f t="shared" si="4"/>
        <v>0.45950000000000002</v>
      </c>
    </row>
    <row r="77" spans="1:19" s="19" customFormat="1" ht="31.5" x14ac:dyDescent="0.25">
      <c r="A77" s="99">
        <f>'F4.2'!A74</f>
        <v>11.6</v>
      </c>
      <c r="B77" s="100" t="str">
        <f>'F4.2'!B74</f>
        <v>RFID</v>
      </c>
      <c r="C77" s="101" t="str">
        <f>'F4.2'!C74</f>
        <v>Scheme</v>
      </c>
      <c r="D77" s="99" t="str">
        <f>'F4.2'!D74</f>
        <v>MERC/TECH 1/CAPEX/20122013/00190</v>
      </c>
      <c r="E77" s="146">
        <f>IF('F4.2'!F74=0,"-",'F4.2'!F74)</f>
        <v>41382</v>
      </c>
      <c r="F77" s="297"/>
      <c r="G77" s="146">
        <f t="shared" si="3"/>
        <v>41382</v>
      </c>
      <c r="H77" s="146"/>
      <c r="I77" s="146" t="str">
        <f>IF('F4.2'!L74=0,"-",'F4.2'!L74)</f>
        <v>-</v>
      </c>
      <c r="J77" s="146" t="str">
        <f>IF('F4.2'!M74=0,"-",'F4.2'!M74)</f>
        <v>-</v>
      </c>
      <c r="K77" s="146"/>
      <c r="L77" s="146" t="str">
        <f>IF('F4.2'!N74=0,"-",'F4.2'!N74)</f>
        <v>-</v>
      </c>
      <c r="M77" s="102">
        <f>IF(C77="DPR",0,'F4.2'!H74)</f>
        <v>0.83</v>
      </c>
      <c r="N77" s="102">
        <f>SUM('F4.2'!T74:V74)</f>
        <v>0</v>
      </c>
      <c r="O77" s="297"/>
      <c r="P77" s="298">
        <f t="shared" si="5"/>
        <v>0.83</v>
      </c>
      <c r="Q77" s="297"/>
      <c r="R77" s="297"/>
      <c r="S77" s="102">
        <f t="shared" si="4"/>
        <v>0.83</v>
      </c>
    </row>
    <row r="78" spans="1:19" s="19" customFormat="1" ht="31.5" x14ac:dyDescent="0.25">
      <c r="A78" s="99">
        <f>'F4.2'!A75</f>
        <v>11.7</v>
      </c>
      <c r="B78" s="100" t="str">
        <f>'F4.2'!B75</f>
        <v>LPR</v>
      </c>
      <c r="C78" s="101" t="str">
        <f>'F4.2'!C75</f>
        <v>Scheme</v>
      </c>
      <c r="D78" s="99" t="str">
        <f>'F4.2'!D75</f>
        <v>MERC/TECH 1/CAPEX/20122013/00190</v>
      </c>
      <c r="E78" s="146">
        <f>IF('F4.2'!F75=0,"-",'F4.2'!F75)</f>
        <v>41382</v>
      </c>
      <c r="F78" s="297"/>
      <c r="G78" s="146">
        <f t="shared" si="3"/>
        <v>41382</v>
      </c>
      <c r="H78" s="146"/>
      <c r="I78" s="146" t="str">
        <f>IF('F4.2'!L75=0,"-",'F4.2'!L75)</f>
        <v>-</v>
      </c>
      <c r="J78" s="146" t="str">
        <f>IF('F4.2'!M75=0,"-",'F4.2'!M75)</f>
        <v>-</v>
      </c>
      <c r="K78" s="146"/>
      <c r="L78" s="146" t="str">
        <f>IF('F4.2'!N75=0,"-",'F4.2'!N75)</f>
        <v>-</v>
      </c>
      <c r="M78" s="102">
        <f>IF(C78="DPR",0,'F4.2'!H75)</f>
        <v>0.6</v>
      </c>
      <c r="N78" s="102">
        <f>SUM('F4.2'!T75:V75)</f>
        <v>0</v>
      </c>
      <c r="O78" s="297"/>
      <c r="P78" s="298">
        <f t="shared" si="5"/>
        <v>0.6</v>
      </c>
      <c r="Q78" s="297"/>
      <c r="R78" s="297"/>
      <c r="S78" s="102">
        <f t="shared" si="4"/>
        <v>0.6</v>
      </c>
    </row>
    <row r="79" spans="1:19" s="19" customFormat="1" ht="31.5" x14ac:dyDescent="0.25">
      <c r="A79" s="99">
        <f>'F4.2'!A76</f>
        <v>11.8</v>
      </c>
      <c r="B79" s="100" t="str">
        <f>'F4.2'!B76</f>
        <v xml:space="preserve">Electricals/networking </v>
      </c>
      <c r="C79" s="101" t="str">
        <f>'F4.2'!C76</f>
        <v>Scheme</v>
      </c>
      <c r="D79" s="99" t="str">
        <f>'F4.2'!D76</f>
        <v>MERC/TECH 1/CAPEX/20122013/00190</v>
      </c>
      <c r="E79" s="146">
        <f>IF('F4.2'!F76=0,"-",'F4.2'!F76)</f>
        <v>41382</v>
      </c>
      <c r="F79" s="297"/>
      <c r="G79" s="146">
        <f t="shared" si="3"/>
        <v>41382</v>
      </c>
      <c r="H79" s="146"/>
      <c r="I79" s="146" t="str">
        <f>IF('F4.2'!L76=0,"-",'F4.2'!L76)</f>
        <v>-</v>
      </c>
      <c r="J79" s="146" t="str">
        <f>IF('F4.2'!M76=0,"-",'F4.2'!M76)</f>
        <v>-</v>
      </c>
      <c r="K79" s="146"/>
      <c r="L79" s="146" t="str">
        <f>IF('F4.2'!N76=0,"-",'F4.2'!N76)</f>
        <v>-</v>
      </c>
      <c r="M79" s="102">
        <f>IF(C79="DPR",0,'F4.2'!H76)</f>
        <v>2.8674249999999999</v>
      </c>
      <c r="N79" s="102">
        <f>SUM('F4.2'!T76:V76)</f>
        <v>0</v>
      </c>
      <c r="O79" s="297"/>
      <c r="P79" s="298">
        <f t="shared" si="5"/>
        <v>2.8674249999999999</v>
      </c>
      <c r="Q79" s="297"/>
      <c r="R79" s="297"/>
      <c r="S79" s="102">
        <f t="shared" si="4"/>
        <v>2.8674249999999999</v>
      </c>
    </row>
    <row r="80" spans="1:19" s="19" customFormat="1" ht="31.5" x14ac:dyDescent="0.25">
      <c r="A80" s="99">
        <f>'F4.2'!A77</f>
        <v>11.9</v>
      </c>
      <c r="B80" s="100" t="str">
        <f>'F4.2'!B77</f>
        <v xml:space="preserve">Infrastructure </v>
      </c>
      <c r="C80" s="101" t="str">
        <f>'F4.2'!C77</f>
        <v>Scheme</v>
      </c>
      <c r="D80" s="99" t="str">
        <f>'F4.2'!D77</f>
        <v>MERC/TECH 1/CAPEX/20122013/00190</v>
      </c>
      <c r="E80" s="146">
        <f>IF('F4.2'!F77=0,"-",'F4.2'!F77)</f>
        <v>41382</v>
      </c>
      <c r="F80" s="297"/>
      <c r="G80" s="146">
        <f t="shared" si="3"/>
        <v>41382</v>
      </c>
      <c r="H80" s="146"/>
      <c r="I80" s="146" t="str">
        <f>IF('F4.2'!L77=0,"-",'F4.2'!L77)</f>
        <v>-</v>
      </c>
      <c r="J80" s="146" t="str">
        <f>IF('F4.2'!M77=0,"-",'F4.2'!M77)</f>
        <v>-</v>
      </c>
      <c r="K80" s="146"/>
      <c r="L80" s="146" t="str">
        <f>IF('F4.2'!N77=0,"-",'F4.2'!N77)</f>
        <v>-</v>
      </c>
      <c r="M80" s="102">
        <f>IF(C80="DPR",0,'F4.2'!H77)</f>
        <v>3.8959999999999999</v>
      </c>
      <c r="N80" s="102">
        <f>SUM('F4.2'!T77:V77)</f>
        <v>0</v>
      </c>
      <c r="O80" s="297"/>
      <c r="P80" s="298">
        <f t="shared" si="5"/>
        <v>3.8959999999999999</v>
      </c>
      <c r="Q80" s="297"/>
      <c r="R80" s="297"/>
      <c r="S80" s="102">
        <f t="shared" si="4"/>
        <v>3.8959999999999999</v>
      </c>
    </row>
    <row r="81" spans="1:19" s="19" customFormat="1" ht="31.5" x14ac:dyDescent="0.25">
      <c r="A81" s="99">
        <f>'F4.2'!A78</f>
        <v>0</v>
      </c>
      <c r="B81" s="100" t="str">
        <f>'F4.2'!B78</f>
        <v>IDC</v>
      </c>
      <c r="C81" s="101" t="str">
        <f>'F4.2'!C78</f>
        <v>IDC</v>
      </c>
      <c r="D81" s="99" t="str">
        <f>'F4.2'!D78</f>
        <v>MERC/TECH 1/CAPEX/20122013/00190</v>
      </c>
      <c r="E81" s="146">
        <f>IF('F4.2'!F78=0,"-",'F4.2'!F78)</f>
        <v>41382</v>
      </c>
      <c r="F81" s="297"/>
      <c r="G81" s="146">
        <f t="shared" si="3"/>
        <v>41382</v>
      </c>
      <c r="H81" s="146"/>
      <c r="I81" s="146" t="str">
        <f>IF('F4.2'!L78=0,"-",'F4.2'!L78)</f>
        <v>-</v>
      </c>
      <c r="J81" s="146" t="str">
        <f>IF('F4.2'!M78=0,"-",'F4.2'!M78)</f>
        <v>-</v>
      </c>
      <c r="K81" s="146"/>
      <c r="L81" s="146" t="str">
        <f>IF('F4.2'!N78=0,"-",'F4.2'!N78)</f>
        <v>-</v>
      </c>
      <c r="M81" s="102">
        <f>IF(C81="DPR",0,'F4.2'!H78)</f>
        <v>3.07</v>
      </c>
      <c r="N81" s="102">
        <f>SUM('F4.2'!T78:V78)</f>
        <v>0</v>
      </c>
      <c r="O81" s="297"/>
      <c r="P81" s="298">
        <f t="shared" si="5"/>
        <v>3.07</v>
      </c>
      <c r="Q81" s="297"/>
      <c r="R81" s="297"/>
      <c r="S81" s="102">
        <f t="shared" si="4"/>
        <v>3.07</v>
      </c>
    </row>
    <row r="82" spans="1:19" s="19" customFormat="1" ht="31.5" x14ac:dyDescent="0.25">
      <c r="A82" s="238">
        <f>'F4.2'!A79</f>
        <v>12</v>
      </c>
      <c r="B82" s="239" t="str">
        <f>'F4.2'!B79</f>
        <v>Revamping of existing SWAS installed at U#1 to 4 and commissioning of new  (AFGC) System of U#5&amp;7</v>
      </c>
      <c r="C82" s="25" t="str">
        <f>'F4.2'!C79</f>
        <v>DPR</v>
      </c>
      <c r="D82" s="25" t="str">
        <f>'F4.2'!D79</f>
        <v>MERC/TECH 1/CAPEX/20132014/01366</v>
      </c>
      <c r="E82" s="139">
        <f>IF('F4.2'!F79=0,"-",'F4.2'!F79)</f>
        <v>41551</v>
      </c>
      <c r="F82" s="30"/>
      <c r="G82" s="139">
        <f t="shared" si="3"/>
        <v>41551</v>
      </c>
      <c r="H82" s="144"/>
      <c r="I82" s="139" t="str">
        <f>IF('F4.2'!L79=0,"-",'F4.2'!L79)</f>
        <v>-</v>
      </c>
      <c r="J82" s="139" t="str">
        <f>IF('F4.2'!M79=0,"-",'F4.2'!M79)</f>
        <v>-</v>
      </c>
      <c r="K82" s="144"/>
      <c r="L82" s="139" t="str">
        <f>IF('F4.2'!N79=0,"-",'F4.2'!N79)</f>
        <v>-</v>
      </c>
      <c r="M82" s="27">
        <f>IF(C82="DPR",0,'F4.2'!H79)</f>
        <v>0</v>
      </c>
      <c r="N82" s="27">
        <f>SUM('F4.2'!T79:V79)</f>
        <v>0</v>
      </c>
      <c r="O82" s="30"/>
      <c r="P82" s="131">
        <f t="shared" si="5"/>
        <v>0</v>
      </c>
      <c r="Q82" s="30"/>
      <c r="R82" s="30"/>
      <c r="S82" s="27">
        <f t="shared" si="4"/>
        <v>0</v>
      </c>
    </row>
    <row r="83" spans="1:19" s="19" customFormat="1" ht="31.5" x14ac:dyDescent="0.25">
      <c r="A83" s="252">
        <f>'F4.2'!A80</f>
        <v>12.1</v>
      </c>
      <c r="B83" s="253" t="str">
        <f>'F4.2'!B80</f>
        <v>AFGC U 5,7</v>
      </c>
      <c r="C83" s="66" t="str">
        <f>'F4.2'!C80</f>
        <v>Scheme</v>
      </c>
      <c r="D83" s="29" t="str">
        <f>'F4.2'!D80</f>
        <v>MERC/TECH 1/CAPEX/20132014/01366</v>
      </c>
      <c r="E83" s="140">
        <f>IF('F4.2'!F80=0,"-",'F4.2'!F80)</f>
        <v>41551</v>
      </c>
      <c r="F83" s="30"/>
      <c r="G83" s="140">
        <f t="shared" si="3"/>
        <v>41551</v>
      </c>
      <c r="H83" s="145"/>
      <c r="I83" s="140" t="str">
        <f>IF('F4.2'!L80=0,"-",'F4.2'!L80)</f>
        <v>-</v>
      </c>
      <c r="J83" s="140" t="str">
        <f>IF('F4.2'!M80=0,"-",'F4.2'!M80)</f>
        <v>-</v>
      </c>
      <c r="K83" s="145"/>
      <c r="L83" s="140" t="str">
        <f>IF('F4.2'!N80=0,"-",'F4.2'!N80)</f>
        <v>-</v>
      </c>
      <c r="M83" s="28">
        <f>IF(C83="DPR",0,'F4.2'!H80)</f>
        <v>2.08</v>
      </c>
      <c r="N83" s="28">
        <f>SUM('F4.2'!T80:V80)</f>
        <v>2.0369565389999997</v>
      </c>
      <c r="O83" s="30"/>
      <c r="P83" s="131">
        <f t="shared" si="5"/>
        <v>4.3043461000000338E-2</v>
      </c>
      <c r="Q83" s="30"/>
      <c r="R83" s="30"/>
      <c r="S83" s="28">
        <f t="shared" si="4"/>
        <v>4.3043461000000338E-2</v>
      </c>
    </row>
    <row r="84" spans="1:19" s="19" customFormat="1" ht="31.5" x14ac:dyDescent="0.25">
      <c r="A84" s="252">
        <f>'F4.2'!A81</f>
        <v>12.2</v>
      </c>
      <c r="B84" s="253" t="str">
        <f>'F4.2'!B81</f>
        <v>Dismantling and revamping of Sample panels of Unit 1 to 4. (4 Nos.)</v>
      </c>
      <c r="C84" s="66" t="str">
        <f>'F4.2'!C81</f>
        <v>Scheme</v>
      </c>
      <c r="D84" s="29" t="str">
        <f>'F4.2'!D81</f>
        <v>MERC/TECH 1/CAPEX/20132014/01366</v>
      </c>
      <c r="E84" s="140">
        <f>IF('F4.2'!F81=0,"-",'F4.2'!F81)</f>
        <v>41551</v>
      </c>
      <c r="F84" s="30"/>
      <c r="G84" s="140">
        <f t="shared" si="3"/>
        <v>41551</v>
      </c>
      <c r="H84" s="145"/>
      <c r="I84" s="140" t="str">
        <f>IF('F4.2'!L81=0,"-",'F4.2'!L81)</f>
        <v>-</v>
      </c>
      <c r="J84" s="140" t="str">
        <f>IF('F4.2'!M81=0,"-",'F4.2'!M81)</f>
        <v>-</v>
      </c>
      <c r="K84" s="145"/>
      <c r="L84" s="140" t="str">
        <f>IF('F4.2'!N81=0,"-",'F4.2'!N81)</f>
        <v>-</v>
      </c>
      <c r="M84" s="28">
        <f>IF(C84="DPR",0,'F4.2'!H81)</f>
        <v>7.1338559999999998</v>
      </c>
      <c r="N84" s="28">
        <f>SUM('F4.2'!T81:V81)</f>
        <v>0</v>
      </c>
      <c r="O84" s="30"/>
      <c r="P84" s="131">
        <f t="shared" si="5"/>
        <v>7.1338559999999998</v>
      </c>
      <c r="Q84" s="30"/>
      <c r="R84" s="30"/>
      <c r="S84" s="28">
        <f t="shared" si="4"/>
        <v>7.1338559999999998</v>
      </c>
    </row>
    <row r="85" spans="1:19" s="19" customFormat="1" ht="31.5" x14ac:dyDescent="0.25">
      <c r="A85" s="252">
        <f>'F4.2'!A82</f>
        <v>0</v>
      </c>
      <c r="B85" s="253" t="str">
        <f>'F4.2'!B82</f>
        <v>IDC</v>
      </c>
      <c r="C85" s="66" t="str">
        <f>'F4.2'!C82</f>
        <v>IDC</v>
      </c>
      <c r="D85" s="29" t="str">
        <f>'F4.2'!D82</f>
        <v>MERC/TECH 1/CAPEX/20132014/01366</v>
      </c>
      <c r="E85" s="140">
        <f>IF('F4.2'!F82=0,"-",'F4.2'!F82)</f>
        <v>41551</v>
      </c>
      <c r="F85" s="30"/>
      <c r="G85" s="140">
        <f t="shared" si="3"/>
        <v>41551</v>
      </c>
      <c r="H85" s="145"/>
      <c r="I85" s="140" t="str">
        <f>IF('F4.2'!L82=0,"-",'F4.2'!L82)</f>
        <v>-</v>
      </c>
      <c r="J85" s="140" t="str">
        <f>IF('F4.2'!M82=0,"-",'F4.2'!M82)</f>
        <v>-</v>
      </c>
      <c r="K85" s="145"/>
      <c r="L85" s="140" t="str">
        <f>IF('F4.2'!N82=0,"-",'F4.2'!N82)</f>
        <v>-</v>
      </c>
      <c r="M85" s="28">
        <f>IF(C85="DPR",0,'F4.2'!H82)</f>
        <v>0.87</v>
      </c>
      <c r="N85" s="28">
        <f>SUM('F4.2'!T82:V82)</f>
        <v>0</v>
      </c>
      <c r="O85" s="30"/>
      <c r="P85" s="131">
        <f t="shared" si="5"/>
        <v>0.87</v>
      </c>
      <c r="Q85" s="30"/>
      <c r="R85" s="30"/>
      <c r="S85" s="28">
        <f t="shared" si="4"/>
        <v>0.87</v>
      </c>
    </row>
    <row r="86" spans="1:19" s="19" customFormat="1" ht="31.5" x14ac:dyDescent="0.25">
      <c r="A86" s="106">
        <f>'F4.2'!A83</f>
        <v>13</v>
      </c>
      <c r="B86" s="107" t="str">
        <f>'F4.2'!B83</f>
        <v>Replacements Platen Super Heater &amp; Eco Additional of U-5 &amp; U-6 and Upper &amp; Lower LTSH &amp; Eco Bottom assemblies of U-7</v>
      </c>
      <c r="C86" s="106" t="str">
        <f>'F4.2'!C83</f>
        <v>DPR</v>
      </c>
      <c r="D86" s="106" t="str">
        <f>'F4.2'!D83</f>
        <v>MERC/TECH 1/CAPEX/20132014/01936</v>
      </c>
      <c r="E86" s="147">
        <f>IF('F4.2'!F83=0,"-",'F4.2'!F83)</f>
        <v>41647</v>
      </c>
      <c r="F86" s="297"/>
      <c r="G86" s="147">
        <f t="shared" si="3"/>
        <v>41647</v>
      </c>
      <c r="H86" s="147"/>
      <c r="I86" s="147" t="str">
        <f>IF('F4.2'!L83=0,"-",'F4.2'!L83)</f>
        <v>-</v>
      </c>
      <c r="J86" s="147" t="str">
        <f>IF('F4.2'!M83=0,"-",'F4.2'!M83)</f>
        <v>-</v>
      </c>
      <c r="K86" s="147"/>
      <c r="L86" s="147" t="str">
        <f>IF('F4.2'!N83=0,"-",'F4.2'!N83)</f>
        <v>-</v>
      </c>
      <c r="M86" s="82">
        <f>IF(C86="DPR",0,'F4.2'!H83)</f>
        <v>0</v>
      </c>
      <c r="N86" s="82">
        <f>SUM('F4.2'!T83:V83)</f>
        <v>0</v>
      </c>
      <c r="O86" s="297"/>
      <c r="P86" s="298">
        <f t="shared" si="5"/>
        <v>0</v>
      </c>
      <c r="Q86" s="297"/>
      <c r="R86" s="297"/>
      <c r="S86" s="82">
        <f t="shared" si="4"/>
        <v>0</v>
      </c>
    </row>
    <row r="87" spans="1:19" s="19" customFormat="1" ht="31.5" x14ac:dyDescent="0.25">
      <c r="A87" s="99">
        <f>'F4.2'!A84</f>
        <v>13.1</v>
      </c>
      <c r="B87" s="100" t="str">
        <f>'F4.2'!B84</f>
        <v>Platen super heater assemblies – 24 nos each for Unit-5 &amp; 6(2 sets)</v>
      </c>
      <c r="C87" s="101" t="str">
        <f>'F4.2'!C84</f>
        <v>Scheme</v>
      </c>
      <c r="D87" s="99" t="str">
        <f>'F4.2'!D84</f>
        <v>MERC/TECH 1/CAPEX/20132014/01936</v>
      </c>
      <c r="E87" s="146">
        <f>IF('F4.2'!F84=0,"-",'F4.2'!F84)</f>
        <v>41647</v>
      </c>
      <c r="F87" s="297"/>
      <c r="G87" s="146">
        <f t="shared" si="3"/>
        <v>41647</v>
      </c>
      <c r="H87" s="146"/>
      <c r="I87" s="146" t="str">
        <f>IF('F4.2'!L84=0,"-",'F4.2'!L84)</f>
        <v>-</v>
      </c>
      <c r="J87" s="146" t="str">
        <f>IF('F4.2'!M84=0,"-",'F4.2'!M84)</f>
        <v>-</v>
      </c>
      <c r="K87" s="146"/>
      <c r="L87" s="146" t="str">
        <f>IF('F4.2'!N84=0,"-",'F4.2'!N84)</f>
        <v>-</v>
      </c>
      <c r="M87" s="102">
        <f>IF(C87="DPR",0,'F4.2'!H84)</f>
        <v>32.76</v>
      </c>
      <c r="N87" s="102">
        <f>SUM('F4.2'!T84:V84)</f>
        <v>11.660929755000002</v>
      </c>
      <c r="O87" s="297"/>
      <c r="P87" s="298">
        <f t="shared" si="5"/>
        <v>21.099070244999997</v>
      </c>
      <c r="Q87" s="297"/>
      <c r="R87" s="297"/>
      <c r="S87" s="102">
        <f t="shared" si="4"/>
        <v>21.099070244999997</v>
      </c>
    </row>
    <row r="88" spans="1:19" s="19" customFormat="1" ht="31.5" x14ac:dyDescent="0.25">
      <c r="A88" s="99">
        <f>'F4.2'!A85</f>
        <v>13.2</v>
      </c>
      <c r="B88" s="100" t="str">
        <f>'F4.2'!B85</f>
        <v>Economizer additional  Assemblies along with cassette baffles – 65 Nos. each for unit-  5 &amp; 6  (2Set )</v>
      </c>
      <c r="C88" s="101" t="str">
        <f>'F4.2'!C85</f>
        <v>Scheme</v>
      </c>
      <c r="D88" s="99" t="str">
        <f>'F4.2'!D85</f>
        <v>MERC/TECH 1/CAPEX/20132014/01936</v>
      </c>
      <c r="E88" s="146">
        <f>IF('F4.2'!F85=0,"-",'F4.2'!F85)</f>
        <v>41647</v>
      </c>
      <c r="F88" s="297"/>
      <c r="G88" s="146">
        <f t="shared" si="3"/>
        <v>41647</v>
      </c>
      <c r="H88" s="146"/>
      <c r="I88" s="146" t="str">
        <f>IF('F4.2'!L85=0,"-",'F4.2'!L85)</f>
        <v>-</v>
      </c>
      <c r="J88" s="146" t="str">
        <f>IF('F4.2'!M85=0,"-",'F4.2'!M85)</f>
        <v>-</v>
      </c>
      <c r="K88" s="146"/>
      <c r="L88" s="146" t="str">
        <f>IF('F4.2'!N85=0,"-",'F4.2'!N85)</f>
        <v>-</v>
      </c>
      <c r="M88" s="102">
        <f>IF(C88="DPR",0,'F4.2'!H85)</f>
        <v>3.88</v>
      </c>
      <c r="N88" s="102">
        <f>SUM('F4.2'!T85:V85)</f>
        <v>3.5012203659999996</v>
      </c>
      <c r="O88" s="297"/>
      <c r="P88" s="298">
        <f t="shared" si="5"/>
        <v>0.37877963400000025</v>
      </c>
      <c r="Q88" s="297"/>
      <c r="R88" s="297"/>
      <c r="S88" s="102">
        <f t="shared" si="4"/>
        <v>0.37877963400000025</v>
      </c>
    </row>
    <row r="89" spans="1:19" s="19" customFormat="1" ht="31.5" x14ac:dyDescent="0.25">
      <c r="A89" s="99">
        <f>'F4.2'!A86</f>
        <v>13.3</v>
      </c>
      <c r="B89" s="100" t="str">
        <f>'F4.2'!B86</f>
        <v>Upper LTSH  Assemblies along with cassette baffles – 62 Nos. each for unit – 7 (1 Set)</v>
      </c>
      <c r="C89" s="101" t="str">
        <f>'F4.2'!C86</f>
        <v>Scheme</v>
      </c>
      <c r="D89" s="99" t="str">
        <f>'F4.2'!D86</f>
        <v>MERC/TECH 1/CAPEX/20132014/01936</v>
      </c>
      <c r="E89" s="146">
        <f>IF('F4.2'!F86=0,"-",'F4.2'!F86)</f>
        <v>41647</v>
      </c>
      <c r="F89" s="297"/>
      <c r="G89" s="146">
        <f t="shared" si="3"/>
        <v>41647</v>
      </c>
      <c r="H89" s="146"/>
      <c r="I89" s="146" t="str">
        <f>IF('F4.2'!L86=0,"-",'F4.2'!L86)</f>
        <v>-</v>
      </c>
      <c r="J89" s="146" t="str">
        <f>IF('F4.2'!M86=0,"-",'F4.2'!M86)</f>
        <v>-</v>
      </c>
      <c r="K89" s="146"/>
      <c r="L89" s="146" t="str">
        <f>IF('F4.2'!N86=0,"-",'F4.2'!N86)</f>
        <v>-</v>
      </c>
      <c r="M89" s="102">
        <f>IF(C89="DPR",0,'F4.2'!H86)</f>
        <v>9.81</v>
      </c>
      <c r="N89" s="102">
        <f>SUM('F4.2'!T86:V86)</f>
        <v>4.9252947999999996</v>
      </c>
      <c r="O89" s="297"/>
      <c r="P89" s="298">
        <f t="shared" si="5"/>
        <v>4.8847052000000009</v>
      </c>
      <c r="Q89" s="297"/>
      <c r="R89" s="297"/>
      <c r="S89" s="102">
        <f t="shared" si="4"/>
        <v>4.8847052000000009</v>
      </c>
    </row>
    <row r="90" spans="1:19" s="19" customFormat="1" ht="31.5" x14ac:dyDescent="0.25">
      <c r="A90" s="99">
        <f>'F4.2'!A87</f>
        <v>13.4</v>
      </c>
      <c r="B90" s="100" t="str">
        <f>'F4.2'!B87</f>
        <v>Lower LTSH  Assemblies along with cassette baffles  – 62Nos. for unit – 7 (1 Set)</v>
      </c>
      <c r="C90" s="101" t="str">
        <f>'F4.2'!C87</f>
        <v>Scheme</v>
      </c>
      <c r="D90" s="99" t="str">
        <f>'F4.2'!D87</f>
        <v>MERC/TECH 1/CAPEX/20132014/01936</v>
      </c>
      <c r="E90" s="146">
        <f>IF('F4.2'!F87=0,"-",'F4.2'!F87)</f>
        <v>41647</v>
      </c>
      <c r="F90" s="297"/>
      <c r="G90" s="146">
        <f t="shared" si="3"/>
        <v>41647</v>
      </c>
      <c r="H90" s="146"/>
      <c r="I90" s="146" t="str">
        <f>IF('F4.2'!L87=0,"-",'F4.2'!L87)</f>
        <v>-</v>
      </c>
      <c r="J90" s="146" t="str">
        <f>IF('F4.2'!M87=0,"-",'F4.2'!M87)</f>
        <v>-</v>
      </c>
      <c r="K90" s="146"/>
      <c r="L90" s="146" t="str">
        <f>IF('F4.2'!N87=0,"-",'F4.2'!N87)</f>
        <v>-</v>
      </c>
      <c r="M90" s="102">
        <f>IF(C90="DPR",0,'F4.2'!H87)</f>
        <v>4.76</v>
      </c>
      <c r="N90" s="102">
        <f>SUM('F4.2'!T87:V87)</f>
        <v>2.7667891</v>
      </c>
      <c r="O90" s="297"/>
      <c r="P90" s="298">
        <f t="shared" si="5"/>
        <v>1.9932108999999998</v>
      </c>
      <c r="Q90" s="297"/>
      <c r="R90" s="297"/>
      <c r="S90" s="102">
        <f t="shared" si="4"/>
        <v>1.9932108999999998</v>
      </c>
    </row>
    <row r="91" spans="1:19" s="19" customFormat="1" ht="31.5" x14ac:dyDescent="0.25">
      <c r="A91" s="99">
        <f>'F4.2'!A88</f>
        <v>13.5</v>
      </c>
      <c r="B91" s="100" t="str">
        <f>'F4.2'!B88</f>
        <v>Lower Eco + Eco additional along with cassette baffles  for Unit-7</v>
      </c>
      <c r="C91" s="101" t="str">
        <f>'F4.2'!C88</f>
        <v>Scheme</v>
      </c>
      <c r="D91" s="99" t="str">
        <f>'F4.2'!D88</f>
        <v>MERC/TECH 1/CAPEX/20132014/01936</v>
      </c>
      <c r="E91" s="146">
        <f>IF('F4.2'!F88=0,"-",'F4.2'!F88)</f>
        <v>41647</v>
      </c>
      <c r="F91" s="297"/>
      <c r="G91" s="146">
        <f t="shared" si="3"/>
        <v>41647</v>
      </c>
      <c r="H91" s="146"/>
      <c r="I91" s="146" t="str">
        <f>IF('F4.2'!L88=0,"-",'F4.2'!L88)</f>
        <v>-</v>
      </c>
      <c r="J91" s="146" t="str">
        <f>IF('F4.2'!M88=0,"-",'F4.2'!M88)</f>
        <v>-</v>
      </c>
      <c r="K91" s="146"/>
      <c r="L91" s="146" t="str">
        <f>IF('F4.2'!N88=0,"-",'F4.2'!N88)</f>
        <v>-</v>
      </c>
      <c r="M91" s="102">
        <f>IF(C91="DPR",0,'F4.2'!H88)</f>
        <v>13.41</v>
      </c>
      <c r="N91" s="102">
        <f>SUM('F4.2'!T88:V88)</f>
        <v>6.3205716000000001</v>
      </c>
      <c r="O91" s="297"/>
      <c r="P91" s="298">
        <f t="shared" si="5"/>
        <v>7.0894284000000001</v>
      </c>
      <c r="Q91" s="297"/>
      <c r="R91" s="297"/>
      <c r="S91" s="102">
        <f t="shared" si="4"/>
        <v>7.0894284000000001</v>
      </c>
    </row>
    <row r="92" spans="1:19" s="19" customFormat="1" ht="31.5" x14ac:dyDescent="0.25">
      <c r="A92" s="99">
        <f>'F4.2'!A89</f>
        <v>13.6</v>
      </c>
      <c r="B92" s="100" t="str">
        <f>'F4.2'!B89</f>
        <v>Work Cost for Replacement of above Assemblies.</v>
      </c>
      <c r="C92" s="101" t="str">
        <f>'F4.2'!C89</f>
        <v>Scheme</v>
      </c>
      <c r="D92" s="99" t="str">
        <f>'F4.2'!D89</f>
        <v>MERC/TECH 1/CAPEX/20132014/01936</v>
      </c>
      <c r="E92" s="146">
        <f>IF('F4.2'!F89=0,"-",'F4.2'!F89)</f>
        <v>41647</v>
      </c>
      <c r="F92" s="297"/>
      <c r="G92" s="146">
        <f t="shared" si="3"/>
        <v>41647</v>
      </c>
      <c r="H92" s="146"/>
      <c r="I92" s="146" t="str">
        <f>IF('F4.2'!L89=0,"-",'F4.2'!L89)</f>
        <v>-</v>
      </c>
      <c r="J92" s="146" t="str">
        <f>IF('F4.2'!M89=0,"-",'F4.2'!M89)</f>
        <v>-</v>
      </c>
      <c r="K92" s="146"/>
      <c r="L92" s="146" t="str">
        <f>IF('F4.2'!N89=0,"-",'F4.2'!N89)</f>
        <v>-</v>
      </c>
      <c r="M92" s="102">
        <f>IF(C92="DPR",0,'F4.2'!H89)</f>
        <v>5.05</v>
      </c>
      <c r="N92" s="102">
        <f>SUM('F4.2'!T89:V89)</f>
        <v>0</v>
      </c>
      <c r="O92" s="297"/>
      <c r="P92" s="298">
        <f t="shared" si="5"/>
        <v>5.05</v>
      </c>
      <c r="Q92" s="297"/>
      <c r="R92" s="297"/>
      <c r="S92" s="102">
        <f t="shared" si="4"/>
        <v>5.05</v>
      </c>
    </row>
    <row r="93" spans="1:19" s="19" customFormat="1" ht="31.5" x14ac:dyDescent="0.25">
      <c r="A93" s="99">
        <f>'F4.2'!A90</f>
        <v>0</v>
      </c>
      <c r="B93" s="100" t="str">
        <f>'F4.2'!B90</f>
        <v>IDC</v>
      </c>
      <c r="C93" s="101" t="str">
        <f>'F4.2'!C90</f>
        <v>IDC</v>
      </c>
      <c r="D93" s="99" t="str">
        <f>'F4.2'!D90</f>
        <v>MERC/TECH 1/CAPEX/20132014/01936</v>
      </c>
      <c r="E93" s="146">
        <f>IF('F4.2'!F90=0,"-",'F4.2'!F90)</f>
        <v>41647</v>
      </c>
      <c r="F93" s="297"/>
      <c r="G93" s="146">
        <f t="shared" si="3"/>
        <v>41647</v>
      </c>
      <c r="H93" s="146"/>
      <c r="I93" s="146" t="str">
        <f>IF('F4.2'!L90=0,"-",'F4.2'!L90)</f>
        <v>-</v>
      </c>
      <c r="J93" s="146" t="str">
        <f>IF('F4.2'!M90=0,"-",'F4.2'!M90)</f>
        <v>-</v>
      </c>
      <c r="K93" s="146"/>
      <c r="L93" s="146" t="str">
        <f>IF('F4.2'!N90=0,"-",'F4.2'!N90)</f>
        <v>-</v>
      </c>
      <c r="M93" s="102">
        <f>IF(C93="DPR",0,'F4.2'!H90)</f>
        <v>6.9</v>
      </c>
      <c r="N93" s="102">
        <f>SUM('F4.2'!T90:V90)</f>
        <v>0</v>
      </c>
      <c r="O93" s="297"/>
      <c r="P93" s="298">
        <f t="shared" si="5"/>
        <v>6.9</v>
      </c>
      <c r="Q93" s="297"/>
      <c r="R93" s="297"/>
      <c r="S93" s="102">
        <f t="shared" si="4"/>
        <v>6.9</v>
      </c>
    </row>
    <row r="94" spans="1:19" s="19" customFormat="1" ht="31.5" x14ac:dyDescent="0.25">
      <c r="A94" s="106">
        <f>'F4.2'!A91</f>
        <v>14</v>
      </c>
      <c r="B94" s="107" t="str">
        <f>'F4.2'!B91</f>
        <v>Procurement of Complete IPT Module for 500MW Unit-7 and Fully Bladed Rotor for LP Turbine of 500 MW Unit-5, 6, &amp; 7</v>
      </c>
      <c r="C94" s="106" t="str">
        <f>'F4.2'!C91</f>
        <v>DPR</v>
      </c>
      <c r="D94" s="106" t="str">
        <f>'F4.2'!D91</f>
        <v>MERC/TECH 1/CAPEX/20132014/01334</v>
      </c>
      <c r="E94" s="147">
        <f>IF('F4.2'!F91=0,"-",'F4.2'!F91)</f>
        <v>41548</v>
      </c>
      <c r="F94" s="297"/>
      <c r="G94" s="147">
        <f t="shared" si="3"/>
        <v>41548</v>
      </c>
      <c r="H94" s="147"/>
      <c r="I94" s="147" t="str">
        <f>IF('F4.2'!L91=0,"-",'F4.2'!L91)</f>
        <v>-</v>
      </c>
      <c r="J94" s="147" t="str">
        <f>IF('F4.2'!M91=0,"-",'F4.2'!M91)</f>
        <v>-</v>
      </c>
      <c r="K94" s="147"/>
      <c r="L94" s="147" t="str">
        <f>IF('F4.2'!N91=0,"-",'F4.2'!N91)</f>
        <v>-</v>
      </c>
      <c r="M94" s="82">
        <f>IF(C94="DPR",0,'F4.2'!H91)</f>
        <v>0</v>
      </c>
      <c r="N94" s="82">
        <f>SUM('F4.2'!T91:V91)</f>
        <v>0</v>
      </c>
      <c r="O94" s="297"/>
      <c r="P94" s="298">
        <f t="shared" si="5"/>
        <v>0</v>
      </c>
      <c r="Q94" s="297"/>
      <c r="R94" s="297"/>
      <c r="S94" s="82">
        <f t="shared" si="4"/>
        <v>0</v>
      </c>
    </row>
    <row r="95" spans="1:19" s="19" customFormat="1" ht="47.25" x14ac:dyDescent="0.25">
      <c r="A95" s="99">
        <f>'F4.2'!A92</f>
        <v>14.1</v>
      </c>
      <c r="B95" s="100" t="str">
        <f>'F4.2'!B92</f>
        <v>IPT Module complete Type-M30-63 with advance class blading suitable for 500 MW Chandrapur Unit-7, Khaperkheda 1x500, Bhusawal 2x500</v>
      </c>
      <c r="C95" s="101" t="str">
        <f>'F4.2'!C92</f>
        <v>Scheme</v>
      </c>
      <c r="D95" s="99" t="str">
        <f>'F4.2'!D92</f>
        <v>MERC/TECH 1/CAPEX/20132014/01334</v>
      </c>
      <c r="E95" s="146">
        <f>IF('F4.2'!F92=0,"-",'F4.2'!F92)</f>
        <v>41548</v>
      </c>
      <c r="F95" s="297"/>
      <c r="G95" s="146">
        <f t="shared" si="3"/>
        <v>41548</v>
      </c>
      <c r="H95" s="146"/>
      <c r="I95" s="146" t="str">
        <f>IF('F4.2'!L92=0,"-",'F4.2'!L92)</f>
        <v>-</v>
      </c>
      <c r="J95" s="146" t="str">
        <f>IF('F4.2'!M92=0,"-",'F4.2'!M92)</f>
        <v>-</v>
      </c>
      <c r="K95" s="146"/>
      <c r="L95" s="146" t="str">
        <f>IF('F4.2'!N92=0,"-",'F4.2'!N92)</f>
        <v>-</v>
      </c>
      <c r="M95" s="102">
        <f>IF(C95="DPR",0,'F4.2'!H92)</f>
        <v>48.039384900000002</v>
      </c>
      <c r="N95" s="102">
        <f>SUM('F4.2'!T92:V92)</f>
        <v>48.039384900000002</v>
      </c>
      <c r="O95" s="297"/>
      <c r="P95" s="298">
        <f t="shared" si="5"/>
        <v>0</v>
      </c>
      <c r="Q95" s="297"/>
      <c r="R95" s="297"/>
      <c r="S95" s="102">
        <f t="shared" si="4"/>
        <v>0</v>
      </c>
    </row>
    <row r="96" spans="1:19" s="19" customFormat="1" ht="31.5" x14ac:dyDescent="0.25">
      <c r="A96" s="99">
        <f>'F4.2'!A93</f>
        <v>14.2</v>
      </c>
      <c r="B96" s="100" t="str">
        <f>'F4.2'!B93</f>
        <v>Fully bladed dynamically balanced LP Rotor for 500 MW Units-5,6 &amp;7 at Chandrapur STPS</v>
      </c>
      <c r="C96" s="101" t="str">
        <f>'F4.2'!C93</f>
        <v>Scheme</v>
      </c>
      <c r="D96" s="99" t="str">
        <f>'F4.2'!D93</f>
        <v>MERC/TECH 1/CAPEX/20132014/01334</v>
      </c>
      <c r="E96" s="146">
        <f>IF('F4.2'!F93=0,"-",'F4.2'!F93)</f>
        <v>41548</v>
      </c>
      <c r="F96" s="297"/>
      <c r="G96" s="146">
        <f t="shared" si="3"/>
        <v>41548</v>
      </c>
      <c r="H96" s="146"/>
      <c r="I96" s="146" t="str">
        <f>IF('F4.2'!L93=0,"-",'F4.2'!L93)</f>
        <v>-</v>
      </c>
      <c r="J96" s="146" t="str">
        <f>IF('F4.2'!M93=0,"-",'F4.2'!M93)</f>
        <v>-</v>
      </c>
      <c r="K96" s="146"/>
      <c r="L96" s="146" t="str">
        <f>IF('F4.2'!N93=0,"-",'F4.2'!N93)</f>
        <v>-</v>
      </c>
      <c r="M96" s="102">
        <f>IF(C96="DPR",0,'F4.2'!H93)</f>
        <v>35.784269799999997</v>
      </c>
      <c r="N96" s="102">
        <f>SUM('F4.2'!T93:V93)</f>
        <v>35.784269799999997</v>
      </c>
      <c r="O96" s="297"/>
      <c r="P96" s="298">
        <f t="shared" si="5"/>
        <v>0</v>
      </c>
      <c r="Q96" s="297"/>
      <c r="R96" s="297"/>
      <c r="S96" s="102">
        <f t="shared" si="4"/>
        <v>0</v>
      </c>
    </row>
    <row r="97" spans="1:19" s="19" customFormat="1" ht="31.5" x14ac:dyDescent="0.25">
      <c r="A97" s="106">
        <f>'F4.2'!A94</f>
        <v>15</v>
      </c>
      <c r="B97" s="107" t="str">
        <f>'F4.2'!B94</f>
        <v>Performance Improvement of Air Preheater Unit 1 &amp; 2 CSTPS Chandrapur</v>
      </c>
      <c r="C97" s="106" t="str">
        <f>'F4.2'!C94</f>
        <v>DPR</v>
      </c>
      <c r="D97" s="106" t="str">
        <f>'F4.2'!D94</f>
        <v>MERC/TECH 1/CAPEX/20132014/01431</v>
      </c>
      <c r="E97" s="147">
        <f>IF('F4.2'!F94=0,"-",'F4.2'!F94)</f>
        <v>41565</v>
      </c>
      <c r="F97" s="297"/>
      <c r="G97" s="147">
        <f t="shared" si="3"/>
        <v>41565</v>
      </c>
      <c r="H97" s="147"/>
      <c r="I97" s="147" t="str">
        <f>IF('F4.2'!L94=0,"-",'F4.2'!L94)</f>
        <v>-</v>
      </c>
      <c r="J97" s="147" t="str">
        <f>IF('F4.2'!M94=0,"-",'F4.2'!M94)</f>
        <v>-</v>
      </c>
      <c r="K97" s="147"/>
      <c r="L97" s="147" t="str">
        <f>IF('F4.2'!N94=0,"-",'F4.2'!N94)</f>
        <v>-</v>
      </c>
      <c r="M97" s="82">
        <f>IF(C97="DPR",0,'F4.2'!H94)</f>
        <v>0</v>
      </c>
      <c r="N97" s="82">
        <f>SUM('F4.2'!T94:V94)</f>
        <v>0</v>
      </c>
      <c r="O97" s="297"/>
      <c r="P97" s="298">
        <f t="shared" si="5"/>
        <v>0</v>
      </c>
      <c r="Q97" s="297"/>
      <c r="R97" s="297"/>
      <c r="S97" s="82">
        <f t="shared" si="4"/>
        <v>0</v>
      </c>
    </row>
    <row r="98" spans="1:19" s="19" customFormat="1" ht="31.5" x14ac:dyDescent="0.25">
      <c r="A98" s="99">
        <f>'F4.2'!A95</f>
        <v>15.1</v>
      </c>
      <c r="B98" s="100" t="str">
        <f>'F4.2'!B95</f>
        <v xml:space="preserve">supply of MSERW / high frequency induction welding tubes for Air pre-heater in Unit 1&amp;2 </v>
      </c>
      <c r="C98" s="101" t="str">
        <f>'F4.2'!C95</f>
        <v>Scheme</v>
      </c>
      <c r="D98" s="99" t="str">
        <f>'F4.2'!D95</f>
        <v>MERC/TECH 1/CAPEX/20132014/01431</v>
      </c>
      <c r="E98" s="146">
        <f>IF('F4.2'!F95=0,"-",'F4.2'!F95)</f>
        <v>41565</v>
      </c>
      <c r="F98" s="297"/>
      <c r="G98" s="146">
        <f t="shared" si="3"/>
        <v>41565</v>
      </c>
      <c r="H98" s="146"/>
      <c r="I98" s="146" t="str">
        <f>IF('F4.2'!L95=0,"-",'F4.2'!L95)</f>
        <v>-</v>
      </c>
      <c r="J98" s="146" t="str">
        <f>IF('F4.2'!M95=0,"-",'F4.2'!M95)</f>
        <v>-</v>
      </c>
      <c r="K98" s="146"/>
      <c r="L98" s="146" t="str">
        <f>IF('F4.2'!N95=0,"-",'F4.2'!N95)</f>
        <v>-</v>
      </c>
      <c r="M98" s="102">
        <f>IF(C98="DPR",0,'F4.2'!H95)</f>
        <v>8.8553540000000002</v>
      </c>
      <c r="N98" s="102">
        <f>SUM('F4.2'!T95:V95)</f>
        <v>0</v>
      </c>
      <c r="O98" s="297"/>
      <c r="P98" s="298">
        <f t="shared" si="5"/>
        <v>8.8553540000000002</v>
      </c>
      <c r="Q98" s="297"/>
      <c r="R98" s="297"/>
      <c r="S98" s="102">
        <f t="shared" si="4"/>
        <v>8.8553540000000002</v>
      </c>
    </row>
    <row r="99" spans="1:19" s="19" customFormat="1" ht="31.5" x14ac:dyDescent="0.25">
      <c r="A99" s="99">
        <f>'F4.2'!A96</f>
        <v>15.2</v>
      </c>
      <c r="B99" s="100" t="str">
        <f>'F4.2'!B96</f>
        <v xml:space="preserve">Compete Replacement of the air heater tubes in top ,intermediate and bottom bank(LHS and RHS) of unit 1 &amp; 2 </v>
      </c>
      <c r="C99" s="101" t="str">
        <f>'F4.2'!C96</f>
        <v>Scheme</v>
      </c>
      <c r="D99" s="99" t="str">
        <f>'F4.2'!D96</f>
        <v>MERC/TECH 1/CAPEX/20132014/01431</v>
      </c>
      <c r="E99" s="146">
        <f>IF('F4.2'!F96=0,"-",'F4.2'!F96)</f>
        <v>41565</v>
      </c>
      <c r="F99" s="297"/>
      <c r="G99" s="146">
        <f t="shared" si="3"/>
        <v>41565</v>
      </c>
      <c r="H99" s="146"/>
      <c r="I99" s="146" t="str">
        <f>IF('F4.2'!L96=0,"-",'F4.2'!L96)</f>
        <v>-</v>
      </c>
      <c r="J99" s="146" t="str">
        <f>IF('F4.2'!M96=0,"-",'F4.2'!M96)</f>
        <v>-</v>
      </c>
      <c r="K99" s="146"/>
      <c r="L99" s="146" t="str">
        <f>IF('F4.2'!N96=0,"-",'F4.2'!N96)</f>
        <v>-</v>
      </c>
      <c r="M99" s="102">
        <f>IF(C99="DPR",0,'F4.2'!H96)</f>
        <v>2.14452</v>
      </c>
      <c r="N99" s="102">
        <f>SUM('F4.2'!T96:V96)</f>
        <v>0</v>
      </c>
      <c r="O99" s="297"/>
      <c r="P99" s="298">
        <f t="shared" si="5"/>
        <v>2.14452</v>
      </c>
      <c r="Q99" s="297"/>
      <c r="R99" s="297"/>
      <c r="S99" s="102">
        <f t="shared" si="4"/>
        <v>2.14452</v>
      </c>
    </row>
    <row r="100" spans="1:19" s="19" customFormat="1" ht="31.5" x14ac:dyDescent="0.25">
      <c r="A100" s="99">
        <f>'F4.2'!A97</f>
        <v>0</v>
      </c>
      <c r="B100" s="100" t="str">
        <f>'F4.2'!B97</f>
        <v>IDC</v>
      </c>
      <c r="C100" s="101" t="str">
        <f>'F4.2'!C97</f>
        <v>IDC</v>
      </c>
      <c r="D100" s="99" t="str">
        <f>'F4.2'!D97</f>
        <v>MERC/TECH 1/CAPEX/20132014/01431</v>
      </c>
      <c r="E100" s="146">
        <f>IF('F4.2'!F97=0,"-",'F4.2'!F97)</f>
        <v>41565</v>
      </c>
      <c r="F100" s="297"/>
      <c r="G100" s="146">
        <f t="shared" si="3"/>
        <v>41565</v>
      </c>
      <c r="H100" s="146"/>
      <c r="I100" s="146" t="str">
        <f>IF('F4.2'!L97=0,"-",'F4.2'!L97)</f>
        <v>-</v>
      </c>
      <c r="J100" s="146" t="str">
        <f>IF('F4.2'!M97=0,"-",'F4.2'!M97)</f>
        <v>-</v>
      </c>
      <c r="K100" s="146"/>
      <c r="L100" s="146" t="str">
        <f>IF('F4.2'!N97=0,"-",'F4.2'!N97)</f>
        <v>-</v>
      </c>
      <c r="M100" s="102">
        <f>IF(C100="DPR",0,'F4.2'!H97)</f>
        <v>0.17010110000000001</v>
      </c>
      <c r="N100" s="102">
        <f>SUM('F4.2'!T97:V97)</f>
        <v>0</v>
      </c>
      <c r="O100" s="297"/>
      <c r="P100" s="298">
        <f t="shared" si="5"/>
        <v>0.17010110000000001</v>
      </c>
      <c r="Q100" s="297"/>
      <c r="R100" s="297"/>
      <c r="S100" s="102">
        <f t="shared" si="4"/>
        <v>0.17010110000000001</v>
      </c>
    </row>
    <row r="101" spans="1:19" s="19" customFormat="1" ht="31.5" x14ac:dyDescent="0.25">
      <c r="A101" s="106">
        <f>'F4.2'!A98</f>
        <v>16</v>
      </c>
      <c r="B101" s="107" t="str">
        <f>'F4.2'!B98</f>
        <v>Procurement &amp; Replacement of heating elements (baskets) of primary and secondary air pre-heaters of unit # 5 &amp; 6</v>
      </c>
      <c r="C101" s="106" t="str">
        <f>'F4.2'!C98</f>
        <v>DPR</v>
      </c>
      <c r="D101" s="106" t="str">
        <f>'F4.2'!D98</f>
        <v>MERC/TECH 1/CAPEX/20142015/00432</v>
      </c>
      <c r="E101" s="147">
        <f>IF('F4.2'!F98=0,"-",'F4.2'!F98)</f>
        <v>41792</v>
      </c>
      <c r="F101" s="297"/>
      <c r="G101" s="147">
        <f t="shared" si="3"/>
        <v>41792</v>
      </c>
      <c r="H101" s="147"/>
      <c r="I101" s="147" t="str">
        <f>IF('F4.2'!L98=0,"-",'F4.2'!L98)</f>
        <v>-</v>
      </c>
      <c r="J101" s="147" t="str">
        <f>IF('F4.2'!M98=0,"-",'F4.2'!M98)</f>
        <v>-</v>
      </c>
      <c r="K101" s="147"/>
      <c r="L101" s="147" t="str">
        <f>IF('F4.2'!N98=0,"-",'F4.2'!N98)</f>
        <v>-</v>
      </c>
      <c r="M101" s="82">
        <f>IF(C101="DPR",0,'F4.2'!H98)</f>
        <v>0</v>
      </c>
      <c r="N101" s="82">
        <f>SUM('F4.2'!T98:V98)</f>
        <v>0</v>
      </c>
      <c r="O101" s="297"/>
      <c r="P101" s="298">
        <f t="shared" si="5"/>
        <v>0</v>
      </c>
      <c r="Q101" s="297"/>
      <c r="R101" s="297"/>
      <c r="S101" s="82">
        <f t="shared" si="4"/>
        <v>0</v>
      </c>
    </row>
    <row r="102" spans="1:19" s="19" customFormat="1" ht="31.5" x14ac:dyDescent="0.25">
      <c r="A102" s="99">
        <f>'F4.2'!A99</f>
        <v>16.100000000000001</v>
      </c>
      <c r="B102" s="100" t="str">
        <f>'F4.2'!B99</f>
        <v>Primary  &amp;  Secondary Air Pre-heater baskets hot end, intermediate  &amp; cold end (2 sets) for U-5 (Including works cost)</v>
      </c>
      <c r="C102" s="101" t="str">
        <f>'F4.2'!C99</f>
        <v>Scheme</v>
      </c>
      <c r="D102" s="99" t="str">
        <f>'F4.2'!D99</f>
        <v>MERC/TECH 1/CAPEX/20142015/00432</v>
      </c>
      <c r="E102" s="146">
        <f>IF('F4.2'!F99=0,"-",'F4.2'!F99)</f>
        <v>41792</v>
      </c>
      <c r="F102" s="297"/>
      <c r="G102" s="146">
        <f t="shared" si="3"/>
        <v>41792</v>
      </c>
      <c r="H102" s="146"/>
      <c r="I102" s="146" t="str">
        <f>IF('F4.2'!L99=0,"-",'F4.2'!L99)</f>
        <v>-</v>
      </c>
      <c r="J102" s="146" t="str">
        <f>IF('F4.2'!M99=0,"-",'F4.2'!M99)</f>
        <v>-</v>
      </c>
      <c r="K102" s="146"/>
      <c r="L102" s="146" t="str">
        <f>IF('F4.2'!N99=0,"-",'F4.2'!N99)</f>
        <v>-</v>
      </c>
      <c r="M102" s="102">
        <f>IF(C102="DPR",0,'F4.2'!H99)</f>
        <v>5.5023</v>
      </c>
      <c r="N102" s="102">
        <f>SUM('F4.2'!T99:V99)</f>
        <v>4.2318929900000004</v>
      </c>
      <c r="O102" s="297"/>
      <c r="P102" s="298">
        <f t="shared" si="5"/>
        <v>1.2704070099999996</v>
      </c>
      <c r="Q102" s="297"/>
      <c r="R102" s="297"/>
      <c r="S102" s="102">
        <f t="shared" si="4"/>
        <v>1.2704070099999996</v>
      </c>
    </row>
    <row r="103" spans="1:19" s="19" customFormat="1" ht="31.5" x14ac:dyDescent="0.25">
      <c r="A103" s="99">
        <f>'F4.2'!A100</f>
        <v>16.2</v>
      </c>
      <c r="B103" s="100" t="str">
        <f>'F4.2'!B100</f>
        <v>Primary  &amp;  Secondary Air Pre-heater baskets hot end, intermediate  &amp; cold end (2 sets) for U-6 (Including works cost)</v>
      </c>
      <c r="C103" s="101" t="str">
        <f>'F4.2'!C100</f>
        <v>Scheme</v>
      </c>
      <c r="D103" s="99" t="str">
        <f>'F4.2'!D100</f>
        <v>MERC/TECH 1/CAPEX/20142015/00432</v>
      </c>
      <c r="E103" s="146">
        <f>IF('F4.2'!F100=0,"-",'F4.2'!F100)</f>
        <v>41792</v>
      </c>
      <c r="F103" s="297"/>
      <c r="G103" s="146">
        <f t="shared" si="3"/>
        <v>41792</v>
      </c>
      <c r="H103" s="146"/>
      <c r="I103" s="146" t="str">
        <f>IF('F4.2'!L100=0,"-",'F4.2'!L100)</f>
        <v>-</v>
      </c>
      <c r="J103" s="146" t="str">
        <f>IF('F4.2'!M100=0,"-",'F4.2'!M100)</f>
        <v>-</v>
      </c>
      <c r="K103" s="146"/>
      <c r="L103" s="146" t="str">
        <f>IF('F4.2'!N100=0,"-",'F4.2'!N100)</f>
        <v>-</v>
      </c>
      <c r="M103" s="102">
        <f>IF(C103="DPR",0,'F4.2'!H100)</f>
        <v>5.5023</v>
      </c>
      <c r="N103" s="102">
        <f>SUM('F4.2'!T100:V100)</f>
        <v>4.5024009140000008</v>
      </c>
      <c r="O103" s="297"/>
      <c r="P103" s="298">
        <f t="shared" si="5"/>
        <v>0.99989908599999922</v>
      </c>
      <c r="Q103" s="297"/>
      <c r="R103" s="297"/>
      <c r="S103" s="102">
        <f t="shared" si="4"/>
        <v>0.99989908599999922</v>
      </c>
    </row>
    <row r="104" spans="1:19" s="19" customFormat="1" ht="31.5" x14ac:dyDescent="0.25">
      <c r="A104" s="99">
        <f>'F4.2'!A101</f>
        <v>0</v>
      </c>
      <c r="B104" s="100" t="str">
        <f>'F4.2'!B101</f>
        <v>IDC</v>
      </c>
      <c r="C104" s="101" t="str">
        <f>'F4.2'!C101</f>
        <v>IDC</v>
      </c>
      <c r="D104" s="99" t="str">
        <f>'F4.2'!D101</f>
        <v>MERC/TECH 1/CAPEX/20142015/00432</v>
      </c>
      <c r="E104" s="146">
        <f>IF('F4.2'!F101=0,"-",'F4.2'!F101)</f>
        <v>41792</v>
      </c>
      <c r="F104" s="297"/>
      <c r="G104" s="146">
        <f t="shared" si="3"/>
        <v>41792</v>
      </c>
      <c r="H104" s="146"/>
      <c r="I104" s="146" t="str">
        <f>IF('F4.2'!L101=0,"-",'F4.2'!L101)</f>
        <v>-</v>
      </c>
      <c r="J104" s="146" t="str">
        <f>IF('F4.2'!M101=0,"-",'F4.2'!M101)</f>
        <v>-</v>
      </c>
      <c r="K104" s="146"/>
      <c r="L104" s="146" t="str">
        <f>IF('F4.2'!N101=0,"-",'F4.2'!N101)</f>
        <v>-</v>
      </c>
      <c r="M104" s="102">
        <f>IF(C104="DPR",0,'F4.2'!H101)</f>
        <v>0.74</v>
      </c>
      <c r="N104" s="102">
        <f>SUM('F4.2'!T101:V101)</f>
        <v>0</v>
      </c>
      <c r="O104" s="297"/>
      <c r="P104" s="298">
        <f t="shared" si="5"/>
        <v>0.74</v>
      </c>
      <c r="Q104" s="297"/>
      <c r="R104" s="297"/>
      <c r="S104" s="102">
        <f t="shared" si="4"/>
        <v>0.74</v>
      </c>
    </row>
    <row r="105" spans="1:19" s="19" customFormat="1" ht="31.5" x14ac:dyDescent="0.25">
      <c r="A105" s="25">
        <f>'F4.2'!A102</f>
        <v>17</v>
      </c>
      <c r="B105" s="26" t="str">
        <f>'F4.2'!B102</f>
        <v>Procurement of moving blades for LP Turbine, Control Fluid Pumps &amp; AOP of 500MW Unit 5,6 &amp;7</v>
      </c>
      <c r="C105" s="25" t="str">
        <f>'F4.2'!C102</f>
        <v>DPR</v>
      </c>
      <c r="D105" s="25" t="str">
        <f>'F4.2'!D102</f>
        <v>MERC/TECH 1/CAPEX/20142015/0010</v>
      </c>
      <c r="E105" s="139">
        <f>IF('F4.2'!F102=0,"-",'F4.2'!F102)</f>
        <v>41928</v>
      </c>
      <c r="F105" s="30"/>
      <c r="G105" s="139">
        <f t="shared" si="3"/>
        <v>41928</v>
      </c>
      <c r="H105" s="144"/>
      <c r="I105" s="139" t="str">
        <f>IF('F4.2'!L102=0,"-",'F4.2'!L102)</f>
        <v>-</v>
      </c>
      <c r="J105" s="139" t="str">
        <f>IF('F4.2'!M102=0,"-",'F4.2'!M102)</f>
        <v>-</v>
      </c>
      <c r="K105" s="144"/>
      <c r="L105" s="139" t="str">
        <f>IF('F4.2'!N102=0,"-",'F4.2'!N102)</f>
        <v>-</v>
      </c>
      <c r="M105" s="27">
        <f>IF(C105="DPR",0,'F4.2'!H102)</f>
        <v>0</v>
      </c>
      <c r="N105" s="27">
        <f>SUM('F4.2'!T102:V102)</f>
        <v>0</v>
      </c>
      <c r="O105" s="30"/>
      <c r="P105" s="131">
        <f t="shared" si="5"/>
        <v>0</v>
      </c>
      <c r="Q105" s="30"/>
      <c r="R105" s="30"/>
      <c r="S105" s="27">
        <f t="shared" si="4"/>
        <v>0</v>
      </c>
    </row>
    <row r="106" spans="1:19" s="19" customFormat="1" ht="63" x14ac:dyDescent="0.25">
      <c r="A106" s="29">
        <f>'F4.2'!A103</f>
        <v>17.100000000000001</v>
      </c>
      <c r="B106" s="65" t="str">
        <f>'F4.2'!B103</f>
        <v>Moving blades for LPT—2L
Moving blades for LPT—2R
Moving blades for LPT—3L
Moving blades for LPT—3R</v>
      </c>
      <c r="C106" s="66" t="str">
        <f>'F4.2'!C103</f>
        <v>Scheme</v>
      </c>
      <c r="D106" s="29" t="str">
        <f>'F4.2'!D103</f>
        <v>MERC/TECH 1/CAPEX/20142015/0010</v>
      </c>
      <c r="E106" s="140">
        <f>IF('F4.2'!F103=0,"-",'F4.2'!F103)</f>
        <v>41928</v>
      </c>
      <c r="F106" s="30"/>
      <c r="G106" s="140">
        <f t="shared" si="3"/>
        <v>41928</v>
      </c>
      <c r="H106" s="145"/>
      <c r="I106" s="140" t="str">
        <f>IF('F4.2'!L103=0,"-",'F4.2'!L103)</f>
        <v>-</v>
      </c>
      <c r="J106" s="140" t="str">
        <f>IF('F4.2'!M103=0,"-",'F4.2'!M103)</f>
        <v>-</v>
      </c>
      <c r="K106" s="145"/>
      <c r="L106" s="140" t="str">
        <f>IF('F4.2'!N103=0,"-",'F4.2'!N103)</f>
        <v>-</v>
      </c>
      <c r="M106" s="28">
        <f>IF(C106="DPR",0,'F4.2'!H103)</f>
        <v>13.5092</v>
      </c>
      <c r="N106" s="28">
        <f>SUM('F4.2'!T103:V103)</f>
        <v>5.3885199799999999</v>
      </c>
      <c r="O106" s="30"/>
      <c r="P106" s="131">
        <f t="shared" si="5"/>
        <v>8.12068002</v>
      </c>
      <c r="Q106" s="30"/>
      <c r="R106" s="30"/>
      <c r="S106" s="28">
        <f t="shared" si="4"/>
        <v>8.12068002</v>
      </c>
    </row>
    <row r="107" spans="1:19" s="19" customFormat="1" ht="94.5" x14ac:dyDescent="0.25">
      <c r="A107" s="29">
        <f>'F4.2'!A104</f>
        <v>17.2</v>
      </c>
      <c r="B107" s="65" t="str">
        <f>'F4.2'!B104</f>
        <v>1. Control Fluid Pump for 500 MW Unit-5&amp;6_KSB Make- Type : WKVM 100/1+4
2. Control Fluid Pump for 500 MW Unit-7_KSB Make- Type : WKVM 80/1+3
3. Aux. Oil Pump for Main Turbine of 500 MW Unit-5,6&amp; 7
KSB Make- Type : ETA 150-50VL</v>
      </c>
      <c r="C107" s="66" t="str">
        <f>'F4.2'!C104</f>
        <v>Scheme</v>
      </c>
      <c r="D107" s="29" t="str">
        <f>'F4.2'!D104</f>
        <v>MERC/TECH 1/CAPEX/20142015/0010</v>
      </c>
      <c r="E107" s="140">
        <f>IF('F4.2'!F104=0,"-",'F4.2'!F104)</f>
        <v>41928</v>
      </c>
      <c r="F107" s="30"/>
      <c r="G107" s="140">
        <f t="shared" si="3"/>
        <v>41928</v>
      </c>
      <c r="H107" s="145"/>
      <c r="I107" s="140" t="str">
        <f>IF('F4.2'!L104=0,"-",'F4.2'!L104)</f>
        <v>-</v>
      </c>
      <c r="J107" s="140" t="str">
        <f>IF('F4.2'!M104=0,"-",'F4.2'!M104)</f>
        <v>-</v>
      </c>
      <c r="K107" s="145"/>
      <c r="L107" s="140" t="str">
        <f>IF('F4.2'!N104=0,"-",'F4.2'!N104)</f>
        <v>-</v>
      </c>
      <c r="M107" s="28">
        <f>IF(C107="DPR",0,'F4.2'!H104)</f>
        <v>4.5510447000000003</v>
      </c>
      <c r="N107" s="28">
        <f>SUM('F4.2'!T104:V104)</f>
        <v>2.3470200000000001</v>
      </c>
      <c r="O107" s="30"/>
      <c r="P107" s="131">
        <f t="shared" si="5"/>
        <v>2.2040247000000002</v>
      </c>
      <c r="Q107" s="30"/>
      <c r="R107" s="30"/>
      <c r="S107" s="28">
        <f t="shared" si="4"/>
        <v>2.2040247000000002</v>
      </c>
    </row>
    <row r="108" spans="1:19" s="19" customFormat="1" ht="31.5" x14ac:dyDescent="0.25">
      <c r="A108" s="99">
        <f>'F4.2'!A105</f>
        <v>0</v>
      </c>
      <c r="B108" s="100" t="str">
        <f>'F4.2'!B105</f>
        <v>IDC</v>
      </c>
      <c r="C108" s="101" t="str">
        <f>'F4.2'!C105</f>
        <v>IDC</v>
      </c>
      <c r="D108" s="99" t="str">
        <f>'F4.2'!D105</f>
        <v>MERC/TECH 1/CAPEX/20142015/0010</v>
      </c>
      <c r="E108" s="146">
        <f>IF('F4.2'!F105=0,"-",'F4.2'!F105)</f>
        <v>41928</v>
      </c>
      <c r="F108" s="297"/>
      <c r="G108" s="146">
        <f t="shared" si="3"/>
        <v>41928</v>
      </c>
      <c r="H108" s="146"/>
      <c r="I108" s="146" t="str">
        <f>IF('F4.2'!L105=0,"-",'F4.2'!L105)</f>
        <v>-</v>
      </c>
      <c r="J108" s="146" t="str">
        <f>IF('F4.2'!M105=0,"-",'F4.2'!M105)</f>
        <v>-</v>
      </c>
      <c r="K108" s="146"/>
      <c r="L108" s="146" t="str">
        <f>IF('F4.2'!N105=0,"-",'F4.2'!N105)</f>
        <v>-</v>
      </c>
      <c r="M108" s="102">
        <f>IF(C108="DPR",0,'F4.2'!H105)</f>
        <v>1.25</v>
      </c>
      <c r="N108" s="102">
        <f>SUM('F4.2'!T105:V105)</f>
        <v>0</v>
      </c>
      <c r="O108" s="297"/>
      <c r="P108" s="298">
        <f t="shared" si="5"/>
        <v>1.25</v>
      </c>
      <c r="Q108" s="297"/>
      <c r="R108" s="297"/>
      <c r="S108" s="102">
        <f t="shared" si="4"/>
        <v>1.25</v>
      </c>
    </row>
    <row r="109" spans="1:19" s="19" customFormat="1" ht="31.5" x14ac:dyDescent="0.25">
      <c r="A109" s="106">
        <f>'F4.2'!A106</f>
        <v>18</v>
      </c>
      <c r="B109" s="107" t="str">
        <f>'F4.2'!B106</f>
        <v>Procurement of Gear Box &amp; Wear Resistance liners for coal mills of Unit#5&amp;6 &amp; Supply of Gear Box for Coal Mills of Unit#7</v>
      </c>
      <c r="C109" s="106" t="str">
        <f>'F4.2'!C106</f>
        <v>DPR</v>
      </c>
      <c r="D109" s="106" t="str">
        <f>'F4.2'!D106</f>
        <v>MERC/TECH 1/CAPEX/20142015/01220</v>
      </c>
      <c r="E109" s="147">
        <f>IF('F4.2'!F106=0,"-",'F4.2'!F106)</f>
        <v>41968</v>
      </c>
      <c r="F109" s="297"/>
      <c r="G109" s="147">
        <f t="shared" si="3"/>
        <v>41968</v>
      </c>
      <c r="H109" s="147"/>
      <c r="I109" s="147" t="str">
        <f>IF('F4.2'!L106=0,"-",'F4.2'!L106)</f>
        <v>-</v>
      </c>
      <c r="J109" s="147" t="str">
        <f>IF('F4.2'!M106=0,"-",'F4.2'!M106)</f>
        <v>-</v>
      </c>
      <c r="K109" s="147"/>
      <c r="L109" s="147" t="str">
        <f>IF('F4.2'!N106=0,"-",'F4.2'!N106)</f>
        <v>-</v>
      </c>
      <c r="M109" s="82">
        <f>IF(C109="DPR",0,'F4.2'!H106)</f>
        <v>0</v>
      </c>
      <c r="N109" s="82">
        <f>SUM('F4.2'!T106:V106)</f>
        <v>0</v>
      </c>
      <c r="O109" s="297"/>
      <c r="P109" s="298">
        <f t="shared" si="5"/>
        <v>0</v>
      </c>
      <c r="Q109" s="297"/>
      <c r="R109" s="297"/>
      <c r="S109" s="82">
        <f t="shared" si="4"/>
        <v>0</v>
      </c>
    </row>
    <row r="110" spans="1:19" s="19" customFormat="1" ht="63" x14ac:dyDescent="0.25">
      <c r="A110" s="99">
        <f>'F4.2'!A107</f>
        <v>18.100000000000001</v>
      </c>
      <c r="B110" s="100" t="str">
        <f>'F4.2'!B107</f>
        <v>Complete bevel gear stage consisting of pinion with part nos 100, 106, 107, 109, 110, 158, 159 and gear with part nos 102, 401, 402, 12 X 403 of Flender make Bocholt KMS 850 Gear Boxes of XRP-1043 Coal Mill in Unit#5&amp;6.</v>
      </c>
      <c r="C110" s="101" t="str">
        <f>'F4.2'!C107</f>
        <v>Scheme</v>
      </c>
      <c r="D110" s="99" t="str">
        <f>'F4.2'!D107</f>
        <v>MERC/TECH 1/CAPEX/20142015/01220</v>
      </c>
      <c r="E110" s="146">
        <f>IF('F4.2'!F107=0,"-",'F4.2'!F107)</f>
        <v>41968</v>
      </c>
      <c r="F110" s="297"/>
      <c r="G110" s="146">
        <f t="shared" si="3"/>
        <v>41968</v>
      </c>
      <c r="H110" s="146"/>
      <c r="I110" s="146" t="str">
        <f>IF('F4.2'!L107=0,"-",'F4.2'!L107)</f>
        <v>-</v>
      </c>
      <c r="J110" s="146" t="str">
        <f>IF('F4.2'!M107=0,"-",'F4.2'!M107)</f>
        <v>-</v>
      </c>
      <c r="K110" s="146"/>
      <c r="L110" s="146" t="str">
        <f>IF('F4.2'!N107=0,"-",'F4.2'!N107)</f>
        <v>-</v>
      </c>
      <c r="M110" s="102">
        <f>IF(C110="DPR",0,'F4.2'!H107)</f>
        <v>4.4387999999999996</v>
      </c>
      <c r="N110" s="102">
        <f>SUM('F4.2'!T107:V107)</f>
        <v>1.621920096</v>
      </c>
      <c r="O110" s="297"/>
      <c r="P110" s="298">
        <f t="shared" si="5"/>
        <v>2.8168799039999994</v>
      </c>
      <c r="Q110" s="297"/>
      <c r="R110" s="297"/>
      <c r="S110" s="102">
        <f t="shared" si="4"/>
        <v>2.8168799039999994</v>
      </c>
    </row>
    <row r="111" spans="1:19" s="19" customFormat="1" ht="31.5" x14ac:dyDescent="0.25">
      <c r="A111" s="99">
        <f>'F4.2'!A108</f>
        <v>18.2</v>
      </c>
      <c r="B111" s="100" t="str">
        <f>'F4.2'!B108</f>
        <v>Manufacturing, Supply and Application of Wear Resistance Liners inside the mill body of XRP 1043 Coal Mill in unit-5&amp;6</v>
      </c>
      <c r="C111" s="101" t="str">
        <f>'F4.2'!C108</f>
        <v>Scheme</v>
      </c>
      <c r="D111" s="99" t="str">
        <f>'F4.2'!D108</f>
        <v>MERC/TECH 1/CAPEX/20142015/01220</v>
      </c>
      <c r="E111" s="146">
        <f>IF('F4.2'!F108=0,"-",'F4.2'!F108)</f>
        <v>41968</v>
      </c>
      <c r="F111" s="297"/>
      <c r="G111" s="146">
        <f t="shared" si="3"/>
        <v>41968</v>
      </c>
      <c r="H111" s="146"/>
      <c r="I111" s="146" t="str">
        <f>IF('F4.2'!L108=0,"-",'F4.2'!L108)</f>
        <v>-</v>
      </c>
      <c r="J111" s="146" t="str">
        <f>IF('F4.2'!M108=0,"-",'F4.2'!M108)</f>
        <v>-</v>
      </c>
      <c r="K111" s="146"/>
      <c r="L111" s="146" t="str">
        <f>IF('F4.2'!N108=0,"-",'F4.2'!N108)</f>
        <v>-</v>
      </c>
      <c r="M111" s="102">
        <f>IF(C111="DPR",0,'F4.2'!H108)</f>
        <v>2.2756532600000003</v>
      </c>
      <c r="N111" s="102">
        <f>SUM('F4.2'!T108:V108)</f>
        <v>2.2756532600000003</v>
      </c>
      <c r="O111" s="297"/>
      <c r="P111" s="298">
        <f t="shared" si="5"/>
        <v>0</v>
      </c>
      <c r="Q111" s="297"/>
      <c r="R111" s="297"/>
      <c r="S111" s="102">
        <f t="shared" si="4"/>
        <v>0</v>
      </c>
    </row>
    <row r="112" spans="1:19" s="19" customFormat="1" ht="63" x14ac:dyDescent="0.25">
      <c r="A112" s="99">
        <f>'F4.2'!A109</f>
        <v>18.3</v>
      </c>
      <c r="B112" s="100" t="str">
        <f>'F4.2'!B109</f>
        <v>Complete Gear Box type H2C630 without coupling, without lubrication unit. As per order CMD ref: 20/0900212-GA Dwg No 524932 and as per attached list for main reducer gear box of coal mill BBD 4772 in Unit#7.</v>
      </c>
      <c r="C112" s="101" t="str">
        <f>'F4.2'!C109</f>
        <v>Scheme</v>
      </c>
      <c r="D112" s="99" t="str">
        <f>'F4.2'!D109</f>
        <v>MERC/TECH 1/CAPEX/20142015/01220</v>
      </c>
      <c r="E112" s="146">
        <f>IF('F4.2'!F109=0,"-",'F4.2'!F109)</f>
        <v>41968</v>
      </c>
      <c r="F112" s="297"/>
      <c r="G112" s="146">
        <f t="shared" si="3"/>
        <v>41968</v>
      </c>
      <c r="H112" s="146"/>
      <c r="I112" s="146" t="str">
        <f>IF('F4.2'!L109=0,"-",'F4.2'!L109)</f>
        <v>-</v>
      </c>
      <c r="J112" s="146" t="str">
        <f>IF('F4.2'!M109=0,"-",'F4.2'!M109)</f>
        <v>-</v>
      </c>
      <c r="K112" s="146"/>
      <c r="L112" s="146" t="str">
        <f>IF('F4.2'!N109=0,"-",'F4.2'!N109)</f>
        <v>-</v>
      </c>
      <c r="M112" s="102">
        <f>IF(C112="DPR",0,'F4.2'!H109)</f>
        <v>4.4664999999999999</v>
      </c>
      <c r="N112" s="102">
        <f>SUM('F4.2'!T109:V109)</f>
        <v>2.2257651389999999</v>
      </c>
      <c r="O112" s="297"/>
      <c r="P112" s="298">
        <f t="shared" si="5"/>
        <v>2.240734861</v>
      </c>
      <c r="Q112" s="297"/>
      <c r="R112" s="297"/>
      <c r="S112" s="102">
        <f t="shared" si="4"/>
        <v>2.240734861</v>
      </c>
    </row>
    <row r="113" spans="1:19" s="19" customFormat="1" ht="31.5" x14ac:dyDescent="0.25">
      <c r="A113" s="99">
        <f>'F4.2'!A110</f>
        <v>0</v>
      </c>
      <c r="B113" s="100" t="str">
        <f>'F4.2'!B110</f>
        <v>IDC</v>
      </c>
      <c r="C113" s="101" t="str">
        <f>'F4.2'!C110</f>
        <v>IDC</v>
      </c>
      <c r="D113" s="99" t="str">
        <f>'F4.2'!D110</f>
        <v>MERC/TECH 1/CAPEX/20142015/01220</v>
      </c>
      <c r="E113" s="146">
        <f>IF('F4.2'!F110=0,"-",'F4.2'!F110)</f>
        <v>41968</v>
      </c>
      <c r="F113" s="297"/>
      <c r="G113" s="146">
        <f t="shared" si="3"/>
        <v>41968</v>
      </c>
      <c r="H113" s="146"/>
      <c r="I113" s="146" t="str">
        <f>IF('F4.2'!L110=0,"-",'F4.2'!L110)</f>
        <v>-</v>
      </c>
      <c r="J113" s="146" t="str">
        <f>IF('F4.2'!M110=0,"-",'F4.2'!M110)</f>
        <v>-</v>
      </c>
      <c r="K113" s="146"/>
      <c r="L113" s="146" t="str">
        <f>IF('F4.2'!N110=0,"-",'F4.2'!N110)</f>
        <v>-</v>
      </c>
      <c r="M113" s="102">
        <f>IF(C113="DPR",0,'F4.2'!H110)</f>
        <v>0.73350000000000004</v>
      </c>
      <c r="N113" s="102">
        <f>SUM('F4.2'!T110:V110)</f>
        <v>0</v>
      </c>
      <c r="O113" s="297"/>
      <c r="P113" s="298">
        <f t="shared" si="5"/>
        <v>0.73350000000000004</v>
      </c>
      <c r="Q113" s="297"/>
      <c r="R113" s="297"/>
      <c r="S113" s="102">
        <f t="shared" si="4"/>
        <v>0.73350000000000004</v>
      </c>
    </row>
    <row r="114" spans="1:19" s="19" customFormat="1" ht="31.5" x14ac:dyDescent="0.25">
      <c r="A114" s="106">
        <f>'F4.2'!A111</f>
        <v>19</v>
      </c>
      <c r="B114" s="107" t="str">
        <f>'F4.2'!B111</f>
        <v>Procurement &amp; Replacement of Condenser tubes for 500MW Unit-6 &amp; BFP cartridge for Unit 5, 6 &amp; 7</v>
      </c>
      <c r="C114" s="106" t="str">
        <f>'F4.2'!C111</f>
        <v>DPR</v>
      </c>
      <c r="D114" s="106" t="str">
        <f>'F4.2'!D111</f>
        <v>MERC/TECH 1/CAPEX/20142015/00950</v>
      </c>
      <c r="E114" s="147">
        <f>IF('F4.2'!F111=0,"-",'F4.2'!F111)</f>
        <v>41893</v>
      </c>
      <c r="F114" s="297"/>
      <c r="G114" s="147">
        <f t="shared" si="3"/>
        <v>41893</v>
      </c>
      <c r="H114" s="147"/>
      <c r="I114" s="147" t="str">
        <f>IF('F4.2'!L111=0,"-",'F4.2'!L111)</f>
        <v>-</v>
      </c>
      <c r="J114" s="147" t="str">
        <f>IF('F4.2'!M111=0,"-",'F4.2'!M111)</f>
        <v>-</v>
      </c>
      <c r="K114" s="147"/>
      <c r="L114" s="147" t="str">
        <f>IF('F4.2'!N111=0,"-",'F4.2'!N111)</f>
        <v>-</v>
      </c>
      <c r="M114" s="82">
        <f>IF(C114="DPR",0,'F4.2'!H111)</f>
        <v>0</v>
      </c>
      <c r="N114" s="82">
        <f>SUM('F4.2'!T111:V111)</f>
        <v>0</v>
      </c>
      <c r="O114" s="297"/>
      <c r="P114" s="298">
        <f t="shared" si="5"/>
        <v>0</v>
      </c>
      <c r="Q114" s="297"/>
      <c r="R114" s="297"/>
      <c r="S114" s="82">
        <f t="shared" si="4"/>
        <v>0</v>
      </c>
    </row>
    <row r="115" spans="1:19" s="19" customFormat="1" ht="31.5" x14ac:dyDescent="0.25">
      <c r="A115" s="99">
        <f>'F4.2'!A112</f>
        <v>19.100000000000001</v>
      </c>
      <c r="B115" s="100" t="str">
        <f>'F4.2'!B112</f>
        <v>Procurement of Cartridge Assembly for Boiler Feed Pump type FK 4E 36</v>
      </c>
      <c r="C115" s="101" t="str">
        <f>'F4.2'!C112</f>
        <v>Scheme</v>
      </c>
      <c r="D115" s="99" t="str">
        <f>'F4.2'!D112</f>
        <v>MERC/TECH 1/CAPEX/20142015/00950</v>
      </c>
      <c r="E115" s="146">
        <f>IF('F4.2'!F112=0,"-",'F4.2'!F112)</f>
        <v>41893</v>
      </c>
      <c r="F115" s="297"/>
      <c r="G115" s="146">
        <f t="shared" si="3"/>
        <v>41893</v>
      </c>
      <c r="H115" s="146"/>
      <c r="I115" s="146" t="str">
        <f>IF('F4.2'!L112=0,"-",'F4.2'!L112)</f>
        <v>-</v>
      </c>
      <c r="J115" s="146" t="str">
        <f>IF('F4.2'!M112=0,"-",'F4.2'!M112)</f>
        <v>-</v>
      </c>
      <c r="K115" s="146"/>
      <c r="L115" s="146" t="str">
        <f>IF('F4.2'!N112=0,"-",'F4.2'!N112)</f>
        <v>-</v>
      </c>
      <c r="M115" s="102">
        <f>IF(C115="DPR",0,'F4.2'!H112)</f>
        <v>4.87</v>
      </c>
      <c r="N115" s="102">
        <f>SUM('F4.2'!T112:V112)</f>
        <v>2.8937499999999998</v>
      </c>
      <c r="O115" s="297"/>
      <c r="P115" s="298">
        <f t="shared" si="5"/>
        <v>1.9762500000000003</v>
      </c>
      <c r="Q115" s="297"/>
      <c r="R115" s="297"/>
      <c r="S115" s="102">
        <f t="shared" si="4"/>
        <v>1.9762500000000003</v>
      </c>
    </row>
    <row r="116" spans="1:19" s="19" customFormat="1" ht="31.5" x14ac:dyDescent="0.25">
      <c r="A116" s="99">
        <f>'F4.2'!A113</f>
        <v>19.2</v>
      </c>
      <c r="B116" s="100" t="str">
        <f>'F4.2'!B113</f>
        <v>Procurement &amp; Replacement of Condenser tubes for 500MW Unit-6</v>
      </c>
      <c r="C116" s="101" t="str">
        <f>'F4.2'!C113</f>
        <v>Scheme</v>
      </c>
      <c r="D116" s="99" t="str">
        <f>'F4.2'!D113</f>
        <v>MERC/TECH 1/CAPEX/20142015/00950</v>
      </c>
      <c r="E116" s="146">
        <f>IF('F4.2'!F113=0,"-",'F4.2'!F113)</f>
        <v>41893</v>
      </c>
      <c r="F116" s="297"/>
      <c r="G116" s="146">
        <f t="shared" si="3"/>
        <v>41893</v>
      </c>
      <c r="H116" s="146"/>
      <c r="I116" s="146" t="str">
        <f>IF('F4.2'!L113=0,"-",'F4.2'!L113)</f>
        <v>-</v>
      </c>
      <c r="J116" s="146" t="str">
        <f>IF('F4.2'!M113=0,"-",'F4.2'!M113)</f>
        <v>-</v>
      </c>
      <c r="K116" s="146"/>
      <c r="L116" s="146" t="str">
        <f>IF('F4.2'!N113=0,"-",'F4.2'!N113)</f>
        <v>-</v>
      </c>
      <c r="M116" s="102">
        <f>IF(C116="DPR",0,'F4.2'!H113)</f>
        <v>7.0937340000000004</v>
      </c>
      <c r="N116" s="102">
        <f>SUM('F4.2'!T113:V113)</f>
        <v>6.1698368290000003</v>
      </c>
      <c r="O116" s="297"/>
      <c r="P116" s="298">
        <f t="shared" si="5"/>
        <v>0.92389717100000013</v>
      </c>
      <c r="Q116" s="297"/>
      <c r="R116" s="297"/>
      <c r="S116" s="102">
        <f t="shared" si="4"/>
        <v>0.92389717100000013</v>
      </c>
    </row>
    <row r="117" spans="1:19" s="19" customFormat="1" ht="31.5" x14ac:dyDescent="0.25">
      <c r="A117" s="99">
        <f>'F4.2'!A114</f>
        <v>0</v>
      </c>
      <c r="B117" s="100" t="str">
        <f>'F4.2'!B114</f>
        <v>IDC</v>
      </c>
      <c r="C117" s="101" t="str">
        <f>'F4.2'!C114</f>
        <v>IDC</v>
      </c>
      <c r="D117" s="99" t="str">
        <f>'F4.2'!D114</f>
        <v>MERC/TECH 1/CAPEX/20142015/00950</v>
      </c>
      <c r="E117" s="146">
        <f>IF('F4.2'!F114=0,"-",'F4.2'!F114)</f>
        <v>41893</v>
      </c>
      <c r="F117" s="297"/>
      <c r="G117" s="146">
        <f t="shared" si="3"/>
        <v>41893</v>
      </c>
      <c r="H117" s="146"/>
      <c r="I117" s="146" t="str">
        <f>IF('F4.2'!L114=0,"-",'F4.2'!L114)</f>
        <v>-</v>
      </c>
      <c r="J117" s="146" t="str">
        <f>IF('F4.2'!M114=0,"-",'F4.2'!M114)</f>
        <v>-</v>
      </c>
      <c r="K117" s="146"/>
      <c r="L117" s="146" t="str">
        <f>IF('F4.2'!N114=0,"-",'F4.2'!N114)</f>
        <v>-</v>
      </c>
      <c r="M117" s="102">
        <f>IF(C117="DPR",0,'F4.2'!H114)</f>
        <v>1.2</v>
      </c>
      <c r="N117" s="102">
        <f>SUM('F4.2'!T114:V114)</f>
        <v>0</v>
      </c>
      <c r="O117" s="297"/>
      <c r="P117" s="298">
        <f t="shared" si="5"/>
        <v>1.2</v>
      </c>
      <c r="Q117" s="297"/>
      <c r="R117" s="297"/>
      <c r="S117" s="102">
        <f t="shared" si="4"/>
        <v>1.2</v>
      </c>
    </row>
    <row r="118" spans="1:19" s="19" customFormat="1" ht="31.5" x14ac:dyDescent="0.25">
      <c r="A118" s="106">
        <f>'F4.2'!A115</f>
        <v>20</v>
      </c>
      <c r="B118" s="107" t="str">
        <f>'F4.2'!B115</f>
        <v>210/500 MW CHP performance improvement</v>
      </c>
      <c r="C118" s="106" t="str">
        <f>'F4.2'!C115</f>
        <v>DPR</v>
      </c>
      <c r="D118" s="106" t="str">
        <f>'F4.2'!D115</f>
        <v>MERC/Cell No. 1/CAPEX/ 20152016/00634</v>
      </c>
      <c r="E118" s="147">
        <f>IF('F4.2'!F115=0,"-",'F4.2'!F115)</f>
        <v>42256</v>
      </c>
      <c r="F118" s="297"/>
      <c r="G118" s="147">
        <f t="shared" si="3"/>
        <v>42256</v>
      </c>
      <c r="H118" s="147"/>
      <c r="I118" s="147" t="str">
        <f>IF('F4.2'!L115=0,"-",'F4.2'!L115)</f>
        <v>-</v>
      </c>
      <c r="J118" s="147" t="str">
        <f>IF('F4.2'!M115=0,"-",'F4.2'!M115)</f>
        <v>-</v>
      </c>
      <c r="K118" s="147"/>
      <c r="L118" s="147" t="str">
        <f>IF('F4.2'!N115=0,"-",'F4.2'!N115)</f>
        <v>-</v>
      </c>
      <c r="M118" s="82">
        <f>IF(C118="DPR",0,'F4.2'!H115)</f>
        <v>0</v>
      </c>
      <c r="N118" s="82">
        <f>SUM('F4.2'!T115:V115)</f>
        <v>0</v>
      </c>
      <c r="O118" s="297"/>
      <c r="P118" s="298">
        <f t="shared" si="5"/>
        <v>0</v>
      </c>
      <c r="Q118" s="297"/>
      <c r="R118" s="297"/>
      <c r="S118" s="82">
        <f t="shared" si="4"/>
        <v>0</v>
      </c>
    </row>
    <row r="119" spans="1:19" s="19" customFormat="1" ht="31.5" x14ac:dyDescent="0.25">
      <c r="A119" s="99">
        <f>'F4.2'!A116</f>
        <v>20.100000000000001</v>
      </c>
      <c r="B119" s="100" t="str">
        <f>'F4.2'!B116</f>
        <v>Provision of over band suspended magnets for CHP-C.</v>
      </c>
      <c r="C119" s="101" t="str">
        <f>'F4.2'!C116</f>
        <v>Scheme</v>
      </c>
      <c r="D119" s="99" t="str">
        <f>'F4.2'!D116</f>
        <v>MERC/Cell No. 1/CAPEX/ 20152016/00634</v>
      </c>
      <c r="E119" s="146">
        <f>IF('F4.2'!F116=0,"-",'F4.2'!F116)</f>
        <v>42256</v>
      </c>
      <c r="F119" s="297"/>
      <c r="G119" s="146">
        <f t="shared" si="3"/>
        <v>42256</v>
      </c>
      <c r="H119" s="146"/>
      <c r="I119" s="146" t="str">
        <f>IF('F4.2'!L116=0,"-",'F4.2'!L116)</f>
        <v>-</v>
      </c>
      <c r="J119" s="146" t="str">
        <f>IF('F4.2'!M116=0,"-",'F4.2'!M116)</f>
        <v>-</v>
      </c>
      <c r="K119" s="146"/>
      <c r="L119" s="146" t="str">
        <f>IF('F4.2'!N116=0,"-",'F4.2'!N116)</f>
        <v>-</v>
      </c>
      <c r="M119" s="102">
        <f>IF(C119="DPR",0,'F4.2'!H116)</f>
        <v>1.077</v>
      </c>
      <c r="N119" s="102">
        <f>SUM('F4.2'!T116:V116)</f>
        <v>0.90834481999999994</v>
      </c>
      <c r="O119" s="297"/>
      <c r="P119" s="298">
        <f t="shared" si="5"/>
        <v>0.16865518000000002</v>
      </c>
      <c r="Q119" s="297"/>
      <c r="R119" s="297"/>
      <c r="S119" s="102">
        <f t="shared" si="4"/>
        <v>0.16865518000000002</v>
      </c>
    </row>
    <row r="120" spans="1:19" s="19" customFormat="1" ht="47.25" x14ac:dyDescent="0.25">
      <c r="A120" s="99">
        <f>'F4.2'!A117</f>
        <v>20.2</v>
      </c>
      <c r="B120" s="100" t="str">
        <f>'F4.2'!B117</f>
        <v>1. Procurement of HT contactor for bunkering side auxiliary at CHP B
2. Procurement of HT contactor for unloading side Critical Auxiliary at CHP-B</v>
      </c>
      <c r="C120" s="101" t="str">
        <f>'F4.2'!C117</f>
        <v>Scheme</v>
      </c>
      <c r="D120" s="99" t="str">
        <f>'F4.2'!D117</f>
        <v>MERC/Cell No. 1/CAPEX/ 20152016/00634</v>
      </c>
      <c r="E120" s="146">
        <f>IF('F4.2'!F117=0,"-",'F4.2'!F117)</f>
        <v>42256</v>
      </c>
      <c r="F120" s="297"/>
      <c r="G120" s="146">
        <f t="shared" si="3"/>
        <v>42256</v>
      </c>
      <c r="H120" s="146"/>
      <c r="I120" s="146" t="str">
        <f>IF('F4.2'!L117=0,"-",'F4.2'!L117)</f>
        <v>-</v>
      </c>
      <c r="J120" s="146" t="str">
        <f>IF('F4.2'!M117=0,"-",'F4.2'!M117)</f>
        <v>-</v>
      </c>
      <c r="K120" s="146"/>
      <c r="L120" s="146" t="str">
        <f>IF('F4.2'!N117=0,"-",'F4.2'!N117)</f>
        <v>-</v>
      </c>
      <c r="M120" s="102">
        <f>IF(C120="DPR",0,'F4.2'!H117)</f>
        <v>5.7590000000000003</v>
      </c>
      <c r="N120" s="102">
        <f>SUM('F4.2'!T117:V117)</f>
        <v>2.894304</v>
      </c>
      <c r="O120" s="297"/>
      <c r="P120" s="298">
        <f t="shared" si="5"/>
        <v>2.8646960000000004</v>
      </c>
      <c r="Q120" s="297"/>
      <c r="R120" s="297"/>
      <c r="S120" s="102">
        <f t="shared" si="4"/>
        <v>2.8646960000000004</v>
      </c>
    </row>
    <row r="121" spans="1:19" s="19" customFormat="1" ht="31.5" x14ac:dyDescent="0.25">
      <c r="A121" s="99">
        <f>'F4.2'!A118</f>
        <v>20.3</v>
      </c>
      <c r="B121" s="100" t="str">
        <f>'F4.2'!B118</f>
        <v>Bulldozer BD-155</v>
      </c>
      <c r="C121" s="101" t="str">
        <f>'F4.2'!C118</f>
        <v>Scheme</v>
      </c>
      <c r="D121" s="99" t="str">
        <f>'F4.2'!D118</f>
        <v>MERC/Cell No. 1/CAPEX/ 20152016/00634</v>
      </c>
      <c r="E121" s="146">
        <f>IF('F4.2'!F118=0,"-",'F4.2'!F118)</f>
        <v>42256</v>
      </c>
      <c r="F121" s="297"/>
      <c r="G121" s="146">
        <f t="shared" si="3"/>
        <v>42256</v>
      </c>
      <c r="H121" s="146"/>
      <c r="I121" s="146" t="str">
        <f>IF('F4.2'!L118=0,"-",'F4.2'!L118)</f>
        <v>-</v>
      </c>
      <c r="J121" s="146" t="str">
        <f>IF('F4.2'!M118=0,"-",'F4.2'!M118)</f>
        <v>-</v>
      </c>
      <c r="K121" s="146"/>
      <c r="L121" s="146" t="str">
        <f>IF('F4.2'!N118=0,"-",'F4.2'!N118)</f>
        <v>-</v>
      </c>
      <c r="M121" s="102">
        <f>IF(C121="DPR",0,'F4.2'!H118)</f>
        <v>5.12</v>
      </c>
      <c r="N121" s="102">
        <f>SUM('F4.2'!T118:V118)</f>
        <v>7.9707386820000004</v>
      </c>
      <c r="O121" s="297"/>
      <c r="P121" s="298">
        <f t="shared" si="5"/>
        <v>-2.8507386820000002</v>
      </c>
      <c r="Q121" s="297"/>
      <c r="R121" s="297"/>
      <c r="S121" s="102">
        <f t="shared" si="4"/>
        <v>-2.8507386820000002</v>
      </c>
    </row>
    <row r="122" spans="1:19" s="19" customFormat="1" ht="31.5" x14ac:dyDescent="0.25">
      <c r="A122" s="99">
        <f>'F4.2'!A119</f>
        <v>20.399999999999999</v>
      </c>
      <c r="B122" s="100" t="str">
        <f>'F4.2'!B119</f>
        <v>Modification of wagon tippler CHP-A</v>
      </c>
      <c r="C122" s="101" t="str">
        <f>'F4.2'!C119</f>
        <v>Scheme</v>
      </c>
      <c r="D122" s="99" t="str">
        <f>'F4.2'!D119</f>
        <v>MERC/Cell No. 1/CAPEX/ 20152016/00634</v>
      </c>
      <c r="E122" s="146">
        <f>IF('F4.2'!F119=0,"-",'F4.2'!F119)</f>
        <v>42256</v>
      </c>
      <c r="F122" s="297"/>
      <c r="G122" s="146">
        <f t="shared" si="3"/>
        <v>42256</v>
      </c>
      <c r="H122" s="146"/>
      <c r="I122" s="146" t="str">
        <f>IF('F4.2'!L119=0,"-",'F4.2'!L119)</f>
        <v>-</v>
      </c>
      <c r="J122" s="146" t="str">
        <f>IF('F4.2'!M119=0,"-",'F4.2'!M119)</f>
        <v>-</v>
      </c>
      <c r="K122" s="146"/>
      <c r="L122" s="146" t="str">
        <f>IF('F4.2'!N119=0,"-",'F4.2'!N119)</f>
        <v>-</v>
      </c>
      <c r="M122" s="102">
        <f>IF(C122="DPR",0,'F4.2'!H119)</f>
        <v>3.8969999999999998</v>
      </c>
      <c r="N122" s="102">
        <f>SUM('F4.2'!T119:V119)</f>
        <v>4.488435977</v>
      </c>
      <c r="O122" s="297"/>
      <c r="P122" s="298">
        <f t="shared" si="5"/>
        <v>-0.59143597700000017</v>
      </c>
      <c r="Q122" s="297"/>
      <c r="R122" s="297"/>
      <c r="S122" s="102">
        <f t="shared" si="4"/>
        <v>-0.59143597700000017</v>
      </c>
    </row>
    <row r="123" spans="1:19" s="19" customFormat="1" ht="31.5" x14ac:dyDescent="0.25">
      <c r="A123" s="99">
        <f>'F4.2'!A120</f>
        <v>0</v>
      </c>
      <c r="B123" s="100" t="str">
        <f>'F4.2'!B120</f>
        <v>IDC</v>
      </c>
      <c r="C123" s="101" t="str">
        <f>'F4.2'!C120</f>
        <v>IDC</v>
      </c>
      <c r="D123" s="99" t="str">
        <f>'F4.2'!D120</f>
        <v>MERC/Cell No. 1/CAPEX/ 20152016/00634</v>
      </c>
      <c r="E123" s="146">
        <f>IF('F4.2'!F120=0,"-",'F4.2'!F120)</f>
        <v>42256</v>
      </c>
      <c r="F123" s="297"/>
      <c r="G123" s="146">
        <f t="shared" si="3"/>
        <v>42256</v>
      </c>
      <c r="H123" s="146"/>
      <c r="I123" s="146" t="str">
        <f>IF('F4.2'!L120=0,"-",'F4.2'!L120)</f>
        <v>-</v>
      </c>
      <c r="J123" s="146" t="str">
        <f>IF('F4.2'!M120=0,"-",'F4.2'!M120)</f>
        <v>-</v>
      </c>
      <c r="K123" s="146"/>
      <c r="L123" s="146" t="str">
        <f>IF('F4.2'!N120=0,"-",'F4.2'!N120)</f>
        <v>-</v>
      </c>
      <c r="M123" s="102">
        <f>IF(C123="DPR",0,'F4.2'!H120)</f>
        <v>0.45</v>
      </c>
      <c r="N123" s="102">
        <f>SUM('F4.2'!T120:V120)</f>
        <v>0</v>
      </c>
      <c r="O123" s="297"/>
      <c r="P123" s="298">
        <f t="shared" si="5"/>
        <v>0.45</v>
      </c>
      <c r="Q123" s="297"/>
      <c r="R123" s="297"/>
      <c r="S123" s="102">
        <f t="shared" si="4"/>
        <v>0.45</v>
      </c>
    </row>
    <row r="124" spans="1:19" s="19" customFormat="1" ht="31.5" x14ac:dyDescent="0.25">
      <c r="A124" s="238">
        <f>'F4.2'!A121</f>
        <v>21</v>
      </c>
      <c r="B124" s="239" t="str">
        <f>'F4.2'!B121</f>
        <v>Improvement in Electrical Systems</v>
      </c>
      <c r="C124" s="25" t="str">
        <f>'F4.2'!C121</f>
        <v>DPR</v>
      </c>
      <c r="D124" s="25" t="str">
        <f>'F4.2'!D121</f>
        <v>MERC/CAPEX/20162017/00192</v>
      </c>
      <c r="E124" s="139">
        <f>IF('F4.2'!F121=0,"-",'F4.2'!F121)</f>
        <v>42500</v>
      </c>
      <c r="F124" s="30"/>
      <c r="G124" s="139">
        <f t="shared" si="3"/>
        <v>42500</v>
      </c>
      <c r="H124" s="144"/>
      <c r="I124" s="139" t="str">
        <f>IF('F4.2'!L121=0,"-",'F4.2'!L121)</f>
        <v>-</v>
      </c>
      <c r="J124" s="139" t="str">
        <f>IF('F4.2'!M121=0,"-",'F4.2'!M121)</f>
        <v>-</v>
      </c>
      <c r="K124" s="144"/>
      <c r="L124" s="139" t="str">
        <f>IF('F4.2'!N121=0,"-",'F4.2'!N121)</f>
        <v>-</v>
      </c>
      <c r="M124" s="27">
        <f>IF(C124="DPR",0,'F4.2'!H121)</f>
        <v>0</v>
      </c>
      <c r="N124" s="27">
        <f>SUM('F4.2'!T121:V121)</f>
        <v>0</v>
      </c>
      <c r="O124" s="30"/>
      <c r="P124" s="131">
        <f t="shared" si="5"/>
        <v>0</v>
      </c>
      <c r="Q124" s="30"/>
      <c r="R124" s="30"/>
      <c r="S124" s="27">
        <f t="shared" si="4"/>
        <v>0</v>
      </c>
    </row>
    <row r="125" spans="1:19" s="19" customFormat="1" ht="31.5" x14ac:dyDescent="0.25">
      <c r="A125" s="252">
        <f>'F4.2'!A122</f>
        <v>21.1</v>
      </c>
      <c r="B125" s="253" t="str">
        <f>'F4.2'!B122</f>
        <v>Station Battery set 1 &amp; 2 of 220V, 2190  AH Capacity (2V X 110 Cells) New type Make- Exide</v>
      </c>
      <c r="C125" s="66" t="str">
        <f>'F4.2'!C122</f>
        <v>Scheme</v>
      </c>
      <c r="D125" s="29" t="str">
        <f>'F4.2'!D122</f>
        <v>MERC/CAPEX/20162017/00192</v>
      </c>
      <c r="E125" s="140">
        <f>IF('F4.2'!F122=0,"-",'F4.2'!F122)</f>
        <v>42500</v>
      </c>
      <c r="F125" s="30"/>
      <c r="G125" s="140">
        <f t="shared" si="3"/>
        <v>42500</v>
      </c>
      <c r="H125" s="145"/>
      <c r="I125" s="140" t="str">
        <f>IF('F4.2'!L122=0,"-",'F4.2'!L122)</f>
        <v>-</v>
      </c>
      <c r="J125" s="140" t="str">
        <f>IF('F4.2'!M122=0,"-",'F4.2'!M122)</f>
        <v>-</v>
      </c>
      <c r="K125" s="145"/>
      <c r="L125" s="140" t="str">
        <f>IF('F4.2'!N122=0,"-",'F4.2'!N122)</f>
        <v>-</v>
      </c>
      <c r="M125" s="28">
        <f>IF(C125="DPR",0,'F4.2'!H122)</f>
        <v>2.71</v>
      </c>
      <c r="N125" s="28">
        <f>SUM('F4.2'!T122:V122)</f>
        <v>3.7130741999999999</v>
      </c>
      <c r="O125" s="30"/>
      <c r="P125" s="131">
        <f t="shared" si="5"/>
        <v>-1.0030741999999999</v>
      </c>
      <c r="Q125" s="30"/>
      <c r="R125" s="30"/>
      <c r="S125" s="28">
        <f t="shared" si="4"/>
        <v>-1.0030741999999999</v>
      </c>
    </row>
    <row r="126" spans="1:19" s="19" customFormat="1" ht="31.5" x14ac:dyDescent="0.25">
      <c r="A126" s="252">
        <f>'F4.2'!A123</f>
        <v>21.2</v>
      </c>
      <c r="B126" s="253" t="str">
        <f>'F4.2'!B123</f>
        <v>The G1 &amp; G2 Battery sets of 24V, 1825AH Capacity (13 Nos. cells X 2= 26 Nos. cells) plantetype Make- Exide</v>
      </c>
      <c r="C126" s="66" t="str">
        <f>'F4.2'!C123</f>
        <v>Scheme</v>
      </c>
      <c r="D126" s="29" t="str">
        <f>'F4.2'!D123</f>
        <v>MERC/CAPEX/20162017/00192</v>
      </c>
      <c r="E126" s="140">
        <f>IF('F4.2'!F123=0,"-",'F4.2'!F123)</f>
        <v>42500</v>
      </c>
      <c r="F126" s="30"/>
      <c r="G126" s="140">
        <f t="shared" si="3"/>
        <v>42500</v>
      </c>
      <c r="H126" s="145"/>
      <c r="I126" s="140" t="str">
        <f>IF('F4.2'!L123=0,"-",'F4.2'!L123)</f>
        <v>-</v>
      </c>
      <c r="J126" s="140" t="str">
        <f>IF('F4.2'!M123=0,"-",'F4.2'!M123)</f>
        <v>-</v>
      </c>
      <c r="K126" s="145"/>
      <c r="L126" s="140" t="str">
        <f>IF('F4.2'!N123=0,"-",'F4.2'!N123)</f>
        <v>-</v>
      </c>
      <c r="M126" s="28">
        <f>IF(C126="DPR",0,'F4.2'!H123)</f>
        <v>0.55000000000000004</v>
      </c>
      <c r="N126" s="28">
        <f>SUM('F4.2'!T123:V123)</f>
        <v>0.53016459999999999</v>
      </c>
      <c r="O126" s="30"/>
      <c r="P126" s="131">
        <f t="shared" si="5"/>
        <v>1.9835400000000059E-2</v>
      </c>
      <c r="Q126" s="30"/>
      <c r="R126" s="30"/>
      <c r="S126" s="28">
        <f t="shared" si="4"/>
        <v>1.9835400000000059E-2</v>
      </c>
    </row>
    <row r="127" spans="1:19" s="19" customFormat="1" ht="31.5" x14ac:dyDescent="0.25">
      <c r="A127" s="252">
        <f>'F4.2'!A124</f>
        <v>21.3</v>
      </c>
      <c r="B127" s="253" t="str">
        <f>'F4.2'!B124</f>
        <v>Replacement of 6.6 KV HT breakers at Ash Handling Plant by 6.6 KV SF6 contactors  suitable for frequent ON/OFFs.</v>
      </c>
      <c r="C127" s="66" t="str">
        <f>'F4.2'!C124</f>
        <v>Scheme</v>
      </c>
      <c r="D127" s="29" t="str">
        <f>'F4.2'!D124</f>
        <v>MERC/CAPEX/20162017/00192</v>
      </c>
      <c r="E127" s="140">
        <f>IF('F4.2'!F124=0,"-",'F4.2'!F124)</f>
        <v>42500</v>
      </c>
      <c r="F127" s="30"/>
      <c r="G127" s="140">
        <f t="shared" si="3"/>
        <v>42500</v>
      </c>
      <c r="H127" s="145"/>
      <c r="I127" s="140" t="str">
        <f>IF('F4.2'!L124=0,"-",'F4.2'!L124)</f>
        <v>-</v>
      </c>
      <c r="J127" s="140" t="str">
        <f>IF('F4.2'!M124=0,"-",'F4.2'!M124)</f>
        <v>-</v>
      </c>
      <c r="K127" s="145"/>
      <c r="L127" s="140" t="str">
        <f>IF('F4.2'!N124=0,"-",'F4.2'!N124)</f>
        <v>-</v>
      </c>
      <c r="M127" s="28">
        <f>IF(C127="DPR",0,'F4.2'!H124)</f>
        <v>3.12</v>
      </c>
      <c r="N127" s="28">
        <f>SUM('F4.2'!T124:V124)</f>
        <v>3.5539240080000001</v>
      </c>
      <c r="O127" s="30"/>
      <c r="P127" s="131">
        <f t="shared" si="5"/>
        <v>-0.43392400799999997</v>
      </c>
      <c r="Q127" s="30"/>
      <c r="R127" s="30"/>
      <c r="S127" s="28">
        <f t="shared" si="4"/>
        <v>-0.43392400799999997</v>
      </c>
    </row>
    <row r="128" spans="1:19" s="19" customFormat="1" ht="15.75" x14ac:dyDescent="0.25">
      <c r="A128" s="252">
        <f>'F4.2'!A125</f>
        <v>21.4</v>
      </c>
      <c r="B128" s="253" t="str">
        <f>'F4.2'!B125</f>
        <v>Micro-processor based flame scanners at Unit#3&amp;4 (210 MW)</v>
      </c>
      <c r="C128" s="66" t="str">
        <f>'F4.2'!C125</f>
        <v>Scheme</v>
      </c>
      <c r="D128" s="29" t="str">
        <f>'F4.2'!D125</f>
        <v>MERC/CAPEX/20162017/00192</v>
      </c>
      <c r="E128" s="140">
        <f>IF('F4.2'!F125=0,"-",'F4.2'!F125)</f>
        <v>42500</v>
      </c>
      <c r="F128" s="30"/>
      <c r="G128" s="140">
        <f t="shared" si="3"/>
        <v>42500</v>
      </c>
      <c r="H128" s="145"/>
      <c r="I128" s="140" t="str">
        <f>IF('F4.2'!L125=0,"-",'F4.2'!L125)</f>
        <v>-</v>
      </c>
      <c r="J128" s="140" t="str">
        <f>IF('F4.2'!M125=0,"-",'F4.2'!M125)</f>
        <v>-</v>
      </c>
      <c r="K128" s="145"/>
      <c r="L128" s="140" t="str">
        <f>IF('F4.2'!N125=0,"-",'F4.2'!N125)</f>
        <v>-</v>
      </c>
      <c r="M128" s="28">
        <f>IF(C128="DPR",0,'F4.2'!H125)</f>
        <v>2.34</v>
      </c>
      <c r="N128" s="28">
        <f>SUM('F4.2'!T125:V125)</f>
        <v>3.3241367359999998</v>
      </c>
      <c r="O128" s="30"/>
      <c r="P128" s="131">
        <f t="shared" si="5"/>
        <v>-0.98413673599999996</v>
      </c>
      <c r="Q128" s="30"/>
      <c r="R128" s="30"/>
      <c r="S128" s="28">
        <f t="shared" si="4"/>
        <v>-0.98413673599999996</v>
      </c>
    </row>
    <row r="129" spans="1:19" s="19" customFormat="1" ht="31.5" x14ac:dyDescent="0.25">
      <c r="A129" s="252">
        <f>'F4.2'!A126</f>
        <v>21.5</v>
      </c>
      <c r="B129" s="253" t="str">
        <f>'F4.2'!B126</f>
        <v>Supply, erection and commissioning of Generator Protection scheme as per enclosed material schedule and scope of work for Unit-6</v>
      </c>
      <c r="C129" s="66" t="str">
        <f>'F4.2'!C126</f>
        <v>Scheme</v>
      </c>
      <c r="D129" s="29" t="str">
        <f>'F4.2'!D126</f>
        <v>MERC/CAPEX/20162017/00192</v>
      </c>
      <c r="E129" s="140">
        <f>IF('F4.2'!F126=0,"-",'F4.2'!F126)</f>
        <v>42500</v>
      </c>
      <c r="F129" s="30"/>
      <c r="G129" s="140">
        <f t="shared" si="3"/>
        <v>42500</v>
      </c>
      <c r="H129" s="145"/>
      <c r="I129" s="140" t="str">
        <f>IF('F4.2'!L126=0,"-",'F4.2'!L126)</f>
        <v>-</v>
      </c>
      <c r="J129" s="140" t="str">
        <f>IF('F4.2'!M126=0,"-",'F4.2'!M126)</f>
        <v>-</v>
      </c>
      <c r="K129" s="145"/>
      <c r="L129" s="140" t="str">
        <f>IF('F4.2'!N126=0,"-",'F4.2'!N126)</f>
        <v>-</v>
      </c>
      <c r="M129" s="28">
        <f>IF(C129="DPR",0,'F4.2'!H126)</f>
        <v>1.03</v>
      </c>
      <c r="N129" s="28">
        <f>SUM('F4.2'!T126:V126)</f>
        <v>1.1915800000000001</v>
      </c>
      <c r="O129" s="30"/>
      <c r="P129" s="131">
        <f t="shared" si="5"/>
        <v>-0.16158000000000006</v>
      </c>
      <c r="Q129" s="30"/>
      <c r="R129" s="30"/>
      <c r="S129" s="28">
        <f t="shared" si="4"/>
        <v>-0.16158000000000006</v>
      </c>
    </row>
    <row r="130" spans="1:19" s="19" customFormat="1" ht="15.75" x14ac:dyDescent="0.25">
      <c r="A130" s="252">
        <f>'F4.2'!A127</f>
        <v>0</v>
      </c>
      <c r="B130" s="253" t="str">
        <f>'F4.2'!B127</f>
        <v>IDC</v>
      </c>
      <c r="C130" s="66" t="str">
        <f>'F4.2'!C127</f>
        <v>IDC</v>
      </c>
      <c r="D130" s="29" t="str">
        <f>'F4.2'!D127</f>
        <v>MERC/CAPEX/20162017/00192</v>
      </c>
      <c r="E130" s="140">
        <f>IF('F4.2'!F127=0,"-",'F4.2'!F127)</f>
        <v>42500</v>
      </c>
      <c r="F130" s="30"/>
      <c r="G130" s="140">
        <f t="shared" si="3"/>
        <v>42500</v>
      </c>
      <c r="H130" s="145"/>
      <c r="I130" s="140" t="str">
        <f>IF('F4.2'!L127=0,"-",'F4.2'!L127)</f>
        <v>-</v>
      </c>
      <c r="J130" s="140" t="str">
        <f>IF('F4.2'!M127=0,"-",'F4.2'!M127)</f>
        <v>-</v>
      </c>
      <c r="K130" s="145"/>
      <c r="L130" s="140" t="str">
        <f>IF('F4.2'!N127=0,"-",'F4.2'!N127)</f>
        <v>-</v>
      </c>
      <c r="M130" s="28">
        <f>IF(C130="DPR",0,'F4.2'!H127)</f>
        <v>0.75</v>
      </c>
      <c r="N130" s="28">
        <f>SUM('F4.2'!T127:V127)</f>
        <v>0</v>
      </c>
      <c r="O130" s="30"/>
      <c r="P130" s="131">
        <f t="shared" si="5"/>
        <v>0.75</v>
      </c>
      <c r="Q130" s="30"/>
      <c r="R130" s="30"/>
      <c r="S130" s="28">
        <f t="shared" si="4"/>
        <v>0.75</v>
      </c>
    </row>
    <row r="131" spans="1:19" s="19" customFormat="1" ht="31.5" x14ac:dyDescent="0.25">
      <c r="A131" s="238">
        <f>'F4.2'!A128</f>
        <v>22</v>
      </c>
      <c r="B131" s="239" t="str">
        <f>'F4.2'!B128</f>
        <v>Implementation of MPCB related ESP performance Improvement schemes at Chandrapur STPS Unit 3 to 7</v>
      </c>
      <c r="C131" s="25" t="str">
        <f>'F4.2'!C128</f>
        <v>DPR</v>
      </c>
      <c r="D131" s="25" t="str">
        <f>'F4.2'!D128</f>
        <v>MERC/CAPEX/20152016/00420</v>
      </c>
      <c r="E131" s="139">
        <f>IF('F4.2'!F128=0,"-",'F4.2'!F128)</f>
        <v>42584</v>
      </c>
      <c r="F131" s="30"/>
      <c r="G131" s="139">
        <f t="shared" si="3"/>
        <v>42584</v>
      </c>
      <c r="H131" s="144"/>
      <c r="I131" s="139" t="str">
        <f>IF('F4.2'!L128=0,"-",'F4.2'!L128)</f>
        <v>-</v>
      </c>
      <c r="J131" s="139" t="str">
        <f>IF('F4.2'!M128=0,"-",'F4.2'!M128)</f>
        <v>-</v>
      </c>
      <c r="K131" s="144"/>
      <c r="L131" s="139" t="str">
        <f>IF('F4.2'!N128=0,"-",'F4.2'!N128)</f>
        <v>-</v>
      </c>
      <c r="M131" s="27">
        <f>IF(C131="DPR",0,'F4.2'!H128)</f>
        <v>0</v>
      </c>
      <c r="N131" s="27">
        <f>SUM('F4.2'!T128:V128)</f>
        <v>0</v>
      </c>
      <c r="O131" s="30"/>
      <c r="P131" s="131">
        <f t="shared" si="5"/>
        <v>0</v>
      </c>
      <c r="Q131" s="30"/>
      <c r="R131" s="30"/>
      <c r="S131" s="27">
        <f t="shared" si="4"/>
        <v>0</v>
      </c>
    </row>
    <row r="132" spans="1:19" s="19" customFormat="1" ht="31.5" x14ac:dyDescent="0.25">
      <c r="A132" s="252">
        <f>'F4.2'!A129</f>
        <v>22.1</v>
      </c>
      <c r="B132" s="253" t="str">
        <f>'F4.2'!B129</f>
        <v>Supply of internals of ESP. ( model-2FAA-5 X 32-13290-2) 1st &amp; 2nd fields in Unit #3 &amp; Works</v>
      </c>
      <c r="C132" s="66" t="str">
        <f>'F4.2'!C129</f>
        <v>Scheme</v>
      </c>
      <c r="D132" s="29" t="str">
        <f>'F4.2'!D129</f>
        <v>MERC/CAPEX/20152016/00420</v>
      </c>
      <c r="E132" s="140">
        <f>IF('F4.2'!F129=0,"-",'F4.2'!F129)</f>
        <v>42584</v>
      </c>
      <c r="F132" s="30"/>
      <c r="G132" s="140">
        <f t="shared" si="3"/>
        <v>42584</v>
      </c>
      <c r="H132" s="145"/>
      <c r="I132" s="140" t="str">
        <f>IF('F4.2'!L129=0,"-",'F4.2'!L129)</f>
        <v>-</v>
      </c>
      <c r="J132" s="140" t="str">
        <f>IF('F4.2'!M129=0,"-",'F4.2'!M129)</f>
        <v>-</v>
      </c>
      <c r="K132" s="145"/>
      <c r="L132" s="140" t="str">
        <f>IF('F4.2'!N129=0,"-",'F4.2'!N129)</f>
        <v>-</v>
      </c>
      <c r="M132" s="28">
        <f>IF(C132="DPR",0,'F4.2'!H129)</f>
        <v>4.6100000000000003</v>
      </c>
      <c r="N132" s="28">
        <f>SUM('F4.2'!T129:V129)</f>
        <v>3.9121787139999999</v>
      </c>
      <c r="O132" s="30"/>
      <c r="P132" s="131">
        <f t="shared" si="5"/>
        <v>0.69782128600000037</v>
      </c>
      <c r="Q132" s="30"/>
      <c r="R132" s="30"/>
      <c r="S132" s="28">
        <f t="shared" si="4"/>
        <v>0.69782128600000037</v>
      </c>
    </row>
    <row r="133" spans="1:19" s="19" customFormat="1" ht="31.5" x14ac:dyDescent="0.25">
      <c r="A133" s="252">
        <f>'F4.2'!A130</f>
        <v>22.2</v>
      </c>
      <c r="B133" s="253" t="str">
        <f>'F4.2'!B130</f>
        <v>Supply of internals of ESP. ( model-2FAA-5 X 32-13290-2) 1st &amp; 2nd fields in Unit #4 &amp; Works</v>
      </c>
      <c r="C133" s="66" t="str">
        <f>'F4.2'!C130</f>
        <v>Scheme</v>
      </c>
      <c r="D133" s="29" t="str">
        <f>'F4.2'!D130</f>
        <v>MERC/CAPEX/20152016/00420</v>
      </c>
      <c r="E133" s="140">
        <f>IF('F4.2'!F130=0,"-",'F4.2'!F130)</f>
        <v>42584</v>
      </c>
      <c r="F133" s="30"/>
      <c r="G133" s="140">
        <f t="shared" si="3"/>
        <v>42584</v>
      </c>
      <c r="H133" s="145"/>
      <c r="I133" s="140" t="str">
        <f>IF('F4.2'!L130=0,"-",'F4.2'!L130)</f>
        <v>-</v>
      </c>
      <c r="J133" s="140" t="str">
        <f>IF('F4.2'!M130=0,"-",'F4.2'!M130)</f>
        <v>-</v>
      </c>
      <c r="K133" s="145"/>
      <c r="L133" s="140" t="str">
        <f>IF('F4.2'!N130=0,"-",'F4.2'!N130)</f>
        <v>-</v>
      </c>
      <c r="M133" s="28">
        <f>IF(C133="DPR",0,'F4.2'!H130)</f>
        <v>4.6100000000000003</v>
      </c>
      <c r="N133" s="28">
        <f>SUM('F4.2'!T130:V130)</f>
        <v>0</v>
      </c>
      <c r="O133" s="30"/>
      <c r="P133" s="131">
        <f t="shared" si="5"/>
        <v>4.6100000000000003</v>
      </c>
      <c r="Q133" s="30"/>
      <c r="R133" s="30"/>
      <c r="S133" s="28">
        <f t="shared" si="4"/>
        <v>4.6100000000000003</v>
      </c>
    </row>
    <row r="134" spans="1:19" s="19" customFormat="1" ht="31.5" x14ac:dyDescent="0.25">
      <c r="A134" s="252">
        <f>'F4.2'!A131</f>
        <v>22.3</v>
      </c>
      <c r="B134" s="253" t="str">
        <f>'F4.2'!B131</f>
        <v>Installation of SOx/ NOx analyzers for unit-3 to 7 along with all required hardware and software (Statutory requirement).</v>
      </c>
      <c r="C134" s="66" t="str">
        <f>'F4.2'!C131</f>
        <v>Scheme</v>
      </c>
      <c r="D134" s="29" t="str">
        <f>'F4.2'!D131</f>
        <v>MERC/CAPEX/20152016/00420</v>
      </c>
      <c r="E134" s="140">
        <f>IF('F4.2'!F131=0,"-",'F4.2'!F131)</f>
        <v>42584</v>
      </c>
      <c r="F134" s="30"/>
      <c r="G134" s="140">
        <f t="shared" si="3"/>
        <v>42584</v>
      </c>
      <c r="H134" s="145"/>
      <c r="I134" s="140" t="str">
        <f>IF('F4.2'!L131=0,"-",'F4.2'!L131)</f>
        <v>-</v>
      </c>
      <c r="J134" s="140" t="str">
        <f>IF('F4.2'!M131=0,"-",'F4.2'!M131)</f>
        <v>-</v>
      </c>
      <c r="K134" s="145"/>
      <c r="L134" s="140" t="str">
        <f>IF('F4.2'!N131=0,"-",'F4.2'!N131)</f>
        <v>-</v>
      </c>
      <c r="M134" s="28">
        <f>IF(C134="DPR",0,'F4.2'!H131)</f>
        <v>2.98</v>
      </c>
      <c r="N134" s="28">
        <f>SUM('F4.2'!T131:V131)</f>
        <v>1.37732225</v>
      </c>
      <c r="O134" s="30"/>
      <c r="P134" s="131">
        <f t="shared" si="5"/>
        <v>1.60267775</v>
      </c>
      <c r="Q134" s="30"/>
      <c r="R134" s="30"/>
      <c r="S134" s="28">
        <f t="shared" si="4"/>
        <v>1.60267775</v>
      </c>
    </row>
    <row r="135" spans="1:19" s="19" customFormat="1" ht="47.25" x14ac:dyDescent="0.25">
      <c r="A135" s="252">
        <f>'F4.2'!A132</f>
        <v>22.4</v>
      </c>
      <c r="B135" s="253" t="str">
        <f>'F4.2'!B132</f>
        <v>Design, Engineering, Supply, Erection and Commissioning of High pressure MIST/FOG Generating System at Track hopper, WT 1 &amp; 2 of 500MW, Crusher House, Transfer Points &amp; Bunker house of 500MW</v>
      </c>
      <c r="C135" s="66" t="str">
        <f>'F4.2'!C132</f>
        <v>Scheme</v>
      </c>
      <c r="D135" s="29" t="str">
        <f>'F4.2'!D132</f>
        <v>MERC/CAPEX/20152016/00420</v>
      </c>
      <c r="E135" s="140">
        <f>IF('F4.2'!F132=0,"-",'F4.2'!F132)</f>
        <v>42584</v>
      </c>
      <c r="F135" s="30"/>
      <c r="G135" s="140">
        <f t="shared" si="3"/>
        <v>42584</v>
      </c>
      <c r="H135" s="145"/>
      <c r="I135" s="140" t="str">
        <f>IF('F4.2'!L132=0,"-",'F4.2'!L132)</f>
        <v>-</v>
      </c>
      <c r="J135" s="140" t="str">
        <f>IF('F4.2'!M132=0,"-",'F4.2'!M132)</f>
        <v>-</v>
      </c>
      <c r="K135" s="145"/>
      <c r="L135" s="140" t="str">
        <f>IF('F4.2'!N132=0,"-",'F4.2'!N132)</f>
        <v>-</v>
      </c>
      <c r="M135" s="28">
        <f>IF(C135="DPR",0,'F4.2'!H132)</f>
        <v>5.37</v>
      </c>
      <c r="N135" s="28">
        <f>SUM('F4.2'!T132:V132)</f>
        <v>4.5728099999999996</v>
      </c>
      <c r="O135" s="30"/>
      <c r="P135" s="131">
        <f t="shared" si="5"/>
        <v>0.79719000000000051</v>
      </c>
      <c r="Q135" s="30"/>
      <c r="R135" s="30"/>
      <c r="S135" s="28">
        <f t="shared" si="4"/>
        <v>0.79719000000000051</v>
      </c>
    </row>
    <row r="136" spans="1:19" s="19" customFormat="1" ht="15.75" x14ac:dyDescent="0.25">
      <c r="A136" s="252">
        <f>'F4.2'!A133</f>
        <v>0</v>
      </c>
      <c r="B136" s="253" t="str">
        <f>'F4.2'!B133</f>
        <v>IDC</v>
      </c>
      <c r="C136" s="66" t="str">
        <f>'F4.2'!C133</f>
        <v>IDC</v>
      </c>
      <c r="D136" s="29" t="str">
        <f>'F4.2'!D133</f>
        <v>MERC/CAPEX/20152016/00420</v>
      </c>
      <c r="E136" s="140">
        <f>IF('F4.2'!F133=0,"-",'F4.2'!F133)</f>
        <v>42584</v>
      </c>
      <c r="F136" s="30"/>
      <c r="G136" s="140">
        <f t="shared" si="3"/>
        <v>42584</v>
      </c>
      <c r="H136" s="145"/>
      <c r="I136" s="140" t="str">
        <f>IF('F4.2'!L133=0,"-",'F4.2'!L133)</f>
        <v>-</v>
      </c>
      <c r="J136" s="140" t="str">
        <f>IF('F4.2'!M133=0,"-",'F4.2'!M133)</f>
        <v>-</v>
      </c>
      <c r="K136" s="145"/>
      <c r="L136" s="140" t="str">
        <f>IF('F4.2'!N133=0,"-",'F4.2'!N133)</f>
        <v>-</v>
      </c>
      <c r="M136" s="28">
        <f>IF(C136="DPR",0,'F4.2'!H133)</f>
        <v>0.6</v>
      </c>
      <c r="N136" s="28">
        <f>SUM('F4.2'!T133:V133)</f>
        <v>0</v>
      </c>
      <c r="O136" s="30"/>
      <c r="P136" s="131">
        <f t="shared" si="5"/>
        <v>0.6</v>
      </c>
      <c r="Q136" s="30"/>
      <c r="R136" s="30"/>
      <c r="S136" s="28">
        <f t="shared" si="4"/>
        <v>0.6</v>
      </c>
    </row>
    <row r="137" spans="1:19" s="19" customFormat="1" ht="31.5" x14ac:dyDescent="0.25">
      <c r="A137" s="106">
        <f>'F4.2'!A134</f>
        <v>23</v>
      </c>
      <c r="B137" s="107" t="str">
        <f>'F4.2'!B134</f>
        <v>Performance Improvement &amp; Life enhancement of 500MW CHP-B</v>
      </c>
      <c r="C137" s="106" t="str">
        <f>'F4.2'!C134</f>
        <v>DPR</v>
      </c>
      <c r="D137" s="106" t="str">
        <f>'F4.2'!D134</f>
        <v>MERC/CAPEX/20162017/01067</v>
      </c>
      <c r="E137" s="147">
        <f>IF('F4.2'!F134=0,"-",'F4.2'!F134)</f>
        <v>42702</v>
      </c>
      <c r="F137" s="297"/>
      <c r="G137" s="147">
        <f t="shared" si="3"/>
        <v>42702</v>
      </c>
      <c r="H137" s="147"/>
      <c r="I137" s="147" t="str">
        <f>IF('F4.2'!L134=0,"-",'F4.2'!L134)</f>
        <v>-</v>
      </c>
      <c r="J137" s="147" t="str">
        <f>IF('F4.2'!M134=0,"-",'F4.2'!M134)</f>
        <v>-</v>
      </c>
      <c r="K137" s="147"/>
      <c r="L137" s="147" t="str">
        <f>IF('F4.2'!N134=0,"-",'F4.2'!N134)</f>
        <v>-</v>
      </c>
      <c r="M137" s="82">
        <f>IF(C137="DPR",0,'F4.2'!H134)</f>
        <v>0</v>
      </c>
      <c r="N137" s="82">
        <f>SUM('F4.2'!T134:V134)</f>
        <v>0</v>
      </c>
      <c r="O137" s="297"/>
      <c r="P137" s="298">
        <f t="shared" si="5"/>
        <v>0</v>
      </c>
      <c r="Q137" s="297"/>
      <c r="R137" s="297"/>
      <c r="S137" s="82">
        <f t="shared" si="4"/>
        <v>0</v>
      </c>
    </row>
    <row r="138" spans="1:19" s="19" customFormat="1" ht="15.75" x14ac:dyDescent="0.25">
      <c r="A138" s="99">
        <f>'F4.2'!A135</f>
        <v>23.1</v>
      </c>
      <c r="B138" s="100" t="str">
        <f>'F4.2'!B135</f>
        <v>Life Enhancement of Stacker reclaimer of CHP-B.</v>
      </c>
      <c r="C138" s="101" t="str">
        <f>'F4.2'!C135</f>
        <v>Scheme</v>
      </c>
      <c r="D138" s="99" t="str">
        <f>'F4.2'!D135</f>
        <v>MERC/CAPEX/20162017/01067</v>
      </c>
      <c r="E138" s="146">
        <f>IF('F4.2'!F135=0,"-",'F4.2'!F135)</f>
        <v>42702</v>
      </c>
      <c r="F138" s="297"/>
      <c r="G138" s="146">
        <f t="shared" si="3"/>
        <v>42702</v>
      </c>
      <c r="H138" s="146"/>
      <c r="I138" s="146" t="str">
        <f>IF('F4.2'!L135=0,"-",'F4.2'!L135)</f>
        <v>-</v>
      </c>
      <c r="J138" s="146" t="str">
        <f>IF('F4.2'!M135=0,"-",'F4.2'!M135)</f>
        <v>-</v>
      </c>
      <c r="K138" s="146"/>
      <c r="L138" s="146" t="str">
        <f>IF('F4.2'!N135=0,"-",'F4.2'!N135)</f>
        <v>-</v>
      </c>
      <c r="M138" s="102">
        <f>IF(C138="DPR",0,'F4.2'!H135)</f>
        <v>5.76</v>
      </c>
      <c r="N138" s="102">
        <f>SUM('F4.2'!T135:V135)</f>
        <v>5.2949505139999999</v>
      </c>
      <c r="O138" s="297"/>
      <c r="P138" s="298">
        <f t="shared" si="5"/>
        <v>0.46504948599999985</v>
      </c>
      <c r="Q138" s="297"/>
      <c r="R138" s="297"/>
      <c r="S138" s="102">
        <f t="shared" si="4"/>
        <v>0.46504948599999985</v>
      </c>
    </row>
    <row r="139" spans="1:19" s="19" customFormat="1" ht="31.5" x14ac:dyDescent="0.25">
      <c r="A139" s="99">
        <f>'F4.2'!A136</f>
        <v>23.2</v>
      </c>
      <c r="B139" s="100" t="str">
        <f>'F4.2'!B136</f>
        <v>Renovation including replacement of hydraulic system of paddle feeder with up gradations at CHPB.</v>
      </c>
      <c r="C139" s="101" t="str">
        <f>'F4.2'!C136</f>
        <v>Scheme</v>
      </c>
      <c r="D139" s="99" t="str">
        <f>'F4.2'!D136</f>
        <v>MERC/CAPEX/20162017/01067</v>
      </c>
      <c r="E139" s="146">
        <f>IF('F4.2'!F136=0,"-",'F4.2'!F136)</f>
        <v>42702</v>
      </c>
      <c r="F139" s="297"/>
      <c r="G139" s="146">
        <f t="shared" ref="G139:G198" si="6">E139</f>
        <v>42702</v>
      </c>
      <c r="H139" s="146"/>
      <c r="I139" s="146" t="str">
        <f>IF('F4.2'!L136=0,"-",'F4.2'!L136)</f>
        <v>-</v>
      </c>
      <c r="J139" s="146" t="str">
        <f>IF('F4.2'!M136=0,"-",'F4.2'!M136)</f>
        <v>-</v>
      </c>
      <c r="K139" s="146"/>
      <c r="L139" s="146" t="str">
        <f>IF('F4.2'!N136=0,"-",'F4.2'!N136)</f>
        <v>-</v>
      </c>
      <c r="M139" s="102">
        <f>IF(C139="DPR",0,'F4.2'!H136)</f>
        <v>2.19</v>
      </c>
      <c r="N139" s="102">
        <f>SUM('F4.2'!T136:V136)</f>
        <v>2.3147547999999998</v>
      </c>
      <c r="O139" s="297"/>
      <c r="P139" s="298">
        <f t="shared" si="5"/>
        <v>-0.12475479999999983</v>
      </c>
      <c r="Q139" s="297"/>
      <c r="R139" s="297"/>
      <c r="S139" s="102">
        <f t="shared" ref="S139:S198" si="7">IF(SUM(O139:R139)=0,M139-N139,SUM(O139:R139))</f>
        <v>-0.12475479999999983</v>
      </c>
    </row>
    <row r="140" spans="1:19" s="19" customFormat="1" ht="31.5" x14ac:dyDescent="0.25">
      <c r="A140" s="99">
        <f>'F4.2'!A137</f>
        <v>23.3</v>
      </c>
      <c r="B140" s="100" t="str">
        <f>'F4.2'!B137</f>
        <v>Renovation of hydraulic system of wagon tippler and side arm charger with procurement of its essential spares at CHPB.</v>
      </c>
      <c r="C140" s="101" t="str">
        <f>'F4.2'!C137</f>
        <v>Scheme</v>
      </c>
      <c r="D140" s="99" t="str">
        <f>'F4.2'!D137</f>
        <v>MERC/CAPEX/20162017/01067</v>
      </c>
      <c r="E140" s="146">
        <f>IF('F4.2'!F137=0,"-",'F4.2'!F137)</f>
        <v>42702</v>
      </c>
      <c r="F140" s="297"/>
      <c r="G140" s="146">
        <f t="shared" si="6"/>
        <v>42702</v>
      </c>
      <c r="H140" s="146"/>
      <c r="I140" s="146" t="str">
        <f>IF('F4.2'!L137=0,"-",'F4.2'!L137)</f>
        <v>-</v>
      </c>
      <c r="J140" s="146" t="str">
        <f>IF('F4.2'!M137=0,"-",'F4.2'!M137)</f>
        <v>-</v>
      </c>
      <c r="K140" s="146"/>
      <c r="L140" s="146" t="str">
        <f>IF('F4.2'!N137=0,"-",'F4.2'!N137)</f>
        <v>-</v>
      </c>
      <c r="M140" s="102">
        <f>IF(C140="DPR",0,'F4.2'!H137)</f>
        <v>10.33</v>
      </c>
      <c r="N140" s="102">
        <f>SUM('F4.2'!T137:V137)</f>
        <v>11.7941</v>
      </c>
      <c r="O140" s="297"/>
      <c r="P140" s="298">
        <f t="shared" ref="P140:P199" si="8">M140-N140</f>
        <v>-1.4641000000000002</v>
      </c>
      <c r="Q140" s="297"/>
      <c r="R140" s="297"/>
      <c r="S140" s="102">
        <f t="shared" si="7"/>
        <v>-1.4641000000000002</v>
      </c>
    </row>
    <row r="141" spans="1:19" s="19" customFormat="1" ht="15.75" x14ac:dyDescent="0.25">
      <c r="A141" s="99">
        <f>'F4.2'!A138</f>
        <v>0</v>
      </c>
      <c r="B141" s="100" t="str">
        <f>'F4.2'!B138</f>
        <v>IDC</v>
      </c>
      <c r="C141" s="101" t="str">
        <f>'F4.2'!C138</f>
        <v>IDC</v>
      </c>
      <c r="D141" s="99" t="str">
        <f>'F4.2'!D138</f>
        <v>MERC/CAPEX/20162017/01067</v>
      </c>
      <c r="E141" s="146">
        <f>IF('F4.2'!F138=0,"-",'F4.2'!F138)</f>
        <v>42702</v>
      </c>
      <c r="F141" s="297"/>
      <c r="G141" s="146">
        <f t="shared" si="6"/>
        <v>42702</v>
      </c>
      <c r="H141" s="146"/>
      <c r="I141" s="146" t="str">
        <f>IF('F4.2'!L138=0,"-",'F4.2'!L138)</f>
        <v>-</v>
      </c>
      <c r="J141" s="146" t="str">
        <f>IF('F4.2'!M138=0,"-",'F4.2'!M138)</f>
        <v>-</v>
      </c>
      <c r="K141" s="146"/>
      <c r="L141" s="146" t="str">
        <f>IF('F4.2'!N138=0,"-",'F4.2'!N138)</f>
        <v>-</v>
      </c>
      <c r="M141" s="102">
        <f>IF(C141="DPR",0,'F4.2'!H138)</f>
        <v>0.5</v>
      </c>
      <c r="N141" s="102">
        <f>SUM('F4.2'!T138:V138)</f>
        <v>0</v>
      </c>
      <c r="O141" s="297"/>
      <c r="P141" s="298">
        <f t="shared" si="8"/>
        <v>0.5</v>
      </c>
      <c r="Q141" s="297"/>
      <c r="R141" s="297"/>
      <c r="S141" s="102">
        <f t="shared" si="7"/>
        <v>0.5</v>
      </c>
    </row>
    <row r="142" spans="1:19" s="19" customFormat="1" ht="31.5" x14ac:dyDescent="0.25">
      <c r="A142" s="106">
        <f>'F4.2'!A139</f>
        <v>24</v>
      </c>
      <c r="B142" s="107" t="str">
        <f>'F4.2'!B139</f>
        <v>Retrofitting of existing circuit breakers at Chandrapur STPS Unit-3, 4, 5, 6 and ODP-II</v>
      </c>
      <c r="C142" s="106" t="str">
        <f>'F4.2'!C139</f>
        <v>DPR</v>
      </c>
      <c r="D142" s="106" t="str">
        <f>'F4.2'!D139</f>
        <v>MERC/CAPEX/20162017/01475</v>
      </c>
      <c r="E142" s="147">
        <f>IF('F4.2'!F139=0,"-",'F4.2'!F139)</f>
        <v>42772</v>
      </c>
      <c r="F142" s="297"/>
      <c r="G142" s="147">
        <f t="shared" si="6"/>
        <v>42772</v>
      </c>
      <c r="H142" s="147"/>
      <c r="I142" s="147" t="str">
        <f>IF('F4.2'!L139=0,"-",'F4.2'!L139)</f>
        <v>-</v>
      </c>
      <c r="J142" s="147" t="str">
        <f>IF('F4.2'!M139=0,"-",'F4.2'!M139)</f>
        <v>-</v>
      </c>
      <c r="K142" s="147"/>
      <c r="L142" s="147" t="str">
        <f>IF('F4.2'!N139=0,"-",'F4.2'!N139)</f>
        <v>-</v>
      </c>
      <c r="M142" s="82">
        <f>IF(C142="DPR",0,'F4.2'!H139)</f>
        <v>0</v>
      </c>
      <c r="N142" s="82">
        <f>SUM('F4.2'!T139:V139)</f>
        <v>0</v>
      </c>
      <c r="O142" s="297"/>
      <c r="P142" s="298">
        <f t="shared" si="8"/>
        <v>0</v>
      </c>
      <c r="Q142" s="297"/>
      <c r="R142" s="297"/>
      <c r="S142" s="82">
        <f t="shared" si="7"/>
        <v>0</v>
      </c>
    </row>
    <row r="143" spans="1:19" s="19" customFormat="1" ht="31.5" x14ac:dyDescent="0.25">
      <c r="A143" s="99">
        <f>'F4.2'!A140</f>
        <v>24.1</v>
      </c>
      <c r="B143" s="100" t="str">
        <f>'F4.2'!B140</f>
        <v>Retrofitting of existing Circuit breakers of AHP motor feeders at Unit # 5 &amp; 6</v>
      </c>
      <c r="C143" s="101" t="str">
        <f>'F4.2'!C140</f>
        <v>Scheme</v>
      </c>
      <c r="D143" s="99" t="str">
        <f>'F4.2'!D140</f>
        <v>MERC/CAPEX/20162017/01475</v>
      </c>
      <c r="E143" s="146">
        <f>IF('F4.2'!F140=0,"-",'F4.2'!F140)</f>
        <v>42772</v>
      </c>
      <c r="F143" s="297"/>
      <c r="G143" s="146">
        <f t="shared" si="6"/>
        <v>42772</v>
      </c>
      <c r="H143" s="146"/>
      <c r="I143" s="146" t="str">
        <f>IF('F4.2'!L140=0,"-",'F4.2'!L140)</f>
        <v>-</v>
      </c>
      <c r="J143" s="146" t="str">
        <f>IF('F4.2'!M140=0,"-",'F4.2'!M140)</f>
        <v>-</v>
      </c>
      <c r="K143" s="146"/>
      <c r="L143" s="146" t="str">
        <f>IF('F4.2'!N140=0,"-",'F4.2'!N140)</f>
        <v>-</v>
      </c>
      <c r="M143" s="102">
        <f>IF(C143="DPR",0,'F4.2'!H140)</f>
        <v>3.25</v>
      </c>
      <c r="N143" s="102">
        <f>SUM('F4.2'!T140:V140)</f>
        <v>3.8744195499999998</v>
      </c>
      <c r="O143" s="297"/>
      <c r="P143" s="298">
        <f t="shared" si="8"/>
        <v>-0.62441954999999982</v>
      </c>
      <c r="Q143" s="297"/>
      <c r="R143" s="297"/>
      <c r="S143" s="102">
        <f t="shared" si="7"/>
        <v>-0.62441954999999982</v>
      </c>
    </row>
    <row r="144" spans="1:19" s="19" customFormat="1" ht="31.5" x14ac:dyDescent="0.25">
      <c r="A144" s="99">
        <f>'F4.2'!A141</f>
        <v>24.2</v>
      </c>
      <c r="B144" s="100" t="str">
        <f>'F4.2'!B141</f>
        <v>Retrofitting of existing Circuit breakers installed at Unit Boards at Unit –5  &amp; Aundha Pump House (ODP-II)</v>
      </c>
      <c r="C144" s="101" t="str">
        <f>'F4.2'!C141</f>
        <v>Scheme</v>
      </c>
      <c r="D144" s="99" t="str">
        <f>'F4.2'!D141</f>
        <v>MERC/CAPEX/20162017/01475</v>
      </c>
      <c r="E144" s="146">
        <f>IF('F4.2'!F141=0,"-",'F4.2'!F141)</f>
        <v>42772</v>
      </c>
      <c r="F144" s="297"/>
      <c r="G144" s="146">
        <f t="shared" si="6"/>
        <v>42772</v>
      </c>
      <c r="H144" s="146"/>
      <c r="I144" s="146" t="str">
        <f>IF('F4.2'!L141=0,"-",'F4.2'!L141)</f>
        <v>-</v>
      </c>
      <c r="J144" s="146" t="str">
        <f>IF('F4.2'!M141=0,"-",'F4.2'!M141)</f>
        <v>-</v>
      </c>
      <c r="K144" s="146"/>
      <c r="L144" s="146" t="str">
        <f>IF('F4.2'!N141=0,"-",'F4.2'!N141)</f>
        <v>-</v>
      </c>
      <c r="M144" s="102">
        <f>IF(C144="DPR",0,'F4.2'!H141)</f>
        <v>3.46</v>
      </c>
      <c r="N144" s="102">
        <f>SUM('F4.2'!T141:V141)</f>
        <v>3.5522795499999997</v>
      </c>
      <c r="O144" s="297"/>
      <c r="P144" s="298">
        <f t="shared" si="8"/>
        <v>-9.2279549999999766E-2</v>
      </c>
      <c r="Q144" s="297"/>
      <c r="R144" s="297"/>
      <c r="S144" s="102">
        <f t="shared" si="7"/>
        <v>-9.2279549999999766E-2</v>
      </c>
    </row>
    <row r="145" spans="1:19" s="19" customFormat="1" ht="31.5" x14ac:dyDescent="0.25">
      <c r="A145" s="99">
        <f>'F4.2'!A142</f>
        <v>24.3</v>
      </c>
      <c r="B145" s="100" t="str">
        <f>'F4.2'!B142</f>
        <v xml:space="preserve">Retrofitting of existing Circuit breakers installed at Unit Boards at Unit –3&amp;4 </v>
      </c>
      <c r="C145" s="101" t="str">
        <f>'F4.2'!C142</f>
        <v>Scheme</v>
      </c>
      <c r="D145" s="99" t="str">
        <f>'F4.2'!D142</f>
        <v>MERC/CAPEX/20162017/01475</v>
      </c>
      <c r="E145" s="146">
        <f>IF('F4.2'!F142=0,"-",'F4.2'!F142)</f>
        <v>42772</v>
      </c>
      <c r="F145" s="297"/>
      <c r="G145" s="146">
        <f t="shared" si="6"/>
        <v>42772</v>
      </c>
      <c r="H145" s="146"/>
      <c r="I145" s="146" t="str">
        <f>IF('F4.2'!L142=0,"-",'F4.2'!L142)</f>
        <v>-</v>
      </c>
      <c r="J145" s="146" t="str">
        <f>IF('F4.2'!M142=0,"-",'F4.2'!M142)</f>
        <v>-</v>
      </c>
      <c r="K145" s="146"/>
      <c r="L145" s="146" t="str">
        <f>IF('F4.2'!N142=0,"-",'F4.2'!N142)</f>
        <v>-</v>
      </c>
      <c r="M145" s="102">
        <f>IF(C145="DPR",0,'F4.2'!H142)</f>
        <v>6.19</v>
      </c>
      <c r="N145" s="102">
        <f>SUM('F4.2'!T142:V142)</f>
        <v>4.5767479</v>
      </c>
      <c r="O145" s="297"/>
      <c r="P145" s="298">
        <f t="shared" si="8"/>
        <v>1.6132521000000004</v>
      </c>
      <c r="Q145" s="297"/>
      <c r="R145" s="297"/>
      <c r="S145" s="102">
        <f t="shared" si="7"/>
        <v>1.6132521000000004</v>
      </c>
    </row>
    <row r="146" spans="1:19" s="19" customFormat="1" ht="15.75" x14ac:dyDescent="0.25">
      <c r="A146" s="99">
        <f>'F4.2'!A143</f>
        <v>0</v>
      </c>
      <c r="B146" s="100" t="str">
        <f>'F4.2'!B143</f>
        <v>IDC</v>
      </c>
      <c r="C146" s="101" t="str">
        <f>'F4.2'!C143</f>
        <v>IDC</v>
      </c>
      <c r="D146" s="99" t="str">
        <f>'F4.2'!D143</f>
        <v>MERC/CAPEX/20162017/01475</v>
      </c>
      <c r="E146" s="146">
        <f>IF('F4.2'!F143=0,"-",'F4.2'!F143)</f>
        <v>42772</v>
      </c>
      <c r="F146" s="297"/>
      <c r="G146" s="146">
        <f t="shared" si="6"/>
        <v>42772</v>
      </c>
      <c r="H146" s="146"/>
      <c r="I146" s="146" t="str">
        <f>IF('F4.2'!L143=0,"-",'F4.2'!L143)</f>
        <v>-</v>
      </c>
      <c r="J146" s="146" t="str">
        <f>IF('F4.2'!M143=0,"-",'F4.2'!M143)</f>
        <v>-</v>
      </c>
      <c r="K146" s="146"/>
      <c r="L146" s="146" t="str">
        <f>IF('F4.2'!N143=0,"-",'F4.2'!N143)</f>
        <v>-</v>
      </c>
      <c r="M146" s="102">
        <f>IF(C146="DPR",0,'F4.2'!H143)</f>
        <v>0.8</v>
      </c>
      <c r="N146" s="102">
        <f>SUM('F4.2'!T143:V143)</f>
        <v>0</v>
      </c>
      <c r="O146" s="297"/>
      <c r="P146" s="298">
        <f t="shared" si="8"/>
        <v>0.8</v>
      </c>
      <c r="Q146" s="297"/>
      <c r="R146" s="297"/>
      <c r="S146" s="102">
        <f t="shared" si="7"/>
        <v>0.8</v>
      </c>
    </row>
    <row r="147" spans="1:19" s="19" customFormat="1" ht="31.5" x14ac:dyDescent="0.25">
      <c r="A147" s="238">
        <f>'F4.2'!A144</f>
        <v>25</v>
      </c>
      <c r="B147" s="239" t="str">
        <f>'F4.2'!B144</f>
        <v>Construction of Quarter Guard, Bachelor Accomodation &amp; Allied Structures in Phase I &amp; II for Induction of CISF Security</v>
      </c>
      <c r="C147" s="25" t="str">
        <f>'F4.2'!C144</f>
        <v>DPR</v>
      </c>
      <c r="D147" s="25" t="str">
        <f>'F4.2'!D144</f>
        <v>MERC/CAPEX/20162017/01269</v>
      </c>
      <c r="E147" s="139">
        <f>IF('F4.2'!F144=0,"-",'F4.2'!F144)</f>
        <v>42737</v>
      </c>
      <c r="F147" s="30"/>
      <c r="G147" s="139">
        <f t="shared" si="6"/>
        <v>42737</v>
      </c>
      <c r="H147" s="144"/>
      <c r="I147" s="139" t="str">
        <f>IF('F4.2'!L144=0,"-",'F4.2'!L144)</f>
        <v>-</v>
      </c>
      <c r="J147" s="139" t="str">
        <f>IF('F4.2'!M144=0,"-",'F4.2'!M144)</f>
        <v>-</v>
      </c>
      <c r="K147" s="144"/>
      <c r="L147" s="139" t="str">
        <f>IF('F4.2'!N144=0,"-",'F4.2'!N144)</f>
        <v>-</v>
      </c>
      <c r="M147" s="27">
        <f>IF(C147="DPR",0,'F4.2'!H144)</f>
        <v>0</v>
      </c>
      <c r="N147" s="27">
        <f>SUM('F4.2'!T144:V144)</f>
        <v>0</v>
      </c>
      <c r="O147" s="30"/>
      <c r="P147" s="131">
        <f t="shared" si="8"/>
        <v>0</v>
      </c>
      <c r="Q147" s="30"/>
      <c r="R147" s="30"/>
      <c r="S147" s="27">
        <f t="shared" si="7"/>
        <v>0</v>
      </c>
    </row>
    <row r="148" spans="1:19" s="19" customFormat="1" ht="31.5" x14ac:dyDescent="0.25">
      <c r="A148" s="252">
        <f>'F4.2'!A145</f>
        <v>25.1</v>
      </c>
      <c r="B148" s="253" t="str">
        <f>'F4.2'!B145</f>
        <v>Construction of Quarter Guard, Bachelor Accomodation &amp; Allied Structures in Phase I &amp; II for Induction of CISF Security</v>
      </c>
      <c r="C148" s="66" t="str">
        <f>'F4.2'!C145</f>
        <v>Scheme</v>
      </c>
      <c r="D148" s="29" t="str">
        <f>'F4.2'!D145</f>
        <v>MERC/CAPEX/20162017/01269</v>
      </c>
      <c r="E148" s="140">
        <f>IF('F4.2'!F145=0,"-",'F4.2'!F145)</f>
        <v>42737</v>
      </c>
      <c r="F148" s="30"/>
      <c r="G148" s="140">
        <f t="shared" si="6"/>
        <v>42737</v>
      </c>
      <c r="H148" s="145"/>
      <c r="I148" s="140" t="str">
        <f>IF('F4.2'!L145=0,"-",'F4.2'!L145)</f>
        <v>-</v>
      </c>
      <c r="J148" s="140" t="str">
        <f>IF('F4.2'!M145=0,"-",'F4.2'!M145)</f>
        <v>-</v>
      </c>
      <c r="K148" s="145"/>
      <c r="L148" s="140" t="str">
        <f>IF('F4.2'!N145=0,"-",'F4.2'!N145)</f>
        <v>-</v>
      </c>
      <c r="M148" s="28">
        <f>IF(C148="DPR",0,'F4.2'!H145)</f>
        <v>14.686</v>
      </c>
      <c r="N148" s="28">
        <f>SUM('F4.2'!T145:V145)</f>
        <v>12.400374417000002</v>
      </c>
      <c r="O148" s="30"/>
      <c r="P148" s="131">
        <f t="shared" si="8"/>
        <v>2.2856255829999981</v>
      </c>
      <c r="Q148" s="30"/>
      <c r="R148" s="30"/>
      <c r="S148" s="28">
        <f t="shared" si="7"/>
        <v>2.2856255829999981</v>
      </c>
    </row>
    <row r="149" spans="1:19" s="19" customFormat="1" ht="31.5" x14ac:dyDescent="0.25">
      <c r="A149" s="238">
        <f>'F4.2'!A146</f>
        <v>26</v>
      </c>
      <c r="B149" s="239" t="str">
        <f>'F4.2'!B146</f>
        <v>Pipe Conveyor System for Transporting Coal from Bhatadi Coal Mine to Chandrapur STPS.</v>
      </c>
      <c r="C149" s="25" t="str">
        <f>'F4.2'!C146</f>
        <v>DPR</v>
      </c>
      <c r="D149" s="25" t="str">
        <f>'F4.2'!D146</f>
        <v>MERC/CAPEX/20172018/4171</v>
      </c>
      <c r="E149" s="139">
        <f>IF('F4.2'!F146=0,"-",'F4.2'!F146)</f>
        <v>42986</v>
      </c>
      <c r="F149" s="30"/>
      <c r="G149" s="139">
        <f t="shared" si="6"/>
        <v>42986</v>
      </c>
      <c r="H149" s="144"/>
      <c r="I149" s="139" t="str">
        <f>IF('F4.2'!L146=0,"-",'F4.2'!L146)</f>
        <v>-</v>
      </c>
      <c r="J149" s="139" t="str">
        <f>IF('F4.2'!M146=0,"-",'F4.2'!M146)</f>
        <v>-</v>
      </c>
      <c r="K149" s="144"/>
      <c r="L149" s="139" t="str">
        <f>IF('F4.2'!N146=0,"-",'F4.2'!N146)</f>
        <v>-</v>
      </c>
      <c r="M149" s="27">
        <f>IF(C149="DPR",0,'F4.2'!H146)</f>
        <v>0</v>
      </c>
      <c r="N149" s="27">
        <f>SUM('F4.2'!T146:V146)</f>
        <v>0</v>
      </c>
      <c r="O149" s="30"/>
      <c r="P149" s="131">
        <f t="shared" si="8"/>
        <v>0</v>
      </c>
      <c r="Q149" s="30"/>
      <c r="R149" s="30"/>
      <c r="S149" s="27">
        <f t="shared" si="7"/>
        <v>0</v>
      </c>
    </row>
    <row r="150" spans="1:19" s="19" customFormat="1" ht="31.5" x14ac:dyDescent="0.25">
      <c r="A150" s="252">
        <f>'F4.2'!A147</f>
        <v>26.1</v>
      </c>
      <c r="B150" s="253" t="str">
        <f>'F4.2'!B147</f>
        <v>Pipe Conveyor System for Transporting Coal from Bhatadi Coal Mine to Chandrapur STPS.</v>
      </c>
      <c r="C150" s="66" t="str">
        <f>'F4.2'!C147</f>
        <v>Scheme</v>
      </c>
      <c r="D150" s="29" t="str">
        <f>'F4.2'!D147</f>
        <v>MERC/CAPEX/20172018/4171</v>
      </c>
      <c r="E150" s="140">
        <f>IF('F4.2'!F147=0,"-",'F4.2'!F147)</f>
        <v>42986</v>
      </c>
      <c r="F150" s="30"/>
      <c r="G150" s="140">
        <f t="shared" si="6"/>
        <v>42986</v>
      </c>
      <c r="H150" s="145"/>
      <c r="I150" s="140" t="str">
        <f>IF('F4.2'!L147=0,"-",'F4.2'!L147)</f>
        <v>-</v>
      </c>
      <c r="J150" s="140" t="str">
        <f>IF('F4.2'!M147=0,"-",'F4.2'!M147)</f>
        <v>-</v>
      </c>
      <c r="K150" s="145"/>
      <c r="L150" s="140" t="str">
        <f>IF('F4.2'!N147=0,"-",'F4.2'!N147)</f>
        <v>-</v>
      </c>
      <c r="M150" s="28">
        <f>IF(C150="DPR",0,'F4.2'!H147)</f>
        <v>196.26</v>
      </c>
      <c r="N150" s="28">
        <f>SUM('F4.2'!T147:V147)</f>
        <v>256.81526693500001</v>
      </c>
      <c r="O150" s="30"/>
      <c r="P150" s="131">
        <f t="shared" si="8"/>
        <v>-60.55526693500002</v>
      </c>
      <c r="Q150" s="30"/>
      <c r="R150" s="30"/>
      <c r="S150" s="28">
        <f t="shared" si="7"/>
        <v>-60.55526693500002</v>
      </c>
    </row>
    <row r="151" spans="1:19" s="19" customFormat="1" ht="31.5" x14ac:dyDescent="0.25">
      <c r="A151" s="106">
        <f>'F4.2'!A148</f>
        <v>27</v>
      </c>
      <c r="B151" s="107" t="str">
        <f>'F4.2'!B148</f>
        <v>Procurement &amp; replacement of Economizer upper assemblies of Unit-5,6 &amp; hot Reheater coil complete set of Unit-3 of CSTPS</v>
      </c>
      <c r="C151" s="106" t="str">
        <f>'F4.2'!C148</f>
        <v>DPR</v>
      </c>
      <c r="D151" s="106" t="str">
        <f>'F4.2'!D148</f>
        <v>MERC/CAPEX/20172018/4071</v>
      </c>
      <c r="E151" s="147">
        <f>IF('F4.2'!F148=0,"-",'F4.2'!F148)</f>
        <v>42965</v>
      </c>
      <c r="F151" s="297"/>
      <c r="G151" s="147">
        <f t="shared" si="6"/>
        <v>42965</v>
      </c>
      <c r="H151" s="147"/>
      <c r="I151" s="147" t="str">
        <f>IF('F4.2'!L148=0,"-",'F4.2'!L148)</f>
        <v>-</v>
      </c>
      <c r="J151" s="147" t="str">
        <f>IF('F4.2'!M148=0,"-",'F4.2'!M148)</f>
        <v>-</v>
      </c>
      <c r="K151" s="147"/>
      <c r="L151" s="147" t="str">
        <f>IF('F4.2'!N148=0,"-",'F4.2'!N148)</f>
        <v>-</v>
      </c>
      <c r="M151" s="82">
        <f>IF(C151="DPR",0,'F4.2'!H148)</f>
        <v>0</v>
      </c>
      <c r="N151" s="82">
        <f>SUM('F4.2'!T148:V148)</f>
        <v>0</v>
      </c>
      <c r="O151" s="297"/>
      <c r="P151" s="298">
        <f t="shared" si="8"/>
        <v>0</v>
      </c>
      <c r="Q151" s="297"/>
      <c r="R151" s="297"/>
      <c r="S151" s="82">
        <f t="shared" si="7"/>
        <v>0</v>
      </c>
    </row>
    <row r="152" spans="1:19" s="19" customFormat="1" ht="31.5" x14ac:dyDescent="0.25">
      <c r="A152" s="99">
        <f>'F4.2'!A149</f>
        <v>27.1</v>
      </c>
      <c r="B152" s="100" t="str">
        <f>'F4.2'!B149</f>
        <v>supply &amp; replacement of Economizer Upper Assemblies of unit no.5 &amp; 6</v>
      </c>
      <c r="C152" s="101" t="str">
        <f>'F4.2'!C149</f>
        <v>Scheme</v>
      </c>
      <c r="D152" s="99" t="str">
        <f>'F4.2'!D149</f>
        <v>MERC/CAPEX/20172018/4071</v>
      </c>
      <c r="E152" s="146">
        <f>IF('F4.2'!F149=0,"-",'F4.2'!F149)</f>
        <v>42965</v>
      </c>
      <c r="F152" s="297"/>
      <c r="G152" s="146">
        <f t="shared" si="6"/>
        <v>42965</v>
      </c>
      <c r="H152" s="146"/>
      <c r="I152" s="146" t="str">
        <f>IF('F4.2'!L149=0,"-",'F4.2'!L149)</f>
        <v>-</v>
      </c>
      <c r="J152" s="146" t="str">
        <f>IF('F4.2'!M149=0,"-",'F4.2'!M149)</f>
        <v>-</v>
      </c>
      <c r="K152" s="146"/>
      <c r="L152" s="146" t="str">
        <f>IF('F4.2'!N149=0,"-",'F4.2'!N149)</f>
        <v>-</v>
      </c>
      <c r="M152" s="102">
        <f>IF(C152="DPR",0,'F4.2'!H149)</f>
        <v>18.25</v>
      </c>
      <c r="N152" s="102">
        <f>SUM('F4.2'!T149:V149)</f>
        <v>8.2829930689999998</v>
      </c>
      <c r="O152" s="297"/>
      <c r="P152" s="298">
        <f t="shared" si="8"/>
        <v>9.9670069310000002</v>
      </c>
      <c r="Q152" s="297"/>
      <c r="R152" s="297"/>
      <c r="S152" s="102">
        <f t="shared" si="7"/>
        <v>9.9670069310000002</v>
      </c>
    </row>
    <row r="153" spans="1:19" s="19" customFormat="1" ht="15.75" x14ac:dyDescent="0.25">
      <c r="A153" s="99">
        <f>'F4.2'!A150</f>
        <v>27.2</v>
      </c>
      <c r="B153" s="100" t="str">
        <f>'F4.2'!B150</f>
        <v>Supply &amp; replacement of hot reheater coil complete set of Unit-3.</v>
      </c>
      <c r="C153" s="101" t="str">
        <f>'F4.2'!C150</f>
        <v>Scheme</v>
      </c>
      <c r="D153" s="99" t="str">
        <f>'F4.2'!D150</f>
        <v>MERC/CAPEX/20172018/4071</v>
      </c>
      <c r="E153" s="146">
        <f>IF('F4.2'!F150=0,"-",'F4.2'!F150)</f>
        <v>42965</v>
      </c>
      <c r="F153" s="297"/>
      <c r="G153" s="146">
        <f t="shared" si="6"/>
        <v>42965</v>
      </c>
      <c r="H153" s="146"/>
      <c r="I153" s="146" t="str">
        <f>IF('F4.2'!L150=0,"-",'F4.2'!L150)</f>
        <v>-</v>
      </c>
      <c r="J153" s="146" t="str">
        <f>IF('F4.2'!M150=0,"-",'F4.2'!M150)</f>
        <v>-</v>
      </c>
      <c r="K153" s="146"/>
      <c r="L153" s="146" t="str">
        <f>IF('F4.2'!N150=0,"-",'F4.2'!N150)</f>
        <v>-</v>
      </c>
      <c r="M153" s="102">
        <f>IF(C153="DPR",0,'F4.2'!H150)</f>
        <v>6.72</v>
      </c>
      <c r="N153" s="102">
        <f>SUM('F4.2'!T150:V150)</f>
        <v>6.0757019999999997</v>
      </c>
      <c r="O153" s="297"/>
      <c r="P153" s="298">
        <f t="shared" si="8"/>
        <v>0.64429800000000004</v>
      </c>
      <c r="Q153" s="297"/>
      <c r="R153" s="297"/>
      <c r="S153" s="102">
        <f t="shared" si="7"/>
        <v>0.64429800000000004</v>
      </c>
    </row>
    <row r="154" spans="1:19" s="19" customFormat="1" ht="15.75" x14ac:dyDescent="0.25">
      <c r="A154" s="99">
        <f>'F4.2'!A151</f>
        <v>0</v>
      </c>
      <c r="B154" s="100" t="str">
        <f>'F4.2'!B151</f>
        <v>IDC</v>
      </c>
      <c r="C154" s="101" t="str">
        <f>'F4.2'!C151</f>
        <v>IDC</v>
      </c>
      <c r="D154" s="99" t="str">
        <f>'F4.2'!D151</f>
        <v>MERC/CAPEX/20172018/4071</v>
      </c>
      <c r="E154" s="146">
        <f>IF('F4.2'!F151=0,"-",'F4.2'!F151)</f>
        <v>42965</v>
      </c>
      <c r="F154" s="297"/>
      <c r="G154" s="146">
        <f t="shared" si="6"/>
        <v>42965</v>
      </c>
      <c r="H154" s="146"/>
      <c r="I154" s="146" t="str">
        <f>IF('F4.2'!L151=0,"-",'F4.2'!L151)</f>
        <v>-</v>
      </c>
      <c r="J154" s="146" t="str">
        <f>IF('F4.2'!M151=0,"-",'F4.2'!M151)</f>
        <v>-</v>
      </c>
      <c r="K154" s="146"/>
      <c r="L154" s="146" t="str">
        <f>IF('F4.2'!N151=0,"-",'F4.2'!N151)</f>
        <v>-</v>
      </c>
      <c r="M154" s="102">
        <f>IF(C154="DPR",0,'F4.2'!H151)</f>
        <v>0.3</v>
      </c>
      <c r="N154" s="102">
        <f>SUM('F4.2'!T151:V151)</f>
        <v>0</v>
      </c>
      <c r="O154" s="297"/>
      <c r="P154" s="298">
        <f t="shared" si="8"/>
        <v>0.3</v>
      </c>
      <c r="Q154" s="297"/>
      <c r="R154" s="297"/>
      <c r="S154" s="102">
        <f t="shared" si="7"/>
        <v>0.3</v>
      </c>
    </row>
    <row r="155" spans="1:19" s="19" customFormat="1" ht="47.25" x14ac:dyDescent="0.25">
      <c r="A155" s="106">
        <f>'F4.2'!A152</f>
        <v>28</v>
      </c>
      <c r="B155" s="107" t="str">
        <f>'F4.2'!B152</f>
        <v xml:space="preserve">Replacement of H2 Generator with new Hydrogen Generator (Non Asbestos Design), procurement of 3-phase TR sets for stage II &amp; other electrical items for ORC at Chandrapur STPS.” </v>
      </c>
      <c r="C155" s="106" t="str">
        <f>'F4.2'!C152</f>
        <v>DPR</v>
      </c>
      <c r="D155" s="106" t="str">
        <f>'F4.2'!D152</f>
        <v>MERC/CAPEX/20172018/4686</v>
      </c>
      <c r="E155" s="147">
        <f>IF('F4.2'!F152=0,"-",'F4.2'!F152)</f>
        <v>43054</v>
      </c>
      <c r="F155" s="297"/>
      <c r="G155" s="147">
        <f t="shared" si="6"/>
        <v>43054</v>
      </c>
      <c r="H155" s="147"/>
      <c r="I155" s="147" t="str">
        <f>IF('F4.2'!L152=0,"-",'F4.2'!L152)</f>
        <v>-</v>
      </c>
      <c r="J155" s="147" t="str">
        <f>IF('F4.2'!M152=0,"-",'F4.2'!M152)</f>
        <v>-</v>
      </c>
      <c r="K155" s="147"/>
      <c r="L155" s="147" t="str">
        <f>IF('F4.2'!N152=0,"-",'F4.2'!N152)</f>
        <v>-</v>
      </c>
      <c r="M155" s="82">
        <f>IF(C155="DPR",0,'F4.2'!H152)</f>
        <v>0</v>
      </c>
      <c r="N155" s="82">
        <f>SUM('F4.2'!T152:V152)</f>
        <v>0</v>
      </c>
      <c r="O155" s="297"/>
      <c r="P155" s="298">
        <f t="shared" si="8"/>
        <v>0</v>
      </c>
      <c r="Q155" s="297"/>
      <c r="R155" s="297"/>
      <c r="S155" s="82">
        <f t="shared" si="7"/>
        <v>0</v>
      </c>
    </row>
    <row r="156" spans="1:19" s="19" customFormat="1" ht="31.5" x14ac:dyDescent="0.25">
      <c r="A156" s="99">
        <f>'F4.2'!A153</f>
        <v>28.1</v>
      </c>
      <c r="B156" s="100" t="str">
        <f>'F4.2'!B153</f>
        <v>Supply, Installation &amp; Commissioning of   Hydrogen Generator Model : HMXT 200 (Non Asbestos Design)</v>
      </c>
      <c r="C156" s="101" t="str">
        <f>'F4.2'!C153</f>
        <v>Scheme</v>
      </c>
      <c r="D156" s="99" t="str">
        <f>'F4.2'!D153</f>
        <v>MERC/CAPEX/20172018/4686</v>
      </c>
      <c r="E156" s="146">
        <f>IF('F4.2'!F153=0,"-",'F4.2'!F153)</f>
        <v>43054</v>
      </c>
      <c r="F156" s="297"/>
      <c r="G156" s="146">
        <f t="shared" si="6"/>
        <v>43054</v>
      </c>
      <c r="H156" s="146"/>
      <c r="I156" s="146" t="str">
        <f>IF('F4.2'!L153=0,"-",'F4.2'!L153)</f>
        <v>-</v>
      </c>
      <c r="J156" s="146" t="str">
        <f>IF('F4.2'!M153=0,"-",'F4.2'!M153)</f>
        <v>-</v>
      </c>
      <c r="K156" s="146"/>
      <c r="L156" s="146" t="str">
        <f>IF('F4.2'!N153=0,"-",'F4.2'!N153)</f>
        <v>-</v>
      </c>
      <c r="M156" s="102">
        <f>IF(C156="DPR",0,'F4.2'!H153)</f>
        <v>10.36</v>
      </c>
      <c r="N156" s="102">
        <f>SUM('F4.2'!T153:V153)</f>
        <v>11.5757999</v>
      </c>
      <c r="O156" s="297"/>
      <c r="P156" s="298">
        <f t="shared" si="8"/>
        <v>-1.2157999000000004</v>
      </c>
      <c r="Q156" s="297"/>
      <c r="R156" s="297"/>
      <c r="S156" s="102">
        <f t="shared" si="7"/>
        <v>-1.2157999000000004</v>
      </c>
    </row>
    <row r="157" spans="1:19" s="19" customFormat="1" ht="31.5" x14ac:dyDescent="0.25">
      <c r="A157" s="99">
        <f>'F4.2'!A154</f>
        <v>28.2</v>
      </c>
      <c r="B157" s="100" t="str">
        <f>'F4.2'!B154</f>
        <v>Supply of 3 phase high frequency T-R sets for replacement of T-R sets of ESP Stg-II</v>
      </c>
      <c r="C157" s="101" t="str">
        <f>'F4.2'!C154</f>
        <v>Scheme</v>
      </c>
      <c r="D157" s="99" t="str">
        <f>'F4.2'!D154</f>
        <v>MERC/CAPEX/20172018/4686</v>
      </c>
      <c r="E157" s="146">
        <f>IF('F4.2'!F154=0,"-",'F4.2'!F154)</f>
        <v>43054</v>
      </c>
      <c r="F157" s="297"/>
      <c r="G157" s="146">
        <f t="shared" si="6"/>
        <v>43054</v>
      </c>
      <c r="H157" s="146"/>
      <c r="I157" s="146" t="str">
        <f>IF('F4.2'!L154=0,"-",'F4.2'!L154)</f>
        <v>-</v>
      </c>
      <c r="J157" s="146" t="str">
        <f>IF('F4.2'!M154=0,"-",'F4.2'!M154)</f>
        <v>-</v>
      </c>
      <c r="K157" s="146"/>
      <c r="L157" s="146" t="str">
        <f>IF('F4.2'!N154=0,"-",'F4.2'!N154)</f>
        <v>-</v>
      </c>
      <c r="M157" s="102">
        <f>IF(C157="DPR",0,'F4.2'!H154)</f>
        <v>0.63</v>
      </c>
      <c r="N157" s="102">
        <f>SUM('F4.2'!T154:V154)</f>
        <v>0</v>
      </c>
      <c r="O157" s="297"/>
      <c r="P157" s="298">
        <f t="shared" si="8"/>
        <v>0.63</v>
      </c>
      <c r="Q157" s="297"/>
      <c r="R157" s="297"/>
      <c r="S157" s="102">
        <f t="shared" si="7"/>
        <v>0.63</v>
      </c>
    </row>
    <row r="158" spans="1:19" s="19" customFormat="1" ht="31.5" x14ac:dyDescent="0.25">
      <c r="A158" s="99">
        <f>'F4.2'!A155</f>
        <v>28.3</v>
      </c>
      <c r="B158" s="100" t="str">
        <f>'F4.2'!B155</f>
        <v>Replacement of HPSV High Mast Towers by Stadium LED  High Mast at ORC ground CSTPS Chandrapur</v>
      </c>
      <c r="C158" s="101" t="str">
        <f>'F4.2'!C155</f>
        <v>Scheme</v>
      </c>
      <c r="D158" s="99" t="str">
        <f>'F4.2'!D155</f>
        <v>MERC/CAPEX/20172018/4686</v>
      </c>
      <c r="E158" s="146">
        <f>IF('F4.2'!F155=0,"-",'F4.2'!F155)</f>
        <v>43054</v>
      </c>
      <c r="F158" s="297"/>
      <c r="G158" s="146">
        <f t="shared" si="6"/>
        <v>43054</v>
      </c>
      <c r="H158" s="146"/>
      <c r="I158" s="146" t="str">
        <f>IF('F4.2'!L155=0,"-",'F4.2'!L155)</f>
        <v>-</v>
      </c>
      <c r="J158" s="146" t="str">
        <f>IF('F4.2'!M155=0,"-",'F4.2'!M155)</f>
        <v>-</v>
      </c>
      <c r="K158" s="146"/>
      <c r="L158" s="146" t="str">
        <f>IF('F4.2'!N155=0,"-",'F4.2'!N155)</f>
        <v>-</v>
      </c>
      <c r="M158" s="102">
        <f>IF(C158="DPR",0,'F4.2'!H155)</f>
        <v>0.53600000000000003</v>
      </c>
      <c r="N158" s="102">
        <f>SUM('F4.2'!T155:V155)</f>
        <v>0.51656219999999997</v>
      </c>
      <c r="O158" s="297"/>
      <c r="P158" s="298">
        <f t="shared" si="8"/>
        <v>1.9437800000000061E-2</v>
      </c>
      <c r="Q158" s="297"/>
      <c r="R158" s="297"/>
      <c r="S158" s="102">
        <f t="shared" si="7"/>
        <v>1.9437800000000061E-2</v>
      </c>
    </row>
    <row r="159" spans="1:19" s="19" customFormat="1" ht="15.75" x14ac:dyDescent="0.25">
      <c r="A159" s="99">
        <f>'F4.2'!A156</f>
        <v>0</v>
      </c>
      <c r="B159" s="100" t="str">
        <f>'F4.2'!B156</f>
        <v>IDC</v>
      </c>
      <c r="C159" s="101" t="str">
        <f>'F4.2'!C156</f>
        <v>IDC</v>
      </c>
      <c r="D159" s="99" t="str">
        <f>'F4.2'!D156</f>
        <v>MERC/CAPEX/20172018/4686</v>
      </c>
      <c r="E159" s="146">
        <f>IF('F4.2'!F156=0,"-",'F4.2'!F156)</f>
        <v>43054</v>
      </c>
      <c r="F159" s="297"/>
      <c r="G159" s="146">
        <f t="shared" si="6"/>
        <v>43054</v>
      </c>
      <c r="H159" s="146"/>
      <c r="I159" s="146" t="str">
        <f>IF('F4.2'!L156=0,"-",'F4.2'!L156)</f>
        <v>-</v>
      </c>
      <c r="J159" s="146" t="str">
        <f>IF('F4.2'!M156=0,"-",'F4.2'!M156)</f>
        <v>-</v>
      </c>
      <c r="K159" s="146"/>
      <c r="L159" s="146" t="str">
        <f>IF('F4.2'!N156=0,"-",'F4.2'!N156)</f>
        <v>-</v>
      </c>
      <c r="M159" s="102">
        <f>IF(C159="DPR",0,'F4.2'!H156)</f>
        <v>0.93</v>
      </c>
      <c r="N159" s="102">
        <f>SUM('F4.2'!T156:V156)</f>
        <v>0</v>
      </c>
      <c r="O159" s="297"/>
      <c r="P159" s="298">
        <f t="shared" si="8"/>
        <v>0.93</v>
      </c>
      <c r="Q159" s="297"/>
      <c r="R159" s="297"/>
      <c r="S159" s="102">
        <f t="shared" si="7"/>
        <v>0.93</v>
      </c>
    </row>
    <row r="160" spans="1:19" s="19" customFormat="1" ht="47.25" x14ac:dyDescent="0.25">
      <c r="A160" s="106">
        <f>'F4.2'!A157</f>
        <v>29</v>
      </c>
      <c r="B160" s="107" t="str">
        <f>'F4.2'!B157</f>
        <v>Procurement of Boiler Feed Booster Pumps to improve availability &amp; performance of feed system, moving blades for LPT &amp; Condenser Tubes of (3 x 500 MW) Units at Chandrapur STPS</v>
      </c>
      <c r="C160" s="106" t="str">
        <f>'F4.2'!C157</f>
        <v>DPR</v>
      </c>
      <c r="D160" s="106" t="str">
        <f>'F4.2'!D157</f>
        <v>MERC/CAPEX/20172018/0272</v>
      </c>
      <c r="E160" s="147">
        <f>IF('F4.2'!F157=0,"-",'F4.2'!F157)</f>
        <v>43154</v>
      </c>
      <c r="F160" s="297"/>
      <c r="G160" s="147">
        <f t="shared" si="6"/>
        <v>43154</v>
      </c>
      <c r="H160" s="147"/>
      <c r="I160" s="147" t="str">
        <f>IF('F4.2'!L157=0,"-",'F4.2'!L157)</f>
        <v>-</v>
      </c>
      <c r="J160" s="147" t="str">
        <f>IF('F4.2'!M157=0,"-",'F4.2'!M157)</f>
        <v>-</v>
      </c>
      <c r="K160" s="147"/>
      <c r="L160" s="147" t="str">
        <f>IF('F4.2'!N157=0,"-",'F4.2'!N157)</f>
        <v>-</v>
      </c>
      <c r="M160" s="82">
        <f>IF(C160="DPR",0,'F4.2'!H157)</f>
        <v>0</v>
      </c>
      <c r="N160" s="82">
        <f>SUM('F4.2'!T157:V157)</f>
        <v>0</v>
      </c>
      <c r="O160" s="297"/>
      <c r="P160" s="298">
        <f t="shared" si="8"/>
        <v>0</v>
      </c>
      <c r="Q160" s="297"/>
      <c r="R160" s="297"/>
      <c r="S160" s="82">
        <f t="shared" si="7"/>
        <v>0</v>
      </c>
    </row>
    <row r="161" spans="1:19" s="19" customFormat="1" ht="47.25" x14ac:dyDescent="0.25">
      <c r="A161" s="99">
        <f>'F4.2'!A158</f>
        <v>29.1</v>
      </c>
      <c r="B161" s="100" t="str">
        <f>'F4.2'!B158</f>
        <v>Procurement of Boiler Feed Booster pumps to improve availability and performance of Feed system of 500 MW Unit-5, 6 &amp; 7 at CSTPS, Chandrapur</v>
      </c>
      <c r="C161" s="101" t="str">
        <f>'F4.2'!C158</f>
        <v>Scheme</v>
      </c>
      <c r="D161" s="99" t="str">
        <f>'F4.2'!D158</f>
        <v>MERC/CAPEX/20172018/0272</v>
      </c>
      <c r="E161" s="146">
        <f>IF('F4.2'!F158=0,"-",'F4.2'!F158)</f>
        <v>43154</v>
      </c>
      <c r="F161" s="297"/>
      <c r="G161" s="146">
        <f t="shared" si="6"/>
        <v>43154</v>
      </c>
      <c r="H161" s="146"/>
      <c r="I161" s="146" t="str">
        <f>IF('F4.2'!L158=0,"-",'F4.2'!L158)</f>
        <v>-</v>
      </c>
      <c r="J161" s="146" t="str">
        <f>IF('F4.2'!M158=0,"-",'F4.2'!M158)</f>
        <v>-</v>
      </c>
      <c r="K161" s="146"/>
      <c r="L161" s="146" t="str">
        <f>IF('F4.2'!N158=0,"-",'F4.2'!N158)</f>
        <v>-</v>
      </c>
      <c r="M161" s="102">
        <f>IF(C161="DPR",0,'F4.2'!H158)</f>
        <v>2.0099999999999998</v>
      </c>
      <c r="N161" s="102">
        <f>SUM('F4.2'!T158:V158)</f>
        <v>2.1150194</v>
      </c>
      <c r="O161" s="297"/>
      <c r="P161" s="298">
        <f t="shared" si="8"/>
        <v>-0.10501940000000021</v>
      </c>
      <c r="Q161" s="297"/>
      <c r="R161" s="297"/>
      <c r="S161" s="102">
        <f t="shared" si="7"/>
        <v>-0.10501940000000021</v>
      </c>
    </row>
    <row r="162" spans="1:19" s="19" customFormat="1" ht="31.5" x14ac:dyDescent="0.25">
      <c r="A162" s="99">
        <f>'F4.2'!A159</f>
        <v>29.2</v>
      </c>
      <c r="B162" s="100" t="str">
        <f>'F4.2'!B159</f>
        <v>Procurement of moving blades for 500 MW Unit-5, 6 &amp; 7 LPT at CSTPS, Chandrapur</v>
      </c>
      <c r="C162" s="101" t="str">
        <f>'F4.2'!C159</f>
        <v>Scheme</v>
      </c>
      <c r="D162" s="99" t="str">
        <f>'F4.2'!D159</f>
        <v>MERC/CAPEX/20172018/0272</v>
      </c>
      <c r="E162" s="146">
        <f>IF('F4.2'!F159=0,"-",'F4.2'!F159)</f>
        <v>43154</v>
      </c>
      <c r="F162" s="297"/>
      <c r="G162" s="146">
        <f t="shared" si="6"/>
        <v>43154</v>
      </c>
      <c r="H162" s="146"/>
      <c r="I162" s="146" t="str">
        <f>IF('F4.2'!L159=0,"-",'F4.2'!L159)</f>
        <v>-</v>
      </c>
      <c r="J162" s="146" t="str">
        <f>IF('F4.2'!M159=0,"-",'F4.2'!M159)</f>
        <v>-</v>
      </c>
      <c r="K162" s="146"/>
      <c r="L162" s="146" t="str">
        <f>IF('F4.2'!N159=0,"-",'F4.2'!N159)</f>
        <v>-</v>
      </c>
      <c r="M162" s="102">
        <f>IF(C162="DPR",0,'F4.2'!H159)</f>
        <v>3.34</v>
      </c>
      <c r="N162" s="102">
        <f>SUM('F4.2'!T159:V159)</f>
        <v>1.9274450000000001</v>
      </c>
      <c r="O162" s="297"/>
      <c r="P162" s="298">
        <f t="shared" si="8"/>
        <v>1.4125549999999998</v>
      </c>
      <c r="Q162" s="297"/>
      <c r="R162" s="297"/>
      <c r="S162" s="102">
        <f t="shared" si="7"/>
        <v>1.4125549999999998</v>
      </c>
    </row>
    <row r="163" spans="1:19" s="19" customFormat="1" ht="31.5" x14ac:dyDescent="0.25">
      <c r="A163" s="99">
        <f>'F4.2'!A160</f>
        <v>29.3</v>
      </c>
      <c r="B163" s="100" t="str">
        <f>'F4.2'!B160</f>
        <v>Procurement &amp; Replacement of Condenser Tubes in 500MW, Unit-7 at CSTPS, Chandrapur</v>
      </c>
      <c r="C163" s="101" t="str">
        <f>'F4.2'!C160</f>
        <v>Scheme</v>
      </c>
      <c r="D163" s="99" t="str">
        <f>'F4.2'!D160</f>
        <v>MERC/CAPEX/20172018/0272</v>
      </c>
      <c r="E163" s="146">
        <f>IF('F4.2'!F160=0,"-",'F4.2'!F160)</f>
        <v>43154</v>
      </c>
      <c r="F163" s="297"/>
      <c r="G163" s="146">
        <f t="shared" si="6"/>
        <v>43154</v>
      </c>
      <c r="H163" s="146"/>
      <c r="I163" s="146" t="str">
        <f>IF('F4.2'!L160=0,"-",'F4.2'!L160)</f>
        <v>-</v>
      </c>
      <c r="J163" s="146" t="str">
        <f>IF('F4.2'!M160=0,"-",'F4.2'!M160)</f>
        <v>-</v>
      </c>
      <c r="K163" s="146"/>
      <c r="L163" s="146" t="str">
        <f>IF('F4.2'!N160=0,"-",'F4.2'!N160)</f>
        <v>-</v>
      </c>
      <c r="M163" s="102">
        <f>IF(C163="DPR",0,'F4.2'!H160)</f>
        <v>9.02</v>
      </c>
      <c r="N163" s="102">
        <f>SUM('F4.2'!T160:V160)</f>
        <v>8.8301990999999997</v>
      </c>
      <c r="O163" s="297"/>
      <c r="P163" s="298">
        <f t="shared" si="8"/>
        <v>0.18980089999999983</v>
      </c>
      <c r="Q163" s="297"/>
      <c r="R163" s="297"/>
      <c r="S163" s="102">
        <f t="shared" si="7"/>
        <v>0.18980089999999983</v>
      </c>
    </row>
    <row r="164" spans="1:19" s="19" customFormat="1" ht="15.75" x14ac:dyDescent="0.25">
      <c r="A164" s="99">
        <f>'F4.2'!A161</f>
        <v>0</v>
      </c>
      <c r="B164" s="100" t="str">
        <f>'F4.2'!B161</f>
        <v>IDC</v>
      </c>
      <c r="C164" s="101" t="str">
        <f>'F4.2'!C161</f>
        <v>IDC</v>
      </c>
      <c r="D164" s="99" t="str">
        <f>'F4.2'!D161</f>
        <v>MERC/CAPEX/20172018/0272</v>
      </c>
      <c r="E164" s="146">
        <f>IF('F4.2'!F161=0,"-",'F4.2'!F161)</f>
        <v>43154</v>
      </c>
      <c r="F164" s="297"/>
      <c r="G164" s="146">
        <f t="shared" si="6"/>
        <v>43154</v>
      </c>
      <c r="H164" s="146"/>
      <c r="I164" s="146" t="str">
        <f>IF('F4.2'!L161=0,"-",'F4.2'!L161)</f>
        <v>-</v>
      </c>
      <c r="J164" s="146" t="str">
        <f>IF('F4.2'!M161=0,"-",'F4.2'!M161)</f>
        <v>-</v>
      </c>
      <c r="K164" s="146"/>
      <c r="L164" s="146" t="str">
        <f>IF('F4.2'!N161=0,"-",'F4.2'!N161)</f>
        <v>-</v>
      </c>
      <c r="M164" s="102">
        <f>IF(C164="DPR",0,'F4.2'!H161)</f>
        <v>1.1200000000000001</v>
      </c>
      <c r="N164" s="102">
        <f>SUM('F4.2'!T161:V161)</f>
        <v>0</v>
      </c>
      <c r="O164" s="297"/>
      <c r="P164" s="298">
        <f t="shared" si="8"/>
        <v>1.1200000000000001</v>
      </c>
      <c r="Q164" s="297"/>
      <c r="R164" s="297"/>
      <c r="S164" s="102">
        <f t="shared" si="7"/>
        <v>1.1200000000000001</v>
      </c>
    </row>
    <row r="165" spans="1:19" s="19" customFormat="1" ht="15.75" x14ac:dyDescent="0.25">
      <c r="A165" s="238">
        <f>'F4.2'!A162</f>
        <v>30</v>
      </c>
      <c r="B165" s="239" t="str">
        <f>'F4.2'!B162</f>
        <v>Renovation &amp; Beautification of Colony at Chandrapur STPS</v>
      </c>
      <c r="C165" s="25" t="str">
        <f>'F4.2'!C162</f>
        <v>DPR</v>
      </c>
      <c r="D165" s="25" t="str">
        <f>'F4.2'!D162</f>
        <v>MERC/CAPEX/20182019/0644</v>
      </c>
      <c r="E165" s="139">
        <f>IF('F4.2'!F162=0,"-",'F4.2'!F162)</f>
        <v>43238</v>
      </c>
      <c r="F165" s="30"/>
      <c r="G165" s="139">
        <f t="shared" si="6"/>
        <v>43238</v>
      </c>
      <c r="H165" s="144"/>
      <c r="I165" s="139" t="str">
        <f>IF('F4.2'!L162=0,"-",'F4.2'!L162)</f>
        <v>-</v>
      </c>
      <c r="J165" s="139" t="str">
        <f>IF('F4.2'!M162=0,"-",'F4.2'!M162)</f>
        <v>-</v>
      </c>
      <c r="K165" s="144"/>
      <c r="L165" s="139" t="str">
        <f>IF('F4.2'!N162=0,"-",'F4.2'!N162)</f>
        <v>-</v>
      </c>
      <c r="M165" s="27">
        <f>IF(C165="DPR",0,'F4.2'!H162)</f>
        <v>0</v>
      </c>
      <c r="N165" s="27">
        <f>SUM('F4.2'!T162:V162)</f>
        <v>0</v>
      </c>
      <c r="O165" s="30"/>
      <c r="P165" s="131">
        <f t="shared" si="8"/>
        <v>0</v>
      </c>
      <c r="Q165" s="30"/>
      <c r="R165" s="30"/>
      <c r="S165" s="27">
        <f t="shared" si="7"/>
        <v>0</v>
      </c>
    </row>
    <row r="166" spans="1:19" s="19" customFormat="1" ht="31.5" x14ac:dyDescent="0.25">
      <c r="A166" s="252">
        <f>'F4.2'!A163</f>
        <v>30.1</v>
      </c>
      <c r="B166" s="253" t="str">
        <f>'F4.2'!B163</f>
        <v>Face- lifting and Renovation of staff quarters &amp; related work at CSTPS, Chandrapur</v>
      </c>
      <c r="C166" s="66" t="str">
        <f>'F4.2'!C163</f>
        <v>Scheme</v>
      </c>
      <c r="D166" s="29" t="str">
        <f>'F4.2'!D163</f>
        <v>MERC/CAPEX/20182019/0644</v>
      </c>
      <c r="E166" s="140">
        <f>IF('F4.2'!F163=0,"-",'F4.2'!F163)</f>
        <v>43238</v>
      </c>
      <c r="F166" s="30"/>
      <c r="G166" s="140">
        <f t="shared" si="6"/>
        <v>43238</v>
      </c>
      <c r="H166" s="145"/>
      <c r="I166" s="140" t="str">
        <f>IF('F4.2'!L163=0,"-",'F4.2'!L163)</f>
        <v>-</v>
      </c>
      <c r="J166" s="140" t="str">
        <f>IF('F4.2'!M163=0,"-",'F4.2'!M163)</f>
        <v>-</v>
      </c>
      <c r="K166" s="145"/>
      <c r="L166" s="140" t="str">
        <f>IF('F4.2'!N163=0,"-",'F4.2'!N163)</f>
        <v>-</v>
      </c>
      <c r="M166" s="28">
        <f>IF(C166="DPR",0,'F4.2'!H163)</f>
        <v>82.6</v>
      </c>
      <c r="N166" s="28">
        <f>SUM('F4.2'!T163:V163)</f>
        <v>82.25</v>
      </c>
      <c r="O166" s="30"/>
      <c r="P166" s="131">
        <f t="shared" si="8"/>
        <v>0.34999999999999432</v>
      </c>
      <c r="Q166" s="30"/>
      <c r="R166" s="30"/>
      <c r="S166" s="28">
        <f t="shared" si="7"/>
        <v>0.34999999999999432</v>
      </c>
    </row>
    <row r="167" spans="1:19" s="19" customFormat="1" ht="15.75" x14ac:dyDescent="0.25">
      <c r="A167" s="252">
        <f>'F4.2'!A164</f>
        <v>30.2</v>
      </c>
      <c r="B167" s="253" t="str">
        <f>'F4.2'!B164</f>
        <v>Colony Internal Roads at CSTPS, Chandrapur</v>
      </c>
      <c r="C167" s="66" t="str">
        <f>'F4.2'!C164</f>
        <v>Scheme</v>
      </c>
      <c r="D167" s="29" t="str">
        <f>'F4.2'!D164</f>
        <v>MERC/CAPEX/20182019/0644</v>
      </c>
      <c r="E167" s="140">
        <f>IF('F4.2'!F164=0,"-",'F4.2'!F164)</f>
        <v>43238</v>
      </c>
      <c r="F167" s="30"/>
      <c r="G167" s="140">
        <f t="shared" si="6"/>
        <v>43238</v>
      </c>
      <c r="H167" s="145"/>
      <c r="I167" s="140" t="str">
        <f>IF('F4.2'!L164=0,"-",'F4.2'!L164)</f>
        <v>-</v>
      </c>
      <c r="J167" s="140" t="str">
        <f>IF('F4.2'!M164=0,"-",'F4.2'!M164)</f>
        <v>-</v>
      </c>
      <c r="K167" s="145"/>
      <c r="L167" s="140" t="str">
        <f>IF('F4.2'!N164=0,"-",'F4.2'!N164)</f>
        <v>-</v>
      </c>
      <c r="M167" s="28">
        <f>IF(C167="DPR",0,'F4.2'!H164)</f>
        <v>7.08</v>
      </c>
      <c r="N167" s="28">
        <f>SUM('F4.2'!T164:V164)</f>
        <v>6.3802027680000002</v>
      </c>
      <c r="O167" s="30"/>
      <c r="P167" s="131">
        <f t="shared" si="8"/>
        <v>0.69979723199999988</v>
      </c>
      <c r="Q167" s="30"/>
      <c r="R167" s="30"/>
      <c r="S167" s="28">
        <f t="shared" si="7"/>
        <v>0.69979723199999988</v>
      </c>
    </row>
    <row r="168" spans="1:19" s="19" customFormat="1" ht="31.5" x14ac:dyDescent="0.25">
      <c r="A168" s="252">
        <f>'F4.2'!A165</f>
        <v>30.3</v>
      </c>
      <c r="B168" s="253" t="str">
        <f>'F4.2'!B165</f>
        <v>Development of existing open spaces and Garden at CSTPS, Chandrapur</v>
      </c>
      <c r="C168" s="66" t="str">
        <f>'F4.2'!C165</f>
        <v>Scheme</v>
      </c>
      <c r="D168" s="29" t="str">
        <f>'F4.2'!D165</f>
        <v>MERC/CAPEX/20182019/0644</v>
      </c>
      <c r="E168" s="140">
        <f>IF('F4.2'!F165=0,"-",'F4.2'!F165)</f>
        <v>43238</v>
      </c>
      <c r="F168" s="30"/>
      <c r="G168" s="140">
        <f t="shared" si="6"/>
        <v>43238</v>
      </c>
      <c r="H168" s="145"/>
      <c r="I168" s="140" t="str">
        <f>IF('F4.2'!L165=0,"-",'F4.2'!L165)</f>
        <v>-</v>
      </c>
      <c r="J168" s="140" t="str">
        <f>IF('F4.2'!M165=0,"-",'F4.2'!M165)</f>
        <v>-</v>
      </c>
      <c r="K168" s="145"/>
      <c r="L168" s="140" t="str">
        <f>IF('F4.2'!N165=0,"-",'F4.2'!N165)</f>
        <v>-</v>
      </c>
      <c r="M168" s="28">
        <f>IF(C168="DPR",0,'F4.2'!H165)</f>
        <v>4.72</v>
      </c>
      <c r="N168" s="28">
        <f>SUM('F4.2'!T165:V165)</f>
        <v>4.1940667999999999</v>
      </c>
      <c r="O168" s="30"/>
      <c r="P168" s="131">
        <f t="shared" si="8"/>
        <v>0.52593319999999988</v>
      </c>
      <c r="Q168" s="30"/>
      <c r="R168" s="30"/>
      <c r="S168" s="28">
        <f t="shared" si="7"/>
        <v>0.52593319999999988</v>
      </c>
    </row>
    <row r="169" spans="1:19" s="19" customFormat="1" ht="47.25" x14ac:dyDescent="0.25">
      <c r="A169" s="252">
        <f>'F4.2'!A166</f>
        <v>30.4</v>
      </c>
      <c r="B169" s="253" t="str">
        <f>'F4.2'!B166</f>
        <v>Renovation of club building /community building and providing new swimming pool and other misc works including Architectural and Consultancy Charges at CSTPS, Chandrapur</v>
      </c>
      <c r="C169" s="66" t="str">
        <f>'F4.2'!C166</f>
        <v>Scheme</v>
      </c>
      <c r="D169" s="29" t="str">
        <f>'F4.2'!D166</f>
        <v>MERC/CAPEX/20182019/0644</v>
      </c>
      <c r="E169" s="140">
        <f>IF('F4.2'!F166=0,"-",'F4.2'!F166)</f>
        <v>43238</v>
      </c>
      <c r="F169" s="30"/>
      <c r="G169" s="140">
        <f t="shared" si="6"/>
        <v>43238</v>
      </c>
      <c r="H169" s="145"/>
      <c r="I169" s="140" t="str">
        <f>IF('F4.2'!L166=0,"-",'F4.2'!L166)</f>
        <v>-</v>
      </c>
      <c r="J169" s="140" t="str">
        <f>IF('F4.2'!M166=0,"-",'F4.2'!M166)</f>
        <v>-</v>
      </c>
      <c r="K169" s="145"/>
      <c r="L169" s="140" t="str">
        <f>IF('F4.2'!N166=0,"-",'F4.2'!N166)</f>
        <v>-</v>
      </c>
      <c r="M169" s="28">
        <f>IF(C169="DPR",0,'F4.2'!H166)</f>
        <v>15.34</v>
      </c>
      <c r="N169" s="28">
        <f>SUM('F4.2'!T166:V166)</f>
        <v>5.2469927180000102</v>
      </c>
      <c r="O169" s="30"/>
      <c r="P169" s="131">
        <f t="shared" si="8"/>
        <v>10.09300728199999</v>
      </c>
      <c r="Q169" s="30"/>
      <c r="R169" s="30"/>
      <c r="S169" s="28">
        <f t="shared" si="7"/>
        <v>10.09300728199999</v>
      </c>
    </row>
    <row r="170" spans="1:19" s="19" customFormat="1" ht="15.75" x14ac:dyDescent="0.25">
      <c r="A170" s="252">
        <f>'F4.2'!A167</f>
        <v>0</v>
      </c>
      <c r="B170" s="253" t="str">
        <f>'F4.2'!B167</f>
        <v>IDC</v>
      </c>
      <c r="C170" s="66" t="str">
        <f>'F4.2'!C167</f>
        <v>IDC</v>
      </c>
      <c r="D170" s="29" t="str">
        <f>'F4.2'!D167</f>
        <v>MERC/CAPEX/20182019/0644</v>
      </c>
      <c r="E170" s="140">
        <f>IF('F4.2'!F167=0,"-",'F4.2'!F167)</f>
        <v>43238</v>
      </c>
      <c r="F170" s="30"/>
      <c r="G170" s="140">
        <f t="shared" si="6"/>
        <v>43238</v>
      </c>
      <c r="H170" s="145"/>
      <c r="I170" s="140" t="str">
        <f>IF('F4.2'!L167=0,"-",'F4.2'!L167)</f>
        <v>-</v>
      </c>
      <c r="J170" s="140" t="str">
        <f>IF('F4.2'!M167=0,"-",'F4.2'!M167)</f>
        <v>-</v>
      </c>
      <c r="K170" s="145"/>
      <c r="L170" s="140" t="str">
        <f>IF('F4.2'!N167=0,"-",'F4.2'!N167)</f>
        <v>-</v>
      </c>
      <c r="M170" s="28">
        <f>IF(C170="DPR",0,'F4.2'!H167)</f>
        <v>7.83</v>
      </c>
      <c r="N170" s="28">
        <f>SUM('F4.2'!T167:V167)</f>
        <v>10.9403115</v>
      </c>
      <c r="O170" s="30"/>
      <c r="P170" s="131">
        <f t="shared" si="8"/>
        <v>-3.1103114999999999</v>
      </c>
      <c r="Q170" s="30"/>
      <c r="R170" s="30"/>
      <c r="S170" s="28">
        <f t="shared" si="7"/>
        <v>-3.1103114999999999</v>
      </c>
    </row>
    <row r="171" spans="1:19" s="19" customFormat="1" ht="15.75" x14ac:dyDescent="0.25">
      <c r="A171" s="25">
        <f>'F4.2'!A168</f>
        <v>31</v>
      </c>
      <c r="B171" s="26" t="str">
        <f>'F4.2'!B168</f>
        <v>Fully Integrated Security Surveillance System</v>
      </c>
      <c r="C171" s="25" t="str">
        <f>'F4.2'!C168</f>
        <v>DPR</v>
      </c>
      <c r="D171" s="25" t="str">
        <f>'F4.2'!D168</f>
        <v>MERC/CAPEX/2018-19/066</v>
      </c>
      <c r="E171" s="139">
        <f>IF('F4.2'!F168=0,"-",'F4.2'!F168)</f>
        <v>43529</v>
      </c>
      <c r="F171" s="30"/>
      <c r="G171" s="139">
        <f t="shared" si="6"/>
        <v>43529</v>
      </c>
      <c r="H171" s="144"/>
      <c r="I171" s="139" t="str">
        <f>IF('F4.2'!L168=0,"-",'F4.2'!L168)</f>
        <v>-</v>
      </c>
      <c r="J171" s="139" t="str">
        <f>IF('F4.2'!M168=0,"-",'F4.2'!M168)</f>
        <v>-</v>
      </c>
      <c r="K171" s="144"/>
      <c r="L171" s="139" t="str">
        <f>IF('F4.2'!N168=0,"-",'F4.2'!N168)</f>
        <v>-</v>
      </c>
      <c r="M171" s="27">
        <f>IF(C171="DPR",0,'F4.2'!H168)</f>
        <v>0</v>
      </c>
      <c r="N171" s="27">
        <f>SUM('F4.2'!T168:V168)</f>
        <v>0</v>
      </c>
      <c r="O171" s="30"/>
      <c r="P171" s="131">
        <f t="shared" si="8"/>
        <v>0</v>
      </c>
      <c r="Q171" s="30"/>
      <c r="R171" s="30"/>
      <c r="S171" s="27">
        <f t="shared" si="7"/>
        <v>0</v>
      </c>
    </row>
    <row r="172" spans="1:19" s="19" customFormat="1" ht="15.75" x14ac:dyDescent="0.25">
      <c r="A172" s="29">
        <f>'F4.2'!A169</f>
        <v>31.1</v>
      </c>
      <c r="B172" s="65" t="str">
        <f>'F4.2'!B169</f>
        <v>CLOSE CIRCUIT TELEVISION SYSTEM (CCTV), MOBILE DVR</v>
      </c>
      <c r="C172" s="66" t="str">
        <f>'F4.2'!C169</f>
        <v>Scheme</v>
      </c>
      <c r="D172" s="29" t="str">
        <f>'F4.2'!D169</f>
        <v>MERC/CAPEX/2018-19/066</v>
      </c>
      <c r="E172" s="140">
        <f>IF('F4.2'!F169=0,"-",'F4.2'!F169)</f>
        <v>43529</v>
      </c>
      <c r="F172" s="30"/>
      <c r="G172" s="140">
        <f t="shared" si="6"/>
        <v>43529</v>
      </c>
      <c r="H172" s="145"/>
      <c r="I172" s="140" t="str">
        <f>IF('F4.2'!L169=0,"-",'F4.2'!L169)</f>
        <v>-</v>
      </c>
      <c r="J172" s="140" t="str">
        <f>IF('F4.2'!M169=0,"-",'F4.2'!M169)</f>
        <v>-</v>
      </c>
      <c r="K172" s="145"/>
      <c r="L172" s="140" t="str">
        <f>IF('F4.2'!N169=0,"-",'F4.2'!N169)</f>
        <v>-</v>
      </c>
      <c r="M172" s="28">
        <f>IF(C172="DPR",0,'F4.2'!H169)</f>
        <v>24.03</v>
      </c>
      <c r="N172" s="28">
        <f>SUM('F4.2'!T169:V169)</f>
        <v>0</v>
      </c>
      <c r="O172" s="30"/>
      <c r="P172" s="131">
        <f t="shared" si="8"/>
        <v>24.03</v>
      </c>
      <c r="Q172" s="30"/>
      <c r="R172" s="30"/>
      <c r="S172" s="28">
        <f t="shared" si="7"/>
        <v>24.03</v>
      </c>
    </row>
    <row r="173" spans="1:19" s="19" customFormat="1" ht="15.75" x14ac:dyDescent="0.25">
      <c r="A173" s="29">
        <f>'F4.2'!A170</f>
        <v>31.2</v>
      </c>
      <c r="B173" s="65" t="str">
        <f>'F4.2'!B170</f>
        <v>FIRE ALARM SYSTEM</v>
      </c>
      <c r="C173" s="66" t="str">
        <f>'F4.2'!C170</f>
        <v>Scheme</v>
      </c>
      <c r="D173" s="29" t="str">
        <f>'F4.2'!D170</f>
        <v>MERC/CAPEX/2018-19/066</v>
      </c>
      <c r="E173" s="140">
        <f>IF('F4.2'!F170=0,"-",'F4.2'!F170)</f>
        <v>43529</v>
      </c>
      <c r="F173" s="30"/>
      <c r="G173" s="140">
        <f t="shared" si="6"/>
        <v>43529</v>
      </c>
      <c r="H173" s="145"/>
      <c r="I173" s="140" t="str">
        <f>IF('F4.2'!L170=0,"-",'F4.2'!L170)</f>
        <v>-</v>
      </c>
      <c r="J173" s="140" t="str">
        <f>IF('F4.2'!M170=0,"-",'F4.2'!M170)</f>
        <v>-</v>
      </c>
      <c r="K173" s="145"/>
      <c r="L173" s="140" t="str">
        <f>IF('F4.2'!N170=0,"-",'F4.2'!N170)</f>
        <v>-</v>
      </c>
      <c r="M173" s="28">
        <f>IF(C173="DPR",0,'F4.2'!H170)</f>
        <v>4.33</v>
      </c>
      <c r="N173" s="28">
        <f>SUM('F4.2'!T170:V170)</f>
        <v>0</v>
      </c>
      <c r="O173" s="30"/>
      <c r="P173" s="131">
        <f t="shared" si="8"/>
        <v>4.33</v>
      </c>
      <c r="Q173" s="30"/>
      <c r="R173" s="30"/>
      <c r="S173" s="28">
        <f t="shared" si="7"/>
        <v>4.33</v>
      </c>
    </row>
    <row r="174" spans="1:19" s="19" customFormat="1" ht="15.75" x14ac:dyDescent="0.25">
      <c r="A174" s="29">
        <f>'F4.2'!A171</f>
        <v>31.3</v>
      </c>
      <c r="B174" s="65" t="str">
        <f>'F4.2'!B171</f>
        <v>ACCESS CONTROL SYSTEM</v>
      </c>
      <c r="C174" s="66" t="str">
        <f>'F4.2'!C171</f>
        <v>Scheme</v>
      </c>
      <c r="D174" s="29" t="str">
        <f>'F4.2'!D171</f>
        <v>MERC/CAPEX/2018-19/066</v>
      </c>
      <c r="E174" s="140">
        <f>IF('F4.2'!F171=0,"-",'F4.2'!F171)</f>
        <v>43529</v>
      </c>
      <c r="F174" s="30"/>
      <c r="G174" s="140">
        <f t="shared" si="6"/>
        <v>43529</v>
      </c>
      <c r="H174" s="145"/>
      <c r="I174" s="140" t="str">
        <f>IF('F4.2'!L171=0,"-",'F4.2'!L171)</f>
        <v>-</v>
      </c>
      <c r="J174" s="140" t="str">
        <f>IF('F4.2'!M171=0,"-",'F4.2'!M171)</f>
        <v>-</v>
      </c>
      <c r="K174" s="145"/>
      <c r="L174" s="140" t="str">
        <f>IF('F4.2'!N171=0,"-",'F4.2'!N171)</f>
        <v>-</v>
      </c>
      <c r="M174" s="28">
        <f>IF(C174="DPR",0,'F4.2'!H171)</f>
        <v>0.48</v>
      </c>
      <c r="N174" s="28">
        <f>SUM('F4.2'!T171:V171)</f>
        <v>0</v>
      </c>
      <c r="O174" s="30"/>
      <c r="P174" s="131">
        <f t="shared" si="8"/>
        <v>0.48</v>
      </c>
      <c r="Q174" s="30"/>
      <c r="R174" s="30"/>
      <c r="S174" s="28">
        <f t="shared" si="7"/>
        <v>0.48</v>
      </c>
    </row>
    <row r="175" spans="1:19" s="19" customFormat="1" ht="15.75" x14ac:dyDescent="0.25">
      <c r="A175" s="29">
        <f>'F4.2'!A172</f>
        <v>31.4</v>
      </c>
      <c r="B175" s="65" t="str">
        <f>'F4.2'!B172</f>
        <v>EPABX</v>
      </c>
      <c r="C175" s="66" t="str">
        <f>'F4.2'!C172</f>
        <v>Scheme</v>
      </c>
      <c r="D175" s="29" t="str">
        <f>'F4.2'!D172</f>
        <v>MERC/CAPEX/2018-19/066</v>
      </c>
      <c r="E175" s="140">
        <f>IF('F4.2'!F172=0,"-",'F4.2'!F172)</f>
        <v>43529</v>
      </c>
      <c r="F175" s="30"/>
      <c r="G175" s="140">
        <f t="shared" si="6"/>
        <v>43529</v>
      </c>
      <c r="H175" s="145"/>
      <c r="I175" s="140" t="str">
        <f>IF('F4.2'!L172=0,"-",'F4.2'!L172)</f>
        <v>-</v>
      </c>
      <c r="J175" s="140" t="str">
        <f>IF('F4.2'!M172=0,"-",'F4.2'!M172)</f>
        <v>-</v>
      </c>
      <c r="K175" s="145"/>
      <c r="L175" s="140" t="str">
        <f>IF('F4.2'!N172=0,"-",'F4.2'!N172)</f>
        <v>-</v>
      </c>
      <c r="M175" s="28">
        <f>IF(C175="DPR",0,'F4.2'!H172)</f>
        <v>1.93</v>
      </c>
      <c r="N175" s="28">
        <f>SUM('F4.2'!T172:V172)</f>
        <v>0</v>
      </c>
      <c r="O175" s="30"/>
      <c r="P175" s="131">
        <f t="shared" si="8"/>
        <v>1.93</v>
      </c>
      <c r="Q175" s="30"/>
      <c r="R175" s="30"/>
      <c r="S175" s="28">
        <f t="shared" si="7"/>
        <v>1.93</v>
      </c>
    </row>
    <row r="176" spans="1:19" s="19" customFormat="1" ht="15.75" x14ac:dyDescent="0.25">
      <c r="A176" s="29">
        <f>'F4.2'!A173</f>
        <v>31.5</v>
      </c>
      <c r="B176" s="65" t="str">
        <f>'F4.2'!B173</f>
        <v>RADIO COMMUNICATION AND CONNECTIVITY (Wireless)</v>
      </c>
      <c r="C176" s="66" t="str">
        <f>'F4.2'!C173</f>
        <v>Scheme</v>
      </c>
      <c r="D176" s="29" t="str">
        <f>'F4.2'!D173</f>
        <v>MERC/CAPEX/2018-19/066</v>
      </c>
      <c r="E176" s="140">
        <f>IF('F4.2'!F173=0,"-",'F4.2'!F173)</f>
        <v>43529</v>
      </c>
      <c r="F176" s="30"/>
      <c r="G176" s="140">
        <f t="shared" si="6"/>
        <v>43529</v>
      </c>
      <c r="H176" s="145"/>
      <c r="I176" s="140" t="str">
        <f>IF('F4.2'!L173=0,"-",'F4.2'!L173)</f>
        <v>-</v>
      </c>
      <c r="J176" s="140" t="str">
        <f>IF('F4.2'!M173=0,"-",'F4.2'!M173)</f>
        <v>-</v>
      </c>
      <c r="K176" s="145"/>
      <c r="L176" s="140" t="str">
        <f>IF('F4.2'!N173=0,"-",'F4.2'!N173)</f>
        <v>-</v>
      </c>
      <c r="M176" s="28">
        <f>IF(C176="DPR",0,'F4.2'!H173)</f>
        <v>1.76</v>
      </c>
      <c r="N176" s="28">
        <f>SUM('F4.2'!T173:V173)</f>
        <v>0</v>
      </c>
      <c r="O176" s="30"/>
      <c r="P176" s="131">
        <f t="shared" si="8"/>
        <v>1.76</v>
      </c>
      <c r="Q176" s="30"/>
      <c r="R176" s="30"/>
      <c r="S176" s="28">
        <f t="shared" si="7"/>
        <v>1.76</v>
      </c>
    </row>
    <row r="177" spans="1:19" s="19" customFormat="1" ht="15.75" x14ac:dyDescent="0.25">
      <c r="A177" s="29">
        <f>'F4.2'!A174</f>
        <v>31.6</v>
      </c>
      <c r="B177" s="65" t="str">
        <f>'F4.2'!B174</f>
        <v>ENTRY MANAGEMENT SYSTEM, TRUCK TRACKING SYSTEM</v>
      </c>
      <c r="C177" s="66" t="str">
        <f>'F4.2'!C174</f>
        <v>Scheme</v>
      </c>
      <c r="D177" s="29" t="str">
        <f>'F4.2'!D174</f>
        <v>MERC/CAPEX/2018-19/066</v>
      </c>
      <c r="E177" s="140">
        <f>IF('F4.2'!F174=0,"-",'F4.2'!F174)</f>
        <v>43529</v>
      </c>
      <c r="F177" s="30"/>
      <c r="G177" s="140">
        <f t="shared" si="6"/>
        <v>43529</v>
      </c>
      <c r="H177" s="145"/>
      <c r="I177" s="140" t="str">
        <f>IF('F4.2'!L174=0,"-",'F4.2'!L174)</f>
        <v>-</v>
      </c>
      <c r="J177" s="140" t="str">
        <f>IF('F4.2'!M174=0,"-",'F4.2'!M174)</f>
        <v>-</v>
      </c>
      <c r="K177" s="145"/>
      <c r="L177" s="140" t="str">
        <f>IF('F4.2'!N174=0,"-",'F4.2'!N174)</f>
        <v>-</v>
      </c>
      <c r="M177" s="28">
        <f>IF(C177="DPR",0,'F4.2'!H174)</f>
        <v>1.25</v>
      </c>
      <c r="N177" s="28">
        <f>SUM('F4.2'!T174:V174)</f>
        <v>0</v>
      </c>
      <c r="O177" s="30"/>
      <c r="P177" s="131">
        <f t="shared" si="8"/>
        <v>1.25</v>
      </c>
      <c r="Q177" s="30"/>
      <c r="R177" s="30"/>
      <c r="S177" s="28">
        <f t="shared" si="7"/>
        <v>1.25</v>
      </c>
    </row>
    <row r="178" spans="1:19" s="19" customFormat="1" ht="15.75" x14ac:dyDescent="0.25">
      <c r="A178" s="29">
        <f>'F4.2'!A175</f>
        <v>31.7</v>
      </c>
      <c r="B178" s="65" t="str">
        <f>'F4.2'!B175</f>
        <v>NETWORKING</v>
      </c>
      <c r="C178" s="66" t="str">
        <f>'F4.2'!C175</f>
        <v>Scheme</v>
      </c>
      <c r="D178" s="29" t="str">
        <f>'F4.2'!D175</f>
        <v>MERC/CAPEX/2018-19/066</v>
      </c>
      <c r="E178" s="140">
        <f>IF('F4.2'!F175=0,"-",'F4.2'!F175)</f>
        <v>43529</v>
      </c>
      <c r="F178" s="30"/>
      <c r="G178" s="140">
        <f t="shared" si="6"/>
        <v>43529</v>
      </c>
      <c r="H178" s="145"/>
      <c r="I178" s="140" t="str">
        <f>IF('F4.2'!L175=0,"-",'F4.2'!L175)</f>
        <v>-</v>
      </c>
      <c r="J178" s="140" t="str">
        <f>IF('F4.2'!M175=0,"-",'F4.2'!M175)</f>
        <v>-</v>
      </c>
      <c r="K178" s="145"/>
      <c r="L178" s="140" t="str">
        <f>IF('F4.2'!N175=0,"-",'F4.2'!N175)</f>
        <v>-</v>
      </c>
      <c r="M178" s="28">
        <f>IF(C178="DPR",0,'F4.2'!H175)</f>
        <v>9.35</v>
      </c>
      <c r="N178" s="28">
        <f>SUM('F4.2'!T175:V175)</f>
        <v>0</v>
      </c>
      <c r="O178" s="30"/>
      <c r="P178" s="131">
        <f t="shared" si="8"/>
        <v>9.35</v>
      </c>
      <c r="Q178" s="30"/>
      <c r="R178" s="30"/>
      <c r="S178" s="28">
        <f t="shared" si="7"/>
        <v>9.35</v>
      </c>
    </row>
    <row r="179" spans="1:19" s="19" customFormat="1" ht="15.75" x14ac:dyDescent="0.25">
      <c r="A179" s="29">
        <f>'F4.2'!A176</f>
        <v>31.8</v>
      </c>
      <c r="B179" s="65" t="str">
        <f>'F4.2'!B176</f>
        <v>MESSAGE DISPLAY SYSTEM</v>
      </c>
      <c r="C179" s="66" t="str">
        <f>'F4.2'!C176</f>
        <v>Scheme</v>
      </c>
      <c r="D179" s="29" t="str">
        <f>'F4.2'!D176</f>
        <v>MERC/CAPEX/2018-19/066</v>
      </c>
      <c r="E179" s="140">
        <f>IF('F4.2'!F176=0,"-",'F4.2'!F176)</f>
        <v>43529</v>
      </c>
      <c r="F179" s="30"/>
      <c r="G179" s="140">
        <f t="shared" si="6"/>
        <v>43529</v>
      </c>
      <c r="H179" s="145"/>
      <c r="I179" s="140" t="str">
        <f>IF('F4.2'!L176=0,"-",'F4.2'!L176)</f>
        <v>-</v>
      </c>
      <c r="J179" s="140" t="str">
        <f>IF('F4.2'!M176=0,"-",'F4.2'!M176)</f>
        <v>-</v>
      </c>
      <c r="K179" s="145"/>
      <c r="L179" s="140" t="str">
        <f>IF('F4.2'!N176=0,"-",'F4.2'!N176)</f>
        <v>-</v>
      </c>
      <c r="M179" s="28">
        <f>IF(C179="DPR",0,'F4.2'!H176)</f>
        <v>0.31</v>
      </c>
      <c r="N179" s="28">
        <f>SUM('F4.2'!T176:V176)</f>
        <v>0</v>
      </c>
      <c r="O179" s="30"/>
      <c r="P179" s="131">
        <f t="shared" si="8"/>
        <v>0.31</v>
      </c>
      <c r="Q179" s="30"/>
      <c r="R179" s="30"/>
      <c r="S179" s="28">
        <f t="shared" si="7"/>
        <v>0.31</v>
      </c>
    </row>
    <row r="180" spans="1:19" s="19" customFormat="1" ht="15.75" x14ac:dyDescent="0.25">
      <c r="A180" s="29">
        <f>'F4.2'!A177</f>
        <v>31.9</v>
      </c>
      <c r="B180" s="65" t="str">
        <f>'F4.2'!B177</f>
        <v>IP PA SYSTEM</v>
      </c>
      <c r="C180" s="66" t="str">
        <f>'F4.2'!C177</f>
        <v>Scheme</v>
      </c>
      <c r="D180" s="29" t="str">
        <f>'F4.2'!D177</f>
        <v>MERC/CAPEX/2018-19/066</v>
      </c>
      <c r="E180" s="140">
        <f>IF('F4.2'!F177=0,"-",'F4.2'!F177)</f>
        <v>43529</v>
      </c>
      <c r="F180" s="30"/>
      <c r="G180" s="140">
        <f t="shared" si="6"/>
        <v>43529</v>
      </c>
      <c r="H180" s="145"/>
      <c r="I180" s="140" t="str">
        <f>IF('F4.2'!L177=0,"-",'F4.2'!L177)</f>
        <v>-</v>
      </c>
      <c r="J180" s="140" t="str">
        <f>IF('F4.2'!M177=0,"-",'F4.2'!M177)</f>
        <v>-</v>
      </c>
      <c r="K180" s="145"/>
      <c r="L180" s="140" t="str">
        <f>IF('F4.2'!N177=0,"-",'F4.2'!N177)</f>
        <v>-</v>
      </c>
      <c r="M180" s="28">
        <f>IF(C180="DPR",0,'F4.2'!H177)</f>
        <v>2.74</v>
      </c>
      <c r="N180" s="28">
        <f>SUM('F4.2'!T177:V177)</f>
        <v>0</v>
      </c>
      <c r="O180" s="30"/>
      <c r="P180" s="131">
        <f t="shared" si="8"/>
        <v>2.74</v>
      </c>
      <c r="Q180" s="30"/>
      <c r="R180" s="30"/>
      <c r="S180" s="28">
        <f t="shared" si="7"/>
        <v>2.74</v>
      </c>
    </row>
    <row r="181" spans="1:19" s="19" customFormat="1" ht="15.75" x14ac:dyDescent="0.25">
      <c r="A181" s="29" t="str">
        <f>'F4.2'!A178</f>
        <v>31.10</v>
      </c>
      <c r="B181" s="65" t="str">
        <f>'F4.2'!B178</f>
        <v>TOWERS, EARTHING /POLES, CONDUITING, DIGGING</v>
      </c>
      <c r="C181" s="66" t="str">
        <f>'F4.2'!C178</f>
        <v>Scheme</v>
      </c>
      <c r="D181" s="29" t="str">
        <f>'F4.2'!D178</f>
        <v>MERC/CAPEX/2018-19/066</v>
      </c>
      <c r="E181" s="140">
        <f>IF('F4.2'!F178=0,"-",'F4.2'!F178)</f>
        <v>43529</v>
      </c>
      <c r="F181" s="30"/>
      <c r="G181" s="140">
        <f t="shared" si="6"/>
        <v>43529</v>
      </c>
      <c r="H181" s="145"/>
      <c r="I181" s="140" t="str">
        <f>IF('F4.2'!L178=0,"-",'F4.2'!L178)</f>
        <v>-</v>
      </c>
      <c r="J181" s="140" t="str">
        <f>IF('F4.2'!M178=0,"-",'F4.2'!M178)</f>
        <v>-</v>
      </c>
      <c r="K181" s="145"/>
      <c r="L181" s="140" t="str">
        <f>IF('F4.2'!N178=0,"-",'F4.2'!N178)</f>
        <v>-</v>
      </c>
      <c r="M181" s="28">
        <f>IF(C181="DPR",0,'F4.2'!H178)</f>
        <v>7.63</v>
      </c>
      <c r="N181" s="28">
        <f>SUM('F4.2'!T178:V178)</f>
        <v>0</v>
      </c>
      <c r="O181" s="30"/>
      <c r="P181" s="131">
        <f t="shared" si="8"/>
        <v>7.63</v>
      </c>
      <c r="Q181" s="30"/>
      <c r="R181" s="30"/>
      <c r="S181" s="28">
        <f t="shared" si="7"/>
        <v>7.63</v>
      </c>
    </row>
    <row r="182" spans="1:19" s="19" customFormat="1" ht="31.5" x14ac:dyDescent="0.25">
      <c r="A182" s="29">
        <f>'F4.2'!A179</f>
        <v>31.11</v>
      </c>
      <c r="B182" s="65" t="str">
        <f>'F4.2'!B179</f>
        <v>RDBMS, SERVER, WORKSTATIONS, IN CON. ROOM WITH FURINITURE DOCUMENTATION, CAMERA &amp; ANALYTICS LICENSES</v>
      </c>
      <c r="C182" s="66" t="str">
        <f>'F4.2'!C179</f>
        <v>Scheme</v>
      </c>
      <c r="D182" s="29" t="str">
        <f>'F4.2'!D179</f>
        <v>MERC/CAPEX/2018-19/066</v>
      </c>
      <c r="E182" s="140">
        <f>IF('F4.2'!F179=0,"-",'F4.2'!F179)</f>
        <v>43529</v>
      </c>
      <c r="F182" s="30"/>
      <c r="G182" s="140">
        <f t="shared" si="6"/>
        <v>43529</v>
      </c>
      <c r="H182" s="145"/>
      <c r="I182" s="140" t="str">
        <f>IF('F4.2'!L179=0,"-",'F4.2'!L179)</f>
        <v>-</v>
      </c>
      <c r="J182" s="140" t="str">
        <f>IF('F4.2'!M179=0,"-",'F4.2'!M179)</f>
        <v>-</v>
      </c>
      <c r="K182" s="145"/>
      <c r="L182" s="140" t="str">
        <f>IF('F4.2'!N179=0,"-",'F4.2'!N179)</f>
        <v>-</v>
      </c>
      <c r="M182" s="28">
        <f>IF(C182="DPR",0,'F4.2'!H179)</f>
        <v>18.670000000000002</v>
      </c>
      <c r="N182" s="28">
        <f>SUM('F4.2'!T179:V179)</f>
        <v>0</v>
      </c>
      <c r="O182" s="30"/>
      <c r="P182" s="131">
        <f t="shared" si="8"/>
        <v>18.670000000000002</v>
      </c>
      <c r="Q182" s="30"/>
      <c r="R182" s="30"/>
      <c r="S182" s="28">
        <f t="shared" si="7"/>
        <v>18.670000000000002</v>
      </c>
    </row>
    <row r="183" spans="1:19" s="19" customFormat="1" ht="15.75" x14ac:dyDescent="0.25">
      <c r="A183" s="29">
        <f>'F4.2'!A180</f>
        <v>31.12</v>
      </c>
      <c r="B183" s="65" t="str">
        <f>'F4.2'!B180</f>
        <v>ADDITIONAL CIVIL WORK</v>
      </c>
      <c r="C183" s="66" t="str">
        <f>'F4.2'!C180</f>
        <v>Scheme</v>
      </c>
      <c r="D183" s="29" t="str">
        <f>'F4.2'!D180</f>
        <v>MERC/CAPEX/2018-19/066</v>
      </c>
      <c r="E183" s="140">
        <f>IF('F4.2'!F180=0,"-",'F4.2'!F180)</f>
        <v>43529</v>
      </c>
      <c r="F183" s="30"/>
      <c r="G183" s="140">
        <f t="shared" si="6"/>
        <v>43529</v>
      </c>
      <c r="H183" s="145"/>
      <c r="I183" s="140" t="str">
        <f>IF('F4.2'!L180=0,"-",'F4.2'!L180)</f>
        <v>-</v>
      </c>
      <c r="J183" s="140" t="str">
        <f>IF('F4.2'!M180=0,"-",'F4.2'!M180)</f>
        <v>-</v>
      </c>
      <c r="K183" s="145"/>
      <c r="L183" s="140" t="str">
        <f>IF('F4.2'!N180=0,"-",'F4.2'!N180)</f>
        <v>-</v>
      </c>
      <c r="M183" s="28">
        <f>IF(C183="DPR",0,'F4.2'!H180)</f>
        <v>3.93</v>
      </c>
      <c r="N183" s="28">
        <f>SUM('F4.2'!T180:V180)</f>
        <v>0</v>
      </c>
      <c r="O183" s="30"/>
      <c r="P183" s="131">
        <f t="shared" si="8"/>
        <v>3.93</v>
      </c>
      <c r="Q183" s="30"/>
      <c r="R183" s="30"/>
      <c r="S183" s="28">
        <f t="shared" si="7"/>
        <v>3.93</v>
      </c>
    </row>
    <row r="184" spans="1:19" s="19" customFormat="1" ht="31.5" x14ac:dyDescent="0.25">
      <c r="A184" s="25">
        <f>'F4.2'!A181</f>
        <v>32</v>
      </c>
      <c r="B184" s="26" t="str">
        <f>'F4.2'!B181</f>
        <v>Provision of VFD panel along with bypasses arrangement for HT/LT conveyors &amp; automation of control room at Coal Handling Plant-B</v>
      </c>
      <c r="C184" s="25" t="str">
        <f>'F4.2'!C181</f>
        <v>DPR</v>
      </c>
      <c r="D184" s="25" t="str">
        <f>'F4.2'!D181</f>
        <v>MERC/CAPEX/20182019/1240</v>
      </c>
      <c r="E184" s="139">
        <f>IF('F4.2'!F181=0,"-",'F4.2'!F181)</f>
        <v>43363</v>
      </c>
      <c r="F184" s="30"/>
      <c r="G184" s="139">
        <f t="shared" si="6"/>
        <v>43363</v>
      </c>
      <c r="H184" s="144"/>
      <c r="I184" s="139" t="str">
        <f>IF('F4.2'!L181=0,"-",'F4.2'!L181)</f>
        <v>-</v>
      </c>
      <c r="J184" s="139" t="str">
        <f>IF('F4.2'!M181=0,"-",'F4.2'!M181)</f>
        <v>-</v>
      </c>
      <c r="K184" s="144"/>
      <c r="L184" s="139" t="str">
        <f>IF('F4.2'!N181=0,"-",'F4.2'!N181)</f>
        <v>-</v>
      </c>
      <c r="M184" s="27">
        <f>IF(C184="DPR",0,'F4.2'!H181)</f>
        <v>0</v>
      </c>
      <c r="N184" s="27">
        <f>SUM('F4.2'!T181:V181)</f>
        <v>0</v>
      </c>
      <c r="O184" s="30"/>
      <c r="P184" s="131">
        <f t="shared" si="8"/>
        <v>0</v>
      </c>
      <c r="Q184" s="30"/>
      <c r="R184" s="30"/>
      <c r="S184" s="27">
        <f t="shared" si="7"/>
        <v>0</v>
      </c>
    </row>
    <row r="185" spans="1:19" s="19" customFormat="1" ht="31.5" x14ac:dyDescent="0.25">
      <c r="A185" s="29">
        <f>'F4.2'!A182</f>
        <v>32.1</v>
      </c>
      <c r="B185" s="65" t="str">
        <f>'F4.2'!B182</f>
        <v>Procurement, Installation and commissioning of MV/LT VFD panel along with bypass arrangement for HT/LT Conveyors of CHP-B</v>
      </c>
      <c r="C185" s="66" t="str">
        <f>'F4.2'!C182</f>
        <v>Scheme</v>
      </c>
      <c r="D185" s="29" t="str">
        <f>'F4.2'!D182</f>
        <v>MERC/CAPEX/20182019/1240</v>
      </c>
      <c r="E185" s="140">
        <f>IF('F4.2'!F182=0,"-",'F4.2'!F182)</f>
        <v>43363</v>
      </c>
      <c r="F185" s="30"/>
      <c r="G185" s="140">
        <f t="shared" si="6"/>
        <v>43363</v>
      </c>
      <c r="H185" s="145"/>
      <c r="I185" s="140" t="str">
        <f>IF('F4.2'!L182=0,"-",'F4.2'!L182)</f>
        <v>-</v>
      </c>
      <c r="J185" s="140" t="str">
        <f>IF('F4.2'!M182=0,"-",'F4.2'!M182)</f>
        <v>-</v>
      </c>
      <c r="K185" s="145"/>
      <c r="L185" s="140" t="str">
        <f>IF('F4.2'!N182=0,"-",'F4.2'!N182)</f>
        <v>-</v>
      </c>
      <c r="M185" s="28">
        <f>IF(C185="DPR",0,'F4.2'!H182)</f>
        <v>32.56</v>
      </c>
      <c r="N185" s="28">
        <f>SUM('F4.2'!T182:V182)</f>
        <v>29.203240699999998</v>
      </c>
      <c r="O185" s="30"/>
      <c r="P185" s="131">
        <f t="shared" si="8"/>
        <v>3.3567593000000038</v>
      </c>
      <c r="Q185" s="30"/>
      <c r="R185" s="30"/>
      <c r="S185" s="28">
        <f t="shared" si="7"/>
        <v>3.3567593000000038</v>
      </c>
    </row>
    <row r="186" spans="1:19" s="19" customFormat="1" ht="15.75" x14ac:dyDescent="0.25">
      <c r="A186" s="29">
        <f>'F4.2'!A183</f>
        <v>32.200000000000003</v>
      </c>
      <c r="B186" s="65" t="str">
        <f>'F4.2'!B183</f>
        <v>Automation of Control Room of CHP-B Using PLC System</v>
      </c>
      <c r="C186" s="66" t="str">
        <f>'F4.2'!C183</f>
        <v>Scheme</v>
      </c>
      <c r="D186" s="29" t="str">
        <f>'F4.2'!D183</f>
        <v>MERC/CAPEX/20182019/1240</v>
      </c>
      <c r="E186" s="140">
        <f>IF('F4.2'!F183=0,"-",'F4.2'!F183)</f>
        <v>43363</v>
      </c>
      <c r="F186" s="30"/>
      <c r="G186" s="140">
        <f t="shared" si="6"/>
        <v>43363</v>
      </c>
      <c r="H186" s="145"/>
      <c r="I186" s="140" t="str">
        <f>IF('F4.2'!L183=0,"-",'F4.2'!L183)</f>
        <v>-</v>
      </c>
      <c r="J186" s="140" t="str">
        <f>IF('F4.2'!M183=0,"-",'F4.2'!M183)</f>
        <v>-</v>
      </c>
      <c r="K186" s="145"/>
      <c r="L186" s="140" t="str">
        <f>IF('F4.2'!N183=0,"-",'F4.2'!N183)</f>
        <v>-</v>
      </c>
      <c r="M186" s="28">
        <f>IF(C186="DPR",0,'F4.2'!H183)</f>
        <v>4.91</v>
      </c>
      <c r="N186" s="28">
        <f>SUM('F4.2'!T183:V183)</f>
        <v>0</v>
      </c>
      <c r="O186" s="30"/>
      <c r="P186" s="131">
        <f t="shared" si="8"/>
        <v>4.91</v>
      </c>
      <c r="Q186" s="30"/>
      <c r="R186" s="30"/>
      <c r="S186" s="28">
        <f t="shared" si="7"/>
        <v>4.91</v>
      </c>
    </row>
    <row r="187" spans="1:19" s="19" customFormat="1" ht="15.75" x14ac:dyDescent="0.25">
      <c r="A187" s="99">
        <f>'F4.2'!A184</f>
        <v>0</v>
      </c>
      <c r="B187" s="100" t="str">
        <f>'F4.2'!B184</f>
        <v>IDC</v>
      </c>
      <c r="C187" s="101" t="str">
        <f>'F4.2'!C184</f>
        <v>IDC</v>
      </c>
      <c r="D187" s="99" t="str">
        <f>'F4.2'!D184</f>
        <v>MERC/CAPEX/20182019/1240</v>
      </c>
      <c r="E187" s="146">
        <f>IF('F4.2'!F184=0,"-",'F4.2'!F184)</f>
        <v>43363</v>
      </c>
      <c r="F187" s="297"/>
      <c r="G187" s="146">
        <f t="shared" si="6"/>
        <v>43363</v>
      </c>
      <c r="H187" s="146"/>
      <c r="I187" s="146" t="str">
        <f>IF('F4.2'!L184=0,"-",'F4.2'!L184)</f>
        <v>-</v>
      </c>
      <c r="J187" s="146" t="str">
        <f>IF('F4.2'!M184=0,"-",'F4.2'!M184)</f>
        <v>-</v>
      </c>
      <c r="K187" s="146"/>
      <c r="L187" s="146" t="str">
        <f>IF('F4.2'!N184=0,"-",'F4.2'!N184)</f>
        <v>-</v>
      </c>
      <c r="M187" s="102">
        <f>IF(C187="DPR",0,'F4.2'!H184)</f>
        <v>1.1599999999999999</v>
      </c>
      <c r="N187" s="102">
        <f>SUM('F4.2'!T184:V184)</f>
        <v>0</v>
      </c>
      <c r="O187" s="297"/>
      <c r="P187" s="298">
        <f t="shared" si="8"/>
        <v>1.1599999999999999</v>
      </c>
      <c r="Q187" s="297"/>
      <c r="R187" s="297"/>
      <c r="S187" s="102">
        <f t="shared" si="7"/>
        <v>1.1599999999999999</v>
      </c>
    </row>
    <row r="188" spans="1:19" s="19" customFormat="1" ht="31.5" x14ac:dyDescent="0.25">
      <c r="A188" s="25">
        <f>'F4.2'!A185</f>
        <v>33</v>
      </c>
      <c r="B188" s="26" t="str">
        <f>'F4.2'!B185</f>
        <v>Complete Track Renewal (CTR)/Renovation of existing Broad Gauge Railway Siding of 500MW Yard in CSTPS</v>
      </c>
      <c r="C188" s="25" t="str">
        <f>'F4.2'!C185</f>
        <v>DPR</v>
      </c>
      <c r="D188" s="25" t="str">
        <f>'F4.2'!D185</f>
        <v>MERC/CAPEX/2019-2020/362</v>
      </c>
      <c r="E188" s="139">
        <f>IF('F4.2'!F185=0,"-",'F4.2'!F185)</f>
        <v>43657</v>
      </c>
      <c r="F188" s="30"/>
      <c r="G188" s="139">
        <f t="shared" si="6"/>
        <v>43657</v>
      </c>
      <c r="H188" s="144"/>
      <c r="I188" s="139" t="str">
        <f>IF('F4.2'!L185=0,"-",'F4.2'!L185)</f>
        <v>-</v>
      </c>
      <c r="J188" s="139" t="str">
        <f>IF('F4.2'!M185=0,"-",'F4.2'!M185)</f>
        <v>-</v>
      </c>
      <c r="K188" s="144"/>
      <c r="L188" s="139" t="str">
        <f>IF('F4.2'!N185=0,"-",'F4.2'!N185)</f>
        <v>-</v>
      </c>
      <c r="M188" s="27">
        <f>IF(C188="DPR",0,'F4.2'!H185)</f>
        <v>0</v>
      </c>
      <c r="N188" s="27">
        <f>SUM('F4.2'!T185:V185)</f>
        <v>0</v>
      </c>
      <c r="O188" s="30"/>
      <c r="P188" s="131">
        <f t="shared" si="8"/>
        <v>0</v>
      </c>
      <c r="Q188" s="30"/>
      <c r="R188" s="30"/>
      <c r="S188" s="27">
        <f t="shared" si="7"/>
        <v>0</v>
      </c>
    </row>
    <row r="189" spans="1:19" s="19" customFormat="1" ht="31.5" x14ac:dyDescent="0.25">
      <c r="A189" s="29">
        <f>'F4.2'!A186</f>
        <v>33.1</v>
      </c>
      <c r="B189" s="65" t="str">
        <f>'F4.2'!B186</f>
        <v>Complete Track Renewal (CTR)/Renovation of existing Broad Gauge Railway Siding of 500MW Yard in CSTPS</v>
      </c>
      <c r="C189" s="66" t="str">
        <f>'F4.2'!C186</f>
        <v>Scheme</v>
      </c>
      <c r="D189" s="29" t="str">
        <f>'F4.2'!D186</f>
        <v>MERC/CAPEX/2019-2020/362</v>
      </c>
      <c r="E189" s="140">
        <f>IF('F4.2'!F186=0,"-",'F4.2'!F186)</f>
        <v>43657</v>
      </c>
      <c r="F189" s="30"/>
      <c r="G189" s="140">
        <f t="shared" si="6"/>
        <v>43657</v>
      </c>
      <c r="H189" s="145"/>
      <c r="I189" s="140" t="str">
        <f>IF('F4.2'!L186=0,"-",'F4.2'!L186)</f>
        <v>-</v>
      </c>
      <c r="J189" s="140" t="str">
        <f>IF('F4.2'!M186=0,"-",'F4.2'!M186)</f>
        <v>-</v>
      </c>
      <c r="K189" s="145"/>
      <c r="L189" s="140" t="str">
        <f>IF('F4.2'!N186=0,"-",'F4.2'!N186)</f>
        <v>-</v>
      </c>
      <c r="M189" s="28">
        <f>IF(C189="DPR",0,'F4.2'!H186)</f>
        <v>14.20025</v>
      </c>
      <c r="N189" s="28">
        <f>SUM('F4.2'!T186:V186)</f>
        <v>1.464883969</v>
      </c>
      <c r="O189" s="30"/>
      <c r="P189" s="131">
        <f t="shared" si="8"/>
        <v>12.735366031</v>
      </c>
      <c r="Q189" s="30"/>
      <c r="R189" s="30"/>
      <c r="S189" s="28">
        <f t="shared" si="7"/>
        <v>12.735366031</v>
      </c>
    </row>
    <row r="190" spans="1:19" s="19" customFormat="1" ht="15.75" x14ac:dyDescent="0.25">
      <c r="A190" s="99">
        <f>'F4.2'!A187</f>
        <v>0</v>
      </c>
      <c r="B190" s="100" t="str">
        <f>'F4.2'!B187</f>
        <v>IDC</v>
      </c>
      <c r="C190" s="101" t="str">
        <f>'F4.2'!C187</f>
        <v>IDC</v>
      </c>
      <c r="D190" s="99" t="str">
        <f>'F4.2'!D187</f>
        <v>MERC/CAPEX/2019-2020/362</v>
      </c>
      <c r="E190" s="146">
        <f>IF('F4.2'!F187=0,"-",'F4.2'!F187)</f>
        <v>43657</v>
      </c>
      <c r="F190" s="297"/>
      <c r="G190" s="146">
        <f t="shared" si="6"/>
        <v>43657</v>
      </c>
      <c r="H190" s="146"/>
      <c r="I190" s="146" t="str">
        <f>IF('F4.2'!L187=0,"-",'F4.2'!L187)</f>
        <v>-</v>
      </c>
      <c r="J190" s="146" t="str">
        <f>IF('F4.2'!M187=0,"-",'F4.2'!M187)</f>
        <v>-</v>
      </c>
      <c r="K190" s="146"/>
      <c r="L190" s="146" t="str">
        <f>IF('F4.2'!N187=0,"-",'F4.2'!N187)</f>
        <v>-</v>
      </c>
      <c r="M190" s="102">
        <f>IF(C190="DPR",0,'F4.2'!H187)</f>
        <v>1.02</v>
      </c>
      <c r="N190" s="102">
        <f>SUM('F4.2'!T187:V187)</f>
        <v>0</v>
      </c>
      <c r="O190" s="297"/>
      <c r="P190" s="298">
        <f t="shared" si="8"/>
        <v>1.02</v>
      </c>
      <c r="Q190" s="297"/>
      <c r="R190" s="297"/>
      <c r="S190" s="102">
        <f t="shared" si="7"/>
        <v>1.02</v>
      </c>
    </row>
    <row r="191" spans="1:19" s="19" customFormat="1" ht="31.5" x14ac:dyDescent="0.25">
      <c r="A191" s="25">
        <f>'F4.2'!A188</f>
        <v>34</v>
      </c>
      <c r="B191" s="26" t="str">
        <f>'F4.2'!B188</f>
        <v>Procurement of Spare Generator Rotor along with one set of Bearings for Unit # 5, 6 &amp; 7 CSTPS, Chandrapur</v>
      </c>
      <c r="C191" s="25" t="str">
        <f>'F4.2'!C188</f>
        <v>DPR</v>
      </c>
      <c r="D191" s="25" t="str">
        <f>'F4.2'!D188</f>
        <v>MERC/CAPEX/2019-2020/129</v>
      </c>
      <c r="E191" s="139">
        <f>IF('F4.2'!F188=0,"-",'F4.2'!F188)</f>
        <v>43588</v>
      </c>
      <c r="F191" s="30"/>
      <c r="G191" s="139">
        <f t="shared" si="6"/>
        <v>43588</v>
      </c>
      <c r="H191" s="144"/>
      <c r="I191" s="139" t="str">
        <f>IF('F4.2'!L188=0,"-",'F4.2'!L188)</f>
        <v>-</v>
      </c>
      <c r="J191" s="139" t="str">
        <f>IF('F4.2'!M188=0,"-",'F4.2'!M188)</f>
        <v>-</v>
      </c>
      <c r="K191" s="144"/>
      <c r="L191" s="139" t="str">
        <f>IF('F4.2'!N188=0,"-",'F4.2'!N188)</f>
        <v>-</v>
      </c>
      <c r="M191" s="27">
        <f>IF(C191="DPR",0,'F4.2'!H188)</f>
        <v>0</v>
      </c>
      <c r="N191" s="27">
        <f>SUM('F4.2'!T188:V188)</f>
        <v>0</v>
      </c>
      <c r="O191" s="30"/>
      <c r="P191" s="131">
        <f t="shared" si="8"/>
        <v>0</v>
      </c>
      <c r="Q191" s="30"/>
      <c r="R191" s="30"/>
      <c r="S191" s="27">
        <f t="shared" si="7"/>
        <v>0</v>
      </c>
    </row>
    <row r="192" spans="1:19" s="19" customFormat="1" ht="47.25" x14ac:dyDescent="0.25">
      <c r="A192" s="29">
        <f>'F4.2'!A189</f>
        <v>34.1</v>
      </c>
      <c r="B192" s="65" t="str">
        <f>'F4.2'!B189</f>
        <v xml:space="preserve">Generator Rotor suitable for THDF 115/59
One Set of Bearings (Comprising of 2 nos. of bearings)
</v>
      </c>
      <c r="C192" s="66" t="str">
        <f>'F4.2'!C189</f>
        <v>Scheme</v>
      </c>
      <c r="D192" s="29" t="str">
        <f>'F4.2'!D189</f>
        <v>MERC/CAPEX/2019-2020/129</v>
      </c>
      <c r="E192" s="140">
        <f>IF('F4.2'!F189=0,"-",'F4.2'!F189)</f>
        <v>43588</v>
      </c>
      <c r="F192" s="30"/>
      <c r="G192" s="140">
        <f t="shared" si="6"/>
        <v>43588</v>
      </c>
      <c r="H192" s="145"/>
      <c r="I192" s="140" t="str">
        <f>IF('F4.2'!L189=0,"-",'F4.2'!L189)</f>
        <v>-</v>
      </c>
      <c r="J192" s="140" t="str">
        <f>IF('F4.2'!M189=0,"-",'F4.2'!M189)</f>
        <v>-</v>
      </c>
      <c r="K192" s="145"/>
      <c r="L192" s="140" t="str">
        <f>IF('F4.2'!N189=0,"-",'F4.2'!N189)</f>
        <v>-</v>
      </c>
      <c r="M192" s="28">
        <f>IF(C192="DPR",0,'F4.2'!H189)</f>
        <v>40.359115199999998</v>
      </c>
      <c r="N192" s="28">
        <f>SUM('F4.2'!T189:V189)</f>
        <v>42.189589900000001</v>
      </c>
      <c r="O192" s="30"/>
      <c r="P192" s="131">
        <f t="shared" si="8"/>
        <v>-1.8304747000000035</v>
      </c>
      <c r="Q192" s="30"/>
      <c r="R192" s="30"/>
      <c r="S192" s="28">
        <f t="shared" si="7"/>
        <v>-1.8304747000000035</v>
      </c>
    </row>
    <row r="193" spans="1:19" s="19" customFormat="1" ht="15.75" x14ac:dyDescent="0.25">
      <c r="A193" s="99">
        <f>'F4.2'!A190</f>
        <v>0</v>
      </c>
      <c r="B193" s="100" t="str">
        <f>'F4.2'!B190</f>
        <v>IDC</v>
      </c>
      <c r="C193" s="101" t="str">
        <f>'F4.2'!C190</f>
        <v>IDC</v>
      </c>
      <c r="D193" s="99" t="str">
        <f>'F4.2'!D190</f>
        <v>MERC/CAPEX/2019-2020/129</v>
      </c>
      <c r="E193" s="146">
        <f>IF('F4.2'!F190=0,"-",'F4.2'!F190)</f>
        <v>43588</v>
      </c>
      <c r="F193" s="297"/>
      <c r="G193" s="146">
        <f t="shared" si="6"/>
        <v>43588</v>
      </c>
      <c r="H193" s="146"/>
      <c r="I193" s="146" t="str">
        <f>IF('F4.2'!L190=0,"-",'F4.2'!L190)</f>
        <v>-</v>
      </c>
      <c r="J193" s="146" t="str">
        <f>IF('F4.2'!M190=0,"-",'F4.2'!M190)</f>
        <v>-</v>
      </c>
      <c r="K193" s="146"/>
      <c r="L193" s="146" t="str">
        <f>IF('F4.2'!N190=0,"-",'F4.2'!N190)</f>
        <v>-</v>
      </c>
      <c r="M193" s="102">
        <f>IF(C193="DPR",0,'F4.2'!H190)</f>
        <v>1.1100000000000001</v>
      </c>
      <c r="N193" s="102">
        <f>SUM('F4.2'!T190:V190)</f>
        <v>0</v>
      </c>
      <c r="O193" s="297"/>
      <c r="P193" s="298">
        <f t="shared" si="8"/>
        <v>1.1100000000000001</v>
      </c>
      <c r="Q193" s="297"/>
      <c r="R193" s="297"/>
      <c r="S193" s="102">
        <f t="shared" si="7"/>
        <v>1.1100000000000001</v>
      </c>
    </row>
    <row r="194" spans="1:19" s="19" customFormat="1" ht="31.5" x14ac:dyDescent="0.25">
      <c r="A194" s="106">
        <f>'F4.2'!A191</f>
        <v>35</v>
      </c>
      <c r="B194" s="107" t="str">
        <f>'F4.2'!B191</f>
        <v>Procurement of 2 NOS. OF 3100 HP, WDG-3A Locomotives for CSTPS, Chandrapur</v>
      </c>
      <c r="C194" s="106" t="str">
        <f>'F4.2'!C191</f>
        <v>DPR</v>
      </c>
      <c r="D194" s="106" t="str">
        <f>'F4.2'!D191</f>
        <v>MERC/CAPEX/2019-2020/1214</v>
      </c>
      <c r="E194" s="147">
        <f>IF('F4.2'!F191=0,"-",'F4.2'!F191)</f>
        <v>43822</v>
      </c>
      <c r="F194" s="297"/>
      <c r="G194" s="147">
        <f t="shared" si="6"/>
        <v>43822</v>
      </c>
      <c r="H194" s="147"/>
      <c r="I194" s="147" t="str">
        <f>IF('F4.2'!L191=0,"-",'F4.2'!L191)</f>
        <v>-</v>
      </c>
      <c r="J194" s="147" t="str">
        <f>IF('F4.2'!M191=0,"-",'F4.2'!M191)</f>
        <v>-</v>
      </c>
      <c r="K194" s="147"/>
      <c r="L194" s="147" t="str">
        <f>IF('F4.2'!N191=0,"-",'F4.2'!N191)</f>
        <v>-</v>
      </c>
      <c r="M194" s="82">
        <f>IF(C194="DPR",0,'F4.2'!H191)</f>
        <v>0</v>
      </c>
      <c r="N194" s="82">
        <f>SUM('F4.2'!T191:V191)</f>
        <v>0</v>
      </c>
      <c r="O194" s="297"/>
      <c r="P194" s="298">
        <f t="shared" si="8"/>
        <v>0</v>
      </c>
      <c r="Q194" s="297"/>
      <c r="R194" s="297"/>
      <c r="S194" s="82">
        <f t="shared" si="7"/>
        <v>0</v>
      </c>
    </row>
    <row r="195" spans="1:19" s="19" customFormat="1" ht="31.5" x14ac:dyDescent="0.25">
      <c r="A195" s="99">
        <f>'F4.2'!A192</f>
        <v>35.1</v>
      </c>
      <c r="B195" s="100" t="str">
        <f>'F4.2'!B192</f>
        <v>Procurement of 2 NOS. OF 3100 HP, WDG-3A Locomotives for CSTPS, Chandrapur</v>
      </c>
      <c r="C195" s="101" t="str">
        <f>'F4.2'!C192</f>
        <v>Scheme</v>
      </c>
      <c r="D195" s="99" t="str">
        <f>'F4.2'!D192</f>
        <v>MERC/CAPEX/2019-2020/1214</v>
      </c>
      <c r="E195" s="146">
        <f>IF('F4.2'!F192=0,"-",'F4.2'!F192)</f>
        <v>43822</v>
      </c>
      <c r="F195" s="297"/>
      <c r="G195" s="146">
        <f t="shared" si="6"/>
        <v>43822</v>
      </c>
      <c r="H195" s="146"/>
      <c r="I195" s="146" t="str">
        <f>IF('F4.2'!L192=0,"-",'F4.2'!L192)</f>
        <v>-</v>
      </c>
      <c r="J195" s="146" t="str">
        <f>IF('F4.2'!M192=0,"-",'F4.2'!M192)</f>
        <v>-</v>
      </c>
      <c r="K195" s="146"/>
      <c r="L195" s="146" t="str">
        <f>IF('F4.2'!N192=0,"-",'F4.2'!N192)</f>
        <v>-</v>
      </c>
      <c r="M195" s="102">
        <f>IF(C195="DPR",0,'F4.2'!H192)</f>
        <v>21.66</v>
      </c>
      <c r="N195" s="102">
        <f>SUM('F4.2'!T192:V192)</f>
        <v>22.854784800000001</v>
      </c>
      <c r="O195" s="297"/>
      <c r="P195" s="298">
        <f t="shared" si="8"/>
        <v>-1.1947848000000008</v>
      </c>
      <c r="Q195" s="297"/>
      <c r="R195" s="297"/>
      <c r="S195" s="102">
        <f t="shared" si="7"/>
        <v>-1.1947848000000008</v>
      </c>
    </row>
    <row r="196" spans="1:19" s="19" customFormat="1" ht="15.75" x14ac:dyDescent="0.25">
      <c r="A196" s="99">
        <f>'F4.2'!A193</f>
        <v>0</v>
      </c>
      <c r="B196" s="100" t="str">
        <f>'F4.2'!B193</f>
        <v>IDC</v>
      </c>
      <c r="C196" s="101" t="str">
        <f>'F4.2'!C193</f>
        <v>IDC</v>
      </c>
      <c r="D196" s="99" t="str">
        <f>'F4.2'!D193</f>
        <v>MERC/CAPEX/2019-2020/1214</v>
      </c>
      <c r="E196" s="146">
        <f>IF('F4.2'!F193=0,"-",'F4.2'!F193)</f>
        <v>43822</v>
      </c>
      <c r="F196" s="297"/>
      <c r="G196" s="146">
        <f t="shared" si="6"/>
        <v>43822</v>
      </c>
      <c r="H196" s="146"/>
      <c r="I196" s="146" t="str">
        <f>IF('F4.2'!L193=0,"-",'F4.2'!L193)</f>
        <v>-</v>
      </c>
      <c r="J196" s="146" t="str">
        <f>IF('F4.2'!M193=0,"-",'F4.2'!M193)</f>
        <v>-</v>
      </c>
      <c r="K196" s="146"/>
      <c r="L196" s="146" t="str">
        <f>IF('F4.2'!N193=0,"-",'F4.2'!N193)</f>
        <v>-</v>
      </c>
      <c r="M196" s="102">
        <f>IF(C196="DPR",0,'F4.2'!H193)</f>
        <v>0.39</v>
      </c>
      <c r="N196" s="102">
        <f>SUM('F4.2'!T193:V193)</f>
        <v>0</v>
      </c>
      <c r="O196" s="297"/>
      <c r="P196" s="298">
        <f t="shared" si="8"/>
        <v>0.39</v>
      </c>
      <c r="Q196" s="297"/>
      <c r="R196" s="297"/>
      <c r="S196" s="102">
        <f t="shared" si="7"/>
        <v>0.39</v>
      </c>
    </row>
    <row r="197" spans="1:19" s="19" customFormat="1" ht="47.25" x14ac:dyDescent="0.25">
      <c r="A197" s="25">
        <f>'F4.2'!A194</f>
        <v>36</v>
      </c>
      <c r="B197" s="26" t="str">
        <f>'F4.2'!B194</f>
        <v>Replacement of 220 V Station Battery Sets &amp; UPS Battery Sets of Unit# 5 &amp; 6 and 24 V G1 G2 Battery sets of Unit# 5, 6 &amp; 7 for 500MW Stage-III CSTPS.</v>
      </c>
      <c r="C197" s="25" t="str">
        <f>'F4.2'!C194</f>
        <v>DPR</v>
      </c>
      <c r="D197" s="25" t="str">
        <f>'F4.2'!D194</f>
        <v>MERC/CAPEX/2020-2021/WFH/SBR/32</v>
      </c>
      <c r="E197" s="139">
        <f>IF('F4.2'!F194=0,"-",'F4.2'!F194)</f>
        <v>44104</v>
      </c>
      <c r="F197" s="30"/>
      <c r="G197" s="139">
        <f t="shared" si="6"/>
        <v>44104</v>
      </c>
      <c r="H197" s="144"/>
      <c r="I197" s="139" t="str">
        <f>IF('F4.2'!L194=0,"-",'F4.2'!L194)</f>
        <v>-</v>
      </c>
      <c r="J197" s="139" t="str">
        <f>IF('F4.2'!M194=0,"-",'F4.2'!M194)</f>
        <v>-</v>
      </c>
      <c r="K197" s="144"/>
      <c r="L197" s="139" t="str">
        <f>IF('F4.2'!N194=0,"-",'F4.2'!N194)</f>
        <v>-</v>
      </c>
      <c r="M197" s="27">
        <f>IF(C197="DPR",0,'F4.2'!H194)</f>
        <v>0</v>
      </c>
      <c r="N197" s="27">
        <f>SUM('F4.2'!T194:V194)</f>
        <v>0</v>
      </c>
      <c r="O197" s="30"/>
      <c r="P197" s="131">
        <f t="shared" si="8"/>
        <v>0</v>
      </c>
      <c r="Q197" s="30"/>
      <c r="R197" s="30"/>
      <c r="S197" s="27">
        <f t="shared" si="7"/>
        <v>0</v>
      </c>
    </row>
    <row r="198" spans="1:19" s="19" customFormat="1" ht="47.25" x14ac:dyDescent="0.25">
      <c r="A198" s="29">
        <f>'F4.2'!A195</f>
        <v>36.1</v>
      </c>
      <c r="B198" s="65" t="str">
        <f>'F4.2'!B195</f>
        <v>Replacement of 220 V Station Battery Sets &amp; UPS Battery Sets of Unit# 5 &amp; 6 and 24 V G1 G2 Battery sets of Unit# 5, 6 &amp; 7 for 500MW Stage-III, CSTPS.</v>
      </c>
      <c r="C198" s="66" t="str">
        <f>'F4.2'!C195</f>
        <v>Scheme</v>
      </c>
      <c r="D198" s="29" t="str">
        <f>'F4.2'!D195</f>
        <v>MERC/CAPEX/2020-2021/WFH/SBR/32</v>
      </c>
      <c r="E198" s="140">
        <f>IF('F4.2'!F195=0,"-",'F4.2'!F195)</f>
        <v>44104</v>
      </c>
      <c r="F198" s="30"/>
      <c r="G198" s="140">
        <f t="shared" si="6"/>
        <v>44104</v>
      </c>
      <c r="H198" s="145"/>
      <c r="I198" s="140" t="str">
        <f>IF('F4.2'!L195=0,"-",'F4.2'!L195)</f>
        <v>-</v>
      </c>
      <c r="J198" s="140" t="str">
        <f>IF('F4.2'!M195=0,"-",'F4.2'!M195)</f>
        <v>-</v>
      </c>
      <c r="K198" s="145"/>
      <c r="L198" s="140" t="str">
        <f>IF('F4.2'!N195=0,"-",'F4.2'!N195)</f>
        <v>-</v>
      </c>
      <c r="M198" s="28">
        <f>IF(C198="DPR",0,'F4.2'!H195)</f>
        <v>18.32</v>
      </c>
      <c r="N198" s="28">
        <f>SUM('F4.2'!T195:V195)</f>
        <v>16.770041472000003</v>
      </c>
      <c r="O198" s="30"/>
      <c r="P198" s="131">
        <f t="shared" si="8"/>
        <v>1.5499585279999977</v>
      </c>
      <c r="Q198" s="30"/>
      <c r="R198" s="30"/>
      <c r="S198" s="28">
        <f t="shared" si="7"/>
        <v>1.5499585279999977</v>
      </c>
    </row>
    <row r="199" spans="1:19" s="19" customFormat="1" ht="31.5" x14ac:dyDescent="0.25">
      <c r="A199" s="99">
        <f>'F4.2'!A196</f>
        <v>0</v>
      </c>
      <c r="B199" s="100" t="str">
        <f>'F4.2'!B196</f>
        <v>IDC</v>
      </c>
      <c r="C199" s="101" t="str">
        <f>'F4.2'!C196</f>
        <v>IDC</v>
      </c>
      <c r="D199" s="99" t="str">
        <f>'F4.2'!D196</f>
        <v>MERC/CAPEX/2020-2021/WFH/SBR/32</v>
      </c>
      <c r="E199" s="146">
        <f>IF('F4.2'!F196=0,"-",'F4.2'!F196)</f>
        <v>44104</v>
      </c>
      <c r="F199" s="297"/>
      <c r="G199" s="146">
        <f t="shared" ref="G199:G251" si="9">E199</f>
        <v>44104</v>
      </c>
      <c r="H199" s="146"/>
      <c r="I199" s="146" t="str">
        <f>IF('F4.2'!L196=0,"-",'F4.2'!L196)</f>
        <v>-</v>
      </c>
      <c r="J199" s="146" t="str">
        <f>IF('F4.2'!M196=0,"-",'F4.2'!M196)</f>
        <v>-</v>
      </c>
      <c r="K199" s="146"/>
      <c r="L199" s="146" t="str">
        <f>IF('F4.2'!N196=0,"-",'F4.2'!N196)</f>
        <v>-</v>
      </c>
      <c r="M199" s="102">
        <f>IF(C199="DPR",0,'F4.2'!H196)</f>
        <v>0.24</v>
      </c>
      <c r="N199" s="102">
        <f>SUM('F4.2'!T196:V196)</f>
        <v>0</v>
      </c>
      <c r="O199" s="297"/>
      <c r="P199" s="298">
        <f t="shared" si="8"/>
        <v>0.24</v>
      </c>
      <c r="Q199" s="297"/>
      <c r="R199" s="297"/>
      <c r="S199" s="102">
        <f t="shared" ref="S199:S251" si="10">IF(SUM(O199:R199)=0,M199-N199,SUM(O199:R199))</f>
        <v>0.24</v>
      </c>
    </row>
    <row r="200" spans="1:19" s="19" customFormat="1" ht="47.25" x14ac:dyDescent="0.25">
      <c r="A200" s="25">
        <f>'F4.2'!A197</f>
        <v>37</v>
      </c>
      <c r="B200" s="26" t="str">
        <f>'F4.2'!B197</f>
        <v>Flue Gas Desulphurization (FGD) System for 500 MW UnitS (Total 8 Nos) of MSPGCL
(Chandrapur Unit # 5-7)</v>
      </c>
      <c r="C200" s="25" t="str">
        <f>'F4.2'!C197</f>
        <v>DPR</v>
      </c>
      <c r="D200" s="25" t="str">
        <f>'F4.2'!D197</f>
        <v>MERC/CAPEX/2020-2021/WFH/SBR/43</v>
      </c>
      <c r="E200" s="139">
        <f>IF('F4.2'!F197=0,"-",'F4.2'!F197)</f>
        <v>44179</v>
      </c>
      <c r="F200" s="30"/>
      <c r="G200" s="139">
        <f t="shared" si="9"/>
        <v>44179</v>
      </c>
      <c r="H200" s="144"/>
      <c r="I200" s="139" t="str">
        <f>IF('F4.2'!L197=0,"-",'F4.2'!L197)</f>
        <v>-</v>
      </c>
      <c r="J200" s="139" t="str">
        <f>IF('F4.2'!M197=0,"-",'F4.2'!M197)</f>
        <v>-</v>
      </c>
      <c r="K200" s="144"/>
      <c r="L200" s="139" t="str">
        <f>IF('F4.2'!N197=0,"-",'F4.2'!N197)</f>
        <v>-</v>
      </c>
      <c r="M200" s="27">
        <f>IF(C200="DPR",0,'F4.2'!H197)</f>
        <v>0</v>
      </c>
      <c r="N200" s="27">
        <f>SUM('F4.2'!T197:V197)</f>
        <v>0</v>
      </c>
      <c r="O200" s="30"/>
      <c r="P200" s="131">
        <f t="shared" ref="P200:P253" si="11">M200-N200</f>
        <v>0</v>
      </c>
      <c r="Q200" s="30"/>
      <c r="R200" s="30"/>
      <c r="S200" s="27">
        <f t="shared" si="10"/>
        <v>0</v>
      </c>
    </row>
    <row r="201" spans="1:19" s="19" customFormat="1" ht="47.25" x14ac:dyDescent="0.25">
      <c r="A201" s="29">
        <f>'F4.2'!A198</f>
        <v>37.1</v>
      </c>
      <c r="B201" s="65" t="str">
        <f>'F4.2'!B198</f>
        <v>Flue Gas Desulphurization (FGD) System for 500 MW UnitS (Total 8 Nos) of MSPGCL
(Chandrapur Unit # 5-7)</v>
      </c>
      <c r="C201" s="66" t="str">
        <f>'F4.2'!C198</f>
        <v>Scheme</v>
      </c>
      <c r="D201" s="29" t="str">
        <f>'F4.2'!D198</f>
        <v>MERC/CAPEX/2020-2021/WFH/SBR/43</v>
      </c>
      <c r="E201" s="140">
        <f>IF('F4.2'!F198=0,"-",'F4.2'!F198)</f>
        <v>44179</v>
      </c>
      <c r="F201" s="30"/>
      <c r="G201" s="140">
        <f t="shared" si="9"/>
        <v>44179</v>
      </c>
      <c r="H201" s="145"/>
      <c r="I201" s="140" t="str">
        <f>IF('F4.2'!L198=0,"-",'F4.2'!L198)</f>
        <v>-</v>
      </c>
      <c r="J201" s="140" t="str">
        <f>IF('F4.2'!M198=0,"-",'F4.2'!M198)</f>
        <v>-</v>
      </c>
      <c r="K201" s="145"/>
      <c r="L201" s="140" t="str">
        <f>IF('F4.2'!N198=0,"-",'F4.2'!N198)</f>
        <v>-</v>
      </c>
      <c r="M201" s="28">
        <f>IF(C201="DPR",0,'F4.2'!H198)</f>
        <v>602.58000000000004</v>
      </c>
      <c r="N201" s="28">
        <f>SUM('F4.2'!T198:V198)</f>
        <v>0</v>
      </c>
      <c r="O201" s="30"/>
      <c r="P201" s="131">
        <f t="shared" si="11"/>
        <v>602.58000000000004</v>
      </c>
      <c r="Q201" s="30"/>
      <c r="R201" s="30"/>
      <c r="S201" s="28">
        <f t="shared" si="10"/>
        <v>602.58000000000004</v>
      </c>
    </row>
    <row r="202" spans="1:19" s="19" customFormat="1" ht="31.5" x14ac:dyDescent="0.25">
      <c r="A202" s="29">
        <f>'F4.2'!A199</f>
        <v>0</v>
      </c>
      <c r="B202" s="65" t="str">
        <f>'F4.2'!B199</f>
        <v>IDC</v>
      </c>
      <c r="C202" s="66" t="str">
        <f>'F4.2'!C199</f>
        <v>IDC</v>
      </c>
      <c r="D202" s="29" t="str">
        <f>'F4.2'!D199</f>
        <v>MERC/CAPEX/2020-2021/WFH/SBR/43</v>
      </c>
      <c r="E202" s="140">
        <f>IF('F4.2'!F199=0,"-",'F4.2'!F199)</f>
        <v>44179</v>
      </c>
      <c r="F202" s="30"/>
      <c r="G202" s="140">
        <f t="shared" si="9"/>
        <v>44179</v>
      </c>
      <c r="H202" s="145"/>
      <c r="I202" s="140" t="str">
        <f>IF('F4.2'!L199=0,"-",'F4.2'!L199)</f>
        <v>-</v>
      </c>
      <c r="J202" s="140" t="str">
        <f>IF('F4.2'!M199=0,"-",'F4.2'!M199)</f>
        <v>-</v>
      </c>
      <c r="K202" s="145"/>
      <c r="L202" s="140" t="str">
        <f>IF('F4.2'!N199=0,"-",'F4.2'!N199)</f>
        <v>-</v>
      </c>
      <c r="M202" s="28">
        <f>IF(C202="DPR",0,'F4.2'!H199)</f>
        <v>53.67</v>
      </c>
      <c r="N202" s="28">
        <f>SUM('F4.2'!T199:V199)</f>
        <v>0</v>
      </c>
      <c r="O202" s="30"/>
      <c r="P202" s="131">
        <f t="shared" si="11"/>
        <v>53.67</v>
      </c>
      <c r="Q202" s="30"/>
      <c r="R202" s="30"/>
      <c r="S202" s="28">
        <f t="shared" si="10"/>
        <v>53.67</v>
      </c>
    </row>
    <row r="203" spans="1:19" s="19" customFormat="1" ht="31.5" x14ac:dyDescent="0.25">
      <c r="A203" s="25">
        <f>'F4.2'!A200</f>
        <v>38</v>
      </c>
      <c r="B203" s="26" t="str">
        <f>'F4.2'!B200</f>
        <v>Replacement of ECO and LTSH coils to Unit-4 Chandrapur (Parli DPR)</v>
      </c>
      <c r="C203" s="25" t="str">
        <f>'F4.2'!C200</f>
        <v>DPR</v>
      </c>
      <c r="D203" s="25" t="str">
        <f>'F4.2'!D200</f>
        <v xml:space="preserve">MERC/TECH1/CAPEX/20142015/01526 </v>
      </c>
      <c r="E203" s="139">
        <f>IF('F4.2'!F200=0,"-",'F4.2'!F200)</f>
        <v>42033</v>
      </c>
      <c r="F203" s="30"/>
      <c r="G203" s="139">
        <f>E203</f>
        <v>42033</v>
      </c>
      <c r="H203" s="144"/>
      <c r="I203" s="139" t="str">
        <f>IF('F4.2'!L200=0,"-",'F4.2'!L200)</f>
        <v>-</v>
      </c>
      <c r="J203" s="139" t="str">
        <f>IF('F4.2'!M200=0,"-",'F4.2'!M200)</f>
        <v>-</v>
      </c>
      <c r="K203" s="144"/>
      <c r="L203" s="139" t="str">
        <f>IF('F4.2'!N200=0,"-",'F4.2'!N200)</f>
        <v>-</v>
      </c>
      <c r="M203" s="27">
        <f>IF(C203="DPR",0,'F4.2'!H200)</f>
        <v>0</v>
      </c>
      <c r="N203" s="27">
        <f>SUM('F4.2'!T200:V200)</f>
        <v>0</v>
      </c>
      <c r="O203" s="30"/>
      <c r="P203" s="131">
        <f>M203-N203</f>
        <v>0</v>
      </c>
      <c r="Q203" s="30"/>
      <c r="R203" s="30"/>
      <c r="S203" s="27">
        <f>IF(SUM(O203:R203)=0,M203-N203,SUM(O203:R203))</f>
        <v>0</v>
      </c>
    </row>
    <row r="204" spans="1:19" s="19" customFormat="1" ht="31.5" x14ac:dyDescent="0.25">
      <c r="A204" s="29">
        <f>'F4.2'!A201</f>
        <v>0</v>
      </c>
      <c r="B204" s="169" t="str">
        <f>'F4.2'!B201</f>
        <v>Replacement of ECO and LTSH coils to Unit-4 Chandrapur</v>
      </c>
      <c r="C204" s="66" t="str">
        <f>'F4.2'!C201</f>
        <v>Scheme</v>
      </c>
      <c r="D204" s="29" t="str">
        <f>'F4.2'!D201</f>
        <v xml:space="preserve">MERC/TECH1/CAPEX/20142015/01526 </v>
      </c>
      <c r="E204" s="140">
        <f>IF('F4.2'!F201=0,"-",'F4.2'!F201)</f>
        <v>42033</v>
      </c>
      <c r="F204" s="30"/>
      <c r="G204" s="140">
        <f>E204</f>
        <v>42033</v>
      </c>
      <c r="H204" s="145"/>
      <c r="I204" s="140" t="str">
        <f>IF('F4.2'!L201=0,"-",'F4.2'!L201)</f>
        <v>-</v>
      </c>
      <c r="J204" s="140" t="str">
        <f>IF('F4.2'!M201=0,"-",'F4.2'!M201)</f>
        <v>-</v>
      </c>
      <c r="K204" s="145"/>
      <c r="L204" s="140" t="str">
        <f>IF('F4.2'!N201=0,"-",'F4.2'!N201)</f>
        <v>-</v>
      </c>
      <c r="M204" s="28">
        <f>IF(C204="DPR",0,'F4.2'!H201)</f>
        <v>9.4</v>
      </c>
      <c r="N204" s="28">
        <f>SUM('F4.2'!T201:V201)</f>
        <v>9.3998608000000008</v>
      </c>
      <c r="O204" s="30"/>
      <c r="P204" s="131">
        <f>M204-N204</f>
        <v>1.391999999995619E-4</v>
      </c>
      <c r="Q204" s="30"/>
      <c r="R204" s="30"/>
      <c r="S204" s="28">
        <f>IF(SUM(O204:R204)=0,M204-N204,SUM(O204:R204))</f>
        <v>1.391999999995619E-4</v>
      </c>
    </row>
    <row r="205" spans="1:19" s="19" customFormat="1" ht="31.5" x14ac:dyDescent="0.25">
      <c r="A205" s="29">
        <f>'F4.2'!A202</f>
        <v>0</v>
      </c>
      <c r="B205" s="169" t="str">
        <f>'F4.2'!B202</f>
        <v>IDC</v>
      </c>
      <c r="C205" s="66" t="str">
        <f>'F4.2'!C202</f>
        <v>IDC</v>
      </c>
      <c r="D205" s="29" t="str">
        <f>'F4.2'!D202</f>
        <v xml:space="preserve">MERC/TECH1/CAPEX/20142015/01526 </v>
      </c>
      <c r="E205" s="140">
        <f>IF('F4.2'!F202=0,"-",'F4.2'!F202)</f>
        <v>42033</v>
      </c>
      <c r="F205" s="30"/>
      <c r="G205" s="140">
        <f>E205</f>
        <v>42033</v>
      </c>
      <c r="H205" s="145"/>
      <c r="I205" s="140" t="str">
        <f>IF('F4.2'!L202=0,"-",'F4.2'!L202)</f>
        <v>-</v>
      </c>
      <c r="J205" s="140" t="str">
        <f>IF('F4.2'!M202=0,"-",'F4.2'!M202)</f>
        <v>-</v>
      </c>
      <c r="K205" s="145"/>
      <c r="L205" s="140" t="str">
        <f>IF('F4.2'!N202=0,"-",'F4.2'!N202)</f>
        <v>-</v>
      </c>
      <c r="M205" s="28">
        <f>IF(C205="DPR",0,'F4.2'!H202)</f>
        <v>0.6</v>
      </c>
      <c r="N205" s="28">
        <f>SUM('F4.2'!T202:V202)</f>
        <v>0</v>
      </c>
      <c r="O205" s="30"/>
      <c r="P205" s="131">
        <f>M205-N205</f>
        <v>0.6</v>
      </c>
      <c r="Q205" s="30"/>
      <c r="R205" s="30"/>
      <c r="S205" s="28">
        <f>IF(SUM(O205:R205)=0,M205-N205,SUM(O205:R205))</f>
        <v>0.6</v>
      </c>
    </row>
    <row r="206" spans="1:19" s="19" customFormat="1" ht="31.5" x14ac:dyDescent="0.25">
      <c r="A206" s="25">
        <f>'F4.2'!A203</f>
        <v>39</v>
      </c>
      <c r="B206" s="26" t="str">
        <f>'F4.2'!B203</f>
        <v>Supply of complete gear box assembly for XRP-1043 coal mill at U-5 &amp;  U-6 for FY 2019-20 &amp; FY 20-21 at CSTPS, Chandrapur</v>
      </c>
      <c r="C206" s="25" t="str">
        <f>'F4.2'!C203</f>
        <v>DPR</v>
      </c>
      <c r="D206" s="25" t="str">
        <f>'F4.2'!D203</f>
        <v>MERC/CAPEX/2020-2021/WFH/SBR/05</v>
      </c>
      <c r="E206" s="139">
        <f>IF('F4.2'!F203=0,"-",'F4.2'!F203)</f>
        <v>44335</v>
      </c>
      <c r="F206" s="30"/>
      <c r="G206" s="139">
        <f t="shared" si="9"/>
        <v>44335</v>
      </c>
      <c r="H206" s="144"/>
      <c r="I206" s="139" t="str">
        <f>IF('F4.2'!L203=0,"-",'F4.2'!L203)</f>
        <v>-</v>
      </c>
      <c r="J206" s="139" t="str">
        <f>IF('F4.2'!M203=0,"-",'F4.2'!M203)</f>
        <v>-</v>
      </c>
      <c r="K206" s="144"/>
      <c r="L206" s="139" t="str">
        <f>IF('F4.2'!N203=0,"-",'F4.2'!N203)</f>
        <v>-</v>
      </c>
      <c r="M206" s="27">
        <f>IF(C206="DPR",0,'F4.2'!H203)</f>
        <v>0</v>
      </c>
      <c r="N206" s="27">
        <f>SUM('F4.2'!T203:V203)</f>
        <v>0</v>
      </c>
      <c r="O206" s="30"/>
      <c r="P206" s="131">
        <f t="shared" si="11"/>
        <v>0</v>
      </c>
      <c r="Q206" s="30"/>
      <c r="R206" s="30"/>
      <c r="S206" s="27">
        <f t="shared" si="10"/>
        <v>0</v>
      </c>
    </row>
    <row r="207" spans="1:19" s="19" customFormat="1" ht="47.25" x14ac:dyDescent="0.25">
      <c r="A207" s="29">
        <f>'F4.2'!A204</f>
        <v>39.1</v>
      </c>
      <c r="B207" s="65" t="str">
        <f>'F4.2'!B204</f>
        <v>Supply of complete gear box assembly for XRP-1043coal mill unit
5&amp;6and complete lub oil system of XRP-1043Coal Mill in Unit-5&amp;6.
(Qty. 02 nos. one for each unit)</v>
      </c>
      <c r="C207" s="66" t="str">
        <f>'F4.2'!C204</f>
        <v>Scheme</v>
      </c>
      <c r="D207" s="29" t="str">
        <f>'F4.2'!D204</f>
        <v>MERC/CAPEX/2020-2021/WFH/SBR/05</v>
      </c>
      <c r="E207" s="140">
        <f>IF('F4.2'!F204=0,"-",'F4.2'!F204)</f>
        <v>44335</v>
      </c>
      <c r="F207" s="30"/>
      <c r="G207" s="140">
        <f t="shared" si="9"/>
        <v>44335</v>
      </c>
      <c r="H207" s="145"/>
      <c r="I207" s="140" t="str">
        <f>IF('F4.2'!L204=0,"-",'F4.2'!L204)</f>
        <v>-</v>
      </c>
      <c r="J207" s="140" t="str">
        <f>IF('F4.2'!M204=0,"-",'F4.2'!M204)</f>
        <v>-</v>
      </c>
      <c r="K207" s="145"/>
      <c r="L207" s="140" t="str">
        <f>IF('F4.2'!N204=0,"-",'F4.2'!N204)</f>
        <v>-</v>
      </c>
      <c r="M207" s="28">
        <f>IF(C207="DPR",0,'F4.2'!H204)</f>
        <v>21.02</v>
      </c>
      <c r="N207" s="28">
        <f>SUM('F4.2'!T204:V204)</f>
        <v>9.9520900000000001</v>
      </c>
      <c r="O207" s="30"/>
      <c r="P207" s="131">
        <f t="shared" si="11"/>
        <v>11.067909999999999</v>
      </c>
      <c r="Q207" s="30"/>
      <c r="R207" s="30"/>
      <c r="S207" s="28">
        <f t="shared" si="10"/>
        <v>11.067909999999999</v>
      </c>
    </row>
    <row r="208" spans="1:19" s="19" customFormat="1" ht="31.5" x14ac:dyDescent="0.25">
      <c r="A208" s="29">
        <f>'F4.2'!A205</f>
        <v>0</v>
      </c>
      <c r="B208" s="65" t="str">
        <f>'F4.2'!B205</f>
        <v>IDC</v>
      </c>
      <c r="C208" s="66" t="str">
        <f>'F4.2'!C205</f>
        <v>IDC</v>
      </c>
      <c r="D208" s="29" t="str">
        <f>'F4.2'!D205</f>
        <v>MERC/CAPEX/2020-2021/WFH/SBR/05</v>
      </c>
      <c r="E208" s="140">
        <f>IF('F4.2'!F205=0,"-",'F4.2'!F205)</f>
        <v>44335</v>
      </c>
      <c r="F208" s="30"/>
      <c r="G208" s="140">
        <f t="shared" si="9"/>
        <v>44335</v>
      </c>
      <c r="H208" s="145"/>
      <c r="I208" s="140" t="str">
        <f>IF('F4.2'!L205=0,"-",'F4.2'!L205)</f>
        <v>-</v>
      </c>
      <c r="J208" s="140" t="str">
        <f>IF('F4.2'!M205=0,"-",'F4.2'!M205)</f>
        <v>-</v>
      </c>
      <c r="K208" s="145"/>
      <c r="L208" s="140" t="str">
        <f>IF('F4.2'!N205=0,"-",'F4.2'!N205)</f>
        <v>-</v>
      </c>
      <c r="M208" s="28">
        <f>IF(C208="DPR",0,'F4.2'!H205)</f>
        <v>0.51</v>
      </c>
      <c r="N208" s="28">
        <f>SUM('F4.2'!T205:V205)</f>
        <v>0</v>
      </c>
      <c r="O208" s="30"/>
      <c r="P208" s="131">
        <f t="shared" si="11"/>
        <v>0.51</v>
      </c>
      <c r="Q208" s="30"/>
      <c r="R208" s="30"/>
      <c r="S208" s="28">
        <f t="shared" si="10"/>
        <v>0.51</v>
      </c>
    </row>
    <row r="209" spans="1:19" s="19" customFormat="1" ht="31.5" x14ac:dyDescent="0.25">
      <c r="A209" s="106" t="str">
        <f>'F4.2'!A206</f>
        <v>HO
DPR 1</v>
      </c>
      <c r="B209" s="107" t="str">
        <f>'F4.2'!B206</f>
        <v>AFGC/DFGC SYSTEM 210MW</v>
      </c>
      <c r="C209" s="106" t="str">
        <f>'F4.2'!C206</f>
        <v>DPR</v>
      </c>
      <c r="D209" s="106" t="str">
        <f>'F4.2'!D206</f>
        <v>MERC/CAP/DPR/10/07/1149</v>
      </c>
      <c r="E209" s="147">
        <f>IF('F4.2'!F206=0,"-",'F4.2'!F206)</f>
        <v>39232</v>
      </c>
      <c r="F209" s="297"/>
      <c r="G209" s="147">
        <f t="shared" si="9"/>
        <v>39232</v>
      </c>
      <c r="H209" s="147"/>
      <c r="I209" s="147" t="str">
        <f>IF('F4.2'!L206=0,"-",'F4.2'!L206)</f>
        <v>-</v>
      </c>
      <c r="J209" s="147" t="str">
        <f>IF('F4.2'!M206=0,"-",'F4.2'!M206)</f>
        <v>-</v>
      </c>
      <c r="K209" s="147"/>
      <c r="L209" s="147" t="str">
        <f>IF('F4.2'!N206=0,"-",'F4.2'!N206)</f>
        <v>-</v>
      </c>
      <c r="M209" s="82">
        <f>IF(C209="DPR",0,'F4.2'!H206)</f>
        <v>0</v>
      </c>
      <c r="N209" s="82">
        <f>SUM('F4.2'!T206:V206)</f>
        <v>0</v>
      </c>
      <c r="O209" s="297"/>
      <c r="P209" s="298">
        <f t="shared" si="11"/>
        <v>0</v>
      </c>
      <c r="Q209" s="297"/>
      <c r="R209" s="297"/>
      <c r="S209" s="82">
        <f t="shared" si="10"/>
        <v>0</v>
      </c>
    </row>
    <row r="210" spans="1:19" s="19" customFormat="1" ht="31.5" x14ac:dyDescent="0.25">
      <c r="A210" s="99" t="str">
        <f>'F4.2'!A207</f>
        <v>HO
DPR 1.1</v>
      </c>
      <c r="B210" s="100" t="str">
        <f>'F4.2'!B207</f>
        <v>CSTPS U-1,2&amp;4</v>
      </c>
      <c r="C210" s="101" t="str">
        <f>'F4.2'!C207</f>
        <v>Scheme</v>
      </c>
      <c r="D210" s="99" t="str">
        <f>'F4.2'!D207</f>
        <v>MERC/CAP/DPR/10/07/1149</v>
      </c>
      <c r="E210" s="146">
        <f>IF('F4.2'!F207=0,"-",'F4.2'!F207)</f>
        <v>39232</v>
      </c>
      <c r="F210" s="297"/>
      <c r="G210" s="146">
        <f t="shared" si="9"/>
        <v>39232</v>
      </c>
      <c r="H210" s="146"/>
      <c r="I210" s="146" t="str">
        <f>IF('F4.2'!L207=0,"-",'F4.2'!L207)</f>
        <v>-</v>
      </c>
      <c r="J210" s="146" t="str">
        <f>IF('F4.2'!M207=0,"-",'F4.2'!M207)</f>
        <v>-</v>
      </c>
      <c r="K210" s="146"/>
      <c r="L210" s="146" t="str">
        <f>IF('F4.2'!N207=0,"-",'F4.2'!N207)</f>
        <v>-</v>
      </c>
      <c r="M210" s="102">
        <f>IF(C210="DPR",0,'F4.2'!H207)</f>
        <v>9.6</v>
      </c>
      <c r="N210" s="102">
        <f>SUM('F4.2'!T207:V207)</f>
        <v>4.9831317769999997</v>
      </c>
      <c r="O210" s="297"/>
      <c r="P210" s="298">
        <f t="shared" si="11"/>
        <v>4.616868223</v>
      </c>
      <c r="Q210" s="297"/>
      <c r="R210" s="297"/>
      <c r="S210" s="102">
        <f t="shared" si="10"/>
        <v>4.616868223</v>
      </c>
    </row>
    <row r="211" spans="1:19" s="19" customFormat="1" ht="31.5" x14ac:dyDescent="0.25">
      <c r="A211" s="106" t="str">
        <f>'F4.2'!A208</f>
        <v>HO
DPR 4</v>
      </c>
      <c r="B211" s="107" t="str">
        <f>'F4.2'!B208</f>
        <v>Construction of coal platform for Chandrapur TPS, Khaperkheda TPS &amp; Parli TPS</v>
      </c>
      <c r="C211" s="106" t="str">
        <f>'F4.2'!C208</f>
        <v>DPR</v>
      </c>
      <c r="D211" s="106" t="str">
        <f>'F4.2'!D208</f>
        <v>MERC/TECH 1/CAPEX/20132014/00827</v>
      </c>
      <c r="E211" s="147">
        <f>IF('F4.2'!F208=0,"-",'F4.2'!F208)</f>
        <v>41464</v>
      </c>
      <c r="F211" s="297"/>
      <c r="G211" s="147">
        <f t="shared" si="9"/>
        <v>41464</v>
      </c>
      <c r="H211" s="147"/>
      <c r="I211" s="147" t="str">
        <f>IF('F4.2'!L208=0,"-",'F4.2'!L208)</f>
        <v>-</v>
      </c>
      <c r="J211" s="147" t="str">
        <f>IF('F4.2'!M208=0,"-",'F4.2'!M208)</f>
        <v>-</v>
      </c>
      <c r="K211" s="147"/>
      <c r="L211" s="147" t="str">
        <f>IF('F4.2'!N208=0,"-",'F4.2'!N208)</f>
        <v>-</v>
      </c>
      <c r="M211" s="82">
        <f>IF(C211="DPR",0,'F4.2'!H208)</f>
        <v>0</v>
      </c>
      <c r="N211" s="82">
        <f>SUM('F4.2'!T208:V208)</f>
        <v>0</v>
      </c>
      <c r="O211" s="297"/>
      <c r="P211" s="298">
        <f t="shared" si="11"/>
        <v>0</v>
      </c>
      <c r="Q211" s="297"/>
      <c r="R211" s="297"/>
      <c r="S211" s="82">
        <f t="shared" si="10"/>
        <v>0</v>
      </c>
    </row>
    <row r="212" spans="1:19" s="19" customFormat="1" ht="31.5" x14ac:dyDescent="0.25">
      <c r="A212" s="99" t="str">
        <f>'F4.2'!A209</f>
        <v>HO
DPR 4.1</v>
      </c>
      <c r="B212" s="100" t="str">
        <f>'F4.2'!B209</f>
        <v>Chandrapur TPS</v>
      </c>
      <c r="C212" s="101" t="str">
        <f>'F4.2'!C209</f>
        <v>Scheme</v>
      </c>
      <c r="D212" s="99" t="str">
        <f>'F4.2'!D209</f>
        <v>MERC/TECH 1/CAPEX/20132014/00827</v>
      </c>
      <c r="E212" s="146">
        <f>IF('F4.2'!F209=0,"-",'F4.2'!F209)</f>
        <v>41464</v>
      </c>
      <c r="F212" s="297"/>
      <c r="G212" s="146">
        <f t="shared" si="9"/>
        <v>41464</v>
      </c>
      <c r="H212" s="146"/>
      <c r="I212" s="146" t="str">
        <f>IF('F4.2'!L209=0,"-",'F4.2'!L209)</f>
        <v>-</v>
      </c>
      <c r="J212" s="146" t="str">
        <f>IF('F4.2'!M209=0,"-",'F4.2'!M209)</f>
        <v>-</v>
      </c>
      <c r="K212" s="146"/>
      <c r="L212" s="146" t="str">
        <f>IF('F4.2'!N209=0,"-",'F4.2'!N209)</f>
        <v>-</v>
      </c>
      <c r="M212" s="102">
        <f>IF(C212="DPR",0,'F4.2'!H209)</f>
        <v>10.36</v>
      </c>
      <c r="N212" s="102">
        <f>SUM('F4.2'!T209:V209)</f>
        <v>0</v>
      </c>
      <c r="O212" s="297"/>
      <c r="P212" s="298">
        <f t="shared" si="11"/>
        <v>10.36</v>
      </c>
      <c r="Q212" s="297"/>
      <c r="R212" s="297"/>
      <c r="S212" s="102">
        <f t="shared" si="10"/>
        <v>10.36</v>
      </c>
    </row>
    <row r="213" spans="1:19" s="19" customFormat="1" ht="31.5" x14ac:dyDescent="0.25">
      <c r="A213" s="99">
        <f>'F4.2'!A210</f>
        <v>0</v>
      </c>
      <c r="B213" s="100" t="str">
        <f>'F4.2'!B210</f>
        <v>IDC</v>
      </c>
      <c r="C213" s="101" t="str">
        <f>'F4.2'!C210</f>
        <v>IDC</v>
      </c>
      <c r="D213" s="99" t="str">
        <f>'F4.2'!D210</f>
        <v>MERC/TECH 1/CAPEX/20132014/00827</v>
      </c>
      <c r="E213" s="146">
        <f>IF('F4.2'!F210=0,"-",'F4.2'!F210)</f>
        <v>41464</v>
      </c>
      <c r="F213" s="297"/>
      <c r="G213" s="146">
        <f t="shared" si="9"/>
        <v>41464</v>
      </c>
      <c r="H213" s="146"/>
      <c r="I213" s="146" t="str">
        <f>IF('F4.2'!L210=0,"-",'F4.2'!L210)</f>
        <v>-</v>
      </c>
      <c r="J213" s="146" t="str">
        <f>IF('F4.2'!M210=0,"-",'F4.2'!M210)</f>
        <v>-</v>
      </c>
      <c r="K213" s="146"/>
      <c r="L213" s="146" t="str">
        <f>IF('F4.2'!N210=0,"-",'F4.2'!N210)</f>
        <v>-</v>
      </c>
      <c r="M213" s="102">
        <f>IF(C213="DPR",0,'F4.2'!H210)</f>
        <v>0</v>
      </c>
      <c r="N213" s="102">
        <f>SUM('F4.2'!T210:V210)</f>
        <v>0</v>
      </c>
      <c r="O213" s="297"/>
      <c r="P213" s="298">
        <f t="shared" si="11"/>
        <v>0</v>
      </c>
      <c r="Q213" s="297"/>
      <c r="R213" s="297"/>
      <c r="S213" s="102">
        <f t="shared" si="10"/>
        <v>0</v>
      </c>
    </row>
    <row r="214" spans="1:19" s="19" customFormat="1" ht="47.25" x14ac:dyDescent="0.25">
      <c r="A214" s="106" t="str">
        <f>'F4.2'!A211</f>
        <v>HO
DPR 5</v>
      </c>
      <c r="B214" s="107" t="str">
        <f>'F4.2'!B211</f>
        <v>Procurement of energy efficient HT motors at Bhusawal TPS, Koradi TPS, Chandrapur TPS, khaperkheda TPS, Parli TPS &amp; Paras TPS as insurance spares</v>
      </c>
      <c r="C214" s="106" t="str">
        <f>'F4.2'!C211</f>
        <v>DPR</v>
      </c>
      <c r="D214" s="106" t="str">
        <f>'F4.2'!D211</f>
        <v>MERC/TECH 1/CAPEX/20142015/01218</v>
      </c>
      <c r="E214" s="147">
        <f>IF('F4.2'!F211=0,"-",'F4.2'!F211)</f>
        <v>41968</v>
      </c>
      <c r="F214" s="297"/>
      <c r="G214" s="147">
        <f t="shared" si="9"/>
        <v>41968</v>
      </c>
      <c r="H214" s="147"/>
      <c r="I214" s="147" t="str">
        <f>IF('F4.2'!L211=0,"-",'F4.2'!L211)</f>
        <v>-</v>
      </c>
      <c r="J214" s="147" t="str">
        <f>IF('F4.2'!M211=0,"-",'F4.2'!M211)</f>
        <v>-</v>
      </c>
      <c r="K214" s="147"/>
      <c r="L214" s="147" t="str">
        <f>IF('F4.2'!N211=0,"-",'F4.2'!N211)</f>
        <v>-</v>
      </c>
      <c r="M214" s="82">
        <f>IF(C214="DPR",0,'F4.2'!H211)</f>
        <v>0</v>
      </c>
      <c r="N214" s="82">
        <f>SUM('F4.2'!T211:V211)</f>
        <v>0</v>
      </c>
      <c r="O214" s="297"/>
      <c r="P214" s="298">
        <f t="shared" si="11"/>
        <v>0</v>
      </c>
      <c r="Q214" s="297"/>
      <c r="R214" s="297"/>
      <c r="S214" s="82">
        <f t="shared" si="10"/>
        <v>0</v>
      </c>
    </row>
    <row r="215" spans="1:19" s="19" customFormat="1" ht="47.25" x14ac:dyDescent="0.25">
      <c r="A215" s="99" t="str">
        <f>'F4.2'!A212</f>
        <v>HO
DPR 5.3a</v>
      </c>
      <c r="B215" s="100" t="str">
        <f>'F4.2'!B212</f>
        <v>CSTPS (U-3/4, 210 MW, 7Nos)</v>
      </c>
      <c r="C215" s="101" t="str">
        <f>'F4.2'!C212</f>
        <v>Scheme</v>
      </c>
      <c r="D215" s="99" t="str">
        <f>'F4.2'!D212</f>
        <v>MERC/TECH 1/CAPEX/20142015/01218</v>
      </c>
      <c r="E215" s="146">
        <f>IF('F4.2'!F212=0,"-",'F4.2'!F212)</f>
        <v>41968</v>
      </c>
      <c r="F215" s="297"/>
      <c r="G215" s="146">
        <f t="shared" si="9"/>
        <v>41968</v>
      </c>
      <c r="H215" s="146"/>
      <c r="I215" s="146" t="str">
        <f>IF('F4.2'!L212=0,"-",'F4.2'!L212)</f>
        <v>-</v>
      </c>
      <c r="J215" s="146" t="str">
        <f>IF('F4.2'!M212=0,"-",'F4.2'!M212)</f>
        <v>-</v>
      </c>
      <c r="K215" s="146"/>
      <c r="L215" s="146" t="str">
        <f>IF('F4.2'!N212=0,"-",'F4.2'!N212)</f>
        <v>-</v>
      </c>
      <c r="M215" s="102">
        <f>IF(C215="DPR",0,'F4.2'!H212)</f>
        <v>5.7060000000000004</v>
      </c>
      <c r="N215" s="102">
        <f>SUM('F4.2'!T212:V212)</f>
        <v>0.90661499000000001</v>
      </c>
      <c r="O215" s="297"/>
      <c r="P215" s="298">
        <f t="shared" si="11"/>
        <v>4.79938501</v>
      </c>
      <c r="Q215" s="297"/>
      <c r="R215" s="297"/>
      <c r="S215" s="102">
        <f t="shared" si="10"/>
        <v>4.79938501</v>
      </c>
    </row>
    <row r="216" spans="1:19" s="19" customFormat="1" ht="47.25" x14ac:dyDescent="0.25">
      <c r="A216" s="99" t="str">
        <f>'F4.2'!A213</f>
        <v>HO
DPR 5.3b</v>
      </c>
      <c r="B216" s="100" t="str">
        <f>'F4.2'!B213</f>
        <v>CSTPS (U-5/6/7, 500 MW, 11Nos)</v>
      </c>
      <c r="C216" s="101" t="str">
        <f>'F4.2'!C213</f>
        <v>Scheme</v>
      </c>
      <c r="D216" s="99" t="str">
        <f>'F4.2'!D213</f>
        <v>MERC/TECH 1/CAPEX/20142015/01218</v>
      </c>
      <c r="E216" s="146">
        <f>IF('F4.2'!F213=0,"-",'F4.2'!F213)</f>
        <v>41968</v>
      </c>
      <c r="F216" s="297"/>
      <c r="G216" s="146">
        <f t="shared" si="9"/>
        <v>41968</v>
      </c>
      <c r="H216" s="146"/>
      <c r="I216" s="146" t="str">
        <f>IF('F4.2'!L213=0,"-",'F4.2'!L213)</f>
        <v>-</v>
      </c>
      <c r="J216" s="146" t="str">
        <f>IF('F4.2'!M213=0,"-",'F4.2'!M213)</f>
        <v>-</v>
      </c>
      <c r="K216" s="146"/>
      <c r="L216" s="146" t="str">
        <f>IF('F4.2'!N213=0,"-",'F4.2'!N213)</f>
        <v>-</v>
      </c>
      <c r="M216" s="102">
        <f>IF(C216="DPR",0,'F4.2'!H213)</f>
        <v>11.25</v>
      </c>
      <c r="N216" s="102">
        <f>SUM('F4.2'!T213:V213)</f>
        <v>5.7542039999999997</v>
      </c>
      <c r="O216" s="297"/>
      <c r="P216" s="298">
        <f t="shared" si="11"/>
        <v>5.4957960000000003</v>
      </c>
      <c r="Q216" s="297"/>
      <c r="R216" s="297"/>
      <c r="S216" s="102">
        <f t="shared" si="10"/>
        <v>5.4957960000000003</v>
      </c>
    </row>
    <row r="217" spans="1:19" s="19" customFormat="1" ht="47.25" x14ac:dyDescent="0.25">
      <c r="A217" s="106" t="str">
        <f>'F4.2'!A214</f>
        <v>HO
DPR 6</v>
      </c>
      <c r="B217" s="107" t="str">
        <f>'F4.2'!B214</f>
        <v>Supply, Installation, Commissioning and Operation &amp; Maintenance Services of Continuous Ambient Air Quality Monitoring Stations (CAAQMS) at various TPS</v>
      </c>
      <c r="C217" s="106" t="str">
        <f>'F4.2'!C214</f>
        <v>DPR</v>
      </c>
      <c r="D217" s="106" t="str">
        <f>'F4.2'!D214</f>
        <v>MERC/CAPEX/20162017/00423</v>
      </c>
      <c r="E217" s="147">
        <f>IF('F4.2'!F214=0,"-",'F4.2'!F214)</f>
        <v>42585</v>
      </c>
      <c r="F217" s="297"/>
      <c r="G217" s="147">
        <f t="shared" si="9"/>
        <v>42585</v>
      </c>
      <c r="H217" s="147"/>
      <c r="I217" s="147" t="str">
        <f>IF('F4.2'!L214=0,"-",'F4.2'!L214)</f>
        <v>-</v>
      </c>
      <c r="J217" s="147" t="str">
        <f>IF('F4.2'!M214=0,"-",'F4.2'!M214)</f>
        <v>-</v>
      </c>
      <c r="K217" s="147"/>
      <c r="L217" s="147" t="str">
        <f>IF('F4.2'!N214=0,"-",'F4.2'!N214)</f>
        <v>-</v>
      </c>
      <c r="M217" s="82">
        <f>IF(C217="DPR",0,'F4.2'!H214)</f>
        <v>0</v>
      </c>
      <c r="N217" s="82">
        <f>SUM('F4.2'!T214:V214)</f>
        <v>0</v>
      </c>
      <c r="O217" s="297"/>
      <c r="P217" s="298">
        <f t="shared" si="11"/>
        <v>0</v>
      </c>
      <c r="Q217" s="297"/>
      <c r="R217" s="297"/>
      <c r="S217" s="82">
        <f t="shared" si="10"/>
        <v>0</v>
      </c>
    </row>
    <row r="218" spans="1:19" s="19" customFormat="1" ht="31.5" x14ac:dyDescent="0.25">
      <c r="A218" s="99" t="str">
        <f>'F4.2'!A215</f>
        <v>HO
DPR 6.1</v>
      </c>
      <c r="B218" s="100" t="str">
        <f>'F4.2'!B215</f>
        <v>CSTPS (U-1 to 7) ( 1 Nos.)</v>
      </c>
      <c r="C218" s="101" t="str">
        <f>'F4.2'!C215</f>
        <v>Scheme</v>
      </c>
      <c r="D218" s="99" t="str">
        <f>'F4.2'!D215</f>
        <v>MERC/CAPEX/20162017/00423</v>
      </c>
      <c r="E218" s="146">
        <f>IF('F4.2'!F215=0,"-",'F4.2'!F215)</f>
        <v>42585</v>
      </c>
      <c r="F218" s="297"/>
      <c r="G218" s="146">
        <f t="shared" si="9"/>
        <v>42585</v>
      </c>
      <c r="H218" s="146"/>
      <c r="I218" s="146" t="str">
        <f>IF('F4.2'!L215=0,"-",'F4.2'!L215)</f>
        <v>-</v>
      </c>
      <c r="J218" s="146" t="str">
        <f>IF('F4.2'!M215=0,"-",'F4.2'!M215)</f>
        <v>-</v>
      </c>
      <c r="K218" s="146"/>
      <c r="L218" s="146" t="str">
        <f>IF('F4.2'!N215=0,"-",'F4.2'!N215)</f>
        <v>-</v>
      </c>
      <c r="M218" s="102">
        <f>IF(C218="DPR",0,'F4.2'!H215)</f>
        <v>1.3257526714285714</v>
      </c>
      <c r="N218" s="102">
        <f>SUM('F4.2'!T215:V215)</f>
        <v>0</v>
      </c>
      <c r="O218" s="297"/>
      <c r="P218" s="298">
        <f t="shared" si="11"/>
        <v>1.3257526714285714</v>
      </c>
      <c r="Q218" s="297"/>
      <c r="R218" s="297"/>
      <c r="S218" s="102">
        <f t="shared" si="10"/>
        <v>1.3257526714285714</v>
      </c>
    </row>
    <row r="219" spans="1:19" s="19" customFormat="1" ht="31.5" x14ac:dyDescent="0.25">
      <c r="A219" s="292" t="str">
        <f>'F4.2'!A216</f>
        <v>HO
DPR 7</v>
      </c>
      <c r="B219" s="119" t="str">
        <f>'F4.2'!B216</f>
        <v>Installation of Real Time Online Coal-Ash Analyzer at various TPS</v>
      </c>
      <c r="C219" s="25" t="str">
        <f>'F4.2'!C216</f>
        <v>DPR</v>
      </c>
      <c r="D219" s="25" t="str">
        <f>'F4.2'!D216</f>
        <v>MERC/CAPEX/20162017/00774</v>
      </c>
      <c r="E219" s="139">
        <f>IF('F4.2'!F216=0,"-",'F4.2'!F216)</f>
        <v>42643</v>
      </c>
      <c r="F219" s="30"/>
      <c r="G219" s="139">
        <f t="shared" si="9"/>
        <v>42643</v>
      </c>
      <c r="H219" s="144"/>
      <c r="I219" s="139" t="str">
        <f>IF('F4.2'!L216=0,"-",'F4.2'!L216)</f>
        <v>-</v>
      </c>
      <c r="J219" s="139" t="str">
        <f>IF('F4.2'!M216=0,"-",'F4.2'!M216)</f>
        <v>-</v>
      </c>
      <c r="K219" s="144"/>
      <c r="L219" s="139" t="str">
        <f>IF('F4.2'!N216=0,"-",'F4.2'!N216)</f>
        <v>-</v>
      </c>
      <c r="M219" s="27">
        <f>IF(C219="DPR",0,'F4.2'!H216)</f>
        <v>0</v>
      </c>
      <c r="N219" s="27">
        <f>SUM('F4.2'!T216:V216)</f>
        <v>0</v>
      </c>
      <c r="O219" s="30"/>
      <c r="P219" s="131">
        <f t="shared" si="11"/>
        <v>0</v>
      </c>
      <c r="Q219" s="30"/>
      <c r="R219" s="30"/>
      <c r="S219" s="27">
        <f t="shared" si="10"/>
        <v>0</v>
      </c>
    </row>
    <row r="220" spans="1:19" s="19" customFormat="1" ht="31.5" x14ac:dyDescent="0.25">
      <c r="A220" s="266" t="str">
        <f>'F4.2'!A217</f>
        <v>HO
DPR 7.1</v>
      </c>
      <c r="B220" s="65" t="str">
        <f>'F4.2'!B217</f>
        <v>Chandrapur STPS</v>
      </c>
      <c r="C220" s="66" t="str">
        <f>'F4.2'!C217</f>
        <v>Scheme</v>
      </c>
      <c r="D220" s="29" t="str">
        <f>'F4.2'!D217</f>
        <v>MERC/CAPEX/20162017/00774</v>
      </c>
      <c r="E220" s="140">
        <f>IF('F4.2'!F217=0,"-",'F4.2'!F217)</f>
        <v>42643</v>
      </c>
      <c r="F220" s="30"/>
      <c r="G220" s="140">
        <f t="shared" si="9"/>
        <v>42643</v>
      </c>
      <c r="H220" s="145"/>
      <c r="I220" s="140" t="str">
        <f>IF('F4.2'!L217=0,"-",'F4.2'!L217)</f>
        <v>-</v>
      </c>
      <c r="J220" s="140" t="str">
        <f>IF('F4.2'!M217=0,"-",'F4.2'!M217)</f>
        <v>-</v>
      </c>
      <c r="K220" s="145"/>
      <c r="L220" s="140" t="str">
        <f>IF('F4.2'!N217=0,"-",'F4.2'!N217)</f>
        <v>-</v>
      </c>
      <c r="M220" s="28">
        <f>IF(C220="DPR",0,'F4.2'!H217)</f>
        <v>7.0965999999999996</v>
      </c>
      <c r="N220" s="28">
        <f>SUM('F4.2'!T217:V217)</f>
        <v>0</v>
      </c>
      <c r="O220" s="30"/>
      <c r="P220" s="131">
        <f t="shared" si="11"/>
        <v>7.0965999999999996</v>
      </c>
      <c r="Q220" s="30"/>
      <c r="R220" s="30"/>
      <c r="S220" s="28">
        <f t="shared" si="10"/>
        <v>7.0965999999999996</v>
      </c>
    </row>
    <row r="221" spans="1:19" s="19" customFormat="1" ht="31.5" x14ac:dyDescent="0.25">
      <c r="A221" s="238" t="str">
        <f>'F4.2'!A218</f>
        <v>HO
DPR 8</v>
      </c>
      <c r="B221" s="239" t="str">
        <f>'F4.2'!B218</f>
        <v>Replacement of Fire Tenders at Various Power Stations of Mahagenco</v>
      </c>
      <c r="C221" s="25" t="str">
        <f>'F4.2'!C218</f>
        <v>DPR</v>
      </c>
      <c r="D221" s="25" t="str">
        <f>'F4.2'!D218</f>
        <v>MERC/CAPEX/20172018/4653</v>
      </c>
      <c r="E221" s="139">
        <f>IF('F4.2'!F218=0,"-",'F4.2'!F218)</f>
        <v>43052</v>
      </c>
      <c r="F221" s="30"/>
      <c r="G221" s="139">
        <f t="shared" si="9"/>
        <v>43052</v>
      </c>
      <c r="H221" s="144"/>
      <c r="I221" s="139" t="str">
        <f>IF('F4.2'!L218=0,"-",'F4.2'!L218)</f>
        <v>-</v>
      </c>
      <c r="J221" s="139" t="str">
        <f>IF('F4.2'!M218=0,"-",'F4.2'!M218)</f>
        <v>-</v>
      </c>
      <c r="K221" s="144"/>
      <c r="L221" s="139" t="str">
        <f>IF('F4.2'!N218=0,"-",'F4.2'!N218)</f>
        <v>-</v>
      </c>
      <c r="M221" s="27">
        <f>IF(C221="DPR",0,'F4.2'!H218)</f>
        <v>0</v>
      </c>
      <c r="N221" s="27">
        <f>SUM('F4.2'!T218:V218)</f>
        <v>0</v>
      </c>
      <c r="O221" s="30"/>
      <c r="P221" s="131">
        <f t="shared" si="11"/>
        <v>0</v>
      </c>
      <c r="Q221" s="30"/>
      <c r="R221" s="30"/>
      <c r="S221" s="27">
        <f t="shared" si="10"/>
        <v>0</v>
      </c>
    </row>
    <row r="222" spans="1:19" s="19" customFormat="1" ht="31.5" x14ac:dyDescent="0.25">
      <c r="A222" s="252" t="str">
        <f>'F4.2'!A219</f>
        <v>HO
DPR 8.1</v>
      </c>
      <c r="B222" s="253" t="str">
        <f>'F4.2'!B219</f>
        <v>Advance Multipurpose Fire Tender for CSTPS</v>
      </c>
      <c r="C222" s="66" t="str">
        <f>'F4.2'!C219</f>
        <v>Scheme</v>
      </c>
      <c r="D222" s="29" t="str">
        <f>'F4.2'!D219</f>
        <v>MERC/CAPEX/20172018/4653</v>
      </c>
      <c r="E222" s="140">
        <f>IF('F4.2'!F219=0,"-",'F4.2'!F219)</f>
        <v>43052</v>
      </c>
      <c r="F222" s="30"/>
      <c r="G222" s="140">
        <f t="shared" si="9"/>
        <v>43052</v>
      </c>
      <c r="H222" s="145"/>
      <c r="I222" s="140" t="str">
        <f>IF('F4.2'!L219=0,"-",'F4.2'!L219)</f>
        <v>-</v>
      </c>
      <c r="J222" s="140" t="str">
        <f>IF('F4.2'!M219=0,"-",'F4.2'!M219)</f>
        <v>-</v>
      </c>
      <c r="K222" s="145"/>
      <c r="L222" s="140" t="str">
        <f>IF('F4.2'!N219=0,"-",'F4.2'!N219)</f>
        <v>-</v>
      </c>
      <c r="M222" s="28">
        <f>IF(C222="DPR",0,'F4.2'!H219)</f>
        <v>2.9</v>
      </c>
      <c r="N222" s="28">
        <f>SUM('F4.2'!T219:V219)</f>
        <v>0.26772339999999994</v>
      </c>
      <c r="O222" s="30"/>
      <c r="P222" s="131">
        <f t="shared" si="11"/>
        <v>2.6322766</v>
      </c>
      <c r="Q222" s="30"/>
      <c r="R222" s="30"/>
      <c r="S222" s="28">
        <f t="shared" si="10"/>
        <v>2.6322766</v>
      </c>
    </row>
    <row r="223" spans="1:19" s="19" customFormat="1" ht="31.5" x14ac:dyDescent="0.25">
      <c r="A223" s="252" t="str">
        <f>'F4.2'!A220</f>
        <v>HO
DPR 8.2</v>
      </c>
      <c r="B223" s="253" t="str">
        <f>'F4.2'!B220</f>
        <v>Normal Multipurpose Fire Tender for CSTPS</v>
      </c>
      <c r="C223" s="66" t="str">
        <f>'F4.2'!C220</f>
        <v>Scheme</v>
      </c>
      <c r="D223" s="29" t="str">
        <f>'F4.2'!D220</f>
        <v>MERC/CAPEX/20172018/4653</v>
      </c>
      <c r="E223" s="140">
        <f>IF('F4.2'!F220=0,"-",'F4.2'!F220)</f>
        <v>43052</v>
      </c>
      <c r="F223" s="30"/>
      <c r="G223" s="140">
        <f t="shared" si="9"/>
        <v>43052</v>
      </c>
      <c r="H223" s="145"/>
      <c r="I223" s="140" t="str">
        <f>IF('F4.2'!L220=0,"-",'F4.2'!L220)</f>
        <v>-</v>
      </c>
      <c r="J223" s="140" t="str">
        <f>IF('F4.2'!M220=0,"-",'F4.2'!M220)</f>
        <v>-</v>
      </c>
      <c r="K223" s="145"/>
      <c r="L223" s="140" t="str">
        <f>IF('F4.2'!N220=0,"-",'F4.2'!N220)</f>
        <v>-</v>
      </c>
      <c r="M223" s="28">
        <f>IF(C223="DPR",0,'F4.2'!H220)</f>
        <v>1.25</v>
      </c>
      <c r="N223" s="28">
        <f>SUM('F4.2'!T220:V220)</f>
        <v>2.1846524010000001</v>
      </c>
      <c r="O223" s="30"/>
      <c r="P223" s="131">
        <f t="shared" si="11"/>
        <v>-0.93465240100000013</v>
      </c>
      <c r="Q223" s="30"/>
      <c r="R223" s="30"/>
      <c r="S223" s="28">
        <f t="shared" si="10"/>
        <v>-0.93465240100000013</v>
      </c>
    </row>
    <row r="224" spans="1:19" s="19" customFormat="1" ht="15.75" x14ac:dyDescent="0.25">
      <c r="A224" s="252">
        <f>'F4.2'!A221</f>
        <v>0</v>
      </c>
      <c r="B224" s="253" t="str">
        <f>'F4.2'!B221</f>
        <v>IDC</v>
      </c>
      <c r="C224" s="66" t="str">
        <f>'F4.2'!C221</f>
        <v>IDC</v>
      </c>
      <c r="D224" s="29" t="str">
        <f>'F4.2'!D221</f>
        <v>MERC/CAPEX/20172018/4653</v>
      </c>
      <c r="E224" s="140">
        <f>IF('F4.2'!F221=0,"-",'F4.2'!F221)</f>
        <v>43052</v>
      </c>
      <c r="F224" s="30"/>
      <c r="G224" s="140">
        <f t="shared" si="9"/>
        <v>43052</v>
      </c>
      <c r="H224" s="145"/>
      <c r="I224" s="140" t="str">
        <f>IF('F4.2'!L221=0,"-",'F4.2'!L221)</f>
        <v>-</v>
      </c>
      <c r="J224" s="140" t="str">
        <f>IF('F4.2'!M221=0,"-",'F4.2'!M221)</f>
        <v>-</v>
      </c>
      <c r="K224" s="145"/>
      <c r="L224" s="140" t="str">
        <f>IF('F4.2'!N221=0,"-",'F4.2'!N221)</f>
        <v>-</v>
      </c>
      <c r="M224" s="28">
        <f>IF(C224="DPR",0,'F4.2'!H221)</f>
        <v>0</v>
      </c>
      <c r="N224" s="28">
        <f>SUM('F4.2'!T221:V221)</f>
        <v>0</v>
      </c>
      <c r="O224" s="30"/>
      <c r="P224" s="131">
        <f t="shared" si="11"/>
        <v>0</v>
      </c>
      <c r="Q224" s="30"/>
      <c r="R224" s="30"/>
      <c r="S224" s="28">
        <f t="shared" si="10"/>
        <v>0</v>
      </c>
    </row>
    <row r="225" spans="1:19" s="19" customFormat="1" ht="31.5" x14ac:dyDescent="0.25">
      <c r="A225" s="238" t="str">
        <f>'F4.2'!A222</f>
        <v>HO
DPR 10</v>
      </c>
      <c r="B225" s="239" t="str">
        <f>'F4.2'!B222</f>
        <v>Implementation of IB recommendations- Civil works at various TPS of Mahagenco</v>
      </c>
      <c r="C225" s="25" t="str">
        <f>'F4.2'!C222</f>
        <v>DPR</v>
      </c>
      <c r="D225" s="25" t="str">
        <f>'F4.2'!D222</f>
        <v>MERC/CAPEX/20172018/0177</v>
      </c>
      <c r="E225" s="139">
        <f>IF('F4.2'!F222=0,"-",'F4.2'!F222)</f>
        <v>43137</v>
      </c>
      <c r="F225" s="30"/>
      <c r="G225" s="139">
        <f t="shared" si="9"/>
        <v>43137</v>
      </c>
      <c r="H225" s="144"/>
      <c r="I225" s="139" t="str">
        <f>IF('F4.2'!L222=0,"-",'F4.2'!L222)</f>
        <v>-</v>
      </c>
      <c r="J225" s="139" t="str">
        <f>IF('F4.2'!M222=0,"-",'F4.2'!M222)</f>
        <v>-</v>
      </c>
      <c r="K225" s="144"/>
      <c r="L225" s="139" t="str">
        <f>IF('F4.2'!N222=0,"-",'F4.2'!N222)</f>
        <v>-</v>
      </c>
      <c r="M225" s="27">
        <f>IF(C225="DPR",0,'F4.2'!H222)</f>
        <v>0</v>
      </c>
      <c r="N225" s="27">
        <f>SUM('F4.2'!T222:V222)</f>
        <v>0</v>
      </c>
      <c r="O225" s="30"/>
      <c r="P225" s="131">
        <f t="shared" si="11"/>
        <v>0</v>
      </c>
      <c r="Q225" s="30"/>
      <c r="R225" s="30"/>
      <c r="S225" s="27">
        <f t="shared" si="10"/>
        <v>0</v>
      </c>
    </row>
    <row r="226" spans="1:19" s="19" customFormat="1" ht="47.25" x14ac:dyDescent="0.25">
      <c r="A226" s="252" t="str">
        <f>'F4.2'!A223</f>
        <v>HO
DPR 10.1</v>
      </c>
      <c r="B226" s="253" t="str">
        <f>'F4.2'!B223</f>
        <v>CSTPS Chandrapur</v>
      </c>
      <c r="C226" s="66" t="str">
        <f>'F4.2'!C223</f>
        <v>Scheme</v>
      </c>
      <c r="D226" s="29" t="str">
        <f>'F4.2'!D223</f>
        <v>MERC/CAPEX/20172018/0177</v>
      </c>
      <c r="E226" s="140">
        <f>IF('F4.2'!F223=0,"-",'F4.2'!F223)</f>
        <v>43137</v>
      </c>
      <c r="F226" s="30"/>
      <c r="G226" s="140">
        <f t="shared" si="9"/>
        <v>43137</v>
      </c>
      <c r="H226" s="145"/>
      <c r="I226" s="140" t="str">
        <f>IF('F4.2'!L223=0,"-",'F4.2'!L223)</f>
        <v>-</v>
      </c>
      <c r="J226" s="140" t="str">
        <f>IF('F4.2'!M223=0,"-",'F4.2'!M223)</f>
        <v>-</v>
      </c>
      <c r="K226" s="145"/>
      <c r="L226" s="140" t="str">
        <f>IF('F4.2'!N223=0,"-",'F4.2'!N223)</f>
        <v>-</v>
      </c>
      <c r="M226" s="28">
        <f>IF(C226="DPR",0,'F4.2'!H223)</f>
        <v>9.0741999999999994</v>
      </c>
      <c r="N226" s="28">
        <f>SUM('F4.2'!T223:V223)</f>
        <v>9.6122519690000008</v>
      </c>
      <c r="O226" s="30"/>
      <c r="P226" s="131">
        <f t="shared" si="11"/>
        <v>-0.53805196900000141</v>
      </c>
      <c r="Q226" s="30"/>
      <c r="R226" s="30"/>
      <c r="S226" s="28">
        <f t="shared" si="10"/>
        <v>-0.53805196900000141</v>
      </c>
    </row>
    <row r="227" spans="1:19" s="19" customFormat="1" ht="31.5" x14ac:dyDescent="0.25">
      <c r="A227" s="238" t="str">
        <f>'F4.2'!A224</f>
        <v>HO
DPR 15</v>
      </c>
      <c r="B227" s="239" t="str">
        <f>'F4.2'!B224</f>
        <v>Procurement &amp; Replacement of Complete Sets of Air Pre-heater Baskets at Nashik, Parli &amp; Chandrapur TPS of Mahagenco</v>
      </c>
      <c r="C227" s="25" t="str">
        <f>'F4.2'!C224</f>
        <v>DPR</v>
      </c>
      <c r="D227" s="25" t="str">
        <f>'F4.2'!D224</f>
        <v>MERC/CAPEX/2019-2020/643</v>
      </c>
      <c r="E227" s="139">
        <f>IF('F4.2'!F224=0,"-",'F4.2'!F224)</f>
        <v>43703</v>
      </c>
      <c r="F227" s="30"/>
      <c r="G227" s="139">
        <f t="shared" si="9"/>
        <v>43703</v>
      </c>
      <c r="H227" s="144"/>
      <c r="I227" s="139" t="str">
        <f>IF('F4.2'!L224=0,"-",'F4.2'!L224)</f>
        <v>-</v>
      </c>
      <c r="J227" s="139" t="str">
        <f>IF('F4.2'!M224=0,"-",'F4.2'!M224)</f>
        <v>-</v>
      </c>
      <c r="K227" s="144"/>
      <c r="L227" s="139" t="str">
        <f>IF('F4.2'!N224=0,"-",'F4.2'!N224)</f>
        <v>-</v>
      </c>
      <c r="M227" s="27">
        <f>IF(C227="DPR",0,'F4.2'!H224)</f>
        <v>0</v>
      </c>
      <c r="N227" s="27">
        <f>SUM('F4.2'!T224:V224)</f>
        <v>0</v>
      </c>
      <c r="O227" s="30"/>
      <c r="P227" s="131">
        <f t="shared" si="11"/>
        <v>0</v>
      </c>
      <c r="Q227" s="30"/>
      <c r="R227" s="30"/>
      <c r="S227" s="27">
        <f t="shared" si="10"/>
        <v>0</v>
      </c>
    </row>
    <row r="228" spans="1:19" s="19" customFormat="1" ht="47.25" x14ac:dyDescent="0.25">
      <c r="A228" s="252" t="str">
        <f>'F4.2'!A225</f>
        <v>HO
DPR 15.2</v>
      </c>
      <c r="B228" s="253" t="str">
        <f>'F4.2'!B225</f>
        <v>Procurement of Complete set of assembly of baskets for air preheater of type tri-sector APH in27 VI(T) 80”CSTPS unit No-4 (210MW). (2 Sets Per Unit)</v>
      </c>
      <c r="C228" s="66" t="str">
        <f>'F4.2'!C225</f>
        <v>Scheme</v>
      </c>
      <c r="D228" s="29" t="str">
        <f>'F4.2'!D225</f>
        <v>MERC/CAPEX/2019-2020/643</v>
      </c>
      <c r="E228" s="140">
        <f>IF('F4.2'!F225=0,"-",'F4.2'!F225)</f>
        <v>43703</v>
      </c>
      <c r="F228" s="30"/>
      <c r="G228" s="140">
        <f t="shared" si="9"/>
        <v>43703</v>
      </c>
      <c r="H228" s="145"/>
      <c r="I228" s="140" t="str">
        <f>IF('F4.2'!L225=0,"-",'F4.2'!L225)</f>
        <v>-</v>
      </c>
      <c r="J228" s="140" t="str">
        <f>IF('F4.2'!M225=0,"-",'F4.2'!M225)</f>
        <v>-</v>
      </c>
      <c r="K228" s="145"/>
      <c r="L228" s="140" t="str">
        <f>IF('F4.2'!N225=0,"-",'F4.2'!N225)</f>
        <v>-</v>
      </c>
      <c r="M228" s="28">
        <f>IF(C228="DPR",0,'F4.2'!H225)</f>
        <v>1.73</v>
      </c>
      <c r="N228" s="28">
        <f>SUM('F4.2'!T225:V225)</f>
        <v>1.6959658</v>
      </c>
      <c r="O228" s="30"/>
      <c r="P228" s="131">
        <f t="shared" si="11"/>
        <v>3.4034200000000014E-2</v>
      </c>
      <c r="Q228" s="30"/>
      <c r="R228" s="30"/>
      <c r="S228" s="28">
        <f t="shared" si="10"/>
        <v>3.4034200000000014E-2</v>
      </c>
    </row>
    <row r="229" spans="1:19" s="19" customFormat="1" ht="47.25" x14ac:dyDescent="0.25">
      <c r="A229" s="252" t="str">
        <f>'F4.2'!A226</f>
        <v>HO
DPR 15.4</v>
      </c>
      <c r="B229" s="253" t="str">
        <f>'F4.2'!B226</f>
        <v>Procurement of Complete set of assembly of baskets for air preheater of type bi-sector APH “BI-SECTOR 27VI 1250(1400)”in CSTPS unit no. 5 &amp; 6 (500MW). (4 Sets Per Unit)</v>
      </c>
      <c r="C229" s="66" t="str">
        <f>'F4.2'!C226</f>
        <v>Scheme</v>
      </c>
      <c r="D229" s="29" t="str">
        <f>'F4.2'!D226</f>
        <v>MERC/CAPEX/2019-2020/643</v>
      </c>
      <c r="E229" s="140">
        <f>IF('F4.2'!F226=0,"-",'F4.2'!F226)</f>
        <v>43703</v>
      </c>
      <c r="F229" s="30"/>
      <c r="G229" s="140">
        <f t="shared" si="9"/>
        <v>43703</v>
      </c>
      <c r="H229" s="145"/>
      <c r="I229" s="140" t="str">
        <f>IF('F4.2'!L226=0,"-",'F4.2'!L226)</f>
        <v>-</v>
      </c>
      <c r="J229" s="140" t="str">
        <f>IF('F4.2'!M226=0,"-",'F4.2'!M226)</f>
        <v>-</v>
      </c>
      <c r="K229" s="145"/>
      <c r="L229" s="140" t="str">
        <f>IF('F4.2'!N226=0,"-",'F4.2'!N226)</f>
        <v>-</v>
      </c>
      <c r="M229" s="28">
        <f>IF(C229="DPR",0,'F4.2'!H226)</f>
        <v>9.4</v>
      </c>
      <c r="N229" s="28">
        <f>SUM('F4.2'!T226:V226)</f>
        <v>8.9105042999999995</v>
      </c>
      <c r="O229" s="30"/>
      <c r="P229" s="131">
        <f t="shared" si="11"/>
        <v>0.48949570000000087</v>
      </c>
      <c r="Q229" s="30"/>
      <c r="R229" s="30"/>
      <c r="S229" s="28">
        <f t="shared" si="10"/>
        <v>0.48949570000000087</v>
      </c>
    </row>
    <row r="230" spans="1:19" s="19" customFormat="1" ht="15.75" x14ac:dyDescent="0.25">
      <c r="A230" s="252">
        <f>'F4.2'!A227</f>
        <v>0</v>
      </c>
      <c r="B230" s="253" t="str">
        <f>'F4.2'!B227</f>
        <v>IDC</v>
      </c>
      <c r="C230" s="66" t="str">
        <f>'F4.2'!C227</f>
        <v>IDC</v>
      </c>
      <c r="D230" s="29" t="str">
        <f>'F4.2'!D227</f>
        <v>MERC/CAPEX/2019-2020/643</v>
      </c>
      <c r="E230" s="140">
        <f>IF('F4.2'!F227=0,"-",'F4.2'!F227)</f>
        <v>43703</v>
      </c>
      <c r="F230" s="30"/>
      <c r="G230" s="140">
        <f t="shared" si="9"/>
        <v>43703</v>
      </c>
      <c r="H230" s="145"/>
      <c r="I230" s="140" t="str">
        <f>IF('F4.2'!L227=0,"-",'F4.2'!L227)</f>
        <v>-</v>
      </c>
      <c r="J230" s="140" t="str">
        <f>IF('F4.2'!M227=0,"-",'F4.2'!M227)</f>
        <v>-</v>
      </c>
      <c r="K230" s="145"/>
      <c r="L230" s="140" t="str">
        <f>IF('F4.2'!N227=0,"-",'F4.2'!N227)</f>
        <v>-</v>
      </c>
      <c r="M230" s="28">
        <f>IF(C230="DPR",0,'F4.2'!H227)</f>
        <v>0</v>
      </c>
      <c r="N230" s="28">
        <f>SUM('F4.2'!T227:V227)</f>
        <v>0</v>
      </c>
      <c r="O230" s="30"/>
      <c r="P230" s="131">
        <f t="shared" si="11"/>
        <v>0</v>
      </c>
      <c r="Q230" s="30"/>
      <c r="R230" s="30"/>
      <c r="S230" s="28">
        <f t="shared" si="10"/>
        <v>0</v>
      </c>
    </row>
    <row r="231" spans="1:19" s="19" customFormat="1" ht="31.5" x14ac:dyDescent="0.25">
      <c r="A231" s="238" t="str">
        <f>'F4.2'!A228</f>
        <v>HO
DPR 16</v>
      </c>
      <c r="B231" s="239" t="str">
        <f>'F4.2'!B228</f>
        <v>Implementation of Water Flow Monitoring system at Chandrapur STPS &amp; Khaperkheda TPS</v>
      </c>
      <c r="C231" s="25" t="str">
        <f>'F4.2'!C228</f>
        <v>DPR</v>
      </c>
      <c r="D231" s="25" t="str">
        <f>'F4.2'!D228</f>
        <v>MERC/CAPEX/2020-2021/WFH/SBR/37</v>
      </c>
      <c r="E231" s="139">
        <f>IF('F4.2'!F228=0,"-",'F4.2'!F228)</f>
        <v>44131</v>
      </c>
      <c r="F231" s="30"/>
      <c r="G231" s="139">
        <f t="shared" si="9"/>
        <v>44131</v>
      </c>
      <c r="H231" s="144"/>
      <c r="I231" s="139" t="str">
        <f>IF('F4.2'!L228=0,"-",'F4.2'!L228)</f>
        <v>-</v>
      </c>
      <c r="J231" s="139" t="str">
        <f>IF('F4.2'!M228=0,"-",'F4.2'!M228)</f>
        <v>-</v>
      </c>
      <c r="K231" s="144"/>
      <c r="L231" s="139" t="str">
        <f>IF('F4.2'!N228=0,"-",'F4.2'!N228)</f>
        <v>-</v>
      </c>
      <c r="M231" s="27">
        <f>IF(C231="DPR",0,'F4.2'!H228)</f>
        <v>0</v>
      </c>
      <c r="N231" s="27">
        <f>SUM('F4.2'!T228:V228)</f>
        <v>0</v>
      </c>
      <c r="O231" s="30"/>
      <c r="P231" s="131">
        <f t="shared" si="11"/>
        <v>0</v>
      </c>
      <c r="Q231" s="30"/>
      <c r="R231" s="30"/>
      <c r="S231" s="27">
        <f t="shared" si="10"/>
        <v>0</v>
      </c>
    </row>
    <row r="232" spans="1:19" s="19" customFormat="1" ht="47.25" x14ac:dyDescent="0.25">
      <c r="A232" s="252" t="str">
        <f>'F4.2'!A229</f>
        <v>HO
DPR 16.1</v>
      </c>
      <c r="B232" s="253" t="str">
        <f>'F4.2'!B229</f>
        <v>Electromagnetic Flow meters at various lines &amp; Locations of CSTPS unit-3 to 7</v>
      </c>
      <c r="C232" s="66" t="str">
        <f>'F4.2'!C229</f>
        <v>Scheme</v>
      </c>
      <c r="D232" s="29" t="str">
        <f>'F4.2'!D229</f>
        <v>MERC/CAPEX/2020-2021/WFH/SBR/37</v>
      </c>
      <c r="E232" s="140">
        <f>IF('F4.2'!F229=0,"-",'F4.2'!F229)</f>
        <v>44131</v>
      </c>
      <c r="F232" s="30"/>
      <c r="G232" s="140">
        <f t="shared" si="9"/>
        <v>44131</v>
      </c>
      <c r="H232" s="145"/>
      <c r="I232" s="140" t="str">
        <f>IF('F4.2'!L229=0,"-",'F4.2'!L229)</f>
        <v>-</v>
      </c>
      <c r="J232" s="140" t="str">
        <f>IF('F4.2'!M229=0,"-",'F4.2'!M229)</f>
        <v>-</v>
      </c>
      <c r="K232" s="145"/>
      <c r="L232" s="140" t="str">
        <f>IF('F4.2'!N229=0,"-",'F4.2'!N229)</f>
        <v>-</v>
      </c>
      <c r="M232" s="28">
        <f>IF(C232="DPR",0,'F4.2'!H229)</f>
        <v>2.912712</v>
      </c>
      <c r="N232" s="28">
        <f>SUM('F4.2'!T229:V229)</f>
        <v>2.8883319000000003</v>
      </c>
      <c r="O232" s="30"/>
      <c r="P232" s="131">
        <f t="shared" si="11"/>
        <v>2.4380099999999683E-2</v>
      </c>
      <c r="Q232" s="30"/>
      <c r="R232" s="30"/>
      <c r="S232" s="28">
        <f t="shared" si="10"/>
        <v>2.4380099999999683E-2</v>
      </c>
    </row>
    <row r="233" spans="1:19" s="19" customFormat="1" ht="47.25" x14ac:dyDescent="0.25">
      <c r="A233" s="252" t="str">
        <f>'F4.2'!A230</f>
        <v>HO
DPR 16.2</v>
      </c>
      <c r="B233" s="253" t="str">
        <f>'F4.2'!B230</f>
        <v xml:space="preserve">Automation: Centralized SCADA, RTU, MODBUS Cable, Power cable &amp; Operation &amp; Maintenance for 1 Year &amp; mandatory spares
</v>
      </c>
      <c r="C233" s="66" t="str">
        <f>'F4.2'!C230</f>
        <v>Scheme</v>
      </c>
      <c r="D233" s="29" t="str">
        <f>'F4.2'!D230</f>
        <v>MERC/CAPEX/2020-2021/WFH/SBR/37</v>
      </c>
      <c r="E233" s="140">
        <f>IF('F4.2'!F230=0,"-",'F4.2'!F230)</f>
        <v>44131</v>
      </c>
      <c r="F233" s="30"/>
      <c r="G233" s="140">
        <f t="shared" si="9"/>
        <v>44131</v>
      </c>
      <c r="H233" s="145"/>
      <c r="I233" s="140" t="str">
        <f>IF('F4.2'!L230=0,"-",'F4.2'!L230)</f>
        <v>-</v>
      </c>
      <c r="J233" s="140" t="str">
        <f>IF('F4.2'!M230=0,"-",'F4.2'!M230)</f>
        <v>-</v>
      </c>
      <c r="K233" s="145"/>
      <c r="L233" s="140" t="str">
        <f>IF('F4.2'!N230=0,"-",'F4.2'!N230)</f>
        <v>-</v>
      </c>
      <c r="M233" s="28">
        <f>IF(C233="DPR",0,'F4.2'!H230)</f>
        <v>0.84251999999999994</v>
      </c>
      <c r="N233" s="28">
        <f>SUM('F4.2'!T230:V230)</f>
        <v>0.84251999999999994</v>
      </c>
      <c r="O233" s="30"/>
      <c r="P233" s="131">
        <f t="shared" si="11"/>
        <v>0</v>
      </c>
      <c r="Q233" s="30"/>
      <c r="R233" s="30"/>
      <c r="S233" s="28">
        <f t="shared" si="10"/>
        <v>0</v>
      </c>
    </row>
    <row r="234" spans="1:19" s="19" customFormat="1" ht="31.5" x14ac:dyDescent="0.25">
      <c r="A234" s="252">
        <f>'F4.2'!A231</f>
        <v>0</v>
      </c>
      <c r="B234" s="253" t="str">
        <f>'F4.2'!B231</f>
        <v>IDC</v>
      </c>
      <c r="C234" s="66" t="str">
        <f>'F4.2'!C231</f>
        <v>IDC</v>
      </c>
      <c r="D234" s="29" t="str">
        <f>'F4.2'!D231</f>
        <v>MERC/CAPEX/2020-2021/WFH/SBR/37</v>
      </c>
      <c r="E234" s="140">
        <f>IF('F4.2'!F231=0,"-",'F4.2'!F231)</f>
        <v>44131</v>
      </c>
      <c r="F234" s="30"/>
      <c r="G234" s="140">
        <f t="shared" si="9"/>
        <v>44131</v>
      </c>
      <c r="H234" s="145"/>
      <c r="I234" s="140" t="str">
        <f>IF('F4.2'!L231=0,"-",'F4.2'!L231)</f>
        <v>-</v>
      </c>
      <c r="J234" s="140" t="str">
        <f>IF('F4.2'!M231=0,"-",'F4.2'!M231)</f>
        <v>-</v>
      </c>
      <c r="K234" s="145"/>
      <c r="L234" s="140" t="str">
        <f>IF('F4.2'!N231=0,"-",'F4.2'!N231)</f>
        <v>-</v>
      </c>
      <c r="M234" s="28">
        <f>IF(C234="DPR",0,'F4.2'!H231)</f>
        <v>0</v>
      </c>
      <c r="N234" s="28">
        <f>SUM('F4.2'!T231:V231)</f>
        <v>0</v>
      </c>
      <c r="O234" s="30"/>
      <c r="P234" s="131">
        <f t="shared" si="11"/>
        <v>0</v>
      </c>
      <c r="Q234" s="30"/>
      <c r="R234" s="30"/>
      <c r="S234" s="28">
        <f t="shared" si="10"/>
        <v>0</v>
      </c>
    </row>
    <row r="235" spans="1:19" s="19" customFormat="1" ht="47.25" x14ac:dyDescent="0.25">
      <c r="A235" s="238">
        <f>'F4.2'!A232</f>
        <v>40</v>
      </c>
      <c r="B235" s="239" t="str">
        <f>'F4.2'!B232</f>
        <v>Procurement of Condensate Extraction Pump for 500MW Unit-5, 6 &amp; 7 And Supply &amp; Replacement of complete PVC Fills of cell of cooling tower of Unit-7 in ODP-II at CSTPS, Chandrapur</v>
      </c>
      <c r="C235" s="25" t="str">
        <f>'F4.2'!C232</f>
        <v>DPR</v>
      </c>
      <c r="D235" s="25" t="str">
        <f>'F4.2'!D232</f>
        <v>MERC/CAPEX/2021-2022/ WFH/SBR/ 10</v>
      </c>
      <c r="E235" s="139">
        <f>IF('F4.2'!F232=0,"-",'F4.2'!F232)</f>
        <v>44357</v>
      </c>
      <c r="F235" s="30"/>
      <c r="G235" s="139">
        <f t="shared" si="9"/>
        <v>44357</v>
      </c>
      <c r="H235" s="144"/>
      <c r="I235" s="139" t="str">
        <f>IF('F4.2'!L232=0,"-",'F4.2'!L232)</f>
        <v>-</v>
      </c>
      <c r="J235" s="139" t="str">
        <f>IF('F4.2'!M232=0,"-",'F4.2'!M232)</f>
        <v>-</v>
      </c>
      <c r="K235" s="144"/>
      <c r="L235" s="139" t="str">
        <f>IF('F4.2'!N232=0,"-",'F4.2'!N232)</f>
        <v>-</v>
      </c>
      <c r="M235" s="27">
        <f>IF(C235="DPR",0,'F4.2'!H232)</f>
        <v>0</v>
      </c>
      <c r="N235" s="27">
        <f>SUM('F4.2'!T232:V232)</f>
        <v>0</v>
      </c>
      <c r="O235" s="30"/>
      <c r="P235" s="131">
        <f t="shared" si="11"/>
        <v>0</v>
      </c>
      <c r="Q235" s="30"/>
      <c r="R235" s="30"/>
      <c r="S235" s="27">
        <f t="shared" si="10"/>
        <v>0</v>
      </c>
    </row>
    <row r="236" spans="1:19" s="19" customFormat="1" ht="47.25" x14ac:dyDescent="0.25">
      <c r="A236" s="252">
        <f>'F4.2'!A233</f>
        <v>40.1</v>
      </c>
      <c r="B236" s="253" t="str">
        <f>'F4.2'!B233</f>
        <v>Procurement of Condensate Extraction
Pump for 500MW Unit-5, 6 &amp; 7, CSTPS,
Chandrapur as insurance spare</v>
      </c>
      <c r="C236" s="66" t="str">
        <f>'F4.2'!C233</f>
        <v>Scheme</v>
      </c>
      <c r="D236" s="29" t="str">
        <f>'F4.2'!D233</f>
        <v>MERC/CAPEX/2021-2022/ WFH/SBR/ 10</v>
      </c>
      <c r="E236" s="140">
        <f>IF('F4.2'!F233=0,"-",'F4.2'!F233)</f>
        <v>44357</v>
      </c>
      <c r="F236" s="30"/>
      <c r="G236" s="140">
        <f t="shared" si="9"/>
        <v>44357</v>
      </c>
      <c r="H236" s="145"/>
      <c r="I236" s="140" t="str">
        <f>IF('F4.2'!L233=0,"-",'F4.2'!L233)</f>
        <v>-</v>
      </c>
      <c r="J236" s="140" t="str">
        <f>IF('F4.2'!M233=0,"-",'F4.2'!M233)</f>
        <v>-</v>
      </c>
      <c r="K236" s="145"/>
      <c r="L236" s="140" t="str">
        <f>IF('F4.2'!N233=0,"-",'F4.2'!N233)</f>
        <v>-</v>
      </c>
      <c r="M236" s="28">
        <f>IF(C236="DPR",0,'F4.2'!H233)</f>
        <v>6.2</v>
      </c>
      <c r="N236" s="28">
        <f>SUM('F4.2'!T233:V233)</f>
        <v>6.0121000000000002</v>
      </c>
      <c r="O236" s="30"/>
      <c r="P236" s="131">
        <f t="shared" si="11"/>
        <v>0.18789999999999996</v>
      </c>
      <c r="Q236" s="30"/>
      <c r="R236" s="30"/>
      <c r="S236" s="28">
        <f t="shared" si="10"/>
        <v>0.18789999999999996</v>
      </c>
    </row>
    <row r="237" spans="1:19" s="19" customFormat="1" ht="47.25" x14ac:dyDescent="0.25">
      <c r="A237" s="252">
        <f>'F4.2'!A234</f>
        <v>40.200000000000003</v>
      </c>
      <c r="B237" s="253" t="str">
        <f>'F4.2'!B234</f>
        <v>Supply and replacement of complete
PVC Fills of cell of cooling tower in Unit-
7</v>
      </c>
      <c r="C237" s="66" t="str">
        <f>'F4.2'!C234</f>
        <v>Scheme</v>
      </c>
      <c r="D237" s="29" t="str">
        <f>'F4.2'!D234</f>
        <v>MERC/CAPEX/2021-2022/ WFH/SBR/ 10</v>
      </c>
      <c r="E237" s="140">
        <f>IF('F4.2'!F234=0,"-",'F4.2'!F234)</f>
        <v>44357</v>
      </c>
      <c r="F237" s="30"/>
      <c r="G237" s="140">
        <f t="shared" si="9"/>
        <v>44357</v>
      </c>
      <c r="H237" s="145"/>
      <c r="I237" s="140" t="str">
        <f>IF('F4.2'!L234=0,"-",'F4.2'!L234)</f>
        <v>-</v>
      </c>
      <c r="J237" s="140" t="str">
        <f>IF('F4.2'!M234=0,"-",'F4.2'!M234)</f>
        <v>-</v>
      </c>
      <c r="K237" s="145"/>
      <c r="L237" s="140" t="str">
        <f>IF('F4.2'!N234=0,"-",'F4.2'!N234)</f>
        <v>-</v>
      </c>
      <c r="M237" s="28">
        <f>IF(C237="DPR",0,'F4.2'!H234)</f>
        <v>4.3899999999999997</v>
      </c>
      <c r="N237" s="28">
        <f>SUM('F4.2'!T234:V234)</f>
        <v>4.3293638999999997</v>
      </c>
      <c r="O237" s="30"/>
      <c r="P237" s="131">
        <f t="shared" si="11"/>
        <v>6.0636099999999971E-2</v>
      </c>
      <c r="Q237" s="30"/>
      <c r="R237" s="30"/>
      <c r="S237" s="28">
        <f t="shared" si="10"/>
        <v>6.0636099999999971E-2</v>
      </c>
    </row>
    <row r="238" spans="1:19" s="19" customFormat="1" ht="31.5" x14ac:dyDescent="0.25">
      <c r="A238" s="252">
        <f>'F4.2'!A235</f>
        <v>0</v>
      </c>
      <c r="B238" s="253" t="str">
        <f>'F4.2'!B235</f>
        <v>IDC</v>
      </c>
      <c r="C238" s="66" t="str">
        <f>'F4.2'!C235</f>
        <v>IDC</v>
      </c>
      <c r="D238" s="29" t="str">
        <f>'F4.2'!D235</f>
        <v>MERC/CAPEX/2021-2022/ WFH/SBR/ 10</v>
      </c>
      <c r="E238" s="140">
        <f>IF('F4.2'!F235=0,"-",'F4.2'!F235)</f>
        <v>44357</v>
      </c>
      <c r="F238" s="30"/>
      <c r="G238" s="140">
        <f t="shared" si="9"/>
        <v>44357</v>
      </c>
      <c r="H238" s="145"/>
      <c r="I238" s="140" t="str">
        <f>IF('F4.2'!L235=0,"-",'F4.2'!L235)</f>
        <v>-</v>
      </c>
      <c r="J238" s="140" t="str">
        <f>IF('F4.2'!M235=0,"-",'F4.2'!M235)</f>
        <v>-</v>
      </c>
      <c r="K238" s="145"/>
      <c r="L238" s="140" t="str">
        <f>IF('F4.2'!N235=0,"-",'F4.2'!N235)</f>
        <v>-</v>
      </c>
      <c r="M238" s="28">
        <f>IF(C238="DPR",0,'F4.2'!H235)</f>
        <v>0.3</v>
      </c>
      <c r="N238" s="28">
        <f>SUM('F4.2'!T235:V235)</f>
        <v>0</v>
      </c>
      <c r="O238" s="30"/>
      <c r="P238" s="131">
        <f t="shared" si="11"/>
        <v>0.3</v>
      </c>
      <c r="Q238" s="30"/>
      <c r="R238" s="30"/>
      <c r="S238" s="28">
        <f t="shared" si="10"/>
        <v>0.3</v>
      </c>
    </row>
    <row r="239" spans="1:19" s="19" customFormat="1" ht="78.75" x14ac:dyDescent="0.25">
      <c r="A239" s="238">
        <f>'F4.2'!A236</f>
        <v>41</v>
      </c>
      <c r="B239" s="239" t="str">
        <f>'F4.2'!B236</f>
        <v>Supply &amp; Commissioning of Advanced Microprocessor based Fast Bus Transfer panels; Up-gradation of Thyristor based 24V &amp; 220V DC battery chargers by SMPS Microprocessor based Battery Chargers at U-5,6 &amp;7
and Generator Protection scheme at U-7, at CSTPS, Chandrapur</v>
      </c>
      <c r="C239" s="25" t="str">
        <f>'F4.2'!C236</f>
        <v>DPR</v>
      </c>
      <c r="D239" s="25" t="str">
        <f>'F4.2'!D236</f>
        <v>MERC/CAPEX/2022-2023/0321</v>
      </c>
      <c r="E239" s="139">
        <f>IF('F4.2'!F236=0,"-",'F4.2'!F236)</f>
        <v>44760</v>
      </c>
      <c r="F239" s="30"/>
      <c r="G239" s="139">
        <f t="shared" si="9"/>
        <v>44760</v>
      </c>
      <c r="H239" s="144"/>
      <c r="I239" s="139" t="str">
        <f>IF('F4.2'!L236=0,"-",'F4.2'!L236)</f>
        <v>-</v>
      </c>
      <c r="J239" s="139" t="str">
        <f>IF('F4.2'!M236=0,"-",'F4.2'!M236)</f>
        <v>-</v>
      </c>
      <c r="K239" s="144"/>
      <c r="L239" s="139" t="str">
        <f>IF('F4.2'!N236=0,"-",'F4.2'!N236)</f>
        <v>-</v>
      </c>
      <c r="M239" s="27">
        <f>IF(C239="DPR",0,'F4.2'!H236)</f>
        <v>0</v>
      </c>
      <c r="N239" s="27">
        <f>SUM('F4.2'!T236:V236)</f>
        <v>0</v>
      </c>
      <c r="O239" s="30"/>
      <c r="P239" s="131">
        <f t="shared" si="11"/>
        <v>0</v>
      </c>
      <c r="Q239" s="30"/>
      <c r="R239" s="30"/>
      <c r="S239" s="27">
        <f t="shared" si="10"/>
        <v>0</v>
      </c>
    </row>
    <row r="240" spans="1:19" s="19" customFormat="1" ht="31.5" x14ac:dyDescent="0.25">
      <c r="A240" s="252">
        <f>'F4.2'!A237</f>
        <v>41.1</v>
      </c>
      <c r="B240" s="253" t="str">
        <f>'F4.2'!B237</f>
        <v>Supply &amp; commissioning of Advanced Microprocessor based Fast Bus Transfer Panels for Unit#5,6,7, Stage-III, CSTPS, Chandrapur.</v>
      </c>
      <c r="C240" s="66" t="str">
        <f>'F4.2'!C237</f>
        <v>Scheme</v>
      </c>
      <c r="D240" s="29" t="str">
        <f>'F4.2'!D237</f>
        <v>MERC/CAPEX/2022-2023/0321</v>
      </c>
      <c r="E240" s="140">
        <f>IF('F4.2'!F237=0,"-",'F4.2'!F237)</f>
        <v>44760</v>
      </c>
      <c r="F240" s="30"/>
      <c r="G240" s="140">
        <f t="shared" si="9"/>
        <v>44760</v>
      </c>
      <c r="H240" s="145"/>
      <c r="I240" s="140" t="str">
        <f>IF('F4.2'!L237=0,"-",'F4.2'!L237)</f>
        <v>-</v>
      </c>
      <c r="J240" s="140" t="str">
        <f>IF('F4.2'!M237=0,"-",'F4.2'!M237)</f>
        <v>-</v>
      </c>
      <c r="K240" s="145"/>
      <c r="L240" s="140" t="str">
        <f>IF('F4.2'!N237=0,"-",'F4.2'!N237)</f>
        <v>-</v>
      </c>
      <c r="M240" s="28">
        <f>IF(C240="DPR",0,'F4.2'!H237)</f>
        <v>6.08</v>
      </c>
      <c r="N240" s="28">
        <f>SUM('F4.2'!T237:V237)</f>
        <v>3.607024</v>
      </c>
      <c r="O240" s="30"/>
      <c r="P240" s="131">
        <f t="shared" si="11"/>
        <v>2.4729760000000001</v>
      </c>
      <c r="Q240" s="30"/>
      <c r="R240" s="30"/>
      <c r="S240" s="28">
        <f t="shared" si="10"/>
        <v>2.4729760000000001</v>
      </c>
    </row>
    <row r="241" spans="1:19" s="19" customFormat="1" ht="47.25" x14ac:dyDescent="0.25">
      <c r="A241" s="252">
        <f>'F4.2'!A238</f>
        <v>41.2</v>
      </c>
      <c r="B241" s="253" t="str">
        <f>'F4.2'!B238</f>
        <v>Up-gradation of thyristor based 24V &amp; 220V DC Battery Chargers by SMPS Microprocessor based Battery Chargers at Stage-III, CSTPS, Chandrapur.</v>
      </c>
      <c r="C241" s="66" t="str">
        <f>'F4.2'!C238</f>
        <v>Scheme</v>
      </c>
      <c r="D241" s="29" t="str">
        <f>'F4.2'!D238</f>
        <v>MERC/CAPEX/2022-2023/0321</v>
      </c>
      <c r="E241" s="140">
        <f>IF('F4.2'!F238=0,"-",'F4.2'!F238)</f>
        <v>44760</v>
      </c>
      <c r="F241" s="30"/>
      <c r="G241" s="140">
        <f t="shared" si="9"/>
        <v>44760</v>
      </c>
      <c r="H241" s="145"/>
      <c r="I241" s="140" t="str">
        <f>IF('F4.2'!L238=0,"-",'F4.2'!L238)</f>
        <v>-</v>
      </c>
      <c r="J241" s="140" t="str">
        <f>IF('F4.2'!M238=0,"-",'F4.2'!M238)</f>
        <v>-</v>
      </c>
      <c r="K241" s="145"/>
      <c r="L241" s="140" t="str">
        <f>IF('F4.2'!N238=0,"-",'F4.2'!N238)</f>
        <v>-</v>
      </c>
      <c r="M241" s="28">
        <f>IF(C241="DPR",0,'F4.2'!H238)</f>
        <v>5.28</v>
      </c>
      <c r="N241" s="28">
        <f>SUM('F4.2'!T238:V238)</f>
        <v>2.7090321999999998</v>
      </c>
      <c r="O241" s="30"/>
      <c r="P241" s="131">
        <f t="shared" si="11"/>
        <v>2.5709678000000005</v>
      </c>
      <c r="Q241" s="30"/>
      <c r="R241" s="30"/>
      <c r="S241" s="28">
        <f t="shared" si="10"/>
        <v>2.5709678000000005</v>
      </c>
    </row>
    <row r="242" spans="1:19" s="19" customFormat="1" ht="15.75" x14ac:dyDescent="0.25">
      <c r="A242" s="252">
        <f>'F4.2'!A239</f>
        <v>41.3</v>
      </c>
      <c r="B242" s="253" t="str">
        <f>'F4.2'!B239</f>
        <v>Generator Protection Scheme U-7</v>
      </c>
      <c r="C242" s="66" t="str">
        <f>'F4.2'!C239</f>
        <v>Scheme</v>
      </c>
      <c r="D242" s="29" t="str">
        <f>'F4.2'!D239</f>
        <v>MERC/CAPEX/2022-2023/0321</v>
      </c>
      <c r="E242" s="140">
        <f>IF('F4.2'!F239=0,"-",'F4.2'!F239)</f>
        <v>44760</v>
      </c>
      <c r="F242" s="30"/>
      <c r="G242" s="140">
        <f t="shared" si="9"/>
        <v>44760</v>
      </c>
      <c r="H242" s="145"/>
      <c r="I242" s="140" t="str">
        <f>IF('F4.2'!L239=0,"-",'F4.2'!L239)</f>
        <v>-</v>
      </c>
      <c r="J242" s="140" t="str">
        <f>IF('F4.2'!M239=0,"-",'F4.2'!M239)</f>
        <v>-</v>
      </c>
      <c r="K242" s="145"/>
      <c r="L242" s="140" t="str">
        <f>IF('F4.2'!N239=0,"-",'F4.2'!N239)</f>
        <v>-</v>
      </c>
      <c r="M242" s="28">
        <f>IF(C242="DPR",0,'F4.2'!H239)</f>
        <v>1.98</v>
      </c>
      <c r="N242" s="28">
        <f>SUM('F4.2'!T239:V239)</f>
        <v>1.7286999999999999</v>
      </c>
      <c r="O242" s="30"/>
      <c r="P242" s="131">
        <f t="shared" si="11"/>
        <v>0.25130000000000008</v>
      </c>
      <c r="Q242" s="30"/>
      <c r="R242" s="30"/>
      <c r="S242" s="28">
        <f t="shared" si="10"/>
        <v>0.25130000000000008</v>
      </c>
    </row>
    <row r="243" spans="1:19" s="19" customFormat="1" ht="15.75" x14ac:dyDescent="0.25">
      <c r="A243" s="252">
        <f>'F4.2'!A240</f>
        <v>0</v>
      </c>
      <c r="B243" s="253" t="str">
        <f>'F4.2'!B240</f>
        <v>IDC</v>
      </c>
      <c r="C243" s="66" t="str">
        <f>'F4.2'!C240</f>
        <v>IDC</v>
      </c>
      <c r="D243" s="29" t="str">
        <f>'F4.2'!D240</f>
        <v>MERC/CAPEX/2022-2023/0321</v>
      </c>
      <c r="E243" s="140">
        <f>IF('F4.2'!F240=0,"-",'F4.2'!F240)</f>
        <v>44760</v>
      </c>
      <c r="F243" s="30"/>
      <c r="G243" s="140">
        <f t="shared" si="9"/>
        <v>44760</v>
      </c>
      <c r="H243" s="145"/>
      <c r="I243" s="140" t="str">
        <f>IF('F4.2'!L240=0,"-",'F4.2'!L240)</f>
        <v>-</v>
      </c>
      <c r="J243" s="140" t="str">
        <f>IF('F4.2'!M240=0,"-",'F4.2'!M240)</f>
        <v>-</v>
      </c>
      <c r="K243" s="145"/>
      <c r="L243" s="140" t="str">
        <f>IF('F4.2'!N240=0,"-",'F4.2'!N240)</f>
        <v>-</v>
      </c>
      <c r="M243" s="28">
        <f>IF(C243="DPR",0,'F4.2'!H240)</f>
        <v>0.72</v>
      </c>
      <c r="N243" s="28">
        <f>SUM('F4.2'!T240:V240)</f>
        <v>0</v>
      </c>
      <c r="O243" s="30"/>
      <c r="P243" s="131">
        <f t="shared" si="11"/>
        <v>0.72</v>
      </c>
      <c r="Q243" s="30"/>
      <c r="R243" s="30"/>
      <c r="S243" s="28">
        <f t="shared" si="10"/>
        <v>0.72</v>
      </c>
    </row>
    <row r="244" spans="1:19" s="19" customFormat="1" ht="31.5" x14ac:dyDescent="0.25">
      <c r="A244" s="238">
        <f>'F4.2'!A241</f>
        <v>42</v>
      </c>
      <c r="B244" s="239" t="str">
        <f>'F4.2'!B241</f>
        <v>ESP Upgradation of 5 Nos. of 210/500MW Units at Khaperkheda, Koradi &amp; Chandrapur TPS</v>
      </c>
      <c r="C244" s="25" t="str">
        <f>'F4.2'!C241</f>
        <v>DPR</v>
      </c>
      <c r="D244" s="25" t="str">
        <f>'F4.2'!D241</f>
        <v>MERC/CAPEX/2022-2023/MSPGCL/0453</v>
      </c>
      <c r="E244" s="139">
        <f>IF('F4.2'!F241=0,"-",'F4.2'!F241)</f>
        <v>44833</v>
      </c>
      <c r="F244" s="30"/>
      <c r="G244" s="139">
        <f t="shared" si="9"/>
        <v>44833</v>
      </c>
      <c r="H244" s="144"/>
      <c r="I244" s="139" t="str">
        <f>IF('F4.2'!L241=0,"-",'F4.2'!L241)</f>
        <v>-</v>
      </c>
      <c r="J244" s="139" t="str">
        <f>IF('F4.2'!M241=0,"-",'F4.2'!M241)</f>
        <v>-</v>
      </c>
      <c r="K244" s="144"/>
      <c r="L244" s="139" t="str">
        <f>IF('F4.2'!N241=0,"-",'F4.2'!N241)</f>
        <v>-</v>
      </c>
      <c r="M244" s="27">
        <f>IF(C244="DPR",0,'F4.2'!H241)</f>
        <v>0</v>
      </c>
      <c r="N244" s="27">
        <f>SUM('F4.2'!T241:V241)</f>
        <v>0</v>
      </c>
      <c r="O244" s="30"/>
      <c r="P244" s="131">
        <f t="shared" si="11"/>
        <v>0</v>
      </c>
      <c r="Q244" s="30"/>
      <c r="R244" s="30"/>
      <c r="S244" s="27">
        <f t="shared" si="10"/>
        <v>0</v>
      </c>
    </row>
    <row r="245" spans="1:19" s="19" customFormat="1" ht="31.5" x14ac:dyDescent="0.25">
      <c r="A245" s="252">
        <f>'F4.2'!A242</f>
        <v>42.1</v>
      </c>
      <c r="B245" s="253" t="str">
        <f>'F4.2'!B242</f>
        <v>ESP Upgradation at Unit # 5 &amp; 6, Chandrapur TPS</v>
      </c>
      <c r="C245" s="66" t="str">
        <f>'F4.2'!C242</f>
        <v>Scheme</v>
      </c>
      <c r="D245" s="29" t="str">
        <f>'F4.2'!D242</f>
        <v>MERC/CAPEX/2022-2023/MSPGCL/0453</v>
      </c>
      <c r="E245" s="140">
        <f>IF('F4.2'!F242=0,"-",'F4.2'!F242)</f>
        <v>44833</v>
      </c>
      <c r="F245" s="30"/>
      <c r="G245" s="140">
        <f t="shared" si="9"/>
        <v>44833</v>
      </c>
      <c r="H245" s="145"/>
      <c r="I245" s="140" t="str">
        <f>IF('F4.2'!L242=0,"-",'F4.2'!L242)</f>
        <v>-</v>
      </c>
      <c r="J245" s="140" t="str">
        <f>IF('F4.2'!M242=0,"-",'F4.2'!M242)</f>
        <v>-</v>
      </c>
      <c r="K245" s="145"/>
      <c r="L245" s="140" t="str">
        <f>IF('F4.2'!N242=0,"-",'F4.2'!N242)</f>
        <v>-</v>
      </c>
      <c r="M245" s="28">
        <f>IF(C245="DPR",0,'F4.2'!H242)</f>
        <v>207.46</v>
      </c>
      <c r="N245" s="28">
        <f>SUM('F4.2'!T242:V242)</f>
        <v>0</v>
      </c>
      <c r="O245" s="30"/>
      <c r="P245" s="131">
        <f t="shared" si="11"/>
        <v>207.46</v>
      </c>
      <c r="Q245" s="30"/>
      <c r="R245" s="30"/>
      <c r="S245" s="28">
        <f t="shared" si="10"/>
        <v>207.46</v>
      </c>
    </row>
    <row r="246" spans="1:19" s="19" customFormat="1" ht="31.5" x14ac:dyDescent="0.25">
      <c r="A246" s="252">
        <f>'F4.2'!A243</f>
        <v>0</v>
      </c>
      <c r="B246" s="253" t="str">
        <f>'F4.2'!B243</f>
        <v>IDC</v>
      </c>
      <c r="C246" s="66" t="str">
        <f>'F4.2'!C243</f>
        <v>IDC</v>
      </c>
      <c r="D246" s="29" t="str">
        <f>'F4.2'!D243</f>
        <v>MERC/CAPEX/2022-2023/MSPGCL/0453</v>
      </c>
      <c r="E246" s="140">
        <f>IF('F4.2'!F243=0,"-",'F4.2'!F243)</f>
        <v>44833</v>
      </c>
      <c r="F246" s="30"/>
      <c r="G246" s="140">
        <f t="shared" si="9"/>
        <v>44833</v>
      </c>
      <c r="H246" s="145"/>
      <c r="I246" s="140" t="str">
        <f>IF('F4.2'!L243=0,"-",'F4.2'!L243)</f>
        <v>-</v>
      </c>
      <c r="J246" s="140" t="str">
        <f>IF('F4.2'!M243=0,"-",'F4.2'!M243)</f>
        <v>-</v>
      </c>
      <c r="K246" s="145"/>
      <c r="L246" s="140" t="str">
        <f>IF('F4.2'!N243=0,"-",'F4.2'!N243)</f>
        <v>-</v>
      </c>
      <c r="M246" s="28">
        <f>IF(C246="DPR",0,'F4.2'!H243)</f>
        <v>11.98</v>
      </c>
      <c r="N246" s="28">
        <f>SUM('F4.2'!T243:V243)</f>
        <v>0</v>
      </c>
      <c r="O246" s="30"/>
      <c r="P246" s="131">
        <f t="shared" si="11"/>
        <v>11.98</v>
      </c>
      <c r="Q246" s="30"/>
      <c r="R246" s="30"/>
      <c r="S246" s="28">
        <f t="shared" si="10"/>
        <v>11.98</v>
      </c>
    </row>
    <row r="247" spans="1:19" s="19" customFormat="1" ht="31.5" x14ac:dyDescent="0.25">
      <c r="A247" s="238">
        <f>'F4.2'!A244</f>
        <v>43</v>
      </c>
      <c r="B247" s="239" t="str">
        <f>'F4.2'!B244</f>
        <v>Flue Gas Desulphurization (FGD) System at 10 Nos. of 210 MW Units at Chandrapur, Koradi, Khaperkheda &amp; Nasik TPS</v>
      </c>
      <c r="C247" s="25" t="str">
        <f>'F4.2'!C244</f>
        <v>DPR</v>
      </c>
      <c r="D247" s="25" t="str">
        <f>'F4.2'!D244</f>
        <v>MERC/CAPEX/MSPGCL/2023-2024/0459</v>
      </c>
      <c r="E247" s="139">
        <f>IF('F4.2'!F244=0,"-",'F4.2'!F244)</f>
        <v>45174</v>
      </c>
      <c r="F247" s="30"/>
      <c r="G247" s="139">
        <f t="shared" si="9"/>
        <v>45174</v>
      </c>
      <c r="H247" s="144"/>
      <c r="I247" s="139" t="str">
        <f>IF('F4.2'!L244=0,"-",'F4.2'!L244)</f>
        <v>-</v>
      </c>
      <c r="J247" s="139" t="str">
        <f>IF('F4.2'!M244=0,"-",'F4.2'!M244)</f>
        <v>-</v>
      </c>
      <c r="K247" s="144"/>
      <c r="L247" s="139" t="str">
        <f>IF('F4.2'!N244=0,"-",'F4.2'!N244)</f>
        <v>-</v>
      </c>
      <c r="M247" s="27">
        <f>IF(C247="DPR",0,'F4.2'!H244)</f>
        <v>0</v>
      </c>
      <c r="N247" s="27">
        <f>SUM('F4.2'!T244:V244)</f>
        <v>0</v>
      </c>
      <c r="O247" s="30"/>
      <c r="P247" s="131">
        <f t="shared" si="11"/>
        <v>0</v>
      </c>
      <c r="Q247" s="30"/>
      <c r="R247" s="30"/>
      <c r="S247" s="27">
        <f t="shared" si="10"/>
        <v>0</v>
      </c>
    </row>
    <row r="248" spans="1:19" s="19" customFormat="1" ht="31.5" x14ac:dyDescent="0.25">
      <c r="A248" s="252">
        <f>'F4.2'!A245</f>
        <v>43.1</v>
      </c>
      <c r="B248" s="253" t="str">
        <f>'F4.2'!B245</f>
        <v>Flue Gas Desulphurization (FGD) System at Unit 3 &amp; 4, Chandrapur</v>
      </c>
      <c r="C248" s="66" t="str">
        <f>'F4.2'!C245</f>
        <v>Scheme</v>
      </c>
      <c r="D248" s="29" t="str">
        <f>'F4.2'!D245</f>
        <v>MERC/CAPEX/MSPGCL/2023-2024/0459</v>
      </c>
      <c r="E248" s="140">
        <f>IF('F4.2'!F245=0,"-",'F4.2'!F245)</f>
        <v>45174</v>
      </c>
      <c r="F248" s="30"/>
      <c r="G248" s="140">
        <f t="shared" si="9"/>
        <v>45174</v>
      </c>
      <c r="H248" s="145"/>
      <c r="I248" s="140" t="str">
        <f>IF('F4.2'!L245=0,"-",'F4.2'!L245)</f>
        <v>-</v>
      </c>
      <c r="J248" s="140" t="str">
        <f>IF('F4.2'!M245=0,"-",'F4.2'!M245)</f>
        <v>-</v>
      </c>
      <c r="K248" s="145"/>
      <c r="L248" s="140" t="str">
        <f>IF('F4.2'!N245=0,"-",'F4.2'!N245)</f>
        <v>-</v>
      </c>
      <c r="M248" s="28">
        <f>IF(C248="DPR",0,'F4.2'!H245)</f>
        <v>109.4</v>
      </c>
      <c r="N248" s="28">
        <f>SUM('F4.2'!T245:V245)</f>
        <v>0</v>
      </c>
      <c r="O248" s="30"/>
      <c r="P248" s="131">
        <f t="shared" si="11"/>
        <v>109.4</v>
      </c>
      <c r="Q248" s="30"/>
      <c r="R248" s="30"/>
      <c r="S248" s="28">
        <f t="shared" si="10"/>
        <v>109.4</v>
      </c>
    </row>
    <row r="249" spans="1:19" s="19" customFormat="1" ht="31.5" x14ac:dyDescent="0.25">
      <c r="A249" s="252">
        <f>'F4.2'!A246</f>
        <v>0</v>
      </c>
      <c r="B249" s="253" t="str">
        <f>'F4.2'!B246</f>
        <v>IDC</v>
      </c>
      <c r="C249" s="66" t="str">
        <f>'F4.2'!C246</f>
        <v>IDC</v>
      </c>
      <c r="D249" s="29" t="str">
        <f>'F4.2'!D246</f>
        <v>MERC/CAPEX/MSPGCL/2023-2024/0459</v>
      </c>
      <c r="E249" s="140">
        <f>IF('F4.2'!F246=0,"-",'F4.2'!F246)</f>
        <v>45174</v>
      </c>
      <c r="F249" s="30"/>
      <c r="G249" s="140">
        <f t="shared" si="9"/>
        <v>45174</v>
      </c>
      <c r="H249" s="145"/>
      <c r="I249" s="140" t="str">
        <f>IF('F4.2'!L246=0,"-",'F4.2'!L246)</f>
        <v>-</v>
      </c>
      <c r="J249" s="140" t="str">
        <f>IF('F4.2'!M246=0,"-",'F4.2'!M246)</f>
        <v>-</v>
      </c>
      <c r="K249" s="145"/>
      <c r="L249" s="140" t="str">
        <f>IF('F4.2'!N246=0,"-",'F4.2'!N246)</f>
        <v>-</v>
      </c>
      <c r="M249" s="28">
        <f>IF(C249="DPR",0,'F4.2'!H246)</f>
        <v>5.94</v>
      </c>
      <c r="N249" s="28">
        <f>SUM('F4.2'!T246:V246)</f>
        <v>0</v>
      </c>
      <c r="O249" s="30"/>
      <c r="P249" s="131">
        <f t="shared" si="11"/>
        <v>5.94</v>
      </c>
      <c r="Q249" s="30"/>
      <c r="R249" s="30"/>
      <c r="S249" s="28">
        <f t="shared" si="10"/>
        <v>5.94</v>
      </c>
    </row>
    <row r="250" spans="1:19" s="19" customFormat="1" ht="78.75" x14ac:dyDescent="0.25">
      <c r="A250" s="238">
        <f>'F4.2'!A247</f>
        <v>44</v>
      </c>
      <c r="B250" s="239" t="str">
        <f>'F4.2'!B247</f>
        <v>Design, Engineering, Manufacturing, Transportation to CSTPS site, unloading, Erection, Testing &amp; Commissioning of 3 nos. of new 200MVA. 21/400/√3KV, Single phase Generator Transformers, BHEL make for 3 X 500 MW Unit#5,6&amp;7 500MW Stage-III CSTPS, Chandrapur</v>
      </c>
      <c r="C250" s="25" t="str">
        <f>'F4.2'!C247</f>
        <v>DPR</v>
      </c>
      <c r="D250" s="25" t="str">
        <f>'F4.2'!D247</f>
        <v>MERC/CAPEX/2022-2023/0409</v>
      </c>
      <c r="E250" s="139">
        <f>IF('F4.2'!F247=0,"-",'F4.2'!F247)</f>
        <v>44806</v>
      </c>
      <c r="F250" s="30"/>
      <c r="G250" s="139">
        <f t="shared" si="9"/>
        <v>44806</v>
      </c>
      <c r="H250" s="144"/>
      <c r="I250" s="139" t="str">
        <f>IF('F4.2'!L247=0,"-",'F4.2'!L247)</f>
        <v>-</v>
      </c>
      <c r="J250" s="139" t="str">
        <f>IF('F4.2'!M247=0,"-",'F4.2'!M247)</f>
        <v>-</v>
      </c>
      <c r="K250" s="144"/>
      <c r="L250" s="139" t="str">
        <f>IF('F4.2'!N247=0,"-",'F4.2'!N247)</f>
        <v>-</v>
      </c>
      <c r="M250" s="27">
        <f>IF(C250="DPR",0,'F4.2'!H247)</f>
        <v>0</v>
      </c>
      <c r="N250" s="27">
        <f>SUM('F4.2'!T247:V247)</f>
        <v>0</v>
      </c>
      <c r="O250" s="30"/>
      <c r="P250" s="131">
        <f t="shared" si="11"/>
        <v>0</v>
      </c>
      <c r="Q250" s="30"/>
      <c r="R250" s="30"/>
      <c r="S250" s="27">
        <f t="shared" si="10"/>
        <v>0</v>
      </c>
    </row>
    <row r="251" spans="1:19" s="19" customFormat="1" ht="94.5" x14ac:dyDescent="0.25">
      <c r="A251" s="252">
        <f>'F4.2'!A248</f>
        <v>44.1</v>
      </c>
      <c r="B251" s="253" t="str">
        <f>'F4.2'!B248</f>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51" s="66" t="str">
        <f>'F4.2'!C248</f>
        <v>Scheme</v>
      </c>
      <c r="D251" s="29" t="str">
        <f>'F4.2'!D248</f>
        <v>MERC/CAPEX/2022-2023/0409</v>
      </c>
      <c r="E251" s="140">
        <f>IF('F4.2'!F248=0,"-",'F4.2'!F248)</f>
        <v>44806</v>
      </c>
      <c r="F251" s="30"/>
      <c r="G251" s="140">
        <f t="shared" si="9"/>
        <v>44806</v>
      </c>
      <c r="H251" s="145"/>
      <c r="I251" s="140" t="str">
        <f>IF('F4.2'!L248=0,"-",'F4.2'!L248)</f>
        <v>-</v>
      </c>
      <c r="J251" s="140" t="str">
        <f>IF('F4.2'!M248=0,"-",'F4.2'!M248)</f>
        <v>-</v>
      </c>
      <c r="K251" s="145"/>
      <c r="L251" s="140" t="str">
        <f>IF('F4.2'!N248=0,"-",'F4.2'!N248)</f>
        <v>-</v>
      </c>
      <c r="M251" s="28">
        <f>IF(C251="DPR",0,'F4.2'!H248)</f>
        <v>32.567999999999998</v>
      </c>
      <c r="N251" s="28">
        <f>SUM('F4.2'!T248:V248)</f>
        <v>0</v>
      </c>
      <c r="O251" s="30"/>
      <c r="P251" s="131">
        <f t="shared" si="11"/>
        <v>32.567999999999998</v>
      </c>
      <c r="Q251" s="30"/>
      <c r="R251" s="30"/>
      <c r="S251" s="28">
        <f t="shared" si="10"/>
        <v>32.567999999999998</v>
      </c>
    </row>
    <row r="252" spans="1:19" s="19" customFormat="1" ht="15.75" x14ac:dyDescent="0.25">
      <c r="A252" s="252">
        <f>'F4.2'!A249</f>
        <v>0</v>
      </c>
      <c r="B252" s="253" t="str">
        <f>'F4.2'!B249</f>
        <v>IDC</v>
      </c>
      <c r="C252" s="66" t="str">
        <f>'F4.2'!C249</f>
        <v>IDC</v>
      </c>
      <c r="D252" s="29" t="str">
        <f>'F4.2'!D249</f>
        <v>MERC/CAPEX/2022-2023/0409</v>
      </c>
      <c r="E252" s="140">
        <f>IF('F4.2'!F249=0,"-",'F4.2'!F249)</f>
        <v>44806</v>
      </c>
      <c r="F252" s="30"/>
      <c r="G252" s="140">
        <f>E252</f>
        <v>44806</v>
      </c>
      <c r="H252" s="145"/>
      <c r="I252" s="140" t="str">
        <f>IF('F4.2'!L249=0,"-",'F4.2'!L249)</f>
        <v>-</v>
      </c>
      <c r="J252" s="140" t="str">
        <f>IF('F4.2'!M249=0,"-",'F4.2'!M249)</f>
        <v>-</v>
      </c>
      <c r="K252" s="145"/>
      <c r="L252" s="140" t="str">
        <f>IF('F4.2'!N249=0,"-",'F4.2'!N249)</f>
        <v>-</v>
      </c>
      <c r="M252" s="28">
        <f>IF(C252="DPR",0,'F4.2'!H249)</f>
        <v>0.7</v>
      </c>
      <c r="N252" s="28">
        <f>SUM('F4.2'!T249:V249)</f>
        <v>0</v>
      </c>
      <c r="O252" s="30"/>
      <c r="P252" s="131">
        <f>M252-N252</f>
        <v>0.7</v>
      </c>
      <c r="Q252" s="30"/>
      <c r="R252" s="30"/>
      <c r="S252" s="28">
        <f>IF(SUM(O252:R252)=0,M252-N252,SUM(O252:R252))</f>
        <v>0.7</v>
      </c>
    </row>
    <row r="253" spans="1:19" s="19" customFormat="1" ht="94.5" x14ac:dyDescent="0.25">
      <c r="A253" s="238">
        <f>'F4.2'!A250</f>
        <v>45</v>
      </c>
      <c r="B253" s="239" t="str">
        <f>'F4.2'!B250</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53" s="25" t="str">
        <f>'F4.2'!C250</f>
        <v>DPR</v>
      </c>
      <c r="D253" s="25" t="str">
        <f>'F4.2'!D250</f>
        <v>MERC/CAPEX/2022-2023/MSPGCL/0458</v>
      </c>
      <c r="E253" s="139">
        <f>IF('F4.2'!F250=0,"-",'F4.2'!F250)</f>
        <v>45174</v>
      </c>
      <c r="F253" s="30"/>
      <c r="G253" s="139">
        <f t="shared" ref="G253:G258" si="12">E253</f>
        <v>45174</v>
      </c>
      <c r="H253" s="144"/>
      <c r="I253" s="139" t="str">
        <f>IF('F4.2'!L250=0,"-",'F4.2'!L250)</f>
        <v>-</v>
      </c>
      <c r="J253" s="139" t="str">
        <f>IF('F4.2'!M250=0,"-",'F4.2'!M250)</f>
        <v>-</v>
      </c>
      <c r="K253" s="144"/>
      <c r="L253" s="139" t="str">
        <f>IF('F4.2'!N250=0,"-",'F4.2'!N250)</f>
        <v>-</v>
      </c>
      <c r="M253" s="27">
        <f>IF(C253="DPR",0,'F4.2'!H250)</f>
        <v>0</v>
      </c>
      <c r="N253" s="27">
        <f>SUM('F4.2'!T250:V250)</f>
        <v>0</v>
      </c>
      <c r="O253" s="30"/>
      <c r="P253" s="131">
        <f t="shared" si="11"/>
        <v>0</v>
      </c>
      <c r="Q253" s="30"/>
      <c r="R253" s="30"/>
      <c r="S253" s="27">
        <f t="shared" ref="S253:S258" si="13">IF(SUM(O253:R253)=0,M253-N253,SUM(O253:R253))</f>
        <v>0</v>
      </c>
    </row>
    <row r="254" spans="1:19" s="19" customFormat="1" ht="31.5" x14ac:dyDescent="0.25">
      <c r="A254" s="252">
        <f>'F4.2'!A251</f>
        <v>45.1</v>
      </c>
      <c r="B254" s="253" t="str">
        <f>'F4.2'!B251</f>
        <v>Construction of 4th raising of existing Ash Bund from T.B.L. 198.00 M to T.B.L 201.00 M</v>
      </c>
      <c r="C254" s="66" t="str">
        <f>'F4.2'!C251</f>
        <v>Scheme</v>
      </c>
      <c r="D254" s="29" t="str">
        <f>'F4.2'!D251</f>
        <v>MERC/CAPEX/2022-2023/MSPGCL/0458</v>
      </c>
      <c r="E254" s="140">
        <f>IF('F4.2'!F251=0,"-",'F4.2'!F251)</f>
        <v>45174</v>
      </c>
      <c r="F254" s="30"/>
      <c r="G254" s="140">
        <f t="shared" si="12"/>
        <v>45174</v>
      </c>
      <c r="H254" s="145"/>
      <c r="I254" s="140" t="str">
        <f>IF('F4.2'!L251=0,"-",'F4.2'!L251)</f>
        <v>-</v>
      </c>
      <c r="J254" s="140" t="str">
        <f>IF('F4.2'!M251=0,"-",'F4.2'!M251)</f>
        <v>-</v>
      </c>
      <c r="K254" s="145"/>
      <c r="L254" s="140" t="str">
        <f>IF('F4.2'!N251=0,"-",'F4.2'!N251)</f>
        <v>-</v>
      </c>
      <c r="M254" s="28">
        <f>IF(C254="DPR",0,'F4.2'!H251)</f>
        <v>101.81018586775998</v>
      </c>
      <c r="N254" s="28">
        <f>SUM('F4.2'!T251:V251)</f>
        <v>40.1338133</v>
      </c>
      <c r="O254" s="30"/>
      <c r="P254" s="131">
        <f>M254-N254</f>
        <v>61.676372567759984</v>
      </c>
      <c r="Q254" s="30"/>
      <c r="R254" s="30"/>
      <c r="S254" s="28">
        <f t="shared" si="13"/>
        <v>61.676372567759984</v>
      </c>
    </row>
    <row r="255" spans="1:19" s="19" customFormat="1" ht="31.5" x14ac:dyDescent="0.25">
      <c r="A255" s="252">
        <f>'F4.2'!A252</f>
        <v>45.2</v>
      </c>
      <c r="B255" s="253" t="str">
        <f>'F4.2'!B252</f>
        <v>Construction of New Drain Wells (12 Nos.) along with necessary connection to existing drain wells at CSTPS</v>
      </c>
      <c r="C255" s="66" t="str">
        <f>'F4.2'!C252</f>
        <v>Scheme</v>
      </c>
      <c r="D255" s="29" t="str">
        <f>'F4.2'!D252</f>
        <v>MERC/CAPEX/2022-2023/MSPGCL/0458</v>
      </c>
      <c r="E255" s="140">
        <f>IF('F4.2'!F252=0,"-",'F4.2'!F252)</f>
        <v>45174</v>
      </c>
      <c r="F255" s="30"/>
      <c r="G255" s="140">
        <f t="shared" si="12"/>
        <v>45174</v>
      </c>
      <c r="H255" s="145"/>
      <c r="I255" s="140" t="str">
        <f>IF('F4.2'!L252=0,"-",'F4.2'!L252)</f>
        <v>-</v>
      </c>
      <c r="J255" s="140" t="str">
        <f>IF('F4.2'!M252=0,"-",'F4.2'!M252)</f>
        <v>-</v>
      </c>
      <c r="K255" s="145"/>
      <c r="L255" s="140" t="str">
        <f>IF('F4.2'!N252=0,"-",'F4.2'!N252)</f>
        <v>-</v>
      </c>
      <c r="M255" s="28">
        <f>IF(C255="DPR",0,'F4.2'!H252)</f>
        <v>1.7079926814999997</v>
      </c>
      <c r="N255" s="28">
        <f>SUM('F4.2'!T252:V252)</f>
        <v>0</v>
      </c>
      <c r="O255" s="30"/>
      <c r="P255" s="131">
        <f>M255-N255</f>
        <v>1.7079926814999997</v>
      </c>
      <c r="Q255" s="30"/>
      <c r="R255" s="30"/>
      <c r="S255" s="28">
        <f t="shared" si="13"/>
        <v>1.7079926814999997</v>
      </c>
    </row>
    <row r="256" spans="1:19" s="19" customFormat="1" ht="31.5" x14ac:dyDescent="0.25">
      <c r="A256" s="252">
        <f>'F4.2'!A253</f>
        <v>45.3</v>
      </c>
      <c r="B256" s="253" t="str">
        <f>'F4.2'!B253</f>
        <v xml:space="preserve"> Construction of waste weir for raising of ash bund (Waste Weir &amp; Non overflow structure)</v>
      </c>
      <c r="C256" s="66" t="str">
        <f>'F4.2'!C253</f>
        <v>Scheme</v>
      </c>
      <c r="D256" s="29" t="str">
        <f>'F4.2'!D253</f>
        <v>MERC/CAPEX/2022-2023/MSPGCL/0458</v>
      </c>
      <c r="E256" s="140">
        <f>IF('F4.2'!F253=0,"-",'F4.2'!F253)</f>
        <v>45174</v>
      </c>
      <c r="F256" s="30"/>
      <c r="G256" s="140">
        <f>E256</f>
        <v>45174</v>
      </c>
      <c r="H256" s="145"/>
      <c r="I256" s="140" t="str">
        <f>IF('F4.2'!L253=0,"-",'F4.2'!L253)</f>
        <v>-</v>
      </c>
      <c r="J256" s="140" t="str">
        <f>IF('F4.2'!M253=0,"-",'F4.2'!M253)</f>
        <v>-</v>
      </c>
      <c r="K256" s="145"/>
      <c r="L256" s="140" t="str">
        <f>IF('F4.2'!N253=0,"-",'F4.2'!N253)</f>
        <v>-</v>
      </c>
      <c r="M256" s="28">
        <f>IF(C256="DPR",0,'F4.2'!H253)</f>
        <v>4.2692499462199995</v>
      </c>
      <c r="N256" s="28">
        <f>SUM('F4.2'!T253:V253)</f>
        <v>0</v>
      </c>
      <c r="O256" s="30"/>
      <c r="P256" s="131">
        <f>M256-N256</f>
        <v>4.2692499462199995</v>
      </c>
      <c r="Q256" s="30"/>
      <c r="R256" s="30"/>
      <c r="S256" s="28">
        <f>IF(SUM(O256:R256)=0,M256-N256,SUM(O256:R256))</f>
        <v>4.2692499462199995</v>
      </c>
    </row>
    <row r="257" spans="1:19" s="19" customFormat="1" ht="31.5" x14ac:dyDescent="0.25">
      <c r="A257" s="252">
        <f>'F4.2'!A254</f>
        <v>45.4</v>
      </c>
      <c r="B257" s="253" t="str">
        <f>'F4.2'!B254</f>
        <v>Raising of Ash Compartment i.e. Lagoon in Ash Bund</v>
      </c>
      <c r="C257" s="66" t="str">
        <f>'F4.2'!C254</f>
        <v>Scheme</v>
      </c>
      <c r="D257" s="29" t="str">
        <f>'F4.2'!D254</f>
        <v>MERC/CAPEX/2022-2023/MSPGCL/0458</v>
      </c>
      <c r="E257" s="140">
        <f>IF('F4.2'!F254=0,"-",'F4.2'!F254)</f>
        <v>45174</v>
      </c>
      <c r="F257" s="30"/>
      <c r="G257" s="140">
        <f>E257</f>
        <v>45174</v>
      </c>
      <c r="H257" s="145"/>
      <c r="I257" s="140" t="str">
        <f>IF('F4.2'!L254=0,"-",'F4.2'!L254)</f>
        <v>-</v>
      </c>
      <c r="J257" s="140" t="str">
        <f>IF('F4.2'!M254=0,"-",'F4.2'!M254)</f>
        <v>-</v>
      </c>
      <c r="K257" s="145"/>
      <c r="L257" s="140" t="str">
        <f>IF('F4.2'!N254=0,"-",'F4.2'!N254)</f>
        <v>-</v>
      </c>
      <c r="M257" s="28">
        <f>IF(C257="DPR",0,'F4.2'!H254)</f>
        <v>25.657525868199997</v>
      </c>
      <c r="N257" s="28">
        <f>SUM('F4.2'!T254:V254)</f>
        <v>0</v>
      </c>
      <c r="O257" s="30"/>
      <c r="P257" s="131">
        <f>M257-N257</f>
        <v>25.657525868199997</v>
      </c>
      <c r="Q257" s="30"/>
      <c r="R257" s="30"/>
      <c r="S257" s="28">
        <f>IF(SUM(O257:R257)=0,M257-N257,SUM(O257:R257))</f>
        <v>25.657525868199997</v>
      </c>
    </row>
    <row r="258" spans="1:19" s="19" customFormat="1" ht="31.5" x14ac:dyDescent="0.25">
      <c r="A258" s="252">
        <f>'F4.2'!A255</f>
        <v>0</v>
      </c>
      <c r="B258" s="253" t="str">
        <f>'F4.2'!B255</f>
        <v>IDC</v>
      </c>
      <c r="C258" s="66" t="str">
        <f>'F4.2'!C255</f>
        <v>IDC</v>
      </c>
      <c r="D258" s="29" t="str">
        <f>'F4.2'!D255</f>
        <v>MERC/CAPEX/2022-2023/MSPGCL/0458</v>
      </c>
      <c r="E258" s="140">
        <f>IF('F4.2'!F255=0,"-",'F4.2'!F255)</f>
        <v>45174</v>
      </c>
      <c r="F258" s="30"/>
      <c r="G258" s="140">
        <f t="shared" si="12"/>
        <v>45174</v>
      </c>
      <c r="H258" s="145"/>
      <c r="I258" s="140" t="str">
        <f>IF('F4.2'!L255=0,"-",'F4.2'!L255)</f>
        <v>-</v>
      </c>
      <c r="J258" s="140" t="str">
        <f>IF('F4.2'!M255=0,"-",'F4.2'!M255)</f>
        <v>-</v>
      </c>
      <c r="K258" s="145"/>
      <c r="L258" s="140" t="str">
        <f>IF('F4.2'!N255=0,"-",'F4.2'!N255)</f>
        <v>-</v>
      </c>
      <c r="M258" s="28">
        <f>IF(C258="DPR",0,'F4.2'!H255)</f>
        <v>11.61</v>
      </c>
      <c r="N258" s="28">
        <f>SUM('F4.2'!T255:V255)</f>
        <v>0</v>
      </c>
      <c r="O258" s="30"/>
      <c r="P258" s="131">
        <f>M258-N258</f>
        <v>11.61</v>
      </c>
      <c r="Q258" s="30"/>
      <c r="R258" s="30"/>
      <c r="S258" s="28">
        <f t="shared" si="13"/>
        <v>11.61</v>
      </c>
    </row>
    <row r="259" spans="1:19" s="19" customFormat="1" ht="47.25" x14ac:dyDescent="0.25">
      <c r="A259" s="238">
        <f>'F4.2'!A256</f>
        <v>46</v>
      </c>
      <c r="B259" s="239" t="str">
        <f>'F4.2'!B256</f>
        <v>Procurement of 03 Nos. of complete assembly of 3.3 KV, 300 KW Boiler Circulation Water Pump - Motors along with Impeller for Unit#5&amp;6, 500MW Stage-III CSTPS Chandrapur</v>
      </c>
      <c r="C259" s="25" t="str">
        <f>'F4.2'!C256</f>
        <v>DPR</v>
      </c>
      <c r="D259" s="25" t="str">
        <f>'F4.2'!D256</f>
        <v>MERC/CAPEX/2024-2025/MSPGCL/0308</v>
      </c>
      <c r="E259" s="139">
        <f>IF('F4.2'!F256=0,"-",'F4.2'!F256)</f>
        <v>45429</v>
      </c>
      <c r="F259" s="30"/>
      <c r="G259" s="139">
        <f t="shared" ref="G259:G265" si="14">E259</f>
        <v>45429</v>
      </c>
      <c r="H259" s="144"/>
      <c r="I259" s="139" t="str">
        <f>IF('F4.2'!L256=0,"-",'F4.2'!L256)</f>
        <v>-</v>
      </c>
      <c r="J259" s="139" t="str">
        <f>IF('F4.2'!M256=0,"-",'F4.2'!M256)</f>
        <v>-</v>
      </c>
      <c r="K259" s="144"/>
      <c r="L259" s="139" t="str">
        <f>IF('F4.2'!N256=0,"-",'F4.2'!N256)</f>
        <v>-</v>
      </c>
      <c r="M259" s="27">
        <f>IF(C259="DPR",0,'F4.2'!H256)</f>
        <v>0</v>
      </c>
      <c r="N259" s="27">
        <f>SUM('F4.2'!T256:V256)</f>
        <v>0</v>
      </c>
      <c r="O259" s="30"/>
      <c r="P259" s="131">
        <f t="shared" ref="P259:P265" si="15">M259-N259</f>
        <v>0</v>
      </c>
      <c r="Q259" s="30"/>
      <c r="R259" s="30"/>
      <c r="S259" s="27">
        <f t="shared" ref="S259:S265" si="16">IF(SUM(O259:R259)=0,M259-N259,SUM(O259:R259))</f>
        <v>0</v>
      </c>
    </row>
    <row r="260" spans="1:19" s="19" customFormat="1" ht="47.25" x14ac:dyDescent="0.25">
      <c r="A260" s="252">
        <f>'F4.2'!A257</f>
        <v>46.1</v>
      </c>
      <c r="B260" s="253" t="str">
        <f>'F4.2'!B257</f>
        <v>Procurement of 03 Nos. of complete assembly of 3.3 KV, 300 KW Boiler Circulation Water Pump - Motors along with Impeller for Unit#5&amp;6, 500MW Stage-III CSTPS Chandrapur</v>
      </c>
      <c r="C260" s="66" t="str">
        <f>'F4.2'!C257</f>
        <v>Scheme</v>
      </c>
      <c r="D260" s="29" t="str">
        <f>'F4.2'!D257</f>
        <v>MERC/CAPEX/2024-2025/MSPGCL/0308</v>
      </c>
      <c r="E260" s="140">
        <f>IF('F4.2'!F257=0,"-",'F4.2'!F257)</f>
        <v>45429</v>
      </c>
      <c r="F260" s="30"/>
      <c r="G260" s="140">
        <f t="shared" si="14"/>
        <v>45429</v>
      </c>
      <c r="H260" s="145"/>
      <c r="I260" s="140" t="str">
        <f>IF('F4.2'!L257=0,"-",'F4.2'!L257)</f>
        <v>-</v>
      </c>
      <c r="J260" s="140" t="str">
        <f>IF('F4.2'!M257=0,"-",'F4.2'!M257)</f>
        <v>-</v>
      </c>
      <c r="K260" s="145"/>
      <c r="L260" s="140" t="str">
        <f>IF('F4.2'!N257=0,"-",'F4.2'!N257)</f>
        <v>-</v>
      </c>
      <c r="M260" s="28">
        <f>IF(C260="DPR",0,'F4.2'!H257)</f>
        <v>0</v>
      </c>
      <c r="N260" s="28">
        <f>SUM('F4.2'!T257:V257)</f>
        <v>0</v>
      </c>
      <c r="O260" s="30"/>
      <c r="P260" s="131">
        <f t="shared" si="15"/>
        <v>0</v>
      </c>
      <c r="Q260" s="30"/>
      <c r="R260" s="30"/>
      <c r="S260" s="28">
        <f t="shared" si="16"/>
        <v>0</v>
      </c>
    </row>
    <row r="261" spans="1:19" s="19" customFormat="1" ht="31.5" x14ac:dyDescent="0.25">
      <c r="A261" s="252">
        <f>'F4.2'!A258</f>
        <v>0</v>
      </c>
      <c r="B261" s="253" t="str">
        <f>'F4.2'!B258</f>
        <v>IDC</v>
      </c>
      <c r="C261" s="66" t="str">
        <f>'F4.2'!C258</f>
        <v>IDC</v>
      </c>
      <c r="D261" s="29" t="str">
        <f>'F4.2'!D258</f>
        <v>MERC/CAPEX/2024-2025/MSPGCL/0308</v>
      </c>
      <c r="E261" s="140">
        <f>IF('F4.2'!F258=0,"-",'F4.2'!F258)</f>
        <v>45429</v>
      </c>
      <c r="F261" s="30"/>
      <c r="G261" s="140">
        <f t="shared" si="14"/>
        <v>45429</v>
      </c>
      <c r="H261" s="145"/>
      <c r="I261" s="140" t="str">
        <f>IF('F4.2'!L258=0,"-",'F4.2'!L258)</f>
        <v>-</v>
      </c>
      <c r="J261" s="140" t="str">
        <f>IF('F4.2'!M258=0,"-",'F4.2'!M258)</f>
        <v>-</v>
      </c>
      <c r="K261" s="145"/>
      <c r="L261" s="140" t="str">
        <f>IF('F4.2'!N258=0,"-",'F4.2'!N258)</f>
        <v>-</v>
      </c>
      <c r="M261" s="28">
        <f>IF(C261="DPR",0,'F4.2'!H258)</f>
        <v>0</v>
      </c>
      <c r="N261" s="28">
        <f>SUM('F4.2'!T258:V258)</f>
        <v>0</v>
      </c>
      <c r="O261" s="30"/>
      <c r="P261" s="131">
        <f t="shared" si="15"/>
        <v>0</v>
      </c>
      <c r="Q261" s="30"/>
      <c r="R261" s="30"/>
      <c r="S261" s="28">
        <f t="shared" si="16"/>
        <v>0</v>
      </c>
    </row>
    <row r="262" spans="1:19" s="19" customFormat="1" ht="31.5" x14ac:dyDescent="0.25">
      <c r="A262" s="238">
        <f>'F4.2'!A259</f>
        <v>47</v>
      </c>
      <c r="B262" s="239" t="str">
        <f>'F4.2'!B259</f>
        <v>Performance Improvement &amp; Life Extension Schemes for CHP of Unit 3 to 7 of CSTPS, Chandrapur</v>
      </c>
      <c r="C262" s="25" t="str">
        <f>'F4.2'!C259</f>
        <v>DPR</v>
      </c>
      <c r="D262" s="25" t="str">
        <f>'F4.2'!D259</f>
        <v>MERC/CAPEX/MSPGCL/2023-24/0560</v>
      </c>
      <c r="E262" s="139">
        <f>IF('F4.2'!F259=0,"-",'F4.2'!F259)</f>
        <v>45230</v>
      </c>
      <c r="F262" s="30"/>
      <c r="G262" s="139">
        <f t="shared" si="14"/>
        <v>45230</v>
      </c>
      <c r="H262" s="144"/>
      <c r="I262" s="139" t="str">
        <f>IF('F4.2'!L259=0,"-",'F4.2'!L259)</f>
        <v>-</v>
      </c>
      <c r="J262" s="139" t="str">
        <f>IF('F4.2'!M259=0,"-",'F4.2'!M259)</f>
        <v>-</v>
      </c>
      <c r="K262" s="144"/>
      <c r="L262" s="139" t="str">
        <f>IF('F4.2'!N259=0,"-",'F4.2'!N259)</f>
        <v>-</v>
      </c>
      <c r="M262" s="27">
        <f>IF(C262="DPR",0,'F4.2'!H259)</f>
        <v>0</v>
      </c>
      <c r="N262" s="27">
        <f>SUM('F4.2'!T259:V259)</f>
        <v>0</v>
      </c>
      <c r="O262" s="30"/>
      <c r="P262" s="131">
        <f t="shared" si="15"/>
        <v>0</v>
      </c>
      <c r="Q262" s="30"/>
      <c r="R262" s="30"/>
      <c r="S262" s="27">
        <f t="shared" si="16"/>
        <v>0</v>
      </c>
    </row>
    <row r="263" spans="1:19" s="19" customFormat="1" ht="31.5" x14ac:dyDescent="0.25">
      <c r="A263" s="252">
        <f>'F4.2'!A260</f>
        <v>47.1</v>
      </c>
      <c r="B263" s="253" t="str">
        <f>'F4.2'!B260</f>
        <v>Work of Renovation/Upgradation/Modification of Crusher House of CHPA of Unit 3&amp;4 of CSTPS Chandrapur.</v>
      </c>
      <c r="C263" s="66" t="str">
        <f>'F4.2'!C260</f>
        <v>Scheme</v>
      </c>
      <c r="D263" s="29" t="str">
        <f>'F4.2'!D260</f>
        <v>MERC/CAPEX/MSPGCL/2023-24/0560</v>
      </c>
      <c r="E263" s="140">
        <f>IF('F4.2'!F260=0,"-",'F4.2'!F260)</f>
        <v>45230</v>
      </c>
      <c r="F263" s="30"/>
      <c r="G263" s="140">
        <f>E263</f>
        <v>45230</v>
      </c>
      <c r="H263" s="145"/>
      <c r="I263" s="140" t="str">
        <f>IF('F4.2'!L260=0,"-",'F4.2'!L260)</f>
        <v>-</v>
      </c>
      <c r="J263" s="140" t="str">
        <f>IF('F4.2'!M260=0,"-",'F4.2'!M260)</f>
        <v>-</v>
      </c>
      <c r="K263" s="145"/>
      <c r="L263" s="140" t="str">
        <f>IF('F4.2'!N260=0,"-",'F4.2'!N260)</f>
        <v>-</v>
      </c>
      <c r="M263" s="28">
        <f>IF(C263="DPR",0,'F4.2'!H260)</f>
        <v>5.66</v>
      </c>
      <c r="N263" s="28">
        <f>SUM('F4.2'!T260:V260)</f>
        <v>0</v>
      </c>
      <c r="O263" s="30"/>
      <c r="P263" s="131">
        <f>M263-N263</f>
        <v>5.66</v>
      </c>
      <c r="Q263" s="30"/>
      <c r="R263" s="30"/>
      <c r="S263" s="28">
        <f>IF(SUM(O263:R263)=0,M263-N263,SUM(O263:R263))</f>
        <v>5.66</v>
      </c>
    </row>
    <row r="264" spans="1:19" s="19" customFormat="1" ht="31.5" x14ac:dyDescent="0.25">
      <c r="A264" s="252">
        <f>'F4.2'!A261</f>
        <v>47.2</v>
      </c>
      <c r="B264" s="253" t="str">
        <f>'F4.2'!B261</f>
        <v>Work of Renovation/Upgradation/Modification of Belt Conveyor 10A/B/C of CHPA of Unit 3&amp;4 of CSTPS Chandrapur.</v>
      </c>
      <c r="C264" s="66" t="str">
        <f>'F4.2'!C261</f>
        <v>Scheme</v>
      </c>
      <c r="D264" s="29" t="str">
        <f>'F4.2'!D261</f>
        <v>MERC/CAPEX/MSPGCL/2023-24/0560</v>
      </c>
      <c r="E264" s="140">
        <f>IF('F4.2'!F261=0,"-",'F4.2'!F261)</f>
        <v>45230</v>
      </c>
      <c r="F264" s="30"/>
      <c r="G264" s="140">
        <f>E264</f>
        <v>45230</v>
      </c>
      <c r="H264" s="145"/>
      <c r="I264" s="140" t="str">
        <f>IF('F4.2'!L261=0,"-",'F4.2'!L261)</f>
        <v>-</v>
      </c>
      <c r="J264" s="140" t="str">
        <f>IF('F4.2'!M261=0,"-",'F4.2'!M261)</f>
        <v>-</v>
      </c>
      <c r="K264" s="145"/>
      <c r="L264" s="140" t="str">
        <f>IF('F4.2'!N261=0,"-",'F4.2'!N261)</f>
        <v>-</v>
      </c>
      <c r="M264" s="28">
        <f>IF(C264="DPR",0,'F4.2'!H261)</f>
        <v>8.17</v>
      </c>
      <c r="N264" s="28">
        <f>SUM('F4.2'!T261:V261)</f>
        <v>0</v>
      </c>
      <c r="O264" s="30"/>
      <c r="P264" s="131">
        <f>M264-N264</f>
        <v>8.17</v>
      </c>
      <c r="Q264" s="30"/>
      <c r="R264" s="30"/>
      <c r="S264" s="28">
        <f>IF(SUM(O264:R264)=0,M264-N264,SUM(O264:R264))</f>
        <v>8.17</v>
      </c>
    </row>
    <row r="265" spans="1:19" s="19" customFormat="1" ht="31.5" x14ac:dyDescent="0.25">
      <c r="A265" s="252">
        <f>'F4.2'!A262</f>
        <v>47.3</v>
      </c>
      <c r="B265" s="253" t="str">
        <f>'F4.2'!B262</f>
        <v xml:space="preserve">Work of Modification/Modernization of conveyor cable of 10 A/B/C of CHPA of Unit 3&amp;4 of CSTPS Chandrapur. </v>
      </c>
      <c r="C265" s="66" t="str">
        <f>'F4.2'!C262</f>
        <v>Scheme</v>
      </c>
      <c r="D265" s="29" t="str">
        <f>'F4.2'!D262</f>
        <v>MERC/CAPEX/MSPGCL/2023-24/0560</v>
      </c>
      <c r="E265" s="140">
        <f>IF('F4.2'!F262=0,"-",'F4.2'!F262)</f>
        <v>45230</v>
      </c>
      <c r="F265" s="30"/>
      <c r="G265" s="140">
        <f t="shared" si="14"/>
        <v>45230</v>
      </c>
      <c r="H265" s="145"/>
      <c r="I265" s="140" t="str">
        <f>IF('F4.2'!L262=0,"-",'F4.2'!L262)</f>
        <v>-</v>
      </c>
      <c r="J265" s="140" t="str">
        <f>IF('F4.2'!M262=0,"-",'F4.2'!M262)</f>
        <v>-</v>
      </c>
      <c r="K265" s="145"/>
      <c r="L265" s="140" t="str">
        <f>IF('F4.2'!N262=0,"-",'F4.2'!N262)</f>
        <v>-</v>
      </c>
      <c r="M265" s="28">
        <f>IF(C265="DPR",0,'F4.2'!H262)</f>
        <v>4.12</v>
      </c>
      <c r="N265" s="28">
        <f>SUM('F4.2'!T262:V262)</f>
        <v>0</v>
      </c>
      <c r="O265" s="30"/>
      <c r="P265" s="131">
        <f t="shared" si="15"/>
        <v>4.12</v>
      </c>
      <c r="Q265" s="30"/>
      <c r="R265" s="30"/>
      <c r="S265" s="28">
        <f t="shared" si="16"/>
        <v>4.12</v>
      </c>
    </row>
    <row r="266" spans="1:19" s="19" customFormat="1" ht="47.25" x14ac:dyDescent="0.25">
      <c r="A266" s="252">
        <f>'F4.2'!A263</f>
        <v>47.4</v>
      </c>
      <c r="B266" s="253" t="str">
        <f>'F4.2'!B263</f>
        <v xml:space="preserve">Design, Engineering, Supply, Erection and commissioning of bypass chute with hydraulic cylinder &amp; modification/renovation at JT-06 of CHPA of Unit 3&amp;4 of CSTPS Chandrapur. </v>
      </c>
      <c r="C266" s="66" t="str">
        <f>'F4.2'!C263</f>
        <v>Scheme</v>
      </c>
      <c r="D266" s="29" t="str">
        <f>'F4.2'!D263</f>
        <v>MERC/CAPEX/MSPGCL/2023-24/0560</v>
      </c>
      <c r="E266" s="140">
        <f>IF('F4.2'!F263=0,"-",'F4.2'!F263)</f>
        <v>45230</v>
      </c>
      <c r="F266" s="30"/>
      <c r="G266" s="140">
        <f>E266</f>
        <v>45230</v>
      </c>
      <c r="H266" s="145"/>
      <c r="I266" s="140" t="str">
        <f>IF('F4.2'!L263=0,"-",'F4.2'!L263)</f>
        <v>-</v>
      </c>
      <c r="J266" s="140" t="str">
        <f>IF('F4.2'!M263=0,"-",'F4.2'!M263)</f>
        <v>-</v>
      </c>
      <c r="K266" s="145"/>
      <c r="L266" s="140" t="str">
        <f>IF('F4.2'!N263=0,"-",'F4.2'!N263)</f>
        <v>-</v>
      </c>
      <c r="M266" s="28">
        <f>IF(C266="DPR",0,'F4.2'!H263)</f>
        <v>3.72</v>
      </c>
      <c r="N266" s="28">
        <f>SUM('F4.2'!T263:V263)</f>
        <v>0</v>
      </c>
      <c r="O266" s="30"/>
      <c r="P266" s="131">
        <f>M266-N266</f>
        <v>3.72</v>
      </c>
      <c r="Q266" s="30"/>
      <c r="R266" s="30"/>
      <c r="S266" s="28">
        <f>IF(SUM(O266:R266)=0,M266-N266,SUM(O266:R266))</f>
        <v>3.72</v>
      </c>
    </row>
    <row r="267" spans="1:19" s="19" customFormat="1" ht="47.25" x14ac:dyDescent="0.25">
      <c r="A267" s="252">
        <f>'F4.2'!A264</f>
        <v>47.5</v>
      </c>
      <c r="B267" s="253" t="str">
        <f>'F4.2'!B264</f>
        <v xml:space="preserve">Design, Engineering, Supply, Erection and Installation of Wear Resistance Chutes for Belt Conveyor System at CHPA/B of Unit 3to9 of CSTPS Chandrapur. </v>
      </c>
      <c r="C267" s="66" t="str">
        <f>'F4.2'!C264</f>
        <v>Scheme</v>
      </c>
      <c r="D267" s="29" t="str">
        <f>'F4.2'!D264</f>
        <v>MERC/CAPEX/MSPGCL/2023-24/0560</v>
      </c>
      <c r="E267" s="140">
        <f>IF('F4.2'!F264=0,"-",'F4.2'!F264)</f>
        <v>45230</v>
      </c>
      <c r="F267" s="30"/>
      <c r="G267" s="140">
        <f>E267</f>
        <v>45230</v>
      </c>
      <c r="H267" s="145"/>
      <c r="I267" s="140" t="str">
        <f>IF('F4.2'!L264=0,"-",'F4.2'!L264)</f>
        <v>-</v>
      </c>
      <c r="J267" s="140" t="str">
        <f>IF('F4.2'!M264=0,"-",'F4.2'!M264)</f>
        <v>-</v>
      </c>
      <c r="K267" s="145"/>
      <c r="L267" s="140" t="str">
        <f>IF('F4.2'!N264=0,"-",'F4.2'!N264)</f>
        <v>-</v>
      </c>
      <c r="M267" s="28">
        <f>IF(C267="DPR",0,'F4.2'!H264)</f>
        <v>3.45</v>
      </c>
      <c r="N267" s="28">
        <f>SUM('F4.2'!T264:V264)</f>
        <v>0</v>
      </c>
      <c r="O267" s="30"/>
      <c r="P267" s="131">
        <f>M267-N267</f>
        <v>3.45</v>
      </c>
      <c r="Q267" s="30"/>
      <c r="R267" s="30"/>
      <c r="S267" s="28">
        <f>IF(SUM(O267:R267)=0,M267-N267,SUM(O267:R267))</f>
        <v>3.45</v>
      </c>
    </row>
    <row r="268" spans="1:19" s="19" customFormat="1" ht="31.5" x14ac:dyDescent="0.25">
      <c r="A268" s="252">
        <f>'F4.2'!A265</f>
        <v>47.6</v>
      </c>
      <c r="B268" s="253" t="str">
        <f>'F4.2'!B265</f>
        <v xml:space="preserve">Work of Modification/Renovation/Upgradation of Ventilation System of Track Hopper of CHPB of Unit 5,6&amp;7 of CSTPS Chandrapur. </v>
      </c>
      <c r="C268" s="66" t="str">
        <f>'F4.2'!C265</f>
        <v>Scheme</v>
      </c>
      <c r="D268" s="29" t="str">
        <f>'F4.2'!D265</f>
        <v>MERC/CAPEX/MSPGCL/2023-24/0560</v>
      </c>
      <c r="E268" s="140">
        <f>IF('F4.2'!F265=0,"-",'F4.2'!F265)</f>
        <v>45230</v>
      </c>
      <c r="F268" s="30"/>
      <c r="G268" s="140">
        <f>E268</f>
        <v>45230</v>
      </c>
      <c r="H268" s="145"/>
      <c r="I268" s="140" t="str">
        <f>IF('F4.2'!L265=0,"-",'F4.2'!L265)</f>
        <v>-</v>
      </c>
      <c r="J268" s="140" t="str">
        <f>IF('F4.2'!M265=0,"-",'F4.2'!M265)</f>
        <v>-</v>
      </c>
      <c r="K268" s="145"/>
      <c r="L268" s="140" t="str">
        <f>IF('F4.2'!N265=0,"-",'F4.2'!N265)</f>
        <v>-</v>
      </c>
      <c r="M268" s="28">
        <f>IF(C268="DPR",0,'F4.2'!H265)</f>
        <v>4.5999999999999996</v>
      </c>
      <c r="N268" s="28">
        <f>SUM('F4.2'!T265:V265)</f>
        <v>0</v>
      </c>
      <c r="O268" s="30"/>
      <c r="P268" s="131">
        <f>M268-N268</f>
        <v>4.5999999999999996</v>
      </c>
      <c r="Q268" s="30"/>
      <c r="R268" s="30"/>
      <c r="S268" s="28">
        <f>IF(SUM(O268:R268)=0,M268-N268,SUM(O268:R268))</f>
        <v>4.5999999999999996</v>
      </c>
    </row>
    <row r="269" spans="1:19" s="19" customFormat="1" ht="31.5" x14ac:dyDescent="0.25">
      <c r="A269" s="252">
        <f>'F4.2'!A266</f>
        <v>47.7</v>
      </c>
      <c r="B269" s="253" t="str">
        <f>'F4.2'!B266</f>
        <v xml:space="preserve">Work of Renovation /Upgradation of Hydraulic System of Paddle Feeder at CHPB of Unit 5,6&amp;7 of CSTPS Chandrapur.  </v>
      </c>
      <c r="C269" s="66" t="str">
        <f>'F4.2'!C266</f>
        <v>Scheme</v>
      </c>
      <c r="D269" s="29" t="str">
        <f>'F4.2'!D266</f>
        <v>MERC/CAPEX/MSPGCL/2023-24/0560</v>
      </c>
      <c r="E269" s="140">
        <f>IF('F4.2'!F266=0,"-",'F4.2'!F266)</f>
        <v>45230</v>
      </c>
      <c r="F269" s="30"/>
      <c r="G269" s="140">
        <f>E269</f>
        <v>45230</v>
      </c>
      <c r="H269" s="145"/>
      <c r="I269" s="140" t="str">
        <f>IF('F4.2'!L266=0,"-",'F4.2'!L266)</f>
        <v>-</v>
      </c>
      <c r="J269" s="140" t="str">
        <f>IF('F4.2'!M266=0,"-",'F4.2'!M266)</f>
        <v>-</v>
      </c>
      <c r="K269" s="145"/>
      <c r="L269" s="140" t="str">
        <f>IF('F4.2'!N266=0,"-",'F4.2'!N266)</f>
        <v>-</v>
      </c>
      <c r="M269" s="28">
        <f>IF(C269="DPR",0,'F4.2'!H266)</f>
        <v>8.14</v>
      </c>
      <c r="N269" s="28">
        <f>SUM('F4.2'!T266:V266)</f>
        <v>0</v>
      </c>
      <c r="O269" s="30"/>
      <c r="P269" s="131">
        <f>M269-N269</f>
        <v>8.14</v>
      </c>
      <c r="Q269" s="30"/>
      <c r="R269" s="30"/>
      <c r="S269" s="28">
        <f>IF(SUM(O269:R269)=0,M269-N269,SUM(O269:R269))</f>
        <v>8.14</v>
      </c>
    </row>
    <row r="270" spans="1:19" s="19" customFormat="1" ht="47.25" x14ac:dyDescent="0.25">
      <c r="A270" s="252">
        <f>'F4.2'!A267</f>
        <v>47.8</v>
      </c>
      <c r="B270" s="253" t="str">
        <f>'F4.2'!B267</f>
        <v xml:space="preserve">Design, Engineering, Manufacturing, Fabrication, Erection and commissioning of Modified Wobbler Feeder at CHPB of Unit 5,6&amp;7 of CSTPS Chandrapur. </v>
      </c>
      <c r="C270" s="66" t="str">
        <f>'F4.2'!C267</f>
        <v>Scheme</v>
      </c>
      <c r="D270" s="29" t="str">
        <f>'F4.2'!D267</f>
        <v>MERC/CAPEX/MSPGCL/2023-24/0560</v>
      </c>
      <c r="E270" s="140">
        <f>IF('F4.2'!F267=0,"-",'F4.2'!F267)</f>
        <v>45230</v>
      </c>
      <c r="F270" s="30"/>
      <c r="G270" s="140">
        <f>E270</f>
        <v>45230</v>
      </c>
      <c r="H270" s="145"/>
      <c r="I270" s="140" t="str">
        <f>IF('F4.2'!L267=0,"-",'F4.2'!L267)</f>
        <v>-</v>
      </c>
      <c r="J270" s="140" t="str">
        <f>IF('F4.2'!M267=0,"-",'F4.2'!M267)</f>
        <v>-</v>
      </c>
      <c r="K270" s="145"/>
      <c r="L270" s="140" t="str">
        <f>IF('F4.2'!N267=0,"-",'F4.2'!N267)</f>
        <v>-</v>
      </c>
      <c r="M270" s="28">
        <f>IF(C270="DPR",0,'F4.2'!H267)</f>
        <v>4.18</v>
      </c>
      <c r="N270" s="28">
        <f>SUM('F4.2'!T267:V267)</f>
        <v>0</v>
      </c>
      <c r="O270" s="30"/>
      <c r="P270" s="131">
        <f>M270-N270</f>
        <v>4.18</v>
      </c>
      <c r="Q270" s="30"/>
      <c r="R270" s="30"/>
      <c r="S270" s="28">
        <f>IF(SUM(O270:R270)=0,M270-N270,SUM(O270:R270))</f>
        <v>4.18</v>
      </c>
    </row>
    <row r="271" spans="1:19" s="19" customFormat="1" ht="31.5" x14ac:dyDescent="0.25">
      <c r="A271" s="252">
        <f>'F4.2'!A268</f>
        <v>0</v>
      </c>
      <c r="B271" s="253" t="str">
        <f>'F4.2'!B268</f>
        <v>IDC</v>
      </c>
      <c r="C271" s="66" t="str">
        <f>'F4.2'!C268</f>
        <v>IDC</v>
      </c>
      <c r="D271" s="29" t="str">
        <f>'F4.2'!D268</f>
        <v>MERC/CAPEX/MSPGCL/2023-24/0560</v>
      </c>
      <c r="E271" s="140">
        <f>IF('F4.2'!F268=0,"-",'F4.2'!F268)</f>
        <v>45230</v>
      </c>
      <c r="F271" s="30"/>
      <c r="G271" s="140">
        <f t="shared" ref="G271:G277" si="17">E271</f>
        <v>45230</v>
      </c>
      <c r="H271" s="145"/>
      <c r="I271" s="140" t="str">
        <f>IF('F4.2'!L268=0,"-",'F4.2'!L268)</f>
        <v>-</v>
      </c>
      <c r="J271" s="140" t="str">
        <f>IF('F4.2'!M268=0,"-",'F4.2'!M268)</f>
        <v>-</v>
      </c>
      <c r="K271" s="145"/>
      <c r="L271" s="140" t="str">
        <f>IF('F4.2'!N268=0,"-",'F4.2'!N268)</f>
        <v>-</v>
      </c>
      <c r="M271" s="28">
        <f>IF(C271="DPR",0,'F4.2'!H268)</f>
        <v>0.97</v>
      </c>
      <c r="N271" s="28">
        <f>SUM('F4.2'!T268:V268)</f>
        <v>0</v>
      </c>
      <c r="O271" s="30"/>
      <c r="P271" s="131">
        <f t="shared" ref="P271:P277" si="18">M271-N271</f>
        <v>0.97</v>
      </c>
      <c r="Q271" s="30"/>
      <c r="R271" s="30"/>
      <c r="S271" s="28">
        <f t="shared" ref="S271:S277" si="19">IF(SUM(O271:R271)=0,M271-N271,SUM(O271:R271))</f>
        <v>0.97</v>
      </c>
    </row>
    <row r="272" spans="1:19" s="19" customFormat="1" ht="31.5" x14ac:dyDescent="0.25">
      <c r="A272" s="238" t="str">
        <f>'F4.2'!A269</f>
        <v>HO
DPR 17</v>
      </c>
      <c r="B272" s="239" t="str">
        <f>'F4.2'!B269</f>
        <v>Construction of new Administrative Building for Mahagenco at Vidyut Bhawan, Katol Road, Nagpur</v>
      </c>
      <c r="C272" s="25" t="str">
        <f>'F4.2'!C269</f>
        <v>DPR</v>
      </c>
      <c r="D272" s="25" t="str">
        <f>'F4.2'!D269</f>
        <v>MERC/CAPEX/2021-2022/MSPGCL/063</v>
      </c>
      <c r="E272" s="139">
        <f>IF('F4.2'!F269=0,"-",'F4.2'!F269)</f>
        <v>44604</v>
      </c>
      <c r="F272" s="30"/>
      <c r="G272" s="139">
        <f t="shared" si="17"/>
        <v>44604</v>
      </c>
      <c r="H272" s="144"/>
      <c r="I272" s="139" t="str">
        <f>IF('F4.2'!L269=0,"-",'F4.2'!L269)</f>
        <v>-</v>
      </c>
      <c r="J272" s="139" t="str">
        <f>IF('F4.2'!M269=0,"-",'F4.2'!M269)</f>
        <v>-</v>
      </c>
      <c r="K272" s="144"/>
      <c r="L272" s="139" t="str">
        <f>IF('F4.2'!N269=0,"-",'F4.2'!N269)</f>
        <v>-</v>
      </c>
      <c r="M272" s="27">
        <f>IF(C272="DPR",0,'F4.2'!H269)</f>
        <v>0</v>
      </c>
      <c r="N272" s="27">
        <f>SUM('F4.2'!T269:V269)</f>
        <v>0</v>
      </c>
      <c r="O272" s="30"/>
      <c r="P272" s="131">
        <f t="shared" si="18"/>
        <v>0</v>
      </c>
      <c r="Q272" s="30"/>
      <c r="R272" s="30"/>
      <c r="S272" s="27">
        <f t="shared" si="19"/>
        <v>0</v>
      </c>
    </row>
    <row r="273" spans="1:19" s="19" customFormat="1" ht="47.25" x14ac:dyDescent="0.25">
      <c r="A273" s="252" t="str">
        <f>'F4.2'!A270</f>
        <v>HO
DPR 17.1</v>
      </c>
      <c r="B273" s="253" t="str">
        <f>'F4.2'!B270</f>
        <v>Construction of new Administrative Building for Mahagenco at Vidyut Bhawan, Katol Road, Nagpur</v>
      </c>
      <c r="C273" s="66" t="str">
        <f>'F4.2'!C270</f>
        <v>Scheme</v>
      </c>
      <c r="D273" s="29" t="str">
        <f>'F4.2'!D270</f>
        <v>MERC/CAPEX/2021-2022/MSPGCL/063</v>
      </c>
      <c r="E273" s="140">
        <f>IF('F4.2'!F270=0,"-",'F4.2'!F270)</f>
        <v>44604</v>
      </c>
      <c r="F273" s="30"/>
      <c r="G273" s="140">
        <f t="shared" si="17"/>
        <v>44604</v>
      </c>
      <c r="H273" s="145"/>
      <c r="I273" s="140" t="str">
        <f>IF('F4.2'!L270=0,"-",'F4.2'!L270)</f>
        <v>-</v>
      </c>
      <c r="J273" s="140" t="str">
        <f>IF('F4.2'!M270=0,"-",'F4.2'!M270)</f>
        <v>-</v>
      </c>
      <c r="K273" s="145"/>
      <c r="L273" s="140" t="str">
        <f>IF('F4.2'!N270=0,"-",'F4.2'!N270)</f>
        <v>-</v>
      </c>
      <c r="M273" s="28">
        <f>IF(C273="DPR",0,'F4.2'!H270)</f>
        <v>54.24</v>
      </c>
      <c r="N273" s="28">
        <f>SUM('F4.2'!T270:V270)</f>
        <v>0</v>
      </c>
      <c r="O273" s="30"/>
      <c r="P273" s="131">
        <f t="shared" si="18"/>
        <v>54.24</v>
      </c>
      <c r="Q273" s="30"/>
      <c r="R273" s="30"/>
      <c r="S273" s="28">
        <f t="shared" si="19"/>
        <v>54.24</v>
      </c>
    </row>
    <row r="274" spans="1:19" s="19" customFormat="1" ht="31.5" x14ac:dyDescent="0.25">
      <c r="A274" s="280">
        <f>'F4.2'!A271</f>
        <v>0</v>
      </c>
      <c r="B274" s="253" t="str">
        <f>'F4.2'!B271</f>
        <v>IDC</v>
      </c>
      <c r="C274" s="66" t="str">
        <f>'F4.2'!C271</f>
        <v>IDC</v>
      </c>
      <c r="D274" s="29" t="str">
        <f>'F4.2'!D271</f>
        <v>MERC/CAPEX/2021-2022/MSPGCL/063</v>
      </c>
      <c r="E274" s="140">
        <f>IF('F4.2'!F271=0,"-",'F4.2'!F271)</f>
        <v>44604</v>
      </c>
      <c r="F274" s="30"/>
      <c r="G274" s="140">
        <f t="shared" si="17"/>
        <v>44604</v>
      </c>
      <c r="H274" s="145"/>
      <c r="I274" s="140" t="str">
        <f>IF('F4.2'!L271=0,"-",'F4.2'!L271)</f>
        <v>-</v>
      </c>
      <c r="J274" s="140" t="str">
        <f>IF('F4.2'!M271=0,"-",'F4.2'!M271)</f>
        <v>-</v>
      </c>
      <c r="K274" s="145"/>
      <c r="L274" s="140" t="str">
        <f>IF('F4.2'!N271=0,"-",'F4.2'!N271)</f>
        <v>-</v>
      </c>
      <c r="M274" s="28">
        <f>IF(C274="DPR",0,'F4.2'!H271)</f>
        <v>2.76</v>
      </c>
      <c r="N274" s="28">
        <f>SUM('F4.2'!T271:V271)</f>
        <v>0</v>
      </c>
      <c r="O274" s="30"/>
      <c r="P274" s="131">
        <f t="shared" si="18"/>
        <v>2.76</v>
      </c>
      <c r="Q274" s="30"/>
      <c r="R274" s="30"/>
      <c r="S274" s="28">
        <f t="shared" si="19"/>
        <v>2.76</v>
      </c>
    </row>
    <row r="275" spans="1:19" s="19" customFormat="1" ht="31.5" x14ac:dyDescent="0.25">
      <c r="A275" s="238" t="str">
        <f>'F4.2'!A272</f>
        <v>HO
DPR 18</v>
      </c>
      <c r="B275" s="239" t="str">
        <f>'F4.2'!B272</f>
        <v>Centralized Monitoring Solution</v>
      </c>
      <c r="C275" s="25" t="str">
        <f>'F4.2'!C272</f>
        <v>DPR</v>
      </c>
      <c r="D275" s="25" t="str">
        <f>'F4.2'!D272</f>
        <v>MERC/CAPEX/MSPGCL/2023-24/0576</v>
      </c>
      <c r="E275" s="139">
        <f>IF('F4.2'!F272=0,"-",'F4.2'!F272)</f>
        <v>45232</v>
      </c>
      <c r="F275" s="30"/>
      <c r="G275" s="139">
        <f t="shared" si="17"/>
        <v>45232</v>
      </c>
      <c r="H275" s="144"/>
      <c r="I275" s="139" t="str">
        <f>IF('F4.2'!L272=0,"-",'F4.2'!L272)</f>
        <v>-</v>
      </c>
      <c r="J275" s="139" t="str">
        <f>IF('F4.2'!M272=0,"-",'F4.2'!M272)</f>
        <v>-</v>
      </c>
      <c r="K275" s="144"/>
      <c r="L275" s="139" t="str">
        <f>IF('F4.2'!N272=0,"-",'F4.2'!N272)</f>
        <v>-</v>
      </c>
      <c r="M275" s="27">
        <f>IF(C275="DPR",0,'F4.2'!H272)</f>
        <v>0</v>
      </c>
      <c r="N275" s="27">
        <f>SUM('F4.2'!T272:V272)</f>
        <v>0</v>
      </c>
      <c r="O275" s="30"/>
      <c r="P275" s="131">
        <f t="shared" si="18"/>
        <v>0</v>
      </c>
      <c r="Q275" s="30"/>
      <c r="R275" s="30"/>
      <c r="S275" s="27">
        <f t="shared" si="19"/>
        <v>0</v>
      </c>
    </row>
    <row r="276" spans="1:19" ht="47.25" x14ac:dyDescent="0.25">
      <c r="A276" s="252" t="str">
        <f>'F4.2'!A273</f>
        <v>HO
DPR 18.1</v>
      </c>
      <c r="B276" s="253" t="str">
        <f>'F4.2'!B273</f>
        <v>Centralized Monitoring Solution</v>
      </c>
      <c r="C276" s="66" t="str">
        <f>'F4.2'!C273</f>
        <v>Scheme</v>
      </c>
      <c r="D276" s="29" t="str">
        <f>'F4.2'!D273</f>
        <v>MERC/CAPEX/MSPGCL/2023-24/0576</v>
      </c>
      <c r="E276" s="140">
        <f>IF('F4.2'!F273=0,"-",'F4.2'!F273)</f>
        <v>45232</v>
      </c>
      <c r="F276" s="30"/>
      <c r="G276" s="140">
        <f t="shared" si="17"/>
        <v>45232</v>
      </c>
      <c r="H276" s="145"/>
      <c r="I276" s="140" t="str">
        <f>IF('F4.2'!L273=0,"-",'F4.2'!L273)</f>
        <v>-</v>
      </c>
      <c r="J276" s="140" t="str">
        <f>IF('F4.2'!M273=0,"-",'F4.2'!M273)</f>
        <v>-</v>
      </c>
      <c r="K276" s="145"/>
      <c r="L276" s="140" t="str">
        <f>IF('F4.2'!N273=0,"-",'F4.2'!N273)</f>
        <v>-</v>
      </c>
      <c r="M276" s="28">
        <f>IF(C276="DPR",0,'F4.2'!H273)</f>
        <v>66.009</v>
      </c>
      <c r="N276" s="28">
        <f>SUM('F4.2'!T273:V273)</f>
        <v>0</v>
      </c>
      <c r="O276" s="30"/>
      <c r="P276" s="131">
        <f t="shared" si="18"/>
        <v>66.009</v>
      </c>
      <c r="Q276" s="30"/>
      <c r="R276" s="30"/>
      <c r="S276" s="28">
        <f t="shared" si="19"/>
        <v>66.009</v>
      </c>
    </row>
    <row r="277" spans="1:19" ht="31.5" x14ac:dyDescent="0.25">
      <c r="A277" s="280">
        <f>'F4.2'!A274</f>
        <v>0</v>
      </c>
      <c r="B277" s="253" t="str">
        <f>'F4.2'!B274</f>
        <v>IDC</v>
      </c>
      <c r="C277" s="66" t="str">
        <f>'F4.2'!C274</f>
        <v>IDC</v>
      </c>
      <c r="D277" s="29" t="str">
        <f>'F4.2'!D274</f>
        <v>MERC/CAPEX/MSPGCL/2023-24/0576</v>
      </c>
      <c r="E277" s="140">
        <f>IF('F4.2'!F274=0,"-",'F4.2'!F274)</f>
        <v>45232</v>
      </c>
      <c r="F277" s="30"/>
      <c r="G277" s="140">
        <f t="shared" si="17"/>
        <v>45232</v>
      </c>
      <c r="H277" s="145"/>
      <c r="I277" s="140" t="str">
        <f>IF('F4.2'!L274=0,"-",'F4.2'!L274)</f>
        <v>-</v>
      </c>
      <c r="J277" s="140" t="str">
        <f>IF('F4.2'!M274=0,"-",'F4.2'!M274)</f>
        <v>-</v>
      </c>
      <c r="K277" s="145"/>
      <c r="L277" s="140" t="str">
        <f>IF('F4.2'!N274=0,"-",'F4.2'!N274)</f>
        <v>-</v>
      </c>
      <c r="M277" s="28">
        <f>IF(C277="DPR",0,'F4.2'!H274)</f>
        <v>3.3</v>
      </c>
      <c r="N277" s="28">
        <f>SUM('F4.2'!T274:V274)</f>
        <v>0</v>
      </c>
      <c r="O277" s="30"/>
      <c r="P277" s="131">
        <f t="shared" si="18"/>
        <v>3.3</v>
      </c>
      <c r="Q277" s="30"/>
      <c r="R277" s="30"/>
      <c r="S277" s="28">
        <f t="shared" si="19"/>
        <v>3.3</v>
      </c>
    </row>
    <row r="278" spans="1:19" ht="63" x14ac:dyDescent="0.25">
      <c r="A278" s="25" t="str">
        <f>'F4.2'!A275</f>
        <v>Y2</v>
      </c>
      <c r="B278" s="26" t="str">
        <f>'F4.2'!B275</f>
        <v>Procurement &amp; replacement of 400 NB Cast Basalt Pipelines with the existing MSERW pipe of ash disposal system of Unit #5,6 &amp; 7 at CSTPS, Chandrapur” under capital expenditure during the FY 2023-24.</v>
      </c>
      <c r="C278" s="66" t="str">
        <f>'F4.2'!C275</f>
        <v>DPR</v>
      </c>
      <c r="D278" s="29" t="str">
        <f>'F4.2'!D275</f>
        <v>MERC/CAPEX/2024-2025/MSPGCL/0475 Dt 06.08.2024</v>
      </c>
      <c r="E278" s="140">
        <f>IF('F4.2'!F275=0,"-",'F4.2'!F275)</f>
        <v>45510</v>
      </c>
      <c r="F278" s="30"/>
      <c r="G278" s="140">
        <f t="shared" ref="G278:G293" si="20">E278</f>
        <v>45510</v>
      </c>
      <c r="H278" s="145"/>
      <c r="I278" s="140" t="str">
        <f>IF('F4.2'!L275=0,"-",'F4.2'!L275)</f>
        <v>-</v>
      </c>
      <c r="J278" s="140" t="str">
        <f>IF('F4.2'!M275=0,"-",'F4.2'!M275)</f>
        <v>-</v>
      </c>
      <c r="K278" s="145"/>
      <c r="L278" s="140" t="str">
        <f>IF('F4.2'!N275=0,"-",'F4.2'!N275)</f>
        <v>-</v>
      </c>
      <c r="M278" s="28">
        <f>IF(C278="DPR",0,'F4.2'!H275)</f>
        <v>0</v>
      </c>
      <c r="N278" s="28">
        <f>SUM('F4.2'!T275:V275)</f>
        <v>0</v>
      </c>
      <c r="O278" s="30"/>
      <c r="P278" s="131">
        <f t="shared" ref="P278:P293" si="21">M278-N278</f>
        <v>0</v>
      </c>
      <c r="Q278" s="30"/>
      <c r="R278" s="30"/>
      <c r="S278" s="28">
        <f t="shared" ref="S278:S293" si="22">IF(SUM(O278:R278)=0,M278-N278,SUM(O278:R278))</f>
        <v>0</v>
      </c>
    </row>
    <row r="279" spans="1:19" ht="63" x14ac:dyDescent="0.25">
      <c r="A279" s="29">
        <f>'F4.2'!A276</f>
        <v>2.1</v>
      </c>
      <c r="B279" s="169" t="str">
        <f>'F4.2'!B276</f>
        <v>Procurement &amp; replacement of 400 NB Cast Basalt Pipelines with the existing MSERW pipe of ash disposal system of Unit #5,6 &amp; 7 at CSTPS, Chandrapur” under capital expenditure during the FY 2023-24.</v>
      </c>
      <c r="C279" s="66" t="str">
        <f>'F4.2'!C276</f>
        <v>Scheme</v>
      </c>
      <c r="D279" s="29" t="str">
        <f>'F4.2'!D276</f>
        <v>MERC/CAPEX/2024-2025/MSPGCL/0475 Dt 06.08.2024</v>
      </c>
      <c r="E279" s="140">
        <f>IF('F4.2'!F276=0,"-",'F4.2'!F276)</f>
        <v>45510</v>
      </c>
      <c r="F279" s="30"/>
      <c r="G279" s="140">
        <f t="shared" si="20"/>
        <v>45510</v>
      </c>
      <c r="H279" s="145"/>
      <c r="I279" s="140" t="str">
        <f>IF('F4.2'!L276=0,"-",'F4.2'!L276)</f>
        <v>-</v>
      </c>
      <c r="J279" s="140" t="str">
        <f>IF('F4.2'!M276=0,"-",'F4.2'!M276)</f>
        <v>-</v>
      </c>
      <c r="K279" s="145"/>
      <c r="L279" s="140" t="str">
        <f>IF('F4.2'!N276=0,"-",'F4.2'!N276)</f>
        <v>-</v>
      </c>
      <c r="M279" s="28">
        <f>IF(C279="DPR",0,'F4.2'!H276)</f>
        <v>80.150000000000006</v>
      </c>
      <c r="N279" s="28">
        <f>SUM('F4.2'!T276:V276)</f>
        <v>0</v>
      </c>
      <c r="O279" s="30"/>
      <c r="P279" s="131">
        <f t="shared" si="21"/>
        <v>80.150000000000006</v>
      </c>
      <c r="Q279" s="30"/>
      <c r="R279" s="30"/>
      <c r="S279" s="28">
        <f t="shared" si="22"/>
        <v>80.150000000000006</v>
      </c>
    </row>
    <row r="280" spans="1:19" ht="47.25" x14ac:dyDescent="0.25">
      <c r="A280" s="29">
        <f>'F4.2'!A277</f>
        <v>0</v>
      </c>
      <c r="B280" s="169" t="str">
        <f>'F4.2'!B277</f>
        <v>IDC</v>
      </c>
      <c r="C280" s="66" t="str">
        <f>'F4.2'!C277</f>
        <v>IDC</v>
      </c>
      <c r="D280" s="29" t="str">
        <f>'F4.2'!D277</f>
        <v>MERC/CAPEX/2024-2025/MSPGCL/0475 Dt 06.08.2024</v>
      </c>
      <c r="E280" s="140">
        <f>IF('F4.2'!F277=0,"-",'F4.2'!F277)</f>
        <v>45510</v>
      </c>
      <c r="F280" s="30"/>
      <c r="G280" s="140">
        <f t="shared" si="20"/>
        <v>45510</v>
      </c>
      <c r="H280" s="145"/>
      <c r="I280" s="140" t="str">
        <f>IF('F4.2'!L277=0,"-",'F4.2'!L277)</f>
        <v>-</v>
      </c>
      <c r="J280" s="140" t="str">
        <f>IF('F4.2'!M277=0,"-",'F4.2'!M277)</f>
        <v>-</v>
      </c>
      <c r="K280" s="145"/>
      <c r="L280" s="140" t="str">
        <f>IF('F4.2'!N277=0,"-",'F4.2'!N277)</f>
        <v>-</v>
      </c>
      <c r="M280" s="28">
        <f>IF(C280="DPR",0,'F4.2'!H277)</f>
        <v>1.2</v>
      </c>
      <c r="N280" s="28">
        <f>SUM('F4.2'!T277:V277)</f>
        <v>0</v>
      </c>
      <c r="O280" s="30"/>
      <c r="P280" s="131">
        <f t="shared" si="21"/>
        <v>1.2</v>
      </c>
      <c r="Q280" s="30"/>
      <c r="R280" s="30"/>
      <c r="S280" s="28">
        <f t="shared" si="22"/>
        <v>1.2</v>
      </c>
    </row>
    <row r="281" spans="1:19" ht="78.75" x14ac:dyDescent="0.25">
      <c r="A281" s="25" t="str">
        <f>'F4.2'!A278</f>
        <v>Y3</v>
      </c>
      <c r="B281" s="26" t="str">
        <f>'F4.2'!B278</f>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81" s="66" t="str">
        <f>'F4.2'!C278</f>
        <v>DPR</v>
      </c>
      <c r="D281" s="29" t="str">
        <f>'F4.2'!D278</f>
        <v>MERC/CAPEX/2024-25/MSPGCL/0473 Dt 06.08.2024</v>
      </c>
      <c r="E281" s="140">
        <f>IF('F4.2'!F278=0,"-",'F4.2'!F278)</f>
        <v>45510</v>
      </c>
      <c r="F281" s="30"/>
      <c r="G281" s="140">
        <f t="shared" si="20"/>
        <v>45510</v>
      </c>
      <c r="H281" s="145"/>
      <c r="I281" s="140" t="str">
        <f>IF('F4.2'!L278=0,"-",'F4.2'!L278)</f>
        <v>-</v>
      </c>
      <c r="J281" s="140" t="str">
        <f>IF('F4.2'!M278=0,"-",'F4.2'!M278)</f>
        <v>-</v>
      </c>
      <c r="K281" s="145"/>
      <c r="L281" s="140" t="str">
        <f>IF('F4.2'!N278=0,"-",'F4.2'!N278)</f>
        <v>-</v>
      </c>
      <c r="M281" s="28">
        <f>IF(C281="DPR",0,'F4.2'!H278)</f>
        <v>0</v>
      </c>
      <c r="N281" s="28">
        <f>SUM('F4.2'!T278:V278)</f>
        <v>0</v>
      </c>
      <c r="O281" s="30"/>
      <c r="P281" s="131">
        <f t="shared" si="21"/>
        <v>0</v>
      </c>
      <c r="Q281" s="30"/>
      <c r="R281" s="30"/>
      <c r="S281" s="28">
        <f t="shared" si="22"/>
        <v>0</v>
      </c>
    </row>
    <row r="282" spans="1:19" ht="47.25" x14ac:dyDescent="0.25">
      <c r="A282" s="29">
        <f>'F4.2'!A279</f>
        <v>3.1</v>
      </c>
      <c r="B282" s="203" t="str">
        <f>'F4.2'!B279</f>
        <v>Scheme-1: Upgradation of 11KV Sub-stations of Urjanagar colony, CSTPS, Chandrapur.</v>
      </c>
      <c r="C282" s="66" t="str">
        <f>'F4.2'!C279</f>
        <v>Scheme</v>
      </c>
      <c r="D282" s="29" t="str">
        <f>'F4.2'!D279</f>
        <v>MERC/CAPEX/2024-25/MSPGCL/0473 Dt 06.08.2024</v>
      </c>
      <c r="E282" s="140">
        <f>IF('F4.2'!F279=0,"-",'F4.2'!F279)</f>
        <v>45510</v>
      </c>
      <c r="F282" s="30"/>
      <c r="G282" s="140">
        <f t="shared" si="20"/>
        <v>45510</v>
      </c>
      <c r="H282" s="145"/>
      <c r="I282" s="140" t="str">
        <f>IF('F4.2'!L279=0,"-",'F4.2'!L279)</f>
        <v>-</v>
      </c>
      <c r="J282" s="140" t="str">
        <f>IF('F4.2'!M279=0,"-",'F4.2'!M279)</f>
        <v>-</v>
      </c>
      <c r="K282" s="145"/>
      <c r="L282" s="140" t="str">
        <f>IF('F4.2'!N279=0,"-",'F4.2'!N279)</f>
        <v>-</v>
      </c>
      <c r="M282" s="28">
        <f>IF(C282="DPR",0,'F4.2'!H279)</f>
        <v>7.19</v>
      </c>
      <c r="N282" s="28">
        <f>SUM('F4.2'!T279:V279)</f>
        <v>0</v>
      </c>
      <c r="O282" s="30"/>
      <c r="P282" s="131">
        <f t="shared" si="21"/>
        <v>7.19</v>
      </c>
      <c r="Q282" s="30"/>
      <c r="R282" s="30"/>
      <c r="S282" s="28">
        <f t="shared" si="22"/>
        <v>7.19</v>
      </c>
    </row>
    <row r="283" spans="1:19" ht="47.25" x14ac:dyDescent="0.25">
      <c r="A283" s="29">
        <f>'F4.2'!A280</f>
        <v>3.1</v>
      </c>
      <c r="B283" s="203" t="str">
        <f>'F4.2'!B280</f>
        <v>Scheme-3: Replacement of old energy meters by electronics energy meters at Urjanagar colony, CSTPS, Chandrapur.</v>
      </c>
      <c r="C283" s="66" t="str">
        <f>'F4.2'!C280</f>
        <v>Scheme</v>
      </c>
      <c r="D283" s="29" t="str">
        <f>'F4.2'!D280</f>
        <v>MERC/CAPEX/2024-25/MSPGCL/0473 Dt 06.08.2024</v>
      </c>
      <c r="E283" s="140">
        <f>IF('F4.2'!F280=0,"-",'F4.2'!F280)</f>
        <v>45510</v>
      </c>
      <c r="F283" s="30"/>
      <c r="G283" s="140">
        <f t="shared" si="20"/>
        <v>45510</v>
      </c>
      <c r="H283" s="145"/>
      <c r="I283" s="140" t="str">
        <f>IF('F4.2'!L280=0,"-",'F4.2'!L280)</f>
        <v>-</v>
      </c>
      <c r="J283" s="140" t="str">
        <f>IF('F4.2'!M280=0,"-",'F4.2'!M280)</f>
        <v>-</v>
      </c>
      <c r="K283" s="145"/>
      <c r="L283" s="140" t="str">
        <f>IF('F4.2'!N280=0,"-",'F4.2'!N280)</f>
        <v>-</v>
      </c>
      <c r="M283" s="28">
        <f>IF(C283="DPR",0,'F4.2'!H280)</f>
        <v>0.8</v>
      </c>
      <c r="N283" s="28">
        <f>SUM('F4.2'!T280:V280)</f>
        <v>0</v>
      </c>
      <c r="O283" s="30"/>
      <c r="P283" s="131">
        <f t="shared" si="21"/>
        <v>0.8</v>
      </c>
      <c r="Q283" s="30"/>
      <c r="R283" s="30"/>
      <c r="S283" s="28">
        <f t="shared" si="22"/>
        <v>0.8</v>
      </c>
    </row>
    <row r="284" spans="1:19" ht="47.25" x14ac:dyDescent="0.25">
      <c r="A284" s="29">
        <f>'F4.2'!A281</f>
        <v>3.1</v>
      </c>
      <c r="B284" s="203" t="str">
        <f>'F4.2'!B281</f>
        <v>Scheme-5 : Provision of 11KV  supply to Urjanagar colony from station board of Stage-III, CSTPS Chandrapur.</v>
      </c>
      <c r="C284" s="66" t="str">
        <f>'F4.2'!C281</f>
        <v>Scheme</v>
      </c>
      <c r="D284" s="29" t="str">
        <f>'F4.2'!D281</f>
        <v>MERC/CAPEX/2024-25/MSPGCL/0473 Dt 06.08.2024</v>
      </c>
      <c r="E284" s="140">
        <f>IF('F4.2'!F281=0,"-",'F4.2'!F281)</f>
        <v>45510</v>
      </c>
      <c r="F284" s="30"/>
      <c r="G284" s="140">
        <f t="shared" si="20"/>
        <v>45510</v>
      </c>
      <c r="H284" s="145"/>
      <c r="I284" s="140" t="str">
        <f>IF('F4.2'!L281=0,"-",'F4.2'!L281)</f>
        <v>-</v>
      </c>
      <c r="J284" s="140" t="str">
        <f>IF('F4.2'!M281=0,"-",'F4.2'!M281)</f>
        <v>-</v>
      </c>
      <c r="K284" s="145"/>
      <c r="L284" s="140" t="str">
        <f>IF('F4.2'!N281=0,"-",'F4.2'!N281)</f>
        <v>-</v>
      </c>
      <c r="M284" s="28">
        <f>IF(C284="DPR",0,'F4.2'!H281)</f>
        <v>2.97</v>
      </c>
      <c r="N284" s="28">
        <f>SUM('F4.2'!T281:V281)</f>
        <v>2.9193972000000001</v>
      </c>
      <c r="O284" s="30"/>
      <c r="P284" s="131">
        <f t="shared" si="21"/>
        <v>5.0602800000000059E-2</v>
      </c>
      <c r="Q284" s="30"/>
      <c r="R284" s="30"/>
      <c r="S284" s="28">
        <f t="shared" si="22"/>
        <v>5.0602800000000059E-2</v>
      </c>
    </row>
    <row r="285" spans="1:19" ht="78.75" x14ac:dyDescent="0.25">
      <c r="A285" s="29">
        <f>'F4.2'!A282</f>
        <v>3.1</v>
      </c>
      <c r="B285" s="203" t="str">
        <f>'F4.2'!B282</f>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85" s="66" t="str">
        <f>'F4.2'!C282</f>
        <v>Scheme</v>
      </c>
      <c r="D285" s="29" t="str">
        <f>'F4.2'!D282</f>
        <v>MERC/CAPEX/2024-25/MSPGCL/0473 Dt 06.08.2024</v>
      </c>
      <c r="E285" s="140">
        <f>IF('F4.2'!F282=0,"-",'F4.2'!F282)</f>
        <v>45510</v>
      </c>
      <c r="F285" s="30"/>
      <c r="G285" s="140">
        <f t="shared" si="20"/>
        <v>45510</v>
      </c>
      <c r="H285" s="145"/>
      <c r="I285" s="140" t="str">
        <f>IF('F4.2'!L282=0,"-",'F4.2'!L282)</f>
        <v>-</v>
      </c>
      <c r="J285" s="140" t="str">
        <f>IF('F4.2'!M282=0,"-",'F4.2'!M282)</f>
        <v>-</v>
      </c>
      <c r="K285" s="145"/>
      <c r="L285" s="140" t="str">
        <f>IF('F4.2'!N282=0,"-",'F4.2'!N282)</f>
        <v>-</v>
      </c>
      <c r="M285" s="28">
        <f>IF(C285="DPR",0,'F4.2'!H282)</f>
        <v>10.48</v>
      </c>
      <c r="N285" s="28">
        <f>SUM('F4.2'!T282:V282)</f>
        <v>0</v>
      </c>
      <c r="O285" s="30"/>
      <c r="P285" s="131">
        <f t="shared" si="21"/>
        <v>10.48</v>
      </c>
      <c r="Q285" s="30"/>
      <c r="R285" s="30"/>
      <c r="S285" s="28">
        <f t="shared" si="22"/>
        <v>10.48</v>
      </c>
    </row>
    <row r="286" spans="1:19" ht="47.25" x14ac:dyDescent="0.25">
      <c r="A286" s="29">
        <f>'F4.2'!A283</f>
        <v>3.1</v>
      </c>
      <c r="B286" s="203" t="str">
        <f>'F4.2'!B283</f>
        <v>Scheme-7: Design, supply, erection, installation, testing and commissioning of the boiler goods lifts in place of the existing old lifts installed at Unit#6&amp;7 500MW Stage-III CSTPS Chandrapur</v>
      </c>
      <c r="C286" s="66" t="str">
        <f>'F4.2'!C283</f>
        <v>Scheme</v>
      </c>
      <c r="D286" s="29" t="str">
        <f>'F4.2'!D283</f>
        <v>MERC/CAPEX/2024-25/MSPGCL/0473 Dt 06.08.2024</v>
      </c>
      <c r="E286" s="140">
        <f>IF('F4.2'!F283=0,"-",'F4.2'!F283)</f>
        <v>45510</v>
      </c>
      <c r="F286" s="30"/>
      <c r="G286" s="140">
        <f t="shared" si="20"/>
        <v>45510</v>
      </c>
      <c r="H286" s="145"/>
      <c r="I286" s="140" t="str">
        <f>IF('F4.2'!L283=0,"-",'F4.2'!L283)</f>
        <v>-</v>
      </c>
      <c r="J286" s="140" t="str">
        <f>IF('F4.2'!M283=0,"-",'F4.2'!M283)</f>
        <v>-</v>
      </c>
      <c r="K286" s="145"/>
      <c r="L286" s="140" t="str">
        <f>IF('F4.2'!N283=0,"-",'F4.2'!N283)</f>
        <v>-</v>
      </c>
      <c r="M286" s="28">
        <f>IF(C286="DPR",0,'F4.2'!H283)</f>
        <v>3.66</v>
      </c>
      <c r="N286" s="28">
        <f>SUM('F4.2'!T283:V283)</f>
        <v>0</v>
      </c>
      <c r="O286" s="30"/>
      <c r="P286" s="131">
        <f t="shared" si="21"/>
        <v>3.66</v>
      </c>
      <c r="Q286" s="30"/>
      <c r="R286" s="30"/>
      <c r="S286" s="28">
        <f t="shared" si="22"/>
        <v>3.66</v>
      </c>
    </row>
    <row r="287" spans="1:19" ht="47.25" x14ac:dyDescent="0.25">
      <c r="A287" s="29">
        <f>'F4.2'!A284</f>
        <v>0</v>
      </c>
      <c r="B287" s="203" t="str">
        <f>'F4.2'!B284</f>
        <v>IDC</v>
      </c>
      <c r="C287" s="66" t="str">
        <f>'F4.2'!C284</f>
        <v>IDC</v>
      </c>
      <c r="D287" s="29" t="str">
        <f>'F4.2'!D284</f>
        <v>MERC/CAPEX/2024-25/MSPGCL/0473 Dt 06.08.2024</v>
      </c>
      <c r="E287" s="140">
        <f>IF('F4.2'!F284=0,"-",'F4.2'!F284)</f>
        <v>45510</v>
      </c>
      <c r="F287" s="30"/>
      <c r="G287" s="140">
        <f t="shared" si="20"/>
        <v>45510</v>
      </c>
      <c r="H287" s="145"/>
      <c r="I287" s="140" t="str">
        <f>IF('F4.2'!L284=0,"-",'F4.2'!L284)</f>
        <v>-</v>
      </c>
      <c r="J287" s="140" t="str">
        <f>IF('F4.2'!M284=0,"-",'F4.2'!M284)</f>
        <v>-</v>
      </c>
      <c r="K287" s="145"/>
      <c r="L287" s="140" t="str">
        <f>IF('F4.2'!N284=0,"-",'F4.2'!N284)</f>
        <v>-</v>
      </c>
      <c r="M287" s="28">
        <f>IF(C287="DPR",0,'F4.2'!H284)</f>
        <v>0.68</v>
      </c>
      <c r="N287" s="28">
        <f>SUM('F4.2'!T284:V284)</f>
        <v>0</v>
      </c>
      <c r="O287" s="30"/>
      <c r="P287" s="131">
        <f t="shared" si="21"/>
        <v>0.68</v>
      </c>
      <c r="Q287" s="30"/>
      <c r="R287" s="30"/>
      <c r="S287" s="28">
        <f t="shared" si="22"/>
        <v>0.68</v>
      </c>
    </row>
    <row r="288" spans="1:19" ht="47.25" x14ac:dyDescent="0.25">
      <c r="A288" s="25" t="str">
        <f>'F4.2'!A285</f>
        <v>Y4</v>
      </c>
      <c r="B288" s="26" t="str">
        <f>'F4.2'!B285</f>
        <v>Providing 1600 mm pipeline from Erdai Dam to CSTPS, Chandrapur</v>
      </c>
      <c r="C288" s="66" t="str">
        <f>'F4.2'!C285</f>
        <v>DPR</v>
      </c>
      <c r="D288" s="29" t="str">
        <f>'F4.2'!D285</f>
        <v>MERC/CAPEX/2024-2025/MSPGCL/0476 Dt 06.08.2024</v>
      </c>
      <c r="E288" s="140">
        <f>IF('F4.2'!F285=0,"-",'F4.2'!F285)</f>
        <v>45510</v>
      </c>
      <c r="F288" s="30"/>
      <c r="G288" s="140">
        <f t="shared" si="20"/>
        <v>45510</v>
      </c>
      <c r="H288" s="145"/>
      <c r="I288" s="140" t="str">
        <f>IF('F4.2'!L285=0,"-",'F4.2'!L285)</f>
        <v>-</v>
      </c>
      <c r="J288" s="140" t="str">
        <f>IF('F4.2'!M285=0,"-",'F4.2'!M285)</f>
        <v>-</v>
      </c>
      <c r="K288" s="145"/>
      <c r="L288" s="140" t="str">
        <f>IF('F4.2'!N285=0,"-",'F4.2'!N285)</f>
        <v>-</v>
      </c>
      <c r="M288" s="28">
        <f>IF(C288="DPR",0,'F4.2'!H285)</f>
        <v>0</v>
      </c>
      <c r="N288" s="28">
        <f>SUM('F4.2'!T285:V285)</f>
        <v>0</v>
      </c>
      <c r="O288" s="30"/>
      <c r="P288" s="131">
        <f t="shared" si="21"/>
        <v>0</v>
      </c>
      <c r="Q288" s="30"/>
      <c r="R288" s="30"/>
      <c r="S288" s="28">
        <f t="shared" si="22"/>
        <v>0</v>
      </c>
    </row>
    <row r="289" spans="1:19" ht="47.25" x14ac:dyDescent="0.25">
      <c r="A289" s="29">
        <f>'F4.2'!A286</f>
        <v>4.0999999999999996</v>
      </c>
      <c r="B289" s="169" t="str">
        <f>'F4.2'!B286</f>
        <v>Providing 1600 mm pipeline from Erdai Dam to CSTPS, Chandrapur</v>
      </c>
      <c r="C289" s="66" t="str">
        <f>'F4.2'!C286</f>
        <v>Scheme</v>
      </c>
      <c r="D289" s="29" t="str">
        <f>'F4.2'!D286</f>
        <v>MERC/CAPEX/2024-2025/MSPGCL/0476 Dt 06.08.2024</v>
      </c>
      <c r="E289" s="140">
        <f>IF('F4.2'!F286=0,"-",'F4.2'!F286)</f>
        <v>45510</v>
      </c>
      <c r="F289" s="30"/>
      <c r="G289" s="140">
        <f t="shared" si="20"/>
        <v>45510</v>
      </c>
      <c r="H289" s="145"/>
      <c r="I289" s="140" t="str">
        <f>IF('F4.2'!L286=0,"-",'F4.2'!L286)</f>
        <v>-</v>
      </c>
      <c r="J289" s="140" t="str">
        <f>IF('F4.2'!M286=0,"-",'F4.2'!M286)</f>
        <v>-</v>
      </c>
      <c r="K289" s="145"/>
      <c r="L289" s="140" t="str">
        <f>IF('F4.2'!N286=0,"-",'F4.2'!N286)</f>
        <v>-</v>
      </c>
      <c r="M289" s="28">
        <f>IF(C289="DPR",0,'F4.2'!H286)</f>
        <v>0</v>
      </c>
      <c r="N289" s="28">
        <f>SUM('F4.2'!T286:V286)</f>
        <v>0</v>
      </c>
      <c r="O289" s="30"/>
      <c r="P289" s="131">
        <f t="shared" si="21"/>
        <v>0</v>
      </c>
      <c r="Q289" s="30"/>
      <c r="R289" s="30"/>
      <c r="S289" s="28">
        <f t="shared" si="22"/>
        <v>0</v>
      </c>
    </row>
    <row r="290" spans="1:19" ht="47.25" x14ac:dyDescent="0.25">
      <c r="A290" s="29">
        <f>'F4.2'!A287</f>
        <v>0</v>
      </c>
      <c r="B290" s="169" t="str">
        <f>'F4.2'!B287</f>
        <v>IDC</v>
      </c>
      <c r="C290" s="66" t="str">
        <f>'F4.2'!C287</f>
        <v>IDC</v>
      </c>
      <c r="D290" s="29" t="str">
        <f>'F4.2'!D287</f>
        <v>MERC/CAPEX/2024-2025/MSPGCL/0476 Dt 06.08.2024</v>
      </c>
      <c r="E290" s="140">
        <f>IF('F4.2'!F287=0,"-",'F4.2'!F287)</f>
        <v>45510</v>
      </c>
      <c r="F290" s="30"/>
      <c r="G290" s="140">
        <f t="shared" si="20"/>
        <v>45510</v>
      </c>
      <c r="H290" s="145"/>
      <c r="I290" s="140" t="str">
        <f>IF('F4.2'!L287=0,"-",'F4.2'!L287)</f>
        <v>-</v>
      </c>
      <c r="J290" s="140" t="str">
        <f>IF('F4.2'!M287=0,"-",'F4.2'!M287)</f>
        <v>-</v>
      </c>
      <c r="K290" s="145"/>
      <c r="L290" s="140" t="str">
        <f>IF('F4.2'!N287=0,"-",'F4.2'!N287)</f>
        <v>-</v>
      </c>
      <c r="M290" s="28">
        <f>IF(C290="DPR",0,'F4.2'!H287)</f>
        <v>0</v>
      </c>
      <c r="N290" s="28">
        <f>SUM('F4.2'!T287:V287)</f>
        <v>0</v>
      </c>
      <c r="O290" s="30"/>
      <c r="P290" s="131">
        <f t="shared" si="21"/>
        <v>0</v>
      </c>
      <c r="Q290" s="30"/>
      <c r="R290" s="30"/>
      <c r="S290" s="28">
        <f t="shared" si="22"/>
        <v>0</v>
      </c>
    </row>
    <row r="291" spans="1:19" ht="31.5" x14ac:dyDescent="0.25">
      <c r="A291" s="25" t="str">
        <f>'F4.2'!A288</f>
        <v>Y5</v>
      </c>
      <c r="B291" s="26" t="str">
        <f>'F4.2'!B288</f>
        <v>Performance Improvement &amp; Life Extension Schemes for CHP of Unit 5 to 7 of CSTPS, Chandrapur. -Part-2</v>
      </c>
      <c r="C291" s="66" t="str">
        <f>'F4.2'!C288</f>
        <v>DPR</v>
      </c>
      <c r="D291" s="29" t="str">
        <f>'F4.2'!D288</f>
        <v>MERC/CAPEX/MSPGCL/2023-2024/0466 Dt 02.08.2024</v>
      </c>
      <c r="E291" s="140">
        <f>IF('F4.2'!F288=0,"-",'F4.2'!F288)</f>
        <v>45506</v>
      </c>
      <c r="F291" s="30"/>
      <c r="G291" s="140">
        <f t="shared" si="20"/>
        <v>45506</v>
      </c>
      <c r="H291" s="145"/>
      <c r="I291" s="140" t="str">
        <f>IF('F4.2'!L288=0,"-",'F4.2'!L288)</f>
        <v>-</v>
      </c>
      <c r="J291" s="140" t="str">
        <f>IF('F4.2'!M288=0,"-",'F4.2'!M288)</f>
        <v>-</v>
      </c>
      <c r="K291" s="145"/>
      <c r="L291" s="140" t="str">
        <f>IF('F4.2'!N288=0,"-",'F4.2'!N288)</f>
        <v>-</v>
      </c>
      <c r="M291" s="28">
        <f>IF(C291="DPR",0,'F4.2'!H288)</f>
        <v>0</v>
      </c>
      <c r="N291" s="28">
        <f>SUM('F4.2'!T288:V288)</f>
        <v>0</v>
      </c>
      <c r="O291" s="30"/>
      <c r="P291" s="131">
        <f t="shared" si="21"/>
        <v>0</v>
      </c>
      <c r="Q291" s="30"/>
      <c r="R291" s="30"/>
      <c r="S291" s="28">
        <f t="shared" si="22"/>
        <v>0</v>
      </c>
    </row>
    <row r="292" spans="1:19" ht="31.5" x14ac:dyDescent="0.25">
      <c r="A292" s="29">
        <f>'F4.2'!A289</f>
        <v>5.0999999999999996</v>
      </c>
      <c r="B292" s="169" t="str">
        <f>'F4.2'!B289</f>
        <v>Scheme-1: Upgradation/Renovation of Deck Module of Under Ground Conveyor stream of CHPB of Unit-5,6&amp;7 Chandrapur.</v>
      </c>
      <c r="C292" s="66" t="str">
        <f>'F4.2'!C289</f>
        <v>Scheme</v>
      </c>
      <c r="D292" s="29" t="str">
        <f>'F4.2'!D289</f>
        <v>MERC/CAPEX/MSPGCL/2023-2024/0466 Dt 02.08.2024</v>
      </c>
      <c r="E292" s="140">
        <f>IF('F4.2'!F289=0,"-",'F4.2'!F289)</f>
        <v>45506</v>
      </c>
      <c r="F292" s="30"/>
      <c r="G292" s="140">
        <f t="shared" si="20"/>
        <v>45506</v>
      </c>
      <c r="H292" s="145"/>
      <c r="I292" s="140" t="str">
        <f>IF('F4.2'!L289=0,"-",'F4.2'!L289)</f>
        <v>-</v>
      </c>
      <c r="J292" s="140" t="str">
        <f>IF('F4.2'!M289=0,"-",'F4.2'!M289)</f>
        <v>-</v>
      </c>
      <c r="K292" s="145"/>
      <c r="L292" s="140" t="str">
        <f>IF('F4.2'!N289=0,"-",'F4.2'!N289)</f>
        <v>-</v>
      </c>
      <c r="M292" s="28">
        <f>IF(C292="DPR",0,'F4.2'!H289)</f>
        <v>0</v>
      </c>
      <c r="N292" s="28">
        <f>SUM('F4.2'!T289:V289)</f>
        <v>0</v>
      </c>
      <c r="O292" s="30"/>
      <c r="P292" s="131">
        <f t="shared" si="21"/>
        <v>0</v>
      </c>
      <c r="Q292" s="30"/>
      <c r="R292" s="30"/>
      <c r="S292" s="28">
        <f t="shared" si="22"/>
        <v>0</v>
      </c>
    </row>
    <row r="293" spans="1:19" ht="31.5" x14ac:dyDescent="0.25">
      <c r="A293" s="29">
        <f>'F4.2'!A290</f>
        <v>5.2</v>
      </c>
      <c r="B293" s="169" t="str">
        <f>'F4.2'!B290</f>
        <v>Scheme-2: Renovation &amp; Upgradation of Transfer Point of CHPB of Unit 5 to 7 of CSTPS Chandrapur.</v>
      </c>
      <c r="C293" s="66" t="str">
        <f>'F4.2'!C290</f>
        <v>Scheme</v>
      </c>
      <c r="D293" s="29" t="str">
        <f>'F4.2'!D290</f>
        <v>MERC/CAPEX/MSPGCL/2023-2024/0466 Dt 02.08.2024</v>
      </c>
      <c r="E293" s="140">
        <f>IF('F4.2'!F290=0,"-",'F4.2'!F290)</f>
        <v>45506</v>
      </c>
      <c r="F293" s="30"/>
      <c r="G293" s="140">
        <f t="shared" si="20"/>
        <v>45506</v>
      </c>
      <c r="H293" s="145"/>
      <c r="I293" s="140" t="str">
        <f>IF('F4.2'!L290=0,"-",'F4.2'!L290)</f>
        <v>-</v>
      </c>
      <c r="J293" s="140" t="str">
        <f>IF('F4.2'!M290=0,"-",'F4.2'!M290)</f>
        <v>-</v>
      </c>
      <c r="K293" s="145"/>
      <c r="L293" s="140" t="str">
        <f>IF('F4.2'!N290=0,"-",'F4.2'!N290)</f>
        <v>-</v>
      </c>
      <c r="M293" s="28">
        <f>IF(C293="DPR",0,'F4.2'!H290)</f>
        <v>0</v>
      </c>
      <c r="N293" s="28">
        <f>SUM('F4.2'!T290:V290)</f>
        <v>0</v>
      </c>
      <c r="O293" s="30"/>
      <c r="P293" s="131">
        <f t="shared" si="21"/>
        <v>0</v>
      </c>
      <c r="Q293" s="30"/>
      <c r="R293" s="30"/>
      <c r="S293" s="28">
        <f t="shared" si="22"/>
        <v>0</v>
      </c>
    </row>
    <row r="294" spans="1:19" ht="31.5" x14ac:dyDescent="0.25">
      <c r="A294" s="29">
        <f>'F4.2'!A291</f>
        <v>5.3</v>
      </c>
      <c r="B294" s="169" t="str">
        <f>'F4.2'!B291</f>
        <v>Scheme-3: Renovation &amp; Upgradation of Walkway Platform of CHPB of Unit 5 to 7 of CSTPS Chandrapur.</v>
      </c>
      <c r="C294" s="66" t="str">
        <f>'F4.2'!C291</f>
        <v>Scheme</v>
      </c>
      <c r="D294" s="29" t="str">
        <f>'F4.2'!D291</f>
        <v>MERC/CAPEX/MSPGCL/2023-2024/0466 Dt 02.08.2024</v>
      </c>
      <c r="E294" s="140">
        <f>IF('F4.2'!F291=0,"-",'F4.2'!F291)</f>
        <v>45506</v>
      </c>
      <c r="F294" s="30"/>
      <c r="G294" s="140">
        <f t="shared" ref="G294:G299" si="23">E294</f>
        <v>45506</v>
      </c>
      <c r="H294" s="145"/>
      <c r="I294" s="140" t="str">
        <f>IF('F4.2'!L291=0,"-",'F4.2'!L291)</f>
        <v>-</v>
      </c>
      <c r="J294" s="140" t="str">
        <f>IF('F4.2'!M291=0,"-",'F4.2'!M291)</f>
        <v>-</v>
      </c>
      <c r="K294" s="145"/>
      <c r="L294" s="140" t="str">
        <f>IF('F4.2'!N291=0,"-",'F4.2'!N291)</f>
        <v>-</v>
      </c>
      <c r="M294" s="28">
        <f>IF(C294="DPR",0,'F4.2'!H291)</f>
        <v>0</v>
      </c>
      <c r="N294" s="28">
        <f>SUM('F4.2'!T291:V291)</f>
        <v>0</v>
      </c>
      <c r="O294" s="30"/>
      <c r="P294" s="131">
        <f t="shared" ref="P294:P299" si="24">M294-N294</f>
        <v>0</v>
      </c>
      <c r="Q294" s="30"/>
      <c r="R294" s="30"/>
      <c r="S294" s="28">
        <f t="shared" ref="S294:S299" si="25">IF(SUM(O294:R294)=0,M294-N294,SUM(O294:R294))</f>
        <v>0</v>
      </c>
    </row>
    <row r="295" spans="1:19" ht="31.5" x14ac:dyDescent="0.25">
      <c r="A295" s="29">
        <f>'F4.2'!A292</f>
        <v>5.4</v>
      </c>
      <c r="B295" s="169" t="str">
        <f>'F4.2'!B292</f>
        <v>Scheme-4: Work of Renovation &amp; Modernization of Bunker Shuttle Conveyor of CHPB of Unit 5, 6 &amp; 7 in CSTPS Chandrapur.</v>
      </c>
      <c r="C295" s="66" t="str">
        <f>'F4.2'!C292</f>
        <v>Scheme</v>
      </c>
      <c r="D295" s="29" t="str">
        <f>'F4.2'!D292</f>
        <v>MERC/CAPEX/MSPGCL/2023-2024/0466 Dt 02.08.2024</v>
      </c>
      <c r="E295" s="140">
        <f>IF('F4.2'!F292=0,"-",'F4.2'!F292)</f>
        <v>45506</v>
      </c>
      <c r="F295" s="30"/>
      <c r="G295" s="140">
        <f t="shared" si="23"/>
        <v>45506</v>
      </c>
      <c r="H295" s="145"/>
      <c r="I295" s="140" t="str">
        <f>IF('F4.2'!L292=0,"-",'F4.2'!L292)</f>
        <v>-</v>
      </c>
      <c r="J295" s="140" t="str">
        <f>IF('F4.2'!M292=0,"-",'F4.2'!M292)</f>
        <v>-</v>
      </c>
      <c r="K295" s="145"/>
      <c r="L295" s="140" t="str">
        <f>IF('F4.2'!N292=0,"-",'F4.2'!N292)</f>
        <v>-</v>
      </c>
      <c r="M295" s="28">
        <f>IF(C295="DPR",0,'F4.2'!H292)</f>
        <v>0</v>
      </c>
      <c r="N295" s="28">
        <f>SUM('F4.2'!T292:V292)</f>
        <v>0</v>
      </c>
      <c r="O295" s="30"/>
      <c r="P295" s="131">
        <f t="shared" si="24"/>
        <v>0</v>
      </c>
      <c r="Q295" s="30"/>
      <c r="R295" s="30"/>
      <c r="S295" s="28">
        <f t="shared" si="25"/>
        <v>0</v>
      </c>
    </row>
    <row r="296" spans="1:19" ht="31.5" x14ac:dyDescent="0.25">
      <c r="A296" s="29">
        <f>'F4.2'!A293</f>
        <v>5.5</v>
      </c>
      <c r="B296" s="169" t="str">
        <f>'F4.2'!B293</f>
        <v>Scheme-5: Renovation &amp; Modernization of Wagon Tippler Concrete Hopper of Coal Handling Plant-B of Unit 5,6&amp;7 at CSTPS Chandrapur.</v>
      </c>
      <c r="C296" s="66" t="str">
        <f>'F4.2'!C293</f>
        <v>Scheme</v>
      </c>
      <c r="D296" s="29" t="str">
        <f>'F4.2'!D293</f>
        <v>MERC/CAPEX/MSPGCL/2023-2024/0466 Dt 02.08.2024</v>
      </c>
      <c r="E296" s="140">
        <f>IF('F4.2'!F293=0,"-",'F4.2'!F293)</f>
        <v>45506</v>
      </c>
      <c r="F296" s="30"/>
      <c r="G296" s="140">
        <f t="shared" si="23"/>
        <v>45506</v>
      </c>
      <c r="H296" s="145"/>
      <c r="I296" s="140" t="str">
        <f>IF('F4.2'!L293=0,"-",'F4.2'!L293)</f>
        <v>-</v>
      </c>
      <c r="J296" s="140" t="str">
        <f>IF('F4.2'!M293=0,"-",'F4.2'!M293)</f>
        <v>-</v>
      </c>
      <c r="K296" s="145"/>
      <c r="L296" s="140" t="str">
        <f>IF('F4.2'!N293=0,"-",'F4.2'!N293)</f>
        <v>-</v>
      </c>
      <c r="M296" s="28">
        <f>IF(C296="DPR",0,'F4.2'!H293)</f>
        <v>0</v>
      </c>
      <c r="N296" s="28">
        <f>SUM('F4.2'!T293:V293)</f>
        <v>0</v>
      </c>
      <c r="O296" s="30"/>
      <c r="P296" s="131">
        <f t="shared" si="24"/>
        <v>0</v>
      </c>
      <c r="Q296" s="30"/>
      <c r="R296" s="30"/>
      <c r="S296" s="28">
        <f t="shared" si="25"/>
        <v>0</v>
      </c>
    </row>
    <row r="297" spans="1:19" ht="31.5" x14ac:dyDescent="0.25">
      <c r="A297" s="29">
        <f>'F4.2'!A294</f>
        <v>5.6</v>
      </c>
      <c r="B297" s="169" t="str">
        <f>'F4.2'!B294</f>
        <v>Scheme-6: Renovation &amp; Modernization of Wagon Tippler Concrete Hopper of Coal Handling Plant-D of Unit 8&amp;9 at CSTPS Chandrapur.</v>
      </c>
      <c r="C297" s="66" t="str">
        <f>'F4.2'!C294</f>
        <v>Scheme</v>
      </c>
      <c r="D297" s="29" t="str">
        <f>'F4.2'!D294</f>
        <v>MERC/CAPEX/MSPGCL/2023-2024/0466 Dt 02.08.2024</v>
      </c>
      <c r="E297" s="140">
        <f>IF('F4.2'!F294=0,"-",'F4.2'!F294)</f>
        <v>45506</v>
      </c>
      <c r="F297" s="30"/>
      <c r="G297" s="140">
        <f t="shared" si="23"/>
        <v>45506</v>
      </c>
      <c r="H297" s="145"/>
      <c r="I297" s="140" t="str">
        <f>IF('F4.2'!L294=0,"-",'F4.2'!L294)</f>
        <v>-</v>
      </c>
      <c r="J297" s="140" t="str">
        <f>IF('F4.2'!M294=0,"-",'F4.2'!M294)</f>
        <v>-</v>
      </c>
      <c r="K297" s="145"/>
      <c r="L297" s="140" t="str">
        <f>IF('F4.2'!N294=0,"-",'F4.2'!N294)</f>
        <v>-</v>
      </c>
      <c r="M297" s="28">
        <f>IF(C297="DPR",0,'F4.2'!H294)</f>
        <v>0</v>
      </c>
      <c r="N297" s="28">
        <f>SUM('F4.2'!T294:V294)</f>
        <v>0</v>
      </c>
      <c r="O297" s="30"/>
      <c r="P297" s="131">
        <f t="shared" si="24"/>
        <v>0</v>
      </c>
      <c r="Q297" s="30"/>
      <c r="R297" s="30"/>
      <c r="S297" s="28">
        <f t="shared" si="25"/>
        <v>0</v>
      </c>
    </row>
    <row r="298" spans="1:19" ht="47.25" x14ac:dyDescent="0.25">
      <c r="A298" s="29">
        <f>'F4.2'!A295</f>
        <v>5.7</v>
      </c>
      <c r="B298" s="169" t="str">
        <f>'F4.2'!B295</f>
        <v xml:space="preserve">Scheme-7: Design, supply, installation &amp; commissioning of LED based energy efficient illumination system at CHP-A, B &amp; C, C.S.T.P.S., Chandrapur.  </v>
      </c>
      <c r="C298" s="66" t="str">
        <f>'F4.2'!C295</f>
        <v>Scheme</v>
      </c>
      <c r="D298" s="29" t="str">
        <f>'F4.2'!D295</f>
        <v>MERC/CAPEX/MSPGCL/2023-2024/0466 Dt 02.08.2024</v>
      </c>
      <c r="E298" s="140">
        <f>IF('F4.2'!F295=0,"-",'F4.2'!F295)</f>
        <v>45506</v>
      </c>
      <c r="F298" s="30"/>
      <c r="G298" s="140">
        <f t="shared" si="23"/>
        <v>45506</v>
      </c>
      <c r="H298" s="145"/>
      <c r="I298" s="140" t="str">
        <f>IF('F4.2'!L295=0,"-",'F4.2'!L295)</f>
        <v>-</v>
      </c>
      <c r="J298" s="140" t="str">
        <f>IF('F4.2'!M295=0,"-",'F4.2'!M295)</f>
        <v>-</v>
      </c>
      <c r="K298" s="145"/>
      <c r="L298" s="140" t="str">
        <f>IF('F4.2'!N295=0,"-",'F4.2'!N295)</f>
        <v>-</v>
      </c>
      <c r="M298" s="28">
        <f>IF(C298="DPR",0,'F4.2'!H295)</f>
        <v>0</v>
      </c>
      <c r="N298" s="28">
        <f>SUM('F4.2'!T295:V295)</f>
        <v>0</v>
      </c>
      <c r="O298" s="30"/>
      <c r="P298" s="131">
        <f t="shared" si="24"/>
        <v>0</v>
      </c>
      <c r="Q298" s="30"/>
      <c r="R298" s="30"/>
      <c r="S298" s="28">
        <f t="shared" si="25"/>
        <v>0</v>
      </c>
    </row>
    <row r="299" spans="1:19" ht="31.5" x14ac:dyDescent="0.25">
      <c r="A299" s="29">
        <f>'F4.2'!A296</f>
        <v>0</v>
      </c>
      <c r="B299" s="169" t="str">
        <f>'F4.2'!B296</f>
        <v>IDC</v>
      </c>
      <c r="C299" s="66" t="str">
        <f>'F4.2'!C296</f>
        <v>IDC</v>
      </c>
      <c r="D299" s="29" t="str">
        <f>'F4.2'!D296</f>
        <v>MERC/CAPEX/MSPGCL/2023-2024/0466 Dt 02.08.2024</v>
      </c>
      <c r="E299" s="140">
        <f>IF('F4.2'!F296=0,"-",'F4.2'!F296)</f>
        <v>45506</v>
      </c>
      <c r="F299" s="30"/>
      <c r="G299" s="140">
        <f t="shared" si="23"/>
        <v>45506</v>
      </c>
      <c r="H299" s="145"/>
      <c r="I299" s="140" t="str">
        <f>IF('F4.2'!L296=0,"-",'F4.2'!L296)</f>
        <v>-</v>
      </c>
      <c r="J299" s="140" t="str">
        <f>IF('F4.2'!M296=0,"-",'F4.2'!M296)</f>
        <v>-</v>
      </c>
      <c r="K299" s="145"/>
      <c r="L299" s="140" t="str">
        <f>IF('F4.2'!N296=0,"-",'F4.2'!N296)</f>
        <v>-</v>
      </c>
      <c r="M299" s="28">
        <f>IF(C299="DPR",0,'F4.2'!H296)</f>
        <v>0</v>
      </c>
      <c r="N299" s="28">
        <f>SUM('F4.2'!T296:V296)</f>
        <v>0</v>
      </c>
      <c r="O299" s="30"/>
      <c r="P299" s="131">
        <f t="shared" si="24"/>
        <v>0</v>
      </c>
      <c r="Q299" s="30"/>
      <c r="R299" s="30"/>
      <c r="S299" s="28">
        <f t="shared" si="25"/>
        <v>0</v>
      </c>
    </row>
    <row r="300" spans="1:19" ht="63" x14ac:dyDescent="0.25">
      <c r="A300" s="25">
        <f>'F4.2'!A297</f>
        <v>63</v>
      </c>
      <c r="B300" s="26" t="str">
        <f>'F4.2'!B297</f>
        <v>Procurement of Equipment’s for Stack yard management at Coal Handling Plant &amp; Upgradation of existing ash disposal pump system by installing higher efficiency pump system in Ash Handling Plant of Unit- 5 &amp; 6 at CSTPS, Chandrapur.</v>
      </c>
      <c r="C300" s="66" t="str">
        <f>'F4.2'!C297</f>
        <v>DPR</v>
      </c>
      <c r="D300" s="29" t="str">
        <f>'F4.2'!D297</f>
        <v>MERC/CAPEX/MSPGCL/2023-24/496 Dt 08.08.2024</v>
      </c>
      <c r="E300" s="140">
        <f>IF('F4.2'!F297=0,"-",'F4.2'!F297)</f>
        <v>45512</v>
      </c>
      <c r="F300" s="30"/>
      <c r="G300" s="140">
        <f t="shared" ref="G300:G307" si="26">E300</f>
        <v>45512</v>
      </c>
      <c r="H300" s="145"/>
      <c r="I300" s="140" t="str">
        <f>IF('F4.2'!L297=0,"-",'F4.2'!L297)</f>
        <v>-</v>
      </c>
      <c r="J300" s="140" t="str">
        <f>IF('F4.2'!M297=0,"-",'F4.2'!M297)</f>
        <v>-</v>
      </c>
      <c r="K300" s="145"/>
      <c r="L300" s="140" t="str">
        <f>IF('F4.2'!N297=0,"-",'F4.2'!N297)</f>
        <v>-</v>
      </c>
      <c r="M300" s="28">
        <f>IF(C300="DPR",0,'F4.2'!H297)</f>
        <v>0</v>
      </c>
      <c r="N300" s="28">
        <f>SUM('F4.2'!T297:V297)</f>
        <v>0</v>
      </c>
      <c r="O300" s="30"/>
      <c r="P300" s="131">
        <f t="shared" ref="P300:P307" si="27">M300-N300</f>
        <v>0</v>
      </c>
      <c r="Q300" s="30"/>
      <c r="R300" s="30"/>
      <c r="S300" s="28">
        <f t="shared" ref="S300:S307" si="28">IF(SUM(O300:R300)=0,M300-N300,SUM(O300:R300))</f>
        <v>0</v>
      </c>
    </row>
    <row r="301" spans="1:19" ht="31.5" x14ac:dyDescent="0.25">
      <c r="A301" s="29">
        <f>'F4.2'!A298</f>
        <v>6.1</v>
      </c>
      <c r="B301" s="169" t="str">
        <f>'F4.2'!B298</f>
        <v>Scheme-1: Procurement of 04 Nos Bulldozers.</v>
      </c>
      <c r="C301" s="66" t="str">
        <f>'F4.2'!C298</f>
        <v>Scheme</v>
      </c>
      <c r="D301" s="29" t="str">
        <f>'F4.2'!D298</f>
        <v>MERC/CAPEX/MSPGCL/2023-24/496 Dt 08.08.2024</v>
      </c>
      <c r="E301" s="140">
        <f>IF('F4.2'!F298=0,"-",'F4.2'!F298)</f>
        <v>45512</v>
      </c>
      <c r="F301" s="30"/>
      <c r="G301" s="140">
        <f t="shared" si="26"/>
        <v>45512</v>
      </c>
      <c r="H301" s="145"/>
      <c r="I301" s="140" t="str">
        <f>IF('F4.2'!L298=0,"-",'F4.2'!L298)</f>
        <v>-</v>
      </c>
      <c r="J301" s="140" t="str">
        <f>IF('F4.2'!M298=0,"-",'F4.2'!M298)</f>
        <v>-</v>
      </c>
      <c r="K301" s="145"/>
      <c r="L301" s="140" t="str">
        <f>IF('F4.2'!N298=0,"-",'F4.2'!N298)</f>
        <v>-</v>
      </c>
      <c r="M301" s="28">
        <f>IF(C301="DPR",0,'F4.2'!H298)</f>
        <v>9.58</v>
      </c>
      <c r="N301" s="28">
        <f>SUM('F4.2'!T298:V298)</f>
        <v>0</v>
      </c>
      <c r="O301" s="30"/>
      <c r="P301" s="131">
        <f t="shared" si="27"/>
        <v>9.58</v>
      </c>
      <c r="Q301" s="30"/>
      <c r="R301" s="30"/>
      <c r="S301" s="28">
        <f t="shared" si="28"/>
        <v>9.58</v>
      </c>
    </row>
    <row r="302" spans="1:19" ht="31.5" x14ac:dyDescent="0.25">
      <c r="A302" s="29">
        <f>'F4.2'!A299</f>
        <v>6.2</v>
      </c>
      <c r="B302" s="169" t="str">
        <f>'F4.2'!B299</f>
        <v>Scheme-2:  Procurement of 01 No Wheel Dozer</v>
      </c>
      <c r="C302" s="66" t="str">
        <f>'F4.2'!C299</f>
        <v>Scheme</v>
      </c>
      <c r="D302" s="29" t="str">
        <f>'F4.2'!D299</f>
        <v>MERC/CAPEX/MSPGCL/2023-24/496 Dt 08.08.2024</v>
      </c>
      <c r="E302" s="140">
        <f>IF('F4.2'!F299=0,"-",'F4.2'!F299)</f>
        <v>45512</v>
      </c>
      <c r="F302" s="30"/>
      <c r="G302" s="140">
        <f t="shared" si="26"/>
        <v>45512</v>
      </c>
      <c r="H302" s="145"/>
      <c r="I302" s="140" t="str">
        <f>IF('F4.2'!L299=0,"-",'F4.2'!L299)</f>
        <v>-</v>
      </c>
      <c r="J302" s="140" t="str">
        <f>IF('F4.2'!M299=0,"-",'F4.2'!M299)</f>
        <v>-</v>
      </c>
      <c r="K302" s="145"/>
      <c r="L302" s="140" t="str">
        <f>IF('F4.2'!N299=0,"-",'F4.2'!N299)</f>
        <v>-</v>
      </c>
      <c r="M302" s="28">
        <f>IF(C302="DPR",0,'F4.2'!H299)</f>
        <v>2.95</v>
      </c>
      <c r="N302" s="28">
        <f>SUM('F4.2'!T299:V299)</f>
        <v>0</v>
      </c>
      <c r="O302" s="30"/>
      <c r="P302" s="131">
        <f t="shared" si="27"/>
        <v>2.95</v>
      </c>
      <c r="Q302" s="30"/>
      <c r="R302" s="30"/>
      <c r="S302" s="28">
        <f t="shared" si="28"/>
        <v>2.95</v>
      </c>
    </row>
    <row r="303" spans="1:19" ht="31.5" x14ac:dyDescent="0.25">
      <c r="A303" s="29">
        <f>'F4.2'!A300</f>
        <v>6.3</v>
      </c>
      <c r="B303" s="169" t="str">
        <f>'F4.2'!B300</f>
        <v>Scheme-3: Procurement 02 Nos. 800 HP Diesel Hydraulic Locomotives.</v>
      </c>
      <c r="C303" s="66" t="str">
        <f>'F4.2'!C300</f>
        <v>Scheme</v>
      </c>
      <c r="D303" s="29" t="str">
        <f>'F4.2'!D300</f>
        <v>MERC/CAPEX/MSPGCL/2023-24/496 Dt 08.08.2024</v>
      </c>
      <c r="E303" s="140">
        <f>IF('F4.2'!F300=0,"-",'F4.2'!F300)</f>
        <v>45512</v>
      </c>
      <c r="F303" s="30"/>
      <c r="G303" s="140">
        <f t="shared" si="26"/>
        <v>45512</v>
      </c>
      <c r="H303" s="145"/>
      <c r="I303" s="140" t="str">
        <f>IF('F4.2'!L300=0,"-",'F4.2'!L300)</f>
        <v>-</v>
      </c>
      <c r="J303" s="140" t="str">
        <f>IF('F4.2'!M300=0,"-",'F4.2'!M300)</f>
        <v>-</v>
      </c>
      <c r="K303" s="145"/>
      <c r="L303" s="140" t="str">
        <f>IF('F4.2'!N300=0,"-",'F4.2'!N300)</f>
        <v>-</v>
      </c>
      <c r="M303" s="28">
        <f>IF(C303="DPR",0,'F4.2'!H300)</f>
        <v>7.95</v>
      </c>
      <c r="N303" s="28">
        <f>SUM('F4.2'!T300:V300)</f>
        <v>0</v>
      </c>
      <c r="O303" s="30"/>
      <c r="P303" s="131">
        <f t="shared" si="27"/>
        <v>7.95</v>
      </c>
      <c r="Q303" s="30"/>
      <c r="R303" s="30"/>
      <c r="S303" s="28">
        <f t="shared" si="28"/>
        <v>7.95</v>
      </c>
    </row>
    <row r="304" spans="1:19" ht="31.5" x14ac:dyDescent="0.25">
      <c r="A304" s="29">
        <f>'F4.2'!A301</f>
        <v>6.4</v>
      </c>
      <c r="B304" s="169" t="str">
        <f>'F4.2'!B301</f>
        <v>Scheme-4: Upgradation of existing ash disposal pump assembly by higher efficiency pump assembly in ash handling plant.</v>
      </c>
      <c r="C304" s="66" t="str">
        <f>'F4.2'!C301</f>
        <v>Scheme</v>
      </c>
      <c r="D304" s="29" t="str">
        <f>'F4.2'!D301</f>
        <v>MERC/CAPEX/MSPGCL/2023-24/496 Dt 08.08.2024</v>
      </c>
      <c r="E304" s="140">
        <f>IF('F4.2'!F301=0,"-",'F4.2'!F301)</f>
        <v>45512</v>
      </c>
      <c r="F304" s="30"/>
      <c r="G304" s="140">
        <f t="shared" si="26"/>
        <v>45512</v>
      </c>
      <c r="H304" s="145"/>
      <c r="I304" s="140" t="str">
        <f>IF('F4.2'!L301=0,"-",'F4.2'!L301)</f>
        <v>-</v>
      </c>
      <c r="J304" s="140" t="str">
        <f>IF('F4.2'!M301=0,"-",'F4.2'!M301)</f>
        <v>-</v>
      </c>
      <c r="K304" s="145"/>
      <c r="L304" s="140" t="str">
        <f>IF('F4.2'!N301=0,"-",'F4.2'!N301)</f>
        <v>-</v>
      </c>
      <c r="M304" s="28">
        <f>IF(C304="DPR",0,'F4.2'!H301)</f>
        <v>17.46</v>
      </c>
      <c r="N304" s="28">
        <f>SUM('F4.2'!T301:V301)</f>
        <v>0</v>
      </c>
      <c r="O304" s="30"/>
      <c r="P304" s="131">
        <f t="shared" si="27"/>
        <v>17.46</v>
      </c>
      <c r="Q304" s="30"/>
      <c r="R304" s="30"/>
      <c r="S304" s="28">
        <f t="shared" si="28"/>
        <v>17.46</v>
      </c>
    </row>
    <row r="305" spans="1:19" ht="31.5" x14ac:dyDescent="0.25">
      <c r="A305" s="29">
        <f>'F4.2'!A302</f>
        <v>0</v>
      </c>
      <c r="B305" s="169" t="str">
        <f>'F4.2'!B302</f>
        <v>IDC</v>
      </c>
      <c r="C305" s="66" t="str">
        <f>'F4.2'!C302</f>
        <v>IDC</v>
      </c>
      <c r="D305" s="29" t="str">
        <f>'F4.2'!D302</f>
        <v>MERC/CAPEX/MSPGCL/2023-24/496 Dt 08.08.2024</v>
      </c>
      <c r="E305" s="140">
        <f>IF('F4.2'!F302=0,"-",'F4.2'!F302)</f>
        <v>45512</v>
      </c>
      <c r="F305" s="30"/>
      <c r="G305" s="140">
        <f t="shared" si="26"/>
        <v>45512</v>
      </c>
      <c r="H305" s="145"/>
      <c r="I305" s="140" t="str">
        <f>IF('F4.2'!L302=0,"-",'F4.2'!L302)</f>
        <v>-</v>
      </c>
      <c r="J305" s="140" t="str">
        <f>IF('F4.2'!M302=0,"-",'F4.2'!M302)</f>
        <v>-</v>
      </c>
      <c r="K305" s="145"/>
      <c r="L305" s="140" t="str">
        <f>IF('F4.2'!N302=0,"-",'F4.2'!N302)</f>
        <v>-</v>
      </c>
      <c r="M305" s="28">
        <f>IF(C305="DPR",0,'F4.2'!H302)</f>
        <v>0.46</v>
      </c>
      <c r="N305" s="28">
        <f>SUM('F4.2'!T302:V302)</f>
        <v>0</v>
      </c>
      <c r="O305" s="30"/>
      <c r="P305" s="131">
        <f t="shared" si="27"/>
        <v>0.46</v>
      </c>
      <c r="Q305" s="30"/>
      <c r="R305" s="30"/>
      <c r="S305" s="28">
        <f t="shared" si="28"/>
        <v>0.46</v>
      </c>
    </row>
    <row r="306" spans="1:19" ht="47.25" x14ac:dyDescent="0.25">
      <c r="A306" s="25">
        <f>'F4.2'!A303</f>
        <v>64</v>
      </c>
      <c r="B306" s="26" t="str">
        <f>'F4.2'!B303</f>
        <v>Stacker Reclaimer, Impact Crusher and Conveyor Drive reliability &amp; availability improvement scheme for CHP of Unit 5,6&amp;7 CSTPS Chandrapur.- Elecon</v>
      </c>
      <c r="C306" s="66" t="str">
        <f>'F4.2'!C303</f>
        <v>DPR</v>
      </c>
      <c r="D306" s="29" t="str">
        <f>'F4.2'!D303</f>
        <v>MERC approved MERC/CAPEX/MSPGCL/2023-24/566  Dt 09.09.2024</v>
      </c>
      <c r="E306" s="140">
        <f>IF('F4.2'!F303=0,"-",'F4.2'!F303)</f>
        <v>45544</v>
      </c>
      <c r="F306" s="30"/>
      <c r="G306" s="140">
        <f t="shared" si="26"/>
        <v>45544</v>
      </c>
      <c r="H306" s="145"/>
      <c r="I306" s="140" t="str">
        <f>IF('F4.2'!L303=0,"-",'F4.2'!L303)</f>
        <v>-</v>
      </c>
      <c r="J306" s="140" t="str">
        <f>IF('F4.2'!M303=0,"-",'F4.2'!M303)</f>
        <v>-</v>
      </c>
      <c r="K306" s="145"/>
      <c r="L306" s="140" t="str">
        <f>IF('F4.2'!N303=0,"-",'F4.2'!N303)</f>
        <v>-</v>
      </c>
      <c r="M306" s="28">
        <f>IF(C306="DPR",0,'F4.2'!H303)</f>
        <v>0</v>
      </c>
      <c r="N306" s="28">
        <f>SUM('F4.2'!T303:V303)</f>
        <v>0</v>
      </c>
      <c r="O306" s="30"/>
      <c r="P306" s="131">
        <f t="shared" si="27"/>
        <v>0</v>
      </c>
      <c r="Q306" s="30"/>
      <c r="R306" s="30"/>
      <c r="S306" s="28">
        <f t="shared" si="28"/>
        <v>0</v>
      </c>
    </row>
    <row r="307" spans="1:19" ht="47.25" x14ac:dyDescent="0.25">
      <c r="A307" s="29">
        <f>'F4.2'!A304</f>
        <v>0</v>
      </c>
      <c r="B307" s="203" t="str">
        <f>'F4.2'!B304</f>
        <v xml:space="preserve">Scheme-1: Reliability &amp; availability improvement for Stacker Reclaimer by supply &amp; commissioning of essential equipment at CHPB of Unit 5,6&amp;7 CSTPS  Chandrapur. </v>
      </c>
      <c r="C307" s="66" t="str">
        <f>'F4.2'!C304</f>
        <v>Scheme</v>
      </c>
      <c r="D307" s="29" t="str">
        <f>'F4.2'!D304</f>
        <v>MERC approved MERC/CAPEX/MSPGCL/2023-24/566  Dt 09.09.2024</v>
      </c>
      <c r="E307" s="140">
        <f>IF('F4.2'!F304=0,"-",'F4.2'!F304)</f>
        <v>45544</v>
      </c>
      <c r="F307" s="30"/>
      <c r="G307" s="140">
        <f t="shared" si="26"/>
        <v>45544</v>
      </c>
      <c r="H307" s="145"/>
      <c r="I307" s="140" t="str">
        <f>IF('F4.2'!L304=0,"-",'F4.2'!L304)</f>
        <v>-</v>
      </c>
      <c r="J307" s="140" t="str">
        <f>IF('F4.2'!M304=0,"-",'F4.2'!M304)</f>
        <v>-</v>
      </c>
      <c r="K307" s="145"/>
      <c r="L307" s="140" t="str">
        <f>IF('F4.2'!N304=0,"-",'F4.2'!N304)</f>
        <v>-</v>
      </c>
      <c r="M307" s="28">
        <f>IF(C307="DPR",0,'F4.2'!H304)</f>
        <v>17.61</v>
      </c>
      <c r="N307" s="28">
        <f>SUM('F4.2'!T304:V304)</f>
        <v>0</v>
      </c>
      <c r="O307" s="30"/>
      <c r="P307" s="131">
        <f t="shared" si="27"/>
        <v>17.61</v>
      </c>
      <c r="Q307" s="30"/>
      <c r="R307" s="30"/>
      <c r="S307" s="28">
        <f t="shared" si="28"/>
        <v>17.61</v>
      </c>
    </row>
    <row r="308" spans="1:19" ht="47.25" x14ac:dyDescent="0.25">
      <c r="A308" s="29">
        <f>'F4.2'!A305</f>
        <v>0</v>
      </c>
      <c r="B308" s="203" t="str">
        <f>'F4.2'!B305</f>
        <v xml:space="preserve">Scheme-2: Reliability &amp; availability improvement for Conveyor Drive by supply &amp; commissioning of essential equipment at CHPB of Unit 5,6&amp;7 CSTPS </v>
      </c>
      <c r="C308" s="66" t="str">
        <f>'F4.2'!C305</f>
        <v>Scheme</v>
      </c>
      <c r="D308" s="29" t="str">
        <f>'F4.2'!D305</f>
        <v>MERC approved MERC/CAPEX/MSPGCL/2023-24/566  Dt 09.09.2024</v>
      </c>
      <c r="E308" s="140">
        <f>IF('F4.2'!F305=0,"-",'F4.2'!F305)</f>
        <v>45544</v>
      </c>
      <c r="F308" s="30"/>
      <c r="G308" s="140">
        <f t="shared" ref="G308:G309" si="29">E308</f>
        <v>45544</v>
      </c>
      <c r="H308" s="145"/>
      <c r="I308" s="140" t="str">
        <f>IF('F4.2'!L305=0,"-",'F4.2'!L305)</f>
        <v>-</v>
      </c>
      <c r="J308" s="140" t="str">
        <f>IF('F4.2'!M305=0,"-",'F4.2'!M305)</f>
        <v>-</v>
      </c>
      <c r="K308" s="145"/>
      <c r="L308" s="140" t="str">
        <f>IF('F4.2'!N305=0,"-",'F4.2'!N305)</f>
        <v>-</v>
      </c>
      <c r="M308" s="28">
        <f>IF(C308="DPR",0,'F4.2'!H305)</f>
        <v>14.65</v>
      </c>
      <c r="N308" s="28">
        <f>SUM('F4.2'!T305:V305)</f>
        <v>0</v>
      </c>
      <c r="O308" s="30"/>
      <c r="P308" s="131">
        <f t="shared" ref="P308:P309" si="30">M308-N308</f>
        <v>14.65</v>
      </c>
      <c r="Q308" s="30"/>
      <c r="R308" s="30"/>
      <c r="S308" s="28">
        <f t="shared" ref="S308:S309" si="31">IF(SUM(O308:R308)=0,M308-N308,SUM(O308:R308))</f>
        <v>14.65</v>
      </c>
    </row>
    <row r="309" spans="1:19" ht="47.25" x14ac:dyDescent="0.25">
      <c r="A309" s="29">
        <f>'F4.2'!A306</f>
        <v>0</v>
      </c>
      <c r="B309" s="203" t="str">
        <f>'F4.2'!B306</f>
        <v>IDC</v>
      </c>
      <c r="C309" s="66" t="str">
        <f>'F4.2'!C306</f>
        <v>IDC</v>
      </c>
      <c r="D309" s="29" t="str">
        <f>'F4.2'!D306</f>
        <v>MERC approved MERC/CAPEX/MSPGCL/2023-24/566  Dt 09.09.2024</v>
      </c>
      <c r="E309" s="140">
        <f>IF('F4.2'!F306=0,"-",'F4.2'!F306)</f>
        <v>45544</v>
      </c>
      <c r="F309" s="30"/>
      <c r="G309" s="140">
        <f t="shared" si="29"/>
        <v>45544</v>
      </c>
      <c r="H309" s="145"/>
      <c r="I309" s="140" t="str">
        <f>IF('F4.2'!L306=0,"-",'F4.2'!L306)</f>
        <v>-</v>
      </c>
      <c r="J309" s="140" t="str">
        <f>IF('F4.2'!M306=0,"-",'F4.2'!M306)</f>
        <v>-</v>
      </c>
      <c r="K309" s="145"/>
      <c r="L309" s="140" t="str">
        <f>IF('F4.2'!N306=0,"-",'F4.2'!N306)</f>
        <v>-</v>
      </c>
      <c r="M309" s="28">
        <f>IF(C309="DPR",0,'F4.2'!H306)</f>
        <v>0.28999999999999998</v>
      </c>
      <c r="N309" s="28">
        <f>SUM('F4.2'!T306:V306)</f>
        <v>0</v>
      </c>
      <c r="O309" s="30"/>
      <c r="P309" s="131">
        <f t="shared" si="30"/>
        <v>0.28999999999999998</v>
      </c>
      <c r="Q309" s="30"/>
      <c r="R309" s="30"/>
      <c r="S309" s="28">
        <f t="shared" si="31"/>
        <v>0.28999999999999998</v>
      </c>
    </row>
  </sheetData>
  <autoFilter ref="S1:S299"/>
  <mergeCells count="18">
    <mergeCell ref="F4:F6"/>
    <mergeCell ref="J4:L4"/>
    <mergeCell ref="M4:S4"/>
    <mergeCell ref="G5:G6"/>
    <mergeCell ref="H5:H6"/>
    <mergeCell ref="I5:I6"/>
    <mergeCell ref="J5:J6"/>
    <mergeCell ref="K5:K6"/>
    <mergeCell ref="L5:L6"/>
    <mergeCell ref="M5:M6"/>
    <mergeCell ref="N5:N6"/>
    <mergeCell ref="G4:I4"/>
    <mergeCell ref="O5:S5"/>
    <mergeCell ref="A4:A6"/>
    <mergeCell ref="B4:B6"/>
    <mergeCell ref="C4:C6"/>
    <mergeCell ref="D4:D6"/>
    <mergeCell ref="E4:E6"/>
  </mergeCells>
  <conditionalFormatting sqref="H150 G273:L274 D273:E274 D254:E258 G254:L258 D265:E271 G265:L271 D276:E309 G276:L309">
    <cfRule type="containsText" dxfId="5039" priority="1071" operator="containsText" text="DPR not submitted">
      <formula>NOT(ISERROR(SEARCH("DPR not submitted",D150)))</formula>
    </cfRule>
    <cfRule type="containsText" dxfId="5038" priority="1072" operator="containsText" text="Yet to be approved">
      <formula>NOT(ISERROR(SEARCH("Yet to be approved",D150)))</formula>
    </cfRule>
  </conditionalFormatting>
  <conditionalFormatting sqref="E29:E40">
    <cfRule type="containsText" dxfId="5037" priority="1485" operator="containsText" text="DPR not submitted">
      <formula>NOT(ISERROR(SEARCH("DPR not submitted",E29)))</formula>
    </cfRule>
    <cfRule type="containsText" dxfId="5036" priority="1486" operator="containsText" text="Yet to be approved">
      <formula>NOT(ISERROR(SEARCH("Yet to be approved",E29)))</formula>
    </cfRule>
  </conditionalFormatting>
  <conditionalFormatting sqref="E12:E27">
    <cfRule type="containsText" dxfId="5035" priority="1502" operator="containsText" text="DPR not submitted">
      <formula>NOT(ISERROR(SEARCH("DPR not submitted",E12)))</formula>
    </cfRule>
    <cfRule type="containsText" dxfId="5034" priority="1503" operator="containsText" text="Yet to be approved">
      <formula>NOT(ISERROR(SEARCH("Yet to be approved",E12)))</formula>
    </cfRule>
  </conditionalFormatting>
  <conditionalFormatting sqref="H222">
    <cfRule type="containsText" dxfId="5033" priority="714" operator="containsText" text="DPR not submitted">
      <formula>NOT(ISERROR(SEARCH("DPR not submitted",H222)))</formula>
    </cfRule>
    <cfRule type="containsText" dxfId="5032" priority="715" operator="containsText" text="Yet to be approved">
      <formula>NOT(ISERROR(SEARCH("Yet to be approved",H222)))</formula>
    </cfRule>
  </conditionalFormatting>
  <conditionalFormatting sqref="E42:E46">
    <cfRule type="containsText" dxfId="5031" priority="1468" operator="containsText" text="DPR not submitted">
      <formula>NOT(ISERROR(SEARCH("DPR not submitted",E42)))</formula>
    </cfRule>
    <cfRule type="containsText" dxfId="5030" priority="1469" operator="containsText" text="Yet to be approved">
      <formula>NOT(ISERROR(SEARCH("Yet to be approved",E42)))</formula>
    </cfRule>
  </conditionalFormatting>
  <conditionalFormatting sqref="D10:D11">
    <cfRule type="containsText" dxfId="5029" priority="2769" operator="containsText" text="DPR not submitted">
      <formula>NOT(ISERROR(SEARCH("DPR not submitted",D10)))</formula>
    </cfRule>
    <cfRule type="containsText" dxfId="5028" priority="2770" operator="containsText" text="Yet to be approved">
      <formula>NOT(ISERROR(SEARCH("Yet to be approved",D10)))</formula>
    </cfRule>
  </conditionalFormatting>
  <conditionalFormatting sqref="E11">
    <cfRule type="containsText" dxfId="5027" priority="2771" operator="containsText" text="DPR not submitted">
      <formula>NOT(ISERROR(SEARCH("DPR not submitted",E11)))</formula>
    </cfRule>
    <cfRule type="containsText" dxfId="5026" priority="2772" operator="containsText" text="Yet to be approved">
      <formula>NOT(ISERROR(SEARCH("Yet to be approved",E11)))</formula>
    </cfRule>
  </conditionalFormatting>
  <conditionalFormatting sqref="D119:D123">
    <cfRule type="containsText" dxfId="5025" priority="1177" operator="containsText" text="DPR not submitted">
      <formula>NOT(ISERROR(SEARCH("DPR not submitted",D119)))</formula>
    </cfRule>
    <cfRule type="containsText" dxfId="5024" priority="1178" operator="containsText" text="Yet to be approved">
      <formula>NOT(ISERROR(SEARCH("Yet to be approved",D119)))</formula>
    </cfRule>
  </conditionalFormatting>
  <conditionalFormatting sqref="E119:E123">
    <cfRule type="containsText" dxfId="5023" priority="1179" operator="containsText" text="DPR not submitted">
      <formula>NOT(ISERROR(SEARCH("DPR not submitted",E119)))</formula>
    </cfRule>
    <cfRule type="containsText" dxfId="5022" priority="1180" operator="containsText" text="Yet to be approved">
      <formula>NOT(ISERROR(SEARCH("Yet to be approved",E119)))</formula>
    </cfRule>
  </conditionalFormatting>
  <conditionalFormatting sqref="H115:H117">
    <cfRule type="containsText" dxfId="5021" priority="1190" operator="containsText" text="DPR not submitted">
      <formula>NOT(ISERROR(SEARCH("DPR not submitted",H115)))</formula>
    </cfRule>
    <cfRule type="containsText" dxfId="5020" priority="1191" operator="containsText" text="Yet to be approved">
      <formula>NOT(ISERROR(SEARCH("Yet to be approved",H115)))</formula>
    </cfRule>
  </conditionalFormatting>
  <conditionalFormatting sqref="G115:G117">
    <cfRule type="containsText" dxfId="5019" priority="1192" operator="containsText" text="DPR not submitted">
      <formula>NOT(ISERROR(SEARCH("DPR not submitted",G115)))</formula>
    </cfRule>
    <cfRule type="containsText" dxfId="5018" priority="1193" operator="containsText" text="Yet to be approved">
      <formula>NOT(ISERROR(SEARCH("Yet to be approved",G115)))</formula>
    </cfRule>
  </conditionalFormatting>
  <conditionalFormatting sqref="J110:J113">
    <cfRule type="containsText" dxfId="5017" priority="1203" operator="containsText" text="DPR not submitted">
      <formula>NOT(ISERROR(SEARCH("DPR not submitted",J110)))</formula>
    </cfRule>
    <cfRule type="containsText" dxfId="5016" priority="1204" operator="containsText" text="Yet to be approved">
      <formula>NOT(ISERROR(SEARCH("Yet to be approved",J110)))</formula>
    </cfRule>
  </conditionalFormatting>
  <conditionalFormatting sqref="I110:I113">
    <cfRule type="containsText" dxfId="5015" priority="1205" operator="containsText" text="DPR not submitted">
      <formula>NOT(ISERROR(SEARCH("DPR not submitted",I110)))</formula>
    </cfRule>
    <cfRule type="containsText" dxfId="5014" priority="1206" operator="containsText" text="Yet to be approved">
      <formula>NOT(ISERROR(SEARCH("Yet to be approved",I110)))</formula>
    </cfRule>
  </conditionalFormatting>
  <conditionalFormatting sqref="K106:K108">
    <cfRule type="containsText" dxfId="5013" priority="1216" operator="containsText" text="DPR not submitted">
      <formula>NOT(ISERROR(SEARCH("DPR not submitted",K106)))</formula>
    </cfRule>
    <cfRule type="containsText" dxfId="5012" priority="1217" operator="containsText" text="Yet to be approved">
      <formula>NOT(ISERROR(SEARCH("Yet to be approved",K106)))</formula>
    </cfRule>
  </conditionalFormatting>
  <conditionalFormatting sqref="L106:L108">
    <cfRule type="containsText" dxfId="5011" priority="1218" operator="containsText" text="DPR not submitted">
      <formula>NOT(ISERROR(SEARCH("DPR not submitted",L106)))</formula>
    </cfRule>
    <cfRule type="containsText" dxfId="5010" priority="1219" operator="containsText" text="Yet to be approved">
      <formula>NOT(ISERROR(SEARCH("Yet to be approved",L106)))</formula>
    </cfRule>
  </conditionalFormatting>
  <conditionalFormatting sqref="E95:E96">
    <cfRule type="containsText" dxfId="5009" priority="1281" operator="containsText" text="DPR not submitted">
      <formula>NOT(ISERROR(SEARCH("DPR not submitted",E95)))</formula>
    </cfRule>
    <cfRule type="containsText" dxfId="5008" priority="1282" operator="containsText" text="Yet to be approved">
      <formula>NOT(ISERROR(SEARCH("Yet to be approved",E95)))</formula>
    </cfRule>
  </conditionalFormatting>
  <conditionalFormatting sqref="G87:G93">
    <cfRule type="containsText" dxfId="5007" priority="1294" operator="containsText" text="DPR not submitted">
      <formula>NOT(ISERROR(SEARCH("DPR not submitted",G87)))</formula>
    </cfRule>
    <cfRule type="containsText" dxfId="5006" priority="1295" operator="containsText" text="Yet to be approved">
      <formula>NOT(ISERROR(SEARCH("Yet to be approved",G87)))</formula>
    </cfRule>
  </conditionalFormatting>
  <conditionalFormatting sqref="D87:D93">
    <cfRule type="containsText" dxfId="5005" priority="1296" operator="containsText" text="DPR not submitted">
      <formula>NOT(ISERROR(SEARCH("DPR not submitted",D87)))</formula>
    </cfRule>
    <cfRule type="containsText" dxfId="5004" priority="1297" operator="containsText" text="Yet to be approved">
      <formula>NOT(ISERROR(SEARCH("Yet to be approved",D87)))</formula>
    </cfRule>
  </conditionalFormatting>
  <conditionalFormatting sqref="I83:I85">
    <cfRule type="containsText" dxfId="5003" priority="1307" operator="containsText" text="DPR not submitted">
      <formula>NOT(ISERROR(SEARCH("DPR not submitted",I83)))</formula>
    </cfRule>
    <cfRule type="containsText" dxfId="5002" priority="1308" operator="containsText" text="Yet to be approved">
      <formula>NOT(ISERROR(SEARCH("Yet to be approved",I83)))</formula>
    </cfRule>
  </conditionalFormatting>
  <conditionalFormatting sqref="H83:H85">
    <cfRule type="containsText" dxfId="5001" priority="1309" operator="containsText" text="DPR not submitted">
      <formula>NOT(ISERROR(SEARCH("DPR not submitted",H83)))</formula>
    </cfRule>
    <cfRule type="containsText" dxfId="5000" priority="1310" operator="containsText" text="Yet to be approved">
      <formula>NOT(ISERROR(SEARCH("Yet to be approved",H83)))</formula>
    </cfRule>
  </conditionalFormatting>
  <conditionalFormatting sqref="L72:L81">
    <cfRule type="containsText" dxfId="4999" priority="1320" operator="containsText" text="DPR not submitted">
      <formula>NOT(ISERROR(SEARCH("DPR not submitted",L72)))</formula>
    </cfRule>
    <cfRule type="containsText" dxfId="4998" priority="1321" operator="containsText" text="Yet to be approved">
      <formula>NOT(ISERROR(SEARCH("Yet to be approved",L72)))</formula>
    </cfRule>
  </conditionalFormatting>
  <conditionalFormatting sqref="J72:J81">
    <cfRule type="containsText" dxfId="4997" priority="1322" operator="containsText" text="DPR not submitted">
      <formula>NOT(ISERROR(SEARCH("DPR not submitted",J72)))</formula>
    </cfRule>
    <cfRule type="containsText" dxfId="4996" priority="1323" operator="containsText" text="Yet to be approved">
      <formula>NOT(ISERROR(SEARCH("Yet to be approved",J72)))</formula>
    </cfRule>
  </conditionalFormatting>
  <conditionalFormatting sqref="K67:K70">
    <cfRule type="containsText" dxfId="4995" priority="1335" operator="containsText" text="DPR not submitted">
      <formula>NOT(ISERROR(SEARCH("DPR not submitted",K67)))</formula>
    </cfRule>
    <cfRule type="containsText" dxfId="4994" priority="1336" operator="containsText" text="Yet to be approved">
      <formula>NOT(ISERROR(SEARCH("Yet to be approved",K67)))</formula>
    </cfRule>
  </conditionalFormatting>
  <conditionalFormatting sqref="D56:D58">
    <cfRule type="containsText" dxfId="4993" priority="1398" operator="containsText" text="DPR not submitted">
      <formula>NOT(ISERROR(SEARCH("DPR not submitted",D56)))</formula>
    </cfRule>
    <cfRule type="containsText" dxfId="4992" priority="1399" operator="containsText" text="Yet to be approved">
      <formula>NOT(ISERROR(SEARCH("Yet to be approved",D56)))</formula>
    </cfRule>
  </conditionalFormatting>
  <conditionalFormatting sqref="E56:E58">
    <cfRule type="containsText" dxfId="4991" priority="1400" operator="containsText" text="DPR not submitted">
      <formula>NOT(ISERROR(SEARCH("DPR not submitted",E56)))</formula>
    </cfRule>
    <cfRule type="containsText" dxfId="4990" priority="1401" operator="containsText" text="Yet to be approved">
      <formula>NOT(ISERROR(SEARCH("Yet to be approved",E56)))</formula>
    </cfRule>
  </conditionalFormatting>
  <conditionalFormatting sqref="H54">
    <cfRule type="containsText" dxfId="4989" priority="1411" operator="containsText" text="DPR not submitted">
      <formula>NOT(ISERROR(SEARCH("DPR not submitted",H54)))</formula>
    </cfRule>
    <cfRule type="containsText" dxfId="4988" priority="1412" operator="containsText" text="Yet to be approved">
      <formula>NOT(ISERROR(SEARCH("Yet to be approved",H54)))</formula>
    </cfRule>
  </conditionalFormatting>
  <conditionalFormatting sqref="G54">
    <cfRule type="containsText" dxfId="4987" priority="1413" operator="containsText" text="DPR not submitted">
      <formula>NOT(ISERROR(SEARCH("DPR not submitted",G54)))</formula>
    </cfRule>
    <cfRule type="containsText" dxfId="4986" priority="1414" operator="containsText" text="Yet to be approved">
      <formula>NOT(ISERROR(SEARCH("Yet to be approved",G54)))</formula>
    </cfRule>
  </conditionalFormatting>
  <conditionalFormatting sqref="J52">
    <cfRule type="containsText" dxfId="4985" priority="1424" operator="containsText" text="DPR not submitted">
      <formula>NOT(ISERROR(SEARCH("DPR not submitted",J52)))</formula>
    </cfRule>
    <cfRule type="containsText" dxfId="4984" priority="1425" operator="containsText" text="Yet to be approved">
      <formula>NOT(ISERROR(SEARCH("Yet to be approved",J52)))</formula>
    </cfRule>
  </conditionalFormatting>
  <conditionalFormatting sqref="I52">
    <cfRule type="containsText" dxfId="4983" priority="1426" operator="containsText" text="DPR not submitted">
      <formula>NOT(ISERROR(SEARCH("DPR not submitted",I52)))</formula>
    </cfRule>
    <cfRule type="containsText" dxfId="4982" priority="1427" operator="containsText" text="Yet to be approved">
      <formula>NOT(ISERROR(SEARCH("Yet to be approved",I52)))</formula>
    </cfRule>
  </conditionalFormatting>
  <conditionalFormatting sqref="K48:K50">
    <cfRule type="containsText" dxfId="4981" priority="1437" operator="containsText" text="DPR not submitted">
      <formula>NOT(ISERROR(SEARCH("DPR not submitted",K48)))</formula>
    </cfRule>
    <cfRule type="containsText" dxfId="4980" priority="1438" operator="containsText" text="Yet to be approved">
      <formula>NOT(ISERROR(SEARCH("Yet to be approved",K48)))</formula>
    </cfRule>
  </conditionalFormatting>
  <conditionalFormatting sqref="L48:L50">
    <cfRule type="containsText" dxfId="4979" priority="1439" operator="containsText" text="DPR not submitted">
      <formula>NOT(ISERROR(SEARCH("DPR not submitted",L48)))</formula>
    </cfRule>
    <cfRule type="containsText" dxfId="4978" priority="1440" operator="containsText" text="Yet to be approved">
      <formula>NOT(ISERROR(SEARCH("Yet to be approved",L48)))</formula>
    </cfRule>
  </conditionalFormatting>
  <conditionalFormatting sqref="G11">
    <cfRule type="containsText" dxfId="4977" priority="2399" operator="containsText" text="DPR not submitted">
      <formula>NOT(ISERROR(SEARCH("DPR not submitted",G11)))</formula>
    </cfRule>
    <cfRule type="containsText" dxfId="4976" priority="2400" operator="containsText" text="Yet to be approved">
      <formula>NOT(ISERROR(SEARCH("Yet to be approved",G11)))</formula>
    </cfRule>
  </conditionalFormatting>
  <conditionalFormatting sqref="L195:L196">
    <cfRule type="containsText" dxfId="4975" priority="912" operator="containsText" text="DPR not submitted">
      <formula>NOT(ISERROR(SEARCH("DPR not submitted",L195)))</formula>
    </cfRule>
    <cfRule type="containsText" dxfId="4974" priority="913" operator="containsText" text="Yet to be approved">
      <formula>NOT(ISERROR(SEARCH("Yet to be approved",L195)))</formula>
    </cfRule>
  </conditionalFormatting>
  <conditionalFormatting sqref="K192:K193">
    <cfRule type="containsText" dxfId="4973" priority="927" operator="containsText" text="DPR not submitted">
      <formula>NOT(ISERROR(SEARCH("DPR not submitted",K192)))</formula>
    </cfRule>
    <cfRule type="containsText" dxfId="4972" priority="928" operator="containsText" text="Yet to be approved">
      <formula>NOT(ISERROR(SEARCH("Yet to be approved",K192)))</formula>
    </cfRule>
  </conditionalFormatting>
  <conditionalFormatting sqref="E150">
    <cfRule type="containsText" dxfId="4971" priority="1077" operator="containsText" text="DPR not submitted">
      <formula>NOT(ISERROR(SEARCH("DPR not submitted",E150)))</formula>
    </cfRule>
    <cfRule type="containsText" dxfId="4970" priority="1078" operator="containsText" text="Yet to be approved">
      <formula>NOT(ISERROR(SEARCH("Yet to be approved",E150)))</formula>
    </cfRule>
  </conditionalFormatting>
  <conditionalFormatting sqref="D148">
    <cfRule type="containsText" dxfId="4969" priority="1092" operator="containsText" text="DPR not submitted">
      <formula>NOT(ISERROR(SEARCH("DPR not submitted",D148)))</formula>
    </cfRule>
    <cfRule type="containsText" dxfId="4968" priority="1093" operator="containsText" text="Yet to be approved">
      <formula>NOT(ISERROR(SEARCH("Yet to be approved",D148)))</formula>
    </cfRule>
  </conditionalFormatting>
  <conditionalFormatting sqref="G143:G146">
    <cfRule type="containsText" dxfId="4967" priority="1107" operator="containsText" text="DPR not submitted">
      <formula>NOT(ISERROR(SEARCH("DPR not submitted",G143)))</formula>
    </cfRule>
    <cfRule type="containsText" dxfId="4966" priority="1108" operator="containsText" text="Yet to be approved">
      <formula>NOT(ISERROR(SEARCH("Yet to be approved",G143)))</formula>
    </cfRule>
  </conditionalFormatting>
  <conditionalFormatting sqref="H138:H141">
    <cfRule type="containsText" dxfId="4965" priority="1122" operator="containsText" text="DPR not submitted">
      <formula>NOT(ISERROR(SEARCH("DPR not submitted",H138)))</formula>
    </cfRule>
    <cfRule type="containsText" dxfId="4964" priority="1123" operator="containsText" text="Yet to be approved">
      <formula>NOT(ISERROR(SEARCH("Yet to be approved",H138)))</formula>
    </cfRule>
  </conditionalFormatting>
  <conditionalFormatting sqref="I132:I136">
    <cfRule type="containsText" dxfId="4963" priority="1137" operator="containsText" text="DPR not submitted">
      <formula>NOT(ISERROR(SEARCH("DPR not submitted",I132)))</formula>
    </cfRule>
    <cfRule type="containsText" dxfId="4962" priority="1138" operator="containsText" text="Yet to be approved">
      <formula>NOT(ISERROR(SEARCH("Yet to be approved",I132)))</formula>
    </cfRule>
  </conditionalFormatting>
  <conditionalFormatting sqref="J125:J130">
    <cfRule type="containsText" dxfId="4961" priority="1152" operator="containsText" text="DPR not submitted">
      <formula>NOT(ISERROR(SEARCH("DPR not submitted",J125)))</formula>
    </cfRule>
    <cfRule type="containsText" dxfId="4960" priority="1153" operator="containsText" text="Yet to be approved">
      <formula>NOT(ISERROR(SEARCH("Yet to be approved",J125)))</formula>
    </cfRule>
  </conditionalFormatting>
  <conditionalFormatting sqref="L119:L123">
    <cfRule type="containsText" dxfId="4959" priority="1167" operator="containsText" text="DPR not submitted">
      <formula>NOT(ISERROR(SEARCH("DPR not submitted",L119)))</formula>
    </cfRule>
    <cfRule type="containsText" dxfId="4958" priority="1168" operator="containsText" text="Yet to be approved">
      <formula>NOT(ISERROR(SEARCH("Yet to be approved",L119)))</formula>
    </cfRule>
  </conditionalFormatting>
  <conditionalFormatting sqref="K115:K117">
    <cfRule type="containsText" dxfId="4957" priority="1182" operator="containsText" text="DPR not submitted">
      <formula>NOT(ISERROR(SEARCH("DPR not submitted",K115)))</formula>
    </cfRule>
    <cfRule type="containsText" dxfId="4956" priority="1183" operator="containsText" text="Yet to be approved">
      <formula>NOT(ISERROR(SEARCH("Yet to be approved",K115)))</formula>
    </cfRule>
  </conditionalFormatting>
  <conditionalFormatting sqref="E72:E81">
    <cfRule type="containsText" dxfId="4955" priority="1332" operator="containsText" text="DPR not submitted">
      <formula>NOT(ISERROR(SEARCH("DPR not submitted",E72)))</formula>
    </cfRule>
    <cfRule type="containsText" dxfId="4954" priority="1333" operator="containsText" text="Yet to be approved">
      <formula>NOT(ISERROR(SEARCH("Yet to be approved",E72)))</formula>
    </cfRule>
  </conditionalFormatting>
  <conditionalFormatting sqref="D67:D70">
    <cfRule type="containsText" dxfId="4953" priority="1347" operator="containsText" text="DPR not submitted">
      <formula>NOT(ISERROR(SEARCH("DPR not submitted",D67)))</formula>
    </cfRule>
    <cfRule type="containsText" dxfId="4952" priority="1348" operator="containsText" text="Yet to be approved">
      <formula>NOT(ISERROR(SEARCH("Yet to be approved",D67)))</formula>
    </cfRule>
  </conditionalFormatting>
  <conditionalFormatting sqref="G64:G65">
    <cfRule type="containsText" dxfId="4951" priority="1362" operator="containsText" text="DPR not submitted">
      <formula>NOT(ISERROR(SEARCH("DPR not submitted",G64)))</formula>
    </cfRule>
    <cfRule type="containsText" dxfId="4950" priority="1363" operator="containsText" text="Yet to be approved">
      <formula>NOT(ISERROR(SEARCH("Yet to be approved",G64)))</formula>
    </cfRule>
  </conditionalFormatting>
  <conditionalFormatting sqref="H60:H62">
    <cfRule type="containsText" dxfId="4949" priority="1377" operator="containsText" text="DPR not submitted">
      <formula>NOT(ISERROR(SEARCH("DPR not submitted",H60)))</formula>
    </cfRule>
    <cfRule type="containsText" dxfId="4948" priority="1378" operator="containsText" text="Yet to be approved">
      <formula>NOT(ISERROR(SEARCH("Yet to be approved",H60)))</formula>
    </cfRule>
  </conditionalFormatting>
  <conditionalFormatting sqref="I56:I58">
    <cfRule type="containsText" dxfId="4947" priority="1392" operator="containsText" text="DPR not submitted">
      <formula>NOT(ISERROR(SEARCH("DPR not submitted",I56)))</formula>
    </cfRule>
    <cfRule type="containsText" dxfId="4946" priority="1393" operator="containsText" text="Yet to be approved">
      <formula>NOT(ISERROR(SEARCH("Yet to be approved",I56)))</formula>
    </cfRule>
  </conditionalFormatting>
  <conditionalFormatting sqref="J54">
    <cfRule type="containsText" dxfId="4945" priority="1407" operator="containsText" text="DPR not submitted">
      <formula>NOT(ISERROR(SEARCH("DPR not submitted",J54)))</formula>
    </cfRule>
    <cfRule type="containsText" dxfId="4944" priority="1408" operator="containsText" text="Yet to be approved">
      <formula>NOT(ISERROR(SEARCH("Yet to be approved",J54)))</formula>
    </cfRule>
  </conditionalFormatting>
  <conditionalFormatting sqref="L52">
    <cfRule type="containsText" dxfId="4943" priority="1422" operator="containsText" text="DPR not submitted">
      <formula>NOT(ISERROR(SEARCH("DPR not submitted",L52)))</formula>
    </cfRule>
    <cfRule type="containsText" dxfId="4942" priority="1423" operator="containsText" text="Yet to be approved">
      <formula>NOT(ISERROR(SEARCH("Yet to be approved",L52)))</formula>
    </cfRule>
  </conditionalFormatting>
  <conditionalFormatting sqref="H11">
    <cfRule type="containsText" dxfId="4941" priority="2271" operator="containsText" text="DPR not submitted">
      <formula>NOT(ISERROR(SEARCH("DPR not submitted",H11)))</formula>
    </cfRule>
    <cfRule type="containsText" dxfId="4940" priority="2272" operator="containsText" text="Yet to be approved">
      <formula>NOT(ISERROR(SEARCH("Yet to be approved",H11)))</formula>
    </cfRule>
  </conditionalFormatting>
  <conditionalFormatting sqref="G213">
    <cfRule type="containsText" dxfId="4939" priority="784" operator="containsText" text="DPR not submitted">
      <formula>NOT(ISERROR(SEARCH("DPR not submitted",G213)))</formula>
    </cfRule>
    <cfRule type="containsText" dxfId="4938" priority="785" operator="containsText" text="Yet to be approved">
      <formula>NOT(ISERROR(SEARCH("Yet to be approved",G213)))</formula>
    </cfRule>
  </conditionalFormatting>
  <conditionalFormatting sqref="H212">
    <cfRule type="containsText" dxfId="4937" priority="799" operator="containsText" text="DPR not submitted">
      <formula>NOT(ISERROR(SEARCH("DPR not submitted",H212)))</formula>
    </cfRule>
    <cfRule type="containsText" dxfId="4936" priority="800" operator="containsText" text="Yet to be approved">
      <formula>NOT(ISERROR(SEARCH("Yet to be approved",H212)))</formula>
    </cfRule>
  </conditionalFormatting>
  <conditionalFormatting sqref="I210">
    <cfRule type="containsText" dxfId="4935" priority="814" operator="containsText" text="DPR not submitted">
      <formula>NOT(ISERROR(SEARCH("DPR not submitted",I210)))</formula>
    </cfRule>
    <cfRule type="containsText" dxfId="4934" priority="815" operator="containsText" text="Yet to be approved">
      <formula>NOT(ISERROR(SEARCH("Yet to be approved",I210)))</formula>
    </cfRule>
  </conditionalFormatting>
  <conditionalFormatting sqref="J207:J208">
    <cfRule type="containsText" dxfId="4933" priority="829" operator="containsText" text="DPR not submitted">
      <formula>NOT(ISERROR(SEARCH("DPR not submitted",J207)))</formula>
    </cfRule>
    <cfRule type="containsText" dxfId="4932" priority="830" operator="containsText" text="Yet to be approved">
      <formula>NOT(ISERROR(SEARCH("Yet to be approved",J207)))</formula>
    </cfRule>
  </conditionalFormatting>
  <conditionalFormatting sqref="K201:K202 K204:K205">
    <cfRule type="containsText" dxfId="4931" priority="859" operator="containsText" text="DPR not submitted">
      <formula>NOT(ISERROR(SEARCH("DPR not submitted",K201)))</formula>
    </cfRule>
    <cfRule type="containsText" dxfId="4930" priority="860" operator="containsText" text="Yet to be approved">
      <formula>NOT(ISERROR(SEARCH("Yet to be approved",K201)))</formula>
    </cfRule>
  </conditionalFormatting>
  <conditionalFormatting sqref="E166:E170">
    <cfRule type="containsText" dxfId="4929" priority="1009" operator="containsText" text="DPR not submitted">
      <formula>NOT(ISERROR(SEARCH("DPR not submitted",E166)))</formula>
    </cfRule>
    <cfRule type="containsText" dxfId="4928" priority="1010" operator="containsText" text="Yet to be approved">
      <formula>NOT(ISERROR(SEARCH("Yet to be approved",E166)))</formula>
    </cfRule>
  </conditionalFormatting>
  <conditionalFormatting sqref="D161:D164">
    <cfRule type="containsText" dxfId="4927" priority="1024" operator="containsText" text="DPR not submitted">
      <formula>NOT(ISERROR(SEARCH("DPR not submitted",D161)))</formula>
    </cfRule>
    <cfRule type="containsText" dxfId="4926" priority="1025" operator="containsText" text="Yet to be approved">
      <formula>NOT(ISERROR(SEARCH("Yet to be approved",D161)))</formula>
    </cfRule>
  </conditionalFormatting>
  <conditionalFormatting sqref="G156:G159">
    <cfRule type="containsText" dxfId="4925" priority="1039" operator="containsText" text="DPR not submitted">
      <formula>NOT(ISERROR(SEARCH("DPR not submitted",G156)))</formula>
    </cfRule>
    <cfRule type="containsText" dxfId="4924" priority="1040" operator="containsText" text="Yet to be approved">
      <formula>NOT(ISERROR(SEARCH("Yet to be approved",G156)))</formula>
    </cfRule>
  </conditionalFormatting>
  <conditionalFormatting sqref="H152:H154">
    <cfRule type="containsText" dxfId="4923" priority="1054" operator="containsText" text="DPR not submitted">
      <formula>NOT(ISERROR(SEARCH("DPR not submitted",H152)))</formula>
    </cfRule>
    <cfRule type="containsText" dxfId="4922" priority="1055" operator="containsText" text="Yet to be approved">
      <formula>NOT(ISERROR(SEARCH("Yet to be approved",H152)))</formula>
    </cfRule>
  </conditionalFormatting>
  <conditionalFormatting sqref="I150">
    <cfRule type="containsText" dxfId="4921" priority="1069" operator="containsText" text="DPR not submitted">
      <formula>NOT(ISERROR(SEARCH("DPR not submitted",I150)))</formula>
    </cfRule>
    <cfRule type="containsText" dxfId="4920" priority="1070" operator="containsText" text="Yet to be approved">
      <formula>NOT(ISERROR(SEARCH("Yet to be approved",I150)))</formula>
    </cfRule>
  </conditionalFormatting>
  <conditionalFormatting sqref="J148">
    <cfRule type="containsText" dxfId="4919" priority="1084" operator="containsText" text="DPR not submitted">
      <formula>NOT(ISERROR(SEARCH("DPR not submitted",J148)))</formula>
    </cfRule>
    <cfRule type="containsText" dxfId="4918" priority="1085" operator="containsText" text="Yet to be approved">
      <formula>NOT(ISERROR(SEARCH("Yet to be approved",J148)))</formula>
    </cfRule>
  </conditionalFormatting>
  <conditionalFormatting sqref="L143:L146">
    <cfRule type="containsText" dxfId="4917" priority="1099" operator="containsText" text="DPR not submitted">
      <formula>NOT(ISERROR(SEARCH("DPR not submitted",L143)))</formula>
    </cfRule>
    <cfRule type="containsText" dxfId="4916" priority="1100" operator="containsText" text="Yet to be approved">
      <formula>NOT(ISERROR(SEARCH("Yet to be approved",L143)))</formula>
    </cfRule>
  </conditionalFormatting>
  <conditionalFormatting sqref="K138:K141">
    <cfRule type="containsText" dxfId="4915" priority="1114" operator="containsText" text="DPR not submitted">
      <formula>NOT(ISERROR(SEARCH("DPR not submitted",K138)))</formula>
    </cfRule>
    <cfRule type="containsText" dxfId="4914" priority="1115" operator="containsText" text="Yet to be approved">
      <formula>NOT(ISERROR(SEARCH("Yet to be approved",K138)))</formula>
    </cfRule>
  </conditionalFormatting>
  <conditionalFormatting sqref="E98:E100">
    <cfRule type="containsText" dxfId="4913" priority="1264" operator="containsText" text="DPR not submitted">
      <formula>NOT(ISERROR(SEARCH("DPR not submitted",E98)))</formula>
    </cfRule>
    <cfRule type="containsText" dxfId="4912" priority="1265" operator="containsText" text="Yet to be approved">
      <formula>NOT(ISERROR(SEARCH("Yet to be approved",E98)))</formula>
    </cfRule>
  </conditionalFormatting>
  <conditionalFormatting sqref="D95:D96">
    <cfRule type="containsText" dxfId="4911" priority="1279" operator="containsText" text="DPR not submitted">
      <formula>NOT(ISERROR(SEARCH("DPR not submitted",D95)))</formula>
    </cfRule>
    <cfRule type="containsText" dxfId="4910" priority="1280" operator="containsText" text="Yet to be approved">
      <formula>NOT(ISERROR(SEARCH("Yet to be approved",D95)))</formula>
    </cfRule>
  </conditionalFormatting>
  <conditionalFormatting sqref="I72:I81">
    <cfRule type="containsText" dxfId="4909" priority="1324" operator="containsText" text="DPR not submitted">
      <formula>NOT(ISERROR(SEARCH("DPR not submitted",I72)))</formula>
    </cfRule>
    <cfRule type="containsText" dxfId="4908" priority="1325" operator="containsText" text="Yet to be approved">
      <formula>NOT(ISERROR(SEARCH("Yet to be approved",I72)))</formula>
    </cfRule>
  </conditionalFormatting>
  <conditionalFormatting sqref="J67:J70">
    <cfRule type="containsText" dxfId="4907" priority="1339" operator="containsText" text="DPR not submitted">
      <formula>NOT(ISERROR(SEARCH("DPR not submitted",J67)))</formula>
    </cfRule>
    <cfRule type="containsText" dxfId="4906" priority="1340" operator="containsText" text="Yet to be approved">
      <formula>NOT(ISERROR(SEARCH("Yet to be approved",J67)))</formula>
    </cfRule>
  </conditionalFormatting>
  <conditionalFormatting sqref="L64:L65">
    <cfRule type="containsText" dxfId="4905" priority="1354" operator="containsText" text="DPR not submitted">
      <formula>NOT(ISERROR(SEARCH("DPR not submitted",L64)))</formula>
    </cfRule>
    <cfRule type="containsText" dxfId="4904" priority="1355" operator="containsText" text="Yet to be approved">
      <formula>NOT(ISERROR(SEARCH("Yet to be approved",L64)))</formula>
    </cfRule>
  </conditionalFormatting>
  <conditionalFormatting sqref="I11">
    <cfRule type="containsText" dxfId="4903" priority="2143" operator="containsText" text="DPR not submitted">
      <formula>NOT(ISERROR(SEARCH("DPR not submitted",I11)))</formula>
    </cfRule>
    <cfRule type="containsText" dxfId="4902" priority="2144" operator="containsText" text="Yet to be approved">
      <formula>NOT(ISERROR(SEARCH("Yet to be approved",I11)))</formula>
    </cfRule>
  </conditionalFormatting>
  <conditionalFormatting sqref="E224">
    <cfRule type="containsText" dxfId="4901" priority="686" operator="containsText" text="DPR not submitted">
      <formula>NOT(ISERROR(SEARCH("DPR not submitted",E224)))</formula>
    </cfRule>
    <cfRule type="containsText" dxfId="4900" priority="687" operator="containsText" text="Yet to be approved">
      <formula>NOT(ISERROR(SEARCH("Yet to be approved",E224)))</formula>
    </cfRule>
  </conditionalFormatting>
  <conditionalFormatting sqref="D223">
    <cfRule type="containsText" dxfId="4899" priority="701" operator="containsText" text="DPR not submitted">
      <formula>NOT(ISERROR(SEARCH("DPR not submitted",D223)))</formula>
    </cfRule>
    <cfRule type="containsText" dxfId="4898" priority="702" operator="containsText" text="Yet to be approved">
      <formula>NOT(ISERROR(SEARCH("Yet to be approved",D223)))</formula>
    </cfRule>
  </conditionalFormatting>
  <conditionalFormatting sqref="G222">
    <cfRule type="containsText" dxfId="4897" priority="716" operator="containsText" text="DPR not submitted">
      <formula>NOT(ISERROR(SEARCH("DPR not submitted",G222)))</formula>
    </cfRule>
    <cfRule type="containsText" dxfId="4896" priority="717" operator="containsText" text="Yet to be approved">
      <formula>NOT(ISERROR(SEARCH("Yet to be approved",G222)))</formula>
    </cfRule>
  </conditionalFormatting>
  <conditionalFormatting sqref="H220">
    <cfRule type="containsText" dxfId="4895" priority="731" operator="containsText" text="DPR not submitted">
      <formula>NOT(ISERROR(SEARCH("DPR not submitted",H220)))</formula>
    </cfRule>
    <cfRule type="containsText" dxfId="4894" priority="732" operator="containsText" text="Yet to be approved">
      <formula>NOT(ISERROR(SEARCH("Yet to be approved",H220)))</formula>
    </cfRule>
  </conditionalFormatting>
  <conditionalFormatting sqref="I218">
    <cfRule type="containsText" dxfId="4893" priority="746" operator="containsText" text="DPR not submitted">
      <formula>NOT(ISERROR(SEARCH("DPR not submitted",I218)))</formula>
    </cfRule>
    <cfRule type="containsText" dxfId="4892" priority="747" operator="containsText" text="Yet to be approved">
      <formula>NOT(ISERROR(SEARCH("Yet to be approved",I218)))</formula>
    </cfRule>
  </conditionalFormatting>
  <conditionalFormatting sqref="J215:J216">
    <cfRule type="containsText" dxfId="4891" priority="761" operator="containsText" text="DPR not submitted">
      <formula>NOT(ISERROR(SEARCH("DPR not submitted",J215)))</formula>
    </cfRule>
    <cfRule type="containsText" dxfId="4890" priority="762" operator="containsText" text="Yet to be approved">
      <formula>NOT(ISERROR(SEARCH("Yet to be approved",J215)))</formula>
    </cfRule>
  </conditionalFormatting>
  <conditionalFormatting sqref="L213">
    <cfRule type="containsText" dxfId="4889" priority="776" operator="containsText" text="DPR not submitted">
      <formula>NOT(ISERROR(SEARCH("DPR not submitted",L213)))</formula>
    </cfRule>
    <cfRule type="containsText" dxfId="4888" priority="777" operator="containsText" text="Yet to be approved">
      <formula>NOT(ISERROR(SEARCH("Yet to be approved",L213)))</formula>
    </cfRule>
  </conditionalFormatting>
  <conditionalFormatting sqref="K212">
    <cfRule type="containsText" dxfId="4887" priority="791" operator="containsText" text="DPR not submitted">
      <formula>NOT(ISERROR(SEARCH("DPR not submitted",K212)))</formula>
    </cfRule>
    <cfRule type="containsText" dxfId="4886" priority="792" operator="containsText" text="Yet to be approved">
      <formula>NOT(ISERROR(SEARCH("Yet to be approved",K212)))</formula>
    </cfRule>
  </conditionalFormatting>
  <conditionalFormatting sqref="E192:E193">
    <cfRule type="containsText" dxfId="4885" priority="941" operator="containsText" text="DPR not submitted">
      <formula>NOT(ISERROR(SEARCH("DPR not submitted",E192)))</formula>
    </cfRule>
    <cfRule type="containsText" dxfId="4884" priority="942" operator="containsText" text="Yet to be approved">
      <formula>NOT(ISERROR(SEARCH("Yet to be approved",E192)))</formula>
    </cfRule>
  </conditionalFormatting>
  <conditionalFormatting sqref="D189:D190">
    <cfRule type="containsText" dxfId="4883" priority="956" operator="containsText" text="DPR not submitted">
      <formula>NOT(ISERROR(SEARCH("DPR not submitted",D189)))</formula>
    </cfRule>
    <cfRule type="containsText" dxfId="4882" priority="957" operator="containsText" text="Yet to be approved">
      <formula>NOT(ISERROR(SEARCH("Yet to be approved",D189)))</formula>
    </cfRule>
  </conditionalFormatting>
  <conditionalFormatting sqref="G185:G187">
    <cfRule type="containsText" dxfId="4881" priority="971" operator="containsText" text="DPR not submitted">
      <formula>NOT(ISERROR(SEARCH("DPR not submitted",G185)))</formula>
    </cfRule>
    <cfRule type="containsText" dxfId="4880" priority="972" operator="containsText" text="Yet to be approved">
      <formula>NOT(ISERROR(SEARCH("Yet to be approved",G185)))</formula>
    </cfRule>
  </conditionalFormatting>
  <conditionalFormatting sqref="H172:H183">
    <cfRule type="containsText" dxfId="4879" priority="986" operator="containsText" text="DPR not submitted">
      <formula>NOT(ISERROR(SEARCH("DPR not submitted",H172)))</formula>
    </cfRule>
    <cfRule type="containsText" dxfId="4878" priority="987" operator="containsText" text="Yet to be approved">
      <formula>NOT(ISERROR(SEARCH("Yet to be approved",H172)))</formula>
    </cfRule>
  </conditionalFormatting>
  <conditionalFormatting sqref="I166:I170">
    <cfRule type="containsText" dxfId="4877" priority="1001" operator="containsText" text="DPR not submitted">
      <formula>NOT(ISERROR(SEARCH("DPR not submitted",I166)))</formula>
    </cfRule>
    <cfRule type="containsText" dxfId="4876" priority="1002" operator="containsText" text="Yet to be approved">
      <formula>NOT(ISERROR(SEARCH("Yet to be approved",I166)))</formula>
    </cfRule>
  </conditionalFormatting>
  <conditionalFormatting sqref="J161:J164">
    <cfRule type="containsText" dxfId="4875" priority="1016" operator="containsText" text="DPR not submitted">
      <formula>NOT(ISERROR(SEARCH("DPR not submitted",J161)))</formula>
    </cfRule>
    <cfRule type="containsText" dxfId="4874" priority="1017" operator="containsText" text="Yet to be approved">
      <formula>NOT(ISERROR(SEARCH("Yet to be approved",J161)))</formula>
    </cfRule>
  </conditionalFormatting>
  <conditionalFormatting sqref="L156:L159">
    <cfRule type="containsText" dxfId="4873" priority="1031" operator="containsText" text="DPR not submitted">
      <formula>NOT(ISERROR(SEARCH("DPR not submitted",L156)))</formula>
    </cfRule>
    <cfRule type="containsText" dxfId="4872" priority="1032" operator="containsText" text="Yet to be approved">
      <formula>NOT(ISERROR(SEARCH("Yet to be approved",L156)))</formula>
    </cfRule>
  </conditionalFormatting>
  <conditionalFormatting sqref="K152:K154">
    <cfRule type="containsText" dxfId="4871" priority="1046" operator="containsText" text="DPR not submitted">
      <formula>NOT(ISERROR(SEARCH("DPR not submitted",K152)))</formula>
    </cfRule>
    <cfRule type="containsText" dxfId="4870" priority="1047" operator="containsText" text="Yet to be approved">
      <formula>NOT(ISERROR(SEARCH("Yet to be approved",K152)))</formula>
    </cfRule>
  </conditionalFormatting>
  <conditionalFormatting sqref="E115:E117">
    <cfRule type="containsText" dxfId="4869" priority="1196" operator="containsText" text="DPR not submitted">
      <formula>NOT(ISERROR(SEARCH("DPR not submitted",E115)))</formula>
    </cfRule>
    <cfRule type="containsText" dxfId="4868" priority="1197" operator="containsText" text="Yet to be approved">
      <formula>NOT(ISERROR(SEARCH("Yet to be approved",E115)))</formula>
    </cfRule>
  </conditionalFormatting>
  <conditionalFormatting sqref="D110:D113">
    <cfRule type="containsText" dxfId="4867" priority="1211" operator="containsText" text="DPR not submitted">
      <formula>NOT(ISERROR(SEARCH("DPR not submitted",D110)))</formula>
    </cfRule>
    <cfRule type="containsText" dxfId="4866" priority="1212" operator="containsText" text="Yet to be approved">
      <formula>NOT(ISERROR(SEARCH("Yet to be approved",D110)))</formula>
    </cfRule>
  </conditionalFormatting>
  <conditionalFormatting sqref="G106:G108">
    <cfRule type="containsText" dxfId="4865" priority="1226" operator="containsText" text="DPR not submitted">
      <formula>NOT(ISERROR(SEARCH("DPR not submitted",G106)))</formula>
    </cfRule>
    <cfRule type="containsText" dxfId="4864" priority="1227" operator="containsText" text="Yet to be approved">
      <formula>NOT(ISERROR(SEARCH("Yet to be approved",G106)))</formula>
    </cfRule>
  </conditionalFormatting>
  <conditionalFormatting sqref="J87:J93">
    <cfRule type="containsText" dxfId="4863" priority="1288" operator="containsText" text="DPR not submitted">
      <formula>NOT(ISERROR(SEARCH("DPR not submitted",J87)))</formula>
    </cfRule>
    <cfRule type="containsText" dxfId="4862" priority="1289" operator="containsText" text="Yet to be approved">
      <formula>NOT(ISERROR(SEARCH("Yet to be approved",J87)))</formula>
    </cfRule>
  </conditionalFormatting>
  <conditionalFormatting sqref="L83:L85">
    <cfRule type="containsText" dxfId="4861" priority="1303" operator="containsText" text="DPR not submitted">
      <formula>NOT(ISERROR(SEARCH("DPR not submitted",L83)))</formula>
    </cfRule>
    <cfRule type="containsText" dxfId="4860" priority="1304" operator="containsText" text="Yet to be approved">
      <formula>NOT(ISERROR(SEARCH("Yet to be approved",L83)))</formula>
    </cfRule>
  </conditionalFormatting>
  <conditionalFormatting sqref="K83:K85">
    <cfRule type="containsText" dxfId="4859" priority="1301" operator="containsText" text="DPR not submitted">
      <formula>NOT(ISERROR(SEARCH("DPR not submitted",K83)))</formula>
    </cfRule>
    <cfRule type="containsText" dxfId="4858" priority="1302" operator="containsText" text="Yet to be approved">
      <formula>NOT(ISERROR(SEARCH("Yet to be approved",K83)))</formula>
    </cfRule>
  </conditionalFormatting>
  <conditionalFormatting sqref="J11">
    <cfRule type="containsText" dxfId="4857" priority="2015" operator="containsText" text="DPR not submitted">
      <formula>NOT(ISERROR(SEARCH("DPR not submitted",J11)))</formula>
    </cfRule>
    <cfRule type="containsText" dxfId="4856" priority="2016" operator="containsText" text="Yet to be approved">
      <formula>NOT(ISERROR(SEARCH("Yet to be approved",J11)))</formula>
    </cfRule>
  </conditionalFormatting>
  <conditionalFormatting sqref="E230">
    <cfRule type="containsText" dxfId="4855" priority="618" operator="containsText" text="DPR not submitted">
      <formula>NOT(ISERROR(SEARCH("DPR not submitted",E230)))</formula>
    </cfRule>
    <cfRule type="containsText" dxfId="4854" priority="619" operator="containsText" text="Yet to be approved">
      <formula>NOT(ISERROR(SEARCH("Yet to be approved",E230)))</formula>
    </cfRule>
  </conditionalFormatting>
  <conditionalFormatting sqref="D229">
    <cfRule type="containsText" dxfId="4853" priority="633" operator="containsText" text="DPR not submitted">
      <formula>NOT(ISERROR(SEARCH("DPR not submitted",D229)))</formula>
    </cfRule>
    <cfRule type="containsText" dxfId="4852" priority="634" operator="containsText" text="Yet to be approved">
      <formula>NOT(ISERROR(SEARCH("Yet to be approved",D229)))</formula>
    </cfRule>
  </conditionalFormatting>
  <conditionalFormatting sqref="G228">
    <cfRule type="containsText" dxfId="4851" priority="648" operator="containsText" text="DPR not submitted">
      <formula>NOT(ISERROR(SEARCH("DPR not submitted",G228)))</formula>
    </cfRule>
    <cfRule type="containsText" dxfId="4850" priority="649" operator="containsText" text="Yet to be approved">
      <formula>NOT(ISERROR(SEARCH("Yet to be approved",G228)))</formula>
    </cfRule>
  </conditionalFormatting>
  <conditionalFormatting sqref="H226">
    <cfRule type="containsText" dxfId="4849" priority="663" operator="containsText" text="DPR not submitted">
      <formula>NOT(ISERROR(SEARCH("DPR not submitted",H226)))</formula>
    </cfRule>
    <cfRule type="containsText" dxfId="4848" priority="664" operator="containsText" text="Yet to be approved">
      <formula>NOT(ISERROR(SEARCH("Yet to be approved",H226)))</formula>
    </cfRule>
  </conditionalFormatting>
  <conditionalFormatting sqref="I224">
    <cfRule type="containsText" dxfId="4847" priority="678" operator="containsText" text="DPR not submitted">
      <formula>NOT(ISERROR(SEARCH("DPR not submitted",I224)))</formula>
    </cfRule>
    <cfRule type="containsText" dxfId="4846" priority="679" operator="containsText" text="Yet to be approved">
      <formula>NOT(ISERROR(SEARCH("Yet to be approved",I224)))</formula>
    </cfRule>
  </conditionalFormatting>
  <conditionalFormatting sqref="J223">
    <cfRule type="containsText" dxfId="4845" priority="693" operator="containsText" text="DPR not submitted">
      <formula>NOT(ISERROR(SEARCH("DPR not submitted",J223)))</formula>
    </cfRule>
    <cfRule type="containsText" dxfId="4844" priority="694" operator="containsText" text="Yet to be approved">
      <formula>NOT(ISERROR(SEARCH("Yet to be approved",J223)))</formula>
    </cfRule>
  </conditionalFormatting>
  <conditionalFormatting sqref="L222">
    <cfRule type="containsText" dxfId="4843" priority="708" operator="containsText" text="DPR not submitted">
      <formula>NOT(ISERROR(SEARCH("DPR not submitted",L222)))</formula>
    </cfRule>
    <cfRule type="containsText" dxfId="4842" priority="709" operator="containsText" text="Yet to be approved">
      <formula>NOT(ISERROR(SEARCH("Yet to be approved",L222)))</formula>
    </cfRule>
  </conditionalFormatting>
  <conditionalFormatting sqref="K220">
    <cfRule type="containsText" dxfId="4841" priority="723" operator="containsText" text="DPR not submitted">
      <formula>NOT(ISERROR(SEARCH("DPR not submitted",K220)))</formula>
    </cfRule>
    <cfRule type="containsText" dxfId="4840" priority="724" operator="containsText" text="Yet to be approved">
      <formula>NOT(ISERROR(SEARCH("Yet to be approved",K220)))</formula>
    </cfRule>
  </conditionalFormatting>
  <conditionalFormatting sqref="E201:E202 E204:E205">
    <cfRule type="containsText" dxfId="4839" priority="873" operator="containsText" text="DPR not submitted">
      <formula>NOT(ISERROR(SEARCH("DPR not submitted",E201)))</formula>
    </cfRule>
    <cfRule type="containsText" dxfId="4838" priority="874" operator="containsText" text="Yet to be approved">
      <formula>NOT(ISERROR(SEARCH("Yet to be approved",E201)))</formula>
    </cfRule>
  </conditionalFormatting>
  <conditionalFormatting sqref="D198:D199">
    <cfRule type="containsText" dxfId="4837" priority="888" operator="containsText" text="DPR not submitted">
      <formula>NOT(ISERROR(SEARCH("DPR not submitted",D198)))</formula>
    </cfRule>
    <cfRule type="containsText" dxfId="4836" priority="889" operator="containsText" text="Yet to be approved">
      <formula>NOT(ISERROR(SEARCH("Yet to be approved",D198)))</formula>
    </cfRule>
  </conditionalFormatting>
  <conditionalFormatting sqref="H195:H196">
    <cfRule type="containsText" dxfId="4835" priority="918" operator="containsText" text="DPR not submitted">
      <formula>NOT(ISERROR(SEARCH("DPR not submitted",H195)))</formula>
    </cfRule>
    <cfRule type="containsText" dxfId="4834" priority="919" operator="containsText" text="Yet to be approved">
      <formula>NOT(ISERROR(SEARCH("Yet to be approved",H195)))</formula>
    </cfRule>
  </conditionalFormatting>
  <conditionalFormatting sqref="I192:I193">
    <cfRule type="containsText" dxfId="4833" priority="933" operator="containsText" text="DPR not submitted">
      <formula>NOT(ISERROR(SEARCH("DPR not submitted",I192)))</formula>
    </cfRule>
    <cfRule type="containsText" dxfId="4832" priority="934" operator="containsText" text="Yet to be approved">
      <formula>NOT(ISERROR(SEARCH("Yet to be approved",I192)))</formula>
    </cfRule>
  </conditionalFormatting>
  <conditionalFormatting sqref="J189:J190">
    <cfRule type="containsText" dxfId="4831" priority="948" operator="containsText" text="DPR not submitted">
      <formula>NOT(ISERROR(SEARCH("DPR not submitted",J189)))</formula>
    </cfRule>
    <cfRule type="containsText" dxfId="4830" priority="949" operator="containsText" text="Yet to be approved">
      <formula>NOT(ISERROR(SEARCH("Yet to be approved",J189)))</formula>
    </cfRule>
  </conditionalFormatting>
  <conditionalFormatting sqref="L185:L187">
    <cfRule type="containsText" dxfId="4829" priority="963" operator="containsText" text="DPR not submitted">
      <formula>NOT(ISERROR(SEARCH("DPR not submitted",L185)))</formula>
    </cfRule>
    <cfRule type="containsText" dxfId="4828" priority="964" operator="containsText" text="Yet to be approved">
      <formula>NOT(ISERROR(SEARCH("Yet to be approved",L185)))</formula>
    </cfRule>
  </conditionalFormatting>
  <conditionalFormatting sqref="K172:K183">
    <cfRule type="containsText" dxfId="4827" priority="978" operator="containsText" text="DPR not submitted">
      <formula>NOT(ISERROR(SEARCH("DPR not submitted",K172)))</formula>
    </cfRule>
    <cfRule type="containsText" dxfId="4826" priority="979" operator="containsText" text="Yet to be approved">
      <formula>NOT(ISERROR(SEARCH("Yet to be approved",K172)))</formula>
    </cfRule>
  </conditionalFormatting>
  <conditionalFormatting sqref="D125:D130">
    <cfRule type="containsText" dxfId="4825" priority="1160" operator="containsText" text="DPR not submitted">
      <formula>NOT(ISERROR(SEARCH("DPR not submitted",D125)))</formula>
    </cfRule>
    <cfRule type="containsText" dxfId="4824" priority="1161" operator="containsText" text="Yet to be approved">
      <formula>NOT(ISERROR(SEARCH("Yet to be approved",D125)))</formula>
    </cfRule>
  </conditionalFormatting>
  <conditionalFormatting sqref="G119:G123">
    <cfRule type="containsText" dxfId="4823" priority="1175" operator="containsText" text="DPR not submitted">
      <formula>NOT(ISERROR(SEARCH("DPR not submitted",G119)))</formula>
    </cfRule>
    <cfRule type="containsText" dxfId="4822" priority="1176" operator="containsText" text="Yet to be approved">
      <formula>NOT(ISERROR(SEARCH("Yet to be approved",G119)))</formula>
    </cfRule>
  </conditionalFormatting>
  <conditionalFormatting sqref="H119:H123">
    <cfRule type="containsText" dxfId="4821" priority="1173" operator="containsText" text="DPR not submitted">
      <formula>NOT(ISERROR(SEARCH("DPR not submitted",H119)))</formula>
    </cfRule>
    <cfRule type="containsText" dxfId="4820" priority="1174" operator="containsText" text="Yet to be approved">
      <formula>NOT(ISERROR(SEARCH("Yet to be approved",H119)))</formula>
    </cfRule>
  </conditionalFormatting>
  <conditionalFormatting sqref="L102:L104">
    <cfRule type="containsText" dxfId="4819" priority="1235" operator="containsText" text="DPR not submitted">
      <formula>NOT(ISERROR(SEARCH("DPR not submitted",L102)))</formula>
    </cfRule>
    <cfRule type="containsText" dxfId="4818" priority="1236" operator="containsText" text="Yet to be approved">
      <formula>NOT(ISERROR(SEARCH("Yet to be approved",L102)))</formula>
    </cfRule>
  </conditionalFormatting>
  <conditionalFormatting sqref="L11">
    <cfRule type="containsText" dxfId="4817" priority="1759" operator="containsText" text="DPR not submitted">
      <formula>NOT(ISERROR(SEARCH("DPR not submitted",L11)))</formula>
    </cfRule>
    <cfRule type="containsText" dxfId="4816" priority="1760" operator="containsText" text="Yet to be approved">
      <formula>NOT(ISERROR(SEARCH("Yet to be approved",L11)))</formula>
    </cfRule>
  </conditionalFormatting>
  <conditionalFormatting sqref="D248:D249">
    <cfRule type="containsText" dxfId="4815" priority="497" operator="containsText" text="DPR not submitted">
      <formula>NOT(ISERROR(SEARCH("DPR not submitted",D248)))</formula>
    </cfRule>
    <cfRule type="containsText" dxfId="4814" priority="498" operator="containsText" text="Yet to be approved">
      <formula>NOT(ISERROR(SEARCH("Yet to be approved",D248)))</formula>
    </cfRule>
  </conditionalFormatting>
  <conditionalFormatting sqref="G245:G246">
    <cfRule type="containsText" dxfId="4813" priority="512" operator="containsText" text="DPR not submitted">
      <formula>NOT(ISERROR(SEARCH("DPR not submitted",G245)))</formula>
    </cfRule>
    <cfRule type="containsText" dxfId="4812" priority="513" operator="containsText" text="Yet to be approved">
      <formula>NOT(ISERROR(SEARCH("Yet to be approved",G245)))</formula>
    </cfRule>
  </conditionalFormatting>
  <conditionalFormatting sqref="H240:H243">
    <cfRule type="containsText" dxfId="4811" priority="527" operator="containsText" text="DPR not submitted">
      <formula>NOT(ISERROR(SEARCH("DPR not submitted",H240)))</formula>
    </cfRule>
    <cfRule type="containsText" dxfId="4810" priority="528" operator="containsText" text="Yet to be approved">
      <formula>NOT(ISERROR(SEARCH("Yet to be approved",H240)))</formula>
    </cfRule>
  </conditionalFormatting>
  <conditionalFormatting sqref="I236:I238">
    <cfRule type="containsText" dxfId="4809" priority="542" operator="containsText" text="DPR not submitted">
      <formula>NOT(ISERROR(SEARCH("DPR not submitted",I236)))</formula>
    </cfRule>
    <cfRule type="containsText" dxfId="4808" priority="543" operator="containsText" text="Yet to be approved">
      <formula>NOT(ISERROR(SEARCH("Yet to be approved",I236)))</formula>
    </cfRule>
  </conditionalFormatting>
  <conditionalFormatting sqref="J234">
    <cfRule type="containsText" dxfId="4807" priority="557" operator="containsText" text="DPR not submitted">
      <formula>NOT(ISERROR(SEARCH("DPR not submitted",J234)))</formula>
    </cfRule>
    <cfRule type="containsText" dxfId="4806" priority="558" operator="containsText" text="Yet to be approved">
      <formula>NOT(ISERROR(SEARCH("Yet to be approved",J234)))</formula>
    </cfRule>
  </conditionalFormatting>
  <conditionalFormatting sqref="L233">
    <cfRule type="containsText" dxfId="4805" priority="572" operator="containsText" text="DPR not submitted">
      <formula>NOT(ISERROR(SEARCH("DPR not submitted",L233)))</formula>
    </cfRule>
    <cfRule type="containsText" dxfId="4804" priority="573" operator="containsText" text="Yet to be approved">
      <formula>NOT(ISERROR(SEARCH("Yet to be approved",L233)))</formula>
    </cfRule>
  </conditionalFormatting>
  <conditionalFormatting sqref="K232">
    <cfRule type="containsText" dxfId="4803" priority="587" operator="containsText" text="DPR not submitted">
      <formula>NOT(ISERROR(SEARCH("DPR not submitted",K232)))</formula>
    </cfRule>
    <cfRule type="containsText" dxfId="4802" priority="588" operator="containsText" text="Yet to be approved">
      <formula>NOT(ISERROR(SEARCH("Yet to be approved",K232)))</formula>
    </cfRule>
  </conditionalFormatting>
  <conditionalFormatting sqref="E220">
    <cfRule type="containsText" dxfId="4801" priority="737" operator="containsText" text="DPR not submitted">
      <formula>NOT(ISERROR(SEARCH("DPR not submitted",E220)))</formula>
    </cfRule>
    <cfRule type="containsText" dxfId="4800" priority="738" operator="containsText" text="Yet to be approved">
      <formula>NOT(ISERROR(SEARCH("Yet to be approved",E220)))</formula>
    </cfRule>
  </conditionalFormatting>
  <conditionalFormatting sqref="D218">
    <cfRule type="containsText" dxfId="4799" priority="752" operator="containsText" text="DPR not submitted">
      <formula>NOT(ISERROR(SEARCH("DPR not submitted",D218)))</formula>
    </cfRule>
    <cfRule type="containsText" dxfId="4798" priority="753" operator="containsText" text="Yet to be approved">
      <formula>NOT(ISERROR(SEARCH("Yet to be approved",D218)))</formula>
    </cfRule>
  </conditionalFormatting>
  <conditionalFormatting sqref="G215:G216">
    <cfRule type="containsText" dxfId="4797" priority="767" operator="containsText" text="DPR not submitted">
      <formula>NOT(ISERROR(SEARCH("DPR not submitted",G215)))</formula>
    </cfRule>
    <cfRule type="containsText" dxfId="4796" priority="768" operator="containsText" text="Yet to be approved">
      <formula>NOT(ISERROR(SEARCH("Yet to be approved",G215)))</formula>
    </cfRule>
  </conditionalFormatting>
  <conditionalFormatting sqref="H213">
    <cfRule type="containsText" dxfId="4795" priority="782" operator="containsText" text="DPR not submitted">
      <formula>NOT(ISERROR(SEARCH("DPR not submitted",H213)))</formula>
    </cfRule>
    <cfRule type="containsText" dxfId="4794" priority="783" operator="containsText" text="Yet to be approved">
      <formula>NOT(ISERROR(SEARCH("Yet to be approved",H213)))</formula>
    </cfRule>
  </conditionalFormatting>
  <conditionalFormatting sqref="I212">
    <cfRule type="containsText" dxfId="4793" priority="797" operator="containsText" text="DPR not submitted">
      <formula>NOT(ISERROR(SEARCH("DPR not submitted",I212)))</formula>
    </cfRule>
    <cfRule type="containsText" dxfId="4792" priority="798" operator="containsText" text="Yet to be approved">
      <formula>NOT(ISERROR(SEARCH("Yet to be approved",I212)))</formula>
    </cfRule>
  </conditionalFormatting>
  <conditionalFormatting sqref="J210">
    <cfRule type="containsText" dxfId="4791" priority="812" operator="containsText" text="DPR not submitted">
      <formula>NOT(ISERROR(SEARCH("DPR not submitted",J210)))</formula>
    </cfRule>
    <cfRule type="containsText" dxfId="4790" priority="813" operator="containsText" text="Yet to be approved">
      <formula>NOT(ISERROR(SEARCH("Yet to be approved",J210)))</formula>
    </cfRule>
  </conditionalFormatting>
  <conditionalFormatting sqref="L207:L208">
    <cfRule type="containsText" dxfId="4789" priority="827" operator="containsText" text="DPR not submitted">
      <formula>NOT(ISERROR(SEARCH("DPR not submitted",L207)))</formula>
    </cfRule>
    <cfRule type="containsText" dxfId="4788" priority="828" operator="containsText" text="Yet to be approved">
      <formula>NOT(ISERROR(SEARCH("Yet to be approved",L207)))</formula>
    </cfRule>
  </conditionalFormatting>
  <conditionalFormatting sqref="E207:E208">
    <cfRule type="containsText" dxfId="4787" priority="839" operator="containsText" text="DPR not submitted">
      <formula>NOT(ISERROR(SEARCH("DPR not submitted",E207)))</formula>
    </cfRule>
    <cfRule type="containsText" dxfId="4786" priority="840" operator="containsText" text="Yet to be approved">
      <formula>NOT(ISERROR(SEARCH("Yet to be approved",E207)))</formula>
    </cfRule>
  </conditionalFormatting>
  <conditionalFormatting sqref="E156:E159">
    <cfRule type="containsText" dxfId="4785" priority="1043" operator="containsText" text="DPR not submitted">
      <formula>NOT(ISERROR(SEARCH("DPR not submitted",E156)))</formula>
    </cfRule>
    <cfRule type="containsText" dxfId="4784" priority="1044" operator="containsText" text="Yet to be approved">
      <formula>NOT(ISERROR(SEARCH("Yet to be approved",E156)))</formula>
    </cfRule>
  </conditionalFormatting>
  <conditionalFormatting sqref="J119:J123">
    <cfRule type="containsText" dxfId="4783" priority="1169" operator="containsText" text="DPR not submitted">
      <formula>NOT(ISERROR(SEARCH("DPR not submitted",J119)))</formula>
    </cfRule>
    <cfRule type="containsText" dxfId="4782" priority="1170" operator="containsText" text="Yet to be approved">
      <formula>NOT(ISERROR(SEARCH("Yet to be approved",J119)))</formula>
    </cfRule>
  </conditionalFormatting>
  <conditionalFormatting sqref="L115:L117">
    <cfRule type="containsText" dxfId="4781" priority="1184" operator="containsText" text="DPR not submitted">
      <formula>NOT(ISERROR(SEARCH("DPR not submitted",L115)))</formula>
    </cfRule>
    <cfRule type="containsText" dxfId="4780" priority="1185" operator="containsText" text="Yet to be approved">
      <formula>NOT(ISERROR(SEARCH("Yet to be approved",L115)))</formula>
    </cfRule>
  </conditionalFormatting>
  <conditionalFormatting sqref="K110:K113">
    <cfRule type="containsText" dxfId="4779" priority="1199" operator="containsText" text="DPR not submitted">
      <formula>NOT(ISERROR(SEARCH("DPR not submitted",K110)))</formula>
    </cfRule>
    <cfRule type="containsText" dxfId="4778" priority="1200" operator="containsText" text="Yet to be approved">
      <formula>NOT(ISERROR(SEARCH("Yet to be approved",K110)))</formula>
    </cfRule>
  </conditionalFormatting>
  <conditionalFormatting sqref="K11">
    <cfRule type="containsText" dxfId="4777" priority="1631" operator="containsText" text="DPR not submitted">
      <formula>NOT(ISERROR(SEARCH("DPR not submitted",K11)))</formula>
    </cfRule>
    <cfRule type="containsText" dxfId="4776" priority="1632" operator="containsText" text="Yet to be approved">
      <formula>NOT(ISERROR(SEARCH("Yet to be approved",K11)))</formula>
    </cfRule>
  </conditionalFormatting>
  <conditionalFormatting sqref="H251:H252">
    <cfRule type="containsText" dxfId="4775" priority="459" operator="containsText" text="DPR not submitted">
      <formula>NOT(ISERROR(SEARCH("DPR not submitted",H251)))</formula>
    </cfRule>
    <cfRule type="containsText" dxfId="4774" priority="460" operator="containsText" text="Yet to be approved">
      <formula>NOT(ISERROR(SEARCH("Yet to be approved",H251)))</formula>
    </cfRule>
  </conditionalFormatting>
  <conditionalFormatting sqref="J248:J249">
    <cfRule type="containsText" dxfId="4773" priority="489" operator="containsText" text="DPR not submitted">
      <formula>NOT(ISERROR(SEARCH("DPR not submitted",J248)))</formula>
    </cfRule>
    <cfRule type="containsText" dxfId="4772" priority="490" operator="containsText" text="Yet to be approved">
      <formula>NOT(ISERROR(SEARCH("Yet to be approved",J248)))</formula>
    </cfRule>
  </conditionalFormatting>
  <conditionalFormatting sqref="L245:L246">
    <cfRule type="containsText" dxfId="4771" priority="504" operator="containsText" text="DPR not submitted">
      <formula>NOT(ISERROR(SEARCH("DPR not submitted",L245)))</formula>
    </cfRule>
    <cfRule type="containsText" dxfId="4770" priority="505" operator="containsText" text="Yet to be approved">
      <formula>NOT(ISERROR(SEARCH("Yet to be approved",L245)))</formula>
    </cfRule>
  </conditionalFormatting>
  <conditionalFormatting sqref="K240:K243">
    <cfRule type="containsText" dxfId="4769" priority="519" operator="containsText" text="DPR not submitted">
      <formula>NOT(ISERROR(SEARCH("DPR not submitted",K240)))</formula>
    </cfRule>
    <cfRule type="containsText" dxfId="4768" priority="520" operator="containsText" text="Yet to be approved">
      <formula>NOT(ISERROR(SEARCH("Yet to be approved",K240)))</formula>
    </cfRule>
  </conditionalFormatting>
  <conditionalFormatting sqref="E226">
    <cfRule type="containsText" dxfId="4767" priority="669" operator="containsText" text="DPR not submitted">
      <formula>NOT(ISERROR(SEARCH("DPR not submitted",E226)))</formula>
    </cfRule>
    <cfRule type="containsText" dxfId="4766" priority="670" operator="containsText" text="Yet to be approved">
      <formula>NOT(ISERROR(SEARCH("Yet to be approved",E226)))</formula>
    </cfRule>
  </conditionalFormatting>
  <conditionalFormatting sqref="D224">
    <cfRule type="containsText" dxfId="4765" priority="684" operator="containsText" text="DPR not submitted">
      <formula>NOT(ISERROR(SEARCH("DPR not submitted",D224)))</formula>
    </cfRule>
    <cfRule type="containsText" dxfId="4764" priority="685" operator="containsText" text="Yet to be approved">
      <formula>NOT(ISERROR(SEARCH("Yet to be approved",D224)))</formula>
    </cfRule>
  </conditionalFormatting>
  <conditionalFormatting sqref="G223">
    <cfRule type="containsText" dxfId="4763" priority="699" operator="containsText" text="DPR not submitted">
      <formula>NOT(ISERROR(SEARCH("DPR not submitted",G223)))</formula>
    </cfRule>
    <cfRule type="containsText" dxfId="4762" priority="700" operator="containsText" text="Yet to be approved">
      <formula>NOT(ISERROR(SEARCH("Yet to be approved",G223)))</formula>
    </cfRule>
  </conditionalFormatting>
  <conditionalFormatting sqref="D42:D46">
    <cfRule type="containsText" dxfId="4761" priority="1466" operator="containsText" text="DPR not submitted">
      <formula>NOT(ISERROR(SEARCH("DPR not submitted",D42)))</formula>
    </cfRule>
    <cfRule type="containsText" dxfId="4760" priority="1467" operator="containsText" text="Yet to be approved">
      <formula>NOT(ISERROR(SEARCH("Yet to be approved",D42)))</formula>
    </cfRule>
  </conditionalFormatting>
  <conditionalFormatting sqref="K29:K40">
    <cfRule type="containsText" dxfId="4759" priority="1471" operator="containsText" text="DPR not submitted">
      <formula>NOT(ISERROR(SEARCH("DPR not submitted",K29)))</formula>
    </cfRule>
    <cfRule type="containsText" dxfId="4758" priority="1472" operator="containsText" text="Yet to be approved">
      <formula>NOT(ISERROR(SEARCH("Yet to be approved",K29)))</formula>
    </cfRule>
  </conditionalFormatting>
  <conditionalFormatting sqref="D156:D159">
    <cfRule type="containsText" dxfId="4757" priority="1041" operator="containsText" text="DPR not submitted">
      <formula>NOT(ISERROR(SEARCH("DPR not submitted",D156)))</formula>
    </cfRule>
    <cfRule type="containsText" dxfId="4756" priority="1042" operator="containsText" text="Yet to be approved">
      <formula>NOT(ISERROR(SEARCH("Yet to be approved",D156)))</formula>
    </cfRule>
  </conditionalFormatting>
  <conditionalFormatting sqref="G152:G154">
    <cfRule type="containsText" dxfId="4755" priority="1056" operator="containsText" text="DPR not submitted">
      <formula>NOT(ISERROR(SEARCH("DPR not submitted",G152)))</formula>
    </cfRule>
    <cfRule type="containsText" dxfId="4754" priority="1057" operator="containsText" text="Yet to be approved">
      <formula>NOT(ISERROR(SEARCH("Yet to be approved",G152)))</formula>
    </cfRule>
  </conditionalFormatting>
  <conditionalFormatting sqref="I148">
    <cfRule type="containsText" dxfId="4753" priority="1086" operator="containsText" text="DPR not submitted">
      <formula>NOT(ISERROR(SEARCH("DPR not submitted",I148)))</formula>
    </cfRule>
    <cfRule type="containsText" dxfId="4752" priority="1087" operator="containsText" text="Yet to be approved">
      <formula>NOT(ISERROR(SEARCH("Yet to be approved",I148)))</formula>
    </cfRule>
  </conditionalFormatting>
  <conditionalFormatting sqref="I29:I40">
    <cfRule type="containsText" dxfId="4751" priority="1477" operator="containsText" text="DPR not submitted">
      <formula>NOT(ISERROR(SEARCH("DPR not submitted",I29)))</formula>
    </cfRule>
    <cfRule type="containsText" dxfId="4750" priority="1478" operator="containsText" text="Yet to be approved">
      <formula>NOT(ISERROR(SEARCH("Yet to be approved",I29)))</formula>
    </cfRule>
  </conditionalFormatting>
  <conditionalFormatting sqref="S1:S11 S273:S274 S254:S258 S265:S271 S276:S1048576">
    <cfRule type="cellIs" dxfId="4749" priority="1504" operator="lessThan">
      <formula>0</formula>
    </cfRule>
  </conditionalFormatting>
  <conditionalFormatting sqref="D12:D27">
    <cfRule type="containsText" dxfId="4748" priority="1500" operator="containsText" text="DPR not submitted">
      <formula>NOT(ISERROR(SEARCH("DPR not submitted",D12)))</formula>
    </cfRule>
    <cfRule type="containsText" dxfId="4747" priority="1501" operator="containsText" text="Yet to be approved">
      <formula>NOT(ISERROR(SEARCH("Yet to be approved",D12)))</formula>
    </cfRule>
  </conditionalFormatting>
  <conditionalFormatting sqref="G12:G27">
    <cfRule type="containsText" dxfId="4746" priority="1498" operator="containsText" text="DPR not submitted">
      <formula>NOT(ISERROR(SEARCH("DPR not submitted",G12)))</formula>
    </cfRule>
    <cfRule type="containsText" dxfId="4745" priority="1499" operator="containsText" text="Yet to be approved">
      <formula>NOT(ISERROR(SEARCH("Yet to be approved",G12)))</formula>
    </cfRule>
  </conditionalFormatting>
  <conditionalFormatting sqref="H12:H27">
    <cfRule type="containsText" dxfId="4744" priority="1496" operator="containsText" text="DPR not submitted">
      <formula>NOT(ISERROR(SEARCH("DPR not submitted",H12)))</formula>
    </cfRule>
    <cfRule type="containsText" dxfId="4743" priority="1497" operator="containsText" text="Yet to be approved">
      <formula>NOT(ISERROR(SEARCH("Yet to be approved",H12)))</formula>
    </cfRule>
  </conditionalFormatting>
  <conditionalFormatting sqref="I12:I27">
    <cfRule type="containsText" dxfId="4742" priority="1494" operator="containsText" text="DPR not submitted">
      <formula>NOT(ISERROR(SEARCH("DPR not submitted",I12)))</formula>
    </cfRule>
    <cfRule type="containsText" dxfId="4741" priority="1495" operator="containsText" text="Yet to be approved">
      <formula>NOT(ISERROR(SEARCH("Yet to be approved",I12)))</formula>
    </cfRule>
  </conditionalFormatting>
  <conditionalFormatting sqref="J12:J27">
    <cfRule type="containsText" dxfId="4740" priority="1492" operator="containsText" text="DPR not submitted">
      <formula>NOT(ISERROR(SEARCH("DPR not submitted",J12)))</formula>
    </cfRule>
    <cfRule type="containsText" dxfId="4739" priority="1493" operator="containsText" text="Yet to be approved">
      <formula>NOT(ISERROR(SEARCH("Yet to be approved",J12)))</formula>
    </cfRule>
  </conditionalFormatting>
  <conditionalFormatting sqref="L12:L27">
    <cfRule type="containsText" dxfId="4738" priority="1490" operator="containsText" text="DPR not submitted">
      <formula>NOT(ISERROR(SEARCH("DPR not submitted",L12)))</formula>
    </cfRule>
    <cfRule type="containsText" dxfId="4737" priority="1491" operator="containsText" text="Yet to be approved">
      <formula>NOT(ISERROR(SEARCH("Yet to be approved",L12)))</formula>
    </cfRule>
  </conditionalFormatting>
  <conditionalFormatting sqref="K12:K27">
    <cfRule type="containsText" dxfId="4736" priority="1488" operator="containsText" text="DPR not submitted">
      <formula>NOT(ISERROR(SEARCH("DPR not submitted",K12)))</formula>
    </cfRule>
    <cfRule type="containsText" dxfId="4735" priority="1489" operator="containsText" text="Yet to be approved">
      <formula>NOT(ISERROR(SEARCH("Yet to be approved",K12)))</formula>
    </cfRule>
  </conditionalFormatting>
  <conditionalFormatting sqref="S12:S27">
    <cfRule type="cellIs" dxfId="4734" priority="1487" operator="lessThan">
      <formula>0</formula>
    </cfRule>
  </conditionalFormatting>
  <conditionalFormatting sqref="D29:D40">
    <cfRule type="containsText" dxfId="4733" priority="1483" operator="containsText" text="DPR not submitted">
      <formula>NOT(ISERROR(SEARCH("DPR not submitted",D29)))</formula>
    </cfRule>
    <cfRule type="containsText" dxfId="4732" priority="1484" operator="containsText" text="Yet to be approved">
      <formula>NOT(ISERROR(SEARCH("Yet to be approved",D29)))</formula>
    </cfRule>
  </conditionalFormatting>
  <conditionalFormatting sqref="G29:G40">
    <cfRule type="containsText" dxfId="4731" priority="1481" operator="containsText" text="DPR not submitted">
      <formula>NOT(ISERROR(SEARCH("DPR not submitted",G29)))</formula>
    </cfRule>
    <cfRule type="containsText" dxfId="4730" priority="1482" operator="containsText" text="Yet to be approved">
      <formula>NOT(ISERROR(SEARCH("Yet to be approved",G29)))</formula>
    </cfRule>
  </conditionalFormatting>
  <conditionalFormatting sqref="H29:H40">
    <cfRule type="containsText" dxfId="4729" priority="1479" operator="containsText" text="DPR not submitted">
      <formula>NOT(ISERROR(SEARCH("DPR not submitted",H29)))</formula>
    </cfRule>
    <cfRule type="containsText" dxfId="4728" priority="1480" operator="containsText" text="Yet to be approved">
      <formula>NOT(ISERROR(SEARCH("Yet to be approved",H29)))</formula>
    </cfRule>
  </conditionalFormatting>
  <conditionalFormatting sqref="J29:J40">
    <cfRule type="containsText" dxfId="4727" priority="1475" operator="containsText" text="DPR not submitted">
      <formula>NOT(ISERROR(SEARCH("DPR not submitted",J29)))</formula>
    </cfRule>
    <cfRule type="containsText" dxfId="4726" priority="1476" operator="containsText" text="Yet to be approved">
      <formula>NOT(ISERROR(SEARCH("Yet to be approved",J29)))</formula>
    </cfRule>
  </conditionalFormatting>
  <conditionalFormatting sqref="L29:L40">
    <cfRule type="containsText" dxfId="4725" priority="1473" operator="containsText" text="DPR not submitted">
      <formula>NOT(ISERROR(SEARCH("DPR not submitted",L29)))</formula>
    </cfRule>
    <cfRule type="containsText" dxfId="4724" priority="1474" operator="containsText" text="Yet to be approved">
      <formula>NOT(ISERROR(SEARCH("Yet to be approved",L29)))</formula>
    </cfRule>
  </conditionalFormatting>
  <conditionalFormatting sqref="S29:S40">
    <cfRule type="cellIs" dxfId="4723" priority="1470" operator="lessThan">
      <formula>0</formula>
    </cfRule>
  </conditionalFormatting>
  <conditionalFormatting sqref="G42:G46">
    <cfRule type="containsText" dxfId="4722" priority="1464" operator="containsText" text="DPR not submitted">
      <formula>NOT(ISERROR(SEARCH("DPR not submitted",G42)))</formula>
    </cfRule>
    <cfRule type="containsText" dxfId="4721" priority="1465" operator="containsText" text="Yet to be approved">
      <formula>NOT(ISERROR(SEARCH("Yet to be approved",G42)))</formula>
    </cfRule>
  </conditionalFormatting>
  <conditionalFormatting sqref="H42:H46">
    <cfRule type="containsText" dxfId="4720" priority="1462" operator="containsText" text="DPR not submitted">
      <formula>NOT(ISERROR(SEARCH("DPR not submitted",H42)))</formula>
    </cfRule>
    <cfRule type="containsText" dxfId="4719" priority="1463" operator="containsText" text="Yet to be approved">
      <formula>NOT(ISERROR(SEARCH("Yet to be approved",H42)))</formula>
    </cfRule>
  </conditionalFormatting>
  <conditionalFormatting sqref="I42:I46">
    <cfRule type="containsText" dxfId="4718" priority="1460" operator="containsText" text="DPR not submitted">
      <formula>NOT(ISERROR(SEARCH("DPR not submitted",I42)))</formula>
    </cfRule>
    <cfRule type="containsText" dxfId="4717" priority="1461" operator="containsText" text="Yet to be approved">
      <formula>NOT(ISERROR(SEARCH("Yet to be approved",I42)))</formula>
    </cfRule>
  </conditionalFormatting>
  <conditionalFormatting sqref="J42:J46">
    <cfRule type="containsText" dxfId="4716" priority="1458" operator="containsText" text="DPR not submitted">
      <formula>NOT(ISERROR(SEARCH("DPR not submitted",J42)))</formula>
    </cfRule>
    <cfRule type="containsText" dxfId="4715" priority="1459" operator="containsText" text="Yet to be approved">
      <formula>NOT(ISERROR(SEARCH("Yet to be approved",J42)))</formula>
    </cfRule>
  </conditionalFormatting>
  <conditionalFormatting sqref="L42:L46">
    <cfRule type="containsText" dxfId="4714" priority="1456" operator="containsText" text="DPR not submitted">
      <formula>NOT(ISERROR(SEARCH("DPR not submitted",L42)))</formula>
    </cfRule>
    <cfRule type="containsText" dxfId="4713" priority="1457" operator="containsText" text="Yet to be approved">
      <formula>NOT(ISERROR(SEARCH("Yet to be approved",L42)))</formula>
    </cfRule>
  </conditionalFormatting>
  <conditionalFormatting sqref="K42:K46">
    <cfRule type="containsText" dxfId="4712" priority="1454" operator="containsText" text="DPR not submitted">
      <formula>NOT(ISERROR(SEARCH("DPR not submitted",K42)))</formula>
    </cfRule>
    <cfRule type="containsText" dxfId="4711" priority="1455" operator="containsText" text="Yet to be approved">
      <formula>NOT(ISERROR(SEARCH("Yet to be approved",K42)))</formula>
    </cfRule>
  </conditionalFormatting>
  <conditionalFormatting sqref="S42:S46">
    <cfRule type="cellIs" dxfId="4710" priority="1453" operator="lessThan">
      <formula>0</formula>
    </cfRule>
  </conditionalFormatting>
  <conditionalFormatting sqref="D48:D50">
    <cfRule type="containsText" dxfId="4709" priority="1449" operator="containsText" text="DPR not submitted">
      <formula>NOT(ISERROR(SEARCH("DPR not submitted",D48)))</formula>
    </cfRule>
    <cfRule type="containsText" dxfId="4708" priority="1450" operator="containsText" text="Yet to be approved">
      <formula>NOT(ISERROR(SEARCH("Yet to be approved",D48)))</formula>
    </cfRule>
  </conditionalFormatting>
  <conditionalFormatting sqref="E48:E50">
    <cfRule type="containsText" dxfId="4707" priority="1451" operator="containsText" text="DPR not submitted">
      <formula>NOT(ISERROR(SEARCH("DPR not submitted",E48)))</formula>
    </cfRule>
    <cfRule type="containsText" dxfId="4706" priority="1452" operator="containsText" text="Yet to be approved">
      <formula>NOT(ISERROR(SEARCH("Yet to be approved",E48)))</formula>
    </cfRule>
  </conditionalFormatting>
  <conditionalFormatting sqref="G48:G50">
    <cfRule type="containsText" dxfId="4705" priority="1447" operator="containsText" text="DPR not submitted">
      <formula>NOT(ISERROR(SEARCH("DPR not submitted",G48)))</formula>
    </cfRule>
    <cfRule type="containsText" dxfId="4704" priority="1448" operator="containsText" text="Yet to be approved">
      <formula>NOT(ISERROR(SEARCH("Yet to be approved",G48)))</formula>
    </cfRule>
  </conditionalFormatting>
  <conditionalFormatting sqref="H48:H50">
    <cfRule type="containsText" dxfId="4703" priority="1445" operator="containsText" text="DPR not submitted">
      <formula>NOT(ISERROR(SEARCH("DPR not submitted",H48)))</formula>
    </cfRule>
    <cfRule type="containsText" dxfId="4702" priority="1446" operator="containsText" text="Yet to be approved">
      <formula>NOT(ISERROR(SEARCH("Yet to be approved",H48)))</formula>
    </cfRule>
  </conditionalFormatting>
  <conditionalFormatting sqref="I48:I50">
    <cfRule type="containsText" dxfId="4701" priority="1443" operator="containsText" text="DPR not submitted">
      <formula>NOT(ISERROR(SEARCH("DPR not submitted",I48)))</formula>
    </cfRule>
    <cfRule type="containsText" dxfId="4700" priority="1444" operator="containsText" text="Yet to be approved">
      <formula>NOT(ISERROR(SEARCH("Yet to be approved",I48)))</formula>
    </cfRule>
  </conditionalFormatting>
  <conditionalFormatting sqref="J48:J50">
    <cfRule type="containsText" dxfId="4699" priority="1441" operator="containsText" text="DPR not submitted">
      <formula>NOT(ISERROR(SEARCH("DPR not submitted",J48)))</formula>
    </cfRule>
    <cfRule type="containsText" dxfId="4698" priority="1442" operator="containsText" text="Yet to be approved">
      <formula>NOT(ISERROR(SEARCH("Yet to be approved",J48)))</formula>
    </cfRule>
  </conditionalFormatting>
  <conditionalFormatting sqref="S48:S50">
    <cfRule type="cellIs" dxfId="4697" priority="1436" operator="lessThan">
      <formula>0</formula>
    </cfRule>
  </conditionalFormatting>
  <conditionalFormatting sqref="D52">
    <cfRule type="containsText" dxfId="4696" priority="1432" operator="containsText" text="DPR not submitted">
      <formula>NOT(ISERROR(SEARCH("DPR not submitted",D52)))</formula>
    </cfRule>
    <cfRule type="containsText" dxfId="4695" priority="1433" operator="containsText" text="Yet to be approved">
      <formula>NOT(ISERROR(SEARCH("Yet to be approved",D52)))</formula>
    </cfRule>
  </conditionalFormatting>
  <conditionalFormatting sqref="E52">
    <cfRule type="containsText" dxfId="4694" priority="1434" operator="containsText" text="DPR not submitted">
      <formula>NOT(ISERROR(SEARCH("DPR not submitted",E52)))</formula>
    </cfRule>
    <cfRule type="containsText" dxfId="4693" priority="1435" operator="containsText" text="Yet to be approved">
      <formula>NOT(ISERROR(SEARCH("Yet to be approved",E52)))</formula>
    </cfRule>
  </conditionalFormatting>
  <conditionalFormatting sqref="G52">
    <cfRule type="containsText" dxfId="4692" priority="1430" operator="containsText" text="DPR not submitted">
      <formula>NOT(ISERROR(SEARCH("DPR not submitted",G52)))</formula>
    </cfRule>
    <cfRule type="containsText" dxfId="4691" priority="1431" operator="containsText" text="Yet to be approved">
      <formula>NOT(ISERROR(SEARCH("Yet to be approved",G52)))</formula>
    </cfRule>
  </conditionalFormatting>
  <conditionalFormatting sqref="H52">
    <cfRule type="containsText" dxfId="4690" priority="1428" operator="containsText" text="DPR not submitted">
      <formula>NOT(ISERROR(SEARCH("DPR not submitted",H52)))</formula>
    </cfRule>
    <cfRule type="containsText" dxfId="4689" priority="1429" operator="containsText" text="Yet to be approved">
      <formula>NOT(ISERROR(SEARCH("Yet to be approved",H52)))</formula>
    </cfRule>
  </conditionalFormatting>
  <conditionalFormatting sqref="K52">
    <cfRule type="containsText" dxfId="4688" priority="1420" operator="containsText" text="DPR not submitted">
      <formula>NOT(ISERROR(SEARCH("DPR not submitted",K52)))</formula>
    </cfRule>
    <cfRule type="containsText" dxfId="4687" priority="1421" operator="containsText" text="Yet to be approved">
      <formula>NOT(ISERROR(SEARCH("Yet to be approved",K52)))</formula>
    </cfRule>
  </conditionalFormatting>
  <conditionalFormatting sqref="S52">
    <cfRule type="cellIs" dxfId="4686" priority="1419" operator="lessThan">
      <formula>0</formula>
    </cfRule>
  </conditionalFormatting>
  <conditionalFormatting sqref="D54">
    <cfRule type="containsText" dxfId="4685" priority="1415" operator="containsText" text="DPR not submitted">
      <formula>NOT(ISERROR(SEARCH("DPR not submitted",D54)))</formula>
    </cfRule>
    <cfRule type="containsText" dxfId="4684" priority="1416" operator="containsText" text="Yet to be approved">
      <formula>NOT(ISERROR(SEARCH("Yet to be approved",D54)))</formula>
    </cfRule>
  </conditionalFormatting>
  <conditionalFormatting sqref="E54">
    <cfRule type="containsText" dxfId="4683" priority="1417" operator="containsText" text="DPR not submitted">
      <formula>NOT(ISERROR(SEARCH("DPR not submitted",E54)))</formula>
    </cfRule>
    <cfRule type="containsText" dxfId="4682" priority="1418" operator="containsText" text="Yet to be approved">
      <formula>NOT(ISERROR(SEARCH("Yet to be approved",E54)))</formula>
    </cfRule>
  </conditionalFormatting>
  <conditionalFormatting sqref="I54">
    <cfRule type="containsText" dxfId="4681" priority="1409" operator="containsText" text="DPR not submitted">
      <formula>NOT(ISERROR(SEARCH("DPR not submitted",I54)))</formula>
    </cfRule>
    <cfRule type="containsText" dxfId="4680" priority="1410" operator="containsText" text="Yet to be approved">
      <formula>NOT(ISERROR(SEARCH("Yet to be approved",I54)))</formula>
    </cfRule>
  </conditionalFormatting>
  <conditionalFormatting sqref="L54">
    <cfRule type="containsText" dxfId="4679" priority="1405" operator="containsText" text="DPR not submitted">
      <formula>NOT(ISERROR(SEARCH("DPR not submitted",L54)))</formula>
    </cfRule>
    <cfRule type="containsText" dxfId="4678" priority="1406" operator="containsText" text="Yet to be approved">
      <formula>NOT(ISERROR(SEARCH("Yet to be approved",L54)))</formula>
    </cfRule>
  </conditionalFormatting>
  <conditionalFormatting sqref="K54">
    <cfRule type="containsText" dxfId="4677" priority="1403" operator="containsText" text="DPR not submitted">
      <formula>NOT(ISERROR(SEARCH("DPR not submitted",K54)))</formula>
    </cfRule>
    <cfRule type="containsText" dxfId="4676" priority="1404" operator="containsText" text="Yet to be approved">
      <formula>NOT(ISERROR(SEARCH("Yet to be approved",K54)))</formula>
    </cfRule>
  </conditionalFormatting>
  <conditionalFormatting sqref="S54">
    <cfRule type="cellIs" dxfId="4675" priority="1402" operator="lessThan">
      <formula>0</formula>
    </cfRule>
  </conditionalFormatting>
  <conditionalFormatting sqref="G56:G58">
    <cfRule type="containsText" dxfId="4674" priority="1396" operator="containsText" text="DPR not submitted">
      <formula>NOT(ISERROR(SEARCH("DPR not submitted",G56)))</formula>
    </cfRule>
    <cfRule type="containsText" dxfId="4673" priority="1397" operator="containsText" text="Yet to be approved">
      <formula>NOT(ISERROR(SEARCH("Yet to be approved",G56)))</formula>
    </cfRule>
  </conditionalFormatting>
  <conditionalFormatting sqref="H56:H58">
    <cfRule type="containsText" dxfId="4672" priority="1394" operator="containsText" text="DPR not submitted">
      <formula>NOT(ISERROR(SEARCH("DPR not submitted",H56)))</formula>
    </cfRule>
    <cfRule type="containsText" dxfId="4671" priority="1395" operator="containsText" text="Yet to be approved">
      <formula>NOT(ISERROR(SEARCH("Yet to be approved",H56)))</formula>
    </cfRule>
  </conditionalFormatting>
  <conditionalFormatting sqref="J56:J58">
    <cfRule type="containsText" dxfId="4670" priority="1390" operator="containsText" text="DPR not submitted">
      <formula>NOT(ISERROR(SEARCH("DPR not submitted",J56)))</formula>
    </cfRule>
    <cfRule type="containsText" dxfId="4669" priority="1391" operator="containsText" text="Yet to be approved">
      <formula>NOT(ISERROR(SEARCH("Yet to be approved",J56)))</formula>
    </cfRule>
  </conditionalFormatting>
  <conditionalFormatting sqref="L56:L58">
    <cfRule type="containsText" dxfId="4668" priority="1388" operator="containsText" text="DPR not submitted">
      <formula>NOT(ISERROR(SEARCH("DPR not submitted",L56)))</formula>
    </cfRule>
    <cfRule type="containsText" dxfId="4667" priority="1389" operator="containsText" text="Yet to be approved">
      <formula>NOT(ISERROR(SEARCH("Yet to be approved",L56)))</formula>
    </cfRule>
  </conditionalFormatting>
  <conditionalFormatting sqref="K56:K58">
    <cfRule type="containsText" dxfId="4666" priority="1386" operator="containsText" text="DPR not submitted">
      <formula>NOT(ISERROR(SEARCH("DPR not submitted",K56)))</formula>
    </cfRule>
    <cfRule type="containsText" dxfId="4665" priority="1387" operator="containsText" text="Yet to be approved">
      <formula>NOT(ISERROR(SEARCH("Yet to be approved",K56)))</formula>
    </cfRule>
  </conditionalFormatting>
  <conditionalFormatting sqref="S56:S58">
    <cfRule type="cellIs" dxfId="4664" priority="1385" operator="lessThan">
      <formula>0</formula>
    </cfRule>
  </conditionalFormatting>
  <conditionalFormatting sqref="D60:D62">
    <cfRule type="containsText" dxfId="4663" priority="1381" operator="containsText" text="DPR not submitted">
      <formula>NOT(ISERROR(SEARCH("DPR not submitted",D60)))</formula>
    </cfRule>
    <cfRule type="containsText" dxfId="4662" priority="1382" operator="containsText" text="Yet to be approved">
      <formula>NOT(ISERROR(SEARCH("Yet to be approved",D60)))</formula>
    </cfRule>
  </conditionalFormatting>
  <conditionalFormatting sqref="E60:E62">
    <cfRule type="containsText" dxfId="4661" priority="1383" operator="containsText" text="DPR not submitted">
      <formula>NOT(ISERROR(SEARCH("DPR not submitted",E60)))</formula>
    </cfRule>
    <cfRule type="containsText" dxfId="4660" priority="1384" operator="containsText" text="Yet to be approved">
      <formula>NOT(ISERROR(SEARCH("Yet to be approved",E60)))</formula>
    </cfRule>
  </conditionalFormatting>
  <conditionalFormatting sqref="G60:G62">
    <cfRule type="containsText" dxfId="4659" priority="1379" operator="containsText" text="DPR not submitted">
      <formula>NOT(ISERROR(SEARCH("DPR not submitted",G60)))</formula>
    </cfRule>
    <cfRule type="containsText" dxfId="4658" priority="1380" operator="containsText" text="Yet to be approved">
      <formula>NOT(ISERROR(SEARCH("Yet to be approved",G60)))</formula>
    </cfRule>
  </conditionalFormatting>
  <conditionalFormatting sqref="I60:I62">
    <cfRule type="containsText" dxfId="4657" priority="1375" operator="containsText" text="DPR not submitted">
      <formula>NOT(ISERROR(SEARCH("DPR not submitted",I60)))</formula>
    </cfRule>
    <cfRule type="containsText" dxfId="4656" priority="1376" operator="containsText" text="Yet to be approved">
      <formula>NOT(ISERROR(SEARCH("Yet to be approved",I60)))</formula>
    </cfRule>
  </conditionalFormatting>
  <conditionalFormatting sqref="J60:J62">
    <cfRule type="containsText" dxfId="4655" priority="1373" operator="containsText" text="DPR not submitted">
      <formula>NOT(ISERROR(SEARCH("DPR not submitted",J60)))</formula>
    </cfRule>
    <cfRule type="containsText" dxfId="4654" priority="1374" operator="containsText" text="Yet to be approved">
      <formula>NOT(ISERROR(SEARCH("Yet to be approved",J60)))</formula>
    </cfRule>
  </conditionalFormatting>
  <conditionalFormatting sqref="L60:L62">
    <cfRule type="containsText" dxfId="4653" priority="1371" operator="containsText" text="DPR not submitted">
      <formula>NOT(ISERROR(SEARCH("DPR not submitted",L60)))</formula>
    </cfRule>
    <cfRule type="containsText" dxfId="4652" priority="1372" operator="containsText" text="Yet to be approved">
      <formula>NOT(ISERROR(SEARCH("Yet to be approved",L60)))</formula>
    </cfRule>
  </conditionalFormatting>
  <conditionalFormatting sqref="K60:K62">
    <cfRule type="containsText" dxfId="4651" priority="1369" operator="containsText" text="DPR not submitted">
      <formula>NOT(ISERROR(SEARCH("DPR not submitted",K60)))</formula>
    </cfRule>
    <cfRule type="containsText" dxfId="4650" priority="1370" operator="containsText" text="Yet to be approved">
      <formula>NOT(ISERROR(SEARCH("Yet to be approved",K60)))</formula>
    </cfRule>
  </conditionalFormatting>
  <conditionalFormatting sqref="S60:S62">
    <cfRule type="cellIs" dxfId="4649" priority="1368" operator="lessThan">
      <formula>0</formula>
    </cfRule>
  </conditionalFormatting>
  <conditionalFormatting sqref="D64:D65">
    <cfRule type="containsText" dxfId="4648" priority="1364" operator="containsText" text="DPR not submitted">
      <formula>NOT(ISERROR(SEARCH("DPR not submitted",D64)))</formula>
    </cfRule>
    <cfRule type="containsText" dxfId="4647" priority="1365" operator="containsText" text="Yet to be approved">
      <formula>NOT(ISERROR(SEARCH("Yet to be approved",D64)))</formula>
    </cfRule>
  </conditionalFormatting>
  <conditionalFormatting sqref="E64:E65">
    <cfRule type="containsText" dxfId="4646" priority="1366" operator="containsText" text="DPR not submitted">
      <formula>NOT(ISERROR(SEARCH("DPR not submitted",E64)))</formula>
    </cfRule>
    <cfRule type="containsText" dxfId="4645" priority="1367" operator="containsText" text="Yet to be approved">
      <formula>NOT(ISERROR(SEARCH("Yet to be approved",E64)))</formula>
    </cfRule>
  </conditionalFormatting>
  <conditionalFormatting sqref="H64:H65">
    <cfRule type="containsText" dxfId="4644" priority="1360" operator="containsText" text="DPR not submitted">
      <formula>NOT(ISERROR(SEARCH("DPR not submitted",H64)))</formula>
    </cfRule>
    <cfRule type="containsText" dxfId="4643" priority="1361" operator="containsText" text="Yet to be approved">
      <formula>NOT(ISERROR(SEARCH("Yet to be approved",H64)))</formula>
    </cfRule>
  </conditionalFormatting>
  <conditionalFormatting sqref="I64:I65">
    <cfRule type="containsText" dxfId="4642" priority="1358" operator="containsText" text="DPR not submitted">
      <formula>NOT(ISERROR(SEARCH("DPR not submitted",I64)))</formula>
    </cfRule>
    <cfRule type="containsText" dxfId="4641" priority="1359" operator="containsText" text="Yet to be approved">
      <formula>NOT(ISERROR(SEARCH("Yet to be approved",I64)))</formula>
    </cfRule>
  </conditionalFormatting>
  <conditionalFormatting sqref="J64:J65">
    <cfRule type="containsText" dxfId="4640" priority="1356" operator="containsText" text="DPR not submitted">
      <formula>NOT(ISERROR(SEARCH("DPR not submitted",J64)))</formula>
    </cfRule>
    <cfRule type="containsText" dxfId="4639" priority="1357" operator="containsText" text="Yet to be approved">
      <formula>NOT(ISERROR(SEARCH("Yet to be approved",J64)))</formula>
    </cfRule>
  </conditionalFormatting>
  <conditionalFormatting sqref="K64:K65">
    <cfRule type="containsText" dxfId="4638" priority="1352" operator="containsText" text="DPR not submitted">
      <formula>NOT(ISERROR(SEARCH("DPR not submitted",K64)))</formula>
    </cfRule>
    <cfRule type="containsText" dxfId="4637" priority="1353" operator="containsText" text="Yet to be approved">
      <formula>NOT(ISERROR(SEARCH("Yet to be approved",K64)))</formula>
    </cfRule>
  </conditionalFormatting>
  <conditionalFormatting sqref="S64:S65">
    <cfRule type="cellIs" dxfId="4636" priority="1351" operator="lessThan">
      <formula>0</formula>
    </cfRule>
  </conditionalFormatting>
  <conditionalFormatting sqref="E67:E70">
    <cfRule type="containsText" dxfId="4635" priority="1349" operator="containsText" text="DPR not submitted">
      <formula>NOT(ISERROR(SEARCH("DPR not submitted",E67)))</formula>
    </cfRule>
    <cfRule type="containsText" dxfId="4634" priority="1350" operator="containsText" text="Yet to be approved">
      <formula>NOT(ISERROR(SEARCH("Yet to be approved",E67)))</formula>
    </cfRule>
  </conditionalFormatting>
  <conditionalFormatting sqref="G67:G70">
    <cfRule type="containsText" dxfId="4633" priority="1345" operator="containsText" text="DPR not submitted">
      <formula>NOT(ISERROR(SEARCH("DPR not submitted",G67)))</formula>
    </cfRule>
    <cfRule type="containsText" dxfId="4632" priority="1346" operator="containsText" text="Yet to be approved">
      <formula>NOT(ISERROR(SEARCH("Yet to be approved",G67)))</formula>
    </cfRule>
  </conditionalFormatting>
  <conditionalFormatting sqref="H67:H70">
    <cfRule type="containsText" dxfId="4631" priority="1343" operator="containsText" text="DPR not submitted">
      <formula>NOT(ISERROR(SEARCH("DPR not submitted",H67)))</formula>
    </cfRule>
    <cfRule type="containsText" dxfId="4630" priority="1344" operator="containsText" text="Yet to be approved">
      <formula>NOT(ISERROR(SEARCH("Yet to be approved",H67)))</formula>
    </cfRule>
  </conditionalFormatting>
  <conditionalFormatting sqref="I67:I70">
    <cfRule type="containsText" dxfId="4629" priority="1341" operator="containsText" text="DPR not submitted">
      <formula>NOT(ISERROR(SEARCH("DPR not submitted",I67)))</formula>
    </cfRule>
    <cfRule type="containsText" dxfId="4628" priority="1342" operator="containsText" text="Yet to be approved">
      <formula>NOT(ISERROR(SEARCH("Yet to be approved",I67)))</formula>
    </cfRule>
  </conditionalFormatting>
  <conditionalFormatting sqref="L67:L70">
    <cfRule type="containsText" dxfId="4627" priority="1337" operator="containsText" text="DPR not submitted">
      <formula>NOT(ISERROR(SEARCH("DPR not submitted",L67)))</formula>
    </cfRule>
    <cfRule type="containsText" dxfId="4626" priority="1338" operator="containsText" text="Yet to be approved">
      <formula>NOT(ISERROR(SEARCH("Yet to be approved",L67)))</formula>
    </cfRule>
  </conditionalFormatting>
  <conditionalFormatting sqref="S67:S70">
    <cfRule type="cellIs" dxfId="4625" priority="1334" operator="lessThan">
      <formula>0</formula>
    </cfRule>
  </conditionalFormatting>
  <conditionalFormatting sqref="D72:D81">
    <cfRule type="containsText" dxfId="4624" priority="1330" operator="containsText" text="DPR not submitted">
      <formula>NOT(ISERROR(SEARCH("DPR not submitted",D72)))</formula>
    </cfRule>
    <cfRule type="containsText" dxfId="4623" priority="1331" operator="containsText" text="Yet to be approved">
      <formula>NOT(ISERROR(SEARCH("Yet to be approved",D72)))</formula>
    </cfRule>
  </conditionalFormatting>
  <conditionalFormatting sqref="G72:G81">
    <cfRule type="containsText" dxfId="4622" priority="1328" operator="containsText" text="DPR not submitted">
      <formula>NOT(ISERROR(SEARCH("DPR not submitted",G72)))</formula>
    </cfRule>
    <cfRule type="containsText" dxfId="4621" priority="1329" operator="containsText" text="Yet to be approved">
      <formula>NOT(ISERROR(SEARCH("Yet to be approved",G72)))</formula>
    </cfRule>
  </conditionalFormatting>
  <conditionalFormatting sqref="H72:H81">
    <cfRule type="containsText" dxfId="4620" priority="1326" operator="containsText" text="DPR not submitted">
      <formula>NOT(ISERROR(SEARCH("DPR not submitted",H72)))</formula>
    </cfRule>
    <cfRule type="containsText" dxfId="4619" priority="1327" operator="containsText" text="Yet to be approved">
      <formula>NOT(ISERROR(SEARCH("Yet to be approved",H72)))</formula>
    </cfRule>
  </conditionalFormatting>
  <conditionalFormatting sqref="K72:K81">
    <cfRule type="containsText" dxfId="4618" priority="1318" operator="containsText" text="DPR not submitted">
      <formula>NOT(ISERROR(SEARCH("DPR not submitted",K72)))</formula>
    </cfRule>
    <cfRule type="containsText" dxfId="4617" priority="1319" operator="containsText" text="Yet to be approved">
      <formula>NOT(ISERROR(SEARCH("Yet to be approved",K72)))</formula>
    </cfRule>
  </conditionalFormatting>
  <conditionalFormatting sqref="S72:S81">
    <cfRule type="cellIs" dxfId="4616" priority="1317" operator="lessThan">
      <formula>0</formula>
    </cfRule>
  </conditionalFormatting>
  <conditionalFormatting sqref="D83:D85">
    <cfRule type="containsText" dxfId="4615" priority="1313" operator="containsText" text="DPR not submitted">
      <formula>NOT(ISERROR(SEARCH("DPR not submitted",D83)))</formula>
    </cfRule>
    <cfRule type="containsText" dxfId="4614" priority="1314" operator="containsText" text="Yet to be approved">
      <formula>NOT(ISERROR(SEARCH("Yet to be approved",D83)))</formula>
    </cfRule>
  </conditionalFormatting>
  <conditionalFormatting sqref="E83:E85">
    <cfRule type="containsText" dxfId="4613" priority="1315" operator="containsText" text="DPR not submitted">
      <formula>NOT(ISERROR(SEARCH("DPR not submitted",E83)))</formula>
    </cfRule>
    <cfRule type="containsText" dxfId="4612" priority="1316" operator="containsText" text="Yet to be approved">
      <formula>NOT(ISERROR(SEARCH("Yet to be approved",E83)))</formula>
    </cfRule>
  </conditionalFormatting>
  <conditionalFormatting sqref="G83:G85">
    <cfRule type="containsText" dxfId="4611" priority="1311" operator="containsText" text="DPR not submitted">
      <formula>NOT(ISERROR(SEARCH("DPR not submitted",G83)))</formula>
    </cfRule>
    <cfRule type="containsText" dxfId="4610" priority="1312" operator="containsText" text="Yet to be approved">
      <formula>NOT(ISERROR(SEARCH("Yet to be approved",G83)))</formula>
    </cfRule>
  </conditionalFormatting>
  <conditionalFormatting sqref="J83:J85">
    <cfRule type="containsText" dxfId="4609" priority="1305" operator="containsText" text="DPR not submitted">
      <formula>NOT(ISERROR(SEARCH("DPR not submitted",J83)))</formula>
    </cfRule>
    <cfRule type="containsText" dxfId="4608" priority="1306" operator="containsText" text="Yet to be approved">
      <formula>NOT(ISERROR(SEARCH("Yet to be approved",J83)))</formula>
    </cfRule>
  </conditionalFormatting>
  <conditionalFormatting sqref="S83:S85">
    <cfRule type="cellIs" dxfId="4607" priority="1300" operator="lessThan">
      <formula>0</formula>
    </cfRule>
  </conditionalFormatting>
  <conditionalFormatting sqref="E87:E93">
    <cfRule type="containsText" dxfId="4606" priority="1298" operator="containsText" text="DPR not submitted">
      <formula>NOT(ISERROR(SEARCH("DPR not submitted",E87)))</formula>
    </cfRule>
    <cfRule type="containsText" dxfId="4605" priority="1299" operator="containsText" text="Yet to be approved">
      <formula>NOT(ISERROR(SEARCH("Yet to be approved",E87)))</formula>
    </cfRule>
  </conditionalFormatting>
  <conditionalFormatting sqref="H87:H93">
    <cfRule type="containsText" dxfId="4604" priority="1292" operator="containsText" text="DPR not submitted">
      <formula>NOT(ISERROR(SEARCH("DPR not submitted",H87)))</formula>
    </cfRule>
    <cfRule type="containsText" dxfId="4603" priority="1293" operator="containsText" text="Yet to be approved">
      <formula>NOT(ISERROR(SEARCH("Yet to be approved",H87)))</formula>
    </cfRule>
  </conditionalFormatting>
  <conditionalFormatting sqref="I87:I93">
    <cfRule type="containsText" dxfId="4602" priority="1290" operator="containsText" text="DPR not submitted">
      <formula>NOT(ISERROR(SEARCH("DPR not submitted",I87)))</formula>
    </cfRule>
    <cfRule type="containsText" dxfId="4601" priority="1291" operator="containsText" text="Yet to be approved">
      <formula>NOT(ISERROR(SEARCH("Yet to be approved",I87)))</formula>
    </cfRule>
  </conditionalFormatting>
  <conditionalFormatting sqref="L87:L93">
    <cfRule type="containsText" dxfId="4600" priority="1286" operator="containsText" text="DPR not submitted">
      <formula>NOT(ISERROR(SEARCH("DPR not submitted",L87)))</formula>
    </cfRule>
    <cfRule type="containsText" dxfId="4599" priority="1287" operator="containsText" text="Yet to be approved">
      <formula>NOT(ISERROR(SEARCH("Yet to be approved",L87)))</formula>
    </cfRule>
  </conditionalFormatting>
  <conditionalFormatting sqref="K87:K93">
    <cfRule type="containsText" dxfId="4598" priority="1284" operator="containsText" text="DPR not submitted">
      <formula>NOT(ISERROR(SEARCH("DPR not submitted",K87)))</formula>
    </cfRule>
    <cfRule type="containsText" dxfId="4597" priority="1285" operator="containsText" text="Yet to be approved">
      <formula>NOT(ISERROR(SEARCH("Yet to be approved",K87)))</formula>
    </cfRule>
  </conditionalFormatting>
  <conditionalFormatting sqref="S87:S93">
    <cfRule type="cellIs" dxfId="4596" priority="1283" operator="lessThan">
      <formula>0</formula>
    </cfRule>
  </conditionalFormatting>
  <conditionalFormatting sqref="G95:G96">
    <cfRule type="containsText" dxfId="4595" priority="1277" operator="containsText" text="DPR not submitted">
      <formula>NOT(ISERROR(SEARCH("DPR not submitted",G95)))</formula>
    </cfRule>
    <cfRule type="containsText" dxfId="4594" priority="1278" operator="containsText" text="Yet to be approved">
      <formula>NOT(ISERROR(SEARCH("Yet to be approved",G95)))</formula>
    </cfRule>
  </conditionalFormatting>
  <conditionalFormatting sqref="H95:H96">
    <cfRule type="containsText" dxfId="4593" priority="1275" operator="containsText" text="DPR not submitted">
      <formula>NOT(ISERROR(SEARCH("DPR not submitted",H95)))</formula>
    </cfRule>
    <cfRule type="containsText" dxfId="4592" priority="1276" operator="containsText" text="Yet to be approved">
      <formula>NOT(ISERROR(SEARCH("Yet to be approved",H95)))</formula>
    </cfRule>
  </conditionalFormatting>
  <conditionalFormatting sqref="I95:I96">
    <cfRule type="containsText" dxfId="4591" priority="1273" operator="containsText" text="DPR not submitted">
      <formula>NOT(ISERROR(SEARCH("DPR not submitted",I95)))</formula>
    </cfRule>
    <cfRule type="containsText" dxfId="4590" priority="1274" operator="containsText" text="Yet to be approved">
      <formula>NOT(ISERROR(SEARCH("Yet to be approved",I95)))</formula>
    </cfRule>
  </conditionalFormatting>
  <conditionalFormatting sqref="J95:J96">
    <cfRule type="containsText" dxfId="4589" priority="1271" operator="containsText" text="DPR not submitted">
      <formula>NOT(ISERROR(SEARCH("DPR not submitted",J95)))</formula>
    </cfRule>
    <cfRule type="containsText" dxfId="4588" priority="1272" operator="containsText" text="Yet to be approved">
      <formula>NOT(ISERROR(SEARCH("Yet to be approved",J95)))</formula>
    </cfRule>
  </conditionalFormatting>
  <conditionalFormatting sqref="L95:L96">
    <cfRule type="containsText" dxfId="4587" priority="1269" operator="containsText" text="DPR not submitted">
      <formula>NOT(ISERROR(SEARCH("DPR not submitted",L95)))</formula>
    </cfRule>
    <cfRule type="containsText" dxfId="4586" priority="1270" operator="containsText" text="Yet to be approved">
      <formula>NOT(ISERROR(SEARCH("Yet to be approved",L95)))</formula>
    </cfRule>
  </conditionalFormatting>
  <conditionalFormatting sqref="K95:K96">
    <cfRule type="containsText" dxfId="4585" priority="1267" operator="containsText" text="DPR not submitted">
      <formula>NOT(ISERROR(SEARCH("DPR not submitted",K95)))</formula>
    </cfRule>
    <cfRule type="containsText" dxfId="4584" priority="1268" operator="containsText" text="Yet to be approved">
      <formula>NOT(ISERROR(SEARCH("Yet to be approved",K95)))</formula>
    </cfRule>
  </conditionalFormatting>
  <conditionalFormatting sqref="S95:S96">
    <cfRule type="cellIs" dxfId="4583" priority="1266" operator="lessThan">
      <formula>0</formula>
    </cfRule>
  </conditionalFormatting>
  <conditionalFormatting sqref="D98:D100">
    <cfRule type="containsText" dxfId="4582" priority="1262" operator="containsText" text="DPR not submitted">
      <formula>NOT(ISERROR(SEARCH("DPR not submitted",D98)))</formula>
    </cfRule>
    <cfRule type="containsText" dxfId="4581" priority="1263" operator="containsText" text="Yet to be approved">
      <formula>NOT(ISERROR(SEARCH("Yet to be approved",D98)))</formula>
    </cfRule>
  </conditionalFormatting>
  <conditionalFormatting sqref="G98:G100">
    <cfRule type="containsText" dxfId="4580" priority="1260" operator="containsText" text="DPR not submitted">
      <formula>NOT(ISERROR(SEARCH("DPR not submitted",G98)))</formula>
    </cfRule>
    <cfRule type="containsText" dxfId="4579" priority="1261" operator="containsText" text="Yet to be approved">
      <formula>NOT(ISERROR(SEARCH("Yet to be approved",G98)))</formula>
    </cfRule>
  </conditionalFormatting>
  <conditionalFormatting sqref="H98:H100">
    <cfRule type="containsText" dxfId="4578" priority="1258" operator="containsText" text="DPR not submitted">
      <formula>NOT(ISERROR(SEARCH("DPR not submitted",H98)))</formula>
    </cfRule>
    <cfRule type="containsText" dxfId="4577" priority="1259" operator="containsText" text="Yet to be approved">
      <formula>NOT(ISERROR(SEARCH("Yet to be approved",H98)))</formula>
    </cfRule>
  </conditionalFormatting>
  <conditionalFormatting sqref="I98:I100">
    <cfRule type="containsText" dxfId="4576" priority="1256" operator="containsText" text="DPR not submitted">
      <formula>NOT(ISERROR(SEARCH("DPR not submitted",I98)))</formula>
    </cfRule>
    <cfRule type="containsText" dxfId="4575" priority="1257" operator="containsText" text="Yet to be approved">
      <formula>NOT(ISERROR(SEARCH("Yet to be approved",I98)))</formula>
    </cfRule>
  </conditionalFormatting>
  <conditionalFormatting sqref="J98:J100">
    <cfRule type="containsText" dxfId="4574" priority="1254" operator="containsText" text="DPR not submitted">
      <formula>NOT(ISERROR(SEARCH("DPR not submitted",J98)))</formula>
    </cfRule>
    <cfRule type="containsText" dxfId="4573" priority="1255" operator="containsText" text="Yet to be approved">
      <formula>NOT(ISERROR(SEARCH("Yet to be approved",J98)))</formula>
    </cfRule>
  </conditionalFormatting>
  <conditionalFormatting sqref="L98:L100">
    <cfRule type="containsText" dxfId="4572" priority="1252" operator="containsText" text="DPR not submitted">
      <formula>NOT(ISERROR(SEARCH("DPR not submitted",L98)))</formula>
    </cfRule>
    <cfRule type="containsText" dxfId="4571" priority="1253" operator="containsText" text="Yet to be approved">
      <formula>NOT(ISERROR(SEARCH("Yet to be approved",L98)))</formula>
    </cfRule>
  </conditionalFormatting>
  <conditionalFormatting sqref="K98:K100">
    <cfRule type="containsText" dxfId="4570" priority="1250" operator="containsText" text="DPR not submitted">
      <formula>NOT(ISERROR(SEARCH("DPR not submitted",K98)))</formula>
    </cfRule>
    <cfRule type="containsText" dxfId="4569" priority="1251" operator="containsText" text="Yet to be approved">
      <formula>NOT(ISERROR(SEARCH("Yet to be approved",K98)))</formula>
    </cfRule>
  </conditionalFormatting>
  <conditionalFormatting sqref="S98:S100">
    <cfRule type="cellIs" dxfId="4568" priority="1249" operator="lessThan">
      <formula>0</formula>
    </cfRule>
  </conditionalFormatting>
  <conditionalFormatting sqref="D102:D104">
    <cfRule type="containsText" dxfId="4567" priority="1245" operator="containsText" text="DPR not submitted">
      <formula>NOT(ISERROR(SEARCH("DPR not submitted",D102)))</formula>
    </cfRule>
    <cfRule type="containsText" dxfId="4566" priority="1246" operator="containsText" text="Yet to be approved">
      <formula>NOT(ISERROR(SEARCH("Yet to be approved",D102)))</formula>
    </cfRule>
  </conditionalFormatting>
  <conditionalFormatting sqref="E102:E104">
    <cfRule type="containsText" dxfId="4565" priority="1247" operator="containsText" text="DPR not submitted">
      <formula>NOT(ISERROR(SEARCH("DPR not submitted",E102)))</formula>
    </cfRule>
    <cfRule type="containsText" dxfId="4564" priority="1248" operator="containsText" text="Yet to be approved">
      <formula>NOT(ISERROR(SEARCH("Yet to be approved",E102)))</formula>
    </cfRule>
  </conditionalFormatting>
  <conditionalFormatting sqref="G102:G104">
    <cfRule type="containsText" dxfId="4563" priority="1243" operator="containsText" text="DPR not submitted">
      <formula>NOT(ISERROR(SEARCH("DPR not submitted",G102)))</formula>
    </cfRule>
    <cfRule type="containsText" dxfId="4562" priority="1244" operator="containsText" text="Yet to be approved">
      <formula>NOT(ISERROR(SEARCH("Yet to be approved",G102)))</formula>
    </cfRule>
  </conditionalFormatting>
  <conditionalFormatting sqref="H102:H104">
    <cfRule type="containsText" dxfId="4561" priority="1241" operator="containsText" text="DPR not submitted">
      <formula>NOT(ISERROR(SEARCH("DPR not submitted",H102)))</formula>
    </cfRule>
    <cfRule type="containsText" dxfId="4560" priority="1242" operator="containsText" text="Yet to be approved">
      <formula>NOT(ISERROR(SEARCH("Yet to be approved",H102)))</formula>
    </cfRule>
  </conditionalFormatting>
  <conditionalFormatting sqref="I102:I104">
    <cfRule type="containsText" dxfId="4559" priority="1239" operator="containsText" text="DPR not submitted">
      <formula>NOT(ISERROR(SEARCH("DPR not submitted",I102)))</formula>
    </cfRule>
    <cfRule type="containsText" dxfId="4558" priority="1240" operator="containsText" text="Yet to be approved">
      <formula>NOT(ISERROR(SEARCH("Yet to be approved",I102)))</formula>
    </cfRule>
  </conditionalFormatting>
  <conditionalFormatting sqref="J102:J104">
    <cfRule type="containsText" dxfId="4557" priority="1237" operator="containsText" text="DPR not submitted">
      <formula>NOT(ISERROR(SEARCH("DPR not submitted",J102)))</formula>
    </cfRule>
    <cfRule type="containsText" dxfId="4556" priority="1238" operator="containsText" text="Yet to be approved">
      <formula>NOT(ISERROR(SEARCH("Yet to be approved",J102)))</formula>
    </cfRule>
  </conditionalFormatting>
  <conditionalFormatting sqref="K102:K104">
    <cfRule type="containsText" dxfId="4555" priority="1233" operator="containsText" text="DPR not submitted">
      <formula>NOT(ISERROR(SEARCH("DPR not submitted",K102)))</formula>
    </cfRule>
    <cfRule type="containsText" dxfId="4554" priority="1234" operator="containsText" text="Yet to be approved">
      <formula>NOT(ISERROR(SEARCH("Yet to be approved",K102)))</formula>
    </cfRule>
  </conditionalFormatting>
  <conditionalFormatting sqref="S102:S104">
    <cfRule type="cellIs" dxfId="4553" priority="1232" operator="lessThan">
      <formula>0</formula>
    </cfRule>
  </conditionalFormatting>
  <conditionalFormatting sqref="D106:D108">
    <cfRule type="containsText" dxfId="4552" priority="1228" operator="containsText" text="DPR not submitted">
      <formula>NOT(ISERROR(SEARCH("DPR not submitted",D106)))</formula>
    </cfRule>
    <cfRule type="containsText" dxfId="4551" priority="1229" operator="containsText" text="Yet to be approved">
      <formula>NOT(ISERROR(SEARCH("Yet to be approved",D106)))</formula>
    </cfRule>
  </conditionalFormatting>
  <conditionalFormatting sqref="E106:E108">
    <cfRule type="containsText" dxfId="4550" priority="1230" operator="containsText" text="DPR not submitted">
      <formula>NOT(ISERROR(SEARCH("DPR not submitted",E106)))</formula>
    </cfRule>
    <cfRule type="containsText" dxfId="4549" priority="1231" operator="containsText" text="Yet to be approved">
      <formula>NOT(ISERROR(SEARCH("Yet to be approved",E106)))</formula>
    </cfRule>
  </conditionalFormatting>
  <conditionalFormatting sqref="H106:H108">
    <cfRule type="containsText" dxfId="4548" priority="1224" operator="containsText" text="DPR not submitted">
      <formula>NOT(ISERROR(SEARCH("DPR not submitted",H106)))</formula>
    </cfRule>
    <cfRule type="containsText" dxfId="4547" priority="1225" operator="containsText" text="Yet to be approved">
      <formula>NOT(ISERROR(SEARCH("Yet to be approved",H106)))</formula>
    </cfRule>
  </conditionalFormatting>
  <conditionalFormatting sqref="I106:I108">
    <cfRule type="containsText" dxfId="4546" priority="1222" operator="containsText" text="DPR not submitted">
      <formula>NOT(ISERROR(SEARCH("DPR not submitted",I106)))</formula>
    </cfRule>
    <cfRule type="containsText" dxfId="4545" priority="1223" operator="containsText" text="Yet to be approved">
      <formula>NOT(ISERROR(SEARCH("Yet to be approved",I106)))</formula>
    </cfRule>
  </conditionalFormatting>
  <conditionalFormatting sqref="J106:J108">
    <cfRule type="containsText" dxfId="4544" priority="1220" operator="containsText" text="DPR not submitted">
      <formula>NOT(ISERROR(SEARCH("DPR not submitted",J106)))</formula>
    </cfRule>
    <cfRule type="containsText" dxfId="4543" priority="1221" operator="containsText" text="Yet to be approved">
      <formula>NOT(ISERROR(SEARCH("Yet to be approved",J106)))</formula>
    </cfRule>
  </conditionalFormatting>
  <conditionalFormatting sqref="S106:S108">
    <cfRule type="cellIs" dxfId="4542" priority="1215" operator="lessThan">
      <formula>0</formula>
    </cfRule>
  </conditionalFormatting>
  <conditionalFormatting sqref="E110:E113">
    <cfRule type="containsText" dxfId="4541" priority="1213" operator="containsText" text="DPR not submitted">
      <formula>NOT(ISERROR(SEARCH("DPR not submitted",E110)))</formula>
    </cfRule>
    <cfRule type="containsText" dxfId="4540" priority="1214" operator="containsText" text="Yet to be approved">
      <formula>NOT(ISERROR(SEARCH("Yet to be approved",E110)))</formula>
    </cfRule>
  </conditionalFormatting>
  <conditionalFormatting sqref="G110:G113">
    <cfRule type="containsText" dxfId="4539" priority="1209" operator="containsText" text="DPR not submitted">
      <formula>NOT(ISERROR(SEARCH("DPR not submitted",G110)))</formula>
    </cfRule>
    <cfRule type="containsText" dxfId="4538" priority="1210" operator="containsText" text="Yet to be approved">
      <formula>NOT(ISERROR(SEARCH("Yet to be approved",G110)))</formula>
    </cfRule>
  </conditionalFormatting>
  <conditionalFormatting sqref="H110:H113">
    <cfRule type="containsText" dxfId="4537" priority="1207" operator="containsText" text="DPR not submitted">
      <formula>NOT(ISERROR(SEARCH("DPR not submitted",H110)))</formula>
    </cfRule>
    <cfRule type="containsText" dxfId="4536" priority="1208" operator="containsText" text="Yet to be approved">
      <formula>NOT(ISERROR(SEARCH("Yet to be approved",H110)))</formula>
    </cfRule>
  </conditionalFormatting>
  <conditionalFormatting sqref="L110:L113">
    <cfRule type="containsText" dxfId="4535" priority="1201" operator="containsText" text="DPR not submitted">
      <formula>NOT(ISERROR(SEARCH("DPR not submitted",L110)))</formula>
    </cfRule>
    <cfRule type="containsText" dxfId="4534" priority="1202" operator="containsText" text="Yet to be approved">
      <formula>NOT(ISERROR(SEARCH("Yet to be approved",L110)))</formula>
    </cfRule>
  </conditionalFormatting>
  <conditionalFormatting sqref="S110:S113">
    <cfRule type="cellIs" dxfId="4533" priority="1198" operator="lessThan">
      <formula>0</formula>
    </cfRule>
  </conditionalFormatting>
  <conditionalFormatting sqref="D115:D117">
    <cfRule type="containsText" dxfId="4532" priority="1194" operator="containsText" text="DPR not submitted">
      <formula>NOT(ISERROR(SEARCH("DPR not submitted",D115)))</formula>
    </cfRule>
    <cfRule type="containsText" dxfId="4531" priority="1195" operator="containsText" text="Yet to be approved">
      <formula>NOT(ISERROR(SEARCH("Yet to be approved",D115)))</formula>
    </cfRule>
  </conditionalFormatting>
  <conditionalFormatting sqref="I115:I117">
    <cfRule type="containsText" dxfId="4530" priority="1188" operator="containsText" text="DPR not submitted">
      <formula>NOT(ISERROR(SEARCH("DPR not submitted",I115)))</formula>
    </cfRule>
    <cfRule type="containsText" dxfId="4529" priority="1189" operator="containsText" text="Yet to be approved">
      <formula>NOT(ISERROR(SEARCH("Yet to be approved",I115)))</formula>
    </cfRule>
  </conditionalFormatting>
  <conditionalFormatting sqref="J115:J117">
    <cfRule type="containsText" dxfId="4528" priority="1186" operator="containsText" text="DPR not submitted">
      <formula>NOT(ISERROR(SEARCH("DPR not submitted",J115)))</formula>
    </cfRule>
    <cfRule type="containsText" dxfId="4527" priority="1187" operator="containsText" text="Yet to be approved">
      <formula>NOT(ISERROR(SEARCH("Yet to be approved",J115)))</formula>
    </cfRule>
  </conditionalFormatting>
  <conditionalFormatting sqref="S115:S117">
    <cfRule type="cellIs" dxfId="4526" priority="1181" operator="lessThan">
      <formula>0</formula>
    </cfRule>
  </conditionalFormatting>
  <conditionalFormatting sqref="I119:I123">
    <cfRule type="containsText" dxfId="4525" priority="1171" operator="containsText" text="DPR not submitted">
      <formula>NOT(ISERROR(SEARCH("DPR not submitted",I119)))</formula>
    </cfRule>
    <cfRule type="containsText" dxfId="4524" priority="1172" operator="containsText" text="Yet to be approved">
      <formula>NOT(ISERROR(SEARCH("Yet to be approved",I119)))</formula>
    </cfRule>
  </conditionalFormatting>
  <conditionalFormatting sqref="K119:K123">
    <cfRule type="containsText" dxfId="4523" priority="1165" operator="containsText" text="DPR not submitted">
      <formula>NOT(ISERROR(SEARCH("DPR not submitted",K119)))</formula>
    </cfRule>
    <cfRule type="containsText" dxfId="4522" priority="1166" operator="containsText" text="Yet to be approved">
      <formula>NOT(ISERROR(SEARCH("Yet to be approved",K119)))</formula>
    </cfRule>
  </conditionalFormatting>
  <conditionalFormatting sqref="S119:S123">
    <cfRule type="cellIs" dxfId="4521" priority="1164" operator="lessThan">
      <formula>0</formula>
    </cfRule>
  </conditionalFormatting>
  <conditionalFormatting sqref="E125:E130">
    <cfRule type="containsText" dxfId="4520" priority="1162" operator="containsText" text="DPR not submitted">
      <formula>NOT(ISERROR(SEARCH("DPR not submitted",E125)))</formula>
    </cfRule>
    <cfRule type="containsText" dxfId="4519" priority="1163" operator="containsText" text="Yet to be approved">
      <formula>NOT(ISERROR(SEARCH("Yet to be approved",E125)))</formula>
    </cfRule>
  </conditionalFormatting>
  <conditionalFormatting sqref="G125:G130">
    <cfRule type="containsText" dxfId="4518" priority="1158" operator="containsText" text="DPR not submitted">
      <formula>NOT(ISERROR(SEARCH("DPR not submitted",G125)))</formula>
    </cfRule>
    <cfRule type="containsText" dxfId="4517" priority="1159" operator="containsText" text="Yet to be approved">
      <formula>NOT(ISERROR(SEARCH("Yet to be approved",G125)))</formula>
    </cfRule>
  </conditionalFormatting>
  <conditionalFormatting sqref="H125:H130">
    <cfRule type="containsText" dxfId="4516" priority="1156" operator="containsText" text="DPR not submitted">
      <formula>NOT(ISERROR(SEARCH("DPR not submitted",H125)))</formula>
    </cfRule>
    <cfRule type="containsText" dxfId="4515" priority="1157" operator="containsText" text="Yet to be approved">
      <formula>NOT(ISERROR(SEARCH("Yet to be approved",H125)))</formula>
    </cfRule>
  </conditionalFormatting>
  <conditionalFormatting sqref="I125:I130">
    <cfRule type="containsText" dxfId="4514" priority="1154" operator="containsText" text="DPR not submitted">
      <formula>NOT(ISERROR(SEARCH("DPR not submitted",I125)))</formula>
    </cfRule>
    <cfRule type="containsText" dxfId="4513" priority="1155" operator="containsText" text="Yet to be approved">
      <formula>NOT(ISERROR(SEARCH("Yet to be approved",I125)))</formula>
    </cfRule>
  </conditionalFormatting>
  <conditionalFormatting sqref="L125:L130">
    <cfRule type="containsText" dxfId="4512" priority="1150" operator="containsText" text="DPR not submitted">
      <formula>NOT(ISERROR(SEARCH("DPR not submitted",L125)))</formula>
    </cfRule>
    <cfRule type="containsText" dxfId="4511" priority="1151" operator="containsText" text="Yet to be approved">
      <formula>NOT(ISERROR(SEARCH("Yet to be approved",L125)))</formula>
    </cfRule>
  </conditionalFormatting>
  <conditionalFormatting sqref="K125:K130">
    <cfRule type="containsText" dxfId="4510" priority="1148" operator="containsText" text="DPR not submitted">
      <formula>NOT(ISERROR(SEARCH("DPR not submitted",K125)))</formula>
    </cfRule>
    <cfRule type="containsText" dxfId="4509" priority="1149" operator="containsText" text="Yet to be approved">
      <formula>NOT(ISERROR(SEARCH("Yet to be approved",K125)))</formula>
    </cfRule>
  </conditionalFormatting>
  <conditionalFormatting sqref="S125:S130">
    <cfRule type="cellIs" dxfId="4508" priority="1147" operator="lessThan">
      <formula>0</formula>
    </cfRule>
  </conditionalFormatting>
  <conditionalFormatting sqref="D132:D136">
    <cfRule type="containsText" dxfId="4507" priority="1143" operator="containsText" text="DPR not submitted">
      <formula>NOT(ISERROR(SEARCH("DPR not submitted",D132)))</formula>
    </cfRule>
    <cfRule type="containsText" dxfId="4506" priority="1144" operator="containsText" text="Yet to be approved">
      <formula>NOT(ISERROR(SEARCH("Yet to be approved",D132)))</formula>
    </cfRule>
  </conditionalFormatting>
  <conditionalFormatting sqref="E132:E136">
    <cfRule type="containsText" dxfId="4505" priority="1145" operator="containsText" text="DPR not submitted">
      <formula>NOT(ISERROR(SEARCH("DPR not submitted",E132)))</formula>
    </cfRule>
    <cfRule type="containsText" dxfId="4504" priority="1146" operator="containsText" text="Yet to be approved">
      <formula>NOT(ISERROR(SEARCH("Yet to be approved",E132)))</formula>
    </cfRule>
  </conditionalFormatting>
  <conditionalFormatting sqref="G132:G136">
    <cfRule type="containsText" dxfId="4503" priority="1141" operator="containsText" text="DPR not submitted">
      <formula>NOT(ISERROR(SEARCH("DPR not submitted",G132)))</formula>
    </cfRule>
    <cfRule type="containsText" dxfId="4502" priority="1142" operator="containsText" text="Yet to be approved">
      <formula>NOT(ISERROR(SEARCH("Yet to be approved",G132)))</formula>
    </cfRule>
  </conditionalFormatting>
  <conditionalFormatting sqref="H132:H136">
    <cfRule type="containsText" dxfId="4501" priority="1139" operator="containsText" text="DPR not submitted">
      <formula>NOT(ISERROR(SEARCH("DPR not submitted",H132)))</formula>
    </cfRule>
    <cfRule type="containsText" dxfId="4500" priority="1140" operator="containsText" text="Yet to be approved">
      <formula>NOT(ISERROR(SEARCH("Yet to be approved",H132)))</formula>
    </cfRule>
  </conditionalFormatting>
  <conditionalFormatting sqref="J132:J136">
    <cfRule type="containsText" dxfId="4499" priority="1135" operator="containsText" text="DPR not submitted">
      <formula>NOT(ISERROR(SEARCH("DPR not submitted",J132)))</formula>
    </cfRule>
    <cfRule type="containsText" dxfId="4498" priority="1136" operator="containsText" text="Yet to be approved">
      <formula>NOT(ISERROR(SEARCH("Yet to be approved",J132)))</formula>
    </cfRule>
  </conditionalFormatting>
  <conditionalFormatting sqref="L132:L136">
    <cfRule type="containsText" dxfId="4497" priority="1133" operator="containsText" text="DPR not submitted">
      <formula>NOT(ISERROR(SEARCH("DPR not submitted",L132)))</formula>
    </cfRule>
    <cfRule type="containsText" dxfId="4496" priority="1134" operator="containsText" text="Yet to be approved">
      <formula>NOT(ISERROR(SEARCH("Yet to be approved",L132)))</formula>
    </cfRule>
  </conditionalFormatting>
  <conditionalFormatting sqref="K132:K136">
    <cfRule type="containsText" dxfId="4495" priority="1131" operator="containsText" text="DPR not submitted">
      <formula>NOT(ISERROR(SEARCH("DPR not submitted",K132)))</formula>
    </cfRule>
    <cfRule type="containsText" dxfId="4494" priority="1132" operator="containsText" text="Yet to be approved">
      <formula>NOT(ISERROR(SEARCH("Yet to be approved",K132)))</formula>
    </cfRule>
  </conditionalFormatting>
  <conditionalFormatting sqref="S132:S136">
    <cfRule type="cellIs" dxfId="4493" priority="1130" operator="lessThan">
      <formula>0</formula>
    </cfRule>
  </conditionalFormatting>
  <conditionalFormatting sqref="D138:D141">
    <cfRule type="containsText" dxfId="4492" priority="1126" operator="containsText" text="DPR not submitted">
      <formula>NOT(ISERROR(SEARCH("DPR not submitted",D138)))</formula>
    </cfRule>
    <cfRule type="containsText" dxfId="4491" priority="1127" operator="containsText" text="Yet to be approved">
      <formula>NOT(ISERROR(SEARCH("Yet to be approved",D138)))</formula>
    </cfRule>
  </conditionalFormatting>
  <conditionalFormatting sqref="E138:E141">
    <cfRule type="containsText" dxfId="4490" priority="1128" operator="containsText" text="DPR not submitted">
      <formula>NOT(ISERROR(SEARCH("DPR not submitted",E138)))</formula>
    </cfRule>
    <cfRule type="containsText" dxfId="4489" priority="1129" operator="containsText" text="Yet to be approved">
      <formula>NOT(ISERROR(SEARCH("Yet to be approved",E138)))</formula>
    </cfRule>
  </conditionalFormatting>
  <conditionalFormatting sqref="G138:G141">
    <cfRule type="containsText" dxfId="4488" priority="1124" operator="containsText" text="DPR not submitted">
      <formula>NOT(ISERROR(SEARCH("DPR not submitted",G138)))</formula>
    </cfRule>
    <cfRule type="containsText" dxfId="4487" priority="1125" operator="containsText" text="Yet to be approved">
      <formula>NOT(ISERROR(SEARCH("Yet to be approved",G138)))</formula>
    </cfRule>
  </conditionalFormatting>
  <conditionalFormatting sqref="I138:I141">
    <cfRule type="containsText" dxfId="4486" priority="1120" operator="containsText" text="DPR not submitted">
      <formula>NOT(ISERROR(SEARCH("DPR not submitted",I138)))</formula>
    </cfRule>
    <cfRule type="containsText" dxfId="4485" priority="1121" operator="containsText" text="Yet to be approved">
      <formula>NOT(ISERROR(SEARCH("Yet to be approved",I138)))</formula>
    </cfRule>
  </conditionalFormatting>
  <conditionalFormatting sqref="J138:J141">
    <cfRule type="containsText" dxfId="4484" priority="1118" operator="containsText" text="DPR not submitted">
      <formula>NOT(ISERROR(SEARCH("DPR not submitted",J138)))</formula>
    </cfRule>
    <cfRule type="containsText" dxfId="4483" priority="1119" operator="containsText" text="Yet to be approved">
      <formula>NOT(ISERROR(SEARCH("Yet to be approved",J138)))</formula>
    </cfRule>
  </conditionalFormatting>
  <conditionalFormatting sqref="L138:L141">
    <cfRule type="containsText" dxfId="4482" priority="1116" operator="containsText" text="DPR not submitted">
      <formula>NOT(ISERROR(SEARCH("DPR not submitted",L138)))</formula>
    </cfRule>
    <cfRule type="containsText" dxfId="4481" priority="1117" operator="containsText" text="Yet to be approved">
      <formula>NOT(ISERROR(SEARCH("Yet to be approved",L138)))</formula>
    </cfRule>
  </conditionalFormatting>
  <conditionalFormatting sqref="S138:S141">
    <cfRule type="cellIs" dxfId="4480" priority="1113" operator="lessThan">
      <formula>0</formula>
    </cfRule>
  </conditionalFormatting>
  <conditionalFormatting sqref="D143:D146">
    <cfRule type="containsText" dxfId="4479" priority="1109" operator="containsText" text="DPR not submitted">
      <formula>NOT(ISERROR(SEARCH("DPR not submitted",D143)))</formula>
    </cfRule>
    <cfRule type="containsText" dxfId="4478" priority="1110" operator="containsText" text="Yet to be approved">
      <formula>NOT(ISERROR(SEARCH("Yet to be approved",D143)))</formula>
    </cfRule>
  </conditionalFormatting>
  <conditionalFormatting sqref="E143:E146">
    <cfRule type="containsText" dxfId="4477" priority="1111" operator="containsText" text="DPR not submitted">
      <formula>NOT(ISERROR(SEARCH("DPR not submitted",E143)))</formula>
    </cfRule>
    <cfRule type="containsText" dxfId="4476" priority="1112" operator="containsText" text="Yet to be approved">
      <formula>NOT(ISERROR(SEARCH("Yet to be approved",E143)))</formula>
    </cfRule>
  </conditionalFormatting>
  <conditionalFormatting sqref="H143:H146">
    <cfRule type="containsText" dxfId="4475" priority="1105" operator="containsText" text="DPR not submitted">
      <formula>NOT(ISERROR(SEARCH("DPR not submitted",H143)))</formula>
    </cfRule>
    <cfRule type="containsText" dxfId="4474" priority="1106" operator="containsText" text="Yet to be approved">
      <formula>NOT(ISERROR(SEARCH("Yet to be approved",H143)))</formula>
    </cfRule>
  </conditionalFormatting>
  <conditionalFormatting sqref="I143:I146">
    <cfRule type="containsText" dxfId="4473" priority="1103" operator="containsText" text="DPR not submitted">
      <formula>NOT(ISERROR(SEARCH("DPR not submitted",I143)))</formula>
    </cfRule>
    <cfRule type="containsText" dxfId="4472" priority="1104" operator="containsText" text="Yet to be approved">
      <formula>NOT(ISERROR(SEARCH("Yet to be approved",I143)))</formula>
    </cfRule>
  </conditionalFormatting>
  <conditionalFormatting sqref="J143:J146">
    <cfRule type="containsText" dxfId="4471" priority="1101" operator="containsText" text="DPR not submitted">
      <formula>NOT(ISERROR(SEARCH("DPR not submitted",J143)))</formula>
    </cfRule>
    <cfRule type="containsText" dxfId="4470" priority="1102" operator="containsText" text="Yet to be approved">
      <formula>NOT(ISERROR(SEARCH("Yet to be approved",J143)))</formula>
    </cfRule>
  </conditionalFormatting>
  <conditionalFormatting sqref="K143:K146">
    <cfRule type="containsText" dxfId="4469" priority="1097" operator="containsText" text="DPR not submitted">
      <formula>NOT(ISERROR(SEARCH("DPR not submitted",K143)))</formula>
    </cfRule>
    <cfRule type="containsText" dxfId="4468" priority="1098" operator="containsText" text="Yet to be approved">
      <formula>NOT(ISERROR(SEARCH("Yet to be approved",K143)))</formula>
    </cfRule>
  </conditionalFormatting>
  <conditionalFormatting sqref="S143:S146">
    <cfRule type="cellIs" dxfId="4467" priority="1096" operator="lessThan">
      <formula>0</formula>
    </cfRule>
  </conditionalFormatting>
  <conditionalFormatting sqref="E148">
    <cfRule type="containsText" dxfId="4466" priority="1094" operator="containsText" text="DPR not submitted">
      <formula>NOT(ISERROR(SEARCH("DPR not submitted",E148)))</formula>
    </cfRule>
    <cfRule type="containsText" dxfId="4465" priority="1095" operator="containsText" text="Yet to be approved">
      <formula>NOT(ISERROR(SEARCH("Yet to be approved",E148)))</formula>
    </cfRule>
  </conditionalFormatting>
  <conditionalFormatting sqref="G148">
    <cfRule type="containsText" dxfId="4464" priority="1090" operator="containsText" text="DPR not submitted">
      <formula>NOT(ISERROR(SEARCH("DPR not submitted",G148)))</formula>
    </cfRule>
    <cfRule type="containsText" dxfId="4463" priority="1091" operator="containsText" text="Yet to be approved">
      <formula>NOT(ISERROR(SEARCH("Yet to be approved",G148)))</formula>
    </cfRule>
  </conditionalFormatting>
  <conditionalFormatting sqref="H148">
    <cfRule type="containsText" dxfId="4462" priority="1088" operator="containsText" text="DPR not submitted">
      <formula>NOT(ISERROR(SEARCH("DPR not submitted",H148)))</formula>
    </cfRule>
    <cfRule type="containsText" dxfId="4461" priority="1089" operator="containsText" text="Yet to be approved">
      <formula>NOT(ISERROR(SEARCH("Yet to be approved",H148)))</formula>
    </cfRule>
  </conditionalFormatting>
  <conditionalFormatting sqref="L148">
    <cfRule type="containsText" dxfId="4460" priority="1082" operator="containsText" text="DPR not submitted">
      <formula>NOT(ISERROR(SEARCH("DPR not submitted",L148)))</formula>
    </cfRule>
    <cfRule type="containsText" dxfId="4459" priority="1083" operator="containsText" text="Yet to be approved">
      <formula>NOT(ISERROR(SEARCH("Yet to be approved",L148)))</formula>
    </cfRule>
  </conditionalFormatting>
  <conditionalFormatting sqref="K148">
    <cfRule type="containsText" dxfId="4458" priority="1080" operator="containsText" text="DPR not submitted">
      <formula>NOT(ISERROR(SEARCH("DPR not submitted",K148)))</formula>
    </cfRule>
    <cfRule type="containsText" dxfId="4457" priority="1081" operator="containsText" text="Yet to be approved">
      <formula>NOT(ISERROR(SEARCH("Yet to be approved",K148)))</formula>
    </cfRule>
  </conditionalFormatting>
  <conditionalFormatting sqref="S148">
    <cfRule type="cellIs" dxfId="4456" priority="1079" operator="lessThan">
      <formula>0</formula>
    </cfRule>
  </conditionalFormatting>
  <conditionalFormatting sqref="D150">
    <cfRule type="containsText" dxfId="4455" priority="1075" operator="containsText" text="DPR not submitted">
      <formula>NOT(ISERROR(SEARCH("DPR not submitted",D150)))</formula>
    </cfRule>
    <cfRule type="containsText" dxfId="4454" priority="1076" operator="containsText" text="Yet to be approved">
      <formula>NOT(ISERROR(SEARCH("Yet to be approved",D150)))</formula>
    </cfRule>
  </conditionalFormatting>
  <conditionalFormatting sqref="G150">
    <cfRule type="containsText" dxfId="4453" priority="1073" operator="containsText" text="DPR not submitted">
      <formula>NOT(ISERROR(SEARCH("DPR not submitted",G150)))</formula>
    </cfRule>
    <cfRule type="containsText" dxfId="4452" priority="1074" operator="containsText" text="Yet to be approved">
      <formula>NOT(ISERROR(SEARCH("Yet to be approved",G150)))</formula>
    </cfRule>
  </conditionalFormatting>
  <conditionalFormatting sqref="J150">
    <cfRule type="containsText" dxfId="4451" priority="1067" operator="containsText" text="DPR not submitted">
      <formula>NOT(ISERROR(SEARCH("DPR not submitted",J150)))</formula>
    </cfRule>
    <cfRule type="containsText" dxfId="4450" priority="1068" operator="containsText" text="Yet to be approved">
      <formula>NOT(ISERROR(SEARCH("Yet to be approved",J150)))</formula>
    </cfRule>
  </conditionalFormatting>
  <conditionalFormatting sqref="L150">
    <cfRule type="containsText" dxfId="4449" priority="1065" operator="containsText" text="DPR not submitted">
      <formula>NOT(ISERROR(SEARCH("DPR not submitted",L150)))</formula>
    </cfRule>
    <cfRule type="containsText" dxfId="4448" priority="1066" operator="containsText" text="Yet to be approved">
      <formula>NOT(ISERROR(SEARCH("Yet to be approved",L150)))</formula>
    </cfRule>
  </conditionalFormatting>
  <conditionalFormatting sqref="K150">
    <cfRule type="containsText" dxfId="4447" priority="1063" operator="containsText" text="DPR not submitted">
      <formula>NOT(ISERROR(SEARCH("DPR not submitted",K150)))</formula>
    </cfRule>
    <cfRule type="containsText" dxfId="4446" priority="1064" operator="containsText" text="Yet to be approved">
      <formula>NOT(ISERROR(SEARCH("Yet to be approved",K150)))</formula>
    </cfRule>
  </conditionalFormatting>
  <conditionalFormatting sqref="S150">
    <cfRule type="cellIs" dxfId="4445" priority="1062" operator="lessThan">
      <formula>0</formula>
    </cfRule>
  </conditionalFormatting>
  <conditionalFormatting sqref="D152:D154">
    <cfRule type="containsText" dxfId="4444" priority="1058" operator="containsText" text="DPR not submitted">
      <formula>NOT(ISERROR(SEARCH("DPR not submitted",D152)))</formula>
    </cfRule>
    <cfRule type="containsText" dxfId="4443" priority="1059" operator="containsText" text="Yet to be approved">
      <formula>NOT(ISERROR(SEARCH("Yet to be approved",D152)))</formula>
    </cfRule>
  </conditionalFormatting>
  <conditionalFormatting sqref="E152:E154">
    <cfRule type="containsText" dxfId="4442" priority="1060" operator="containsText" text="DPR not submitted">
      <formula>NOT(ISERROR(SEARCH("DPR not submitted",E152)))</formula>
    </cfRule>
    <cfRule type="containsText" dxfId="4441" priority="1061" operator="containsText" text="Yet to be approved">
      <formula>NOT(ISERROR(SEARCH("Yet to be approved",E152)))</formula>
    </cfRule>
  </conditionalFormatting>
  <conditionalFormatting sqref="I152:I154">
    <cfRule type="containsText" dxfId="4440" priority="1052" operator="containsText" text="DPR not submitted">
      <formula>NOT(ISERROR(SEARCH("DPR not submitted",I152)))</formula>
    </cfRule>
    <cfRule type="containsText" dxfId="4439" priority="1053" operator="containsText" text="Yet to be approved">
      <formula>NOT(ISERROR(SEARCH("Yet to be approved",I152)))</formula>
    </cfRule>
  </conditionalFormatting>
  <conditionalFormatting sqref="J152:J154">
    <cfRule type="containsText" dxfId="4438" priority="1050" operator="containsText" text="DPR not submitted">
      <formula>NOT(ISERROR(SEARCH("DPR not submitted",J152)))</formula>
    </cfRule>
    <cfRule type="containsText" dxfId="4437" priority="1051" operator="containsText" text="Yet to be approved">
      <formula>NOT(ISERROR(SEARCH("Yet to be approved",J152)))</formula>
    </cfRule>
  </conditionalFormatting>
  <conditionalFormatting sqref="L152:L154">
    <cfRule type="containsText" dxfId="4436" priority="1048" operator="containsText" text="DPR not submitted">
      <formula>NOT(ISERROR(SEARCH("DPR not submitted",L152)))</formula>
    </cfRule>
    <cfRule type="containsText" dxfId="4435" priority="1049" operator="containsText" text="Yet to be approved">
      <formula>NOT(ISERROR(SEARCH("Yet to be approved",L152)))</formula>
    </cfRule>
  </conditionalFormatting>
  <conditionalFormatting sqref="S152:S154">
    <cfRule type="cellIs" dxfId="4434" priority="1045" operator="lessThan">
      <formula>0</formula>
    </cfRule>
  </conditionalFormatting>
  <conditionalFormatting sqref="H156:H159">
    <cfRule type="containsText" dxfId="4433" priority="1037" operator="containsText" text="DPR not submitted">
      <formula>NOT(ISERROR(SEARCH("DPR not submitted",H156)))</formula>
    </cfRule>
    <cfRule type="containsText" dxfId="4432" priority="1038" operator="containsText" text="Yet to be approved">
      <formula>NOT(ISERROR(SEARCH("Yet to be approved",H156)))</formula>
    </cfRule>
  </conditionalFormatting>
  <conditionalFormatting sqref="I156:I159">
    <cfRule type="containsText" dxfId="4431" priority="1035" operator="containsText" text="DPR not submitted">
      <formula>NOT(ISERROR(SEARCH("DPR not submitted",I156)))</formula>
    </cfRule>
    <cfRule type="containsText" dxfId="4430" priority="1036" operator="containsText" text="Yet to be approved">
      <formula>NOT(ISERROR(SEARCH("Yet to be approved",I156)))</formula>
    </cfRule>
  </conditionalFormatting>
  <conditionalFormatting sqref="J156:J159">
    <cfRule type="containsText" dxfId="4429" priority="1033" operator="containsText" text="DPR not submitted">
      <formula>NOT(ISERROR(SEARCH("DPR not submitted",J156)))</formula>
    </cfRule>
    <cfRule type="containsText" dxfId="4428" priority="1034" operator="containsText" text="Yet to be approved">
      <formula>NOT(ISERROR(SEARCH("Yet to be approved",J156)))</formula>
    </cfRule>
  </conditionalFormatting>
  <conditionalFormatting sqref="K156:K159">
    <cfRule type="containsText" dxfId="4427" priority="1029" operator="containsText" text="DPR not submitted">
      <formula>NOT(ISERROR(SEARCH("DPR not submitted",K156)))</formula>
    </cfRule>
    <cfRule type="containsText" dxfId="4426" priority="1030" operator="containsText" text="Yet to be approved">
      <formula>NOT(ISERROR(SEARCH("Yet to be approved",K156)))</formula>
    </cfRule>
  </conditionalFormatting>
  <conditionalFormatting sqref="S156:S159">
    <cfRule type="cellIs" dxfId="4425" priority="1028" operator="lessThan">
      <formula>0</formula>
    </cfRule>
  </conditionalFormatting>
  <conditionalFormatting sqref="E161:E164">
    <cfRule type="containsText" dxfId="4424" priority="1026" operator="containsText" text="DPR not submitted">
      <formula>NOT(ISERROR(SEARCH("DPR not submitted",E161)))</formula>
    </cfRule>
    <cfRule type="containsText" dxfId="4423" priority="1027" operator="containsText" text="Yet to be approved">
      <formula>NOT(ISERROR(SEARCH("Yet to be approved",E161)))</formula>
    </cfRule>
  </conditionalFormatting>
  <conditionalFormatting sqref="G161:G164">
    <cfRule type="containsText" dxfId="4422" priority="1022" operator="containsText" text="DPR not submitted">
      <formula>NOT(ISERROR(SEARCH("DPR not submitted",G161)))</formula>
    </cfRule>
    <cfRule type="containsText" dxfId="4421" priority="1023" operator="containsText" text="Yet to be approved">
      <formula>NOT(ISERROR(SEARCH("Yet to be approved",G161)))</formula>
    </cfRule>
  </conditionalFormatting>
  <conditionalFormatting sqref="H161:H164">
    <cfRule type="containsText" dxfId="4420" priority="1020" operator="containsText" text="DPR not submitted">
      <formula>NOT(ISERROR(SEARCH("DPR not submitted",H161)))</formula>
    </cfRule>
    <cfRule type="containsText" dxfId="4419" priority="1021" operator="containsText" text="Yet to be approved">
      <formula>NOT(ISERROR(SEARCH("Yet to be approved",H161)))</formula>
    </cfRule>
  </conditionalFormatting>
  <conditionalFormatting sqref="I161:I164">
    <cfRule type="containsText" dxfId="4418" priority="1018" operator="containsText" text="DPR not submitted">
      <formula>NOT(ISERROR(SEARCH("DPR not submitted",I161)))</formula>
    </cfRule>
    <cfRule type="containsText" dxfId="4417" priority="1019" operator="containsText" text="Yet to be approved">
      <formula>NOT(ISERROR(SEARCH("Yet to be approved",I161)))</formula>
    </cfRule>
  </conditionalFormatting>
  <conditionalFormatting sqref="L161:L164">
    <cfRule type="containsText" dxfId="4416" priority="1014" operator="containsText" text="DPR not submitted">
      <formula>NOT(ISERROR(SEARCH("DPR not submitted",L161)))</formula>
    </cfRule>
    <cfRule type="containsText" dxfId="4415" priority="1015" operator="containsText" text="Yet to be approved">
      <formula>NOT(ISERROR(SEARCH("Yet to be approved",L161)))</formula>
    </cfRule>
  </conditionalFormatting>
  <conditionalFormatting sqref="K161:K164">
    <cfRule type="containsText" dxfId="4414" priority="1012" operator="containsText" text="DPR not submitted">
      <formula>NOT(ISERROR(SEARCH("DPR not submitted",K161)))</formula>
    </cfRule>
    <cfRule type="containsText" dxfId="4413" priority="1013" operator="containsText" text="Yet to be approved">
      <formula>NOT(ISERROR(SEARCH("Yet to be approved",K161)))</formula>
    </cfRule>
  </conditionalFormatting>
  <conditionalFormatting sqref="S161:S164">
    <cfRule type="cellIs" dxfId="4412" priority="1011" operator="lessThan">
      <formula>0</formula>
    </cfRule>
  </conditionalFormatting>
  <conditionalFormatting sqref="D166:D170">
    <cfRule type="containsText" dxfId="4411" priority="1007" operator="containsText" text="DPR not submitted">
      <formula>NOT(ISERROR(SEARCH("DPR not submitted",D166)))</formula>
    </cfRule>
    <cfRule type="containsText" dxfId="4410" priority="1008" operator="containsText" text="Yet to be approved">
      <formula>NOT(ISERROR(SEARCH("Yet to be approved",D166)))</formula>
    </cfRule>
  </conditionalFormatting>
  <conditionalFormatting sqref="G166:G170">
    <cfRule type="containsText" dxfId="4409" priority="1005" operator="containsText" text="DPR not submitted">
      <formula>NOT(ISERROR(SEARCH("DPR not submitted",G166)))</formula>
    </cfRule>
    <cfRule type="containsText" dxfId="4408" priority="1006" operator="containsText" text="Yet to be approved">
      <formula>NOT(ISERROR(SEARCH("Yet to be approved",G166)))</formula>
    </cfRule>
  </conditionalFormatting>
  <conditionalFormatting sqref="H166:H170">
    <cfRule type="containsText" dxfId="4407" priority="1003" operator="containsText" text="DPR not submitted">
      <formula>NOT(ISERROR(SEARCH("DPR not submitted",H166)))</formula>
    </cfRule>
    <cfRule type="containsText" dxfId="4406" priority="1004" operator="containsText" text="Yet to be approved">
      <formula>NOT(ISERROR(SEARCH("Yet to be approved",H166)))</formula>
    </cfRule>
  </conditionalFormatting>
  <conditionalFormatting sqref="J166:J170">
    <cfRule type="containsText" dxfId="4405" priority="999" operator="containsText" text="DPR not submitted">
      <formula>NOT(ISERROR(SEARCH("DPR not submitted",J166)))</formula>
    </cfRule>
    <cfRule type="containsText" dxfId="4404" priority="1000" operator="containsText" text="Yet to be approved">
      <formula>NOT(ISERROR(SEARCH("Yet to be approved",J166)))</formula>
    </cfRule>
  </conditionalFormatting>
  <conditionalFormatting sqref="L166:L170">
    <cfRule type="containsText" dxfId="4403" priority="997" operator="containsText" text="DPR not submitted">
      <formula>NOT(ISERROR(SEARCH("DPR not submitted",L166)))</formula>
    </cfRule>
    <cfRule type="containsText" dxfId="4402" priority="998" operator="containsText" text="Yet to be approved">
      <formula>NOT(ISERROR(SEARCH("Yet to be approved",L166)))</formula>
    </cfRule>
  </conditionalFormatting>
  <conditionalFormatting sqref="K166:K170">
    <cfRule type="containsText" dxfId="4401" priority="995" operator="containsText" text="DPR not submitted">
      <formula>NOT(ISERROR(SEARCH("DPR not submitted",K166)))</formula>
    </cfRule>
    <cfRule type="containsText" dxfId="4400" priority="996" operator="containsText" text="Yet to be approved">
      <formula>NOT(ISERROR(SEARCH("Yet to be approved",K166)))</formula>
    </cfRule>
  </conditionalFormatting>
  <conditionalFormatting sqref="S166:S170">
    <cfRule type="cellIs" dxfId="4399" priority="994" operator="lessThan">
      <formula>0</formula>
    </cfRule>
  </conditionalFormatting>
  <conditionalFormatting sqref="D172:D183">
    <cfRule type="containsText" dxfId="4398" priority="990" operator="containsText" text="DPR not submitted">
      <formula>NOT(ISERROR(SEARCH("DPR not submitted",D172)))</formula>
    </cfRule>
    <cfRule type="containsText" dxfId="4397" priority="991" operator="containsText" text="Yet to be approved">
      <formula>NOT(ISERROR(SEARCH("Yet to be approved",D172)))</formula>
    </cfRule>
  </conditionalFormatting>
  <conditionalFormatting sqref="E172:E183">
    <cfRule type="containsText" dxfId="4396" priority="992" operator="containsText" text="DPR not submitted">
      <formula>NOT(ISERROR(SEARCH("DPR not submitted",E172)))</formula>
    </cfRule>
    <cfRule type="containsText" dxfId="4395" priority="993" operator="containsText" text="Yet to be approved">
      <formula>NOT(ISERROR(SEARCH("Yet to be approved",E172)))</formula>
    </cfRule>
  </conditionalFormatting>
  <conditionalFormatting sqref="G172:G183">
    <cfRule type="containsText" dxfId="4394" priority="988" operator="containsText" text="DPR not submitted">
      <formula>NOT(ISERROR(SEARCH("DPR not submitted",G172)))</formula>
    </cfRule>
    <cfRule type="containsText" dxfId="4393" priority="989" operator="containsText" text="Yet to be approved">
      <formula>NOT(ISERROR(SEARCH("Yet to be approved",G172)))</formula>
    </cfRule>
  </conditionalFormatting>
  <conditionalFormatting sqref="I172:I183">
    <cfRule type="containsText" dxfId="4392" priority="984" operator="containsText" text="DPR not submitted">
      <formula>NOT(ISERROR(SEARCH("DPR not submitted",I172)))</formula>
    </cfRule>
    <cfRule type="containsText" dxfId="4391" priority="985" operator="containsText" text="Yet to be approved">
      <formula>NOT(ISERROR(SEARCH("Yet to be approved",I172)))</formula>
    </cfRule>
  </conditionalFormatting>
  <conditionalFormatting sqref="J172:J183">
    <cfRule type="containsText" dxfId="4390" priority="982" operator="containsText" text="DPR not submitted">
      <formula>NOT(ISERROR(SEARCH("DPR not submitted",J172)))</formula>
    </cfRule>
    <cfRule type="containsText" dxfId="4389" priority="983" operator="containsText" text="Yet to be approved">
      <formula>NOT(ISERROR(SEARCH("Yet to be approved",J172)))</formula>
    </cfRule>
  </conditionalFormatting>
  <conditionalFormatting sqref="L172:L183">
    <cfRule type="containsText" dxfId="4388" priority="980" operator="containsText" text="DPR not submitted">
      <formula>NOT(ISERROR(SEARCH("DPR not submitted",L172)))</formula>
    </cfRule>
    <cfRule type="containsText" dxfId="4387" priority="981" operator="containsText" text="Yet to be approved">
      <formula>NOT(ISERROR(SEARCH("Yet to be approved",L172)))</formula>
    </cfRule>
  </conditionalFormatting>
  <conditionalFormatting sqref="S172:S183">
    <cfRule type="cellIs" dxfId="4386" priority="977" operator="lessThan">
      <formula>0</formula>
    </cfRule>
  </conditionalFormatting>
  <conditionalFormatting sqref="D185:D187">
    <cfRule type="containsText" dxfId="4385" priority="973" operator="containsText" text="DPR not submitted">
      <formula>NOT(ISERROR(SEARCH("DPR not submitted",D185)))</formula>
    </cfRule>
    <cfRule type="containsText" dxfId="4384" priority="974" operator="containsText" text="Yet to be approved">
      <formula>NOT(ISERROR(SEARCH("Yet to be approved",D185)))</formula>
    </cfRule>
  </conditionalFormatting>
  <conditionalFormatting sqref="E185:E187">
    <cfRule type="containsText" dxfId="4383" priority="975" operator="containsText" text="DPR not submitted">
      <formula>NOT(ISERROR(SEARCH("DPR not submitted",E185)))</formula>
    </cfRule>
    <cfRule type="containsText" dxfId="4382" priority="976" operator="containsText" text="Yet to be approved">
      <formula>NOT(ISERROR(SEARCH("Yet to be approved",E185)))</formula>
    </cfRule>
  </conditionalFormatting>
  <conditionalFormatting sqref="H185:H187">
    <cfRule type="containsText" dxfId="4381" priority="969" operator="containsText" text="DPR not submitted">
      <formula>NOT(ISERROR(SEARCH("DPR not submitted",H185)))</formula>
    </cfRule>
    <cfRule type="containsText" dxfId="4380" priority="970" operator="containsText" text="Yet to be approved">
      <formula>NOT(ISERROR(SEARCH("Yet to be approved",H185)))</formula>
    </cfRule>
  </conditionalFormatting>
  <conditionalFormatting sqref="I185:I187">
    <cfRule type="containsText" dxfId="4379" priority="967" operator="containsText" text="DPR not submitted">
      <formula>NOT(ISERROR(SEARCH("DPR not submitted",I185)))</formula>
    </cfRule>
    <cfRule type="containsText" dxfId="4378" priority="968" operator="containsText" text="Yet to be approved">
      <formula>NOT(ISERROR(SEARCH("Yet to be approved",I185)))</formula>
    </cfRule>
  </conditionalFormatting>
  <conditionalFormatting sqref="J185:J187">
    <cfRule type="containsText" dxfId="4377" priority="965" operator="containsText" text="DPR not submitted">
      <formula>NOT(ISERROR(SEARCH("DPR not submitted",J185)))</formula>
    </cfRule>
    <cfRule type="containsText" dxfId="4376" priority="966" operator="containsText" text="Yet to be approved">
      <formula>NOT(ISERROR(SEARCH("Yet to be approved",J185)))</formula>
    </cfRule>
  </conditionalFormatting>
  <conditionalFormatting sqref="K185:K187">
    <cfRule type="containsText" dxfId="4375" priority="961" operator="containsText" text="DPR not submitted">
      <formula>NOT(ISERROR(SEARCH("DPR not submitted",K185)))</formula>
    </cfRule>
    <cfRule type="containsText" dxfId="4374" priority="962" operator="containsText" text="Yet to be approved">
      <formula>NOT(ISERROR(SEARCH("Yet to be approved",K185)))</formula>
    </cfRule>
  </conditionalFormatting>
  <conditionalFormatting sqref="S185:S187">
    <cfRule type="cellIs" dxfId="4373" priority="960" operator="lessThan">
      <formula>0</formula>
    </cfRule>
  </conditionalFormatting>
  <conditionalFormatting sqref="E189:E190">
    <cfRule type="containsText" dxfId="4372" priority="958" operator="containsText" text="DPR not submitted">
      <formula>NOT(ISERROR(SEARCH("DPR not submitted",E189)))</formula>
    </cfRule>
    <cfRule type="containsText" dxfId="4371" priority="959" operator="containsText" text="Yet to be approved">
      <formula>NOT(ISERROR(SEARCH("Yet to be approved",E189)))</formula>
    </cfRule>
  </conditionalFormatting>
  <conditionalFormatting sqref="G189:G190">
    <cfRule type="containsText" dxfId="4370" priority="954" operator="containsText" text="DPR not submitted">
      <formula>NOT(ISERROR(SEARCH("DPR not submitted",G189)))</formula>
    </cfRule>
    <cfRule type="containsText" dxfId="4369" priority="955" operator="containsText" text="Yet to be approved">
      <formula>NOT(ISERROR(SEARCH("Yet to be approved",G189)))</formula>
    </cfRule>
  </conditionalFormatting>
  <conditionalFormatting sqref="H189:H190">
    <cfRule type="containsText" dxfId="4368" priority="952" operator="containsText" text="DPR not submitted">
      <formula>NOT(ISERROR(SEARCH("DPR not submitted",H189)))</formula>
    </cfRule>
    <cfRule type="containsText" dxfId="4367" priority="953" operator="containsText" text="Yet to be approved">
      <formula>NOT(ISERROR(SEARCH("Yet to be approved",H189)))</formula>
    </cfRule>
  </conditionalFormatting>
  <conditionalFormatting sqref="I189:I190">
    <cfRule type="containsText" dxfId="4366" priority="950" operator="containsText" text="DPR not submitted">
      <formula>NOT(ISERROR(SEARCH("DPR not submitted",I189)))</formula>
    </cfRule>
    <cfRule type="containsText" dxfId="4365" priority="951" operator="containsText" text="Yet to be approved">
      <formula>NOT(ISERROR(SEARCH("Yet to be approved",I189)))</formula>
    </cfRule>
  </conditionalFormatting>
  <conditionalFormatting sqref="L189:L190">
    <cfRule type="containsText" dxfId="4364" priority="946" operator="containsText" text="DPR not submitted">
      <formula>NOT(ISERROR(SEARCH("DPR not submitted",L189)))</formula>
    </cfRule>
    <cfRule type="containsText" dxfId="4363" priority="947" operator="containsText" text="Yet to be approved">
      <formula>NOT(ISERROR(SEARCH("Yet to be approved",L189)))</formula>
    </cfRule>
  </conditionalFormatting>
  <conditionalFormatting sqref="K189:K190">
    <cfRule type="containsText" dxfId="4362" priority="944" operator="containsText" text="DPR not submitted">
      <formula>NOT(ISERROR(SEARCH("DPR not submitted",K189)))</formula>
    </cfRule>
    <cfRule type="containsText" dxfId="4361" priority="945" operator="containsText" text="Yet to be approved">
      <formula>NOT(ISERROR(SEARCH("Yet to be approved",K189)))</formula>
    </cfRule>
  </conditionalFormatting>
  <conditionalFormatting sqref="S189:S190">
    <cfRule type="cellIs" dxfId="4360" priority="943" operator="lessThan">
      <formula>0</formula>
    </cfRule>
  </conditionalFormatting>
  <conditionalFormatting sqref="D192:D193">
    <cfRule type="containsText" dxfId="4359" priority="939" operator="containsText" text="DPR not submitted">
      <formula>NOT(ISERROR(SEARCH("DPR not submitted",D192)))</formula>
    </cfRule>
    <cfRule type="containsText" dxfId="4358" priority="940" operator="containsText" text="Yet to be approved">
      <formula>NOT(ISERROR(SEARCH("Yet to be approved",D192)))</formula>
    </cfRule>
  </conditionalFormatting>
  <conditionalFormatting sqref="G192:G193">
    <cfRule type="containsText" dxfId="4357" priority="937" operator="containsText" text="DPR not submitted">
      <formula>NOT(ISERROR(SEARCH("DPR not submitted",G192)))</formula>
    </cfRule>
    <cfRule type="containsText" dxfId="4356" priority="938" operator="containsText" text="Yet to be approved">
      <formula>NOT(ISERROR(SEARCH("Yet to be approved",G192)))</formula>
    </cfRule>
  </conditionalFormatting>
  <conditionalFormatting sqref="H192:H193">
    <cfRule type="containsText" dxfId="4355" priority="935" operator="containsText" text="DPR not submitted">
      <formula>NOT(ISERROR(SEARCH("DPR not submitted",H192)))</formula>
    </cfRule>
    <cfRule type="containsText" dxfId="4354" priority="936" operator="containsText" text="Yet to be approved">
      <formula>NOT(ISERROR(SEARCH("Yet to be approved",H192)))</formula>
    </cfRule>
  </conditionalFormatting>
  <conditionalFormatting sqref="J192:J193">
    <cfRule type="containsText" dxfId="4353" priority="931" operator="containsText" text="DPR not submitted">
      <formula>NOT(ISERROR(SEARCH("DPR not submitted",J192)))</formula>
    </cfRule>
    <cfRule type="containsText" dxfId="4352" priority="932" operator="containsText" text="Yet to be approved">
      <formula>NOT(ISERROR(SEARCH("Yet to be approved",J192)))</formula>
    </cfRule>
  </conditionalFormatting>
  <conditionalFormatting sqref="L192:L193">
    <cfRule type="containsText" dxfId="4351" priority="929" operator="containsText" text="DPR not submitted">
      <formula>NOT(ISERROR(SEARCH("DPR not submitted",L192)))</formula>
    </cfRule>
    <cfRule type="containsText" dxfId="4350" priority="930" operator="containsText" text="Yet to be approved">
      <formula>NOT(ISERROR(SEARCH("Yet to be approved",L192)))</formula>
    </cfRule>
  </conditionalFormatting>
  <conditionalFormatting sqref="S192:S193">
    <cfRule type="cellIs" dxfId="4349" priority="926" operator="lessThan">
      <formula>0</formula>
    </cfRule>
  </conditionalFormatting>
  <conditionalFormatting sqref="D195:D196">
    <cfRule type="containsText" dxfId="4348" priority="922" operator="containsText" text="DPR not submitted">
      <formula>NOT(ISERROR(SEARCH("DPR not submitted",D195)))</formula>
    </cfRule>
    <cfRule type="containsText" dxfId="4347" priority="923" operator="containsText" text="Yet to be approved">
      <formula>NOT(ISERROR(SEARCH("Yet to be approved",D195)))</formula>
    </cfRule>
  </conditionalFormatting>
  <conditionalFormatting sqref="E195:E196">
    <cfRule type="containsText" dxfId="4346" priority="924" operator="containsText" text="DPR not submitted">
      <formula>NOT(ISERROR(SEARCH("DPR not submitted",E195)))</formula>
    </cfRule>
    <cfRule type="containsText" dxfId="4345" priority="925" operator="containsText" text="Yet to be approved">
      <formula>NOT(ISERROR(SEARCH("Yet to be approved",E195)))</formula>
    </cfRule>
  </conditionalFormatting>
  <conditionalFormatting sqref="G195:G196">
    <cfRule type="containsText" dxfId="4344" priority="920" operator="containsText" text="DPR not submitted">
      <formula>NOT(ISERROR(SEARCH("DPR not submitted",G195)))</formula>
    </cfRule>
    <cfRule type="containsText" dxfId="4343" priority="921" operator="containsText" text="Yet to be approved">
      <formula>NOT(ISERROR(SEARCH("Yet to be approved",G195)))</formula>
    </cfRule>
  </conditionalFormatting>
  <conditionalFormatting sqref="I195:I196">
    <cfRule type="containsText" dxfId="4342" priority="916" operator="containsText" text="DPR not submitted">
      <formula>NOT(ISERROR(SEARCH("DPR not submitted",I195)))</formula>
    </cfRule>
    <cfRule type="containsText" dxfId="4341" priority="917" operator="containsText" text="Yet to be approved">
      <formula>NOT(ISERROR(SEARCH("Yet to be approved",I195)))</formula>
    </cfRule>
  </conditionalFormatting>
  <conditionalFormatting sqref="J195:J196">
    <cfRule type="containsText" dxfId="4340" priority="914" operator="containsText" text="DPR not submitted">
      <formula>NOT(ISERROR(SEARCH("DPR not submitted",J195)))</formula>
    </cfRule>
    <cfRule type="containsText" dxfId="4339" priority="915" operator="containsText" text="Yet to be approved">
      <formula>NOT(ISERROR(SEARCH("Yet to be approved",J195)))</formula>
    </cfRule>
  </conditionalFormatting>
  <conditionalFormatting sqref="K195:K196">
    <cfRule type="containsText" dxfId="4338" priority="910" operator="containsText" text="DPR not submitted">
      <formula>NOT(ISERROR(SEARCH("DPR not submitted",K195)))</formula>
    </cfRule>
    <cfRule type="containsText" dxfId="4337" priority="911" operator="containsText" text="Yet to be approved">
      <formula>NOT(ISERROR(SEARCH("Yet to be approved",K195)))</formula>
    </cfRule>
  </conditionalFormatting>
  <conditionalFormatting sqref="S195:S196">
    <cfRule type="cellIs" dxfId="4336" priority="909" operator="lessThan">
      <formula>0</formula>
    </cfRule>
  </conditionalFormatting>
  <conditionalFormatting sqref="E198:E199">
    <cfRule type="containsText" dxfId="4335" priority="890" operator="containsText" text="DPR not submitted">
      <formula>NOT(ISERROR(SEARCH("DPR not submitted",E198)))</formula>
    </cfRule>
    <cfRule type="containsText" dxfId="4334" priority="891" operator="containsText" text="Yet to be approved">
      <formula>NOT(ISERROR(SEARCH("Yet to be approved",E198)))</formula>
    </cfRule>
  </conditionalFormatting>
  <conditionalFormatting sqref="G198:G199">
    <cfRule type="containsText" dxfId="4333" priority="886" operator="containsText" text="DPR not submitted">
      <formula>NOT(ISERROR(SEARCH("DPR not submitted",G198)))</formula>
    </cfRule>
    <cfRule type="containsText" dxfId="4332" priority="887" operator="containsText" text="Yet to be approved">
      <formula>NOT(ISERROR(SEARCH("Yet to be approved",G198)))</formula>
    </cfRule>
  </conditionalFormatting>
  <conditionalFormatting sqref="H198:H199">
    <cfRule type="containsText" dxfId="4331" priority="884" operator="containsText" text="DPR not submitted">
      <formula>NOT(ISERROR(SEARCH("DPR not submitted",H198)))</formula>
    </cfRule>
    <cfRule type="containsText" dxfId="4330" priority="885" operator="containsText" text="Yet to be approved">
      <formula>NOT(ISERROR(SEARCH("Yet to be approved",H198)))</formula>
    </cfRule>
  </conditionalFormatting>
  <conditionalFormatting sqref="I198:I199">
    <cfRule type="containsText" dxfId="4329" priority="882" operator="containsText" text="DPR not submitted">
      <formula>NOT(ISERROR(SEARCH("DPR not submitted",I198)))</formula>
    </cfRule>
    <cfRule type="containsText" dxfId="4328" priority="883" operator="containsText" text="Yet to be approved">
      <formula>NOT(ISERROR(SEARCH("Yet to be approved",I198)))</formula>
    </cfRule>
  </conditionalFormatting>
  <conditionalFormatting sqref="J198:J199">
    <cfRule type="containsText" dxfId="4327" priority="880" operator="containsText" text="DPR not submitted">
      <formula>NOT(ISERROR(SEARCH("DPR not submitted",J198)))</formula>
    </cfRule>
    <cfRule type="containsText" dxfId="4326" priority="881" operator="containsText" text="Yet to be approved">
      <formula>NOT(ISERROR(SEARCH("Yet to be approved",J198)))</formula>
    </cfRule>
  </conditionalFormatting>
  <conditionalFormatting sqref="L198:L199">
    <cfRule type="containsText" dxfId="4325" priority="878" operator="containsText" text="DPR not submitted">
      <formula>NOT(ISERROR(SEARCH("DPR not submitted",L198)))</formula>
    </cfRule>
    <cfRule type="containsText" dxfId="4324" priority="879" operator="containsText" text="Yet to be approved">
      <formula>NOT(ISERROR(SEARCH("Yet to be approved",L198)))</formula>
    </cfRule>
  </conditionalFormatting>
  <conditionalFormatting sqref="K198:K199">
    <cfRule type="containsText" dxfId="4323" priority="876" operator="containsText" text="DPR not submitted">
      <formula>NOT(ISERROR(SEARCH("DPR not submitted",K198)))</formula>
    </cfRule>
    <cfRule type="containsText" dxfId="4322" priority="877" operator="containsText" text="Yet to be approved">
      <formula>NOT(ISERROR(SEARCH("Yet to be approved",K198)))</formula>
    </cfRule>
  </conditionalFormatting>
  <conditionalFormatting sqref="S198:S199">
    <cfRule type="cellIs" dxfId="4321" priority="875" operator="lessThan">
      <formula>0</formula>
    </cfRule>
  </conditionalFormatting>
  <conditionalFormatting sqref="D201:D202 D204:D205">
    <cfRule type="containsText" dxfId="4320" priority="871" operator="containsText" text="DPR not submitted">
      <formula>NOT(ISERROR(SEARCH("DPR not submitted",D201)))</formula>
    </cfRule>
    <cfRule type="containsText" dxfId="4319" priority="872" operator="containsText" text="Yet to be approved">
      <formula>NOT(ISERROR(SEARCH("Yet to be approved",D201)))</formula>
    </cfRule>
  </conditionalFormatting>
  <conditionalFormatting sqref="G201:G202 G204:G205">
    <cfRule type="containsText" dxfId="4318" priority="869" operator="containsText" text="DPR not submitted">
      <formula>NOT(ISERROR(SEARCH("DPR not submitted",G201)))</formula>
    </cfRule>
    <cfRule type="containsText" dxfId="4317" priority="870" operator="containsText" text="Yet to be approved">
      <formula>NOT(ISERROR(SEARCH("Yet to be approved",G201)))</formula>
    </cfRule>
  </conditionalFormatting>
  <conditionalFormatting sqref="H201:H202 H204:H205">
    <cfRule type="containsText" dxfId="4316" priority="867" operator="containsText" text="DPR not submitted">
      <formula>NOT(ISERROR(SEARCH("DPR not submitted",H201)))</formula>
    </cfRule>
    <cfRule type="containsText" dxfId="4315" priority="868" operator="containsText" text="Yet to be approved">
      <formula>NOT(ISERROR(SEARCH("Yet to be approved",H201)))</formula>
    </cfRule>
  </conditionalFormatting>
  <conditionalFormatting sqref="I201:I202 I204:I205">
    <cfRule type="containsText" dxfId="4314" priority="865" operator="containsText" text="DPR not submitted">
      <formula>NOT(ISERROR(SEARCH("DPR not submitted",I201)))</formula>
    </cfRule>
    <cfRule type="containsText" dxfId="4313" priority="866" operator="containsText" text="Yet to be approved">
      <formula>NOT(ISERROR(SEARCH("Yet to be approved",I201)))</formula>
    </cfRule>
  </conditionalFormatting>
  <conditionalFormatting sqref="J201:J202 J204:J205">
    <cfRule type="containsText" dxfId="4312" priority="863" operator="containsText" text="DPR not submitted">
      <formula>NOT(ISERROR(SEARCH("DPR not submitted",J201)))</formula>
    </cfRule>
    <cfRule type="containsText" dxfId="4311" priority="864" operator="containsText" text="Yet to be approved">
      <formula>NOT(ISERROR(SEARCH("Yet to be approved",J201)))</formula>
    </cfRule>
  </conditionalFormatting>
  <conditionalFormatting sqref="L201:L202 L204:L205">
    <cfRule type="containsText" dxfId="4310" priority="861" operator="containsText" text="DPR not submitted">
      <formula>NOT(ISERROR(SEARCH("DPR not submitted",L201)))</formula>
    </cfRule>
    <cfRule type="containsText" dxfId="4309" priority="862" operator="containsText" text="Yet to be approved">
      <formula>NOT(ISERROR(SEARCH("Yet to be approved",L201)))</formula>
    </cfRule>
  </conditionalFormatting>
  <conditionalFormatting sqref="S201:S202 S204:S205">
    <cfRule type="cellIs" dxfId="4308" priority="858" operator="lessThan">
      <formula>0</formula>
    </cfRule>
  </conditionalFormatting>
  <conditionalFormatting sqref="D207:D208">
    <cfRule type="containsText" dxfId="4307" priority="837" operator="containsText" text="DPR not submitted">
      <formula>NOT(ISERROR(SEARCH("DPR not submitted",D207)))</formula>
    </cfRule>
    <cfRule type="containsText" dxfId="4306" priority="838" operator="containsText" text="Yet to be approved">
      <formula>NOT(ISERROR(SEARCH("Yet to be approved",D207)))</formula>
    </cfRule>
  </conditionalFormatting>
  <conditionalFormatting sqref="G207:G208">
    <cfRule type="containsText" dxfId="4305" priority="835" operator="containsText" text="DPR not submitted">
      <formula>NOT(ISERROR(SEARCH("DPR not submitted",G207)))</formula>
    </cfRule>
    <cfRule type="containsText" dxfId="4304" priority="836" operator="containsText" text="Yet to be approved">
      <formula>NOT(ISERROR(SEARCH("Yet to be approved",G207)))</formula>
    </cfRule>
  </conditionalFormatting>
  <conditionalFormatting sqref="H207:H208">
    <cfRule type="containsText" dxfId="4303" priority="833" operator="containsText" text="DPR not submitted">
      <formula>NOT(ISERROR(SEARCH("DPR not submitted",H207)))</formula>
    </cfRule>
    <cfRule type="containsText" dxfId="4302" priority="834" operator="containsText" text="Yet to be approved">
      <formula>NOT(ISERROR(SEARCH("Yet to be approved",H207)))</formula>
    </cfRule>
  </conditionalFormatting>
  <conditionalFormatting sqref="I207:I208">
    <cfRule type="containsText" dxfId="4301" priority="831" operator="containsText" text="DPR not submitted">
      <formula>NOT(ISERROR(SEARCH("DPR not submitted",I207)))</formula>
    </cfRule>
    <cfRule type="containsText" dxfId="4300" priority="832" operator="containsText" text="Yet to be approved">
      <formula>NOT(ISERROR(SEARCH("Yet to be approved",I207)))</formula>
    </cfRule>
  </conditionalFormatting>
  <conditionalFormatting sqref="K207:K208">
    <cfRule type="containsText" dxfId="4299" priority="825" operator="containsText" text="DPR not submitted">
      <formula>NOT(ISERROR(SEARCH("DPR not submitted",K207)))</formula>
    </cfRule>
    <cfRule type="containsText" dxfId="4298" priority="826" operator="containsText" text="Yet to be approved">
      <formula>NOT(ISERROR(SEARCH("Yet to be approved",K207)))</formula>
    </cfRule>
  </conditionalFormatting>
  <conditionalFormatting sqref="S207:S208">
    <cfRule type="cellIs" dxfId="4297" priority="824" operator="lessThan">
      <formula>0</formula>
    </cfRule>
  </conditionalFormatting>
  <conditionalFormatting sqref="D210">
    <cfRule type="containsText" dxfId="4296" priority="820" operator="containsText" text="DPR not submitted">
      <formula>NOT(ISERROR(SEARCH("DPR not submitted",D210)))</formula>
    </cfRule>
    <cfRule type="containsText" dxfId="4295" priority="821" operator="containsText" text="Yet to be approved">
      <formula>NOT(ISERROR(SEARCH("Yet to be approved",D210)))</formula>
    </cfRule>
  </conditionalFormatting>
  <conditionalFormatting sqref="E210">
    <cfRule type="containsText" dxfId="4294" priority="822" operator="containsText" text="DPR not submitted">
      <formula>NOT(ISERROR(SEARCH("DPR not submitted",E210)))</formula>
    </cfRule>
    <cfRule type="containsText" dxfId="4293" priority="823" operator="containsText" text="Yet to be approved">
      <formula>NOT(ISERROR(SEARCH("Yet to be approved",E210)))</formula>
    </cfRule>
  </conditionalFormatting>
  <conditionalFormatting sqref="G210">
    <cfRule type="containsText" dxfId="4292" priority="818" operator="containsText" text="DPR not submitted">
      <formula>NOT(ISERROR(SEARCH("DPR not submitted",G210)))</formula>
    </cfRule>
    <cfRule type="containsText" dxfId="4291" priority="819" operator="containsText" text="Yet to be approved">
      <formula>NOT(ISERROR(SEARCH("Yet to be approved",G210)))</formula>
    </cfRule>
  </conditionalFormatting>
  <conditionalFormatting sqref="H210">
    <cfRule type="containsText" dxfId="4290" priority="816" operator="containsText" text="DPR not submitted">
      <formula>NOT(ISERROR(SEARCH("DPR not submitted",H210)))</formula>
    </cfRule>
    <cfRule type="containsText" dxfId="4289" priority="817" operator="containsText" text="Yet to be approved">
      <formula>NOT(ISERROR(SEARCH("Yet to be approved",H210)))</formula>
    </cfRule>
  </conditionalFormatting>
  <conditionalFormatting sqref="L210">
    <cfRule type="containsText" dxfId="4288" priority="810" operator="containsText" text="DPR not submitted">
      <formula>NOT(ISERROR(SEARCH("DPR not submitted",L210)))</formula>
    </cfRule>
    <cfRule type="containsText" dxfId="4287" priority="811" operator="containsText" text="Yet to be approved">
      <formula>NOT(ISERROR(SEARCH("Yet to be approved",L210)))</formula>
    </cfRule>
  </conditionalFormatting>
  <conditionalFormatting sqref="K210">
    <cfRule type="containsText" dxfId="4286" priority="808" operator="containsText" text="DPR not submitted">
      <formula>NOT(ISERROR(SEARCH("DPR not submitted",K210)))</formula>
    </cfRule>
    <cfRule type="containsText" dxfId="4285" priority="809" operator="containsText" text="Yet to be approved">
      <formula>NOT(ISERROR(SEARCH("Yet to be approved",K210)))</formula>
    </cfRule>
  </conditionalFormatting>
  <conditionalFormatting sqref="S210">
    <cfRule type="cellIs" dxfId="4284" priority="807" operator="lessThan">
      <formula>0</formula>
    </cfRule>
  </conditionalFormatting>
  <conditionalFormatting sqref="D212">
    <cfRule type="containsText" dxfId="4283" priority="803" operator="containsText" text="DPR not submitted">
      <formula>NOT(ISERROR(SEARCH("DPR not submitted",D212)))</formula>
    </cfRule>
    <cfRule type="containsText" dxfId="4282" priority="804" operator="containsText" text="Yet to be approved">
      <formula>NOT(ISERROR(SEARCH("Yet to be approved",D212)))</formula>
    </cfRule>
  </conditionalFormatting>
  <conditionalFormatting sqref="E212">
    <cfRule type="containsText" dxfId="4281" priority="805" operator="containsText" text="DPR not submitted">
      <formula>NOT(ISERROR(SEARCH("DPR not submitted",E212)))</formula>
    </cfRule>
    <cfRule type="containsText" dxfId="4280" priority="806" operator="containsText" text="Yet to be approved">
      <formula>NOT(ISERROR(SEARCH("Yet to be approved",E212)))</formula>
    </cfRule>
  </conditionalFormatting>
  <conditionalFormatting sqref="G212">
    <cfRule type="containsText" dxfId="4279" priority="801" operator="containsText" text="DPR not submitted">
      <formula>NOT(ISERROR(SEARCH("DPR not submitted",G212)))</formula>
    </cfRule>
    <cfRule type="containsText" dxfId="4278" priority="802" operator="containsText" text="Yet to be approved">
      <formula>NOT(ISERROR(SEARCH("Yet to be approved",G212)))</formula>
    </cfRule>
  </conditionalFormatting>
  <conditionalFormatting sqref="J212">
    <cfRule type="containsText" dxfId="4277" priority="795" operator="containsText" text="DPR not submitted">
      <formula>NOT(ISERROR(SEARCH("DPR not submitted",J212)))</formula>
    </cfRule>
    <cfRule type="containsText" dxfId="4276" priority="796" operator="containsText" text="Yet to be approved">
      <formula>NOT(ISERROR(SEARCH("Yet to be approved",J212)))</formula>
    </cfRule>
  </conditionalFormatting>
  <conditionalFormatting sqref="L212">
    <cfRule type="containsText" dxfId="4275" priority="793" operator="containsText" text="DPR not submitted">
      <formula>NOT(ISERROR(SEARCH("DPR not submitted",L212)))</formula>
    </cfRule>
    <cfRule type="containsText" dxfId="4274" priority="794" operator="containsText" text="Yet to be approved">
      <formula>NOT(ISERROR(SEARCH("Yet to be approved",L212)))</formula>
    </cfRule>
  </conditionalFormatting>
  <conditionalFormatting sqref="S212">
    <cfRule type="cellIs" dxfId="4273" priority="790" operator="lessThan">
      <formula>0</formula>
    </cfRule>
  </conditionalFormatting>
  <conditionalFormatting sqref="D213">
    <cfRule type="containsText" dxfId="4272" priority="786" operator="containsText" text="DPR not submitted">
      <formula>NOT(ISERROR(SEARCH("DPR not submitted",D213)))</formula>
    </cfRule>
    <cfRule type="containsText" dxfId="4271" priority="787" operator="containsText" text="Yet to be approved">
      <formula>NOT(ISERROR(SEARCH("Yet to be approved",D213)))</formula>
    </cfRule>
  </conditionalFormatting>
  <conditionalFormatting sqref="E213">
    <cfRule type="containsText" dxfId="4270" priority="788" operator="containsText" text="DPR not submitted">
      <formula>NOT(ISERROR(SEARCH("DPR not submitted",E213)))</formula>
    </cfRule>
    <cfRule type="containsText" dxfId="4269" priority="789" operator="containsText" text="Yet to be approved">
      <formula>NOT(ISERROR(SEARCH("Yet to be approved",E213)))</formula>
    </cfRule>
  </conditionalFormatting>
  <conditionalFormatting sqref="I213">
    <cfRule type="containsText" dxfId="4268" priority="780" operator="containsText" text="DPR not submitted">
      <formula>NOT(ISERROR(SEARCH("DPR not submitted",I213)))</formula>
    </cfRule>
    <cfRule type="containsText" dxfId="4267" priority="781" operator="containsText" text="Yet to be approved">
      <formula>NOT(ISERROR(SEARCH("Yet to be approved",I213)))</formula>
    </cfRule>
  </conditionalFormatting>
  <conditionalFormatting sqref="J213">
    <cfRule type="containsText" dxfId="4266" priority="778" operator="containsText" text="DPR not submitted">
      <formula>NOT(ISERROR(SEARCH("DPR not submitted",J213)))</formula>
    </cfRule>
    <cfRule type="containsText" dxfId="4265" priority="779" operator="containsText" text="Yet to be approved">
      <formula>NOT(ISERROR(SEARCH("Yet to be approved",J213)))</formula>
    </cfRule>
  </conditionalFormatting>
  <conditionalFormatting sqref="K213">
    <cfRule type="containsText" dxfId="4264" priority="774" operator="containsText" text="DPR not submitted">
      <formula>NOT(ISERROR(SEARCH("DPR not submitted",K213)))</formula>
    </cfRule>
    <cfRule type="containsText" dxfId="4263" priority="775" operator="containsText" text="Yet to be approved">
      <formula>NOT(ISERROR(SEARCH("Yet to be approved",K213)))</formula>
    </cfRule>
  </conditionalFormatting>
  <conditionalFormatting sqref="S213">
    <cfRule type="cellIs" dxfId="4262" priority="773" operator="lessThan">
      <formula>0</formula>
    </cfRule>
  </conditionalFormatting>
  <conditionalFormatting sqref="D215:D216">
    <cfRule type="containsText" dxfId="4261" priority="769" operator="containsText" text="DPR not submitted">
      <formula>NOT(ISERROR(SEARCH("DPR not submitted",D215)))</formula>
    </cfRule>
    <cfRule type="containsText" dxfId="4260" priority="770" operator="containsText" text="Yet to be approved">
      <formula>NOT(ISERROR(SEARCH("Yet to be approved",D215)))</formula>
    </cfRule>
  </conditionalFormatting>
  <conditionalFormatting sqref="E215:E216">
    <cfRule type="containsText" dxfId="4259" priority="771" operator="containsText" text="DPR not submitted">
      <formula>NOT(ISERROR(SEARCH("DPR not submitted",E215)))</formula>
    </cfRule>
    <cfRule type="containsText" dxfId="4258" priority="772" operator="containsText" text="Yet to be approved">
      <formula>NOT(ISERROR(SEARCH("Yet to be approved",E215)))</formula>
    </cfRule>
  </conditionalFormatting>
  <conditionalFormatting sqref="H215:H216">
    <cfRule type="containsText" dxfId="4257" priority="765" operator="containsText" text="DPR not submitted">
      <formula>NOT(ISERROR(SEARCH("DPR not submitted",H215)))</formula>
    </cfRule>
    <cfRule type="containsText" dxfId="4256" priority="766" operator="containsText" text="Yet to be approved">
      <formula>NOT(ISERROR(SEARCH("Yet to be approved",H215)))</formula>
    </cfRule>
  </conditionalFormatting>
  <conditionalFormatting sqref="I215:I216">
    <cfRule type="containsText" dxfId="4255" priority="763" operator="containsText" text="DPR not submitted">
      <formula>NOT(ISERROR(SEARCH("DPR not submitted",I215)))</formula>
    </cfRule>
    <cfRule type="containsText" dxfId="4254" priority="764" operator="containsText" text="Yet to be approved">
      <formula>NOT(ISERROR(SEARCH("Yet to be approved",I215)))</formula>
    </cfRule>
  </conditionalFormatting>
  <conditionalFormatting sqref="L215:L216">
    <cfRule type="containsText" dxfId="4253" priority="759" operator="containsText" text="DPR not submitted">
      <formula>NOT(ISERROR(SEARCH("DPR not submitted",L215)))</formula>
    </cfRule>
    <cfRule type="containsText" dxfId="4252" priority="760" operator="containsText" text="Yet to be approved">
      <formula>NOT(ISERROR(SEARCH("Yet to be approved",L215)))</formula>
    </cfRule>
  </conditionalFormatting>
  <conditionalFormatting sqref="K215:K216">
    <cfRule type="containsText" dxfId="4251" priority="757" operator="containsText" text="DPR not submitted">
      <formula>NOT(ISERROR(SEARCH("DPR not submitted",K215)))</formula>
    </cfRule>
    <cfRule type="containsText" dxfId="4250" priority="758" operator="containsText" text="Yet to be approved">
      <formula>NOT(ISERROR(SEARCH("Yet to be approved",K215)))</formula>
    </cfRule>
  </conditionalFormatting>
  <conditionalFormatting sqref="S215:S216">
    <cfRule type="cellIs" dxfId="4249" priority="756" operator="lessThan">
      <formula>0</formula>
    </cfRule>
  </conditionalFormatting>
  <conditionalFormatting sqref="E218">
    <cfRule type="containsText" dxfId="4248" priority="754" operator="containsText" text="DPR not submitted">
      <formula>NOT(ISERROR(SEARCH("DPR not submitted",E218)))</formula>
    </cfRule>
    <cfRule type="containsText" dxfId="4247" priority="755" operator="containsText" text="Yet to be approved">
      <formula>NOT(ISERROR(SEARCH("Yet to be approved",E218)))</formula>
    </cfRule>
  </conditionalFormatting>
  <conditionalFormatting sqref="G218">
    <cfRule type="containsText" dxfId="4246" priority="750" operator="containsText" text="DPR not submitted">
      <formula>NOT(ISERROR(SEARCH("DPR not submitted",G218)))</formula>
    </cfRule>
    <cfRule type="containsText" dxfId="4245" priority="751" operator="containsText" text="Yet to be approved">
      <formula>NOT(ISERROR(SEARCH("Yet to be approved",G218)))</formula>
    </cfRule>
  </conditionalFormatting>
  <conditionalFormatting sqref="H218">
    <cfRule type="containsText" dxfId="4244" priority="748" operator="containsText" text="DPR not submitted">
      <formula>NOT(ISERROR(SEARCH("DPR not submitted",H218)))</formula>
    </cfRule>
    <cfRule type="containsText" dxfId="4243" priority="749" operator="containsText" text="Yet to be approved">
      <formula>NOT(ISERROR(SEARCH("Yet to be approved",H218)))</formula>
    </cfRule>
  </conditionalFormatting>
  <conditionalFormatting sqref="J218">
    <cfRule type="containsText" dxfId="4242" priority="744" operator="containsText" text="DPR not submitted">
      <formula>NOT(ISERROR(SEARCH("DPR not submitted",J218)))</formula>
    </cfRule>
    <cfRule type="containsText" dxfId="4241" priority="745" operator="containsText" text="Yet to be approved">
      <formula>NOT(ISERROR(SEARCH("Yet to be approved",J218)))</formula>
    </cfRule>
  </conditionalFormatting>
  <conditionalFormatting sqref="L218">
    <cfRule type="containsText" dxfId="4240" priority="742" operator="containsText" text="DPR not submitted">
      <formula>NOT(ISERROR(SEARCH("DPR not submitted",L218)))</formula>
    </cfRule>
    <cfRule type="containsText" dxfId="4239" priority="743" operator="containsText" text="Yet to be approved">
      <formula>NOT(ISERROR(SEARCH("Yet to be approved",L218)))</formula>
    </cfRule>
  </conditionalFormatting>
  <conditionalFormatting sqref="K218">
    <cfRule type="containsText" dxfId="4238" priority="740" operator="containsText" text="DPR not submitted">
      <formula>NOT(ISERROR(SEARCH("DPR not submitted",K218)))</formula>
    </cfRule>
    <cfRule type="containsText" dxfId="4237" priority="741" operator="containsText" text="Yet to be approved">
      <formula>NOT(ISERROR(SEARCH("Yet to be approved",K218)))</formula>
    </cfRule>
  </conditionalFormatting>
  <conditionalFormatting sqref="S218">
    <cfRule type="cellIs" dxfId="4236" priority="739" operator="lessThan">
      <formula>0</formula>
    </cfRule>
  </conditionalFormatting>
  <conditionalFormatting sqref="D220">
    <cfRule type="containsText" dxfId="4235" priority="735" operator="containsText" text="DPR not submitted">
      <formula>NOT(ISERROR(SEARCH("DPR not submitted",D220)))</formula>
    </cfRule>
    <cfRule type="containsText" dxfId="4234" priority="736" operator="containsText" text="Yet to be approved">
      <formula>NOT(ISERROR(SEARCH("Yet to be approved",D220)))</formula>
    </cfRule>
  </conditionalFormatting>
  <conditionalFormatting sqref="G220">
    <cfRule type="containsText" dxfId="4233" priority="733" operator="containsText" text="DPR not submitted">
      <formula>NOT(ISERROR(SEARCH("DPR not submitted",G220)))</formula>
    </cfRule>
    <cfRule type="containsText" dxfId="4232" priority="734" operator="containsText" text="Yet to be approved">
      <formula>NOT(ISERROR(SEARCH("Yet to be approved",G220)))</formula>
    </cfRule>
  </conditionalFormatting>
  <conditionalFormatting sqref="I220">
    <cfRule type="containsText" dxfId="4231" priority="729" operator="containsText" text="DPR not submitted">
      <formula>NOT(ISERROR(SEARCH("DPR not submitted",I220)))</formula>
    </cfRule>
    <cfRule type="containsText" dxfId="4230" priority="730" operator="containsText" text="Yet to be approved">
      <formula>NOT(ISERROR(SEARCH("Yet to be approved",I220)))</formula>
    </cfRule>
  </conditionalFormatting>
  <conditionalFormatting sqref="J220">
    <cfRule type="containsText" dxfId="4229" priority="727" operator="containsText" text="DPR not submitted">
      <formula>NOT(ISERROR(SEARCH("DPR not submitted",J220)))</formula>
    </cfRule>
    <cfRule type="containsText" dxfId="4228" priority="728" operator="containsText" text="Yet to be approved">
      <formula>NOT(ISERROR(SEARCH("Yet to be approved",J220)))</formula>
    </cfRule>
  </conditionalFormatting>
  <conditionalFormatting sqref="L220">
    <cfRule type="containsText" dxfId="4227" priority="725" operator="containsText" text="DPR not submitted">
      <formula>NOT(ISERROR(SEARCH("DPR not submitted",L220)))</formula>
    </cfRule>
    <cfRule type="containsText" dxfId="4226" priority="726" operator="containsText" text="Yet to be approved">
      <formula>NOT(ISERROR(SEARCH("Yet to be approved",L220)))</formula>
    </cfRule>
  </conditionalFormatting>
  <conditionalFormatting sqref="S220">
    <cfRule type="cellIs" dxfId="4225" priority="722" operator="lessThan">
      <formula>0</formula>
    </cfRule>
  </conditionalFormatting>
  <conditionalFormatting sqref="D222">
    <cfRule type="containsText" dxfId="4224" priority="718" operator="containsText" text="DPR not submitted">
      <formula>NOT(ISERROR(SEARCH("DPR not submitted",D222)))</formula>
    </cfRule>
    <cfRule type="containsText" dxfId="4223" priority="719" operator="containsText" text="Yet to be approved">
      <formula>NOT(ISERROR(SEARCH("Yet to be approved",D222)))</formula>
    </cfRule>
  </conditionalFormatting>
  <conditionalFormatting sqref="E222">
    <cfRule type="containsText" dxfId="4222" priority="720" operator="containsText" text="DPR not submitted">
      <formula>NOT(ISERROR(SEARCH("DPR not submitted",E222)))</formula>
    </cfRule>
    <cfRule type="containsText" dxfId="4221" priority="721" operator="containsText" text="Yet to be approved">
      <formula>NOT(ISERROR(SEARCH("Yet to be approved",E222)))</formula>
    </cfRule>
  </conditionalFormatting>
  <conditionalFormatting sqref="I222">
    <cfRule type="containsText" dxfId="4220" priority="712" operator="containsText" text="DPR not submitted">
      <formula>NOT(ISERROR(SEARCH("DPR not submitted",I222)))</formula>
    </cfRule>
    <cfRule type="containsText" dxfId="4219" priority="713" operator="containsText" text="Yet to be approved">
      <formula>NOT(ISERROR(SEARCH("Yet to be approved",I222)))</formula>
    </cfRule>
  </conditionalFormatting>
  <conditionalFormatting sqref="J222">
    <cfRule type="containsText" dxfId="4218" priority="710" operator="containsText" text="DPR not submitted">
      <formula>NOT(ISERROR(SEARCH("DPR not submitted",J222)))</formula>
    </cfRule>
    <cfRule type="containsText" dxfId="4217" priority="711" operator="containsText" text="Yet to be approved">
      <formula>NOT(ISERROR(SEARCH("Yet to be approved",J222)))</formula>
    </cfRule>
  </conditionalFormatting>
  <conditionalFormatting sqref="K222">
    <cfRule type="containsText" dxfId="4216" priority="706" operator="containsText" text="DPR not submitted">
      <formula>NOT(ISERROR(SEARCH("DPR not submitted",K222)))</formula>
    </cfRule>
    <cfRule type="containsText" dxfId="4215" priority="707" operator="containsText" text="Yet to be approved">
      <formula>NOT(ISERROR(SEARCH("Yet to be approved",K222)))</formula>
    </cfRule>
  </conditionalFormatting>
  <conditionalFormatting sqref="S222">
    <cfRule type="cellIs" dxfId="4214" priority="705" operator="lessThan">
      <formula>0</formula>
    </cfRule>
  </conditionalFormatting>
  <conditionalFormatting sqref="E223">
    <cfRule type="containsText" dxfId="4213" priority="703" operator="containsText" text="DPR not submitted">
      <formula>NOT(ISERROR(SEARCH("DPR not submitted",E223)))</formula>
    </cfRule>
    <cfRule type="containsText" dxfId="4212" priority="704" operator="containsText" text="Yet to be approved">
      <formula>NOT(ISERROR(SEARCH("Yet to be approved",E223)))</formula>
    </cfRule>
  </conditionalFormatting>
  <conditionalFormatting sqref="H223">
    <cfRule type="containsText" dxfId="4211" priority="697" operator="containsText" text="DPR not submitted">
      <formula>NOT(ISERROR(SEARCH("DPR not submitted",H223)))</formula>
    </cfRule>
    <cfRule type="containsText" dxfId="4210" priority="698" operator="containsText" text="Yet to be approved">
      <formula>NOT(ISERROR(SEARCH("Yet to be approved",H223)))</formula>
    </cfRule>
  </conditionalFormatting>
  <conditionalFormatting sqref="I223">
    <cfRule type="containsText" dxfId="4209" priority="695" operator="containsText" text="DPR not submitted">
      <formula>NOT(ISERROR(SEARCH("DPR not submitted",I223)))</formula>
    </cfRule>
    <cfRule type="containsText" dxfId="4208" priority="696" operator="containsText" text="Yet to be approved">
      <formula>NOT(ISERROR(SEARCH("Yet to be approved",I223)))</formula>
    </cfRule>
  </conditionalFormatting>
  <conditionalFormatting sqref="L223">
    <cfRule type="containsText" dxfId="4207" priority="691" operator="containsText" text="DPR not submitted">
      <formula>NOT(ISERROR(SEARCH("DPR not submitted",L223)))</formula>
    </cfRule>
    <cfRule type="containsText" dxfId="4206" priority="692" operator="containsText" text="Yet to be approved">
      <formula>NOT(ISERROR(SEARCH("Yet to be approved",L223)))</formula>
    </cfRule>
  </conditionalFormatting>
  <conditionalFormatting sqref="K223">
    <cfRule type="containsText" dxfId="4205" priority="689" operator="containsText" text="DPR not submitted">
      <formula>NOT(ISERROR(SEARCH("DPR not submitted",K223)))</formula>
    </cfRule>
    <cfRule type="containsText" dxfId="4204" priority="690" operator="containsText" text="Yet to be approved">
      <formula>NOT(ISERROR(SEARCH("Yet to be approved",K223)))</formula>
    </cfRule>
  </conditionalFormatting>
  <conditionalFormatting sqref="S223">
    <cfRule type="cellIs" dxfId="4203" priority="688" operator="lessThan">
      <formula>0</formula>
    </cfRule>
  </conditionalFormatting>
  <conditionalFormatting sqref="G224">
    <cfRule type="containsText" dxfId="4202" priority="682" operator="containsText" text="DPR not submitted">
      <formula>NOT(ISERROR(SEARCH("DPR not submitted",G224)))</formula>
    </cfRule>
    <cfRule type="containsText" dxfId="4201" priority="683" operator="containsText" text="Yet to be approved">
      <formula>NOT(ISERROR(SEARCH("Yet to be approved",G224)))</formula>
    </cfRule>
  </conditionalFormatting>
  <conditionalFormatting sqref="H224">
    <cfRule type="containsText" dxfId="4200" priority="680" operator="containsText" text="DPR not submitted">
      <formula>NOT(ISERROR(SEARCH("DPR not submitted",H224)))</formula>
    </cfRule>
    <cfRule type="containsText" dxfId="4199" priority="681" operator="containsText" text="Yet to be approved">
      <formula>NOT(ISERROR(SEARCH("Yet to be approved",H224)))</formula>
    </cfRule>
  </conditionalFormatting>
  <conditionalFormatting sqref="J224">
    <cfRule type="containsText" dxfId="4198" priority="676" operator="containsText" text="DPR not submitted">
      <formula>NOT(ISERROR(SEARCH("DPR not submitted",J224)))</formula>
    </cfRule>
    <cfRule type="containsText" dxfId="4197" priority="677" operator="containsText" text="Yet to be approved">
      <formula>NOT(ISERROR(SEARCH("Yet to be approved",J224)))</formula>
    </cfRule>
  </conditionalFormatting>
  <conditionalFormatting sqref="L224">
    <cfRule type="containsText" dxfId="4196" priority="674" operator="containsText" text="DPR not submitted">
      <formula>NOT(ISERROR(SEARCH("DPR not submitted",L224)))</formula>
    </cfRule>
    <cfRule type="containsText" dxfId="4195" priority="675" operator="containsText" text="Yet to be approved">
      <formula>NOT(ISERROR(SEARCH("Yet to be approved",L224)))</formula>
    </cfRule>
  </conditionalFormatting>
  <conditionalFormatting sqref="K224">
    <cfRule type="containsText" dxfId="4194" priority="672" operator="containsText" text="DPR not submitted">
      <formula>NOT(ISERROR(SEARCH("DPR not submitted",K224)))</formula>
    </cfRule>
    <cfRule type="containsText" dxfId="4193" priority="673" operator="containsText" text="Yet to be approved">
      <formula>NOT(ISERROR(SEARCH("Yet to be approved",K224)))</formula>
    </cfRule>
  </conditionalFormatting>
  <conditionalFormatting sqref="S224">
    <cfRule type="cellIs" dxfId="4192" priority="671" operator="lessThan">
      <formula>0</formula>
    </cfRule>
  </conditionalFormatting>
  <conditionalFormatting sqref="D226">
    <cfRule type="containsText" dxfId="4191" priority="667" operator="containsText" text="DPR not submitted">
      <formula>NOT(ISERROR(SEARCH("DPR not submitted",D226)))</formula>
    </cfRule>
    <cfRule type="containsText" dxfId="4190" priority="668" operator="containsText" text="Yet to be approved">
      <formula>NOT(ISERROR(SEARCH("Yet to be approved",D226)))</formula>
    </cfRule>
  </conditionalFormatting>
  <conditionalFormatting sqref="G226">
    <cfRule type="containsText" dxfId="4189" priority="665" operator="containsText" text="DPR not submitted">
      <formula>NOT(ISERROR(SEARCH("DPR not submitted",G226)))</formula>
    </cfRule>
    <cfRule type="containsText" dxfId="4188" priority="666" operator="containsText" text="Yet to be approved">
      <formula>NOT(ISERROR(SEARCH("Yet to be approved",G226)))</formula>
    </cfRule>
  </conditionalFormatting>
  <conditionalFormatting sqref="I226">
    <cfRule type="containsText" dxfId="4187" priority="661" operator="containsText" text="DPR not submitted">
      <formula>NOT(ISERROR(SEARCH("DPR not submitted",I226)))</formula>
    </cfRule>
    <cfRule type="containsText" dxfId="4186" priority="662" operator="containsText" text="Yet to be approved">
      <formula>NOT(ISERROR(SEARCH("Yet to be approved",I226)))</formula>
    </cfRule>
  </conditionalFormatting>
  <conditionalFormatting sqref="J226">
    <cfRule type="containsText" dxfId="4185" priority="659" operator="containsText" text="DPR not submitted">
      <formula>NOT(ISERROR(SEARCH("DPR not submitted",J226)))</formula>
    </cfRule>
    <cfRule type="containsText" dxfId="4184" priority="660" operator="containsText" text="Yet to be approved">
      <formula>NOT(ISERROR(SEARCH("Yet to be approved",J226)))</formula>
    </cfRule>
  </conditionalFormatting>
  <conditionalFormatting sqref="L226">
    <cfRule type="containsText" dxfId="4183" priority="657" operator="containsText" text="DPR not submitted">
      <formula>NOT(ISERROR(SEARCH("DPR not submitted",L226)))</formula>
    </cfRule>
    <cfRule type="containsText" dxfId="4182" priority="658" operator="containsText" text="Yet to be approved">
      <formula>NOT(ISERROR(SEARCH("Yet to be approved",L226)))</formula>
    </cfRule>
  </conditionalFormatting>
  <conditionalFormatting sqref="K226">
    <cfRule type="containsText" dxfId="4181" priority="655" operator="containsText" text="DPR not submitted">
      <formula>NOT(ISERROR(SEARCH("DPR not submitted",K226)))</formula>
    </cfRule>
    <cfRule type="containsText" dxfId="4180" priority="656" operator="containsText" text="Yet to be approved">
      <formula>NOT(ISERROR(SEARCH("Yet to be approved",K226)))</formula>
    </cfRule>
  </conditionalFormatting>
  <conditionalFormatting sqref="S226">
    <cfRule type="cellIs" dxfId="4179" priority="654" operator="lessThan">
      <formula>0</formula>
    </cfRule>
  </conditionalFormatting>
  <conditionalFormatting sqref="D228">
    <cfRule type="containsText" dxfId="4178" priority="650" operator="containsText" text="DPR not submitted">
      <formula>NOT(ISERROR(SEARCH("DPR not submitted",D228)))</formula>
    </cfRule>
    <cfRule type="containsText" dxfId="4177" priority="651" operator="containsText" text="Yet to be approved">
      <formula>NOT(ISERROR(SEARCH("Yet to be approved",D228)))</formula>
    </cfRule>
  </conditionalFormatting>
  <conditionalFormatting sqref="E228">
    <cfRule type="containsText" dxfId="4176" priority="652" operator="containsText" text="DPR not submitted">
      <formula>NOT(ISERROR(SEARCH("DPR not submitted",E228)))</formula>
    </cfRule>
    <cfRule type="containsText" dxfId="4175" priority="653" operator="containsText" text="Yet to be approved">
      <formula>NOT(ISERROR(SEARCH("Yet to be approved",E228)))</formula>
    </cfRule>
  </conditionalFormatting>
  <conditionalFormatting sqref="H228">
    <cfRule type="containsText" dxfId="4174" priority="646" operator="containsText" text="DPR not submitted">
      <formula>NOT(ISERROR(SEARCH("DPR not submitted",H228)))</formula>
    </cfRule>
    <cfRule type="containsText" dxfId="4173" priority="647" operator="containsText" text="Yet to be approved">
      <formula>NOT(ISERROR(SEARCH("Yet to be approved",H228)))</formula>
    </cfRule>
  </conditionalFormatting>
  <conditionalFormatting sqref="I228">
    <cfRule type="containsText" dxfId="4172" priority="644" operator="containsText" text="DPR not submitted">
      <formula>NOT(ISERROR(SEARCH("DPR not submitted",I228)))</formula>
    </cfRule>
    <cfRule type="containsText" dxfId="4171" priority="645" operator="containsText" text="Yet to be approved">
      <formula>NOT(ISERROR(SEARCH("Yet to be approved",I228)))</formula>
    </cfRule>
  </conditionalFormatting>
  <conditionalFormatting sqref="J228">
    <cfRule type="containsText" dxfId="4170" priority="642" operator="containsText" text="DPR not submitted">
      <formula>NOT(ISERROR(SEARCH("DPR not submitted",J228)))</formula>
    </cfRule>
    <cfRule type="containsText" dxfId="4169" priority="643" operator="containsText" text="Yet to be approved">
      <formula>NOT(ISERROR(SEARCH("Yet to be approved",J228)))</formula>
    </cfRule>
  </conditionalFormatting>
  <conditionalFormatting sqref="L228">
    <cfRule type="containsText" dxfId="4168" priority="640" operator="containsText" text="DPR not submitted">
      <formula>NOT(ISERROR(SEARCH("DPR not submitted",L228)))</formula>
    </cfRule>
    <cfRule type="containsText" dxfId="4167" priority="641" operator="containsText" text="Yet to be approved">
      <formula>NOT(ISERROR(SEARCH("Yet to be approved",L228)))</formula>
    </cfRule>
  </conditionalFormatting>
  <conditionalFormatting sqref="K228">
    <cfRule type="containsText" dxfId="4166" priority="638" operator="containsText" text="DPR not submitted">
      <formula>NOT(ISERROR(SEARCH("DPR not submitted",K228)))</formula>
    </cfRule>
    <cfRule type="containsText" dxfId="4165" priority="639" operator="containsText" text="Yet to be approved">
      <formula>NOT(ISERROR(SEARCH("Yet to be approved",K228)))</formula>
    </cfRule>
  </conditionalFormatting>
  <conditionalFormatting sqref="S228">
    <cfRule type="cellIs" dxfId="4164" priority="637" operator="lessThan">
      <formula>0</formula>
    </cfRule>
  </conditionalFormatting>
  <conditionalFormatting sqref="E229">
    <cfRule type="containsText" dxfId="4163" priority="635" operator="containsText" text="DPR not submitted">
      <formula>NOT(ISERROR(SEARCH("DPR not submitted",E229)))</formula>
    </cfRule>
    <cfRule type="containsText" dxfId="4162" priority="636" operator="containsText" text="Yet to be approved">
      <formula>NOT(ISERROR(SEARCH("Yet to be approved",E229)))</formula>
    </cfRule>
  </conditionalFormatting>
  <conditionalFormatting sqref="G229">
    <cfRule type="containsText" dxfId="4161" priority="631" operator="containsText" text="DPR not submitted">
      <formula>NOT(ISERROR(SEARCH("DPR not submitted",G229)))</formula>
    </cfRule>
    <cfRule type="containsText" dxfId="4160" priority="632" operator="containsText" text="Yet to be approved">
      <formula>NOT(ISERROR(SEARCH("Yet to be approved",G229)))</formula>
    </cfRule>
  </conditionalFormatting>
  <conditionalFormatting sqref="H229">
    <cfRule type="containsText" dxfId="4159" priority="629" operator="containsText" text="DPR not submitted">
      <formula>NOT(ISERROR(SEARCH("DPR not submitted",H229)))</formula>
    </cfRule>
    <cfRule type="containsText" dxfId="4158" priority="630" operator="containsText" text="Yet to be approved">
      <formula>NOT(ISERROR(SEARCH("Yet to be approved",H229)))</formula>
    </cfRule>
  </conditionalFormatting>
  <conditionalFormatting sqref="I229">
    <cfRule type="containsText" dxfId="4157" priority="627" operator="containsText" text="DPR not submitted">
      <formula>NOT(ISERROR(SEARCH("DPR not submitted",I229)))</formula>
    </cfRule>
    <cfRule type="containsText" dxfId="4156" priority="628" operator="containsText" text="Yet to be approved">
      <formula>NOT(ISERROR(SEARCH("Yet to be approved",I229)))</formula>
    </cfRule>
  </conditionalFormatting>
  <conditionalFormatting sqref="J229">
    <cfRule type="containsText" dxfId="4155" priority="625" operator="containsText" text="DPR not submitted">
      <formula>NOT(ISERROR(SEARCH("DPR not submitted",J229)))</formula>
    </cfRule>
    <cfRule type="containsText" dxfId="4154" priority="626" operator="containsText" text="Yet to be approved">
      <formula>NOT(ISERROR(SEARCH("Yet to be approved",J229)))</formula>
    </cfRule>
  </conditionalFormatting>
  <conditionalFormatting sqref="L229">
    <cfRule type="containsText" dxfId="4153" priority="623" operator="containsText" text="DPR not submitted">
      <formula>NOT(ISERROR(SEARCH("DPR not submitted",L229)))</formula>
    </cfRule>
    <cfRule type="containsText" dxfId="4152" priority="624" operator="containsText" text="Yet to be approved">
      <formula>NOT(ISERROR(SEARCH("Yet to be approved",L229)))</formula>
    </cfRule>
  </conditionalFormatting>
  <conditionalFormatting sqref="K229">
    <cfRule type="containsText" dxfId="4151" priority="621" operator="containsText" text="DPR not submitted">
      <formula>NOT(ISERROR(SEARCH("DPR not submitted",K229)))</formula>
    </cfRule>
    <cfRule type="containsText" dxfId="4150" priority="622" operator="containsText" text="Yet to be approved">
      <formula>NOT(ISERROR(SEARCH("Yet to be approved",K229)))</formula>
    </cfRule>
  </conditionalFormatting>
  <conditionalFormatting sqref="S229">
    <cfRule type="cellIs" dxfId="4149" priority="620" operator="lessThan">
      <formula>0</formula>
    </cfRule>
  </conditionalFormatting>
  <conditionalFormatting sqref="D230">
    <cfRule type="containsText" dxfId="4148" priority="616" operator="containsText" text="DPR not submitted">
      <formula>NOT(ISERROR(SEARCH("DPR not submitted",D230)))</formula>
    </cfRule>
    <cfRule type="containsText" dxfId="4147" priority="617" operator="containsText" text="Yet to be approved">
      <formula>NOT(ISERROR(SEARCH("Yet to be approved",D230)))</formula>
    </cfRule>
  </conditionalFormatting>
  <conditionalFormatting sqref="G230">
    <cfRule type="containsText" dxfId="4146" priority="614" operator="containsText" text="DPR not submitted">
      <formula>NOT(ISERROR(SEARCH("DPR not submitted",G230)))</formula>
    </cfRule>
    <cfRule type="containsText" dxfId="4145" priority="615" operator="containsText" text="Yet to be approved">
      <formula>NOT(ISERROR(SEARCH("Yet to be approved",G230)))</formula>
    </cfRule>
  </conditionalFormatting>
  <conditionalFormatting sqref="H230">
    <cfRule type="containsText" dxfId="4144" priority="612" operator="containsText" text="DPR not submitted">
      <formula>NOT(ISERROR(SEARCH("DPR not submitted",H230)))</formula>
    </cfRule>
    <cfRule type="containsText" dxfId="4143" priority="613" operator="containsText" text="Yet to be approved">
      <formula>NOT(ISERROR(SEARCH("Yet to be approved",H230)))</formula>
    </cfRule>
  </conditionalFormatting>
  <conditionalFormatting sqref="I230">
    <cfRule type="containsText" dxfId="4142" priority="610" operator="containsText" text="DPR not submitted">
      <formula>NOT(ISERROR(SEARCH("DPR not submitted",I230)))</formula>
    </cfRule>
    <cfRule type="containsText" dxfId="4141" priority="611" operator="containsText" text="Yet to be approved">
      <formula>NOT(ISERROR(SEARCH("Yet to be approved",I230)))</formula>
    </cfRule>
  </conditionalFormatting>
  <conditionalFormatting sqref="J230">
    <cfRule type="containsText" dxfId="4140" priority="608" operator="containsText" text="DPR not submitted">
      <formula>NOT(ISERROR(SEARCH("DPR not submitted",J230)))</formula>
    </cfRule>
    <cfRule type="containsText" dxfId="4139" priority="609" operator="containsText" text="Yet to be approved">
      <formula>NOT(ISERROR(SEARCH("Yet to be approved",J230)))</formula>
    </cfRule>
  </conditionalFormatting>
  <conditionalFormatting sqref="L230">
    <cfRule type="containsText" dxfId="4138" priority="606" operator="containsText" text="DPR not submitted">
      <formula>NOT(ISERROR(SEARCH("DPR not submitted",L230)))</formula>
    </cfRule>
    <cfRule type="containsText" dxfId="4137" priority="607" operator="containsText" text="Yet to be approved">
      <formula>NOT(ISERROR(SEARCH("Yet to be approved",L230)))</formula>
    </cfRule>
  </conditionalFormatting>
  <conditionalFormatting sqref="K230">
    <cfRule type="containsText" dxfId="4136" priority="604" operator="containsText" text="DPR not submitted">
      <formula>NOT(ISERROR(SEARCH("DPR not submitted",K230)))</formula>
    </cfRule>
    <cfRule type="containsText" dxfId="4135" priority="605" operator="containsText" text="Yet to be approved">
      <formula>NOT(ISERROR(SEARCH("Yet to be approved",K230)))</formula>
    </cfRule>
  </conditionalFormatting>
  <conditionalFormatting sqref="S230">
    <cfRule type="cellIs" dxfId="4134" priority="603" operator="lessThan">
      <formula>0</formula>
    </cfRule>
  </conditionalFormatting>
  <conditionalFormatting sqref="D232">
    <cfRule type="containsText" dxfId="4133" priority="599" operator="containsText" text="DPR not submitted">
      <formula>NOT(ISERROR(SEARCH("DPR not submitted",D232)))</formula>
    </cfRule>
    <cfRule type="containsText" dxfId="4132" priority="600" operator="containsText" text="Yet to be approved">
      <formula>NOT(ISERROR(SEARCH("Yet to be approved",D232)))</formula>
    </cfRule>
  </conditionalFormatting>
  <conditionalFormatting sqref="E232">
    <cfRule type="containsText" dxfId="4131" priority="601" operator="containsText" text="DPR not submitted">
      <formula>NOT(ISERROR(SEARCH("DPR not submitted",E232)))</formula>
    </cfRule>
    <cfRule type="containsText" dxfId="4130" priority="602" operator="containsText" text="Yet to be approved">
      <formula>NOT(ISERROR(SEARCH("Yet to be approved",E232)))</formula>
    </cfRule>
  </conditionalFormatting>
  <conditionalFormatting sqref="G232">
    <cfRule type="containsText" dxfId="4129" priority="597" operator="containsText" text="DPR not submitted">
      <formula>NOT(ISERROR(SEARCH("DPR not submitted",G232)))</formula>
    </cfRule>
    <cfRule type="containsText" dxfId="4128" priority="598" operator="containsText" text="Yet to be approved">
      <formula>NOT(ISERROR(SEARCH("Yet to be approved",G232)))</formula>
    </cfRule>
  </conditionalFormatting>
  <conditionalFormatting sqref="H232">
    <cfRule type="containsText" dxfId="4127" priority="595" operator="containsText" text="DPR not submitted">
      <formula>NOT(ISERROR(SEARCH("DPR not submitted",H232)))</formula>
    </cfRule>
    <cfRule type="containsText" dxfId="4126" priority="596" operator="containsText" text="Yet to be approved">
      <formula>NOT(ISERROR(SEARCH("Yet to be approved",H232)))</formula>
    </cfRule>
  </conditionalFormatting>
  <conditionalFormatting sqref="I232">
    <cfRule type="containsText" dxfId="4125" priority="593" operator="containsText" text="DPR not submitted">
      <formula>NOT(ISERROR(SEARCH("DPR not submitted",I232)))</formula>
    </cfRule>
    <cfRule type="containsText" dxfId="4124" priority="594" operator="containsText" text="Yet to be approved">
      <formula>NOT(ISERROR(SEARCH("Yet to be approved",I232)))</formula>
    </cfRule>
  </conditionalFormatting>
  <conditionalFormatting sqref="J232">
    <cfRule type="containsText" dxfId="4123" priority="591" operator="containsText" text="DPR not submitted">
      <formula>NOT(ISERROR(SEARCH("DPR not submitted",J232)))</formula>
    </cfRule>
    <cfRule type="containsText" dxfId="4122" priority="592" operator="containsText" text="Yet to be approved">
      <formula>NOT(ISERROR(SEARCH("Yet to be approved",J232)))</formula>
    </cfRule>
  </conditionalFormatting>
  <conditionalFormatting sqref="L232">
    <cfRule type="containsText" dxfId="4121" priority="589" operator="containsText" text="DPR not submitted">
      <formula>NOT(ISERROR(SEARCH("DPR not submitted",L232)))</formula>
    </cfRule>
    <cfRule type="containsText" dxfId="4120" priority="590" operator="containsText" text="Yet to be approved">
      <formula>NOT(ISERROR(SEARCH("Yet to be approved",L232)))</formula>
    </cfRule>
  </conditionalFormatting>
  <conditionalFormatting sqref="S232">
    <cfRule type="cellIs" dxfId="4119" priority="586" operator="lessThan">
      <formula>0</formula>
    </cfRule>
  </conditionalFormatting>
  <conditionalFormatting sqref="D233">
    <cfRule type="containsText" dxfId="4118" priority="582" operator="containsText" text="DPR not submitted">
      <formula>NOT(ISERROR(SEARCH("DPR not submitted",D233)))</formula>
    </cfRule>
    <cfRule type="containsText" dxfId="4117" priority="583" operator="containsText" text="Yet to be approved">
      <formula>NOT(ISERROR(SEARCH("Yet to be approved",D233)))</formula>
    </cfRule>
  </conditionalFormatting>
  <conditionalFormatting sqref="E233">
    <cfRule type="containsText" dxfId="4116" priority="584" operator="containsText" text="DPR not submitted">
      <formula>NOT(ISERROR(SEARCH("DPR not submitted",E233)))</formula>
    </cfRule>
    <cfRule type="containsText" dxfId="4115" priority="585" operator="containsText" text="Yet to be approved">
      <formula>NOT(ISERROR(SEARCH("Yet to be approved",E233)))</formula>
    </cfRule>
  </conditionalFormatting>
  <conditionalFormatting sqref="G233">
    <cfRule type="containsText" dxfId="4114" priority="580" operator="containsText" text="DPR not submitted">
      <formula>NOT(ISERROR(SEARCH("DPR not submitted",G233)))</formula>
    </cfRule>
    <cfRule type="containsText" dxfId="4113" priority="581" operator="containsText" text="Yet to be approved">
      <formula>NOT(ISERROR(SEARCH("Yet to be approved",G233)))</formula>
    </cfRule>
  </conditionalFormatting>
  <conditionalFormatting sqref="H233">
    <cfRule type="containsText" dxfId="4112" priority="578" operator="containsText" text="DPR not submitted">
      <formula>NOT(ISERROR(SEARCH("DPR not submitted",H233)))</formula>
    </cfRule>
    <cfRule type="containsText" dxfId="4111" priority="579" operator="containsText" text="Yet to be approved">
      <formula>NOT(ISERROR(SEARCH("Yet to be approved",H233)))</formula>
    </cfRule>
  </conditionalFormatting>
  <conditionalFormatting sqref="I233">
    <cfRule type="containsText" dxfId="4110" priority="576" operator="containsText" text="DPR not submitted">
      <formula>NOT(ISERROR(SEARCH("DPR not submitted",I233)))</formula>
    </cfRule>
    <cfRule type="containsText" dxfId="4109" priority="577" operator="containsText" text="Yet to be approved">
      <formula>NOT(ISERROR(SEARCH("Yet to be approved",I233)))</formula>
    </cfRule>
  </conditionalFormatting>
  <conditionalFormatting sqref="J233">
    <cfRule type="containsText" dxfId="4108" priority="574" operator="containsText" text="DPR not submitted">
      <formula>NOT(ISERROR(SEARCH("DPR not submitted",J233)))</formula>
    </cfRule>
    <cfRule type="containsText" dxfId="4107" priority="575" operator="containsText" text="Yet to be approved">
      <formula>NOT(ISERROR(SEARCH("Yet to be approved",J233)))</formula>
    </cfRule>
  </conditionalFormatting>
  <conditionalFormatting sqref="K233">
    <cfRule type="containsText" dxfId="4106" priority="570" operator="containsText" text="DPR not submitted">
      <formula>NOT(ISERROR(SEARCH("DPR not submitted",K233)))</formula>
    </cfRule>
    <cfRule type="containsText" dxfId="4105" priority="571" operator="containsText" text="Yet to be approved">
      <formula>NOT(ISERROR(SEARCH("Yet to be approved",K233)))</formula>
    </cfRule>
  </conditionalFormatting>
  <conditionalFormatting sqref="S233">
    <cfRule type="cellIs" dxfId="4104" priority="569" operator="lessThan">
      <formula>0</formula>
    </cfRule>
  </conditionalFormatting>
  <conditionalFormatting sqref="D234">
    <cfRule type="containsText" dxfId="4103" priority="565" operator="containsText" text="DPR not submitted">
      <formula>NOT(ISERROR(SEARCH("DPR not submitted",D234)))</formula>
    </cfRule>
    <cfRule type="containsText" dxfId="4102" priority="566" operator="containsText" text="Yet to be approved">
      <formula>NOT(ISERROR(SEARCH("Yet to be approved",D234)))</formula>
    </cfRule>
  </conditionalFormatting>
  <conditionalFormatting sqref="E234">
    <cfRule type="containsText" dxfId="4101" priority="567" operator="containsText" text="DPR not submitted">
      <formula>NOT(ISERROR(SEARCH("DPR not submitted",E234)))</formula>
    </cfRule>
    <cfRule type="containsText" dxfId="4100" priority="568" operator="containsText" text="Yet to be approved">
      <formula>NOT(ISERROR(SEARCH("Yet to be approved",E234)))</formula>
    </cfRule>
  </conditionalFormatting>
  <conditionalFormatting sqref="G234">
    <cfRule type="containsText" dxfId="4099" priority="563" operator="containsText" text="DPR not submitted">
      <formula>NOT(ISERROR(SEARCH("DPR not submitted",G234)))</formula>
    </cfRule>
    <cfRule type="containsText" dxfId="4098" priority="564" operator="containsText" text="Yet to be approved">
      <formula>NOT(ISERROR(SEARCH("Yet to be approved",G234)))</formula>
    </cfRule>
  </conditionalFormatting>
  <conditionalFormatting sqref="H234">
    <cfRule type="containsText" dxfId="4097" priority="561" operator="containsText" text="DPR not submitted">
      <formula>NOT(ISERROR(SEARCH("DPR not submitted",H234)))</formula>
    </cfRule>
    <cfRule type="containsText" dxfId="4096" priority="562" operator="containsText" text="Yet to be approved">
      <formula>NOT(ISERROR(SEARCH("Yet to be approved",H234)))</formula>
    </cfRule>
  </conditionalFormatting>
  <conditionalFormatting sqref="I234">
    <cfRule type="containsText" dxfId="4095" priority="559" operator="containsText" text="DPR not submitted">
      <formula>NOT(ISERROR(SEARCH("DPR not submitted",I234)))</formula>
    </cfRule>
    <cfRule type="containsText" dxfId="4094" priority="560" operator="containsText" text="Yet to be approved">
      <formula>NOT(ISERROR(SEARCH("Yet to be approved",I234)))</formula>
    </cfRule>
  </conditionalFormatting>
  <conditionalFormatting sqref="L234">
    <cfRule type="containsText" dxfId="4093" priority="555" operator="containsText" text="DPR not submitted">
      <formula>NOT(ISERROR(SEARCH("DPR not submitted",L234)))</formula>
    </cfRule>
    <cfRule type="containsText" dxfId="4092" priority="556" operator="containsText" text="Yet to be approved">
      <formula>NOT(ISERROR(SEARCH("Yet to be approved",L234)))</formula>
    </cfRule>
  </conditionalFormatting>
  <conditionalFormatting sqref="K234">
    <cfRule type="containsText" dxfId="4091" priority="553" operator="containsText" text="DPR not submitted">
      <formula>NOT(ISERROR(SEARCH("DPR not submitted",K234)))</formula>
    </cfRule>
    <cfRule type="containsText" dxfId="4090" priority="554" operator="containsText" text="Yet to be approved">
      <formula>NOT(ISERROR(SEARCH("Yet to be approved",K234)))</formula>
    </cfRule>
  </conditionalFormatting>
  <conditionalFormatting sqref="S234">
    <cfRule type="cellIs" dxfId="4089" priority="552" operator="lessThan">
      <formula>0</formula>
    </cfRule>
  </conditionalFormatting>
  <conditionalFormatting sqref="D236:D238">
    <cfRule type="containsText" dxfId="4088" priority="548" operator="containsText" text="DPR not submitted">
      <formula>NOT(ISERROR(SEARCH("DPR not submitted",D236)))</formula>
    </cfRule>
    <cfRule type="containsText" dxfId="4087" priority="549" operator="containsText" text="Yet to be approved">
      <formula>NOT(ISERROR(SEARCH("Yet to be approved",D236)))</formula>
    </cfRule>
  </conditionalFormatting>
  <conditionalFormatting sqref="E236:E238">
    <cfRule type="containsText" dxfId="4086" priority="550" operator="containsText" text="DPR not submitted">
      <formula>NOT(ISERROR(SEARCH("DPR not submitted",E236)))</formula>
    </cfRule>
    <cfRule type="containsText" dxfId="4085" priority="551" operator="containsText" text="Yet to be approved">
      <formula>NOT(ISERROR(SEARCH("Yet to be approved",E236)))</formula>
    </cfRule>
  </conditionalFormatting>
  <conditionalFormatting sqref="G236:G238">
    <cfRule type="containsText" dxfId="4084" priority="546" operator="containsText" text="DPR not submitted">
      <formula>NOT(ISERROR(SEARCH("DPR not submitted",G236)))</formula>
    </cfRule>
    <cfRule type="containsText" dxfId="4083" priority="547" operator="containsText" text="Yet to be approved">
      <formula>NOT(ISERROR(SEARCH("Yet to be approved",G236)))</formula>
    </cfRule>
  </conditionalFormatting>
  <conditionalFormatting sqref="H236:H238">
    <cfRule type="containsText" dxfId="4082" priority="544" operator="containsText" text="DPR not submitted">
      <formula>NOT(ISERROR(SEARCH("DPR not submitted",H236)))</formula>
    </cfRule>
    <cfRule type="containsText" dxfId="4081" priority="545" operator="containsText" text="Yet to be approved">
      <formula>NOT(ISERROR(SEARCH("Yet to be approved",H236)))</formula>
    </cfRule>
  </conditionalFormatting>
  <conditionalFormatting sqref="J236:J238">
    <cfRule type="containsText" dxfId="4080" priority="540" operator="containsText" text="DPR not submitted">
      <formula>NOT(ISERROR(SEARCH("DPR not submitted",J236)))</formula>
    </cfRule>
    <cfRule type="containsText" dxfId="4079" priority="541" operator="containsText" text="Yet to be approved">
      <formula>NOT(ISERROR(SEARCH("Yet to be approved",J236)))</formula>
    </cfRule>
  </conditionalFormatting>
  <conditionalFormatting sqref="L236:L238">
    <cfRule type="containsText" dxfId="4078" priority="538" operator="containsText" text="DPR not submitted">
      <formula>NOT(ISERROR(SEARCH("DPR not submitted",L236)))</formula>
    </cfRule>
    <cfRule type="containsText" dxfId="4077" priority="539" operator="containsText" text="Yet to be approved">
      <formula>NOT(ISERROR(SEARCH("Yet to be approved",L236)))</formula>
    </cfRule>
  </conditionalFormatting>
  <conditionalFormatting sqref="K236:K238">
    <cfRule type="containsText" dxfId="4076" priority="536" operator="containsText" text="DPR not submitted">
      <formula>NOT(ISERROR(SEARCH("DPR not submitted",K236)))</formula>
    </cfRule>
    <cfRule type="containsText" dxfId="4075" priority="537" operator="containsText" text="Yet to be approved">
      <formula>NOT(ISERROR(SEARCH("Yet to be approved",K236)))</formula>
    </cfRule>
  </conditionalFormatting>
  <conditionalFormatting sqref="S236:S238">
    <cfRule type="cellIs" dxfId="4074" priority="535" operator="lessThan">
      <formula>0</formula>
    </cfRule>
  </conditionalFormatting>
  <conditionalFormatting sqref="D240:D243">
    <cfRule type="containsText" dxfId="4073" priority="531" operator="containsText" text="DPR not submitted">
      <formula>NOT(ISERROR(SEARCH("DPR not submitted",D240)))</formula>
    </cfRule>
    <cfRule type="containsText" dxfId="4072" priority="532" operator="containsText" text="Yet to be approved">
      <formula>NOT(ISERROR(SEARCH("Yet to be approved",D240)))</formula>
    </cfRule>
  </conditionalFormatting>
  <conditionalFormatting sqref="E240:E243">
    <cfRule type="containsText" dxfId="4071" priority="533" operator="containsText" text="DPR not submitted">
      <formula>NOT(ISERROR(SEARCH("DPR not submitted",E240)))</formula>
    </cfRule>
    <cfRule type="containsText" dxfId="4070" priority="534" operator="containsText" text="Yet to be approved">
      <formula>NOT(ISERROR(SEARCH("Yet to be approved",E240)))</formula>
    </cfRule>
  </conditionalFormatting>
  <conditionalFormatting sqref="G240:G243">
    <cfRule type="containsText" dxfId="4069" priority="529" operator="containsText" text="DPR not submitted">
      <formula>NOT(ISERROR(SEARCH("DPR not submitted",G240)))</formula>
    </cfRule>
    <cfRule type="containsText" dxfId="4068" priority="530" operator="containsText" text="Yet to be approved">
      <formula>NOT(ISERROR(SEARCH("Yet to be approved",G240)))</formula>
    </cfRule>
  </conditionalFormatting>
  <conditionalFormatting sqref="I240:I243">
    <cfRule type="containsText" dxfId="4067" priority="525" operator="containsText" text="DPR not submitted">
      <formula>NOT(ISERROR(SEARCH("DPR not submitted",I240)))</formula>
    </cfRule>
    <cfRule type="containsText" dxfId="4066" priority="526" operator="containsText" text="Yet to be approved">
      <formula>NOT(ISERROR(SEARCH("Yet to be approved",I240)))</formula>
    </cfRule>
  </conditionalFormatting>
  <conditionalFormatting sqref="J240:J243">
    <cfRule type="containsText" dxfId="4065" priority="523" operator="containsText" text="DPR not submitted">
      <formula>NOT(ISERROR(SEARCH("DPR not submitted",J240)))</formula>
    </cfRule>
    <cfRule type="containsText" dxfId="4064" priority="524" operator="containsText" text="Yet to be approved">
      <formula>NOT(ISERROR(SEARCH("Yet to be approved",J240)))</formula>
    </cfRule>
  </conditionalFormatting>
  <conditionalFormatting sqref="L240:L243">
    <cfRule type="containsText" dxfId="4063" priority="521" operator="containsText" text="DPR not submitted">
      <formula>NOT(ISERROR(SEARCH("DPR not submitted",L240)))</formula>
    </cfRule>
    <cfRule type="containsText" dxfId="4062" priority="522" operator="containsText" text="Yet to be approved">
      <formula>NOT(ISERROR(SEARCH("Yet to be approved",L240)))</formula>
    </cfRule>
  </conditionalFormatting>
  <conditionalFormatting sqref="S240:S243">
    <cfRule type="cellIs" dxfId="4061" priority="518" operator="lessThan">
      <formula>0</formula>
    </cfRule>
  </conditionalFormatting>
  <conditionalFormatting sqref="D245:D246">
    <cfRule type="containsText" dxfId="4060" priority="514" operator="containsText" text="DPR not submitted">
      <formula>NOT(ISERROR(SEARCH("DPR not submitted",D245)))</formula>
    </cfRule>
    <cfRule type="containsText" dxfId="4059" priority="515" operator="containsText" text="Yet to be approved">
      <formula>NOT(ISERROR(SEARCH("Yet to be approved",D245)))</formula>
    </cfRule>
  </conditionalFormatting>
  <conditionalFormatting sqref="E245:E246">
    <cfRule type="containsText" dxfId="4058" priority="516" operator="containsText" text="DPR not submitted">
      <formula>NOT(ISERROR(SEARCH("DPR not submitted",E245)))</formula>
    </cfRule>
    <cfRule type="containsText" dxfId="4057" priority="517" operator="containsText" text="Yet to be approved">
      <formula>NOT(ISERROR(SEARCH("Yet to be approved",E245)))</formula>
    </cfRule>
  </conditionalFormatting>
  <conditionalFormatting sqref="H245:H246">
    <cfRule type="containsText" dxfId="4056" priority="510" operator="containsText" text="DPR not submitted">
      <formula>NOT(ISERROR(SEARCH("DPR not submitted",H245)))</formula>
    </cfRule>
    <cfRule type="containsText" dxfId="4055" priority="511" operator="containsText" text="Yet to be approved">
      <formula>NOT(ISERROR(SEARCH("Yet to be approved",H245)))</formula>
    </cfRule>
  </conditionalFormatting>
  <conditionalFormatting sqref="I245:I246">
    <cfRule type="containsText" dxfId="4054" priority="508" operator="containsText" text="DPR not submitted">
      <formula>NOT(ISERROR(SEARCH("DPR not submitted",I245)))</formula>
    </cfRule>
    <cfRule type="containsText" dxfId="4053" priority="509" operator="containsText" text="Yet to be approved">
      <formula>NOT(ISERROR(SEARCH("Yet to be approved",I245)))</formula>
    </cfRule>
  </conditionalFormatting>
  <conditionalFormatting sqref="J245:J246">
    <cfRule type="containsText" dxfId="4052" priority="506" operator="containsText" text="DPR not submitted">
      <formula>NOT(ISERROR(SEARCH("DPR not submitted",J245)))</formula>
    </cfRule>
    <cfRule type="containsText" dxfId="4051" priority="507" operator="containsText" text="Yet to be approved">
      <formula>NOT(ISERROR(SEARCH("Yet to be approved",J245)))</formula>
    </cfRule>
  </conditionalFormatting>
  <conditionalFormatting sqref="K245:K246">
    <cfRule type="containsText" dxfId="4050" priority="502" operator="containsText" text="DPR not submitted">
      <formula>NOT(ISERROR(SEARCH("DPR not submitted",K245)))</formula>
    </cfRule>
    <cfRule type="containsText" dxfId="4049" priority="503" operator="containsText" text="Yet to be approved">
      <formula>NOT(ISERROR(SEARCH("Yet to be approved",K245)))</formula>
    </cfRule>
  </conditionalFormatting>
  <conditionalFormatting sqref="S245:S246">
    <cfRule type="cellIs" dxfId="4048" priority="501" operator="lessThan">
      <formula>0</formula>
    </cfRule>
  </conditionalFormatting>
  <conditionalFormatting sqref="E248:E249">
    <cfRule type="containsText" dxfId="4047" priority="499" operator="containsText" text="DPR not submitted">
      <formula>NOT(ISERROR(SEARCH("DPR not submitted",E248)))</formula>
    </cfRule>
    <cfRule type="containsText" dxfId="4046" priority="500" operator="containsText" text="Yet to be approved">
      <formula>NOT(ISERROR(SEARCH("Yet to be approved",E248)))</formula>
    </cfRule>
  </conditionalFormatting>
  <conditionalFormatting sqref="G248:G249">
    <cfRule type="containsText" dxfId="4045" priority="495" operator="containsText" text="DPR not submitted">
      <formula>NOT(ISERROR(SEARCH("DPR not submitted",G248)))</formula>
    </cfRule>
    <cfRule type="containsText" dxfId="4044" priority="496" operator="containsText" text="Yet to be approved">
      <formula>NOT(ISERROR(SEARCH("Yet to be approved",G248)))</formula>
    </cfRule>
  </conditionalFormatting>
  <conditionalFormatting sqref="H248:H249">
    <cfRule type="containsText" dxfId="4043" priority="493" operator="containsText" text="DPR not submitted">
      <formula>NOT(ISERROR(SEARCH("DPR not submitted",H248)))</formula>
    </cfRule>
    <cfRule type="containsText" dxfId="4042" priority="494" operator="containsText" text="Yet to be approved">
      <formula>NOT(ISERROR(SEARCH("Yet to be approved",H248)))</formula>
    </cfRule>
  </conditionalFormatting>
  <conditionalFormatting sqref="I248:I249">
    <cfRule type="containsText" dxfId="4041" priority="491" operator="containsText" text="DPR not submitted">
      <formula>NOT(ISERROR(SEARCH("DPR not submitted",I248)))</formula>
    </cfRule>
    <cfRule type="containsText" dxfId="4040" priority="492" operator="containsText" text="Yet to be approved">
      <formula>NOT(ISERROR(SEARCH("Yet to be approved",I248)))</formula>
    </cfRule>
  </conditionalFormatting>
  <conditionalFormatting sqref="L248:L249">
    <cfRule type="containsText" dxfId="4039" priority="487" operator="containsText" text="DPR not submitted">
      <formula>NOT(ISERROR(SEARCH("DPR not submitted",L248)))</formula>
    </cfRule>
    <cfRule type="containsText" dxfId="4038" priority="488" operator="containsText" text="Yet to be approved">
      <formula>NOT(ISERROR(SEARCH("Yet to be approved",L248)))</formula>
    </cfRule>
  </conditionalFormatting>
  <conditionalFormatting sqref="K248:K249">
    <cfRule type="containsText" dxfId="4037" priority="485" operator="containsText" text="DPR not submitted">
      <formula>NOT(ISERROR(SEARCH("DPR not submitted",K248)))</formula>
    </cfRule>
    <cfRule type="containsText" dxfId="4036" priority="486" operator="containsText" text="Yet to be approved">
      <formula>NOT(ISERROR(SEARCH("Yet to be approved",K248)))</formula>
    </cfRule>
  </conditionalFormatting>
  <conditionalFormatting sqref="S248:S249">
    <cfRule type="cellIs" dxfId="4035" priority="484" operator="lessThan">
      <formula>0</formula>
    </cfRule>
  </conditionalFormatting>
  <conditionalFormatting sqref="D251:D252">
    <cfRule type="containsText" dxfId="4034" priority="463" operator="containsText" text="DPR not submitted">
      <formula>NOT(ISERROR(SEARCH("DPR not submitted",D251)))</formula>
    </cfRule>
    <cfRule type="containsText" dxfId="4033" priority="464" operator="containsText" text="Yet to be approved">
      <formula>NOT(ISERROR(SEARCH("Yet to be approved",D251)))</formula>
    </cfRule>
  </conditionalFormatting>
  <conditionalFormatting sqref="E251:E252">
    <cfRule type="containsText" dxfId="4032" priority="465" operator="containsText" text="DPR not submitted">
      <formula>NOT(ISERROR(SEARCH("DPR not submitted",E251)))</formula>
    </cfRule>
    <cfRule type="containsText" dxfId="4031" priority="466" operator="containsText" text="Yet to be approved">
      <formula>NOT(ISERROR(SEARCH("Yet to be approved",E251)))</formula>
    </cfRule>
  </conditionalFormatting>
  <conditionalFormatting sqref="G251:G252">
    <cfRule type="containsText" dxfId="4030" priority="461" operator="containsText" text="DPR not submitted">
      <formula>NOT(ISERROR(SEARCH("DPR not submitted",G251)))</formula>
    </cfRule>
    <cfRule type="containsText" dxfId="4029" priority="462" operator="containsText" text="Yet to be approved">
      <formula>NOT(ISERROR(SEARCH("Yet to be approved",G251)))</formula>
    </cfRule>
  </conditionalFormatting>
  <conditionalFormatting sqref="I251:I252">
    <cfRule type="containsText" dxfId="4028" priority="457" operator="containsText" text="DPR not submitted">
      <formula>NOT(ISERROR(SEARCH("DPR not submitted",I251)))</formula>
    </cfRule>
    <cfRule type="containsText" dxfId="4027" priority="458" operator="containsText" text="Yet to be approved">
      <formula>NOT(ISERROR(SEARCH("Yet to be approved",I251)))</formula>
    </cfRule>
  </conditionalFormatting>
  <conditionalFormatting sqref="J251:J252">
    <cfRule type="containsText" dxfId="4026" priority="455" operator="containsText" text="DPR not submitted">
      <formula>NOT(ISERROR(SEARCH("DPR not submitted",J251)))</formula>
    </cfRule>
    <cfRule type="containsText" dxfId="4025" priority="456" operator="containsText" text="Yet to be approved">
      <formula>NOT(ISERROR(SEARCH("Yet to be approved",J251)))</formula>
    </cfRule>
  </conditionalFormatting>
  <conditionalFormatting sqref="L251:L252">
    <cfRule type="containsText" dxfId="4024" priority="453" operator="containsText" text="DPR not submitted">
      <formula>NOT(ISERROR(SEARCH("DPR not submitted",L251)))</formula>
    </cfRule>
    <cfRule type="containsText" dxfId="4023" priority="454" operator="containsText" text="Yet to be approved">
      <formula>NOT(ISERROR(SEARCH("Yet to be approved",L251)))</formula>
    </cfRule>
  </conditionalFormatting>
  <conditionalFormatting sqref="K251:K252">
    <cfRule type="containsText" dxfId="4022" priority="451" operator="containsText" text="DPR not submitted">
      <formula>NOT(ISERROR(SEARCH("DPR not submitted",K251)))</formula>
    </cfRule>
    <cfRule type="containsText" dxfId="4021" priority="452" operator="containsText" text="Yet to be approved">
      <formula>NOT(ISERROR(SEARCH("Yet to be approved",K251)))</formula>
    </cfRule>
  </conditionalFormatting>
  <conditionalFormatting sqref="S251:S252">
    <cfRule type="cellIs" dxfId="4020" priority="450" operator="lessThan">
      <formula>0</formula>
    </cfRule>
  </conditionalFormatting>
  <conditionalFormatting sqref="D260:D261">
    <cfRule type="containsText" dxfId="4019" priority="378" operator="containsText" text="DPR not submitted">
      <formula>NOT(ISERROR(SEARCH("DPR not submitted",D260)))</formula>
    </cfRule>
    <cfRule type="containsText" dxfId="4018" priority="379" operator="containsText" text="Yet to be approved">
      <formula>NOT(ISERROR(SEARCH("Yet to be approved",D260)))</formula>
    </cfRule>
  </conditionalFormatting>
  <conditionalFormatting sqref="E260:E261">
    <cfRule type="containsText" dxfId="4017" priority="380" operator="containsText" text="DPR not submitted">
      <formula>NOT(ISERROR(SEARCH("DPR not submitted",E260)))</formula>
    </cfRule>
    <cfRule type="containsText" dxfId="4016" priority="381" operator="containsText" text="Yet to be approved">
      <formula>NOT(ISERROR(SEARCH("Yet to be approved",E260)))</formula>
    </cfRule>
  </conditionalFormatting>
  <conditionalFormatting sqref="G260:G261">
    <cfRule type="containsText" dxfId="4015" priority="376" operator="containsText" text="DPR not submitted">
      <formula>NOT(ISERROR(SEARCH("DPR not submitted",G260)))</formula>
    </cfRule>
    <cfRule type="containsText" dxfId="4014" priority="377" operator="containsText" text="Yet to be approved">
      <formula>NOT(ISERROR(SEARCH("Yet to be approved",G260)))</formula>
    </cfRule>
  </conditionalFormatting>
  <conditionalFormatting sqref="H260:H261">
    <cfRule type="containsText" dxfId="4013" priority="374" operator="containsText" text="DPR not submitted">
      <formula>NOT(ISERROR(SEARCH("DPR not submitted",H260)))</formula>
    </cfRule>
    <cfRule type="containsText" dxfId="4012" priority="375" operator="containsText" text="Yet to be approved">
      <formula>NOT(ISERROR(SEARCH("Yet to be approved",H260)))</formula>
    </cfRule>
  </conditionalFormatting>
  <conditionalFormatting sqref="I260:I261">
    <cfRule type="containsText" dxfId="4011" priority="372" operator="containsText" text="DPR not submitted">
      <formula>NOT(ISERROR(SEARCH("DPR not submitted",I260)))</formula>
    </cfRule>
    <cfRule type="containsText" dxfId="4010" priority="373" operator="containsText" text="Yet to be approved">
      <formula>NOT(ISERROR(SEARCH("Yet to be approved",I260)))</formula>
    </cfRule>
  </conditionalFormatting>
  <conditionalFormatting sqref="J260:J261">
    <cfRule type="containsText" dxfId="4009" priority="370" operator="containsText" text="DPR not submitted">
      <formula>NOT(ISERROR(SEARCH("DPR not submitted",J260)))</formula>
    </cfRule>
    <cfRule type="containsText" dxfId="4008" priority="371" operator="containsText" text="Yet to be approved">
      <formula>NOT(ISERROR(SEARCH("Yet to be approved",J260)))</formula>
    </cfRule>
  </conditionalFormatting>
  <conditionalFormatting sqref="L260:L261">
    <cfRule type="containsText" dxfId="4007" priority="368" operator="containsText" text="DPR not submitted">
      <formula>NOT(ISERROR(SEARCH("DPR not submitted",L260)))</formula>
    </cfRule>
    <cfRule type="containsText" dxfId="4006" priority="369" operator="containsText" text="Yet to be approved">
      <formula>NOT(ISERROR(SEARCH("Yet to be approved",L260)))</formula>
    </cfRule>
  </conditionalFormatting>
  <conditionalFormatting sqref="K260:K261">
    <cfRule type="containsText" dxfId="4005" priority="366" operator="containsText" text="DPR not submitted">
      <formula>NOT(ISERROR(SEARCH("DPR not submitted",K260)))</formula>
    </cfRule>
    <cfRule type="containsText" dxfId="4004" priority="367" operator="containsText" text="Yet to be approved">
      <formula>NOT(ISERROR(SEARCH("Yet to be approved",K260)))</formula>
    </cfRule>
  </conditionalFormatting>
  <conditionalFormatting sqref="S260:S261">
    <cfRule type="cellIs" dxfId="4003" priority="365" operator="lessThan">
      <formula>0</formula>
    </cfRule>
  </conditionalFormatting>
  <conditionalFormatting sqref="D28">
    <cfRule type="containsText" dxfId="4002" priority="227" operator="containsText" text="DPR not submitted">
      <formula>NOT(ISERROR(SEARCH("DPR not submitted",D28)))</formula>
    </cfRule>
    <cfRule type="containsText" dxfId="4001" priority="228" operator="containsText" text="Yet to be approved">
      <formula>NOT(ISERROR(SEARCH("Yet to be approved",D28)))</formula>
    </cfRule>
  </conditionalFormatting>
  <conditionalFormatting sqref="S28">
    <cfRule type="cellIs" dxfId="4000" priority="226" operator="lessThan">
      <formula>0</formula>
    </cfRule>
  </conditionalFormatting>
  <conditionalFormatting sqref="D41">
    <cfRule type="containsText" dxfId="3999" priority="224" operator="containsText" text="DPR not submitted">
      <formula>NOT(ISERROR(SEARCH("DPR not submitted",D41)))</formula>
    </cfRule>
    <cfRule type="containsText" dxfId="3998" priority="225" operator="containsText" text="Yet to be approved">
      <formula>NOT(ISERROR(SEARCH("Yet to be approved",D41)))</formula>
    </cfRule>
  </conditionalFormatting>
  <conditionalFormatting sqref="S41">
    <cfRule type="cellIs" dxfId="3997" priority="223" operator="lessThan">
      <formula>0</formula>
    </cfRule>
  </conditionalFormatting>
  <conditionalFormatting sqref="D47">
    <cfRule type="containsText" dxfId="3996" priority="221" operator="containsText" text="DPR not submitted">
      <formula>NOT(ISERROR(SEARCH("DPR not submitted",D47)))</formula>
    </cfRule>
    <cfRule type="containsText" dxfId="3995" priority="222" operator="containsText" text="Yet to be approved">
      <formula>NOT(ISERROR(SEARCH("Yet to be approved",D47)))</formula>
    </cfRule>
  </conditionalFormatting>
  <conditionalFormatting sqref="S47">
    <cfRule type="cellIs" dxfId="3994" priority="220" operator="lessThan">
      <formula>0</formula>
    </cfRule>
  </conditionalFormatting>
  <conditionalFormatting sqref="D51">
    <cfRule type="containsText" dxfId="3993" priority="218" operator="containsText" text="DPR not submitted">
      <formula>NOT(ISERROR(SEARCH("DPR not submitted",D51)))</formula>
    </cfRule>
    <cfRule type="containsText" dxfId="3992" priority="219" operator="containsText" text="Yet to be approved">
      <formula>NOT(ISERROR(SEARCH("Yet to be approved",D51)))</formula>
    </cfRule>
  </conditionalFormatting>
  <conditionalFormatting sqref="S51">
    <cfRule type="cellIs" dxfId="3991" priority="217" operator="lessThan">
      <formula>0</formula>
    </cfRule>
  </conditionalFormatting>
  <conditionalFormatting sqref="D53">
    <cfRule type="containsText" dxfId="3990" priority="209" operator="containsText" text="DPR not submitted">
      <formula>NOT(ISERROR(SEARCH("DPR not submitted",D53)))</formula>
    </cfRule>
    <cfRule type="containsText" dxfId="3989" priority="210" operator="containsText" text="Yet to be approved">
      <formula>NOT(ISERROR(SEARCH("Yet to be approved",D53)))</formula>
    </cfRule>
  </conditionalFormatting>
  <conditionalFormatting sqref="S53">
    <cfRule type="cellIs" dxfId="3988" priority="208" operator="lessThan">
      <formula>0</formula>
    </cfRule>
  </conditionalFormatting>
  <conditionalFormatting sqref="D55">
    <cfRule type="containsText" dxfId="3987" priority="206" operator="containsText" text="DPR not submitted">
      <formula>NOT(ISERROR(SEARCH("DPR not submitted",D55)))</formula>
    </cfRule>
    <cfRule type="containsText" dxfId="3986" priority="207" operator="containsText" text="Yet to be approved">
      <formula>NOT(ISERROR(SEARCH("Yet to be approved",D55)))</formula>
    </cfRule>
  </conditionalFormatting>
  <conditionalFormatting sqref="S55">
    <cfRule type="cellIs" dxfId="3985" priority="205" operator="lessThan">
      <formula>0</formula>
    </cfRule>
  </conditionalFormatting>
  <conditionalFormatting sqref="D59">
    <cfRule type="containsText" dxfId="3984" priority="203" operator="containsText" text="DPR not submitted">
      <formula>NOT(ISERROR(SEARCH("DPR not submitted",D59)))</formula>
    </cfRule>
    <cfRule type="containsText" dxfId="3983" priority="204" operator="containsText" text="Yet to be approved">
      <formula>NOT(ISERROR(SEARCH("Yet to be approved",D59)))</formula>
    </cfRule>
  </conditionalFormatting>
  <conditionalFormatting sqref="S59">
    <cfRule type="cellIs" dxfId="3982" priority="202" operator="lessThan">
      <formula>0</formula>
    </cfRule>
  </conditionalFormatting>
  <conditionalFormatting sqref="D63">
    <cfRule type="containsText" dxfId="3981" priority="200" operator="containsText" text="DPR not submitted">
      <formula>NOT(ISERROR(SEARCH("DPR not submitted",D63)))</formula>
    </cfRule>
    <cfRule type="containsText" dxfId="3980" priority="201" operator="containsText" text="Yet to be approved">
      <formula>NOT(ISERROR(SEARCH("Yet to be approved",D63)))</formula>
    </cfRule>
  </conditionalFormatting>
  <conditionalFormatting sqref="S63">
    <cfRule type="cellIs" dxfId="3979" priority="199" operator="lessThan">
      <formula>0</formula>
    </cfRule>
  </conditionalFormatting>
  <conditionalFormatting sqref="D66">
    <cfRule type="containsText" dxfId="3978" priority="197" operator="containsText" text="DPR not submitted">
      <formula>NOT(ISERROR(SEARCH("DPR not submitted",D66)))</formula>
    </cfRule>
    <cfRule type="containsText" dxfId="3977" priority="198" operator="containsText" text="Yet to be approved">
      <formula>NOT(ISERROR(SEARCH("Yet to be approved",D66)))</formula>
    </cfRule>
  </conditionalFormatting>
  <conditionalFormatting sqref="S66">
    <cfRule type="cellIs" dxfId="3976" priority="196" operator="lessThan">
      <formula>0</formula>
    </cfRule>
  </conditionalFormatting>
  <conditionalFormatting sqref="D71">
    <cfRule type="containsText" dxfId="3975" priority="194" operator="containsText" text="DPR not submitted">
      <formula>NOT(ISERROR(SEARCH("DPR not submitted",D71)))</formula>
    </cfRule>
    <cfRule type="containsText" dxfId="3974" priority="195" operator="containsText" text="Yet to be approved">
      <formula>NOT(ISERROR(SEARCH("Yet to be approved",D71)))</formula>
    </cfRule>
  </conditionalFormatting>
  <conditionalFormatting sqref="S71">
    <cfRule type="cellIs" dxfId="3973" priority="193" operator="lessThan">
      <formula>0</formula>
    </cfRule>
  </conditionalFormatting>
  <conditionalFormatting sqref="D82">
    <cfRule type="containsText" dxfId="3972" priority="191" operator="containsText" text="DPR not submitted">
      <formula>NOT(ISERROR(SEARCH("DPR not submitted",D82)))</formula>
    </cfRule>
    <cfRule type="containsText" dxfId="3971" priority="192" operator="containsText" text="Yet to be approved">
      <formula>NOT(ISERROR(SEARCH("Yet to be approved",D82)))</formula>
    </cfRule>
  </conditionalFormatting>
  <conditionalFormatting sqref="S82">
    <cfRule type="cellIs" dxfId="3970" priority="190" operator="lessThan">
      <formula>0</formula>
    </cfRule>
  </conditionalFormatting>
  <conditionalFormatting sqref="D86">
    <cfRule type="containsText" dxfId="3969" priority="188" operator="containsText" text="DPR not submitted">
      <formula>NOT(ISERROR(SEARCH("DPR not submitted",D86)))</formula>
    </cfRule>
    <cfRule type="containsText" dxfId="3968" priority="189" operator="containsText" text="Yet to be approved">
      <formula>NOT(ISERROR(SEARCH("Yet to be approved",D86)))</formula>
    </cfRule>
  </conditionalFormatting>
  <conditionalFormatting sqref="S86">
    <cfRule type="cellIs" dxfId="3967" priority="187" operator="lessThan">
      <formula>0</formula>
    </cfRule>
  </conditionalFormatting>
  <conditionalFormatting sqref="D94">
    <cfRule type="containsText" dxfId="3966" priority="185" operator="containsText" text="DPR not submitted">
      <formula>NOT(ISERROR(SEARCH("DPR not submitted",D94)))</formula>
    </cfRule>
    <cfRule type="containsText" dxfId="3965" priority="186" operator="containsText" text="Yet to be approved">
      <formula>NOT(ISERROR(SEARCH("Yet to be approved",D94)))</formula>
    </cfRule>
  </conditionalFormatting>
  <conditionalFormatting sqref="S94">
    <cfRule type="cellIs" dxfId="3964" priority="184" operator="lessThan">
      <formula>0</formula>
    </cfRule>
  </conditionalFormatting>
  <conditionalFormatting sqref="D97">
    <cfRule type="containsText" dxfId="3963" priority="182" operator="containsText" text="DPR not submitted">
      <formula>NOT(ISERROR(SEARCH("DPR not submitted",D97)))</formula>
    </cfRule>
    <cfRule type="containsText" dxfId="3962" priority="183" operator="containsText" text="Yet to be approved">
      <formula>NOT(ISERROR(SEARCH("Yet to be approved",D97)))</formula>
    </cfRule>
  </conditionalFormatting>
  <conditionalFormatting sqref="S97">
    <cfRule type="cellIs" dxfId="3961" priority="181" operator="lessThan">
      <formula>0</formula>
    </cfRule>
  </conditionalFormatting>
  <conditionalFormatting sqref="D101">
    <cfRule type="containsText" dxfId="3960" priority="179" operator="containsText" text="DPR not submitted">
      <formula>NOT(ISERROR(SEARCH("DPR not submitted",D101)))</formula>
    </cfRule>
    <cfRule type="containsText" dxfId="3959" priority="180" operator="containsText" text="Yet to be approved">
      <formula>NOT(ISERROR(SEARCH("Yet to be approved",D101)))</formula>
    </cfRule>
  </conditionalFormatting>
  <conditionalFormatting sqref="S101">
    <cfRule type="cellIs" dxfId="3958" priority="178" operator="lessThan">
      <formula>0</formula>
    </cfRule>
  </conditionalFormatting>
  <conditionalFormatting sqref="D105">
    <cfRule type="containsText" dxfId="3957" priority="176" operator="containsText" text="DPR not submitted">
      <formula>NOT(ISERROR(SEARCH("DPR not submitted",D105)))</formula>
    </cfRule>
    <cfRule type="containsText" dxfId="3956" priority="177" operator="containsText" text="Yet to be approved">
      <formula>NOT(ISERROR(SEARCH("Yet to be approved",D105)))</formula>
    </cfRule>
  </conditionalFormatting>
  <conditionalFormatting sqref="S105">
    <cfRule type="cellIs" dxfId="3955" priority="175" operator="lessThan">
      <formula>0</formula>
    </cfRule>
  </conditionalFormatting>
  <conditionalFormatting sqref="D109">
    <cfRule type="containsText" dxfId="3954" priority="173" operator="containsText" text="DPR not submitted">
      <formula>NOT(ISERROR(SEARCH("DPR not submitted",D109)))</formula>
    </cfRule>
    <cfRule type="containsText" dxfId="3953" priority="174" operator="containsText" text="Yet to be approved">
      <formula>NOT(ISERROR(SEARCH("Yet to be approved",D109)))</formula>
    </cfRule>
  </conditionalFormatting>
  <conditionalFormatting sqref="S109">
    <cfRule type="cellIs" dxfId="3952" priority="172" operator="lessThan">
      <formula>0</formula>
    </cfRule>
  </conditionalFormatting>
  <conditionalFormatting sqref="D114">
    <cfRule type="containsText" dxfId="3951" priority="170" operator="containsText" text="DPR not submitted">
      <formula>NOT(ISERROR(SEARCH("DPR not submitted",D114)))</formula>
    </cfRule>
    <cfRule type="containsText" dxfId="3950" priority="171" operator="containsText" text="Yet to be approved">
      <formula>NOT(ISERROR(SEARCH("Yet to be approved",D114)))</formula>
    </cfRule>
  </conditionalFormatting>
  <conditionalFormatting sqref="S114">
    <cfRule type="cellIs" dxfId="3949" priority="169" operator="lessThan">
      <formula>0</formula>
    </cfRule>
  </conditionalFormatting>
  <conditionalFormatting sqref="D118">
    <cfRule type="containsText" dxfId="3948" priority="167" operator="containsText" text="DPR not submitted">
      <formula>NOT(ISERROR(SEARCH("DPR not submitted",D118)))</formula>
    </cfRule>
    <cfRule type="containsText" dxfId="3947" priority="168" operator="containsText" text="Yet to be approved">
      <formula>NOT(ISERROR(SEARCH("Yet to be approved",D118)))</formula>
    </cfRule>
  </conditionalFormatting>
  <conditionalFormatting sqref="S118">
    <cfRule type="cellIs" dxfId="3946" priority="166" operator="lessThan">
      <formula>0</formula>
    </cfRule>
  </conditionalFormatting>
  <conditionalFormatting sqref="D124">
    <cfRule type="containsText" dxfId="3945" priority="164" operator="containsText" text="DPR not submitted">
      <formula>NOT(ISERROR(SEARCH("DPR not submitted",D124)))</formula>
    </cfRule>
    <cfRule type="containsText" dxfId="3944" priority="165" operator="containsText" text="Yet to be approved">
      <formula>NOT(ISERROR(SEARCH("Yet to be approved",D124)))</formula>
    </cfRule>
  </conditionalFormatting>
  <conditionalFormatting sqref="S124">
    <cfRule type="cellIs" dxfId="3943" priority="163" operator="lessThan">
      <formula>0</formula>
    </cfRule>
  </conditionalFormatting>
  <conditionalFormatting sqref="D131">
    <cfRule type="containsText" dxfId="3942" priority="161" operator="containsText" text="DPR not submitted">
      <formula>NOT(ISERROR(SEARCH("DPR not submitted",D131)))</formula>
    </cfRule>
    <cfRule type="containsText" dxfId="3941" priority="162" operator="containsText" text="Yet to be approved">
      <formula>NOT(ISERROR(SEARCH("Yet to be approved",D131)))</formula>
    </cfRule>
  </conditionalFormatting>
  <conditionalFormatting sqref="S131">
    <cfRule type="cellIs" dxfId="3940" priority="160" operator="lessThan">
      <formula>0</formula>
    </cfRule>
  </conditionalFormatting>
  <conditionalFormatting sqref="D137">
    <cfRule type="containsText" dxfId="3939" priority="158" operator="containsText" text="DPR not submitted">
      <formula>NOT(ISERROR(SEARCH("DPR not submitted",D137)))</formula>
    </cfRule>
    <cfRule type="containsText" dxfId="3938" priority="159" operator="containsText" text="Yet to be approved">
      <formula>NOT(ISERROR(SEARCH("Yet to be approved",D137)))</formula>
    </cfRule>
  </conditionalFormatting>
  <conditionalFormatting sqref="S137">
    <cfRule type="cellIs" dxfId="3937" priority="157" operator="lessThan">
      <formula>0</formula>
    </cfRule>
  </conditionalFormatting>
  <conditionalFormatting sqref="D142">
    <cfRule type="containsText" dxfId="3936" priority="155" operator="containsText" text="DPR not submitted">
      <formula>NOT(ISERROR(SEARCH("DPR not submitted",D142)))</formula>
    </cfRule>
    <cfRule type="containsText" dxfId="3935" priority="156" operator="containsText" text="Yet to be approved">
      <formula>NOT(ISERROR(SEARCH("Yet to be approved",D142)))</formula>
    </cfRule>
  </conditionalFormatting>
  <conditionalFormatting sqref="S142">
    <cfRule type="cellIs" dxfId="3934" priority="154" operator="lessThan">
      <formula>0</formula>
    </cfRule>
  </conditionalFormatting>
  <conditionalFormatting sqref="D147">
    <cfRule type="containsText" dxfId="3933" priority="152" operator="containsText" text="DPR not submitted">
      <formula>NOT(ISERROR(SEARCH("DPR not submitted",D147)))</formula>
    </cfRule>
    <cfRule type="containsText" dxfId="3932" priority="153" operator="containsText" text="Yet to be approved">
      <formula>NOT(ISERROR(SEARCH("Yet to be approved",D147)))</formula>
    </cfRule>
  </conditionalFormatting>
  <conditionalFormatting sqref="S147">
    <cfRule type="cellIs" dxfId="3931" priority="151" operator="lessThan">
      <formula>0</formula>
    </cfRule>
  </conditionalFormatting>
  <conditionalFormatting sqref="D149">
    <cfRule type="containsText" dxfId="3930" priority="149" operator="containsText" text="DPR not submitted">
      <formula>NOT(ISERROR(SEARCH("DPR not submitted",D149)))</formula>
    </cfRule>
    <cfRule type="containsText" dxfId="3929" priority="150" operator="containsText" text="Yet to be approved">
      <formula>NOT(ISERROR(SEARCH("Yet to be approved",D149)))</formula>
    </cfRule>
  </conditionalFormatting>
  <conditionalFormatting sqref="S149">
    <cfRule type="cellIs" dxfId="3928" priority="148" operator="lessThan">
      <formula>0</formula>
    </cfRule>
  </conditionalFormatting>
  <conditionalFormatting sqref="D151">
    <cfRule type="containsText" dxfId="3927" priority="146" operator="containsText" text="DPR not submitted">
      <formula>NOT(ISERROR(SEARCH("DPR not submitted",D151)))</formula>
    </cfRule>
    <cfRule type="containsText" dxfId="3926" priority="147" operator="containsText" text="Yet to be approved">
      <formula>NOT(ISERROR(SEARCH("Yet to be approved",D151)))</formula>
    </cfRule>
  </conditionalFormatting>
  <conditionalFormatting sqref="S151">
    <cfRule type="cellIs" dxfId="3925" priority="145" operator="lessThan">
      <formula>0</formula>
    </cfRule>
  </conditionalFormatting>
  <conditionalFormatting sqref="D155">
    <cfRule type="containsText" dxfId="3924" priority="143" operator="containsText" text="DPR not submitted">
      <formula>NOT(ISERROR(SEARCH("DPR not submitted",D155)))</formula>
    </cfRule>
    <cfRule type="containsText" dxfId="3923" priority="144" operator="containsText" text="Yet to be approved">
      <formula>NOT(ISERROR(SEARCH("Yet to be approved",D155)))</formula>
    </cfRule>
  </conditionalFormatting>
  <conditionalFormatting sqref="S155">
    <cfRule type="cellIs" dxfId="3922" priority="142" operator="lessThan">
      <formula>0</formula>
    </cfRule>
  </conditionalFormatting>
  <conditionalFormatting sqref="D160">
    <cfRule type="containsText" dxfId="3921" priority="140" operator="containsText" text="DPR not submitted">
      <formula>NOT(ISERROR(SEARCH("DPR not submitted",D160)))</formula>
    </cfRule>
    <cfRule type="containsText" dxfId="3920" priority="141" operator="containsText" text="Yet to be approved">
      <formula>NOT(ISERROR(SEARCH("Yet to be approved",D160)))</formula>
    </cfRule>
  </conditionalFormatting>
  <conditionalFormatting sqref="S160">
    <cfRule type="cellIs" dxfId="3919" priority="139" operator="lessThan">
      <formula>0</formula>
    </cfRule>
  </conditionalFormatting>
  <conditionalFormatting sqref="D165">
    <cfRule type="containsText" dxfId="3918" priority="137" operator="containsText" text="DPR not submitted">
      <formula>NOT(ISERROR(SEARCH("DPR not submitted",D165)))</formula>
    </cfRule>
    <cfRule type="containsText" dxfId="3917" priority="138" operator="containsText" text="Yet to be approved">
      <formula>NOT(ISERROR(SEARCH("Yet to be approved",D165)))</formula>
    </cfRule>
  </conditionalFormatting>
  <conditionalFormatting sqref="S165">
    <cfRule type="cellIs" dxfId="3916" priority="136" operator="lessThan">
      <formula>0</formula>
    </cfRule>
  </conditionalFormatting>
  <conditionalFormatting sqref="D171">
    <cfRule type="containsText" dxfId="3915" priority="134" operator="containsText" text="DPR not submitted">
      <formula>NOT(ISERROR(SEARCH("DPR not submitted",D171)))</formula>
    </cfRule>
    <cfRule type="containsText" dxfId="3914" priority="135" operator="containsText" text="Yet to be approved">
      <formula>NOT(ISERROR(SEARCH("Yet to be approved",D171)))</formula>
    </cfRule>
  </conditionalFormatting>
  <conditionalFormatting sqref="S171">
    <cfRule type="cellIs" dxfId="3913" priority="133" operator="lessThan">
      <formula>0</formula>
    </cfRule>
  </conditionalFormatting>
  <conditionalFormatting sqref="D184">
    <cfRule type="containsText" dxfId="3912" priority="131" operator="containsText" text="DPR not submitted">
      <formula>NOT(ISERROR(SEARCH("DPR not submitted",D184)))</formula>
    </cfRule>
    <cfRule type="containsText" dxfId="3911" priority="132" operator="containsText" text="Yet to be approved">
      <formula>NOT(ISERROR(SEARCH("Yet to be approved",D184)))</formula>
    </cfRule>
  </conditionalFormatting>
  <conditionalFormatting sqref="S184">
    <cfRule type="cellIs" dxfId="3910" priority="130" operator="lessThan">
      <formula>0</formula>
    </cfRule>
  </conditionalFormatting>
  <conditionalFormatting sqref="D188">
    <cfRule type="containsText" dxfId="3909" priority="128" operator="containsText" text="DPR not submitted">
      <formula>NOT(ISERROR(SEARCH("DPR not submitted",D188)))</formula>
    </cfRule>
    <cfRule type="containsText" dxfId="3908" priority="129" operator="containsText" text="Yet to be approved">
      <formula>NOT(ISERROR(SEARCH("Yet to be approved",D188)))</formula>
    </cfRule>
  </conditionalFormatting>
  <conditionalFormatting sqref="S188">
    <cfRule type="cellIs" dxfId="3907" priority="127" operator="lessThan">
      <formula>0</formula>
    </cfRule>
  </conditionalFormatting>
  <conditionalFormatting sqref="D191">
    <cfRule type="containsText" dxfId="3906" priority="125" operator="containsText" text="DPR not submitted">
      <formula>NOT(ISERROR(SEARCH("DPR not submitted",D191)))</formula>
    </cfRule>
    <cfRule type="containsText" dxfId="3905" priority="126" operator="containsText" text="Yet to be approved">
      <formula>NOT(ISERROR(SEARCH("Yet to be approved",D191)))</formula>
    </cfRule>
  </conditionalFormatting>
  <conditionalFormatting sqref="S191">
    <cfRule type="cellIs" dxfId="3904" priority="124" operator="lessThan">
      <formula>0</formula>
    </cfRule>
  </conditionalFormatting>
  <conditionalFormatting sqref="D194">
    <cfRule type="containsText" dxfId="3903" priority="122" operator="containsText" text="DPR not submitted">
      <formula>NOT(ISERROR(SEARCH("DPR not submitted",D194)))</formula>
    </cfRule>
    <cfRule type="containsText" dxfId="3902" priority="123" operator="containsText" text="Yet to be approved">
      <formula>NOT(ISERROR(SEARCH("Yet to be approved",D194)))</formula>
    </cfRule>
  </conditionalFormatting>
  <conditionalFormatting sqref="S194">
    <cfRule type="cellIs" dxfId="3901" priority="121" operator="lessThan">
      <formula>0</formula>
    </cfRule>
  </conditionalFormatting>
  <conditionalFormatting sqref="D197">
    <cfRule type="containsText" dxfId="3900" priority="116" operator="containsText" text="DPR not submitted">
      <formula>NOT(ISERROR(SEARCH("DPR not submitted",D197)))</formula>
    </cfRule>
    <cfRule type="containsText" dxfId="3899" priority="117" operator="containsText" text="Yet to be approved">
      <formula>NOT(ISERROR(SEARCH("Yet to be approved",D197)))</formula>
    </cfRule>
  </conditionalFormatting>
  <conditionalFormatting sqref="S197">
    <cfRule type="cellIs" dxfId="3898" priority="115" operator="lessThan">
      <formula>0</formula>
    </cfRule>
  </conditionalFormatting>
  <conditionalFormatting sqref="D200">
    <cfRule type="containsText" dxfId="3897" priority="113" operator="containsText" text="DPR not submitted">
      <formula>NOT(ISERROR(SEARCH("DPR not submitted",D200)))</formula>
    </cfRule>
    <cfRule type="containsText" dxfId="3896" priority="114" operator="containsText" text="Yet to be approved">
      <formula>NOT(ISERROR(SEARCH("Yet to be approved",D200)))</formula>
    </cfRule>
  </conditionalFormatting>
  <conditionalFormatting sqref="S200">
    <cfRule type="cellIs" dxfId="3895" priority="112" operator="lessThan">
      <formula>0</formula>
    </cfRule>
  </conditionalFormatting>
  <conditionalFormatting sqref="D206">
    <cfRule type="containsText" dxfId="3894" priority="107" operator="containsText" text="DPR not submitted">
      <formula>NOT(ISERROR(SEARCH("DPR not submitted",D206)))</formula>
    </cfRule>
    <cfRule type="containsText" dxfId="3893" priority="108" operator="containsText" text="Yet to be approved">
      <formula>NOT(ISERROR(SEARCH("Yet to be approved",D206)))</formula>
    </cfRule>
  </conditionalFormatting>
  <conditionalFormatting sqref="S206">
    <cfRule type="cellIs" dxfId="3892" priority="106" operator="lessThan">
      <formula>0</formula>
    </cfRule>
  </conditionalFormatting>
  <conditionalFormatting sqref="D209">
    <cfRule type="containsText" dxfId="3891" priority="104" operator="containsText" text="DPR not submitted">
      <formula>NOT(ISERROR(SEARCH("DPR not submitted",D209)))</formula>
    </cfRule>
    <cfRule type="containsText" dxfId="3890" priority="105" operator="containsText" text="Yet to be approved">
      <formula>NOT(ISERROR(SEARCH("Yet to be approved",D209)))</formula>
    </cfRule>
  </conditionalFormatting>
  <conditionalFormatting sqref="S209">
    <cfRule type="cellIs" dxfId="3889" priority="103" operator="lessThan">
      <formula>0</formula>
    </cfRule>
  </conditionalFormatting>
  <conditionalFormatting sqref="D211">
    <cfRule type="containsText" dxfId="3888" priority="101" operator="containsText" text="DPR not submitted">
      <formula>NOT(ISERROR(SEARCH("DPR not submitted",D211)))</formula>
    </cfRule>
    <cfRule type="containsText" dxfId="3887" priority="102" operator="containsText" text="Yet to be approved">
      <formula>NOT(ISERROR(SEARCH("Yet to be approved",D211)))</formula>
    </cfRule>
  </conditionalFormatting>
  <conditionalFormatting sqref="S211">
    <cfRule type="cellIs" dxfId="3886" priority="100" operator="lessThan">
      <formula>0</formula>
    </cfRule>
  </conditionalFormatting>
  <conditionalFormatting sqref="D214">
    <cfRule type="containsText" dxfId="3885" priority="98" operator="containsText" text="DPR not submitted">
      <formula>NOT(ISERROR(SEARCH("DPR not submitted",D214)))</formula>
    </cfRule>
    <cfRule type="containsText" dxfId="3884" priority="99" operator="containsText" text="Yet to be approved">
      <formula>NOT(ISERROR(SEARCH("Yet to be approved",D214)))</formula>
    </cfRule>
  </conditionalFormatting>
  <conditionalFormatting sqref="S214">
    <cfRule type="cellIs" dxfId="3883" priority="97" operator="lessThan">
      <formula>0</formula>
    </cfRule>
  </conditionalFormatting>
  <conditionalFormatting sqref="D217">
    <cfRule type="containsText" dxfId="3882" priority="95" operator="containsText" text="DPR not submitted">
      <formula>NOT(ISERROR(SEARCH("DPR not submitted",D217)))</formula>
    </cfRule>
    <cfRule type="containsText" dxfId="3881" priority="96" operator="containsText" text="Yet to be approved">
      <formula>NOT(ISERROR(SEARCH("Yet to be approved",D217)))</formula>
    </cfRule>
  </conditionalFormatting>
  <conditionalFormatting sqref="S217">
    <cfRule type="cellIs" dxfId="3880" priority="94" operator="lessThan">
      <formula>0</formula>
    </cfRule>
  </conditionalFormatting>
  <conditionalFormatting sqref="D219">
    <cfRule type="containsText" dxfId="3879" priority="92" operator="containsText" text="DPR not submitted">
      <formula>NOT(ISERROR(SEARCH("DPR not submitted",D219)))</formula>
    </cfRule>
    <cfRule type="containsText" dxfId="3878" priority="93" operator="containsText" text="Yet to be approved">
      <formula>NOT(ISERROR(SEARCH("Yet to be approved",D219)))</formula>
    </cfRule>
  </conditionalFormatting>
  <conditionalFormatting sqref="S219">
    <cfRule type="cellIs" dxfId="3877" priority="91" operator="lessThan">
      <formula>0</formula>
    </cfRule>
  </conditionalFormatting>
  <conditionalFormatting sqref="D221">
    <cfRule type="containsText" dxfId="3876" priority="89" operator="containsText" text="DPR not submitted">
      <formula>NOT(ISERROR(SEARCH("DPR not submitted",D221)))</formula>
    </cfRule>
    <cfRule type="containsText" dxfId="3875" priority="90" operator="containsText" text="Yet to be approved">
      <formula>NOT(ISERROR(SEARCH("Yet to be approved",D221)))</formula>
    </cfRule>
  </conditionalFormatting>
  <conditionalFormatting sqref="S221">
    <cfRule type="cellIs" dxfId="3874" priority="88" operator="lessThan">
      <formula>0</formula>
    </cfRule>
  </conditionalFormatting>
  <conditionalFormatting sqref="D225">
    <cfRule type="containsText" dxfId="3873" priority="86" operator="containsText" text="DPR not submitted">
      <formula>NOT(ISERROR(SEARCH("DPR not submitted",D225)))</formula>
    </cfRule>
    <cfRule type="containsText" dxfId="3872" priority="87" operator="containsText" text="Yet to be approved">
      <formula>NOT(ISERROR(SEARCH("Yet to be approved",D225)))</formula>
    </cfRule>
  </conditionalFormatting>
  <conditionalFormatting sqref="S225">
    <cfRule type="cellIs" dxfId="3871" priority="85" operator="lessThan">
      <formula>0</formula>
    </cfRule>
  </conditionalFormatting>
  <conditionalFormatting sqref="D227">
    <cfRule type="containsText" dxfId="3870" priority="83" operator="containsText" text="DPR not submitted">
      <formula>NOT(ISERROR(SEARCH("DPR not submitted",D227)))</formula>
    </cfRule>
    <cfRule type="containsText" dxfId="3869" priority="84" operator="containsText" text="Yet to be approved">
      <formula>NOT(ISERROR(SEARCH("Yet to be approved",D227)))</formula>
    </cfRule>
  </conditionalFormatting>
  <conditionalFormatting sqref="S227">
    <cfRule type="cellIs" dxfId="3868" priority="82" operator="lessThan">
      <formula>0</formula>
    </cfRule>
  </conditionalFormatting>
  <conditionalFormatting sqref="D231">
    <cfRule type="containsText" dxfId="3867" priority="80" operator="containsText" text="DPR not submitted">
      <formula>NOT(ISERROR(SEARCH("DPR not submitted",D231)))</formula>
    </cfRule>
    <cfRule type="containsText" dxfId="3866" priority="81" operator="containsText" text="Yet to be approved">
      <formula>NOT(ISERROR(SEARCH("Yet to be approved",D231)))</formula>
    </cfRule>
  </conditionalFormatting>
  <conditionalFormatting sqref="S231">
    <cfRule type="cellIs" dxfId="3865" priority="79" operator="lessThan">
      <formula>0</formula>
    </cfRule>
  </conditionalFormatting>
  <conditionalFormatting sqref="D235">
    <cfRule type="containsText" dxfId="3864" priority="77" operator="containsText" text="DPR not submitted">
      <formula>NOT(ISERROR(SEARCH("DPR not submitted",D235)))</formula>
    </cfRule>
    <cfRule type="containsText" dxfId="3863" priority="78" operator="containsText" text="Yet to be approved">
      <formula>NOT(ISERROR(SEARCH("Yet to be approved",D235)))</formula>
    </cfRule>
  </conditionalFormatting>
  <conditionalFormatting sqref="S235">
    <cfRule type="cellIs" dxfId="3862" priority="76" operator="lessThan">
      <formula>0</formula>
    </cfRule>
  </conditionalFormatting>
  <conditionalFormatting sqref="D239">
    <cfRule type="containsText" dxfId="3861" priority="74" operator="containsText" text="DPR not submitted">
      <formula>NOT(ISERROR(SEARCH("DPR not submitted",D239)))</formula>
    </cfRule>
    <cfRule type="containsText" dxfId="3860" priority="75" operator="containsText" text="Yet to be approved">
      <formula>NOT(ISERROR(SEARCH("Yet to be approved",D239)))</formula>
    </cfRule>
  </conditionalFormatting>
  <conditionalFormatting sqref="S239">
    <cfRule type="cellIs" dxfId="3859" priority="73" operator="lessThan">
      <formula>0</formula>
    </cfRule>
  </conditionalFormatting>
  <conditionalFormatting sqref="D244">
    <cfRule type="containsText" dxfId="3858" priority="71" operator="containsText" text="DPR not submitted">
      <formula>NOT(ISERROR(SEARCH("DPR not submitted",D244)))</formula>
    </cfRule>
    <cfRule type="containsText" dxfId="3857" priority="72" operator="containsText" text="Yet to be approved">
      <formula>NOT(ISERROR(SEARCH("Yet to be approved",D244)))</formula>
    </cfRule>
  </conditionalFormatting>
  <conditionalFormatting sqref="S244">
    <cfRule type="cellIs" dxfId="3856" priority="70" operator="lessThan">
      <formula>0</formula>
    </cfRule>
  </conditionalFormatting>
  <conditionalFormatting sqref="D247">
    <cfRule type="containsText" dxfId="3855" priority="68" operator="containsText" text="DPR not submitted">
      <formula>NOT(ISERROR(SEARCH("DPR not submitted",D247)))</formula>
    </cfRule>
    <cfRule type="containsText" dxfId="3854" priority="69" operator="containsText" text="Yet to be approved">
      <formula>NOT(ISERROR(SEARCH("Yet to be approved",D247)))</formula>
    </cfRule>
  </conditionalFormatting>
  <conditionalFormatting sqref="S247">
    <cfRule type="cellIs" dxfId="3853" priority="67" operator="lessThan">
      <formula>0</formula>
    </cfRule>
  </conditionalFormatting>
  <conditionalFormatting sqref="D250">
    <cfRule type="containsText" dxfId="3852" priority="62" operator="containsText" text="DPR not submitted">
      <formula>NOT(ISERROR(SEARCH("DPR not submitted",D250)))</formula>
    </cfRule>
    <cfRule type="containsText" dxfId="3851" priority="63" operator="containsText" text="Yet to be approved">
      <formula>NOT(ISERROR(SEARCH("Yet to be approved",D250)))</formula>
    </cfRule>
  </conditionalFormatting>
  <conditionalFormatting sqref="S250">
    <cfRule type="cellIs" dxfId="3850" priority="61" operator="lessThan">
      <formula>0</formula>
    </cfRule>
  </conditionalFormatting>
  <conditionalFormatting sqref="D253">
    <cfRule type="containsText" dxfId="3849" priority="56" operator="containsText" text="DPR not submitted">
      <formula>NOT(ISERROR(SEARCH("DPR not submitted",D253)))</formula>
    </cfRule>
    <cfRule type="containsText" dxfId="3848" priority="57" operator="containsText" text="Yet to be approved">
      <formula>NOT(ISERROR(SEARCH("Yet to be approved",D253)))</formula>
    </cfRule>
  </conditionalFormatting>
  <conditionalFormatting sqref="S253">
    <cfRule type="cellIs" dxfId="3847" priority="55" operator="lessThan">
      <formula>0</formula>
    </cfRule>
  </conditionalFormatting>
  <conditionalFormatting sqref="D259">
    <cfRule type="containsText" dxfId="3846" priority="17" operator="containsText" text="DPR not submitted">
      <formula>NOT(ISERROR(SEARCH("DPR not submitted",D259)))</formula>
    </cfRule>
    <cfRule type="containsText" dxfId="3845" priority="18" operator="containsText" text="Yet to be approved">
      <formula>NOT(ISERROR(SEARCH("Yet to be approved",D259)))</formula>
    </cfRule>
  </conditionalFormatting>
  <conditionalFormatting sqref="S259">
    <cfRule type="cellIs" dxfId="3844" priority="16" operator="lessThan">
      <formula>0</formula>
    </cfRule>
  </conditionalFormatting>
  <conditionalFormatting sqref="D262">
    <cfRule type="containsText" dxfId="3843" priority="14" operator="containsText" text="DPR not submitted">
      <formula>NOT(ISERROR(SEARCH("DPR not submitted",D262)))</formula>
    </cfRule>
    <cfRule type="containsText" dxfId="3842" priority="15" operator="containsText" text="Yet to be approved">
      <formula>NOT(ISERROR(SEARCH("Yet to be approved",D262)))</formula>
    </cfRule>
  </conditionalFormatting>
  <conditionalFormatting sqref="S262">
    <cfRule type="cellIs" dxfId="3841" priority="13" operator="lessThan">
      <formula>0</formula>
    </cfRule>
  </conditionalFormatting>
  <conditionalFormatting sqref="D263:E264 G263:L264">
    <cfRule type="containsText" dxfId="3840" priority="10" operator="containsText" text="DPR not submitted">
      <formula>NOT(ISERROR(SEARCH("DPR not submitted",D263)))</formula>
    </cfRule>
    <cfRule type="containsText" dxfId="3839" priority="11" operator="containsText" text="Yet to be approved">
      <formula>NOT(ISERROR(SEARCH("Yet to be approved",D263)))</formula>
    </cfRule>
  </conditionalFormatting>
  <conditionalFormatting sqref="S263:S264">
    <cfRule type="cellIs" dxfId="3838" priority="12" operator="lessThan">
      <formula>0</formula>
    </cfRule>
  </conditionalFormatting>
  <conditionalFormatting sqref="D272">
    <cfRule type="containsText" dxfId="3837" priority="8" operator="containsText" text="DPR not submitted">
      <formula>NOT(ISERROR(SEARCH("DPR not submitted",D272)))</formula>
    </cfRule>
    <cfRule type="containsText" dxfId="3836" priority="9" operator="containsText" text="Yet to be approved">
      <formula>NOT(ISERROR(SEARCH("Yet to be approved",D272)))</formula>
    </cfRule>
  </conditionalFormatting>
  <conditionalFormatting sqref="S272">
    <cfRule type="cellIs" dxfId="3835" priority="7" operator="lessThan">
      <formula>0</formula>
    </cfRule>
  </conditionalFormatting>
  <conditionalFormatting sqref="D275">
    <cfRule type="containsText" dxfId="3834" priority="5" operator="containsText" text="DPR not submitted">
      <formula>NOT(ISERROR(SEARCH("DPR not submitted",D275)))</formula>
    </cfRule>
    <cfRule type="containsText" dxfId="3833" priority="6" operator="containsText" text="Yet to be approved">
      <formula>NOT(ISERROR(SEARCH("Yet to be approved",D275)))</formula>
    </cfRule>
  </conditionalFormatting>
  <conditionalFormatting sqref="S275">
    <cfRule type="cellIs" dxfId="3832" priority="4" operator="lessThan">
      <formula>0</formula>
    </cfRule>
  </conditionalFormatting>
  <conditionalFormatting sqref="D203">
    <cfRule type="containsText" dxfId="3831" priority="2" operator="containsText" text="DPR not submitted">
      <formula>NOT(ISERROR(SEARCH("DPR not submitted",D203)))</formula>
    </cfRule>
    <cfRule type="containsText" dxfId="3830" priority="3" operator="containsText" text="Yet to be approved">
      <formula>NOT(ISERROR(SEARCH("Yet to be approved",D203)))</formula>
    </cfRule>
  </conditionalFormatting>
  <conditionalFormatting sqref="S203">
    <cfRule type="cellIs" dxfId="3829" priority="1" operator="lessThan">
      <formula>0</formula>
    </cfRule>
  </conditionalFormatting>
  <pageMargins left="0.39370078740157483" right="0.39370078740157483" top="0.39370078740157483" bottom="0.39370078740157483" header="0.23622047244094491" footer="0.23622047244094491"/>
  <pageSetup paperSize="9" scale="47" fitToHeight="10" pageOrder="overThenDown" orientation="landscape" blackAndWhite="1" r:id="rId1"/>
  <headerFooter alignWithMargins="0">
    <oddHeader>&amp;F</oddHeader>
  </headerFooter>
  <rowBreaks count="1" manualBreakCount="1">
    <brk id="130" max="1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675"/>
  <sheetViews>
    <sheetView tabSelected="1" view="pageBreakPreview" zoomScale="80" zoomScaleNormal="80" zoomScaleSheetLayoutView="80" workbookViewId="0">
      <pane xSplit="2" ySplit="3" topLeftCell="U666" activePane="bottomRight" state="frozen"/>
      <selection pane="topRight" activeCell="C1" sqref="C1"/>
      <selection pane="bottomLeft" activeCell="A5" sqref="A5"/>
      <selection pane="bottomRight" activeCell="AQ198" sqref="AQ198:AS198"/>
    </sheetView>
  </sheetViews>
  <sheetFormatPr defaultColWidth="9.140625" defaultRowHeight="15" outlineLevelRow="1" outlineLevelCol="1" x14ac:dyDescent="0.25"/>
  <cols>
    <col min="1" max="1" width="5.85546875" style="22" customWidth="1"/>
    <col min="2" max="2" width="52.7109375" style="8" customWidth="1"/>
    <col min="3" max="3" width="11" style="22" customWidth="1" outlineLevel="1"/>
    <col min="4" max="4" width="31" style="22" customWidth="1" outlineLevel="1"/>
    <col min="5" max="6" width="12.42578125" style="70" customWidth="1" outlineLevel="1"/>
    <col min="7" max="8" width="11" style="8" customWidth="1" outlineLevel="1"/>
    <col min="9" max="10" width="9.42578125" style="8" customWidth="1" outlineLevel="1"/>
    <col min="11" max="11" width="12.42578125" style="70" customWidth="1" outlineLevel="1"/>
    <col min="12" max="12" width="8.28515625" style="148" customWidth="1" outlineLevel="1"/>
    <col min="13" max="14" width="12.42578125" style="148" customWidth="1" outlineLevel="1"/>
    <col min="15" max="15" width="40.85546875" style="8" customWidth="1"/>
    <col min="16" max="16" width="10" style="88" hidden="1" customWidth="1"/>
    <col min="17" max="18" width="10" style="83" hidden="1" customWidth="1"/>
    <col min="19" max="19" width="20.5703125" style="83" hidden="1" customWidth="1"/>
    <col min="20" max="20" width="10" style="83" hidden="1" customWidth="1" outlineLevel="1"/>
    <col min="21" max="21" width="10.5703125" style="83" customWidth="1" outlineLevel="1"/>
    <col min="22" max="23" width="10" style="83" customWidth="1" outlineLevel="1"/>
    <col min="24" max="25" width="11.5703125" style="83" bestFit="1" customWidth="1" outlineLevel="1"/>
    <col min="26" max="27" width="10" style="83" customWidth="1" outlineLevel="1"/>
    <col min="28" max="28" width="10" style="83" customWidth="1"/>
    <col min="29" max="29" width="10.7109375" style="110" customWidth="1" outlineLevel="1"/>
    <col min="30" max="30" width="8.140625" style="110" customWidth="1" outlineLevel="1"/>
    <col min="31" max="32" width="8.28515625" style="110" customWidth="1" outlineLevel="1"/>
    <col min="33" max="33" width="10.7109375" style="110" customWidth="1" outlineLevel="1"/>
    <col min="34" max="34" width="8.140625" style="110" customWidth="1" outlineLevel="1"/>
    <col min="35" max="35" width="8.140625" style="110" customWidth="1"/>
    <col min="36" max="36" width="10.85546875" style="97" hidden="1" customWidth="1"/>
    <col min="37" max="39" width="10.85546875" style="8" hidden="1" customWidth="1"/>
    <col min="40" max="48" width="10.85546875" style="8" customWidth="1" outlineLevel="1"/>
    <col min="49" max="49" width="13.140625" style="8" customWidth="1" outlineLevel="1"/>
    <col min="50" max="50" width="26.28515625" style="8" customWidth="1"/>
    <col min="51" max="51" width="12.42578125" style="104" customWidth="1"/>
    <col min="52" max="52" width="15.28515625" style="8" customWidth="1"/>
    <col min="53" max="53" width="12.5703125" style="8" customWidth="1"/>
    <col min="54" max="54" width="13.42578125" style="8" customWidth="1"/>
    <col min="55" max="55" width="13.5703125" style="8" customWidth="1"/>
    <col min="56" max="58" width="9.140625" style="8"/>
    <col min="59" max="59" width="11.28515625" style="8" customWidth="1"/>
    <col min="60" max="16384" width="9.140625" style="8"/>
  </cols>
  <sheetData>
    <row r="1" spans="1:53" ht="15" customHeight="1" x14ac:dyDescent="0.25">
      <c r="A1" s="330" t="s">
        <v>3</v>
      </c>
      <c r="B1" s="330" t="s">
        <v>32</v>
      </c>
      <c r="C1" s="330" t="s">
        <v>53</v>
      </c>
      <c r="D1" s="330" t="s">
        <v>34</v>
      </c>
      <c r="E1" s="369" t="s">
        <v>55</v>
      </c>
      <c r="F1" s="369" t="s">
        <v>35</v>
      </c>
      <c r="G1" s="330" t="s">
        <v>56</v>
      </c>
      <c r="H1" s="330" t="s">
        <v>57</v>
      </c>
      <c r="I1" s="330" t="s">
        <v>58</v>
      </c>
      <c r="J1" s="330" t="s">
        <v>59</v>
      </c>
      <c r="K1" s="369" t="s">
        <v>60</v>
      </c>
      <c r="L1" s="369" t="s">
        <v>61</v>
      </c>
      <c r="M1" s="369" t="s">
        <v>62</v>
      </c>
      <c r="N1" s="369" t="s">
        <v>63</v>
      </c>
      <c r="O1" s="346" t="s">
        <v>64</v>
      </c>
      <c r="P1" s="347" t="s">
        <v>26</v>
      </c>
      <c r="Q1" s="348"/>
      <c r="R1" s="348"/>
      <c r="S1" s="348"/>
      <c r="T1" s="348"/>
      <c r="U1" s="348"/>
      <c r="V1" s="348"/>
      <c r="W1" s="349"/>
      <c r="X1" s="174"/>
      <c r="Y1" s="174"/>
      <c r="Z1" s="174"/>
      <c r="AA1" s="174"/>
      <c r="AB1" s="174"/>
      <c r="AC1" s="350" t="s">
        <v>65</v>
      </c>
      <c r="AD1" s="351"/>
      <c r="AE1" s="351"/>
      <c r="AF1" s="351"/>
      <c r="AG1" s="351"/>
      <c r="AH1" s="351"/>
      <c r="AI1" s="352"/>
      <c r="AJ1" s="366" t="s">
        <v>27</v>
      </c>
      <c r="AK1" s="367"/>
      <c r="AL1" s="367"/>
      <c r="AM1" s="367"/>
      <c r="AN1" s="367"/>
      <c r="AO1" s="367"/>
      <c r="AP1" s="367"/>
      <c r="AQ1" s="367"/>
      <c r="AR1" s="367"/>
      <c r="AS1" s="367"/>
      <c r="AT1" s="367"/>
      <c r="AU1" s="367"/>
      <c r="AV1" s="368"/>
      <c r="AW1" s="357" t="s">
        <v>363</v>
      </c>
      <c r="AX1" s="360" t="s">
        <v>11</v>
      </c>
      <c r="AY1" s="345" t="s">
        <v>339</v>
      </c>
    </row>
    <row r="2" spans="1:53" ht="15" customHeight="1" x14ac:dyDescent="0.25">
      <c r="A2" s="330"/>
      <c r="B2" s="330"/>
      <c r="C2" s="330"/>
      <c r="D2" s="330"/>
      <c r="E2" s="369"/>
      <c r="F2" s="369"/>
      <c r="G2" s="330"/>
      <c r="H2" s="330"/>
      <c r="I2" s="330"/>
      <c r="J2" s="330"/>
      <c r="K2" s="369"/>
      <c r="L2" s="369"/>
      <c r="M2" s="369"/>
      <c r="N2" s="369"/>
      <c r="O2" s="346"/>
      <c r="P2" s="353" t="s">
        <v>66</v>
      </c>
      <c r="Q2" s="73" t="s">
        <v>43</v>
      </c>
      <c r="R2" s="73" t="s">
        <v>43</v>
      </c>
      <c r="S2" s="73" t="s">
        <v>43</v>
      </c>
      <c r="T2" s="353" t="s">
        <v>789</v>
      </c>
      <c r="U2" s="160" t="s">
        <v>43</v>
      </c>
      <c r="V2" s="160" t="s">
        <v>43</v>
      </c>
      <c r="W2" s="160" t="s">
        <v>67</v>
      </c>
      <c r="X2" s="363" t="s">
        <v>427</v>
      </c>
      <c r="Y2" s="364"/>
      <c r="Z2" s="364"/>
      <c r="AA2" s="364"/>
      <c r="AB2" s="365"/>
      <c r="AC2" s="355" t="s">
        <v>68</v>
      </c>
      <c r="AD2" s="111" t="s">
        <v>43</v>
      </c>
      <c r="AE2" s="111" t="s">
        <v>43</v>
      </c>
      <c r="AF2" s="111" t="s">
        <v>43</v>
      </c>
      <c r="AG2" s="160" t="s">
        <v>43</v>
      </c>
      <c r="AH2" s="160" t="s">
        <v>43</v>
      </c>
      <c r="AI2" s="160" t="s">
        <v>67</v>
      </c>
      <c r="AJ2" s="353" t="s">
        <v>69</v>
      </c>
      <c r="AK2" s="72" t="s">
        <v>43</v>
      </c>
      <c r="AL2" s="72" t="s">
        <v>43</v>
      </c>
      <c r="AM2" s="72" t="s">
        <v>43</v>
      </c>
      <c r="AN2" s="353" t="s">
        <v>788</v>
      </c>
      <c r="AO2" s="160" t="s">
        <v>43</v>
      </c>
      <c r="AP2" s="160" t="s">
        <v>43</v>
      </c>
      <c r="AQ2" s="160" t="s">
        <v>67</v>
      </c>
      <c r="AR2" s="328" t="s">
        <v>427</v>
      </c>
      <c r="AS2" s="328"/>
      <c r="AT2" s="328"/>
      <c r="AU2" s="328"/>
      <c r="AV2" s="328"/>
      <c r="AW2" s="358"/>
      <c r="AX2" s="361"/>
      <c r="AY2" s="345"/>
    </row>
    <row r="3" spans="1:53" ht="40.5" customHeight="1" thickBot="1" x14ac:dyDescent="0.3">
      <c r="A3" s="330"/>
      <c r="B3" s="330"/>
      <c r="C3" s="330"/>
      <c r="D3" s="330"/>
      <c r="E3" s="369"/>
      <c r="F3" s="369"/>
      <c r="G3" s="330"/>
      <c r="H3" s="330"/>
      <c r="I3" s="330"/>
      <c r="J3" s="330"/>
      <c r="K3" s="369"/>
      <c r="L3" s="369"/>
      <c r="M3" s="369"/>
      <c r="N3" s="369"/>
      <c r="O3" s="346"/>
      <c r="P3" s="354"/>
      <c r="Q3" s="75" t="s">
        <v>5</v>
      </c>
      <c r="R3" s="75" t="s">
        <v>6</v>
      </c>
      <c r="S3" s="75" t="s">
        <v>7</v>
      </c>
      <c r="T3" s="354"/>
      <c r="U3" s="75" t="s">
        <v>8</v>
      </c>
      <c r="V3" s="75" t="s">
        <v>9</v>
      </c>
      <c r="W3" s="76" t="s">
        <v>10</v>
      </c>
      <c r="X3" s="76" t="s">
        <v>428</v>
      </c>
      <c r="Y3" s="76" t="s">
        <v>429</v>
      </c>
      <c r="Z3" s="76" t="s">
        <v>466</v>
      </c>
      <c r="AA3" s="76" t="s">
        <v>467</v>
      </c>
      <c r="AB3" s="76" t="s">
        <v>468</v>
      </c>
      <c r="AC3" s="356"/>
      <c r="AD3" s="112" t="s">
        <v>5</v>
      </c>
      <c r="AE3" s="112" t="s">
        <v>6</v>
      </c>
      <c r="AF3" s="112" t="s">
        <v>7</v>
      </c>
      <c r="AG3" s="112" t="s">
        <v>8</v>
      </c>
      <c r="AH3" s="112" t="s">
        <v>9</v>
      </c>
      <c r="AI3" s="113" t="s">
        <v>10</v>
      </c>
      <c r="AJ3" s="354"/>
      <c r="AK3" s="78" t="s">
        <v>5</v>
      </c>
      <c r="AL3" s="78" t="s">
        <v>6</v>
      </c>
      <c r="AM3" s="78" t="s">
        <v>7</v>
      </c>
      <c r="AN3" s="354"/>
      <c r="AO3" s="78" t="s">
        <v>8</v>
      </c>
      <c r="AP3" s="78" t="s">
        <v>9</v>
      </c>
      <c r="AQ3" s="79" t="s">
        <v>10</v>
      </c>
      <c r="AR3" s="79" t="s">
        <v>428</v>
      </c>
      <c r="AS3" s="79" t="s">
        <v>429</v>
      </c>
      <c r="AT3" s="79" t="s">
        <v>466</v>
      </c>
      <c r="AU3" s="79" t="s">
        <v>467</v>
      </c>
      <c r="AV3" s="79" t="s">
        <v>468</v>
      </c>
      <c r="AW3" s="359"/>
      <c r="AX3" s="362"/>
      <c r="AY3" s="345"/>
    </row>
    <row r="4" spans="1:53" x14ac:dyDescent="0.25">
      <c r="A4" s="39"/>
      <c r="B4" s="39"/>
      <c r="C4" s="39"/>
      <c r="D4" s="39"/>
      <c r="E4" s="67"/>
      <c r="F4" s="67"/>
      <c r="G4" s="39"/>
      <c r="H4" s="39"/>
      <c r="I4" s="39"/>
      <c r="J4" s="39"/>
      <c r="K4" s="67"/>
      <c r="L4" s="67"/>
      <c r="M4" s="67"/>
      <c r="N4" s="67"/>
      <c r="O4" s="39"/>
      <c r="P4" s="108"/>
      <c r="Q4" s="74"/>
      <c r="R4" s="74"/>
      <c r="S4" s="74"/>
      <c r="T4" s="74"/>
      <c r="U4" s="74"/>
      <c r="V4" s="74"/>
      <c r="W4" s="74"/>
      <c r="X4" s="74"/>
      <c r="Y4" s="74"/>
      <c r="Z4" s="74"/>
      <c r="AA4" s="74"/>
      <c r="AB4" s="74"/>
      <c r="AC4" s="114"/>
      <c r="AD4" s="114"/>
      <c r="AE4" s="114"/>
      <c r="AF4" s="114"/>
      <c r="AG4" s="114"/>
      <c r="AH4" s="114"/>
      <c r="AI4" s="114"/>
      <c r="AJ4" s="108"/>
      <c r="AK4" s="77"/>
      <c r="AL4" s="77"/>
      <c r="AM4" s="77"/>
      <c r="AN4" s="77"/>
      <c r="AO4" s="77"/>
      <c r="AP4" s="77"/>
      <c r="AQ4" s="77"/>
      <c r="AR4" s="77"/>
      <c r="AS4" s="77"/>
      <c r="AT4" s="77"/>
      <c r="AU4" s="77"/>
      <c r="AV4" s="77"/>
      <c r="AW4" s="77"/>
      <c r="AX4" s="39"/>
      <c r="AY4" s="41" t="s">
        <v>340</v>
      </c>
      <c r="AZ4" s="22" t="s">
        <v>53</v>
      </c>
      <c r="BA4" s="8" t="s">
        <v>336</v>
      </c>
    </row>
    <row r="5" spans="1:53" s="13" customFormat="1" x14ac:dyDescent="0.25">
      <c r="A5" s="23"/>
      <c r="B5" s="84" t="s">
        <v>70</v>
      </c>
      <c r="C5" s="45"/>
      <c r="D5" s="45"/>
      <c r="E5" s="68"/>
      <c r="F5" s="68"/>
      <c r="G5" s="11"/>
      <c r="H5" s="11"/>
      <c r="I5" s="11"/>
      <c r="J5" s="11"/>
      <c r="K5" s="68"/>
      <c r="L5" s="149"/>
      <c r="M5" s="149"/>
      <c r="N5" s="149"/>
      <c r="O5" s="11"/>
      <c r="P5" s="56"/>
      <c r="Q5" s="85"/>
      <c r="R5" s="85"/>
      <c r="S5" s="85"/>
      <c r="T5" s="85"/>
      <c r="U5" s="85"/>
      <c r="V5" s="85"/>
      <c r="W5" s="85"/>
      <c r="X5" s="85"/>
      <c r="Y5" s="85"/>
      <c r="Z5" s="85"/>
      <c r="AA5" s="85"/>
      <c r="AB5" s="85"/>
      <c r="AC5" s="115"/>
      <c r="AD5" s="115"/>
      <c r="AE5" s="115"/>
      <c r="AF5" s="115"/>
      <c r="AG5" s="115"/>
      <c r="AH5" s="115"/>
      <c r="AI5" s="115"/>
      <c r="AJ5" s="56"/>
      <c r="AK5" s="56"/>
      <c r="AL5" s="56"/>
      <c r="AM5" s="56"/>
      <c r="AN5" s="56"/>
      <c r="AO5" s="56"/>
      <c r="AP5" s="56"/>
      <c r="AQ5" s="56"/>
      <c r="AR5" s="56"/>
      <c r="AS5" s="56"/>
      <c r="AT5" s="56"/>
      <c r="AU5" s="56"/>
      <c r="AV5" s="56"/>
      <c r="AW5" s="56"/>
      <c r="AX5" s="11"/>
      <c r="AY5" s="105" t="s">
        <v>340</v>
      </c>
      <c r="AZ5" s="22" t="s">
        <v>54</v>
      </c>
      <c r="BA5" s="13" t="s">
        <v>337</v>
      </c>
    </row>
    <row r="6" spans="1:53" s="13" customFormat="1" x14ac:dyDescent="0.25">
      <c r="A6" s="23"/>
      <c r="B6" s="24" t="s">
        <v>381</v>
      </c>
      <c r="C6" s="45"/>
      <c r="D6" s="45"/>
      <c r="E6" s="68"/>
      <c r="F6" s="68"/>
      <c r="G6" s="11"/>
      <c r="H6" s="11"/>
      <c r="I6" s="11"/>
      <c r="J6" s="11"/>
      <c r="K6" s="68"/>
      <c r="L6" s="149"/>
      <c r="M6" s="149"/>
      <c r="N6" s="149"/>
      <c r="O6" s="11"/>
      <c r="P6" s="56"/>
      <c r="Q6" s="85"/>
      <c r="R6" s="85"/>
      <c r="S6" s="85"/>
      <c r="T6" s="85"/>
      <c r="U6" s="85"/>
      <c r="V6" s="85"/>
      <c r="W6" s="85"/>
      <c r="X6" s="85"/>
      <c r="Y6" s="85"/>
      <c r="Z6" s="85"/>
      <c r="AA6" s="85"/>
      <c r="AB6" s="85"/>
      <c r="AC6" s="115"/>
      <c r="AD6" s="115"/>
      <c r="AE6" s="115"/>
      <c r="AF6" s="115"/>
      <c r="AG6" s="115"/>
      <c r="AH6" s="115"/>
      <c r="AI6" s="115"/>
      <c r="AJ6" s="56"/>
      <c r="AK6" s="56"/>
      <c r="AL6" s="56"/>
      <c r="AM6" s="56"/>
      <c r="AN6" s="56"/>
      <c r="AO6" s="56"/>
      <c r="AP6" s="56"/>
      <c r="AQ6" s="56"/>
      <c r="AR6" s="56"/>
      <c r="AS6" s="56"/>
      <c r="AT6" s="56"/>
      <c r="AU6" s="56"/>
      <c r="AV6" s="56"/>
      <c r="AW6" s="56"/>
      <c r="AX6" s="11"/>
      <c r="AY6" s="105" t="s">
        <v>340</v>
      </c>
      <c r="AZ6" s="22" t="s">
        <v>28</v>
      </c>
      <c r="BA6" s="13" t="s">
        <v>364</v>
      </c>
    </row>
    <row r="7" spans="1:53" s="116" customFormat="1" ht="31.5" outlineLevel="1" x14ac:dyDescent="0.25">
      <c r="A7" s="106">
        <v>1</v>
      </c>
      <c r="B7" s="107" t="s">
        <v>82</v>
      </c>
      <c r="C7" s="106" t="s">
        <v>53</v>
      </c>
      <c r="D7" s="106" t="s">
        <v>268</v>
      </c>
      <c r="E7" s="147">
        <v>40485</v>
      </c>
      <c r="F7" s="147">
        <v>40507</v>
      </c>
      <c r="G7" s="82">
        <f>SUM(G8:G24)</f>
        <v>181.82700000000003</v>
      </c>
      <c r="H7" s="82">
        <f>SUM(H8:H24)</f>
        <v>181.82700000000003</v>
      </c>
      <c r="I7" s="87"/>
      <c r="J7" s="87"/>
      <c r="K7" s="103">
        <v>40507</v>
      </c>
      <c r="L7" s="258"/>
      <c r="M7" s="258"/>
      <c r="N7" s="258"/>
      <c r="O7" s="87"/>
      <c r="P7" s="80"/>
      <c r="Q7" s="81"/>
      <c r="R7" s="81"/>
      <c r="S7" s="81"/>
      <c r="T7" s="81">
        <f>SUM(P7:S7)</f>
        <v>0</v>
      </c>
      <c r="U7" s="259"/>
      <c r="V7" s="259"/>
      <c r="W7" s="260"/>
      <c r="X7" s="260"/>
      <c r="Y7" s="260"/>
      <c r="Z7" s="260"/>
      <c r="AA7" s="260"/>
      <c r="AB7" s="260"/>
      <c r="AC7" s="132"/>
      <c r="AD7" s="132"/>
      <c r="AE7" s="132"/>
      <c r="AF7" s="132"/>
      <c r="AG7" s="132"/>
      <c r="AH7" s="132"/>
      <c r="AI7" s="132"/>
      <c r="AJ7" s="80"/>
      <c r="AK7" s="80"/>
      <c r="AL7" s="80"/>
      <c r="AM7" s="80"/>
      <c r="AN7" s="80">
        <f>SUM(AJ7:AM7)</f>
        <v>0</v>
      </c>
      <c r="AO7" s="261"/>
      <c r="AP7" s="261"/>
      <c r="AQ7" s="261"/>
      <c r="AR7" s="261"/>
      <c r="AS7" s="261"/>
      <c r="AT7" s="261"/>
      <c r="AU7" s="261"/>
      <c r="AV7" s="261"/>
      <c r="AW7" s="261"/>
      <c r="AX7" s="87"/>
      <c r="AY7" s="262"/>
      <c r="AZ7" s="263" t="s">
        <v>357</v>
      </c>
      <c r="BA7" s="264" t="s">
        <v>342</v>
      </c>
    </row>
    <row r="8" spans="1:53" s="116" customFormat="1" ht="47.25" outlineLevel="1" x14ac:dyDescent="0.25">
      <c r="A8" s="99">
        <v>1.1000000000000001</v>
      </c>
      <c r="B8" s="100" t="s">
        <v>83</v>
      </c>
      <c r="C8" s="101" t="s">
        <v>54</v>
      </c>
      <c r="D8" s="99" t="str">
        <f t="shared" ref="D8:D24" si="0">D7</f>
        <v>MERC/CAPEX/20102011/01755</v>
      </c>
      <c r="E8" s="146">
        <f t="shared" ref="E8:E24" si="1">E7</f>
        <v>40485</v>
      </c>
      <c r="F8" s="103">
        <f t="shared" ref="F8:F24" si="2">IF(F7=0,"-",F7)</f>
        <v>40507</v>
      </c>
      <c r="G8" s="102">
        <v>1.06</v>
      </c>
      <c r="H8" s="102">
        <v>1.06</v>
      </c>
      <c r="I8" s="87"/>
      <c r="J8" s="87"/>
      <c r="K8" s="103">
        <v>40507</v>
      </c>
      <c r="L8" s="258"/>
      <c r="M8" s="258"/>
      <c r="N8" s="258"/>
      <c r="O8" s="87"/>
      <c r="P8" s="98">
        <v>0.44763439999999999</v>
      </c>
      <c r="Q8" s="98">
        <v>0</v>
      </c>
      <c r="R8" s="98">
        <v>0</v>
      </c>
      <c r="S8" s="98">
        <v>0</v>
      </c>
      <c r="T8" s="98">
        <f t="shared" ref="T8:T71" si="3">SUM(P8:S8)</f>
        <v>0.44763439999999999</v>
      </c>
      <c r="U8" s="98">
        <v>0</v>
      </c>
      <c r="V8" s="98">
        <v>0</v>
      </c>
      <c r="W8" s="98">
        <v>0</v>
      </c>
      <c r="X8" s="98"/>
      <c r="Y8" s="98"/>
      <c r="Z8" s="98"/>
      <c r="AA8" s="98"/>
      <c r="AB8" s="98"/>
      <c r="AC8" s="132"/>
      <c r="AD8" s="132"/>
      <c r="AE8" s="132"/>
      <c r="AF8" s="132"/>
      <c r="AG8" s="132"/>
      <c r="AH8" s="132"/>
      <c r="AI8" s="132"/>
      <c r="AJ8" s="98">
        <v>0.44763439999999999</v>
      </c>
      <c r="AK8" s="98">
        <v>0</v>
      </c>
      <c r="AL8" s="98">
        <v>0</v>
      </c>
      <c r="AM8" s="98">
        <v>0</v>
      </c>
      <c r="AN8" s="80">
        <f t="shared" ref="AN8:AN71" si="4">SUM(AJ8:AM8)</f>
        <v>0.44763439999999999</v>
      </c>
      <c r="AO8" s="98">
        <v>0</v>
      </c>
      <c r="AP8" s="98">
        <v>0</v>
      </c>
      <c r="AQ8" s="98">
        <v>0</v>
      </c>
      <c r="AR8" s="98"/>
      <c r="AS8" s="98"/>
      <c r="AT8" s="98"/>
      <c r="AU8" s="98"/>
      <c r="AV8" s="98"/>
      <c r="AW8" s="98"/>
      <c r="AX8" s="87"/>
      <c r="AY8" s="265" t="s">
        <v>338</v>
      </c>
      <c r="BA8" s="264" t="s">
        <v>338</v>
      </c>
    </row>
    <row r="9" spans="1:53" s="116" customFormat="1" ht="63" outlineLevel="1" x14ac:dyDescent="0.25">
      <c r="A9" s="99">
        <v>1.2</v>
      </c>
      <c r="B9" s="100" t="s">
        <v>84</v>
      </c>
      <c r="C9" s="101" t="s">
        <v>54</v>
      </c>
      <c r="D9" s="99" t="str">
        <f t="shared" si="0"/>
        <v>MERC/CAPEX/20102011/01755</v>
      </c>
      <c r="E9" s="146">
        <f t="shared" si="1"/>
        <v>40485</v>
      </c>
      <c r="F9" s="103">
        <f t="shared" si="2"/>
        <v>40507</v>
      </c>
      <c r="G9" s="102">
        <v>11.8</v>
      </c>
      <c r="H9" s="102">
        <v>11.8</v>
      </c>
      <c r="I9" s="87"/>
      <c r="J9" s="87"/>
      <c r="K9" s="103">
        <v>40507</v>
      </c>
      <c r="L9" s="258"/>
      <c r="M9" s="258"/>
      <c r="N9" s="258"/>
      <c r="O9" s="87"/>
      <c r="P9" s="98">
        <v>0</v>
      </c>
      <c r="Q9" s="98">
        <v>0</v>
      </c>
      <c r="R9" s="98">
        <v>0</v>
      </c>
      <c r="S9" s="98">
        <v>0</v>
      </c>
      <c r="T9" s="98">
        <f t="shared" si="3"/>
        <v>0</v>
      </c>
      <c r="U9" s="98">
        <v>0</v>
      </c>
      <c r="V9" s="98">
        <v>0</v>
      </c>
      <c r="W9" s="98">
        <v>0</v>
      </c>
      <c r="X9" s="98"/>
      <c r="Y9" s="98"/>
      <c r="Z9" s="98"/>
      <c r="AA9" s="98"/>
      <c r="AB9" s="98"/>
      <c r="AC9" s="132"/>
      <c r="AD9" s="132"/>
      <c r="AE9" s="132"/>
      <c r="AF9" s="132"/>
      <c r="AG9" s="132"/>
      <c r="AH9" s="132"/>
      <c r="AI9" s="132"/>
      <c r="AJ9" s="98">
        <v>0</v>
      </c>
      <c r="AK9" s="98">
        <v>0</v>
      </c>
      <c r="AL9" s="98">
        <v>0</v>
      </c>
      <c r="AM9" s="98">
        <v>0</v>
      </c>
      <c r="AN9" s="80">
        <f t="shared" si="4"/>
        <v>0</v>
      </c>
      <c r="AO9" s="98">
        <v>0</v>
      </c>
      <c r="AP9" s="98">
        <v>0</v>
      </c>
      <c r="AQ9" s="98">
        <v>0</v>
      </c>
      <c r="AR9" s="98"/>
      <c r="AS9" s="98"/>
      <c r="AT9" s="98"/>
      <c r="AU9" s="98"/>
      <c r="AV9" s="98"/>
      <c r="AW9" s="98"/>
      <c r="AX9" s="87"/>
      <c r="AY9" s="265" t="s">
        <v>338</v>
      </c>
      <c r="BA9" s="264" t="s">
        <v>354</v>
      </c>
    </row>
    <row r="10" spans="1:53" s="116" customFormat="1" ht="81" outlineLevel="1" x14ac:dyDescent="0.25">
      <c r="A10" s="99">
        <v>1.3</v>
      </c>
      <c r="B10" s="100" t="s">
        <v>348</v>
      </c>
      <c r="C10" s="101" t="s">
        <v>54</v>
      </c>
      <c r="D10" s="99" t="str">
        <f t="shared" si="0"/>
        <v>MERC/CAPEX/20102011/01755</v>
      </c>
      <c r="E10" s="146">
        <f t="shared" si="1"/>
        <v>40485</v>
      </c>
      <c r="F10" s="103">
        <f t="shared" si="2"/>
        <v>40507</v>
      </c>
      <c r="G10" s="102">
        <v>12.3</v>
      </c>
      <c r="H10" s="102">
        <v>12.3</v>
      </c>
      <c r="I10" s="87"/>
      <c r="J10" s="87"/>
      <c r="K10" s="103">
        <v>40507</v>
      </c>
      <c r="L10" s="258"/>
      <c r="M10" s="258"/>
      <c r="N10" s="258"/>
      <c r="O10" s="87"/>
      <c r="P10" s="98">
        <v>2.2429548829999999</v>
      </c>
      <c r="Q10" s="98">
        <v>1.745253731</v>
      </c>
      <c r="R10" s="98">
        <v>0.98157059999999996</v>
      </c>
      <c r="S10" s="98">
        <v>5.0468198339999999</v>
      </c>
      <c r="T10" s="98">
        <f t="shared" si="3"/>
        <v>10.016599048</v>
      </c>
      <c r="U10" s="98"/>
      <c r="V10" s="98">
        <v>0</v>
      </c>
      <c r="W10" s="98">
        <v>0</v>
      </c>
      <c r="X10" s="98"/>
      <c r="Y10" s="98"/>
      <c r="Z10" s="98"/>
      <c r="AA10" s="98"/>
      <c r="AB10" s="98"/>
      <c r="AC10" s="132"/>
      <c r="AD10" s="132"/>
      <c r="AE10" s="132"/>
      <c r="AF10" s="132"/>
      <c r="AG10" s="132">
        <v>1</v>
      </c>
      <c r="AH10" s="132"/>
      <c r="AI10" s="132"/>
      <c r="AJ10" s="98">
        <v>0.48000441399999999</v>
      </c>
      <c r="AK10" s="98">
        <v>3.5082042000000002</v>
      </c>
      <c r="AL10" s="98">
        <v>0.98157059999999996</v>
      </c>
      <c r="AM10" s="98">
        <v>5.0468198340000008</v>
      </c>
      <c r="AN10" s="80">
        <f t="shared" si="4"/>
        <v>10.016599048000002</v>
      </c>
      <c r="AO10" s="98"/>
      <c r="AP10" s="98">
        <v>0</v>
      </c>
      <c r="AQ10" s="98">
        <v>0</v>
      </c>
      <c r="AR10" s="98"/>
      <c r="AS10" s="98"/>
      <c r="AT10" s="98"/>
      <c r="AU10" s="98"/>
      <c r="AV10" s="98"/>
      <c r="AW10" s="98"/>
      <c r="AX10" s="87"/>
      <c r="AY10" s="265" t="s">
        <v>342</v>
      </c>
      <c r="BA10" s="116" t="s">
        <v>340</v>
      </c>
    </row>
    <row r="11" spans="1:53" s="116" customFormat="1" ht="110.25" outlineLevel="1" x14ac:dyDescent="0.25">
      <c r="A11" s="99">
        <v>1.4</v>
      </c>
      <c r="B11" s="100" t="s">
        <v>85</v>
      </c>
      <c r="C11" s="101" t="s">
        <v>54</v>
      </c>
      <c r="D11" s="99" t="str">
        <f t="shared" si="0"/>
        <v>MERC/CAPEX/20102011/01755</v>
      </c>
      <c r="E11" s="146">
        <f t="shared" si="1"/>
        <v>40485</v>
      </c>
      <c r="F11" s="103">
        <f t="shared" si="2"/>
        <v>40507</v>
      </c>
      <c r="G11" s="102">
        <v>7.52</v>
      </c>
      <c r="H11" s="102">
        <v>7.52</v>
      </c>
      <c r="I11" s="87"/>
      <c r="J11" s="87"/>
      <c r="K11" s="103">
        <v>40507</v>
      </c>
      <c r="L11" s="258"/>
      <c r="M11" s="258"/>
      <c r="N11" s="258"/>
      <c r="O11" s="87"/>
      <c r="P11" s="98">
        <v>3.8601695880000002</v>
      </c>
      <c r="Q11" s="98">
        <v>0</v>
      </c>
      <c r="R11" s="98">
        <v>0</v>
      </c>
      <c r="S11" s="98">
        <v>0</v>
      </c>
      <c r="T11" s="98">
        <f t="shared" si="3"/>
        <v>3.8601695880000002</v>
      </c>
      <c r="U11" s="98">
        <v>0</v>
      </c>
      <c r="V11" s="98">
        <v>0</v>
      </c>
      <c r="W11" s="98">
        <v>0</v>
      </c>
      <c r="X11" s="98"/>
      <c r="Y11" s="98"/>
      <c r="Z11" s="98"/>
      <c r="AA11" s="98"/>
      <c r="AB11" s="98"/>
      <c r="AC11" s="132">
        <v>1</v>
      </c>
      <c r="AD11" s="132"/>
      <c r="AE11" s="132"/>
      <c r="AF11" s="132"/>
      <c r="AG11" s="132"/>
      <c r="AH11" s="132"/>
      <c r="AI11" s="132"/>
      <c r="AJ11" s="98">
        <v>3.8601695880000002</v>
      </c>
      <c r="AK11" s="98">
        <v>0</v>
      </c>
      <c r="AL11" s="98">
        <v>0</v>
      </c>
      <c r="AM11" s="98">
        <v>0</v>
      </c>
      <c r="AN11" s="80">
        <f t="shared" si="4"/>
        <v>3.8601695880000002</v>
      </c>
      <c r="AO11" s="98">
        <v>0</v>
      </c>
      <c r="AP11" s="98">
        <v>0</v>
      </c>
      <c r="AQ11" s="98">
        <v>0</v>
      </c>
      <c r="AR11" s="98"/>
      <c r="AS11" s="98"/>
      <c r="AT11" s="98"/>
      <c r="AU11" s="98"/>
      <c r="AV11" s="98"/>
      <c r="AW11" s="98"/>
      <c r="AX11" s="87"/>
      <c r="AY11" s="265" t="s">
        <v>342</v>
      </c>
      <c r="BA11" s="116" t="s">
        <v>341</v>
      </c>
    </row>
    <row r="12" spans="1:53" s="116" customFormat="1" ht="63" outlineLevel="1" x14ac:dyDescent="0.25">
      <c r="A12" s="99">
        <v>1.5</v>
      </c>
      <c r="B12" s="100" t="s">
        <v>86</v>
      </c>
      <c r="C12" s="101" t="s">
        <v>54</v>
      </c>
      <c r="D12" s="99" t="str">
        <f t="shared" si="0"/>
        <v>MERC/CAPEX/20102011/01755</v>
      </c>
      <c r="E12" s="146">
        <f t="shared" si="1"/>
        <v>40485</v>
      </c>
      <c r="F12" s="103">
        <f t="shared" si="2"/>
        <v>40507</v>
      </c>
      <c r="G12" s="102">
        <v>43.2</v>
      </c>
      <c r="H12" s="102">
        <v>43.2</v>
      </c>
      <c r="I12" s="87"/>
      <c r="J12" s="87"/>
      <c r="K12" s="103">
        <v>40507</v>
      </c>
      <c r="L12" s="258"/>
      <c r="M12" s="258"/>
      <c r="N12" s="258"/>
      <c r="O12" s="87"/>
      <c r="P12" s="98">
        <v>56.159367274552196</v>
      </c>
      <c r="Q12" s="98">
        <v>0</v>
      </c>
      <c r="R12" s="98">
        <v>0</v>
      </c>
      <c r="S12" s="98">
        <v>0</v>
      </c>
      <c r="T12" s="98">
        <f t="shared" si="3"/>
        <v>56.159367274552196</v>
      </c>
      <c r="U12" s="98">
        <v>0</v>
      </c>
      <c r="V12" s="98">
        <v>0</v>
      </c>
      <c r="W12" s="98">
        <v>0</v>
      </c>
      <c r="X12" s="98"/>
      <c r="Y12" s="98"/>
      <c r="Z12" s="98"/>
      <c r="AA12" s="98"/>
      <c r="AB12" s="98"/>
      <c r="AC12" s="132">
        <v>1</v>
      </c>
      <c r="AD12" s="132"/>
      <c r="AE12" s="132"/>
      <c r="AF12" s="132"/>
      <c r="AG12" s="132"/>
      <c r="AH12" s="132"/>
      <c r="AI12" s="132"/>
      <c r="AJ12" s="98">
        <v>56.159367274552196</v>
      </c>
      <c r="AK12" s="98">
        <v>0</v>
      </c>
      <c r="AL12" s="98">
        <v>0</v>
      </c>
      <c r="AM12" s="98">
        <v>0</v>
      </c>
      <c r="AN12" s="80">
        <f t="shared" si="4"/>
        <v>56.159367274552196</v>
      </c>
      <c r="AO12" s="98">
        <v>0</v>
      </c>
      <c r="AP12" s="98">
        <v>0</v>
      </c>
      <c r="AQ12" s="98">
        <v>0</v>
      </c>
      <c r="AR12" s="98"/>
      <c r="AS12" s="98"/>
      <c r="AT12" s="98"/>
      <c r="AU12" s="98"/>
      <c r="AV12" s="98"/>
      <c r="AW12" s="98"/>
      <c r="AX12" s="87"/>
      <c r="AY12" s="265" t="s">
        <v>342</v>
      </c>
    </row>
    <row r="13" spans="1:53" s="116" customFormat="1" ht="63" outlineLevel="1" x14ac:dyDescent="0.25">
      <c r="A13" s="99">
        <v>1.6</v>
      </c>
      <c r="B13" s="100" t="s">
        <v>87</v>
      </c>
      <c r="C13" s="101" t="s">
        <v>54</v>
      </c>
      <c r="D13" s="99" t="str">
        <f t="shared" si="0"/>
        <v>MERC/CAPEX/20102011/01755</v>
      </c>
      <c r="E13" s="146">
        <f t="shared" si="1"/>
        <v>40485</v>
      </c>
      <c r="F13" s="103">
        <f t="shared" si="2"/>
        <v>40507</v>
      </c>
      <c r="G13" s="102">
        <v>23.4</v>
      </c>
      <c r="H13" s="102">
        <v>23.4</v>
      </c>
      <c r="I13" s="87"/>
      <c r="J13" s="87"/>
      <c r="K13" s="103">
        <v>40507</v>
      </c>
      <c r="L13" s="258"/>
      <c r="M13" s="258"/>
      <c r="N13" s="258"/>
      <c r="O13" s="87"/>
      <c r="P13" s="98">
        <v>12.917271588999998</v>
      </c>
      <c r="Q13" s="98">
        <v>0</v>
      </c>
      <c r="R13" s="98">
        <v>0</v>
      </c>
      <c r="S13" s="98">
        <v>0</v>
      </c>
      <c r="T13" s="98">
        <f t="shared" si="3"/>
        <v>12.917271588999998</v>
      </c>
      <c r="U13" s="98">
        <v>0</v>
      </c>
      <c r="V13" s="98">
        <v>0</v>
      </c>
      <c r="W13" s="98">
        <v>0</v>
      </c>
      <c r="X13" s="98"/>
      <c r="Y13" s="98"/>
      <c r="Z13" s="98"/>
      <c r="AA13" s="98"/>
      <c r="AB13" s="98"/>
      <c r="AC13" s="132">
        <v>1</v>
      </c>
      <c r="AD13" s="132"/>
      <c r="AE13" s="132"/>
      <c r="AF13" s="132"/>
      <c r="AG13" s="132"/>
      <c r="AH13" s="132"/>
      <c r="AI13" s="132"/>
      <c r="AJ13" s="98">
        <v>12.917271589</v>
      </c>
      <c r="AK13" s="98">
        <v>0</v>
      </c>
      <c r="AL13" s="98">
        <v>0</v>
      </c>
      <c r="AM13" s="98">
        <v>0</v>
      </c>
      <c r="AN13" s="80">
        <f t="shared" si="4"/>
        <v>12.917271589</v>
      </c>
      <c r="AO13" s="98">
        <v>0</v>
      </c>
      <c r="AP13" s="98">
        <v>0</v>
      </c>
      <c r="AQ13" s="98">
        <v>0</v>
      </c>
      <c r="AR13" s="98"/>
      <c r="AS13" s="98"/>
      <c r="AT13" s="98"/>
      <c r="AU13" s="98"/>
      <c r="AV13" s="98"/>
      <c r="AW13" s="98"/>
      <c r="AX13" s="87"/>
      <c r="AY13" s="265" t="s">
        <v>342</v>
      </c>
    </row>
    <row r="14" spans="1:53" s="116" customFormat="1" ht="31.5" outlineLevel="1" x14ac:dyDescent="0.25">
      <c r="A14" s="99">
        <v>1.7</v>
      </c>
      <c r="B14" s="100" t="s">
        <v>88</v>
      </c>
      <c r="C14" s="101" t="s">
        <v>54</v>
      </c>
      <c r="D14" s="99" t="str">
        <f t="shared" si="0"/>
        <v>MERC/CAPEX/20102011/01755</v>
      </c>
      <c r="E14" s="146">
        <f t="shared" si="1"/>
        <v>40485</v>
      </c>
      <c r="F14" s="103">
        <f t="shared" si="2"/>
        <v>40507</v>
      </c>
      <c r="G14" s="102">
        <v>27.6</v>
      </c>
      <c r="H14" s="102">
        <v>27.6</v>
      </c>
      <c r="I14" s="87"/>
      <c r="J14" s="87"/>
      <c r="K14" s="103">
        <v>40507</v>
      </c>
      <c r="L14" s="258"/>
      <c r="M14" s="258"/>
      <c r="N14" s="258"/>
      <c r="O14" s="87"/>
      <c r="P14" s="98">
        <v>11.3681175</v>
      </c>
      <c r="Q14" s="98">
        <v>0</v>
      </c>
      <c r="R14" s="98">
        <v>0</v>
      </c>
      <c r="S14" s="98">
        <v>0</v>
      </c>
      <c r="T14" s="98">
        <f t="shared" si="3"/>
        <v>11.3681175</v>
      </c>
      <c r="U14" s="98">
        <v>0</v>
      </c>
      <c r="V14" s="98">
        <v>0</v>
      </c>
      <c r="W14" s="98">
        <v>0</v>
      </c>
      <c r="X14" s="98"/>
      <c r="Y14" s="98"/>
      <c r="Z14" s="98"/>
      <c r="AA14" s="98"/>
      <c r="AB14" s="98"/>
      <c r="AC14" s="132">
        <v>1</v>
      </c>
      <c r="AD14" s="132"/>
      <c r="AE14" s="132"/>
      <c r="AF14" s="132"/>
      <c r="AG14" s="132"/>
      <c r="AH14" s="132"/>
      <c r="AI14" s="132"/>
      <c r="AJ14" s="98">
        <v>11.3681175</v>
      </c>
      <c r="AK14" s="98">
        <v>0</v>
      </c>
      <c r="AL14" s="98">
        <v>0</v>
      </c>
      <c r="AM14" s="98">
        <v>0</v>
      </c>
      <c r="AN14" s="80">
        <f t="shared" si="4"/>
        <v>11.3681175</v>
      </c>
      <c r="AO14" s="98">
        <v>0</v>
      </c>
      <c r="AP14" s="98">
        <v>0</v>
      </c>
      <c r="AQ14" s="98">
        <v>0</v>
      </c>
      <c r="AR14" s="98"/>
      <c r="AS14" s="98"/>
      <c r="AT14" s="98"/>
      <c r="AU14" s="98"/>
      <c r="AV14" s="98"/>
      <c r="AW14" s="98"/>
      <c r="AX14" s="87"/>
      <c r="AY14" s="265" t="s">
        <v>342</v>
      </c>
    </row>
    <row r="15" spans="1:53" s="116" customFormat="1" ht="47.25" outlineLevel="1" x14ac:dyDescent="0.25">
      <c r="A15" s="99">
        <v>1.8</v>
      </c>
      <c r="B15" s="100" t="s">
        <v>89</v>
      </c>
      <c r="C15" s="101" t="s">
        <v>54</v>
      </c>
      <c r="D15" s="99" t="str">
        <f t="shared" si="0"/>
        <v>MERC/CAPEX/20102011/01755</v>
      </c>
      <c r="E15" s="146">
        <f t="shared" si="1"/>
        <v>40485</v>
      </c>
      <c r="F15" s="103">
        <f t="shared" si="2"/>
        <v>40507</v>
      </c>
      <c r="G15" s="102">
        <v>1.43</v>
      </c>
      <c r="H15" s="102">
        <v>1.43</v>
      </c>
      <c r="I15" s="87"/>
      <c r="J15" s="87"/>
      <c r="K15" s="103">
        <v>40507</v>
      </c>
      <c r="L15" s="258"/>
      <c r="M15" s="258"/>
      <c r="N15" s="258"/>
      <c r="O15" s="87"/>
      <c r="P15" s="98">
        <v>1.8769309999999999</v>
      </c>
      <c r="Q15" s="98">
        <v>0</v>
      </c>
      <c r="R15" s="98">
        <v>0</v>
      </c>
      <c r="S15" s="98">
        <v>0</v>
      </c>
      <c r="T15" s="98">
        <f t="shared" si="3"/>
        <v>1.8769309999999999</v>
      </c>
      <c r="U15" s="98">
        <v>0</v>
      </c>
      <c r="V15" s="98">
        <v>0</v>
      </c>
      <c r="W15" s="98">
        <v>0</v>
      </c>
      <c r="X15" s="98"/>
      <c r="Y15" s="98"/>
      <c r="Z15" s="98"/>
      <c r="AA15" s="98"/>
      <c r="AB15" s="98"/>
      <c r="AC15" s="132">
        <v>1</v>
      </c>
      <c r="AD15" s="132"/>
      <c r="AE15" s="132"/>
      <c r="AF15" s="132"/>
      <c r="AG15" s="132"/>
      <c r="AH15" s="132"/>
      <c r="AI15" s="132"/>
      <c r="AJ15" s="98">
        <v>1.8769309999999999</v>
      </c>
      <c r="AK15" s="98">
        <v>0</v>
      </c>
      <c r="AL15" s="98">
        <v>0</v>
      </c>
      <c r="AM15" s="98">
        <v>0</v>
      </c>
      <c r="AN15" s="80">
        <f t="shared" si="4"/>
        <v>1.8769309999999999</v>
      </c>
      <c r="AO15" s="98">
        <v>0</v>
      </c>
      <c r="AP15" s="98">
        <v>0</v>
      </c>
      <c r="AQ15" s="98">
        <v>0</v>
      </c>
      <c r="AR15" s="98"/>
      <c r="AS15" s="98"/>
      <c r="AT15" s="98"/>
      <c r="AU15" s="98"/>
      <c r="AV15" s="98"/>
      <c r="AW15" s="98"/>
      <c r="AX15" s="87"/>
      <c r="AY15" s="265" t="s">
        <v>342</v>
      </c>
    </row>
    <row r="16" spans="1:53" s="13" customFormat="1" ht="110.25" outlineLevel="1" x14ac:dyDescent="0.25">
      <c r="A16" s="252">
        <v>1.9</v>
      </c>
      <c r="B16" s="253" t="s">
        <v>349</v>
      </c>
      <c r="C16" s="254" t="s">
        <v>54</v>
      </c>
      <c r="D16" s="252" t="str">
        <f t="shared" si="0"/>
        <v>MERC/CAPEX/20102011/01755</v>
      </c>
      <c r="E16" s="255">
        <f t="shared" si="1"/>
        <v>40485</v>
      </c>
      <c r="F16" s="242">
        <f t="shared" si="2"/>
        <v>40507</v>
      </c>
      <c r="G16" s="256">
        <v>3.5</v>
      </c>
      <c r="H16" s="256">
        <v>3.5</v>
      </c>
      <c r="I16" s="230"/>
      <c r="J16" s="230"/>
      <c r="K16" s="242">
        <v>40507</v>
      </c>
      <c r="L16" s="243"/>
      <c r="M16" s="243"/>
      <c r="N16" s="243"/>
      <c r="O16" s="230"/>
      <c r="P16" s="229">
        <v>0</v>
      </c>
      <c r="Q16" s="229">
        <v>2.3481999999999998</v>
      </c>
      <c r="R16" s="229">
        <v>0</v>
      </c>
      <c r="S16" s="229">
        <v>1.5723499999999999</v>
      </c>
      <c r="T16" s="98">
        <f t="shared" si="3"/>
        <v>3.9205499999999995</v>
      </c>
      <c r="U16" s="177">
        <v>0.32827599999999979</v>
      </c>
      <c r="V16" s="229">
        <v>0</v>
      </c>
      <c r="W16" s="229">
        <v>0</v>
      </c>
      <c r="X16" s="229"/>
      <c r="Y16" s="229"/>
      <c r="Z16" s="229"/>
      <c r="AA16" s="229"/>
      <c r="AB16" s="229"/>
      <c r="AC16" s="132"/>
      <c r="AD16" s="248"/>
      <c r="AE16" s="248"/>
      <c r="AF16" s="290">
        <v>1</v>
      </c>
      <c r="AG16" s="248"/>
      <c r="AH16" s="248"/>
      <c r="AI16" s="248"/>
      <c r="AJ16" s="229">
        <v>0</v>
      </c>
      <c r="AK16" s="229">
        <v>0</v>
      </c>
      <c r="AL16" s="229">
        <v>2.3481999999999998</v>
      </c>
      <c r="AM16" s="229">
        <v>1.5723499999999999</v>
      </c>
      <c r="AN16" s="80">
        <f t="shared" si="4"/>
        <v>3.9205499999999995</v>
      </c>
      <c r="AO16" s="177">
        <v>0.32827600000000001</v>
      </c>
      <c r="AP16" s="229">
        <v>0</v>
      </c>
      <c r="AQ16" s="229">
        <v>0</v>
      </c>
      <c r="AR16" s="229"/>
      <c r="AS16" s="229"/>
      <c r="AT16" s="229"/>
      <c r="AU16" s="229"/>
      <c r="AV16" s="229"/>
      <c r="AW16" s="229"/>
      <c r="AX16" s="230"/>
      <c r="AY16" s="71" t="s">
        <v>342</v>
      </c>
    </row>
    <row r="17" spans="1:51" s="116" customFormat="1" ht="63" outlineLevel="1" x14ac:dyDescent="0.25">
      <c r="A17" s="99" t="s">
        <v>319</v>
      </c>
      <c r="B17" s="100" t="s">
        <v>350</v>
      </c>
      <c r="C17" s="101" t="s">
        <v>54</v>
      </c>
      <c r="D17" s="99" t="str">
        <f t="shared" si="0"/>
        <v>MERC/CAPEX/20102011/01755</v>
      </c>
      <c r="E17" s="146">
        <f t="shared" si="1"/>
        <v>40485</v>
      </c>
      <c r="F17" s="103">
        <f t="shared" si="2"/>
        <v>40507</v>
      </c>
      <c r="G17" s="102">
        <v>2</v>
      </c>
      <c r="H17" s="102">
        <v>2</v>
      </c>
      <c r="I17" s="87"/>
      <c r="J17" s="87"/>
      <c r="K17" s="103">
        <v>40507</v>
      </c>
      <c r="L17" s="258"/>
      <c r="M17" s="258"/>
      <c r="N17" s="258"/>
      <c r="O17" s="87"/>
      <c r="P17" s="98">
        <v>0</v>
      </c>
      <c r="Q17" s="98">
        <v>0</v>
      </c>
      <c r="R17" s="98">
        <v>2.0468280000000001</v>
      </c>
      <c r="S17" s="98">
        <v>0</v>
      </c>
      <c r="T17" s="98">
        <f t="shared" si="3"/>
        <v>2.0468280000000001</v>
      </c>
      <c r="U17" s="98">
        <v>0</v>
      </c>
      <c r="V17" s="98">
        <v>0</v>
      </c>
      <c r="W17" s="98">
        <v>0</v>
      </c>
      <c r="X17" s="98"/>
      <c r="Y17" s="98"/>
      <c r="Z17" s="98"/>
      <c r="AA17" s="98"/>
      <c r="AB17" s="98"/>
      <c r="AC17" s="132"/>
      <c r="AD17" s="132"/>
      <c r="AE17" s="132">
        <v>1</v>
      </c>
      <c r="AF17" s="132"/>
      <c r="AG17" s="132"/>
      <c r="AH17" s="132"/>
      <c r="AI17" s="132"/>
      <c r="AJ17" s="98">
        <v>0</v>
      </c>
      <c r="AK17" s="98">
        <v>0</v>
      </c>
      <c r="AL17" s="98">
        <v>2.0468280000000001</v>
      </c>
      <c r="AM17" s="98">
        <v>0</v>
      </c>
      <c r="AN17" s="80">
        <f t="shared" si="4"/>
        <v>2.0468280000000001</v>
      </c>
      <c r="AO17" s="98">
        <v>0</v>
      </c>
      <c r="AP17" s="98">
        <v>0</v>
      </c>
      <c r="AQ17" s="98">
        <v>0</v>
      </c>
      <c r="AR17" s="98"/>
      <c r="AS17" s="98"/>
      <c r="AT17" s="98"/>
      <c r="AU17" s="98"/>
      <c r="AV17" s="98"/>
      <c r="AW17" s="98"/>
      <c r="AX17" s="87"/>
      <c r="AY17" s="265" t="s">
        <v>342</v>
      </c>
    </row>
    <row r="18" spans="1:51" s="116" customFormat="1" ht="15.75" outlineLevel="1" x14ac:dyDescent="0.25">
      <c r="A18" s="99">
        <v>1.1100000000000001</v>
      </c>
      <c r="B18" s="100" t="s">
        <v>90</v>
      </c>
      <c r="C18" s="101" t="s">
        <v>54</v>
      </c>
      <c r="D18" s="99" t="str">
        <f t="shared" si="0"/>
        <v>MERC/CAPEX/20102011/01755</v>
      </c>
      <c r="E18" s="146">
        <f t="shared" si="1"/>
        <v>40485</v>
      </c>
      <c r="F18" s="103">
        <f t="shared" si="2"/>
        <v>40507</v>
      </c>
      <c r="G18" s="102">
        <v>0</v>
      </c>
      <c r="H18" s="102">
        <v>0</v>
      </c>
      <c r="I18" s="87"/>
      <c r="J18" s="87"/>
      <c r="K18" s="103">
        <v>40507</v>
      </c>
      <c r="L18" s="258"/>
      <c r="M18" s="258"/>
      <c r="N18" s="258"/>
      <c r="O18" s="87"/>
      <c r="P18" s="98">
        <v>0</v>
      </c>
      <c r="Q18" s="98">
        <v>0</v>
      </c>
      <c r="R18" s="98">
        <v>0</v>
      </c>
      <c r="S18" s="98">
        <v>0</v>
      </c>
      <c r="T18" s="98">
        <f t="shared" si="3"/>
        <v>0</v>
      </c>
      <c r="U18" s="98">
        <v>0</v>
      </c>
      <c r="V18" s="98">
        <v>0</v>
      </c>
      <c r="W18" s="98">
        <v>0</v>
      </c>
      <c r="X18" s="98"/>
      <c r="Y18" s="98"/>
      <c r="Z18" s="98"/>
      <c r="AA18" s="98"/>
      <c r="AB18" s="98"/>
      <c r="AC18" s="132"/>
      <c r="AD18" s="132"/>
      <c r="AE18" s="132"/>
      <c r="AF18" s="132"/>
      <c r="AG18" s="132"/>
      <c r="AH18" s="132"/>
      <c r="AI18" s="132"/>
      <c r="AJ18" s="98">
        <v>0</v>
      </c>
      <c r="AK18" s="98">
        <v>0</v>
      </c>
      <c r="AL18" s="98">
        <v>0</v>
      </c>
      <c r="AM18" s="98">
        <v>0</v>
      </c>
      <c r="AN18" s="80">
        <f t="shared" si="4"/>
        <v>0</v>
      </c>
      <c r="AO18" s="98">
        <v>0</v>
      </c>
      <c r="AP18" s="98">
        <v>0</v>
      </c>
      <c r="AQ18" s="98">
        <v>0</v>
      </c>
      <c r="AR18" s="98"/>
      <c r="AS18" s="98"/>
      <c r="AT18" s="98"/>
      <c r="AU18" s="98"/>
      <c r="AV18" s="98"/>
      <c r="AW18" s="98"/>
      <c r="AX18" s="87"/>
      <c r="AY18" s="265" t="s">
        <v>338</v>
      </c>
    </row>
    <row r="19" spans="1:51" s="116" customFormat="1" ht="31.5" outlineLevel="1" x14ac:dyDescent="0.25">
      <c r="A19" s="99">
        <v>1.1200000000000001</v>
      </c>
      <c r="B19" s="100" t="s">
        <v>91</v>
      </c>
      <c r="C19" s="101" t="s">
        <v>54</v>
      </c>
      <c r="D19" s="99" t="str">
        <f t="shared" si="0"/>
        <v>MERC/CAPEX/20102011/01755</v>
      </c>
      <c r="E19" s="146">
        <f t="shared" si="1"/>
        <v>40485</v>
      </c>
      <c r="F19" s="103">
        <f t="shared" si="2"/>
        <v>40507</v>
      </c>
      <c r="G19" s="102">
        <v>2.9129999999999998</v>
      </c>
      <c r="H19" s="102">
        <v>2.9129999999999998</v>
      </c>
      <c r="I19" s="87"/>
      <c r="J19" s="87"/>
      <c r="K19" s="103">
        <v>40507</v>
      </c>
      <c r="L19" s="258"/>
      <c r="M19" s="258"/>
      <c r="N19" s="258"/>
      <c r="O19" s="87"/>
      <c r="P19" s="98">
        <v>1.532667268</v>
      </c>
      <c r="Q19" s="98">
        <v>8.6076500000000222E-2</v>
      </c>
      <c r="R19" s="98">
        <v>0</v>
      </c>
      <c r="S19" s="98">
        <v>0</v>
      </c>
      <c r="T19" s="98">
        <f t="shared" si="3"/>
        <v>1.6187437680000003</v>
      </c>
      <c r="U19" s="98">
        <v>0</v>
      </c>
      <c r="V19" s="98">
        <v>0</v>
      </c>
      <c r="W19" s="98">
        <v>0</v>
      </c>
      <c r="X19" s="98"/>
      <c r="Y19" s="98"/>
      <c r="Z19" s="98"/>
      <c r="AA19" s="98"/>
      <c r="AB19" s="98"/>
      <c r="AC19" s="132">
        <v>0.9</v>
      </c>
      <c r="AD19" s="132">
        <v>0.95</v>
      </c>
      <c r="AE19" s="132">
        <v>1</v>
      </c>
      <c r="AF19" s="132"/>
      <c r="AG19" s="132"/>
      <c r="AH19" s="132"/>
      <c r="AI19" s="132"/>
      <c r="AJ19" s="98">
        <v>1.0514973679999999</v>
      </c>
      <c r="AK19" s="98">
        <v>0.48116989999999998</v>
      </c>
      <c r="AL19" s="98">
        <v>8.60765E-2</v>
      </c>
      <c r="AM19" s="98">
        <v>0</v>
      </c>
      <c r="AN19" s="80">
        <f t="shared" si="4"/>
        <v>1.6187437679999999</v>
      </c>
      <c r="AO19" s="98">
        <v>0</v>
      </c>
      <c r="AP19" s="98">
        <v>0</v>
      </c>
      <c r="AQ19" s="98">
        <v>0</v>
      </c>
      <c r="AR19" s="98"/>
      <c r="AS19" s="98"/>
      <c r="AT19" s="98"/>
      <c r="AU19" s="98"/>
      <c r="AV19" s="98"/>
      <c r="AW19" s="98"/>
      <c r="AX19" s="87"/>
      <c r="AY19" s="265" t="s">
        <v>342</v>
      </c>
    </row>
    <row r="20" spans="1:51" s="116" customFormat="1" ht="31.5" outlineLevel="1" x14ac:dyDescent="0.25">
      <c r="A20" s="99">
        <v>1.1299999999999999</v>
      </c>
      <c r="B20" s="100" t="s">
        <v>92</v>
      </c>
      <c r="C20" s="101" t="s">
        <v>54</v>
      </c>
      <c r="D20" s="99" t="str">
        <f t="shared" si="0"/>
        <v>MERC/CAPEX/20102011/01755</v>
      </c>
      <c r="E20" s="146">
        <f t="shared" si="1"/>
        <v>40485</v>
      </c>
      <c r="F20" s="103">
        <f t="shared" si="2"/>
        <v>40507</v>
      </c>
      <c r="G20" s="102">
        <v>15</v>
      </c>
      <c r="H20" s="102">
        <v>15</v>
      </c>
      <c r="I20" s="87"/>
      <c r="J20" s="87"/>
      <c r="K20" s="103">
        <v>40507</v>
      </c>
      <c r="L20" s="258"/>
      <c r="M20" s="258"/>
      <c r="N20" s="258"/>
      <c r="O20" s="87"/>
      <c r="P20" s="98">
        <v>12.466853663999999</v>
      </c>
      <c r="Q20" s="98">
        <v>0</v>
      </c>
      <c r="R20" s="98">
        <v>2.1567664</v>
      </c>
      <c r="S20" s="98">
        <v>0.22800000000000001</v>
      </c>
      <c r="T20" s="98">
        <f t="shared" si="3"/>
        <v>14.851620063999999</v>
      </c>
      <c r="U20" s="268">
        <v>3.899999967416079E-8</v>
      </c>
      <c r="V20" s="98">
        <v>0</v>
      </c>
      <c r="W20" s="98">
        <v>0</v>
      </c>
      <c r="X20" s="98"/>
      <c r="Y20" s="98"/>
      <c r="Z20" s="98"/>
      <c r="AA20" s="98"/>
      <c r="AB20" s="98"/>
      <c r="AC20" s="132"/>
      <c r="AD20" s="132"/>
      <c r="AE20" s="132">
        <v>1</v>
      </c>
      <c r="AF20" s="132"/>
      <c r="AG20" s="132"/>
      <c r="AH20" s="132"/>
      <c r="AI20" s="132"/>
      <c r="AJ20" s="98">
        <v>12.466853663999999</v>
      </c>
      <c r="AK20" s="98">
        <v>0</v>
      </c>
      <c r="AL20" s="98">
        <v>0.39451910000000001</v>
      </c>
      <c r="AM20" s="98">
        <v>1.9902473000000001</v>
      </c>
      <c r="AN20" s="80">
        <f t="shared" si="4"/>
        <v>14.851620063999999</v>
      </c>
      <c r="AO20" s="268">
        <v>3.8999999999999998E-8</v>
      </c>
      <c r="AP20" s="98">
        <v>0</v>
      </c>
      <c r="AQ20" s="98">
        <v>0</v>
      </c>
      <c r="AR20" s="98"/>
      <c r="AS20" s="98"/>
      <c r="AT20" s="98"/>
      <c r="AU20" s="98"/>
      <c r="AV20" s="98"/>
      <c r="AW20" s="98"/>
      <c r="AX20" s="87"/>
      <c r="AY20" s="265" t="s">
        <v>342</v>
      </c>
    </row>
    <row r="21" spans="1:51" s="116" customFormat="1" ht="47.25" outlineLevel="1" x14ac:dyDescent="0.25">
      <c r="A21" s="99">
        <v>1.1399999999999999</v>
      </c>
      <c r="B21" s="100" t="s">
        <v>93</v>
      </c>
      <c r="C21" s="101" t="s">
        <v>54</v>
      </c>
      <c r="D21" s="99" t="str">
        <f t="shared" si="0"/>
        <v>MERC/CAPEX/20102011/01755</v>
      </c>
      <c r="E21" s="146">
        <f t="shared" si="1"/>
        <v>40485</v>
      </c>
      <c r="F21" s="103">
        <f t="shared" si="2"/>
        <v>40507</v>
      </c>
      <c r="G21" s="102">
        <v>4.6040000000000001</v>
      </c>
      <c r="H21" s="102">
        <v>4.6040000000000001</v>
      </c>
      <c r="I21" s="87"/>
      <c r="J21" s="87"/>
      <c r="K21" s="103">
        <v>40507</v>
      </c>
      <c r="L21" s="258"/>
      <c r="M21" s="258"/>
      <c r="N21" s="258"/>
      <c r="O21" s="87"/>
      <c r="P21" s="98">
        <v>8.9775599999999997E-2</v>
      </c>
      <c r="Q21" s="98">
        <v>0</v>
      </c>
      <c r="R21" s="98">
        <v>0</v>
      </c>
      <c r="S21" s="98">
        <v>0</v>
      </c>
      <c r="T21" s="98">
        <f t="shared" si="3"/>
        <v>8.9775599999999997E-2</v>
      </c>
      <c r="U21" s="98">
        <v>0</v>
      </c>
      <c r="V21" s="98">
        <v>0</v>
      </c>
      <c r="W21" s="98">
        <v>0</v>
      </c>
      <c r="X21" s="98"/>
      <c r="Y21" s="98"/>
      <c r="Z21" s="98"/>
      <c r="AA21" s="98"/>
      <c r="AB21" s="98"/>
      <c r="AC21" s="132"/>
      <c r="AD21" s="132"/>
      <c r="AE21" s="132"/>
      <c r="AF21" s="132"/>
      <c r="AG21" s="132"/>
      <c r="AH21" s="132"/>
      <c r="AI21" s="132"/>
      <c r="AJ21" s="98">
        <v>8.9775599999999997E-2</v>
      </c>
      <c r="AK21" s="98">
        <v>0</v>
      </c>
      <c r="AL21" s="98">
        <v>0</v>
      </c>
      <c r="AM21" s="98">
        <v>0</v>
      </c>
      <c r="AN21" s="80">
        <f t="shared" si="4"/>
        <v>8.9775599999999997E-2</v>
      </c>
      <c r="AO21" s="98">
        <v>0</v>
      </c>
      <c r="AP21" s="98">
        <v>0</v>
      </c>
      <c r="AQ21" s="98">
        <v>0</v>
      </c>
      <c r="AR21" s="98"/>
      <c r="AS21" s="98"/>
      <c r="AT21" s="98"/>
      <c r="AU21" s="98"/>
      <c r="AV21" s="98"/>
      <c r="AW21" s="98"/>
      <c r="AX21" s="87"/>
      <c r="AY21" s="265" t="s">
        <v>338</v>
      </c>
    </row>
    <row r="22" spans="1:51" s="116" customFormat="1" ht="31.5" outlineLevel="1" x14ac:dyDescent="0.25">
      <c r="A22" s="99">
        <v>1.1499999999999999</v>
      </c>
      <c r="B22" s="100" t="s">
        <v>94</v>
      </c>
      <c r="C22" s="101" t="s">
        <v>54</v>
      </c>
      <c r="D22" s="99" t="str">
        <f t="shared" si="0"/>
        <v>MERC/CAPEX/20102011/01755</v>
      </c>
      <c r="E22" s="146">
        <f t="shared" si="1"/>
        <v>40485</v>
      </c>
      <c r="F22" s="103">
        <f t="shared" si="2"/>
        <v>40507</v>
      </c>
      <c r="G22" s="102">
        <v>10.5</v>
      </c>
      <c r="H22" s="102">
        <v>10.5</v>
      </c>
      <c r="I22" s="87"/>
      <c r="J22" s="87"/>
      <c r="K22" s="103">
        <v>40507</v>
      </c>
      <c r="L22" s="258"/>
      <c r="M22" s="258"/>
      <c r="N22" s="258"/>
      <c r="O22" s="87"/>
      <c r="P22" s="98">
        <v>0</v>
      </c>
      <c r="Q22" s="98">
        <v>0</v>
      </c>
      <c r="R22" s="98">
        <v>0</v>
      </c>
      <c r="S22" s="98">
        <v>0</v>
      </c>
      <c r="T22" s="98">
        <f t="shared" si="3"/>
        <v>0</v>
      </c>
      <c r="U22" s="98">
        <v>0</v>
      </c>
      <c r="V22" s="98">
        <v>0</v>
      </c>
      <c r="W22" s="98">
        <v>0</v>
      </c>
      <c r="X22" s="98"/>
      <c r="Y22" s="98"/>
      <c r="Z22" s="98"/>
      <c r="AA22" s="98"/>
      <c r="AB22" s="98"/>
      <c r="AC22" s="132"/>
      <c r="AD22" s="132"/>
      <c r="AE22" s="132"/>
      <c r="AF22" s="132"/>
      <c r="AG22" s="132"/>
      <c r="AH22" s="132"/>
      <c r="AI22" s="132"/>
      <c r="AJ22" s="98">
        <v>0</v>
      </c>
      <c r="AK22" s="98">
        <v>0</v>
      </c>
      <c r="AL22" s="98">
        <v>0</v>
      </c>
      <c r="AM22" s="98">
        <v>0</v>
      </c>
      <c r="AN22" s="80">
        <f t="shared" si="4"/>
        <v>0</v>
      </c>
      <c r="AO22" s="98">
        <v>0</v>
      </c>
      <c r="AP22" s="98">
        <v>0</v>
      </c>
      <c r="AQ22" s="98">
        <v>0</v>
      </c>
      <c r="AR22" s="98"/>
      <c r="AS22" s="98"/>
      <c r="AT22" s="98"/>
      <c r="AU22" s="98"/>
      <c r="AV22" s="98"/>
      <c r="AW22" s="98"/>
      <c r="AX22" s="87"/>
      <c r="AY22" s="265" t="s">
        <v>338</v>
      </c>
    </row>
    <row r="23" spans="1:51" s="116" customFormat="1" ht="31.5" outlineLevel="1" x14ac:dyDescent="0.25">
      <c r="A23" s="99">
        <v>1.1599999999999999</v>
      </c>
      <c r="B23" s="100" t="s">
        <v>95</v>
      </c>
      <c r="C23" s="101" t="s">
        <v>54</v>
      </c>
      <c r="D23" s="99" t="str">
        <f t="shared" si="0"/>
        <v>MERC/CAPEX/20102011/01755</v>
      </c>
      <c r="E23" s="146">
        <f t="shared" si="1"/>
        <v>40485</v>
      </c>
      <c r="F23" s="103">
        <f t="shared" si="2"/>
        <v>40507</v>
      </c>
      <c r="G23" s="102">
        <v>4.91</v>
      </c>
      <c r="H23" s="102">
        <v>4.91</v>
      </c>
      <c r="I23" s="87"/>
      <c r="J23" s="87"/>
      <c r="K23" s="103">
        <v>40507</v>
      </c>
      <c r="L23" s="258"/>
      <c r="M23" s="258"/>
      <c r="N23" s="258"/>
      <c r="O23" s="87"/>
      <c r="P23" s="98">
        <v>1.2187733000000001</v>
      </c>
      <c r="Q23" s="98">
        <v>0</v>
      </c>
      <c r="R23" s="98">
        <v>0</v>
      </c>
      <c r="S23" s="98">
        <v>2.3248671519999999</v>
      </c>
      <c r="T23" s="98">
        <f t="shared" si="3"/>
        <v>3.543640452</v>
      </c>
      <c r="U23" s="98">
        <v>0</v>
      </c>
      <c r="V23" s="98">
        <v>0</v>
      </c>
      <c r="W23" s="98">
        <v>0</v>
      </c>
      <c r="X23" s="98"/>
      <c r="Y23" s="98"/>
      <c r="Z23" s="98"/>
      <c r="AA23" s="98"/>
      <c r="AB23" s="98"/>
      <c r="AC23" s="132">
        <v>0.4</v>
      </c>
      <c r="AD23" s="132"/>
      <c r="AE23" s="132"/>
      <c r="AF23" s="132">
        <v>1</v>
      </c>
      <c r="AG23" s="132"/>
      <c r="AH23" s="132"/>
      <c r="AI23" s="132"/>
      <c r="AJ23" s="98">
        <v>1.2187733000000001</v>
      </c>
      <c r="AK23" s="98">
        <v>0</v>
      </c>
      <c r="AL23" s="98">
        <v>0</v>
      </c>
      <c r="AM23" s="98">
        <v>2.3248671519999999</v>
      </c>
      <c r="AN23" s="80">
        <f t="shared" si="4"/>
        <v>3.543640452</v>
      </c>
      <c r="AO23" s="98">
        <v>0</v>
      </c>
      <c r="AP23" s="98">
        <v>0</v>
      </c>
      <c r="AQ23" s="98">
        <v>0</v>
      </c>
      <c r="AR23" s="98"/>
      <c r="AS23" s="98"/>
      <c r="AT23" s="98"/>
      <c r="AU23" s="98"/>
      <c r="AV23" s="98"/>
      <c r="AW23" s="98"/>
      <c r="AX23" s="87"/>
      <c r="AY23" s="265" t="s">
        <v>342</v>
      </c>
    </row>
    <row r="24" spans="1:51" s="116" customFormat="1" ht="15.75" outlineLevel="1" x14ac:dyDescent="0.25">
      <c r="A24" s="99"/>
      <c r="B24" s="100" t="s">
        <v>28</v>
      </c>
      <c r="C24" s="101" t="s">
        <v>28</v>
      </c>
      <c r="D24" s="99" t="str">
        <f t="shared" si="0"/>
        <v>MERC/CAPEX/20102011/01755</v>
      </c>
      <c r="E24" s="146">
        <f t="shared" si="1"/>
        <v>40485</v>
      </c>
      <c r="F24" s="103">
        <f t="shared" si="2"/>
        <v>40507</v>
      </c>
      <c r="G24" s="102">
        <v>10.09</v>
      </c>
      <c r="H24" s="102">
        <v>10.09</v>
      </c>
      <c r="I24" s="87"/>
      <c r="J24" s="87"/>
      <c r="K24" s="103">
        <v>40507</v>
      </c>
      <c r="L24" s="258"/>
      <c r="M24" s="258"/>
      <c r="N24" s="258"/>
      <c r="O24" s="87"/>
      <c r="P24" s="98"/>
      <c r="Q24" s="98">
        <v>0</v>
      </c>
      <c r="R24" s="98">
        <v>0</v>
      </c>
      <c r="S24" s="98">
        <v>0</v>
      </c>
      <c r="T24" s="98">
        <f t="shared" si="3"/>
        <v>0</v>
      </c>
      <c r="U24" s="98">
        <v>0</v>
      </c>
      <c r="V24" s="98">
        <v>0</v>
      </c>
      <c r="W24" s="98">
        <v>0</v>
      </c>
      <c r="X24" s="98"/>
      <c r="Y24" s="98"/>
      <c r="Z24" s="98"/>
      <c r="AA24" s="98"/>
      <c r="AB24" s="98"/>
      <c r="AC24" s="132"/>
      <c r="AD24" s="132"/>
      <c r="AE24" s="132"/>
      <c r="AF24" s="132"/>
      <c r="AG24" s="132"/>
      <c r="AH24" s="132"/>
      <c r="AI24" s="132"/>
      <c r="AJ24" s="98"/>
      <c r="AK24" s="98">
        <v>0</v>
      </c>
      <c r="AL24" s="98">
        <v>0</v>
      </c>
      <c r="AM24" s="98">
        <v>0</v>
      </c>
      <c r="AN24" s="80">
        <f t="shared" si="4"/>
        <v>0</v>
      </c>
      <c r="AO24" s="98">
        <v>0</v>
      </c>
      <c r="AP24" s="98">
        <v>0</v>
      </c>
      <c r="AQ24" s="98">
        <v>0</v>
      </c>
      <c r="AR24" s="98"/>
      <c r="AS24" s="98"/>
      <c r="AT24" s="98"/>
      <c r="AU24" s="98"/>
      <c r="AV24" s="98"/>
      <c r="AW24" s="98"/>
      <c r="AX24" s="87"/>
      <c r="AY24" s="265"/>
    </row>
    <row r="25" spans="1:51" s="116" customFormat="1" ht="31.5" outlineLevel="1" x14ac:dyDescent="0.25">
      <c r="A25" s="106">
        <v>2</v>
      </c>
      <c r="B25" s="107" t="s">
        <v>96</v>
      </c>
      <c r="C25" s="106" t="s">
        <v>53</v>
      </c>
      <c r="D25" s="106" t="s">
        <v>269</v>
      </c>
      <c r="E25" s="147">
        <v>40659</v>
      </c>
      <c r="F25" s="147">
        <v>40730</v>
      </c>
      <c r="G25" s="82">
        <f>SUM(G26:G37)</f>
        <v>20.990099999999998</v>
      </c>
      <c r="H25" s="82">
        <f>SUM(H26:H37)</f>
        <v>20.990099999999998</v>
      </c>
      <c r="I25" s="87"/>
      <c r="J25" s="87"/>
      <c r="K25" s="103">
        <v>40730</v>
      </c>
      <c r="L25" s="258"/>
      <c r="M25" s="258"/>
      <c r="N25" s="258"/>
      <c r="O25" s="87"/>
      <c r="P25" s="80"/>
      <c r="Q25" s="81"/>
      <c r="R25" s="81"/>
      <c r="S25" s="81"/>
      <c r="T25" s="81">
        <f t="shared" si="3"/>
        <v>0</v>
      </c>
      <c r="U25" s="259"/>
      <c r="V25" s="259"/>
      <c r="W25" s="260"/>
      <c r="X25" s="260"/>
      <c r="Y25" s="260"/>
      <c r="Z25" s="260"/>
      <c r="AA25" s="260"/>
      <c r="AB25" s="260"/>
      <c r="AC25" s="132"/>
      <c r="AD25" s="132"/>
      <c r="AE25" s="132"/>
      <c r="AF25" s="132"/>
      <c r="AG25" s="132"/>
      <c r="AH25" s="132"/>
      <c r="AI25" s="132"/>
      <c r="AJ25" s="80"/>
      <c r="AK25" s="80"/>
      <c r="AL25" s="80"/>
      <c r="AM25" s="80"/>
      <c r="AN25" s="80">
        <f t="shared" si="4"/>
        <v>0</v>
      </c>
      <c r="AO25" s="261"/>
      <c r="AP25" s="261"/>
      <c r="AQ25" s="261"/>
      <c r="AR25" s="261"/>
      <c r="AS25" s="261"/>
      <c r="AT25" s="261"/>
      <c r="AU25" s="261"/>
      <c r="AV25" s="261"/>
      <c r="AW25" s="261"/>
      <c r="AX25" s="87"/>
      <c r="AY25" s="262"/>
    </row>
    <row r="26" spans="1:51" s="116" customFormat="1" ht="47.25" outlineLevel="1" x14ac:dyDescent="0.25">
      <c r="A26" s="99">
        <v>2.1</v>
      </c>
      <c r="B26" s="100" t="s">
        <v>97</v>
      </c>
      <c r="C26" s="101" t="s">
        <v>54</v>
      </c>
      <c r="D26" s="99" t="str">
        <f t="shared" ref="D26:D37" si="5">D25</f>
        <v>MERC/CAPEX/20112012/00925</v>
      </c>
      <c r="E26" s="146">
        <f t="shared" ref="E26:E37" si="6">E25</f>
        <v>40659</v>
      </c>
      <c r="F26" s="103">
        <f t="shared" ref="F26:F37" si="7">IF(F25=0,"-",F25)</f>
        <v>40730</v>
      </c>
      <c r="G26" s="102">
        <v>1.0398000000000001</v>
      </c>
      <c r="H26" s="102">
        <v>1.0398000000000001</v>
      </c>
      <c r="I26" s="87"/>
      <c r="J26" s="87"/>
      <c r="K26" s="103">
        <v>40730</v>
      </c>
      <c r="L26" s="258"/>
      <c r="M26" s="258"/>
      <c r="N26" s="258"/>
      <c r="O26" s="87"/>
      <c r="P26" s="98">
        <v>0.70700000000000007</v>
      </c>
      <c r="Q26" s="86"/>
      <c r="R26" s="86"/>
      <c r="S26" s="86"/>
      <c r="T26" s="86">
        <f t="shared" si="3"/>
        <v>0.70700000000000007</v>
      </c>
      <c r="U26" s="86"/>
      <c r="V26" s="86"/>
      <c r="W26" s="86"/>
      <c r="X26" s="86"/>
      <c r="Y26" s="86"/>
      <c r="Z26" s="86"/>
      <c r="AA26" s="86"/>
      <c r="AB26" s="86"/>
      <c r="AC26" s="132"/>
      <c r="AD26" s="132"/>
      <c r="AE26" s="132"/>
      <c r="AF26" s="132"/>
      <c r="AG26" s="132"/>
      <c r="AH26" s="132"/>
      <c r="AI26" s="132"/>
      <c r="AJ26" s="98">
        <v>0.70700000000000007</v>
      </c>
      <c r="AK26" s="98"/>
      <c r="AL26" s="98"/>
      <c r="AM26" s="98"/>
      <c r="AN26" s="80">
        <f t="shared" si="4"/>
        <v>0.70700000000000007</v>
      </c>
      <c r="AO26" s="98"/>
      <c r="AP26" s="98"/>
      <c r="AQ26" s="98"/>
      <c r="AR26" s="98"/>
      <c r="AS26" s="98"/>
      <c r="AT26" s="98"/>
      <c r="AU26" s="98"/>
      <c r="AV26" s="98"/>
      <c r="AW26" s="98"/>
      <c r="AX26" s="87"/>
      <c r="AY26" s="265" t="s">
        <v>342</v>
      </c>
    </row>
    <row r="27" spans="1:51" s="116" customFormat="1" ht="47.25" outlineLevel="1" x14ac:dyDescent="0.25">
      <c r="A27" s="99">
        <v>2.2000000000000002</v>
      </c>
      <c r="B27" s="100" t="s">
        <v>98</v>
      </c>
      <c r="C27" s="101" t="s">
        <v>54</v>
      </c>
      <c r="D27" s="99" t="str">
        <f t="shared" si="5"/>
        <v>MERC/CAPEX/20112012/00925</v>
      </c>
      <c r="E27" s="146">
        <f t="shared" si="6"/>
        <v>40659</v>
      </c>
      <c r="F27" s="103">
        <f t="shared" si="7"/>
        <v>40730</v>
      </c>
      <c r="G27" s="102">
        <v>3.1379999999999999</v>
      </c>
      <c r="H27" s="102">
        <v>3.1379999999999999</v>
      </c>
      <c r="I27" s="87"/>
      <c r="J27" s="87"/>
      <c r="K27" s="103">
        <v>40730</v>
      </c>
      <c r="L27" s="258"/>
      <c r="M27" s="258"/>
      <c r="N27" s="258"/>
      <c r="O27" s="87"/>
      <c r="P27" s="98">
        <v>0</v>
      </c>
      <c r="Q27" s="86"/>
      <c r="R27" s="86"/>
      <c r="S27" s="86"/>
      <c r="T27" s="86">
        <f t="shared" si="3"/>
        <v>0</v>
      </c>
      <c r="U27" s="86"/>
      <c r="V27" s="86"/>
      <c r="W27" s="86"/>
      <c r="X27" s="86"/>
      <c r="Y27" s="86"/>
      <c r="Z27" s="86"/>
      <c r="AA27" s="86"/>
      <c r="AB27" s="86"/>
      <c r="AC27" s="132"/>
      <c r="AD27" s="132"/>
      <c r="AE27" s="132"/>
      <c r="AF27" s="132"/>
      <c r="AG27" s="132"/>
      <c r="AH27" s="132"/>
      <c r="AI27" s="132"/>
      <c r="AJ27" s="98">
        <v>0</v>
      </c>
      <c r="AK27" s="98"/>
      <c r="AL27" s="98"/>
      <c r="AM27" s="98"/>
      <c r="AN27" s="80">
        <f t="shared" si="4"/>
        <v>0</v>
      </c>
      <c r="AO27" s="98"/>
      <c r="AP27" s="98"/>
      <c r="AQ27" s="98"/>
      <c r="AR27" s="98"/>
      <c r="AS27" s="98"/>
      <c r="AT27" s="98"/>
      <c r="AU27" s="98"/>
      <c r="AV27" s="98"/>
      <c r="AW27" s="98"/>
      <c r="AX27" s="87"/>
      <c r="AY27" s="265" t="s">
        <v>354</v>
      </c>
    </row>
    <row r="28" spans="1:51" s="116" customFormat="1" ht="47.25" outlineLevel="1" x14ac:dyDescent="0.25">
      <c r="A28" s="99">
        <v>2.2999999999999998</v>
      </c>
      <c r="B28" s="100" t="s">
        <v>99</v>
      </c>
      <c r="C28" s="101" t="s">
        <v>54</v>
      </c>
      <c r="D28" s="99" t="str">
        <f t="shared" si="5"/>
        <v>MERC/CAPEX/20112012/00925</v>
      </c>
      <c r="E28" s="146">
        <f t="shared" si="6"/>
        <v>40659</v>
      </c>
      <c r="F28" s="103">
        <f t="shared" si="7"/>
        <v>40730</v>
      </c>
      <c r="G28" s="102">
        <v>3.0657000000000001</v>
      </c>
      <c r="H28" s="102">
        <v>3.0657000000000001</v>
      </c>
      <c r="I28" s="87"/>
      <c r="J28" s="87"/>
      <c r="K28" s="103">
        <v>40730</v>
      </c>
      <c r="L28" s="258"/>
      <c r="M28" s="258"/>
      <c r="N28" s="258"/>
      <c r="O28" s="87"/>
      <c r="P28" s="98">
        <v>1.7642598999999999</v>
      </c>
      <c r="Q28" s="86"/>
      <c r="R28" s="86"/>
      <c r="S28" s="86"/>
      <c r="T28" s="86">
        <f t="shared" si="3"/>
        <v>1.7642598999999999</v>
      </c>
      <c r="U28" s="86"/>
      <c r="V28" s="86"/>
      <c r="W28" s="86"/>
      <c r="X28" s="86"/>
      <c r="Y28" s="86"/>
      <c r="Z28" s="86"/>
      <c r="AA28" s="86"/>
      <c r="AB28" s="86"/>
      <c r="AC28" s="132"/>
      <c r="AD28" s="132"/>
      <c r="AE28" s="132"/>
      <c r="AF28" s="132"/>
      <c r="AG28" s="132"/>
      <c r="AH28" s="132"/>
      <c r="AI28" s="132"/>
      <c r="AJ28" s="98">
        <v>1.7642598999999999</v>
      </c>
      <c r="AK28" s="98"/>
      <c r="AL28" s="98"/>
      <c r="AM28" s="98"/>
      <c r="AN28" s="80">
        <f t="shared" si="4"/>
        <v>1.7642598999999999</v>
      </c>
      <c r="AO28" s="98"/>
      <c r="AP28" s="98"/>
      <c r="AQ28" s="98"/>
      <c r="AR28" s="98"/>
      <c r="AS28" s="98"/>
      <c r="AT28" s="98"/>
      <c r="AU28" s="98"/>
      <c r="AV28" s="98"/>
      <c r="AW28" s="98"/>
      <c r="AX28" s="87"/>
      <c r="AY28" s="265" t="s">
        <v>342</v>
      </c>
    </row>
    <row r="29" spans="1:51" s="116" customFormat="1" ht="31.5" outlineLevel="1" x14ac:dyDescent="0.25">
      <c r="A29" s="99">
        <v>2.4</v>
      </c>
      <c r="B29" s="100" t="s">
        <v>100</v>
      </c>
      <c r="C29" s="101" t="s">
        <v>54</v>
      </c>
      <c r="D29" s="99" t="str">
        <f t="shared" si="5"/>
        <v>MERC/CAPEX/20112012/00925</v>
      </c>
      <c r="E29" s="146">
        <f t="shared" si="6"/>
        <v>40659</v>
      </c>
      <c r="F29" s="103">
        <f t="shared" si="7"/>
        <v>40730</v>
      </c>
      <c r="G29" s="102">
        <v>2.1100000000000001E-2</v>
      </c>
      <c r="H29" s="102">
        <v>2.1100000000000001E-2</v>
      </c>
      <c r="I29" s="87"/>
      <c r="J29" s="87"/>
      <c r="K29" s="103">
        <v>40730</v>
      </c>
      <c r="L29" s="258"/>
      <c r="M29" s="258"/>
      <c r="N29" s="258"/>
      <c r="O29" s="87"/>
      <c r="P29" s="98">
        <v>0</v>
      </c>
      <c r="Q29" s="86"/>
      <c r="R29" s="86"/>
      <c r="S29" s="86"/>
      <c r="T29" s="86">
        <f t="shared" si="3"/>
        <v>0</v>
      </c>
      <c r="U29" s="86"/>
      <c r="V29" s="86"/>
      <c r="W29" s="86"/>
      <c r="X29" s="86"/>
      <c r="Y29" s="86"/>
      <c r="Z29" s="86"/>
      <c r="AA29" s="86"/>
      <c r="AB29" s="86"/>
      <c r="AC29" s="132"/>
      <c r="AD29" s="132"/>
      <c r="AE29" s="132"/>
      <c r="AF29" s="132"/>
      <c r="AG29" s="132"/>
      <c r="AH29" s="132"/>
      <c r="AI29" s="132"/>
      <c r="AJ29" s="98">
        <v>0</v>
      </c>
      <c r="AK29" s="98"/>
      <c r="AL29" s="98"/>
      <c r="AM29" s="98"/>
      <c r="AN29" s="80">
        <f t="shared" si="4"/>
        <v>0</v>
      </c>
      <c r="AO29" s="98"/>
      <c r="AP29" s="98"/>
      <c r="AQ29" s="98"/>
      <c r="AR29" s="98"/>
      <c r="AS29" s="98"/>
      <c r="AT29" s="98"/>
      <c r="AU29" s="98"/>
      <c r="AV29" s="98"/>
      <c r="AW29" s="98"/>
      <c r="AX29" s="87"/>
      <c r="AY29" s="265" t="s">
        <v>354</v>
      </c>
    </row>
    <row r="30" spans="1:51" s="116" customFormat="1" ht="47.25" outlineLevel="1" x14ac:dyDescent="0.25">
      <c r="A30" s="99">
        <v>2.5</v>
      </c>
      <c r="B30" s="100" t="s">
        <v>101</v>
      </c>
      <c r="C30" s="101" t="s">
        <v>54</v>
      </c>
      <c r="D30" s="99" t="str">
        <f t="shared" si="5"/>
        <v>MERC/CAPEX/20112012/00925</v>
      </c>
      <c r="E30" s="146">
        <f t="shared" si="6"/>
        <v>40659</v>
      </c>
      <c r="F30" s="103">
        <f t="shared" si="7"/>
        <v>40730</v>
      </c>
      <c r="G30" s="102">
        <v>0.49540000000000001</v>
      </c>
      <c r="H30" s="102">
        <v>0.49540000000000001</v>
      </c>
      <c r="I30" s="87"/>
      <c r="J30" s="87"/>
      <c r="K30" s="103">
        <v>40730</v>
      </c>
      <c r="L30" s="258"/>
      <c r="M30" s="258"/>
      <c r="N30" s="258"/>
      <c r="O30" s="87"/>
      <c r="P30" s="98">
        <v>0.29783999999999999</v>
      </c>
      <c r="Q30" s="86"/>
      <c r="R30" s="86"/>
      <c r="S30" s="86"/>
      <c r="T30" s="86">
        <f t="shared" si="3"/>
        <v>0.29783999999999999</v>
      </c>
      <c r="U30" s="86"/>
      <c r="V30" s="86"/>
      <c r="W30" s="86"/>
      <c r="X30" s="86"/>
      <c r="Y30" s="86"/>
      <c r="Z30" s="86"/>
      <c r="AA30" s="86"/>
      <c r="AB30" s="86"/>
      <c r="AC30" s="132"/>
      <c r="AD30" s="132"/>
      <c r="AE30" s="132"/>
      <c r="AF30" s="132"/>
      <c r="AG30" s="132"/>
      <c r="AH30" s="132"/>
      <c r="AI30" s="132"/>
      <c r="AJ30" s="98">
        <v>0.29783999999999999</v>
      </c>
      <c r="AK30" s="98"/>
      <c r="AL30" s="98"/>
      <c r="AM30" s="98"/>
      <c r="AN30" s="80">
        <f t="shared" si="4"/>
        <v>0.29783999999999999</v>
      </c>
      <c r="AO30" s="98"/>
      <c r="AP30" s="98"/>
      <c r="AQ30" s="98"/>
      <c r="AR30" s="98"/>
      <c r="AS30" s="98"/>
      <c r="AT30" s="98"/>
      <c r="AU30" s="98"/>
      <c r="AV30" s="98"/>
      <c r="AW30" s="98"/>
      <c r="AX30" s="87"/>
      <c r="AY30" s="265" t="s">
        <v>342</v>
      </c>
    </row>
    <row r="31" spans="1:51" s="116" customFormat="1" ht="15.75" outlineLevel="1" x14ac:dyDescent="0.25">
      <c r="A31" s="99">
        <v>2.6</v>
      </c>
      <c r="B31" s="100" t="s">
        <v>102</v>
      </c>
      <c r="C31" s="101" t="s">
        <v>54</v>
      </c>
      <c r="D31" s="99" t="str">
        <f t="shared" si="5"/>
        <v>MERC/CAPEX/20112012/00925</v>
      </c>
      <c r="E31" s="146">
        <f t="shared" si="6"/>
        <v>40659</v>
      </c>
      <c r="F31" s="103">
        <f t="shared" si="7"/>
        <v>40730</v>
      </c>
      <c r="G31" s="102">
        <v>3.3195999999999999</v>
      </c>
      <c r="H31" s="102">
        <v>3.3195999999999999</v>
      </c>
      <c r="I31" s="87"/>
      <c r="J31" s="87"/>
      <c r="K31" s="103">
        <v>40730</v>
      </c>
      <c r="L31" s="258"/>
      <c r="M31" s="258"/>
      <c r="N31" s="258"/>
      <c r="O31" s="87"/>
      <c r="P31" s="98">
        <v>0</v>
      </c>
      <c r="Q31" s="86"/>
      <c r="R31" s="86"/>
      <c r="S31" s="86"/>
      <c r="T31" s="86">
        <f t="shared" si="3"/>
        <v>0</v>
      </c>
      <c r="U31" s="86"/>
      <c r="V31" s="86"/>
      <c r="W31" s="86"/>
      <c r="X31" s="86"/>
      <c r="Y31" s="86"/>
      <c r="Z31" s="86"/>
      <c r="AA31" s="86"/>
      <c r="AB31" s="86"/>
      <c r="AC31" s="132"/>
      <c r="AD31" s="132"/>
      <c r="AE31" s="132"/>
      <c r="AF31" s="132"/>
      <c r="AG31" s="132"/>
      <c r="AH31" s="132"/>
      <c r="AI31" s="132"/>
      <c r="AJ31" s="98">
        <v>0</v>
      </c>
      <c r="AK31" s="98"/>
      <c r="AL31" s="98"/>
      <c r="AM31" s="98"/>
      <c r="AN31" s="80">
        <f t="shared" si="4"/>
        <v>0</v>
      </c>
      <c r="AO31" s="98"/>
      <c r="AP31" s="98"/>
      <c r="AQ31" s="98"/>
      <c r="AR31" s="98"/>
      <c r="AS31" s="98"/>
      <c r="AT31" s="98"/>
      <c r="AU31" s="98"/>
      <c r="AV31" s="98"/>
      <c r="AW31" s="98"/>
      <c r="AX31" s="87"/>
      <c r="AY31" s="265" t="s">
        <v>338</v>
      </c>
    </row>
    <row r="32" spans="1:51" s="116" customFormat="1" ht="15.75" outlineLevel="1" x14ac:dyDescent="0.25">
      <c r="A32" s="99">
        <v>2.7</v>
      </c>
      <c r="B32" s="100" t="s">
        <v>103</v>
      </c>
      <c r="C32" s="101" t="s">
        <v>54</v>
      </c>
      <c r="D32" s="99" t="str">
        <f t="shared" si="5"/>
        <v>MERC/CAPEX/20112012/00925</v>
      </c>
      <c r="E32" s="146">
        <f t="shared" si="6"/>
        <v>40659</v>
      </c>
      <c r="F32" s="103">
        <f t="shared" si="7"/>
        <v>40730</v>
      </c>
      <c r="G32" s="102">
        <v>4.5396000000000001</v>
      </c>
      <c r="H32" s="102">
        <v>4.5396000000000001</v>
      </c>
      <c r="I32" s="87"/>
      <c r="J32" s="87"/>
      <c r="K32" s="103">
        <v>40730</v>
      </c>
      <c r="L32" s="258"/>
      <c r="M32" s="258"/>
      <c r="N32" s="258"/>
      <c r="O32" s="87"/>
      <c r="P32" s="98">
        <v>0.19084200000000001</v>
      </c>
      <c r="Q32" s="86"/>
      <c r="R32" s="86"/>
      <c r="S32" s="86"/>
      <c r="T32" s="86">
        <f t="shared" si="3"/>
        <v>0.19084200000000001</v>
      </c>
      <c r="U32" s="86"/>
      <c r="V32" s="86"/>
      <c r="W32" s="86"/>
      <c r="X32" s="86"/>
      <c r="Y32" s="86"/>
      <c r="Z32" s="86"/>
      <c r="AA32" s="86"/>
      <c r="AB32" s="86"/>
      <c r="AC32" s="132"/>
      <c r="AD32" s="132"/>
      <c r="AE32" s="132"/>
      <c r="AF32" s="132"/>
      <c r="AG32" s="132"/>
      <c r="AH32" s="132"/>
      <c r="AI32" s="132"/>
      <c r="AJ32" s="98">
        <v>0.19084200000000001</v>
      </c>
      <c r="AK32" s="98"/>
      <c r="AL32" s="98"/>
      <c r="AM32" s="98"/>
      <c r="AN32" s="80">
        <f t="shared" si="4"/>
        <v>0.19084200000000001</v>
      </c>
      <c r="AO32" s="98"/>
      <c r="AP32" s="98"/>
      <c r="AQ32" s="98"/>
      <c r="AR32" s="98"/>
      <c r="AS32" s="98"/>
      <c r="AT32" s="98"/>
      <c r="AU32" s="98"/>
      <c r="AV32" s="98"/>
      <c r="AW32" s="98"/>
      <c r="AX32" s="87"/>
      <c r="AY32" s="265" t="s">
        <v>338</v>
      </c>
    </row>
    <row r="33" spans="1:51" s="116" customFormat="1" ht="15.75" outlineLevel="1" x14ac:dyDescent="0.25">
      <c r="A33" s="99">
        <v>2.8</v>
      </c>
      <c r="B33" s="100" t="s">
        <v>104</v>
      </c>
      <c r="C33" s="101" t="s">
        <v>54</v>
      </c>
      <c r="D33" s="99" t="str">
        <f t="shared" si="5"/>
        <v>MERC/CAPEX/20112012/00925</v>
      </c>
      <c r="E33" s="146">
        <f t="shared" si="6"/>
        <v>40659</v>
      </c>
      <c r="F33" s="103">
        <f t="shared" si="7"/>
        <v>40730</v>
      </c>
      <c r="G33" s="102">
        <v>2.5285000000000002</v>
      </c>
      <c r="H33" s="102">
        <v>2.5285000000000002</v>
      </c>
      <c r="I33" s="87"/>
      <c r="J33" s="87"/>
      <c r="K33" s="103">
        <v>40730</v>
      </c>
      <c r="L33" s="258"/>
      <c r="M33" s="258"/>
      <c r="N33" s="258"/>
      <c r="O33" s="87"/>
      <c r="P33" s="98">
        <v>0</v>
      </c>
      <c r="Q33" s="86"/>
      <c r="R33" s="86"/>
      <c r="S33" s="86"/>
      <c r="T33" s="86">
        <f t="shared" si="3"/>
        <v>0</v>
      </c>
      <c r="U33" s="86"/>
      <c r="V33" s="86"/>
      <c r="W33" s="86"/>
      <c r="X33" s="86"/>
      <c r="Y33" s="86"/>
      <c r="Z33" s="86"/>
      <c r="AA33" s="86"/>
      <c r="AB33" s="86"/>
      <c r="AC33" s="132"/>
      <c r="AD33" s="132"/>
      <c r="AE33" s="132"/>
      <c r="AF33" s="132"/>
      <c r="AG33" s="132"/>
      <c r="AH33" s="132"/>
      <c r="AI33" s="132"/>
      <c r="AJ33" s="98">
        <v>0</v>
      </c>
      <c r="AK33" s="98"/>
      <c r="AL33" s="98"/>
      <c r="AM33" s="98"/>
      <c r="AN33" s="80">
        <f t="shared" si="4"/>
        <v>0</v>
      </c>
      <c r="AO33" s="98"/>
      <c r="AP33" s="98"/>
      <c r="AQ33" s="98"/>
      <c r="AR33" s="98"/>
      <c r="AS33" s="98"/>
      <c r="AT33" s="98"/>
      <c r="AU33" s="98"/>
      <c r="AV33" s="98"/>
      <c r="AW33" s="98"/>
      <c r="AX33" s="87"/>
      <c r="AY33" s="265" t="s">
        <v>338</v>
      </c>
    </row>
    <row r="34" spans="1:51" s="116" customFormat="1" ht="31.5" outlineLevel="1" x14ac:dyDescent="0.25">
      <c r="A34" s="99">
        <v>2.9</v>
      </c>
      <c r="B34" s="100" t="s">
        <v>105</v>
      </c>
      <c r="C34" s="101" t="s">
        <v>54</v>
      </c>
      <c r="D34" s="99" t="str">
        <f t="shared" si="5"/>
        <v>MERC/CAPEX/20112012/00925</v>
      </c>
      <c r="E34" s="146">
        <f t="shared" si="6"/>
        <v>40659</v>
      </c>
      <c r="F34" s="103">
        <f t="shared" si="7"/>
        <v>40730</v>
      </c>
      <c r="G34" s="102">
        <v>0.1225</v>
      </c>
      <c r="H34" s="102">
        <v>0.1225</v>
      </c>
      <c r="I34" s="87"/>
      <c r="J34" s="87"/>
      <c r="K34" s="103">
        <v>40730</v>
      </c>
      <c r="L34" s="258"/>
      <c r="M34" s="258"/>
      <c r="N34" s="258"/>
      <c r="O34" s="87"/>
      <c r="P34" s="98">
        <v>0</v>
      </c>
      <c r="Q34" s="86"/>
      <c r="R34" s="86"/>
      <c r="S34" s="86"/>
      <c r="T34" s="86">
        <f t="shared" si="3"/>
        <v>0</v>
      </c>
      <c r="U34" s="86"/>
      <c r="V34" s="86"/>
      <c r="W34" s="86"/>
      <c r="X34" s="86"/>
      <c r="Y34" s="86"/>
      <c r="Z34" s="86"/>
      <c r="AA34" s="86"/>
      <c r="AB34" s="86"/>
      <c r="AC34" s="132"/>
      <c r="AD34" s="132"/>
      <c r="AE34" s="132"/>
      <c r="AF34" s="132"/>
      <c r="AG34" s="132"/>
      <c r="AH34" s="132"/>
      <c r="AI34" s="132"/>
      <c r="AJ34" s="98">
        <v>0</v>
      </c>
      <c r="AK34" s="98"/>
      <c r="AL34" s="98"/>
      <c r="AM34" s="98"/>
      <c r="AN34" s="80">
        <f t="shared" si="4"/>
        <v>0</v>
      </c>
      <c r="AO34" s="98"/>
      <c r="AP34" s="98"/>
      <c r="AQ34" s="98"/>
      <c r="AR34" s="98"/>
      <c r="AS34" s="98"/>
      <c r="AT34" s="98"/>
      <c r="AU34" s="98"/>
      <c r="AV34" s="98"/>
      <c r="AW34" s="98"/>
      <c r="AX34" s="87"/>
      <c r="AY34" s="265" t="s">
        <v>354</v>
      </c>
    </row>
    <row r="35" spans="1:51" s="116" customFormat="1" ht="31.5" outlineLevel="1" x14ac:dyDescent="0.25">
      <c r="A35" s="99" t="s">
        <v>320</v>
      </c>
      <c r="B35" s="100" t="s">
        <v>106</v>
      </c>
      <c r="C35" s="101" t="s">
        <v>54</v>
      </c>
      <c r="D35" s="99" t="str">
        <f t="shared" si="5"/>
        <v>MERC/CAPEX/20112012/00925</v>
      </c>
      <c r="E35" s="146">
        <f t="shared" si="6"/>
        <v>40659</v>
      </c>
      <c r="F35" s="103">
        <f t="shared" si="7"/>
        <v>40730</v>
      </c>
      <c r="G35" s="102">
        <v>0.5333</v>
      </c>
      <c r="H35" s="102">
        <v>0.5333</v>
      </c>
      <c r="I35" s="87"/>
      <c r="J35" s="87"/>
      <c r="K35" s="103">
        <v>40730</v>
      </c>
      <c r="L35" s="258"/>
      <c r="M35" s="258"/>
      <c r="N35" s="258"/>
      <c r="O35" s="87"/>
      <c r="P35" s="98">
        <v>0</v>
      </c>
      <c r="Q35" s="86"/>
      <c r="R35" s="86"/>
      <c r="S35" s="86"/>
      <c r="T35" s="86">
        <f t="shared" si="3"/>
        <v>0</v>
      </c>
      <c r="U35" s="86"/>
      <c r="V35" s="86"/>
      <c r="W35" s="86"/>
      <c r="X35" s="86"/>
      <c r="Y35" s="86"/>
      <c r="Z35" s="86"/>
      <c r="AA35" s="86"/>
      <c r="AB35" s="86"/>
      <c r="AC35" s="132"/>
      <c r="AD35" s="132"/>
      <c r="AE35" s="132"/>
      <c r="AF35" s="132"/>
      <c r="AG35" s="132"/>
      <c r="AH35" s="132"/>
      <c r="AI35" s="132"/>
      <c r="AJ35" s="98">
        <v>0</v>
      </c>
      <c r="AK35" s="98"/>
      <c r="AL35" s="98"/>
      <c r="AM35" s="98"/>
      <c r="AN35" s="80">
        <f t="shared" si="4"/>
        <v>0</v>
      </c>
      <c r="AO35" s="98"/>
      <c r="AP35" s="98"/>
      <c r="AQ35" s="98"/>
      <c r="AR35" s="98"/>
      <c r="AS35" s="98"/>
      <c r="AT35" s="98"/>
      <c r="AU35" s="98"/>
      <c r="AV35" s="98"/>
      <c r="AW35" s="98"/>
      <c r="AX35" s="87"/>
      <c r="AY35" s="265" t="s">
        <v>354</v>
      </c>
    </row>
    <row r="36" spans="1:51" s="116" customFormat="1" ht="31.5" outlineLevel="1" x14ac:dyDescent="0.25">
      <c r="A36" s="99">
        <v>2.11</v>
      </c>
      <c r="B36" s="100" t="s">
        <v>107</v>
      </c>
      <c r="C36" s="101" t="s">
        <v>54</v>
      </c>
      <c r="D36" s="99" t="str">
        <f t="shared" si="5"/>
        <v>MERC/CAPEX/20112012/00925</v>
      </c>
      <c r="E36" s="146">
        <f t="shared" si="6"/>
        <v>40659</v>
      </c>
      <c r="F36" s="103">
        <f t="shared" si="7"/>
        <v>40730</v>
      </c>
      <c r="G36" s="102">
        <v>1.0216000000000001</v>
      </c>
      <c r="H36" s="102">
        <v>1.0216000000000001</v>
      </c>
      <c r="I36" s="87"/>
      <c r="J36" s="87"/>
      <c r="K36" s="103">
        <v>40730</v>
      </c>
      <c r="L36" s="258"/>
      <c r="M36" s="258"/>
      <c r="N36" s="258"/>
      <c r="O36" s="87"/>
      <c r="P36" s="98">
        <v>0</v>
      </c>
      <c r="Q36" s="86"/>
      <c r="R36" s="86"/>
      <c r="S36" s="86"/>
      <c r="T36" s="86">
        <f t="shared" si="3"/>
        <v>0</v>
      </c>
      <c r="U36" s="86"/>
      <c r="V36" s="86"/>
      <c r="W36" s="86"/>
      <c r="X36" s="86"/>
      <c r="Y36" s="86"/>
      <c r="Z36" s="86"/>
      <c r="AA36" s="86"/>
      <c r="AB36" s="86"/>
      <c r="AC36" s="132"/>
      <c r="AD36" s="132"/>
      <c r="AE36" s="132"/>
      <c r="AF36" s="132"/>
      <c r="AG36" s="132"/>
      <c r="AH36" s="132"/>
      <c r="AI36" s="132"/>
      <c r="AJ36" s="98">
        <v>0</v>
      </c>
      <c r="AK36" s="98"/>
      <c r="AL36" s="98"/>
      <c r="AM36" s="98"/>
      <c r="AN36" s="80">
        <f t="shared" si="4"/>
        <v>0</v>
      </c>
      <c r="AO36" s="98"/>
      <c r="AP36" s="98"/>
      <c r="AQ36" s="98"/>
      <c r="AR36" s="98"/>
      <c r="AS36" s="98"/>
      <c r="AT36" s="98"/>
      <c r="AU36" s="98"/>
      <c r="AV36" s="98"/>
      <c r="AW36" s="98"/>
      <c r="AX36" s="87"/>
      <c r="AY36" s="265" t="s">
        <v>354</v>
      </c>
    </row>
    <row r="37" spans="1:51" s="116" customFormat="1" ht="15.75" outlineLevel="1" x14ac:dyDescent="0.25">
      <c r="A37" s="99"/>
      <c r="B37" s="100" t="s">
        <v>28</v>
      </c>
      <c r="C37" s="101" t="s">
        <v>28</v>
      </c>
      <c r="D37" s="99" t="str">
        <f t="shared" si="5"/>
        <v>MERC/CAPEX/20112012/00925</v>
      </c>
      <c r="E37" s="146">
        <f t="shared" si="6"/>
        <v>40659</v>
      </c>
      <c r="F37" s="103">
        <f t="shared" si="7"/>
        <v>40730</v>
      </c>
      <c r="G37" s="102">
        <v>1.165</v>
      </c>
      <c r="H37" s="102">
        <v>1.165</v>
      </c>
      <c r="I37" s="87"/>
      <c r="J37" s="87"/>
      <c r="K37" s="103">
        <v>40730</v>
      </c>
      <c r="L37" s="258"/>
      <c r="M37" s="258"/>
      <c r="N37" s="258"/>
      <c r="O37" s="87"/>
      <c r="P37" s="98"/>
      <c r="Q37" s="86"/>
      <c r="R37" s="86"/>
      <c r="S37" s="86"/>
      <c r="T37" s="86">
        <f t="shared" si="3"/>
        <v>0</v>
      </c>
      <c r="U37" s="86"/>
      <c r="V37" s="86"/>
      <c r="W37" s="86"/>
      <c r="X37" s="86"/>
      <c r="Y37" s="86"/>
      <c r="Z37" s="86"/>
      <c r="AA37" s="86"/>
      <c r="AB37" s="86"/>
      <c r="AC37" s="132"/>
      <c r="AD37" s="132"/>
      <c r="AE37" s="132"/>
      <c r="AF37" s="132"/>
      <c r="AG37" s="132"/>
      <c r="AH37" s="132"/>
      <c r="AI37" s="132"/>
      <c r="AJ37" s="98"/>
      <c r="AK37" s="98"/>
      <c r="AL37" s="98"/>
      <c r="AM37" s="98"/>
      <c r="AN37" s="80">
        <f t="shared" si="4"/>
        <v>0</v>
      </c>
      <c r="AO37" s="98"/>
      <c r="AP37" s="98"/>
      <c r="AQ37" s="98"/>
      <c r="AR37" s="98"/>
      <c r="AS37" s="98"/>
      <c r="AT37" s="98"/>
      <c r="AU37" s="98"/>
      <c r="AV37" s="98"/>
      <c r="AW37" s="98"/>
      <c r="AX37" s="87"/>
      <c r="AY37" s="265"/>
    </row>
    <row r="38" spans="1:51" s="251" customFormat="1" ht="31.5" outlineLevel="1" x14ac:dyDescent="0.25">
      <c r="A38" s="238">
        <v>3</v>
      </c>
      <c r="B38" s="239" t="s">
        <v>108</v>
      </c>
      <c r="C38" s="238" t="s">
        <v>53</v>
      </c>
      <c r="D38" s="238" t="s">
        <v>270</v>
      </c>
      <c r="E38" s="240">
        <v>40709</v>
      </c>
      <c r="F38" s="240">
        <v>40731</v>
      </c>
      <c r="G38" s="241">
        <f>SUM(G39:G43)</f>
        <v>53.989999999999995</v>
      </c>
      <c r="H38" s="241">
        <f>SUM(H39:H43)</f>
        <v>53.989999999999995</v>
      </c>
      <c r="I38" s="230"/>
      <c r="J38" s="230"/>
      <c r="K38" s="242">
        <v>40731</v>
      </c>
      <c r="L38" s="243"/>
      <c r="M38" s="243"/>
      <c r="N38" s="243"/>
      <c r="O38" s="230"/>
      <c r="P38" s="244"/>
      <c r="Q38" s="245"/>
      <c r="R38" s="245"/>
      <c r="S38" s="245"/>
      <c r="T38" s="81">
        <f t="shared" si="3"/>
        <v>0</v>
      </c>
      <c r="U38" s="246"/>
      <c r="V38" s="246"/>
      <c r="W38" s="247"/>
      <c r="X38" s="247"/>
      <c r="Y38" s="247"/>
      <c r="Z38" s="247"/>
      <c r="AA38" s="247"/>
      <c r="AB38" s="247"/>
      <c r="AC38" s="248"/>
      <c r="AD38" s="248"/>
      <c r="AE38" s="248"/>
      <c r="AF38" s="248"/>
      <c r="AG38" s="248"/>
      <c r="AH38" s="248"/>
      <c r="AI38" s="248"/>
      <c r="AJ38" s="244"/>
      <c r="AK38" s="244"/>
      <c r="AL38" s="244"/>
      <c r="AM38" s="244"/>
      <c r="AN38" s="80">
        <f t="shared" si="4"/>
        <v>0</v>
      </c>
      <c r="AO38" s="249"/>
      <c r="AP38" s="249"/>
      <c r="AQ38" s="249"/>
      <c r="AR38" s="249"/>
      <c r="AS38" s="249"/>
      <c r="AT38" s="249"/>
      <c r="AU38" s="249"/>
      <c r="AV38" s="249"/>
      <c r="AW38" s="249"/>
      <c r="AX38" s="230"/>
      <c r="AY38" s="250"/>
    </row>
    <row r="39" spans="1:51" s="251" customFormat="1" ht="31.5" outlineLevel="1" x14ac:dyDescent="0.25">
      <c r="A39" s="252">
        <v>3.1</v>
      </c>
      <c r="B39" s="253" t="s">
        <v>351</v>
      </c>
      <c r="C39" s="254" t="s">
        <v>54</v>
      </c>
      <c r="D39" s="252" t="str">
        <f t="shared" ref="D39:E43" si="8">D38</f>
        <v>MERC/CAPEX/20112012/00939</v>
      </c>
      <c r="E39" s="255">
        <f t="shared" si="8"/>
        <v>40709</v>
      </c>
      <c r="F39" s="242">
        <f>IF(F38=0,"-",F38)</f>
        <v>40731</v>
      </c>
      <c r="G39" s="256">
        <v>11.7</v>
      </c>
      <c r="H39" s="256">
        <v>11.7</v>
      </c>
      <c r="I39" s="230"/>
      <c r="J39" s="230"/>
      <c r="K39" s="242">
        <v>40731</v>
      </c>
      <c r="L39" s="243"/>
      <c r="M39" s="243"/>
      <c r="N39" s="243"/>
      <c r="O39" s="230"/>
      <c r="P39" s="229">
        <v>3.3840648770000001</v>
      </c>
      <c r="Q39" s="229">
        <v>1.7131627</v>
      </c>
      <c r="R39" s="229">
        <v>0</v>
      </c>
      <c r="S39" s="229">
        <v>0</v>
      </c>
      <c r="T39" s="98">
        <f t="shared" si="3"/>
        <v>5.097227577</v>
      </c>
      <c r="U39" s="177">
        <v>0.64944440000000014</v>
      </c>
      <c r="V39" s="177">
        <v>2.8735429999999997</v>
      </c>
      <c r="W39" s="229">
        <v>0</v>
      </c>
      <c r="X39" s="229"/>
      <c r="Y39" s="229"/>
      <c r="Z39" s="229"/>
      <c r="AA39" s="229"/>
      <c r="AB39" s="229"/>
      <c r="AC39" s="248"/>
      <c r="AD39" s="248"/>
      <c r="AE39" s="248"/>
      <c r="AF39" s="248"/>
      <c r="AG39" s="248"/>
      <c r="AH39" s="248"/>
      <c r="AI39" s="248"/>
      <c r="AJ39" s="229">
        <v>0</v>
      </c>
      <c r="AK39" s="229">
        <v>5.097227577</v>
      </c>
      <c r="AL39" s="229">
        <v>5.3999999999999998E-5</v>
      </c>
      <c r="AM39" s="229">
        <v>0</v>
      </c>
      <c r="AN39" s="80">
        <f t="shared" si="4"/>
        <v>5.0972815770000004</v>
      </c>
      <c r="AO39" s="177">
        <v>0.64939039999999992</v>
      </c>
      <c r="AP39" s="177">
        <v>2.8735430000000002</v>
      </c>
      <c r="AQ39" s="229">
        <v>0</v>
      </c>
      <c r="AR39" s="229"/>
      <c r="AS39" s="229"/>
      <c r="AT39" s="229"/>
      <c r="AU39" s="229"/>
      <c r="AV39" s="229"/>
      <c r="AW39" s="229"/>
      <c r="AX39" s="230"/>
      <c r="AY39" s="257" t="s">
        <v>342</v>
      </c>
    </row>
    <row r="40" spans="1:51" s="251" customFormat="1" ht="31.5" outlineLevel="1" x14ac:dyDescent="0.25">
      <c r="A40" s="252">
        <v>3.2</v>
      </c>
      <c r="B40" s="253" t="s">
        <v>109</v>
      </c>
      <c r="C40" s="254" t="s">
        <v>54</v>
      </c>
      <c r="D40" s="252" t="str">
        <f t="shared" si="8"/>
        <v>MERC/CAPEX/20112012/00939</v>
      </c>
      <c r="E40" s="255">
        <f t="shared" si="8"/>
        <v>40709</v>
      </c>
      <c r="F40" s="242">
        <f>IF(F39=0,"-",F39)</f>
        <v>40731</v>
      </c>
      <c r="G40" s="256">
        <v>15.6</v>
      </c>
      <c r="H40" s="256">
        <v>15.6</v>
      </c>
      <c r="I40" s="230"/>
      <c r="J40" s="230"/>
      <c r="K40" s="242">
        <v>40731</v>
      </c>
      <c r="L40" s="243"/>
      <c r="M40" s="243"/>
      <c r="N40" s="243"/>
      <c r="O40" s="230"/>
      <c r="P40" s="229">
        <v>4.5099066890000001</v>
      </c>
      <c r="Q40" s="229">
        <v>0.41801579999999999</v>
      </c>
      <c r="R40" s="229">
        <v>0</v>
      </c>
      <c r="S40" s="229">
        <v>0.121776</v>
      </c>
      <c r="T40" s="98">
        <f t="shared" si="3"/>
        <v>5.0496984889999998</v>
      </c>
      <c r="U40" s="177">
        <v>1.1781405760000006</v>
      </c>
      <c r="V40" s="177">
        <v>0.32741280000000028</v>
      </c>
      <c r="W40" s="229">
        <v>0</v>
      </c>
      <c r="X40" s="63">
        <v>6</v>
      </c>
      <c r="Y40" s="229"/>
      <c r="Z40" s="229"/>
      <c r="AA40" s="229"/>
      <c r="AB40" s="229"/>
      <c r="AC40" s="248"/>
      <c r="AD40" s="248"/>
      <c r="AE40" s="248"/>
      <c r="AF40" s="248"/>
      <c r="AG40" s="248"/>
      <c r="AH40" s="248"/>
      <c r="AI40" s="248"/>
      <c r="AJ40" s="229">
        <v>4.5099066890000001</v>
      </c>
      <c r="AK40" s="229">
        <v>0.41801579999999999</v>
      </c>
      <c r="AL40" s="229">
        <v>0</v>
      </c>
      <c r="AM40" s="229">
        <v>0</v>
      </c>
      <c r="AN40" s="80">
        <f t="shared" si="4"/>
        <v>4.9279224890000002</v>
      </c>
      <c r="AO40" s="177">
        <v>1.299916576</v>
      </c>
      <c r="AP40" s="177">
        <v>0.3274128</v>
      </c>
      <c r="AQ40" s="229">
        <v>0</v>
      </c>
      <c r="AR40" s="63">
        <v>6</v>
      </c>
      <c r="AS40" s="229"/>
      <c r="AT40" s="229"/>
      <c r="AU40" s="229"/>
      <c r="AV40" s="229"/>
      <c r="AW40" s="229"/>
      <c r="AX40" s="230"/>
      <c r="AY40" s="257" t="s">
        <v>364</v>
      </c>
    </row>
    <row r="41" spans="1:51" s="251" customFormat="1" ht="31.5" outlineLevel="1" x14ac:dyDescent="0.25">
      <c r="A41" s="252">
        <v>3.3</v>
      </c>
      <c r="B41" s="253" t="s">
        <v>110</v>
      </c>
      <c r="C41" s="254" t="s">
        <v>54</v>
      </c>
      <c r="D41" s="252" t="str">
        <f t="shared" si="8"/>
        <v>MERC/CAPEX/20112012/00939</v>
      </c>
      <c r="E41" s="255">
        <f t="shared" si="8"/>
        <v>40709</v>
      </c>
      <c r="F41" s="242">
        <f>IF(F40=0,"-",F40)</f>
        <v>40731</v>
      </c>
      <c r="G41" s="256">
        <v>16.02</v>
      </c>
      <c r="H41" s="256">
        <v>16.02</v>
      </c>
      <c r="I41" s="230"/>
      <c r="J41" s="230"/>
      <c r="K41" s="242">
        <v>40731</v>
      </c>
      <c r="L41" s="243"/>
      <c r="M41" s="243"/>
      <c r="N41" s="243"/>
      <c r="O41" s="230"/>
      <c r="P41" s="229">
        <v>4.5200877249999998</v>
      </c>
      <c r="Q41" s="229">
        <v>0</v>
      </c>
      <c r="R41" s="229">
        <v>0</v>
      </c>
      <c r="S41" s="229">
        <v>0</v>
      </c>
      <c r="T41" s="98">
        <f t="shared" si="3"/>
        <v>4.5200877249999998</v>
      </c>
      <c r="U41" s="177">
        <v>0.66976800000000036</v>
      </c>
      <c r="V41" s="229"/>
      <c r="W41" s="229"/>
      <c r="X41" s="63">
        <v>8</v>
      </c>
      <c r="Y41" s="229"/>
      <c r="Z41" s="229"/>
      <c r="AA41" s="229"/>
      <c r="AB41" s="229"/>
      <c r="AC41" s="248"/>
      <c r="AD41" s="248"/>
      <c r="AE41" s="248"/>
      <c r="AF41" s="248"/>
      <c r="AG41" s="248"/>
      <c r="AH41" s="248"/>
      <c r="AI41" s="248"/>
      <c r="AJ41" s="229">
        <v>4.4155109210000001</v>
      </c>
      <c r="AK41" s="229">
        <v>0</v>
      </c>
      <c r="AL41" s="229">
        <v>0</v>
      </c>
      <c r="AM41" s="229">
        <v>0</v>
      </c>
      <c r="AN41" s="80">
        <f t="shared" si="4"/>
        <v>4.4155109210000001</v>
      </c>
      <c r="AO41" s="177">
        <v>0.66976800000000003</v>
      </c>
      <c r="AP41" s="229"/>
      <c r="AQ41" s="229"/>
      <c r="AR41" s="63">
        <v>8</v>
      </c>
      <c r="AS41" s="229"/>
      <c r="AT41" s="229"/>
      <c r="AU41" s="229"/>
      <c r="AV41" s="229"/>
      <c r="AW41" s="229"/>
      <c r="AX41" s="230"/>
      <c r="AY41" s="257" t="s">
        <v>364</v>
      </c>
    </row>
    <row r="42" spans="1:51" s="251" customFormat="1" ht="47.25" outlineLevel="1" x14ac:dyDescent="0.25">
      <c r="A42" s="252">
        <v>3.4</v>
      </c>
      <c r="B42" s="253" t="s">
        <v>111</v>
      </c>
      <c r="C42" s="254" t="s">
        <v>54</v>
      </c>
      <c r="D42" s="252" t="str">
        <f t="shared" si="8"/>
        <v>MERC/CAPEX/20112012/00939</v>
      </c>
      <c r="E42" s="255">
        <f t="shared" si="8"/>
        <v>40709</v>
      </c>
      <c r="F42" s="242">
        <f>IF(F41=0,"-",F41)</f>
        <v>40731</v>
      </c>
      <c r="G42" s="256">
        <v>0.95</v>
      </c>
      <c r="H42" s="256">
        <v>0.95</v>
      </c>
      <c r="I42" s="230"/>
      <c r="J42" s="230"/>
      <c r="K42" s="242">
        <v>40731</v>
      </c>
      <c r="L42" s="243"/>
      <c r="M42" s="243"/>
      <c r="N42" s="243"/>
      <c r="O42" s="230"/>
      <c r="P42" s="229">
        <v>0.92199359999999997</v>
      </c>
      <c r="Q42" s="229">
        <v>0</v>
      </c>
      <c r="R42" s="229">
        <v>0</v>
      </c>
      <c r="S42" s="229">
        <v>0</v>
      </c>
      <c r="T42" s="98">
        <f t="shared" si="3"/>
        <v>0.92199359999999997</v>
      </c>
      <c r="U42" s="229">
        <v>0</v>
      </c>
      <c r="V42" s="229">
        <v>0</v>
      </c>
      <c r="W42" s="229">
        <v>0</v>
      </c>
      <c r="X42" s="229"/>
      <c r="Y42" s="229"/>
      <c r="Z42" s="229"/>
      <c r="AA42" s="229"/>
      <c r="AB42" s="229"/>
      <c r="AC42" s="248"/>
      <c r="AD42" s="248"/>
      <c r="AE42" s="248"/>
      <c r="AF42" s="248"/>
      <c r="AG42" s="248"/>
      <c r="AH42" s="248"/>
      <c r="AI42" s="248"/>
      <c r="AJ42" s="229">
        <v>0.92199359999999997</v>
      </c>
      <c r="AK42" s="229">
        <v>0</v>
      </c>
      <c r="AL42" s="229">
        <v>0</v>
      </c>
      <c r="AM42" s="229">
        <v>0</v>
      </c>
      <c r="AN42" s="80">
        <f t="shared" si="4"/>
        <v>0.92199359999999997</v>
      </c>
      <c r="AO42" s="229">
        <v>0</v>
      </c>
      <c r="AP42" s="229">
        <v>0</v>
      </c>
      <c r="AQ42" s="229">
        <v>0</v>
      </c>
      <c r="AR42" s="229"/>
      <c r="AS42" s="229"/>
      <c r="AT42" s="229"/>
      <c r="AU42" s="229"/>
      <c r="AV42" s="229"/>
      <c r="AW42" s="229"/>
      <c r="AX42" s="230"/>
      <c r="AY42" s="257" t="s">
        <v>342</v>
      </c>
    </row>
    <row r="43" spans="1:51" s="251" customFormat="1" ht="15.75" outlineLevel="1" x14ac:dyDescent="0.25">
      <c r="A43" s="252"/>
      <c r="B43" s="253" t="s">
        <v>28</v>
      </c>
      <c r="C43" s="254" t="s">
        <v>28</v>
      </c>
      <c r="D43" s="252" t="str">
        <f t="shared" si="8"/>
        <v>MERC/CAPEX/20112012/00939</v>
      </c>
      <c r="E43" s="255">
        <f t="shared" si="8"/>
        <v>40709</v>
      </c>
      <c r="F43" s="242">
        <f>IF(F42=0,"-",F42)</f>
        <v>40731</v>
      </c>
      <c r="G43" s="256">
        <v>9.7200000000000006</v>
      </c>
      <c r="H43" s="256">
        <v>9.7200000000000006</v>
      </c>
      <c r="I43" s="230"/>
      <c r="J43" s="230"/>
      <c r="K43" s="242">
        <v>40731</v>
      </c>
      <c r="L43" s="243"/>
      <c r="M43" s="243"/>
      <c r="N43" s="243"/>
      <c r="O43" s="230"/>
      <c r="P43" s="229"/>
      <c r="Q43" s="229">
        <v>0</v>
      </c>
      <c r="R43" s="229">
        <v>0</v>
      </c>
      <c r="S43" s="229">
        <v>0</v>
      </c>
      <c r="T43" s="98">
        <f t="shared" si="3"/>
        <v>0</v>
      </c>
      <c r="U43" s="229">
        <v>0</v>
      </c>
      <c r="V43" s="177">
        <v>3.8649799999999998E-2</v>
      </c>
      <c r="W43" s="229">
        <v>0</v>
      </c>
      <c r="X43" s="229"/>
      <c r="Y43" s="229"/>
      <c r="Z43" s="229"/>
      <c r="AA43" s="229"/>
      <c r="AB43" s="229"/>
      <c r="AC43" s="248"/>
      <c r="AD43" s="248"/>
      <c r="AE43" s="248"/>
      <c r="AF43" s="248"/>
      <c r="AG43" s="248"/>
      <c r="AH43" s="248"/>
      <c r="AI43" s="248"/>
      <c r="AJ43" s="229"/>
      <c r="AK43" s="229">
        <v>0</v>
      </c>
      <c r="AL43" s="229">
        <v>0</v>
      </c>
      <c r="AM43" s="229">
        <v>0</v>
      </c>
      <c r="AN43" s="80">
        <f t="shared" si="4"/>
        <v>0</v>
      </c>
      <c r="AO43" s="229">
        <v>0</v>
      </c>
      <c r="AP43" s="177">
        <v>3.8649799999999998E-2</v>
      </c>
      <c r="AQ43" s="229">
        <v>0</v>
      </c>
      <c r="AR43" s="229"/>
      <c r="AS43" s="229"/>
      <c r="AT43" s="229"/>
      <c r="AU43" s="229"/>
      <c r="AV43" s="229"/>
      <c r="AW43" s="229"/>
      <c r="AX43" s="230"/>
      <c r="AY43" s="257"/>
    </row>
    <row r="44" spans="1:51" s="13" customFormat="1" ht="31.5" outlineLevel="1" x14ac:dyDescent="0.25">
      <c r="A44" s="25">
        <v>4</v>
      </c>
      <c r="B44" s="26" t="s">
        <v>112</v>
      </c>
      <c r="C44" s="25" t="s">
        <v>53</v>
      </c>
      <c r="D44" s="25" t="s">
        <v>271</v>
      </c>
      <c r="E44" s="139">
        <v>40758</v>
      </c>
      <c r="F44" s="139">
        <v>40850</v>
      </c>
      <c r="G44" s="27">
        <f>SUM(G45:G47)</f>
        <v>57.7</v>
      </c>
      <c r="H44" s="27">
        <f>SUM(H45:H47)</f>
        <v>57.7</v>
      </c>
      <c r="I44" s="11"/>
      <c r="J44" s="11"/>
      <c r="K44" s="68">
        <v>40850</v>
      </c>
      <c r="L44" s="149"/>
      <c r="M44" s="149"/>
      <c r="N44" s="149"/>
      <c r="O44" s="10"/>
      <c r="P44" s="80"/>
      <c r="Q44" s="81"/>
      <c r="R44" s="81"/>
      <c r="S44" s="81"/>
      <c r="T44" s="81">
        <f t="shared" si="3"/>
        <v>0</v>
      </c>
      <c r="U44" s="175"/>
      <c r="V44" s="175"/>
      <c r="W44" s="176"/>
      <c r="X44" s="176"/>
      <c r="Y44" s="176"/>
      <c r="Z44" s="176"/>
      <c r="AA44" s="176"/>
      <c r="AB44" s="176"/>
      <c r="AC44" s="115"/>
      <c r="AD44" s="115"/>
      <c r="AE44" s="115"/>
      <c r="AF44" s="115"/>
      <c r="AG44" s="115"/>
      <c r="AH44" s="115"/>
      <c r="AI44" s="115"/>
      <c r="AJ44" s="80"/>
      <c r="AK44" s="80"/>
      <c r="AL44" s="80"/>
      <c r="AM44" s="80"/>
      <c r="AN44" s="80">
        <f t="shared" si="4"/>
        <v>0</v>
      </c>
      <c r="AO44" s="178"/>
      <c r="AP44" s="178"/>
      <c r="AQ44" s="178"/>
      <c r="AR44" s="178"/>
      <c r="AS44" s="178"/>
      <c r="AT44" s="178"/>
      <c r="AU44" s="178"/>
      <c r="AV44" s="178"/>
      <c r="AW44" s="178"/>
      <c r="AX44" s="11"/>
      <c r="AY44" s="215"/>
    </row>
    <row r="45" spans="1:51" s="13" customFormat="1" ht="31.5" outlineLevel="1" x14ac:dyDescent="0.25">
      <c r="A45" s="29">
        <v>4.0999999999999996</v>
      </c>
      <c r="B45" s="65" t="s">
        <v>343</v>
      </c>
      <c r="C45" s="66" t="s">
        <v>54</v>
      </c>
      <c r="D45" s="29" t="str">
        <f t="shared" ref="D45:E47" si="9">D44</f>
        <v>MERC/CAPEX/20112012/01908</v>
      </c>
      <c r="E45" s="140">
        <f t="shared" si="9"/>
        <v>40758</v>
      </c>
      <c r="F45" s="68">
        <f>IF(F44=0,"-",F44)</f>
        <v>40850</v>
      </c>
      <c r="G45" s="28">
        <v>26.1</v>
      </c>
      <c r="H45" s="28">
        <v>26.1</v>
      </c>
      <c r="I45" s="11"/>
      <c r="J45" s="11"/>
      <c r="K45" s="68">
        <v>40850</v>
      </c>
      <c r="L45" s="149"/>
      <c r="M45" s="149"/>
      <c r="N45" s="149"/>
      <c r="O45" s="10"/>
      <c r="P45" s="98">
        <v>0</v>
      </c>
      <c r="Q45" s="98">
        <v>0</v>
      </c>
      <c r="R45" s="98">
        <v>0</v>
      </c>
      <c r="S45" s="98">
        <v>0</v>
      </c>
      <c r="T45" s="98">
        <f t="shared" si="3"/>
        <v>0</v>
      </c>
      <c r="U45" s="56"/>
      <c r="V45" s="56">
        <v>0</v>
      </c>
      <c r="W45" s="56"/>
      <c r="X45" s="63">
        <v>26.1</v>
      </c>
      <c r="Y45" s="56"/>
      <c r="Z45" s="56"/>
      <c r="AA45" s="56"/>
      <c r="AB45" s="56"/>
      <c r="AC45" s="248"/>
      <c r="AD45" s="248"/>
      <c r="AE45" s="248"/>
      <c r="AF45" s="248"/>
      <c r="AG45" s="115"/>
      <c r="AH45" s="115"/>
      <c r="AI45" s="115"/>
      <c r="AJ45" s="98">
        <v>0</v>
      </c>
      <c r="AK45" s="98">
        <v>0</v>
      </c>
      <c r="AL45" s="98">
        <v>0</v>
      </c>
      <c r="AM45" s="98">
        <v>0</v>
      </c>
      <c r="AN45" s="80">
        <f t="shared" si="4"/>
        <v>0</v>
      </c>
      <c r="AO45" s="56"/>
      <c r="AP45" s="56">
        <v>0</v>
      </c>
      <c r="AQ45" s="56"/>
      <c r="AR45" s="63">
        <v>26.1</v>
      </c>
      <c r="AS45" s="56"/>
      <c r="AT45" s="56"/>
      <c r="AU45" s="56"/>
      <c r="AV45" s="56"/>
      <c r="AW45" s="56"/>
      <c r="AX45" s="11"/>
      <c r="AY45" s="71" t="s">
        <v>337</v>
      </c>
    </row>
    <row r="46" spans="1:51" s="13" customFormat="1" ht="31.5" outlineLevel="1" x14ac:dyDescent="0.25">
      <c r="A46" s="29">
        <v>4.2</v>
      </c>
      <c r="B46" s="65" t="s">
        <v>344</v>
      </c>
      <c r="C46" s="66" t="s">
        <v>54</v>
      </c>
      <c r="D46" s="29" t="str">
        <f t="shared" si="9"/>
        <v>MERC/CAPEX/20112012/01908</v>
      </c>
      <c r="E46" s="140">
        <f t="shared" si="9"/>
        <v>40758</v>
      </c>
      <c r="F46" s="68">
        <f>IF(F45=0,"-",F45)</f>
        <v>40850</v>
      </c>
      <c r="G46" s="28">
        <v>26.1</v>
      </c>
      <c r="H46" s="28">
        <v>26.1</v>
      </c>
      <c r="I46" s="11"/>
      <c r="J46" s="11"/>
      <c r="K46" s="68">
        <v>40850</v>
      </c>
      <c r="L46" s="149"/>
      <c r="M46" s="149"/>
      <c r="N46" s="149"/>
      <c r="O46" s="10"/>
      <c r="P46" s="98">
        <v>0</v>
      </c>
      <c r="Q46" s="98">
        <v>0</v>
      </c>
      <c r="R46" s="98">
        <v>0</v>
      </c>
      <c r="S46" s="98">
        <v>0</v>
      </c>
      <c r="T46" s="98">
        <f t="shared" si="3"/>
        <v>0</v>
      </c>
      <c r="U46" s="56">
        <v>0</v>
      </c>
      <c r="V46" s="56"/>
      <c r="W46" s="63">
        <v>26.1</v>
      </c>
      <c r="X46" s="56"/>
      <c r="Y46" s="56"/>
      <c r="Z46" s="56"/>
      <c r="AA46" s="56"/>
      <c r="AB46" s="56"/>
      <c r="AC46" s="248"/>
      <c r="AD46" s="248"/>
      <c r="AE46" s="248"/>
      <c r="AF46" s="248"/>
      <c r="AG46" s="115"/>
      <c r="AH46" s="115"/>
      <c r="AI46" s="115"/>
      <c r="AJ46" s="98">
        <v>0</v>
      </c>
      <c r="AK46" s="98">
        <v>0</v>
      </c>
      <c r="AL46" s="98">
        <v>0</v>
      </c>
      <c r="AM46" s="98">
        <v>0</v>
      </c>
      <c r="AN46" s="80">
        <f t="shared" si="4"/>
        <v>0</v>
      </c>
      <c r="AO46" s="56">
        <v>0</v>
      </c>
      <c r="AP46" s="56"/>
      <c r="AQ46" s="63">
        <v>26.1</v>
      </c>
      <c r="AR46" s="56"/>
      <c r="AS46" s="56"/>
      <c r="AT46" s="56"/>
      <c r="AU46" s="56"/>
      <c r="AV46" s="56"/>
      <c r="AW46" s="56"/>
      <c r="AX46" s="11"/>
      <c r="AY46" s="71" t="s">
        <v>337</v>
      </c>
    </row>
    <row r="47" spans="1:51" s="251" customFormat="1" ht="15.75" outlineLevel="1" x14ac:dyDescent="0.25">
      <c r="A47" s="252"/>
      <c r="B47" s="253" t="s">
        <v>28</v>
      </c>
      <c r="C47" s="254" t="s">
        <v>28</v>
      </c>
      <c r="D47" s="252" t="str">
        <f t="shared" si="9"/>
        <v>MERC/CAPEX/20112012/01908</v>
      </c>
      <c r="E47" s="255">
        <f t="shared" si="9"/>
        <v>40758</v>
      </c>
      <c r="F47" s="242">
        <f>IF(F46=0,"-",F46)</f>
        <v>40850</v>
      </c>
      <c r="G47" s="256">
        <v>5.5</v>
      </c>
      <c r="H47" s="256">
        <v>5.5</v>
      </c>
      <c r="I47" s="230"/>
      <c r="J47" s="230"/>
      <c r="K47" s="242">
        <v>40850</v>
      </c>
      <c r="L47" s="243"/>
      <c r="M47" s="243"/>
      <c r="N47" s="243"/>
      <c r="O47" s="230"/>
      <c r="P47" s="229"/>
      <c r="Q47" s="229">
        <v>0</v>
      </c>
      <c r="R47" s="229">
        <v>0</v>
      </c>
      <c r="S47" s="229">
        <v>0</v>
      </c>
      <c r="T47" s="229">
        <f t="shared" si="3"/>
        <v>0</v>
      </c>
      <c r="U47" s="229">
        <v>0</v>
      </c>
      <c r="V47" s="229">
        <v>0</v>
      </c>
      <c r="W47" s="229">
        <v>0</v>
      </c>
      <c r="X47" s="229"/>
      <c r="Y47" s="229"/>
      <c r="Z47" s="229"/>
      <c r="AA47" s="229"/>
      <c r="AB47" s="229"/>
      <c r="AC47" s="248"/>
      <c r="AD47" s="248"/>
      <c r="AE47" s="248"/>
      <c r="AF47" s="248"/>
      <c r="AG47" s="248"/>
      <c r="AH47" s="248"/>
      <c r="AI47" s="248"/>
      <c r="AJ47" s="229"/>
      <c r="AK47" s="229">
        <v>0</v>
      </c>
      <c r="AL47" s="229">
        <v>0</v>
      </c>
      <c r="AM47" s="229">
        <v>0</v>
      </c>
      <c r="AN47" s="244">
        <f t="shared" si="4"/>
        <v>0</v>
      </c>
      <c r="AO47" s="229">
        <v>0</v>
      </c>
      <c r="AP47" s="229">
        <v>0</v>
      </c>
      <c r="AQ47" s="229">
        <v>0</v>
      </c>
      <c r="AR47" s="229"/>
      <c r="AS47" s="229"/>
      <c r="AT47" s="229"/>
      <c r="AU47" s="229"/>
      <c r="AV47" s="229"/>
      <c r="AW47" s="229"/>
      <c r="AX47" s="230"/>
      <c r="AY47" s="257"/>
    </row>
    <row r="48" spans="1:51" s="116" customFormat="1" ht="31.5" outlineLevel="1" x14ac:dyDescent="0.25">
      <c r="A48" s="106">
        <v>5</v>
      </c>
      <c r="B48" s="107" t="s">
        <v>113</v>
      </c>
      <c r="C48" s="106" t="s">
        <v>53</v>
      </c>
      <c r="D48" s="106" t="s">
        <v>272</v>
      </c>
      <c r="E48" s="147">
        <v>40778</v>
      </c>
      <c r="F48" s="147">
        <v>40911</v>
      </c>
      <c r="G48" s="82">
        <f>SUM(G49)</f>
        <v>229.4</v>
      </c>
      <c r="H48" s="82">
        <f>SUM(H49)</f>
        <v>229.4</v>
      </c>
      <c r="I48" s="87"/>
      <c r="J48" s="87"/>
      <c r="K48" s="103">
        <v>40911</v>
      </c>
      <c r="L48" s="258"/>
      <c r="M48" s="258"/>
      <c r="N48" s="258"/>
      <c r="O48" s="87"/>
      <c r="P48" s="80"/>
      <c r="Q48" s="81"/>
      <c r="R48" s="81"/>
      <c r="S48" s="81"/>
      <c r="T48" s="81">
        <f t="shared" si="3"/>
        <v>0</v>
      </c>
      <c r="U48" s="259"/>
      <c r="V48" s="259"/>
      <c r="W48" s="260"/>
      <c r="X48" s="260"/>
      <c r="Y48" s="260"/>
      <c r="Z48" s="260"/>
      <c r="AA48" s="260"/>
      <c r="AB48" s="260"/>
      <c r="AC48" s="132"/>
      <c r="AD48" s="132"/>
      <c r="AE48" s="132"/>
      <c r="AF48" s="132"/>
      <c r="AG48" s="132"/>
      <c r="AH48" s="132"/>
      <c r="AI48" s="132"/>
      <c r="AJ48" s="80"/>
      <c r="AK48" s="80"/>
      <c r="AL48" s="80"/>
      <c r="AM48" s="80"/>
      <c r="AN48" s="80">
        <f t="shared" si="4"/>
        <v>0</v>
      </c>
      <c r="AO48" s="261"/>
      <c r="AP48" s="261"/>
      <c r="AQ48" s="261"/>
      <c r="AR48" s="261"/>
      <c r="AS48" s="261"/>
      <c r="AT48" s="261"/>
      <c r="AU48" s="261"/>
      <c r="AV48" s="261"/>
      <c r="AW48" s="261"/>
      <c r="AX48" s="87"/>
      <c r="AY48" s="262" t="s">
        <v>338</v>
      </c>
    </row>
    <row r="49" spans="1:51" s="116" customFormat="1" ht="31.5" outlineLevel="1" x14ac:dyDescent="0.25">
      <c r="A49" s="99">
        <v>5.0999999999999996</v>
      </c>
      <c r="B49" s="100" t="s">
        <v>113</v>
      </c>
      <c r="C49" s="101" t="s">
        <v>54</v>
      </c>
      <c r="D49" s="99" t="str">
        <f>D48</f>
        <v>MERC/CAPEX/20112012/02443</v>
      </c>
      <c r="E49" s="146">
        <f>E48</f>
        <v>40778</v>
      </c>
      <c r="F49" s="103">
        <f>IF(F48=0,"-",F48)</f>
        <v>40911</v>
      </c>
      <c r="G49" s="102">
        <v>229.4</v>
      </c>
      <c r="H49" s="102">
        <v>229.4</v>
      </c>
      <c r="I49" s="87"/>
      <c r="J49" s="87"/>
      <c r="K49" s="103">
        <v>40911</v>
      </c>
      <c r="L49" s="258"/>
      <c r="M49" s="258"/>
      <c r="N49" s="258"/>
      <c r="O49" s="87"/>
      <c r="P49" s="98">
        <v>0</v>
      </c>
      <c r="Q49" s="86"/>
      <c r="R49" s="86"/>
      <c r="S49" s="86"/>
      <c r="T49" s="86">
        <f t="shared" si="3"/>
        <v>0</v>
      </c>
      <c r="U49" s="86"/>
      <c r="V49" s="86"/>
      <c r="W49" s="86"/>
      <c r="X49" s="86"/>
      <c r="Y49" s="86"/>
      <c r="Z49" s="86"/>
      <c r="AA49" s="86"/>
      <c r="AB49" s="86"/>
      <c r="AC49" s="132"/>
      <c r="AD49" s="132"/>
      <c r="AE49" s="132"/>
      <c r="AF49" s="132"/>
      <c r="AG49" s="132"/>
      <c r="AH49" s="132"/>
      <c r="AI49" s="132"/>
      <c r="AJ49" s="98">
        <v>0</v>
      </c>
      <c r="AK49" s="98"/>
      <c r="AL49" s="98"/>
      <c r="AM49" s="98"/>
      <c r="AN49" s="80">
        <f t="shared" si="4"/>
        <v>0</v>
      </c>
      <c r="AO49" s="98"/>
      <c r="AP49" s="98"/>
      <c r="AQ49" s="98"/>
      <c r="AR49" s="98"/>
      <c r="AS49" s="98"/>
      <c r="AT49" s="98"/>
      <c r="AU49" s="98"/>
      <c r="AV49" s="98"/>
      <c r="AW49" s="98"/>
      <c r="AX49" s="87"/>
      <c r="AY49" s="265" t="s">
        <v>338</v>
      </c>
    </row>
    <row r="50" spans="1:51" s="13" customFormat="1" ht="63" outlineLevel="1" x14ac:dyDescent="0.25">
      <c r="A50" s="25">
        <v>6</v>
      </c>
      <c r="B50" s="26" t="s">
        <v>114</v>
      </c>
      <c r="C50" s="25" t="s">
        <v>53</v>
      </c>
      <c r="D50" s="25" t="s">
        <v>273</v>
      </c>
      <c r="E50" s="139">
        <v>40872</v>
      </c>
      <c r="F50" s="139">
        <v>41100</v>
      </c>
      <c r="G50" s="27">
        <f>SUM(G51)</f>
        <v>16.77</v>
      </c>
      <c r="H50" s="27">
        <f>SUM(H51)</f>
        <v>16.77</v>
      </c>
      <c r="I50" s="11"/>
      <c r="J50" s="11"/>
      <c r="K50" s="68">
        <v>41100</v>
      </c>
      <c r="L50" s="149"/>
      <c r="M50" s="149"/>
      <c r="N50" s="149"/>
      <c r="O50" s="10"/>
      <c r="P50" s="80"/>
      <c r="Q50" s="81"/>
      <c r="R50" s="81"/>
      <c r="S50" s="81"/>
      <c r="T50" s="81">
        <f t="shared" si="3"/>
        <v>0</v>
      </c>
      <c r="U50" s="175"/>
      <c r="V50" s="175"/>
      <c r="W50" s="176"/>
      <c r="X50" s="176"/>
      <c r="Y50" s="176"/>
      <c r="Z50" s="176"/>
      <c r="AA50" s="176"/>
      <c r="AB50" s="176"/>
      <c r="AC50" s="132"/>
      <c r="AD50" s="132"/>
      <c r="AE50" s="132"/>
      <c r="AF50" s="132"/>
      <c r="AG50" s="115"/>
      <c r="AH50" s="115"/>
      <c r="AI50" s="115"/>
      <c r="AJ50" s="80"/>
      <c r="AK50" s="80"/>
      <c r="AL50" s="80"/>
      <c r="AM50" s="80"/>
      <c r="AN50" s="80">
        <f t="shared" si="4"/>
        <v>0</v>
      </c>
      <c r="AO50" s="178"/>
      <c r="AP50" s="178"/>
      <c r="AQ50" s="178"/>
      <c r="AR50" s="178"/>
      <c r="AS50" s="178"/>
      <c r="AT50" s="178"/>
      <c r="AU50" s="178"/>
      <c r="AV50" s="178"/>
      <c r="AW50" s="178"/>
      <c r="AX50" s="11"/>
      <c r="AY50" s="215"/>
    </row>
    <row r="51" spans="1:51" s="13" customFormat="1" ht="63" outlineLevel="1" x14ac:dyDescent="0.25">
      <c r="A51" s="29">
        <v>6.1</v>
      </c>
      <c r="B51" s="65" t="s">
        <v>114</v>
      </c>
      <c r="C51" s="66" t="s">
        <v>54</v>
      </c>
      <c r="D51" s="29" t="str">
        <f>D50</f>
        <v>MERC/CAPEX/20122013/00818</v>
      </c>
      <c r="E51" s="140">
        <f>E50</f>
        <v>40872</v>
      </c>
      <c r="F51" s="68">
        <f>IF(F50=0,"-",F50)</f>
        <v>41100</v>
      </c>
      <c r="G51" s="28">
        <v>16.77</v>
      </c>
      <c r="H51" s="28">
        <v>16.77</v>
      </c>
      <c r="I51" s="11"/>
      <c r="J51" s="11"/>
      <c r="K51" s="68">
        <v>41100</v>
      </c>
      <c r="L51" s="149"/>
      <c r="M51" s="149"/>
      <c r="N51" s="149"/>
      <c r="O51" s="10"/>
      <c r="P51" s="98">
        <v>0</v>
      </c>
      <c r="Q51" s="98">
        <v>0</v>
      </c>
      <c r="R51" s="98">
        <v>0</v>
      </c>
      <c r="S51" s="98">
        <v>5.4266784059999997</v>
      </c>
      <c r="T51" s="98">
        <f t="shared" si="3"/>
        <v>5.4266784059999997</v>
      </c>
      <c r="U51" s="56"/>
      <c r="V51" s="56">
        <v>0</v>
      </c>
      <c r="W51" s="56">
        <v>0</v>
      </c>
      <c r="X51" s="63">
        <v>11.343321593999999</v>
      </c>
      <c r="Y51" s="56"/>
      <c r="Z51" s="56"/>
      <c r="AA51" s="56"/>
      <c r="AB51" s="56"/>
      <c r="AC51" s="132"/>
      <c r="AD51" s="132"/>
      <c r="AE51" s="132"/>
      <c r="AF51" s="132"/>
      <c r="AG51" s="115"/>
      <c r="AH51" s="115"/>
      <c r="AI51" s="115"/>
      <c r="AJ51" s="98">
        <v>0</v>
      </c>
      <c r="AK51" s="98">
        <v>0</v>
      </c>
      <c r="AL51" s="98">
        <v>0</v>
      </c>
      <c r="AM51" s="98">
        <v>4.0159468</v>
      </c>
      <c r="AN51" s="80">
        <f t="shared" si="4"/>
        <v>4.0159468</v>
      </c>
      <c r="AO51" s="56"/>
      <c r="AP51" s="56">
        <v>0</v>
      </c>
      <c r="AQ51" s="56">
        <v>0</v>
      </c>
      <c r="AR51" s="63">
        <v>12.7540532</v>
      </c>
      <c r="AS51" s="56"/>
      <c r="AT51" s="56"/>
      <c r="AU51" s="56"/>
      <c r="AV51" s="56"/>
      <c r="AW51" s="56"/>
      <c r="AX51" s="11"/>
      <c r="AY51" s="71" t="s">
        <v>364</v>
      </c>
    </row>
    <row r="52" spans="1:51" s="116" customFormat="1" ht="47.25" outlineLevel="1" x14ac:dyDescent="0.25">
      <c r="A52" s="106">
        <v>7</v>
      </c>
      <c r="B52" s="107" t="s">
        <v>115</v>
      </c>
      <c r="C52" s="106" t="s">
        <v>53</v>
      </c>
      <c r="D52" s="106" t="s">
        <v>274</v>
      </c>
      <c r="E52" s="147">
        <v>40870</v>
      </c>
      <c r="F52" s="147">
        <v>41100</v>
      </c>
      <c r="G52" s="82">
        <f>SUM(G53:G55)</f>
        <v>29.509800000000002</v>
      </c>
      <c r="H52" s="82">
        <f>SUM(H53:H55)</f>
        <v>29.28</v>
      </c>
      <c r="I52" s="87"/>
      <c r="J52" s="87"/>
      <c r="K52" s="103">
        <v>41100</v>
      </c>
      <c r="L52" s="258"/>
      <c r="M52" s="258"/>
      <c r="N52" s="258"/>
      <c r="O52" s="87"/>
      <c r="P52" s="80"/>
      <c r="Q52" s="81"/>
      <c r="R52" s="81"/>
      <c r="S52" s="81"/>
      <c r="T52" s="81">
        <f t="shared" si="3"/>
        <v>0</v>
      </c>
      <c r="U52" s="259"/>
      <c r="V52" s="259"/>
      <c r="W52" s="260"/>
      <c r="X52" s="260"/>
      <c r="Y52" s="260"/>
      <c r="Z52" s="260"/>
      <c r="AA52" s="260"/>
      <c r="AB52" s="260"/>
      <c r="AC52" s="132"/>
      <c r="AD52" s="132"/>
      <c r="AE52" s="132"/>
      <c r="AF52" s="132"/>
      <c r="AG52" s="132"/>
      <c r="AH52" s="132"/>
      <c r="AI52" s="132"/>
      <c r="AJ52" s="80"/>
      <c r="AK52" s="80"/>
      <c r="AL52" s="80"/>
      <c r="AM52" s="80"/>
      <c r="AN52" s="80">
        <f t="shared" si="4"/>
        <v>0</v>
      </c>
      <c r="AO52" s="261"/>
      <c r="AP52" s="261"/>
      <c r="AQ52" s="261"/>
      <c r="AR52" s="261"/>
      <c r="AS52" s="261"/>
      <c r="AT52" s="261"/>
      <c r="AU52" s="261"/>
      <c r="AV52" s="261"/>
      <c r="AW52" s="261"/>
      <c r="AX52" s="87"/>
      <c r="AY52" s="262"/>
    </row>
    <row r="53" spans="1:51" s="116" customFormat="1" ht="15.75" outlineLevel="1" x14ac:dyDescent="0.25">
      <c r="A53" s="99">
        <v>7.1</v>
      </c>
      <c r="B53" s="100" t="s">
        <v>116</v>
      </c>
      <c r="C53" s="101" t="s">
        <v>54</v>
      </c>
      <c r="D53" s="99" t="str">
        <f t="shared" ref="D53:E55" si="10">D52</f>
        <v>MERC/CAPEX/20122013/00827</v>
      </c>
      <c r="E53" s="146">
        <f t="shared" si="10"/>
        <v>40870</v>
      </c>
      <c r="F53" s="103">
        <f>IF(F52=0,"-",F52)</f>
        <v>41100</v>
      </c>
      <c r="G53" s="102">
        <v>11.2318</v>
      </c>
      <c r="H53" s="102">
        <v>11.2318</v>
      </c>
      <c r="I53" s="87"/>
      <c r="J53" s="87"/>
      <c r="K53" s="103">
        <v>41100</v>
      </c>
      <c r="L53" s="258"/>
      <c r="M53" s="258"/>
      <c r="N53" s="258"/>
      <c r="O53" s="87"/>
      <c r="P53" s="98">
        <v>19.378237200000001</v>
      </c>
      <c r="Q53" s="98">
        <v>0</v>
      </c>
      <c r="R53" s="98">
        <v>0</v>
      </c>
      <c r="S53" s="98">
        <v>0</v>
      </c>
      <c r="T53" s="98">
        <f t="shared" si="3"/>
        <v>19.378237200000001</v>
      </c>
      <c r="U53" s="98">
        <v>0</v>
      </c>
      <c r="V53" s="98">
        <v>0</v>
      </c>
      <c r="W53" s="98">
        <v>0</v>
      </c>
      <c r="X53" s="98"/>
      <c r="Y53" s="98"/>
      <c r="Z53" s="98"/>
      <c r="AA53" s="98"/>
      <c r="AB53" s="98"/>
      <c r="AC53" s="132"/>
      <c r="AD53" s="132"/>
      <c r="AE53" s="132"/>
      <c r="AF53" s="132"/>
      <c r="AG53" s="132"/>
      <c r="AH53" s="132"/>
      <c r="AI53" s="132"/>
      <c r="AJ53" s="98">
        <v>19.378237200000001</v>
      </c>
      <c r="AK53" s="98"/>
      <c r="AL53" s="98"/>
      <c r="AM53" s="98"/>
      <c r="AN53" s="80">
        <f t="shared" si="4"/>
        <v>19.378237200000001</v>
      </c>
      <c r="AO53" s="98"/>
      <c r="AP53" s="98"/>
      <c r="AQ53" s="98"/>
      <c r="AR53" s="98"/>
      <c r="AS53" s="98"/>
      <c r="AT53" s="98"/>
      <c r="AU53" s="98"/>
      <c r="AV53" s="98"/>
      <c r="AW53" s="98"/>
      <c r="AX53" s="87" t="s">
        <v>376</v>
      </c>
      <c r="AY53" s="265" t="s">
        <v>342</v>
      </c>
    </row>
    <row r="54" spans="1:51" s="116" customFormat="1" ht="30" outlineLevel="1" x14ac:dyDescent="0.25">
      <c r="A54" s="99">
        <v>7.2</v>
      </c>
      <c r="B54" s="100" t="s">
        <v>117</v>
      </c>
      <c r="C54" s="101" t="s">
        <v>54</v>
      </c>
      <c r="D54" s="99" t="str">
        <f t="shared" si="10"/>
        <v>MERC/CAPEX/20122013/00827</v>
      </c>
      <c r="E54" s="146">
        <f t="shared" si="10"/>
        <v>40870</v>
      </c>
      <c r="F54" s="103">
        <f>IF(F53=0,"-",F53)</f>
        <v>41100</v>
      </c>
      <c r="G54" s="102">
        <v>14.968</v>
      </c>
      <c r="H54" s="102">
        <v>14.968</v>
      </c>
      <c r="I54" s="87"/>
      <c r="J54" s="87"/>
      <c r="K54" s="103">
        <v>41100</v>
      </c>
      <c r="L54" s="258"/>
      <c r="M54" s="258"/>
      <c r="N54" s="258"/>
      <c r="O54" s="87"/>
      <c r="P54" s="98">
        <v>19.414876</v>
      </c>
      <c r="Q54" s="98">
        <v>3.7749777</v>
      </c>
      <c r="R54" s="98">
        <v>0</v>
      </c>
      <c r="S54" s="98">
        <v>0</v>
      </c>
      <c r="T54" s="98">
        <f t="shared" si="3"/>
        <v>23.1898537</v>
      </c>
      <c r="U54" s="98">
        <v>0</v>
      </c>
      <c r="V54" s="98">
        <v>0</v>
      </c>
      <c r="W54" s="98">
        <v>0</v>
      </c>
      <c r="X54" s="98"/>
      <c r="Y54" s="98"/>
      <c r="Z54" s="98"/>
      <c r="AA54" s="98"/>
      <c r="AB54" s="98"/>
      <c r="AC54" s="132"/>
      <c r="AD54" s="132"/>
      <c r="AE54" s="132"/>
      <c r="AF54" s="132"/>
      <c r="AG54" s="132"/>
      <c r="AH54" s="132"/>
      <c r="AI54" s="132"/>
      <c r="AJ54" s="98">
        <v>19.414876</v>
      </c>
      <c r="AK54" s="98">
        <v>0</v>
      </c>
      <c r="AL54" s="98">
        <v>3.7749777</v>
      </c>
      <c r="AM54" s="98">
        <v>0</v>
      </c>
      <c r="AN54" s="80">
        <f t="shared" si="4"/>
        <v>23.1898537</v>
      </c>
      <c r="AO54" s="98">
        <v>0</v>
      </c>
      <c r="AP54" s="98">
        <v>0</v>
      </c>
      <c r="AQ54" s="98">
        <v>0</v>
      </c>
      <c r="AR54" s="98"/>
      <c r="AS54" s="98"/>
      <c r="AT54" s="98"/>
      <c r="AU54" s="98"/>
      <c r="AV54" s="98"/>
      <c r="AW54" s="98"/>
      <c r="AX54" s="270" t="s">
        <v>377</v>
      </c>
      <c r="AY54" s="265" t="s">
        <v>342</v>
      </c>
    </row>
    <row r="55" spans="1:51" s="116" customFormat="1" ht="15.75" outlineLevel="1" x14ac:dyDescent="0.25">
      <c r="A55" s="99"/>
      <c r="B55" s="100" t="s">
        <v>28</v>
      </c>
      <c r="C55" s="101" t="s">
        <v>28</v>
      </c>
      <c r="D55" s="99" t="str">
        <f t="shared" si="10"/>
        <v>MERC/CAPEX/20122013/00827</v>
      </c>
      <c r="E55" s="146">
        <f t="shared" si="10"/>
        <v>40870</v>
      </c>
      <c r="F55" s="103">
        <f>IF(F54=0,"-",F54)</f>
        <v>41100</v>
      </c>
      <c r="G55" s="102">
        <f>29.51-26.2</f>
        <v>3.3100000000000023</v>
      </c>
      <c r="H55" s="102">
        <f>29.28-G53-G54</f>
        <v>3.0802000000000014</v>
      </c>
      <c r="I55" s="87"/>
      <c r="J55" s="87"/>
      <c r="K55" s="103">
        <v>41100</v>
      </c>
      <c r="L55" s="258"/>
      <c r="M55" s="258"/>
      <c r="N55" s="258"/>
      <c r="O55" s="87"/>
      <c r="P55" s="98"/>
      <c r="Q55" s="98">
        <v>0</v>
      </c>
      <c r="R55" s="98">
        <v>0</v>
      </c>
      <c r="S55" s="98">
        <v>0</v>
      </c>
      <c r="T55" s="98">
        <f t="shared" si="3"/>
        <v>0</v>
      </c>
      <c r="U55" s="98">
        <v>0</v>
      </c>
      <c r="V55" s="98">
        <v>0</v>
      </c>
      <c r="W55" s="98">
        <v>0</v>
      </c>
      <c r="X55" s="98"/>
      <c r="Y55" s="98"/>
      <c r="Z55" s="98"/>
      <c r="AA55" s="98"/>
      <c r="AB55" s="98"/>
      <c r="AC55" s="132"/>
      <c r="AD55" s="132"/>
      <c r="AE55" s="132"/>
      <c r="AF55" s="132"/>
      <c r="AG55" s="132"/>
      <c r="AH55" s="132"/>
      <c r="AI55" s="132"/>
      <c r="AJ55" s="98"/>
      <c r="AK55" s="98">
        <v>0</v>
      </c>
      <c r="AL55" s="98">
        <v>0</v>
      </c>
      <c r="AM55" s="98">
        <v>0</v>
      </c>
      <c r="AN55" s="80">
        <f t="shared" si="4"/>
        <v>0</v>
      </c>
      <c r="AO55" s="98">
        <v>0</v>
      </c>
      <c r="AP55" s="98">
        <v>0</v>
      </c>
      <c r="AQ55" s="98">
        <v>0</v>
      </c>
      <c r="AR55" s="98"/>
      <c r="AS55" s="98"/>
      <c r="AT55" s="98"/>
      <c r="AU55" s="98"/>
      <c r="AV55" s="98"/>
      <c r="AW55" s="98"/>
      <c r="AX55" s="87"/>
      <c r="AY55" s="265"/>
    </row>
    <row r="56" spans="1:51" s="116" customFormat="1" ht="31.5" outlineLevel="1" x14ac:dyDescent="0.25">
      <c r="A56" s="106">
        <v>8</v>
      </c>
      <c r="B56" s="107" t="s">
        <v>118</v>
      </c>
      <c r="C56" s="106" t="s">
        <v>53</v>
      </c>
      <c r="D56" s="106" t="s">
        <v>275</v>
      </c>
      <c r="E56" s="147">
        <v>40907</v>
      </c>
      <c r="F56" s="147">
        <v>41108</v>
      </c>
      <c r="G56" s="82">
        <f>SUM(G57:G59)</f>
        <v>18.2</v>
      </c>
      <c r="H56" s="82">
        <f>SUM(H57:H59)</f>
        <v>18.2</v>
      </c>
      <c r="I56" s="87"/>
      <c r="J56" s="87"/>
      <c r="K56" s="103">
        <v>41108</v>
      </c>
      <c r="L56" s="258"/>
      <c r="M56" s="258"/>
      <c r="N56" s="258"/>
      <c r="O56" s="87"/>
      <c r="P56" s="80"/>
      <c r="Q56" s="81"/>
      <c r="R56" s="81"/>
      <c r="S56" s="81"/>
      <c r="T56" s="81">
        <f t="shared" si="3"/>
        <v>0</v>
      </c>
      <c r="U56" s="259"/>
      <c r="V56" s="259"/>
      <c r="W56" s="260"/>
      <c r="X56" s="260"/>
      <c r="Y56" s="260"/>
      <c r="Z56" s="260"/>
      <c r="AA56" s="260"/>
      <c r="AB56" s="260"/>
      <c r="AC56" s="132"/>
      <c r="AD56" s="132"/>
      <c r="AE56" s="132"/>
      <c r="AF56" s="132"/>
      <c r="AG56" s="132"/>
      <c r="AH56" s="132"/>
      <c r="AI56" s="132"/>
      <c r="AJ56" s="80"/>
      <c r="AK56" s="80"/>
      <c r="AL56" s="80"/>
      <c r="AM56" s="80"/>
      <c r="AN56" s="80">
        <f t="shared" si="4"/>
        <v>0</v>
      </c>
      <c r="AO56" s="261"/>
      <c r="AP56" s="261"/>
      <c r="AQ56" s="261"/>
      <c r="AR56" s="261"/>
      <c r="AS56" s="261"/>
      <c r="AT56" s="261"/>
      <c r="AU56" s="261"/>
      <c r="AV56" s="261"/>
      <c r="AW56" s="261"/>
      <c r="AX56" s="87"/>
      <c r="AY56" s="262"/>
    </row>
    <row r="57" spans="1:51" s="116" customFormat="1" ht="15.75" outlineLevel="1" x14ac:dyDescent="0.25">
      <c r="A57" s="99">
        <v>8.1</v>
      </c>
      <c r="B57" s="100" t="s">
        <v>119</v>
      </c>
      <c r="C57" s="101" t="s">
        <v>54</v>
      </c>
      <c r="D57" s="99" t="str">
        <f t="shared" ref="D57:E59" si="11">D56</f>
        <v>MERC/CAPEX/20122013/00914</v>
      </c>
      <c r="E57" s="146">
        <f t="shared" si="11"/>
        <v>40907</v>
      </c>
      <c r="F57" s="103">
        <f>IF(F56=0,"-",F56)</f>
        <v>41108</v>
      </c>
      <c r="G57" s="102">
        <v>8.5</v>
      </c>
      <c r="H57" s="102">
        <v>8.5</v>
      </c>
      <c r="I57" s="87"/>
      <c r="J57" s="87"/>
      <c r="K57" s="103">
        <v>41108</v>
      </c>
      <c r="L57" s="258"/>
      <c r="M57" s="258"/>
      <c r="N57" s="258"/>
      <c r="O57" s="87"/>
      <c r="P57" s="98">
        <v>0</v>
      </c>
      <c r="Q57" s="86"/>
      <c r="R57" s="86"/>
      <c r="S57" s="86"/>
      <c r="T57" s="86">
        <f t="shared" si="3"/>
        <v>0</v>
      </c>
      <c r="U57" s="86"/>
      <c r="V57" s="86"/>
      <c r="W57" s="86"/>
      <c r="X57" s="86"/>
      <c r="Y57" s="86"/>
      <c r="Z57" s="86"/>
      <c r="AA57" s="86"/>
      <c r="AB57" s="86"/>
      <c r="AC57" s="132"/>
      <c r="AD57" s="132"/>
      <c r="AE57" s="132"/>
      <c r="AF57" s="132"/>
      <c r="AG57" s="132"/>
      <c r="AH57" s="132"/>
      <c r="AI57" s="132"/>
      <c r="AJ57" s="98">
        <v>0</v>
      </c>
      <c r="AK57" s="98"/>
      <c r="AL57" s="98"/>
      <c r="AM57" s="98"/>
      <c r="AN57" s="80">
        <f t="shared" si="4"/>
        <v>0</v>
      </c>
      <c r="AO57" s="98"/>
      <c r="AP57" s="98"/>
      <c r="AQ57" s="98"/>
      <c r="AR57" s="98"/>
      <c r="AS57" s="98"/>
      <c r="AT57" s="98"/>
      <c r="AU57" s="98"/>
      <c r="AV57" s="98"/>
      <c r="AW57" s="98"/>
      <c r="AX57" s="87"/>
      <c r="AY57" s="265" t="s">
        <v>338</v>
      </c>
    </row>
    <row r="58" spans="1:51" s="116" customFormat="1" ht="15.75" outlineLevel="1" x14ac:dyDescent="0.25">
      <c r="A58" s="99">
        <v>8.1999999999999993</v>
      </c>
      <c r="B58" s="100" t="s">
        <v>120</v>
      </c>
      <c r="C58" s="101" t="s">
        <v>54</v>
      </c>
      <c r="D58" s="99" t="str">
        <f t="shared" si="11"/>
        <v>MERC/CAPEX/20122013/00914</v>
      </c>
      <c r="E58" s="146">
        <f t="shared" si="11"/>
        <v>40907</v>
      </c>
      <c r="F58" s="103">
        <f>IF(F57=0,"-",F57)</f>
        <v>41108</v>
      </c>
      <c r="G58" s="102">
        <v>8.5</v>
      </c>
      <c r="H58" s="102">
        <v>8.5</v>
      </c>
      <c r="I58" s="87"/>
      <c r="J58" s="87"/>
      <c r="K58" s="103">
        <v>41108</v>
      </c>
      <c r="L58" s="258"/>
      <c r="M58" s="258"/>
      <c r="N58" s="258"/>
      <c r="O58" s="87"/>
      <c r="P58" s="98">
        <v>0</v>
      </c>
      <c r="Q58" s="86"/>
      <c r="R58" s="86"/>
      <c r="S58" s="86"/>
      <c r="T58" s="86">
        <f t="shared" si="3"/>
        <v>0</v>
      </c>
      <c r="U58" s="86"/>
      <c r="V58" s="86"/>
      <c r="W58" s="86"/>
      <c r="X58" s="86"/>
      <c r="Y58" s="86"/>
      <c r="Z58" s="86"/>
      <c r="AA58" s="86"/>
      <c r="AB58" s="86"/>
      <c r="AC58" s="132"/>
      <c r="AD58" s="132"/>
      <c r="AE58" s="132"/>
      <c r="AF58" s="132"/>
      <c r="AG58" s="132"/>
      <c r="AH58" s="132"/>
      <c r="AI58" s="132"/>
      <c r="AJ58" s="98">
        <v>0</v>
      </c>
      <c r="AK58" s="98"/>
      <c r="AL58" s="98"/>
      <c r="AM58" s="98"/>
      <c r="AN58" s="80">
        <f t="shared" si="4"/>
        <v>0</v>
      </c>
      <c r="AO58" s="98"/>
      <c r="AP58" s="98"/>
      <c r="AQ58" s="98"/>
      <c r="AR58" s="98"/>
      <c r="AS58" s="98"/>
      <c r="AT58" s="98"/>
      <c r="AU58" s="98"/>
      <c r="AV58" s="98"/>
      <c r="AW58" s="98"/>
      <c r="AX58" s="87"/>
      <c r="AY58" s="265" t="s">
        <v>338</v>
      </c>
    </row>
    <row r="59" spans="1:51" s="116" customFormat="1" ht="15.75" outlineLevel="1" x14ac:dyDescent="0.25">
      <c r="A59" s="99"/>
      <c r="B59" s="100" t="s">
        <v>28</v>
      </c>
      <c r="C59" s="101" t="s">
        <v>28</v>
      </c>
      <c r="D59" s="99" t="str">
        <f t="shared" si="11"/>
        <v>MERC/CAPEX/20122013/00914</v>
      </c>
      <c r="E59" s="146">
        <f t="shared" si="11"/>
        <v>40907</v>
      </c>
      <c r="F59" s="103">
        <f>IF(F58=0,"-",F58)</f>
        <v>41108</v>
      </c>
      <c r="G59" s="102">
        <v>1.2</v>
      </c>
      <c r="H59" s="102">
        <v>1.2</v>
      </c>
      <c r="I59" s="87"/>
      <c r="J59" s="87"/>
      <c r="K59" s="103">
        <v>41108</v>
      </c>
      <c r="L59" s="258"/>
      <c r="M59" s="258"/>
      <c r="N59" s="258"/>
      <c r="O59" s="87"/>
      <c r="P59" s="98"/>
      <c r="Q59" s="86"/>
      <c r="R59" s="86"/>
      <c r="S59" s="86"/>
      <c r="T59" s="86">
        <f t="shared" si="3"/>
        <v>0</v>
      </c>
      <c r="U59" s="86"/>
      <c r="V59" s="86"/>
      <c r="W59" s="86"/>
      <c r="X59" s="86"/>
      <c r="Y59" s="86"/>
      <c r="Z59" s="86"/>
      <c r="AA59" s="86"/>
      <c r="AB59" s="86"/>
      <c r="AC59" s="132"/>
      <c r="AD59" s="132"/>
      <c r="AE59" s="132"/>
      <c r="AF59" s="132"/>
      <c r="AG59" s="132"/>
      <c r="AH59" s="132"/>
      <c r="AI59" s="132"/>
      <c r="AJ59" s="98"/>
      <c r="AK59" s="98"/>
      <c r="AL59" s="98"/>
      <c r="AM59" s="98"/>
      <c r="AN59" s="80">
        <f t="shared" si="4"/>
        <v>0</v>
      </c>
      <c r="AO59" s="98"/>
      <c r="AP59" s="98"/>
      <c r="AQ59" s="98"/>
      <c r="AR59" s="98"/>
      <c r="AS59" s="98"/>
      <c r="AT59" s="98"/>
      <c r="AU59" s="98"/>
      <c r="AV59" s="98"/>
      <c r="AW59" s="98"/>
      <c r="AX59" s="87"/>
      <c r="AY59" s="265" t="s">
        <v>338</v>
      </c>
    </row>
    <row r="60" spans="1:51" s="116" customFormat="1" ht="31.5" outlineLevel="1" x14ac:dyDescent="0.25">
      <c r="A60" s="106">
        <v>9</v>
      </c>
      <c r="B60" s="107" t="s">
        <v>121</v>
      </c>
      <c r="C60" s="106" t="s">
        <v>53</v>
      </c>
      <c r="D60" s="106" t="s">
        <v>276</v>
      </c>
      <c r="E60" s="147">
        <v>41074</v>
      </c>
      <c r="F60" s="147">
        <v>41464</v>
      </c>
      <c r="G60" s="82">
        <f>SUM(G61:G62)</f>
        <v>107.8364</v>
      </c>
      <c r="H60" s="82">
        <f>SUM(H61:H62)</f>
        <v>107.8364</v>
      </c>
      <c r="I60" s="87"/>
      <c r="J60" s="87"/>
      <c r="K60" s="103">
        <v>41464</v>
      </c>
      <c r="L60" s="258"/>
      <c r="M60" s="258"/>
      <c r="N60" s="258"/>
      <c r="O60" s="87"/>
      <c r="P60" s="80"/>
      <c r="Q60" s="81"/>
      <c r="R60" s="81"/>
      <c r="S60" s="81"/>
      <c r="T60" s="81">
        <f t="shared" si="3"/>
        <v>0</v>
      </c>
      <c r="U60" s="259"/>
      <c r="V60" s="259"/>
      <c r="W60" s="260"/>
      <c r="X60" s="260"/>
      <c r="Y60" s="260"/>
      <c r="Z60" s="260"/>
      <c r="AA60" s="260"/>
      <c r="AB60" s="260"/>
      <c r="AC60" s="132"/>
      <c r="AD60" s="132"/>
      <c r="AE60" s="132"/>
      <c r="AF60" s="132"/>
      <c r="AG60" s="132"/>
      <c r="AH60" s="132"/>
      <c r="AI60" s="132"/>
      <c r="AJ60" s="80"/>
      <c r="AK60" s="80"/>
      <c r="AL60" s="80"/>
      <c r="AM60" s="80"/>
      <c r="AN60" s="80">
        <f t="shared" si="4"/>
        <v>0</v>
      </c>
      <c r="AO60" s="261"/>
      <c r="AP60" s="261"/>
      <c r="AQ60" s="261"/>
      <c r="AR60" s="261"/>
      <c r="AS60" s="261"/>
      <c r="AT60" s="261"/>
      <c r="AU60" s="261"/>
      <c r="AV60" s="261"/>
      <c r="AW60" s="261"/>
      <c r="AX60" s="87"/>
      <c r="AY60" s="262" t="s">
        <v>338</v>
      </c>
    </row>
    <row r="61" spans="1:51" s="116" customFormat="1" ht="63" outlineLevel="1" x14ac:dyDescent="0.25">
      <c r="A61" s="99">
        <v>9.1</v>
      </c>
      <c r="B61" s="100" t="s">
        <v>122</v>
      </c>
      <c r="C61" s="101" t="s">
        <v>54</v>
      </c>
      <c r="D61" s="99" t="str">
        <f>D60</f>
        <v>MERC/TECH 1/CAPEX/20132014/00823</v>
      </c>
      <c r="E61" s="146">
        <f>E60</f>
        <v>41074</v>
      </c>
      <c r="F61" s="103">
        <f>IF(F60=0,"-",F60)</f>
        <v>41464</v>
      </c>
      <c r="G61" s="102">
        <v>101.8526</v>
      </c>
      <c r="H61" s="102">
        <v>101.8526</v>
      </c>
      <c r="I61" s="87"/>
      <c r="J61" s="87"/>
      <c r="K61" s="103">
        <v>41464</v>
      </c>
      <c r="L61" s="258"/>
      <c r="M61" s="258"/>
      <c r="N61" s="258"/>
      <c r="O61" s="87"/>
      <c r="P61" s="98">
        <v>0</v>
      </c>
      <c r="Q61" s="86"/>
      <c r="R61" s="86"/>
      <c r="S61" s="86"/>
      <c r="T61" s="86">
        <f t="shared" si="3"/>
        <v>0</v>
      </c>
      <c r="U61" s="86"/>
      <c r="V61" s="86"/>
      <c r="W61" s="86"/>
      <c r="X61" s="86"/>
      <c r="Y61" s="86"/>
      <c r="Z61" s="86"/>
      <c r="AA61" s="86"/>
      <c r="AB61" s="86"/>
      <c r="AC61" s="132"/>
      <c r="AD61" s="132"/>
      <c r="AE61" s="132"/>
      <c r="AF61" s="132"/>
      <c r="AG61" s="132"/>
      <c r="AH61" s="132"/>
      <c r="AI61" s="132"/>
      <c r="AJ61" s="98">
        <v>0</v>
      </c>
      <c r="AK61" s="98"/>
      <c r="AL61" s="98"/>
      <c r="AM61" s="98"/>
      <c r="AN61" s="80">
        <f t="shared" si="4"/>
        <v>0</v>
      </c>
      <c r="AO61" s="98"/>
      <c r="AP61" s="98"/>
      <c r="AQ61" s="98"/>
      <c r="AR61" s="98"/>
      <c r="AS61" s="98"/>
      <c r="AT61" s="98"/>
      <c r="AU61" s="98"/>
      <c r="AV61" s="98"/>
      <c r="AW61" s="98"/>
      <c r="AX61" s="87"/>
      <c r="AY61" s="265" t="s">
        <v>338</v>
      </c>
    </row>
    <row r="62" spans="1:51" s="116" customFormat="1" ht="31.5" outlineLevel="1" x14ac:dyDescent="0.25">
      <c r="A62" s="99"/>
      <c r="B62" s="100" t="s">
        <v>28</v>
      </c>
      <c r="C62" s="101" t="s">
        <v>28</v>
      </c>
      <c r="D62" s="99" t="str">
        <f>D61</f>
        <v>MERC/TECH 1/CAPEX/20132014/00823</v>
      </c>
      <c r="E62" s="146">
        <f>E61</f>
        <v>41074</v>
      </c>
      <c r="F62" s="103">
        <f>IF(F61=0,"-",F61)</f>
        <v>41464</v>
      </c>
      <c r="G62" s="102">
        <v>5.9837999999999996</v>
      </c>
      <c r="H62" s="102">
        <v>5.9837999999999996</v>
      </c>
      <c r="I62" s="87"/>
      <c r="J62" s="87"/>
      <c r="K62" s="103">
        <v>41464</v>
      </c>
      <c r="L62" s="258"/>
      <c r="M62" s="258"/>
      <c r="N62" s="258"/>
      <c r="O62" s="87"/>
      <c r="P62" s="98"/>
      <c r="Q62" s="86"/>
      <c r="R62" s="86"/>
      <c r="S62" s="86"/>
      <c r="T62" s="86">
        <f t="shared" si="3"/>
        <v>0</v>
      </c>
      <c r="U62" s="86"/>
      <c r="V62" s="86"/>
      <c r="W62" s="86"/>
      <c r="X62" s="86"/>
      <c r="Y62" s="86"/>
      <c r="Z62" s="86"/>
      <c r="AA62" s="86"/>
      <c r="AB62" s="86"/>
      <c r="AC62" s="132"/>
      <c r="AD62" s="132"/>
      <c r="AE62" s="132"/>
      <c r="AF62" s="132"/>
      <c r="AG62" s="132"/>
      <c r="AH62" s="132"/>
      <c r="AI62" s="132"/>
      <c r="AJ62" s="98"/>
      <c r="AK62" s="98"/>
      <c r="AL62" s="98"/>
      <c r="AM62" s="98"/>
      <c r="AN62" s="80">
        <f t="shared" si="4"/>
        <v>0</v>
      </c>
      <c r="AO62" s="98"/>
      <c r="AP62" s="98"/>
      <c r="AQ62" s="98"/>
      <c r="AR62" s="98"/>
      <c r="AS62" s="98"/>
      <c r="AT62" s="98"/>
      <c r="AU62" s="98"/>
      <c r="AV62" s="98"/>
      <c r="AW62" s="98"/>
      <c r="AX62" s="87"/>
      <c r="AY62" s="265"/>
    </row>
    <row r="63" spans="1:51" s="116" customFormat="1" ht="31.5" outlineLevel="1" x14ac:dyDescent="0.25">
      <c r="A63" s="238">
        <v>10</v>
      </c>
      <c r="B63" s="239" t="s">
        <v>123</v>
      </c>
      <c r="C63" s="238" t="s">
        <v>53</v>
      </c>
      <c r="D63" s="238" t="s">
        <v>277</v>
      </c>
      <c r="E63" s="240">
        <v>41169</v>
      </c>
      <c r="F63" s="240">
        <v>41281</v>
      </c>
      <c r="G63" s="241">
        <f>SUM(G64:G67)</f>
        <v>15.25</v>
      </c>
      <c r="H63" s="241">
        <f>SUM(H64:H67)</f>
        <v>15.25</v>
      </c>
      <c r="I63" s="230"/>
      <c r="J63" s="230"/>
      <c r="K63" s="242">
        <v>41281</v>
      </c>
      <c r="L63" s="243"/>
      <c r="M63" s="243"/>
      <c r="N63" s="243"/>
      <c r="O63" s="230"/>
      <c r="P63" s="80"/>
      <c r="Q63" s="81"/>
      <c r="R63" s="81"/>
      <c r="S63" s="81"/>
      <c r="T63" s="81">
        <f t="shared" si="3"/>
        <v>0</v>
      </c>
      <c r="U63" s="246"/>
      <c r="V63" s="246"/>
      <c r="W63" s="247"/>
      <c r="X63" s="247"/>
      <c r="Y63" s="247"/>
      <c r="Z63" s="247"/>
      <c r="AA63" s="247"/>
      <c r="AB63" s="247"/>
      <c r="AC63" s="248"/>
      <c r="AD63" s="248"/>
      <c r="AE63" s="248"/>
      <c r="AF63" s="248"/>
      <c r="AG63" s="248"/>
      <c r="AH63" s="248"/>
      <c r="AI63" s="248"/>
      <c r="AJ63" s="80"/>
      <c r="AK63" s="80"/>
      <c r="AL63" s="80"/>
      <c r="AM63" s="80"/>
      <c r="AN63" s="80">
        <f t="shared" si="4"/>
        <v>0</v>
      </c>
      <c r="AO63" s="249"/>
      <c r="AP63" s="249"/>
      <c r="AQ63" s="249"/>
      <c r="AR63" s="249"/>
      <c r="AS63" s="249"/>
      <c r="AT63" s="249"/>
      <c r="AU63" s="249"/>
      <c r="AV63" s="249"/>
      <c r="AW63" s="249"/>
      <c r="AX63" s="230"/>
      <c r="AY63" s="250"/>
    </row>
    <row r="64" spans="1:51" s="13" customFormat="1" ht="15.75" outlineLevel="1" x14ac:dyDescent="0.25">
      <c r="A64" s="252">
        <v>10.1</v>
      </c>
      <c r="B64" s="253" t="s">
        <v>124</v>
      </c>
      <c r="C64" s="254" t="s">
        <v>54</v>
      </c>
      <c r="D64" s="252" t="str">
        <f t="shared" ref="D64:E67" si="12">D63</f>
        <v>MERC/CAPEX/20122013/02104</v>
      </c>
      <c r="E64" s="255">
        <f t="shared" si="12"/>
        <v>41169</v>
      </c>
      <c r="F64" s="242">
        <f>IF(F63=0,"-",F63)</f>
        <v>41281</v>
      </c>
      <c r="G64" s="256">
        <v>7.12</v>
      </c>
      <c r="H64" s="256">
        <v>7.12</v>
      </c>
      <c r="I64" s="230"/>
      <c r="J64" s="230"/>
      <c r="K64" s="242">
        <v>41281</v>
      </c>
      <c r="L64" s="243"/>
      <c r="M64" s="243"/>
      <c r="N64" s="243"/>
      <c r="O64" s="230"/>
      <c r="P64" s="98">
        <v>1.4079700719999999</v>
      </c>
      <c r="Q64" s="86"/>
      <c r="R64" s="86"/>
      <c r="S64" s="86"/>
      <c r="T64" s="86">
        <f t="shared" si="3"/>
        <v>1.4079700719999999</v>
      </c>
      <c r="U64" s="269"/>
      <c r="V64" s="269"/>
      <c r="W64" s="269"/>
      <c r="X64" s="269"/>
      <c r="Y64" s="269"/>
      <c r="Z64" s="269"/>
      <c r="AA64" s="269"/>
      <c r="AB64" s="269"/>
      <c r="AC64" s="248"/>
      <c r="AD64" s="248"/>
      <c r="AE64" s="248"/>
      <c r="AF64" s="248"/>
      <c r="AG64" s="248"/>
      <c r="AH64" s="248"/>
      <c r="AI64" s="248"/>
      <c r="AJ64" s="98">
        <v>1.4079700719999999</v>
      </c>
      <c r="AK64" s="98"/>
      <c r="AL64" s="98"/>
      <c r="AM64" s="98"/>
      <c r="AN64" s="80">
        <f t="shared" si="4"/>
        <v>1.4079700719999999</v>
      </c>
      <c r="AO64" s="56"/>
      <c r="AP64" s="56"/>
      <c r="AQ64" s="56"/>
      <c r="AR64" s="56"/>
      <c r="AS64" s="56"/>
      <c r="AT64" s="56"/>
      <c r="AU64" s="56"/>
      <c r="AV64" s="56"/>
      <c r="AW64" s="56"/>
      <c r="AX64" s="11"/>
      <c r="AY64" s="71" t="s">
        <v>338</v>
      </c>
    </row>
    <row r="65" spans="1:51" s="13" customFormat="1" ht="15.75" outlineLevel="1" x14ac:dyDescent="0.25">
      <c r="A65" s="252">
        <v>10.199999999999999</v>
      </c>
      <c r="B65" s="253" t="s">
        <v>125</v>
      </c>
      <c r="C65" s="254" t="s">
        <v>54</v>
      </c>
      <c r="D65" s="252" t="str">
        <f t="shared" si="12"/>
        <v>MERC/CAPEX/20122013/02104</v>
      </c>
      <c r="E65" s="255">
        <f t="shared" si="12"/>
        <v>41169</v>
      </c>
      <c r="F65" s="242">
        <f>IF(F64=0,"-",F64)</f>
        <v>41281</v>
      </c>
      <c r="G65" s="256">
        <v>3.03</v>
      </c>
      <c r="H65" s="256">
        <v>3.03</v>
      </c>
      <c r="I65" s="230"/>
      <c r="J65" s="230"/>
      <c r="K65" s="242">
        <v>41281</v>
      </c>
      <c r="L65" s="243"/>
      <c r="M65" s="243"/>
      <c r="N65" s="243"/>
      <c r="O65" s="230"/>
      <c r="P65" s="98">
        <v>2.1444315660000002</v>
      </c>
      <c r="Q65" s="86"/>
      <c r="R65" s="86"/>
      <c r="S65" s="86"/>
      <c r="T65" s="86">
        <f t="shared" si="3"/>
        <v>2.1444315660000002</v>
      </c>
      <c r="U65" s="267">
        <v>0.16887620400000003</v>
      </c>
      <c r="V65" s="267">
        <v>0.16907389999999989</v>
      </c>
      <c r="W65" s="269"/>
      <c r="X65" s="269"/>
      <c r="Y65" s="269"/>
      <c r="Z65" s="269"/>
      <c r="AA65" s="269"/>
      <c r="AB65" s="269"/>
      <c r="AC65" s="248"/>
      <c r="AD65" s="248"/>
      <c r="AE65" s="248"/>
      <c r="AF65" s="248"/>
      <c r="AG65" s="248"/>
      <c r="AH65" s="248"/>
      <c r="AI65" s="248"/>
      <c r="AJ65" s="98">
        <v>2.1444315660000002</v>
      </c>
      <c r="AK65" s="98"/>
      <c r="AL65" s="98"/>
      <c r="AM65" s="98"/>
      <c r="AN65" s="80">
        <f t="shared" si="4"/>
        <v>2.1444315660000002</v>
      </c>
      <c r="AO65" s="177">
        <v>0.168876204</v>
      </c>
      <c r="AP65" s="177">
        <v>0.1690739</v>
      </c>
      <c r="AQ65" s="56"/>
      <c r="AR65" s="56"/>
      <c r="AS65" s="56"/>
      <c r="AT65" s="56"/>
      <c r="AU65" s="56"/>
      <c r="AV65" s="56"/>
      <c r="AW65" s="56"/>
      <c r="AX65" s="11"/>
      <c r="AY65" s="71" t="s">
        <v>342</v>
      </c>
    </row>
    <row r="66" spans="1:51" s="13" customFormat="1" ht="15.75" outlineLevel="1" x14ac:dyDescent="0.25">
      <c r="A66" s="252">
        <v>10.3</v>
      </c>
      <c r="B66" s="253" t="s">
        <v>126</v>
      </c>
      <c r="C66" s="254" t="s">
        <v>54</v>
      </c>
      <c r="D66" s="252" t="str">
        <f t="shared" si="12"/>
        <v>MERC/CAPEX/20122013/02104</v>
      </c>
      <c r="E66" s="255">
        <f t="shared" si="12"/>
        <v>41169</v>
      </c>
      <c r="F66" s="242">
        <f>IF(F65=0,"-",F65)</f>
        <v>41281</v>
      </c>
      <c r="G66" s="256">
        <v>3.6</v>
      </c>
      <c r="H66" s="256">
        <v>3.6</v>
      </c>
      <c r="I66" s="230"/>
      <c r="J66" s="230"/>
      <c r="K66" s="242">
        <v>41281</v>
      </c>
      <c r="L66" s="243"/>
      <c r="M66" s="243"/>
      <c r="N66" s="243"/>
      <c r="O66" s="230"/>
      <c r="P66" s="98">
        <v>4.4210943270000005</v>
      </c>
      <c r="Q66" s="86"/>
      <c r="R66" s="86"/>
      <c r="S66" s="86"/>
      <c r="T66" s="86">
        <f t="shared" si="3"/>
        <v>4.4210943270000005</v>
      </c>
      <c r="U66" s="269"/>
      <c r="V66" s="269"/>
      <c r="W66" s="269"/>
      <c r="X66" s="269"/>
      <c r="Y66" s="269"/>
      <c r="Z66" s="269"/>
      <c r="AA66" s="269"/>
      <c r="AB66" s="269"/>
      <c r="AC66" s="248"/>
      <c r="AD66" s="248"/>
      <c r="AE66" s="248"/>
      <c r="AF66" s="248"/>
      <c r="AG66" s="248"/>
      <c r="AH66" s="248"/>
      <c r="AI66" s="248"/>
      <c r="AJ66" s="98">
        <v>4.4210943270000005</v>
      </c>
      <c r="AK66" s="98"/>
      <c r="AL66" s="98"/>
      <c r="AM66" s="98"/>
      <c r="AN66" s="80">
        <f t="shared" si="4"/>
        <v>4.4210943270000005</v>
      </c>
      <c r="AO66" s="56"/>
      <c r="AP66" s="56"/>
      <c r="AQ66" s="56"/>
      <c r="AR66" s="56"/>
      <c r="AS66" s="56"/>
      <c r="AT66" s="56"/>
      <c r="AU66" s="56"/>
      <c r="AV66" s="56"/>
      <c r="AW66" s="56"/>
      <c r="AX66" s="11"/>
      <c r="AY66" s="71" t="s">
        <v>342</v>
      </c>
    </row>
    <row r="67" spans="1:51" s="13" customFormat="1" ht="15.75" outlineLevel="1" x14ac:dyDescent="0.25">
      <c r="A67" s="252"/>
      <c r="B67" s="253" t="s">
        <v>28</v>
      </c>
      <c r="C67" s="254" t="s">
        <v>28</v>
      </c>
      <c r="D67" s="252" t="str">
        <f t="shared" si="12"/>
        <v>MERC/CAPEX/20122013/02104</v>
      </c>
      <c r="E67" s="255">
        <f t="shared" si="12"/>
        <v>41169</v>
      </c>
      <c r="F67" s="242">
        <f>IF(F66=0,"-",F66)</f>
        <v>41281</v>
      </c>
      <c r="G67" s="256">
        <v>1.5</v>
      </c>
      <c r="H67" s="256">
        <v>1.5</v>
      </c>
      <c r="I67" s="230"/>
      <c r="J67" s="230"/>
      <c r="K67" s="242">
        <v>41281</v>
      </c>
      <c r="L67" s="243"/>
      <c r="M67" s="243"/>
      <c r="N67" s="243"/>
      <c r="O67" s="230"/>
      <c r="P67" s="98"/>
      <c r="Q67" s="86"/>
      <c r="R67" s="86"/>
      <c r="S67" s="86"/>
      <c r="T67" s="86">
        <f t="shared" si="3"/>
        <v>0</v>
      </c>
      <c r="U67" s="269"/>
      <c r="V67" s="269"/>
      <c r="W67" s="269"/>
      <c r="X67" s="269"/>
      <c r="Y67" s="269"/>
      <c r="Z67" s="269"/>
      <c r="AA67" s="269"/>
      <c r="AB67" s="269"/>
      <c r="AC67" s="248"/>
      <c r="AD67" s="248"/>
      <c r="AE67" s="248"/>
      <c r="AF67" s="248"/>
      <c r="AG67" s="248"/>
      <c r="AH67" s="248"/>
      <c r="AI67" s="248"/>
      <c r="AJ67" s="98"/>
      <c r="AK67" s="98"/>
      <c r="AL67" s="98"/>
      <c r="AM67" s="98"/>
      <c r="AN67" s="80">
        <f t="shared" si="4"/>
        <v>0</v>
      </c>
      <c r="AO67" s="56"/>
      <c r="AP67" s="56"/>
      <c r="AQ67" s="56"/>
      <c r="AR67" s="56"/>
      <c r="AS67" s="56"/>
      <c r="AT67" s="56"/>
      <c r="AU67" s="56"/>
      <c r="AV67" s="56"/>
      <c r="AW67" s="56"/>
      <c r="AX67" s="11"/>
      <c r="AY67" s="71"/>
    </row>
    <row r="68" spans="1:51" s="116" customFormat="1" ht="31.5" outlineLevel="1" x14ac:dyDescent="0.25">
      <c r="A68" s="106">
        <v>11</v>
      </c>
      <c r="B68" s="107" t="s">
        <v>127</v>
      </c>
      <c r="C68" s="106" t="s">
        <v>53</v>
      </c>
      <c r="D68" s="106" t="s">
        <v>278</v>
      </c>
      <c r="E68" s="147">
        <v>41178</v>
      </c>
      <c r="F68" s="147">
        <v>41382</v>
      </c>
      <c r="G68" s="82">
        <f>SUM(G69:G78)</f>
        <v>54.197924999999991</v>
      </c>
      <c r="H68" s="82">
        <f>SUM(H69:H78)</f>
        <v>54.197924999999991</v>
      </c>
      <c r="I68" s="87"/>
      <c r="J68" s="87"/>
      <c r="K68" s="103">
        <v>41382</v>
      </c>
      <c r="L68" s="258"/>
      <c r="M68" s="258"/>
      <c r="N68" s="258"/>
      <c r="O68" s="87"/>
      <c r="P68" s="80"/>
      <c r="Q68" s="81"/>
      <c r="R68" s="81"/>
      <c r="S68" s="81"/>
      <c r="T68" s="81">
        <f t="shared" si="3"/>
        <v>0</v>
      </c>
      <c r="U68" s="259"/>
      <c r="V68" s="259"/>
      <c r="W68" s="260"/>
      <c r="X68" s="260"/>
      <c r="Y68" s="260"/>
      <c r="Z68" s="260"/>
      <c r="AA68" s="260"/>
      <c r="AB68" s="260"/>
      <c r="AC68" s="132"/>
      <c r="AD68" s="132"/>
      <c r="AE68" s="132"/>
      <c r="AF68" s="132"/>
      <c r="AG68" s="132"/>
      <c r="AH68" s="132"/>
      <c r="AI68" s="132"/>
      <c r="AJ68" s="80"/>
      <c r="AK68" s="80"/>
      <c r="AL68" s="80"/>
      <c r="AM68" s="80"/>
      <c r="AN68" s="80">
        <f t="shared" si="4"/>
        <v>0</v>
      </c>
      <c r="AO68" s="261"/>
      <c r="AP68" s="261"/>
      <c r="AQ68" s="261"/>
      <c r="AR68" s="261"/>
      <c r="AS68" s="261"/>
      <c r="AT68" s="261"/>
      <c r="AU68" s="261"/>
      <c r="AV68" s="261"/>
      <c r="AW68" s="261"/>
      <c r="AX68" s="87"/>
      <c r="AY68" s="262" t="s">
        <v>338</v>
      </c>
    </row>
    <row r="69" spans="1:51" s="116" customFormat="1" ht="31.5" outlineLevel="1" x14ac:dyDescent="0.25">
      <c r="A69" s="99">
        <v>11.1</v>
      </c>
      <c r="B69" s="100" t="s">
        <v>128</v>
      </c>
      <c r="C69" s="101" t="s">
        <v>54</v>
      </c>
      <c r="D69" s="99" t="str">
        <f t="shared" ref="D69:D78" si="13">D68</f>
        <v>MERC/TECH 1/CAPEX/20122013/00190</v>
      </c>
      <c r="E69" s="146">
        <f t="shared" ref="E69:E78" si="14">E68</f>
        <v>41178</v>
      </c>
      <c r="F69" s="103">
        <f t="shared" ref="F69:F78" si="15">IF(F68=0,"-",F68)</f>
        <v>41382</v>
      </c>
      <c r="G69" s="102">
        <v>12.3</v>
      </c>
      <c r="H69" s="102">
        <v>12.3</v>
      </c>
      <c r="I69" s="87"/>
      <c r="J69" s="87"/>
      <c r="K69" s="103">
        <v>41382</v>
      </c>
      <c r="L69" s="258"/>
      <c r="M69" s="258"/>
      <c r="N69" s="258"/>
      <c r="O69" s="87"/>
      <c r="P69" s="98">
        <v>0</v>
      </c>
      <c r="Q69" s="86"/>
      <c r="R69" s="86"/>
      <c r="S69" s="86"/>
      <c r="T69" s="86">
        <f t="shared" si="3"/>
        <v>0</v>
      </c>
      <c r="U69" s="86"/>
      <c r="V69" s="86"/>
      <c r="W69" s="86"/>
      <c r="X69" s="86"/>
      <c r="Y69" s="86"/>
      <c r="Z69" s="86"/>
      <c r="AA69" s="86"/>
      <c r="AB69" s="86"/>
      <c r="AC69" s="132"/>
      <c r="AD69" s="132"/>
      <c r="AE69" s="132"/>
      <c r="AF69" s="132"/>
      <c r="AG69" s="132"/>
      <c r="AH69" s="132"/>
      <c r="AI69" s="132"/>
      <c r="AJ69" s="98">
        <v>0</v>
      </c>
      <c r="AK69" s="98"/>
      <c r="AL69" s="98"/>
      <c r="AM69" s="98"/>
      <c r="AN69" s="80">
        <f t="shared" si="4"/>
        <v>0</v>
      </c>
      <c r="AO69" s="98"/>
      <c r="AP69" s="98"/>
      <c r="AQ69" s="98"/>
      <c r="AR69" s="98"/>
      <c r="AS69" s="98"/>
      <c r="AT69" s="98"/>
      <c r="AU69" s="98"/>
      <c r="AV69" s="98"/>
      <c r="AW69" s="98"/>
      <c r="AX69" s="87"/>
      <c r="AY69" s="265" t="s">
        <v>338</v>
      </c>
    </row>
    <row r="70" spans="1:51" s="116" customFormat="1" ht="31.5" outlineLevel="1" x14ac:dyDescent="0.25">
      <c r="A70" s="99">
        <v>11.2</v>
      </c>
      <c r="B70" s="100" t="s">
        <v>129</v>
      </c>
      <c r="C70" s="101" t="s">
        <v>54</v>
      </c>
      <c r="D70" s="99" t="str">
        <f t="shared" si="13"/>
        <v>MERC/TECH 1/CAPEX/20122013/00190</v>
      </c>
      <c r="E70" s="146">
        <f t="shared" si="14"/>
        <v>41178</v>
      </c>
      <c r="F70" s="103">
        <f t="shared" si="15"/>
        <v>41382</v>
      </c>
      <c r="G70" s="102">
        <v>6.1</v>
      </c>
      <c r="H70" s="102">
        <v>6.1</v>
      </c>
      <c r="I70" s="87"/>
      <c r="J70" s="87"/>
      <c r="K70" s="103">
        <v>41382</v>
      </c>
      <c r="L70" s="258"/>
      <c r="M70" s="258"/>
      <c r="N70" s="258"/>
      <c r="O70" s="87"/>
      <c r="P70" s="98">
        <v>0</v>
      </c>
      <c r="Q70" s="86"/>
      <c r="R70" s="86"/>
      <c r="S70" s="86"/>
      <c r="T70" s="86">
        <f t="shared" si="3"/>
        <v>0</v>
      </c>
      <c r="U70" s="86"/>
      <c r="V70" s="86"/>
      <c r="W70" s="86"/>
      <c r="X70" s="86"/>
      <c r="Y70" s="86"/>
      <c r="Z70" s="86"/>
      <c r="AA70" s="86"/>
      <c r="AB70" s="86"/>
      <c r="AC70" s="132"/>
      <c r="AD70" s="132"/>
      <c r="AE70" s="132"/>
      <c r="AF70" s="132"/>
      <c r="AG70" s="132"/>
      <c r="AH70" s="132"/>
      <c r="AI70" s="132"/>
      <c r="AJ70" s="98">
        <v>0</v>
      </c>
      <c r="AK70" s="98"/>
      <c r="AL70" s="98"/>
      <c r="AM70" s="98"/>
      <c r="AN70" s="80">
        <f t="shared" si="4"/>
        <v>0</v>
      </c>
      <c r="AO70" s="98"/>
      <c r="AP70" s="98"/>
      <c r="AQ70" s="98"/>
      <c r="AR70" s="98"/>
      <c r="AS70" s="98"/>
      <c r="AT70" s="98"/>
      <c r="AU70" s="98"/>
      <c r="AV70" s="98"/>
      <c r="AW70" s="98"/>
      <c r="AX70" s="87"/>
      <c r="AY70" s="265" t="s">
        <v>338</v>
      </c>
    </row>
    <row r="71" spans="1:51" s="116" customFormat="1" ht="31.5" outlineLevel="1" x14ac:dyDescent="0.25">
      <c r="A71" s="99">
        <v>11.3</v>
      </c>
      <c r="B71" s="100" t="s">
        <v>130</v>
      </c>
      <c r="C71" s="101" t="s">
        <v>54</v>
      </c>
      <c r="D71" s="99" t="str">
        <f t="shared" si="13"/>
        <v>MERC/TECH 1/CAPEX/20122013/00190</v>
      </c>
      <c r="E71" s="146">
        <f t="shared" si="14"/>
        <v>41178</v>
      </c>
      <c r="F71" s="103">
        <f t="shared" si="15"/>
        <v>41382</v>
      </c>
      <c r="G71" s="102">
        <v>8.0749999999999993</v>
      </c>
      <c r="H71" s="102">
        <v>8.0749999999999993</v>
      </c>
      <c r="I71" s="87"/>
      <c r="J71" s="87"/>
      <c r="K71" s="103">
        <v>41382</v>
      </c>
      <c r="L71" s="258"/>
      <c r="M71" s="258"/>
      <c r="N71" s="258"/>
      <c r="O71" s="87"/>
      <c r="P71" s="98">
        <v>0</v>
      </c>
      <c r="Q71" s="86"/>
      <c r="R71" s="86"/>
      <c r="S71" s="86"/>
      <c r="T71" s="86">
        <f t="shared" si="3"/>
        <v>0</v>
      </c>
      <c r="U71" s="86"/>
      <c r="V71" s="86"/>
      <c r="W71" s="86"/>
      <c r="X71" s="86"/>
      <c r="Y71" s="86"/>
      <c r="Z71" s="86"/>
      <c r="AA71" s="86"/>
      <c r="AB71" s="86"/>
      <c r="AC71" s="132"/>
      <c r="AD71" s="132"/>
      <c r="AE71" s="132"/>
      <c r="AF71" s="132"/>
      <c r="AG71" s="132"/>
      <c r="AH71" s="132"/>
      <c r="AI71" s="132"/>
      <c r="AJ71" s="98">
        <v>0</v>
      </c>
      <c r="AK71" s="98"/>
      <c r="AL71" s="98"/>
      <c r="AM71" s="98"/>
      <c r="AN71" s="80">
        <f t="shared" si="4"/>
        <v>0</v>
      </c>
      <c r="AO71" s="98"/>
      <c r="AP71" s="98"/>
      <c r="AQ71" s="98"/>
      <c r="AR71" s="98"/>
      <c r="AS71" s="98"/>
      <c r="AT71" s="98"/>
      <c r="AU71" s="98"/>
      <c r="AV71" s="98"/>
      <c r="AW71" s="98"/>
      <c r="AX71" s="87"/>
      <c r="AY71" s="265" t="s">
        <v>338</v>
      </c>
    </row>
    <row r="72" spans="1:51" s="116" customFormat="1" ht="31.5" outlineLevel="1" x14ac:dyDescent="0.25">
      <c r="A72" s="99">
        <v>11.4</v>
      </c>
      <c r="B72" s="100" t="s">
        <v>131</v>
      </c>
      <c r="C72" s="101" t="s">
        <v>54</v>
      </c>
      <c r="D72" s="99" t="str">
        <f t="shared" si="13"/>
        <v>MERC/TECH 1/CAPEX/20122013/00190</v>
      </c>
      <c r="E72" s="146">
        <f t="shared" si="14"/>
        <v>41178</v>
      </c>
      <c r="F72" s="103">
        <f t="shared" si="15"/>
        <v>41382</v>
      </c>
      <c r="G72" s="102">
        <v>16</v>
      </c>
      <c r="H72" s="102">
        <v>16</v>
      </c>
      <c r="I72" s="87"/>
      <c r="J72" s="87"/>
      <c r="K72" s="103">
        <v>41382</v>
      </c>
      <c r="L72" s="258"/>
      <c r="M72" s="258"/>
      <c r="N72" s="258"/>
      <c r="O72" s="87"/>
      <c r="P72" s="98">
        <v>0</v>
      </c>
      <c r="Q72" s="86"/>
      <c r="R72" s="86"/>
      <c r="S72" s="86"/>
      <c r="T72" s="86">
        <f t="shared" ref="T72:T135" si="16">SUM(P72:S72)</f>
        <v>0</v>
      </c>
      <c r="U72" s="86"/>
      <c r="V72" s="86"/>
      <c r="W72" s="86"/>
      <c r="X72" s="86"/>
      <c r="Y72" s="86"/>
      <c r="Z72" s="86"/>
      <c r="AA72" s="86"/>
      <c r="AB72" s="86"/>
      <c r="AC72" s="132"/>
      <c r="AD72" s="132"/>
      <c r="AE72" s="132"/>
      <c r="AF72" s="132"/>
      <c r="AG72" s="132"/>
      <c r="AH72" s="132"/>
      <c r="AI72" s="132"/>
      <c r="AJ72" s="98">
        <v>0</v>
      </c>
      <c r="AK72" s="98"/>
      <c r="AL72" s="98"/>
      <c r="AM72" s="98"/>
      <c r="AN72" s="80">
        <f t="shared" ref="AN72:AN135" si="17">SUM(AJ72:AM72)</f>
        <v>0</v>
      </c>
      <c r="AO72" s="98"/>
      <c r="AP72" s="98"/>
      <c r="AQ72" s="98"/>
      <c r="AR72" s="98"/>
      <c r="AS72" s="98"/>
      <c r="AT72" s="98"/>
      <c r="AU72" s="98"/>
      <c r="AV72" s="98"/>
      <c r="AW72" s="98"/>
      <c r="AX72" s="87"/>
      <c r="AY72" s="265" t="s">
        <v>338</v>
      </c>
    </row>
    <row r="73" spans="1:51" s="116" customFormat="1" ht="31.5" outlineLevel="1" x14ac:dyDescent="0.25">
      <c r="A73" s="99">
        <v>11.5</v>
      </c>
      <c r="B73" s="100" t="s">
        <v>132</v>
      </c>
      <c r="C73" s="101" t="s">
        <v>54</v>
      </c>
      <c r="D73" s="99" t="str">
        <f t="shared" si="13"/>
        <v>MERC/TECH 1/CAPEX/20122013/00190</v>
      </c>
      <c r="E73" s="146">
        <f t="shared" si="14"/>
        <v>41178</v>
      </c>
      <c r="F73" s="103">
        <f t="shared" si="15"/>
        <v>41382</v>
      </c>
      <c r="G73" s="102">
        <v>0.45950000000000002</v>
      </c>
      <c r="H73" s="102">
        <v>0.45950000000000002</v>
      </c>
      <c r="I73" s="87"/>
      <c r="J73" s="87"/>
      <c r="K73" s="103">
        <v>41382</v>
      </c>
      <c r="L73" s="258"/>
      <c r="M73" s="258"/>
      <c r="N73" s="258"/>
      <c r="O73" s="87"/>
      <c r="P73" s="98">
        <v>0</v>
      </c>
      <c r="Q73" s="86"/>
      <c r="R73" s="86"/>
      <c r="S73" s="86"/>
      <c r="T73" s="86">
        <f t="shared" si="16"/>
        <v>0</v>
      </c>
      <c r="U73" s="86"/>
      <c r="V73" s="86"/>
      <c r="W73" s="86"/>
      <c r="X73" s="86"/>
      <c r="Y73" s="86"/>
      <c r="Z73" s="86"/>
      <c r="AA73" s="86"/>
      <c r="AB73" s="86"/>
      <c r="AC73" s="132"/>
      <c r="AD73" s="132"/>
      <c r="AE73" s="132"/>
      <c r="AF73" s="132"/>
      <c r="AG73" s="132"/>
      <c r="AH73" s="132"/>
      <c r="AI73" s="132"/>
      <c r="AJ73" s="98">
        <v>0</v>
      </c>
      <c r="AK73" s="98"/>
      <c r="AL73" s="98"/>
      <c r="AM73" s="98"/>
      <c r="AN73" s="80">
        <f t="shared" si="17"/>
        <v>0</v>
      </c>
      <c r="AO73" s="98"/>
      <c r="AP73" s="98"/>
      <c r="AQ73" s="98"/>
      <c r="AR73" s="98"/>
      <c r="AS73" s="98"/>
      <c r="AT73" s="98"/>
      <c r="AU73" s="98"/>
      <c r="AV73" s="98"/>
      <c r="AW73" s="98"/>
      <c r="AX73" s="87"/>
      <c r="AY73" s="265" t="s">
        <v>338</v>
      </c>
    </row>
    <row r="74" spans="1:51" s="116" customFormat="1" ht="31.5" outlineLevel="1" x14ac:dyDescent="0.25">
      <c r="A74" s="99">
        <v>11.6</v>
      </c>
      <c r="B74" s="100" t="s">
        <v>133</v>
      </c>
      <c r="C74" s="101" t="s">
        <v>54</v>
      </c>
      <c r="D74" s="99" t="str">
        <f t="shared" si="13"/>
        <v>MERC/TECH 1/CAPEX/20122013/00190</v>
      </c>
      <c r="E74" s="146">
        <f t="shared" si="14"/>
        <v>41178</v>
      </c>
      <c r="F74" s="103">
        <f t="shared" si="15"/>
        <v>41382</v>
      </c>
      <c r="G74" s="102">
        <v>0.83</v>
      </c>
      <c r="H74" s="102">
        <v>0.83</v>
      </c>
      <c r="I74" s="87"/>
      <c r="J74" s="87"/>
      <c r="K74" s="103">
        <v>41382</v>
      </c>
      <c r="L74" s="258"/>
      <c r="M74" s="258"/>
      <c r="N74" s="258"/>
      <c r="O74" s="87"/>
      <c r="P74" s="98">
        <v>0</v>
      </c>
      <c r="Q74" s="86"/>
      <c r="R74" s="86"/>
      <c r="S74" s="86"/>
      <c r="T74" s="86">
        <f t="shared" si="16"/>
        <v>0</v>
      </c>
      <c r="U74" s="86"/>
      <c r="V74" s="86"/>
      <c r="W74" s="86"/>
      <c r="X74" s="86"/>
      <c r="Y74" s="86"/>
      <c r="Z74" s="86"/>
      <c r="AA74" s="86"/>
      <c r="AB74" s="86"/>
      <c r="AC74" s="132"/>
      <c r="AD74" s="132"/>
      <c r="AE74" s="132"/>
      <c r="AF74" s="132"/>
      <c r="AG74" s="132"/>
      <c r="AH74" s="132"/>
      <c r="AI74" s="132"/>
      <c r="AJ74" s="98">
        <v>0</v>
      </c>
      <c r="AK74" s="98"/>
      <c r="AL74" s="98"/>
      <c r="AM74" s="98"/>
      <c r="AN74" s="80">
        <f t="shared" si="17"/>
        <v>0</v>
      </c>
      <c r="AO74" s="98"/>
      <c r="AP74" s="98"/>
      <c r="AQ74" s="98"/>
      <c r="AR74" s="98"/>
      <c r="AS74" s="98"/>
      <c r="AT74" s="98"/>
      <c r="AU74" s="98"/>
      <c r="AV74" s="98"/>
      <c r="AW74" s="98"/>
      <c r="AX74" s="87"/>
      <c r="AY74" s="265" t="s">
        <v>338</v>
      </c>
    </row>
    <row r="75" spans="1:51" s="116" customFormat="1" ht="31.5" outlineLevel="1" x14ac:dyDescent="0.25">
      <c r="A75" s="99">
        <v>11.7</v>
      </c>
      <c r="B75" s="100" t="s">
        <v>134</v>
      </c>
      <c r="C75" s="101" t="s">
        <v>54</v>
      </c>
      <c r="D75" s="99" t="str">
        <f t="shared" si="13"/>
        <v>MERC/TECH 1/CAPEX/20122013/00190</v>
      </c>
      <c r="E75" s="146">
        <f t="shared" si="14"/>
        <v>41178</v>
      </c>
      <c r="F75" s="103">
        <f t="shared" si="15"/>
        <v>41382</v>
      </c>
      <c r="G75" s="102">
        <v>0.6</v>
      </c>
      <c r="H75" s="102">
        <v>0.6</v>
      </c>
      <c r="I75" s="87"/>
      <c r="J75" s="87"/>
      <c r="K75" s="103">
        <v>41382</v>
      </c>
      <c r="L75" s="258"/>
      <c r="M75" s="258"/>
      <c r="N75" s="258"/>
      <c r="O75" s="87"/>
      <c r="P75" s="98">
        <v>0</v>
      </c>
      <c r="Q75" s="86"/>
      <c r="R75" s="86"/>
      <c r="S75" s="86"/>
      <c r="T75" s="86">
        <f t="shared" si="16"/>
        <v>0</v>
      </c>
      <c r="U75" s="86"/>
      <c r="V75" s="86"/>
      <c r="W75" s="86"/>
      <c r="X75" s="86"/>
      <c r="Y75" s="86"/>
      <c r="Z75" s="86"/>
      <c r="AA75" s="86"/>
      <c r="AB75" s="86"/>
      <c r="AC75" s="132"/>
      <c r="AD75" s="132"/>
      <c r="AE75" s="132"/>
      <c r="AF75" s="132"/>
      <c r="AG75" s="132"/>
      <c r="AH75" s="132"/>
      <c r="AI75" s="132"/>
      <c r="AJ75" s="98">
        <v>0</v>
      </c>
      <c r="AK75" s="98"/>
      <c r="AL75" s="98"/>
      <c r="AM75" s="98"/>
      <c r="AN75" s="80">
        <f t="shared" si="17"/>
        <v>0</v>
      </c>
      <c r="AO75" s="98"/>
      <c r="AP75" s="98"/>
      <c r="AQ75" s="98"/>
      <c r="AR75" s="98"/>
      <c r="AS75" s="98"/>
      <c r="AT75" s="98"/>
      <c r="AU75" s="98"/>
      <c r="AV75" s="98"/>
      <c r="AW75" s="98"/>
      <c r="AX75" s="87"/>
      <c r="AY75" s="265" t="s">
        <v>338</v>
      </c>
    </row>
    <row r="76" spans="1:51" s="116" customFormat="1" ht="31.5" outlineLevel="1" x14ac:dyDescent="0.25">
      <c r="A76" s="99">
        <v>11.8</v>
      </c>
      <c r="B76" s="100" t="s">
        <v>135</v>
      </c>
      <c r="C76" s="101" t="s">
        <v>54</v>
      </c>
      <c r="D76" s="99" t="str">
        <f t="shared" si="13"/>
        <v>MERC/TECH 1/CAPEX/20122013/00190</v>
      </c>
      <c r="E76" s="146">
        <f t="shared" si="14"/>
        <v>41178</v>
      </c>
      <c r="F76" s="103">
        <f t="shared" si="15"/>
        <v>41382</v>
      </c>
      <c r="G76" s="102">
        <v>2.8674249999999999</v>
      </c>
      <c r="H76" s="102">
        <v>2.8674249999999999</v>
      </c>
      <c r="I76" s="87"/>
      <c r="J76" s="87"/>
      <c r="K76" s="103">
        <v>41382</v>
      </c>
      <c r="L76" s="258"/>
      <c r="M76" s="258"/>
      <c r="N76" s="258"/>
      <c r="O76" s="87"/>
      <c r="P76" s="98">
        <v>0</v>
      </c>
      <c r="Q76" s="86"/>
      <c r="R76" s="86"/>
      <c r="S76" s="86"/>
      <c r="T76" s="86">
        <f t="shared" si="16"/>
        <v>0</v>
      </c>
      <c r="U76" s="86"/>
      <c r="V76" s="86"/>
      <c r="W76" s="86"/>
      <c r="X76" s="86"/>
      <c r="Y76" s="86"/>
      <c r="Z76" s="86"/>
      <c r="AA76" s="86"/>
      <c r="AB76" s="86"/>
      <c r="AC76" s="132"/>
      <c r="AD76" s="132"/>
      <c r="AE76" s="132"/>
      <c r="AF76" s="132"/>
      <c r="AG76" s="132"/>
      <c r="AH76" s="132"/>
      <c r="AI76" s="132"/>
      <c r="AJ76" s="98">
        <v>0</v>
      </c>
      <c r="AK76" s="98"/>
      <c r="AL76" s="98"/>
      <c r="AM76" s="98"/>
      <c r="AN76" s="80">
        <f t="shared" si="17"/>
        <v>0</v>
      </c>
      <c r="AO76" s="98"/>
      <c r="AP76" s="98"/>
      <c r="AQ76" s="98"/>
      <c r="AR76" s="98"/>
      <c r="AS76" s="98"/>
      <c r="AT76" s="98"/>
      <c r="AU76" s="98"/>
      <c r="AV76" s="98"/>
      <c r="AW76" s="98"/>
      <c r="AX76" s="87"/>
      <c r="AY76" s="265" t="s">
        <v>338</v>
      </c>
    </row>
    <row r="77" spans="1:51" s="116" customFormat="1" ht="31.5" outlineLevel="1" x14ac:dyDescent="0.25">
      <c r="A77" s="99">
        <v>11.9</v>
      </c>
      <c r="B77" s="100" t="s">
        <v>136</v>
      </c>
      <c r="C77" s="101" t="s">
        <v>54</v>
      </c>
      <c r="D77" s="99" t="str">
        <f t="shared" si="13"/>
        <v>MERC/TECH 1/CAPEX/20122013/00190</v>
      </c>
      <c r="E77" s="146">
        <f t="shared" si="14"/>
        <v>41178</v>
      </c>
      <c r="F77" s="103">
        <f t="shared" si="15"/>
        <v>41382</v>
      </c>
      <c r="G77" s="102">
        <v>3.8959999999999999</v>
      </c>
      <c r="H77" s="102">
        <v>3.8959999999999999</v>
      </c>
      <c r="I77" s="87"/>
      <c r="J77" s="87"/>
      <c r="K77" s="103">
        <v>41382</v>
      </c>
      <c r="L77" s="258"/>
      <c r="M77" s="258"/>
      <c r="N77" s="258"/>
      <c r="O77" s="87"/>
      <c r="P77" s="98">
        <v>0</v>
      </c>
      <c r="Q77" s="86"/>
      <c r="R77" s="86"/>
      <c r="S77" s="86"/>
      <c r="T77" s="86">
        <f t="shared" si="16"/>
        <v>0</v>
      </c>
      <c r="U77" s="86"/>
      <c r="V77" s="86"/>
      <c r="W77" s="86"/>
      <c r="X77" s="86"/>
      <c r="Y77" s="86"/>
      <c r="Z77" s="86"/>
      <c r="AA77" s="86"/>
      <c r="AB77" s="86"/>
      <c r="AC77" s="132"/>
      <c r="AD77" s="132"/>
      <c r="AE77" s="132"/>
      <c r="AF77" s="132"/>
      <c r="AG77" s="132"/>
      <c r="AH77" s="132"/>
      <c r="AI77" s="132"/>
      <c r="AJ77" s="98">
        <v>0</v>
      </c>
      <c r="AK77" s="98"/>
      <c r="AL77" s="98"/>
      <c r="AM77" s="98"/>
      <c r="AN77" s="80">
        <f t="shared" si="17"/>
        <v>0</v>
      </c>
      <c r="AO77" s="98"/>
      <c r="AP77" s="98"/>
      <c r="AQ77" s="98"/>
      <c r="AR77" s="98"/>
      <c r="AS77" s="98"/>
      <c r="AT77" s="98"/>
      <c r="AU77" s="98"/>
      <c r="AV77" s="98"/>
      <c r="AW77" s="98"/>
      <c r="AX77" s="87"/>
      <c r="AY77" s="265" t="s">
        <v>338</v>
      </c>
    </row>
    <row r="78" spans="1:51" s="116" customFormat="1" ht="31.5" outlineLevel="1" x14ac:dyDescent="0.25">
      <c r="A78" s="99"/>
      <c r="B78" s="100" t="s">
        <v>28</v>
      </c>
      <c r="C78" s="101" t="s">
        <v>28</v>
      </c>
      <c r="D78" s="99" t="str">
        <f t="shared" si="13"/>
        <v>MERC/TECH 1/CAPEX/20122013/00190</v>
      </c>
      <c r="E78" s="146">
        <f t="shared" si="14"/>
        <v>41178</v>
      </c>
      <c r="F78" s="103">
        <f t="shared" si="15"/>
        <v>41382</v>
      </c>
      <c r="G78" s="102">
        <v>3.07</v>
      </c>
      <c r="H78" s="102">
        <v>3.07</v>
      </c>
      <c r="I78" s="87"/>
      <c r="J78" s="87"/>
      <c r="K78" s="103">
        <v>41382</v>
      </c>
      <c r="L78" s="258"/>
      <c r="M78" s="258"/>
      <c r="N78" s="258"/>
      <c r="O78" s="87"/>
      <c r="P78" s="98"/>
      <c r="Q78" s="86"/>
      <c r="R78" s="86"/>
      <c r="S78" s="86"/>
      <c r="T78" s="86">
        <f t="shared" si="16"/>
        <v>0</v>
      </c>
      <c r="U78" s="86"/>
      <c r="V78" s="86"/>
      <c r="W78" s="86"/>
      <c r="X78" s="86"/>
      <c r="Y78" s="86"/>
      <c r="Z78" s="86"/>
      <c r="AA78" s="86"/>
      <c r="AB78" s="86"/>
      <c r="AC78" s="132"/>
      <c r="AD78" s="132"/>
      <c r="AE78" s="132"/>
      <c r="AF78" s="132"/>
      <c r="AG78" s="132"/>
      <c r="AH78" s="132"/>
      <c r="AI78" s="132"/>
      <c r="AJ78" s="98"/>
      <c r="AK78" s="98"/>
      <c r="AL78" s="98"/>
      <c r="AM78" s="98"/>
      <c r="AN78" s="80">
        <f t="shared" si="17"/>
        <v>0</v>
      </c>
      <c r="AO78" s="98"/>
      <c r="AP78" s="98"/>
      <c r="AQ78" s="98"/>
      <c r="AR78" s="98"/>
      <c r="AS78" s="98"/>
      <c r="AT78" s="98"/>
      <c r="AU78" s="98"/>
      <c r="AV78" s="98"/>
      <c r="AW78" s="98"/>
      <c r="AX78" s="87"/>
      <c r="AY78" s="265"/>
    </row>
    <row r="79" spans="1:51" s="13" customFormat="1" ht="47.25" outlineLevel="1" x14ac:dyDescent="0.25">
      <c r="A79" s="238">
        <v>12</v>
      </c>
      <c r="B79" s="239" t="s">
        <v>137</v>
      </c>
      <c r="C79" s="238" t="s">
        <v>53</v>
      </c>
      <c r="D79" s="238" t="s">
        <v>279</v>
      </c>
      <c r="E79" s="240">
        <v>41438</v>
      </c>
      <c r="F79" s="240">
        <v>41551</v>
      </c>
      <c r="G79" s="241">
        <f>SUM(G80:G82)</f>
        <v>10.083855999999999</v>
      </c>
      <c r="H79" s="241">
        <f>SUM(H80:H82)</f>
        <v>10.083855999999999</v>
      </c>
      <c r="I79" s="230"/>
      <c r="J79" s="230"/>
      <c r="K79" s="242">
        <v>41551</v>
      </c>
      <c r="L79" s="243"/>
      <c r="M79" s="243"/>
      <c r="N79" s="243"/>
      <c r="O79" s="230"/>
      <c r="P79" s="244"/>
      <c r="Q79" s="245"/>
      <c r="R79" s="245"/>
      <c r="S79" s="245"/>
      <c r="T79" s="81">
        <f t="shared" si="16"/>
        <v>0</v>
      </c>
      <c r="U79" s="246"/>
      <c r="V79" s="246"/>
      <c r="W79" s="247"/>
      <c r="X79" s="247"/>
      <c r="Y79" s="247"/>
      <c r="Z79" s="247"/>
      <c r="AA79" s="247"/>
      <c r="AB79" s="247"/>
      <c r="AC79" s="248"/>
      <c r="AD79" s="248"/>
      <c r="AE79" s="248"/>
      <c r="AF79" s="248"/>
      <c r="AG79" s="248"/>
      <c r="AH79" s="248"/>
      <c r="AI79" s="248"/>
      <c r="AJ79" s="244"/>
      <c r="AK79" s="244"/>
      <c r="AL79" s="244"/>
      <c r="AM79" s="244"/>
      <c r="AN79" s="80">
        <f t="shared" si="17"/>
        <v>0</v>
      </c>
      <c r="AO79" s="249"/>
      <c r="AP79" s="249"/>
      <c r="AQ79" s="249"/>
      <c r="AR79" s="249"/>
      <c r="AS79" s="249"/>
      <c r="AT79" s="249"/>
      <c r="AU79" s="249"/>
      <c r="AV79" s="249"/>
      <c r="AW79" s="249"/>
      <c r="AX79" s="230"/>
      <c r="AY79" s="250"/>
    </row>
    <row r="80" spans="1:51" s="13" customFormat="1" ht="31.5" outlineLevel="1" x14ac:dyDescent="0.25">
      <c r="A80" s="252">
        <v>12.1</v>
      </c>
      <c r="B80" s="253" t="s">
        <v>138</v>
      </c>
      <c r="C80" s="254" t="s">
        <v>54</v>
      </c>
      <c r="D80" s="252" t="str">
        <f t="shared" ref="D80:E82" si="18">D79</f>
        <v>MERC/TECH 1/CAPEX/20132014/01366</v>
      </c>
      <c r="E80" s="255">
        <f t="shared" si="18"/>
        <v>41438</v>
      </c>
      <c r="F80" s="242">
        <f>IF(F79=0,"-",F79)</f>
        <v>41551</v>
      </c>
      <c r="G80" s="256">
        <v>2.08</v>
      </c>
      <c r="H80" s="256">
        <v>2.08</v>
      </c>
      <c r="I80" s="230"/>
      <c r="J80" s="230"/>
      <c r="K80" s="242">
        <v>41551</v>
      </c>
      <c r="L80" s="243"/>
      <c r="M80" s="243"/>
      <c r="N80" s="243"/>
      <c r="O80" s="230"/>
      <c r="P80" s="229">
        <v>2.0369565389999997</v>
      </c>
      <c r="Q80" s="269"/>
      <c r="R80" s="269"/>
      <c r="S80" s="269"/>
      <c r="T80" s="86">
        <f t="shared" si="16"/>
        <v>2.0369565389999997</v>
      </c>
      <c r="U80" s="269"/>
      <c r="V80" s="269"/>
      <c r="W80" s="269"/>
      <c r="X80" s="269"/>
      <c r="Y80" s="269"/>
      <c r="Z80" s="269"/>
      <c r="AA80" s="269"/>
      <c r="AB80" s="269"/>
      <c r="AC80" s="248"/>
      <c r="AD80" s="248"/>
      <c r="AE80" s="248"/>
      <c r="AF80" s="248"/>
      <c r="AG80" s="248"/>
      <c r="AH80" s="248"/>
      <c r="AI80" s="248"/>
      <c r="AJ80" s="229">
        <v>2.0369565389999997</v>
      </c>
      <c r="AK80" s="229"/>
      <c r="AL80" s="229"/>
      <c r="AM80" s="229"/>
      <c r="AN80" s="80">
        <f t="shared" si="17"/>
        <v>2.0369565389999997</v>
      </c>
      <c r="AO80" s="229"/>
      <c r="AP80" s="229"/>
      <c r="AQ80" s="229"/>
      <c r="AR80" s="229"/>
      <c r="AS80" s="229"/>
      <c r="AT80" s="229"/>
      <c r="AU80" s="229"/>
      <c r="AV80" s="229"/>
      <c r="AW80" s="229"/>
      <c r="AX80" s="230"/>
      <c r="AY80" s="257" t="s">
        <v>342</v>
      </c>
    </row>
    <row r="81" spans="1:51" s="13" customFormat="1" ht="31.5" outlineLevel="1" x14ac:dyDescent="0.25">
      <c r="A81" s="252">
        <v>12.2</v>
      </c>
      <c r="B81" s="253" t="s">
        <v>139</v>
      </c>
      <c r="C81" s="254" t="s">
        <v>54</v>
      </c>
      <c r="D81" s="252" t="str">
        <f t="shared" si="18"/>
        <v>MERC/TECH 1/CAPEX/20132014/01366</v>
      </c>
      <c r="E81" s="255">
        <f t="shared" si="18"/>
        <v>41438</v>
      </c>
      <c r="F81" s="242">
        <f>IF(F80=0,"-",F80)</f>
        <v>41551</v>
      </c>
      <c r="G81" s="256">
        <v>7.1338559999999998</v>
      </c>
      <c r="H81" s="256">
        <v>7.1338559999999998</v>
      </c>
      <c r="I81" s="230"/>
      <c r="J81" s="230"/>
      <c r="K81" s="242">
        <v>41551</v>
      </c>
      <c r="L81" s="243"/>
      <c r="M81" s="243"/>
      <c r="N81" s="243"/>
      <c r="O81" s="230"/>
      <c r="P81" s="229">
        <v>0</v>
      </c>
      <c r="Q81" s="229">
        <v>0</v>
      </c>
      <c r="R81" s="229">
        <v>0</v>
      </c>
      <c r="S81" s="229">
        <v>0</v>
      </c>
      <c r="T81" s="98">
        <f t="shared" si="16"/>
        <v>0</v>
      </c>
      <c r="U81" s="229">
        <v>0</v>
      </c>
      <c r="V81" s="229">
        <v>0</v>
      </c>
      <c r="W81" s="229">
        <v>0</v>
      </c>
      <c r="X81" s="63">
        <v>5</v>
      </c>
      <c r="Y81" s="229"/>
      <c r="Z81" s="229"/>
      <c r="AA81" s="229"/>
      <c r="AB81" s="229"/>
      <c r="AC81" s="248"/>
      <c r="AD81" s="248"/>
      <c r="AE81" s="248"/>
      <c r="AF81" s="248"/>
      <c r="AG81" s="248"/>
      <c r="AH81" s="248"/>
      <c r="AI81" s="248"/>
      <c r="AJ81" s="229">
        <v>0</v>
      </c>
      <c r="AK81" s="229">
        <v>0</v>
      </c>
      <c r="AL81" s="229">
        <v>0</v>
      </c>
      <c r="AM81" s="229">
        <v>0</v>
      </c>
      <c r="AN81" s="80">
        <f t="shared" si="17"/>
        <v>0</v>
      </c>
      <c r="AO81" s="229">
        <v>0</v>
      </c>
      <c r="AP81" s="229">
        <v>0</v>
      </c>
      <c r="AQ81" s="229">
        <v>0</v>
      </c>
      <c r="AR81" s="63">
        <v>5</v>
      </c>
      <c r="AS81" s="229"/>
      <c r="AT81" s="229"/>
      <c r="AU81" s="229"/>
      <c r="AV81" s="229"/>
      <c r="AW81" s="229"/>
      <c r="AX81" s="230" t="s">
        <v>365</v>
      </c>
      <c r="AY81" s="257" t="s">
        <v>336</v>
      </c>
    </row>
    <row r="82" spans="1:51" s="13" customFormat="1" ht="31.5" outlineLevel="1" x14ac:dyDescent="0.25">
      <c r="A82" s="252"/>
      <c r="B82" s="253" t="s">
        <v>28</v>
      </c>
      <c r="C82" s="254" t="s">
        <v>28</v>
      </c>
      <c r="D82" s="252" t="str">
        <f t="shared" si="18"/>
        <v>MERC/TECH 1/CAPEX/20132014/01366</v>
      </c>
      <c r="E82" s="255">
        <f t="shared" si="18"/>
        <v>41438</v>
      </c>
      <c r="F82" s="242">
        <f>IF(F81=0,"-",F81)</f>
        <v>41551</v>
      </c>
      <c r="G82" s="256">
        <v>0.87</v>
      </c>
      <c r="H82" s="256">
        <v>0.87</v>
      </c>
      <c r="I82" s="230"/>
      <c r="J82" s="230"/>
      <c r="K82" s="242">
        <v>41551</v>
      </c>
      <c r="L82" s="243"/>
      <c r="M82" s="243"/>
      <c r="N82" s="243"/>
      <c r="O82" s="230"/>
      <c r="P82" s="229"/>
      <c r="Q82" s="269"/>
      <c r="R82" s="269"/>
      <c r="S82" s="269"/>
      <c r="T82" s="86">
        <f t="shared" si="16"/>
        <v>0</v>
      </c>
      <c r="U82" s="269"/>
      <c r="V82" s="269"/>
      <c r="W82" s="269"/>
      <c r="X82" s="269"/>
      <c r="Y82" s="269"/>
      <c r="Z82" s="269"/>
      <c r="AA82" s="269"/>
      <c r="AB82" s="269"/>
      <c r="AC82" s="248"/>
      <c r="AD82" s="248"/>
      <c r="AE82" s="248"/>
      <c r="AF82" s="248"/>
      <c r="AG82" s="248"/>
      <c r="AH82" s="248"/>
      <c r="AI82" s="248"/>
      <c r="AJ82" s="229"/>
      <c r="AK82" s="229"/>
      <c r="AL82" s="229"/>
      <c r="AM82" s="229"/>
      <c r="AN82" s="80">
        <f t="shared" si="17"/>
        <v>0</v>
      </c>
      <c r="AO82" s="229"/>
      <c r="AP82" s="229"/>
      <c r="AQ82" s="229"/>
      <c r="AR82" s="229"/>
      <c r="AS82" s="229"/>
      <c r="AT82" s="229"/>
      <c r="AU82" s="229"/>
      <c r="AV82" s="229"/>
      <c r="AW82" s="229"/>
      <c r="AX82" s="230"/>
      <c r="AY82" s="257"/>
    </row>
    <row r="83" spans="1:51" s="116" customFormat="1" ht="47.25" outlineLevel="1" x14ac:dyDescent="0.25">
      <c r="A83" s="106">
        <v>13</v>
      </c>
      <c r="B83" s="107" t="s">
        <v>140</v>
      </c>
      <c r="C83" s="106" t="s">
        <v>53</v>
      </c>
      <c r="D83" s="106" t="s">
        <v>280</v>
      </c>
      <c r="E83" s="147">
        <v>41459</v>
      </c>
      <c r="F83" s="147">
        <v>41647</v>
      </c>
      <c r="G83" s="82">
        <f>SUM(G84:G90)</f>
        <v>76.570000000000007</v>
      </c>
      <c r="H83" s="82">
        <f>SUM(H84:H90)</f>
        <v>76.570000000000007</v>
      </c>
      <c r="I83" s="87"/>
      <c r="J83" s="87"/>
      <c r="K83" s="103">
        <v>41647</v>
      </c>
      <c r="L83" s="258"/>
      <c r="M83" s="258"/>
      <c r="N83" s="258"/>
      <c r="O83" s="87"/>
      <c r="P83" s="80"/>
      <c r="Q83" s="81"/>
      <c r="R83" s="81"/>
      <c r="S83" s="81"/>
      <c r="T83" s="81">
        <f t="shared" si="16"/>
        <v>0</v>
      </c>
      <c r="U83" s="259"/>
      <c r="V83" s="259"/>
      <c r="W83" s="260"/>
      <c r="X83" s="260"/>
      <c r="Y83" s="260"/>
      <c r="Z83" s="260"/>
      <c r="AA83" s="260"/>
      <c r="AB83" s="260"/>
      <c r="AC83" s="132"/>
      <c r="AD83" s="132"/>
      <c r="AE83" s="132"/>
      <c r="AF83" s="132"/>
      <c r="AG83" s="132"/>
      <c r="AH83" s="132"/>
      <c r="AI83" s="132"/>
      <c r="AJ83" s="80"/>
      <c r="AK83" s="80"/>
      <c r="AL83" s="80"/>
      <c r="AM83" s="80"/>
      <c r="AN83" s="80">
        <f t="shared" si="17"/>
        <v>0</v>
      </c>
      <c r="AO83" s="261"/>
      <c r="AP83" s="261"/>
      <c r="AQ83" s="261"/>
      <c r="AR83" s="261"/>
      <c r="AS83" s="261"/>
      <c r="AT83" s="261"/>
      <c r="AU83" s="261"/>
      <c r="AV83" s="261"/>
      <c r="AW83" s="261"/>
      <c r="AX83" s="87"/>
      <c r="AY83" s="262"/>
    </row>
    <row r="84" spans="1:51" s="116" customFormat="1" ht="31.5" outlineLevel="1" x14ac:dyDescent="0.25">
      <c r="A84" s="99">
        <v>13.1</v>
      </c>
      <c r="B84" s="100" t="s">
        <v>141</v>
      </c>
      <c r="C84" s="101" t="s">
        <v>54</v>
      </c>
      <c r="D84" s="99" t="str">
        <f t="shared" ref="D84:E90" si="19">D83</f>
        <v>MERC/TECH 1/CAPEX/20132014/01936</v>
      </c>
      <c r="E84" s="146">
        <f t="shared" si="19"/>
        <v>41459</v>
      </c>
      <c r="F84" s="103">
        <f t="shared" ref="F84:F90" si="20">IF(F83=0,"-",F83)</f>
        <v>41647</v>
      </c>
      <c r="G84" s="102">
        <v>32.76</v>
      </c>
      <c r="H84" s="102">
        <v>32.76</v>
      </c>
      <c r="I84" s="87"/>
      <c r="J84" s="87"/>
      <c r="K84" s="103">
        <v>41647</v>
      </c>
      <c r="L84" s="258"/>
      <c r="M84" s="258"/>
      <c r="N84" s="258"/>
      <c r="O84" s="87"/>
      <c r="P84" s="98">
        <v>11.660929755000002</v>
      </c>
      <c r="Q84" s="98">
        <v>0</v>
      </c>
      <c r="R84" s="98">
        <v>0</v>
      </c>
      <c r="S84" s="98">
        <v>0</v>
      </c>
      <c r="T84" s="98">
        <f t="shared" si="16"/>
        <v>11.660929755000002</v>
      </c>
      <c r="U84" s="98">
        <v>0</v>
      </c>
      <c r="V84" s="98">
        <v>0</v>
      </c>
      <c r="W84" s="98">
        <v>0</v>
      </c>
      <c r="X84" s="98"/>
      <c r="Y84" s="98"/>
      <c r="Z84" s="98"/>
      <c r="AA84" s="98"/>
      <c r="AB84" s="98"/>
      <c r="AC84" s="132"/>
      <c r="AD84" s="132"/>
      <c r="AE84" s="132"/>
      <c r="AF84" s="132"/>
      <c r="AG84" s="132"/>
      <c r="AH84" s="132"/>
      <c r="AI84" s="132"/>
      <c r="AJ84" s="98">
        <v>11.660929755000002</v>
      </c>
      <c r="AK84" s="98">
        <v>0</v>
      </c>
      <c r="AL84" s="98">
        <v>0</v>
      </c>
      <c r="AM84" s="98">
        <v>0</v>
      </c>
      <c r="AN84" s="80">
        <f t="shared" si="17"/>
        <v>11.660929755000002</v>
      </c>
      <c r="AO84" s="98">
        <v>0</v>
      </c>
      <c r="AP84" s="98">
        <v>0</v>
      </c>
      <c r="AQ84" s="98">
        <v>0</v>
      </c>
      <c r="AR84" s="98"/>
      <c r="AS84" s="98"/>
      <c r="AT84" s="98"/>
      <c r="AU84" s="98"/>
      <c r="AV84" s="98"/>
      <c r="AW84" s="98"/>
      <c r="AX84" s="87"/>
      <c r="AY84" s="265" t="s">
        <v>342</v>
      </c>
    </row>
    <row r="85" spans="1:51" s="116" customFormat="1" ht="47.25" outlineLevel="1" x14ac:dyDescent="0.25">
      <c r="A85" s="99">
        <v>13.2</v>
      </c>
      <c r="B85" s="100" t="s">
        <v>142</v>
      </c>
      <c r="C85" s="101" t="s">
        <v>54</v>
      </c>
      <c r="D85" s="99" t="str">
        <f t="shared" si="19"/>
        <v>MERC/TECH 1/CAPEX/20132014/01936</v>
      </c>
      <c r="E85" s="146">
        <f t="shared" si="19"/>
        <v>41459</v>
      </c>
      <c r="F85" s="103">
        <f t="shared" si="20"/>
        <v>41647</v>
      </c>
      <c r="G85" s="102">
        <v>3.88</v>
      </c>
      <c r="H85" s="102">
        <v>3.88</v>
      </c>
      <c r="I85" s="87"/>
      <c r="J85" s="87"/>
      <c r="K85" s="103">
        <v>41647</v>
      </c>
      <c r="L85" s="258"/>
      <c r="M85" s="258"/>
      <c r="N85" s="258"/>
      <c r="O85" s="87"/>
      <c r="P85" s="98">
        <v>3.5012203659999996</v>
      </c>
      <c r="Q85" s="98">
        <v>0</v>
      </c>
      <c r="R85" s="98">
        <v>0</v>
      </c>
      <c r="S85" s="98">
        <v>0</v>
      </c>
      <c r="T85" s="98">
        <f t="shared" si="16"/>
        <v>3.5012203659999996</v>
      </c>
      <c r="U85" s="98">
        <v>0</v>
      </c>
      <c r="V85" s="98">
        <v>0</v>
      </c>
      <c r="W85" s="98">
        <v>0</v>
      </c>
      <c r="X85" s="98"/>
      <c r="Y85" s="98"/>
      <c r="Z85" s="98"/>
      <c r="AA85" s="98"/>
      <c r="AB85" s="98"/>
      <c r="AC85" s="132"/>
      <c r="AD85" s="132"/>
      <c r="AE85" s="132"/>
      <c r="AF85" s="132"/>
      <c r="AG85" s="132"/>
      <c r="AH85" s="132"/>
      <c r="AI85" s="132"/>
      <c r="AJ85" s="98">
        <v>3.5012203659999996</v>
      </c>
      <c r="AK85" s="98">
        <v>0</v>
      </c>
      <c r="AL85" s="98">
        <v>0</v>
      </c>
      <c r="AM85" s="98">
        <v>0</v>
      </c>
      <c r="AN85" s="80">
        <f t="shared" si="17"/>
        <v>3.5012203659999996</v>
      </c>
      <c r="AO85" s="98">
        <v>0</v>
      </c>
      <c r="AP85" s="98">
        <v>0</v>
      </c>
      <c r="AQ85" s="98">
        <v>0</v>
      </c>
      <c r="AR85" s="98"/>
      <c r="AS85" s="98"/>
      <c r="AT85" s="98"/>
      <c r="AU85" s="98"/>
      <c r="AV85" s="98"/>
      <c r="AW85" s="98"/>
      <c r="AX85" s="87"/>
      <c r="AY85" s="265" t="s">
        <v>342</v>
      </c>
    </row>
    <row r="86" spans="1:51" s="116" customFormat="1" ht="31.5" outlineLevel="1" x14ac:dyDescent="0.25">
      <c r="A86" s="99">
        <v>13.3</v>
      </c>
      <c r="B86" s="100" t="s">
        <v>143</v>
      </c>
      <c r="C86" s="101" t="s">
        <v>54</v>
      </c>
      <c r="D86" s="99" t="str">
        <f t="shared" si="19"/>
        <v>MERC/TECH 1/CAPEX/20132014/01936</v>
      </c>
      <c r="E86" s="146">
        <f t="shared" si="19"/>
        <v>41459</v>
      </c>
      <c r="F86" s="103">
        <f t="shared" si="20"/>
        <v>41647</v>
      </c>
      <c r="G86" s="102">
        <v>9.81</v>
      </c>
      <c r="H86" s="102">
        <v>9.81</v>
      </c>
      <c r="I86" s="87"/>
      <c r="J86" s="87"/>
      <c r="K86" s="103">
        <v>41647</v>
      </c>
      <c r="L86" s="258"/>
      <c r="M86" s="258"/>
      <c r="N86" s="258"/>
      <c r="O86" s="87"/>
      <c r="P86" s="98">
        <v>3.952126834</v>
      </c>
      <c r="Q86" s="98">
        <v>0.973167966</v>
      </c>
      <c r="R86" s="98">
        <v>0</v>
      </c>
      <c r="S86" s="98">
        <v>0</v>
      </c>
      <c r="T86" s="98">
        <f t="shared" si="16"/>
        <v>4.9252947999999996</v>
      </c>
      <c r="U86" s="98">
        <v>0</v>
      </c>
      <c r="V86" s="98">
        <v>0</v>
      </c>
      <c r="W86" s="98">
        <v>0</v>
      </c>
      <c r="X86" s="98"/>
      <c r="Y86" s="98"/>
      <c r="Z86" s="98"/>
      <c r="AA86" s="98"/>
      <c r="AB86" s="98"/>
      <c r="AC86" s="132"/>
      <c r="AD86" s="132"/>
      <c r="AE86" s="132"/>
      <c r="AF86" s="132"/>
      <c r="AG86" s="132"/>
      <c r="AH86" s="132"/>
      <c r="AI86" s="132"/>
      <c r="AJ86" s="98">
        <v>0</v>
      </c>
      <c r="AK86" s="98">
        <v>4.9252947999999996</v>
      </c>
      <c r="AL86" s="98">
        <v>0</v>
      </c>
      <c r="AM86" s="98">
        <v>0</v>
      </c>
      <c r="AN86" s="80">
        <f t="shared" si="17"/>
        <v>4.9252947999999996</v>
      </c>
      <c r="AO86" s="98">
        <v>0</v>
      </c>
      <c r="AP86" s="98">
        <v>0</v>
      </c>
      <c r="AQ86" s="98">
        <v>0</v>
      </c>
      <c r="AR86" s="98"/>
      <c r="AS86" s="98"/>
      <c r="AT86" s="98"/>
      <c r="AU86" s="98"/>
      <c r="AV86" s="98"/>
      <c r="AW86" s="98"/>
      <c r="AX86" s="87"/>
      <c r="AY86" s="265" t="s">
        <v>342</v>
      </c>
    </row>
    <row r="87" spans="1:51" s="116" customFormat="1" ht="31.5" outlineLevel="1" x14ac:dyDescent="0.25">
      <c r="A87" s="99">
        <v>13.4</v>
      </c>
      <c r="B87" s="100" t="s">
        <v>144</v>
      </c>
      <c r="C87" s="101" t="s">
        <v>54</v>
      </c>
      <c r="D87" s="99" t="str">
        <f t="shared" si="19"/>
        <v>MERC/TECH 1/CAPEX/20132014/01936</v>
      </c>
      <c r="E87" s="146">
        <f t="shared" si="19"/>
        <v>41459</v>
      </c>
      <c r="F87" s="103">
        <f t="shared" si="20"/>
        <v>41647</v>
      </c>
      <c r="G87" s="102">
        <v>4.76</v>
      </c>
      <c r="H87" s="102">
        <v>4.76</v>
      </c>
      <c r="I87" s="87"/>
      <c r="J87" s="87"/>
      <c r="K87" s="103">
        <v>41647</v>
      </c>
      <c r="L87" s="258"/>
      <c r="M87" s="258"/>
      <c r="N87" s="258"/>
      <c r="O87" s="87"/>
      <c r="P87" s="98">
        <v>1.7334297160000001</v>
      </c>
      <c r="Q87" s="98">
        <v>1.0333593839999999</v>
      </c>
      <c r="R87" s="98">
        <v>0</v>
      </c>
      <c r="S87" s="98">
        <v>0</v>
      </c>
      <c r="T87" s="98">
        <f t="shared" si="16"/>
        <v>2.7667891</v>
      </c>
      <c r="U87" s="98">
        <v>0</v>
      </c>
      <c r="V87" s="98">
        <v>0</v>
      </c>
      <c r="W87" s="98">
        <v>0</v>
      </c>
      <c r="X87" s="98"/>
      <c r="Y87" s="98"/>
      <c r="Z87" s="98"/>
      <c r="AA87" s="98"/>
      <c r="AB87" s="98"/>
      <c r="AC87" s="132"/>
      <c r="AD87" s="132"/>
      <c r="AE87" s="132"/>
      <c r="AF87" s="132"/>
      <c r="AG87" s="132"/>
      <c r="AH87" s="132"/>
      <c r="AI87" s="132"/>
      <c r="AJ87" s="98">
        <v>0</v>
      </c>
      <c r="AK87" s="98">
        <v>2.7667891</v>
      </c>
      <c r="AL87" s="98">
        <v>0</v>
      </c>
      <c r="AM87" s="98">
        <v>0</v>
      </c>
      <c r="AN87" s="80">
        <f t="shared" si="17"/>
        <v>2.7667891</v>
      </c>
      <c r="AO87" s="98">
        <v>0</v>
      </c>
      <c r="AP87" s="98">
        <v>0</v>
      </c>
      <c r="AQ87" s="98">
        <v>0</v>
      </c>
      <c r="AR87" s="98"/>
      <c r="AS87" s="98"/>
      <c r="AT87" s="98"/>
      <c r="AU87" s="98"/>
      <c r="AV87" s="98"/>
      <c r="AW87" s="98"/>
      <c r="AX87" s="87"/>
      <c r="AY87" s="265" t="s">
        <v>342</v>
      </c>
    </row>
    <row r="88" spans="1:51" s="116" customFormat="1" ht="31.5" outlineLevel="1" x14ac:dyDescent="0.25">
      <c r="A88" s="99">
        <v>13.5</v>
      </c>
      <c r="B88" s="100" t="s">
        <v>145</v>
      </c>
      <c r="C88" s="101" t="s">
        <v>54</v>
      </c>
      <c r="D88" s="99" t="str">
        <f t="shared" si="19"/>
        <v>MERC/TECH 1/CAPEX/20132014/01936</v>
      </c>
      <c r="E88" s="146">
        <f t="shared" si="19"/>
        <v>41459</v>
      </c>
      <c r="F88" s="103">
        <f t="shared" si="20"/>
        <v>41647</v>
      </c>
      <c r="G88" s="102">
        <v>13.41</v>
      </c>
      <c r="H88" s="102">
        <v>13.41</v>
      </c>
      <c r="I88" s="87"/>
      <c r="J88" s="87"/>
      <c r="K88" s="103">
        <v>41647</v>
      </c>
      <c r="L88" s="258"/>
      <c r="M88" s="258"/>
      <c r="N88" s="258"/>
      <c r="O88" s="87"/>
      <c r="P88" s="98">
        <v>0</v>
      </c>
      <c r="Q88" s="98">
        <v>6.3205716000000001</v>
      </c>
      <c r="R88" s="98">
        <v>0</v>
      </c>
      <c r="S88" s="98">
        <v>0</v>
      </c>
      <c r="T88" s="98">
        <f t="shared" si="16"/>
        <v>6.3205716000000001</v>
      </c>
      <c r="U88" s="98">
        <v>0</v>
      </c>
      <c r="V88" s="98">
        <v>0</v>
      </c>
      <c r="W88" s="98">
        <v>0</v>
      </c>
      <c r="X88" s="98"/>
      <c r="Y88" s="98"/>
      <c r="Z88" s="98"/>
      <c r="AA88" s="98"/>
      <c r="AB88" s="98"/>
      <c r="AC88" s="132"/>
      <c r="AD88" s="132"/>
      <c r="AE88" s="132"/>
      <c r="AF88" s="132"/>
      <c r="AG88" s="132"/>
      <c r="AH88" s="132"/>
      <c r="AI88" s="132"/>
      <c r="AJ88" s="98">
        <v>0</v>
      </c>
      <c r="AK88" s="98">
        <v>6.3205716000000001</v>
      </c>
      <c r="AL88" s="98">
        <v>0</v>
      </c>
      <c r="AM88" s="98">
        <v>0</v>
      </c>
      <c r="AN88" s="80">
        <f t="shared" si="17"/>
        <v>6.3205716000000001</v>
      </c>
      <c r="AO88" s="98">
        <v>0</v>
      </c>
      <c r="AP88" s="98">
        <v>0</v>
      </c>
      <c r="AQ88" s="98">
        <v>0</v>
      </c>
      <c r="AR88" s="98"/>
      <c r="AS88" s="98"/>
      <c r="AT88" s="98"/>
      <c r="AU88" s="98"/>
      <c r="AV88" s="98"/>
      <c r="AW88" s="98"/>
      <c r="AX88" s="87"/>
      <c r="AY88" s="265" t="s">
        <v>342</v>
      </c>
    </row>
    <row r="89" spans="1:51" s="116" customFormat="1" ht="31.5" outlineLevel="1" x14ac:dyDescent="0.25">
      <c r="A89" s="99">
        <v>13.6</v>
      </c>
      <c r="B89" s="100" t="s">
        <v>146</v>
      </c>
      <c r="C89" s="101" t="s">
        <v>54</v>
      </c>
      <c r="D89" s="99" t="str">
        <f t="shared" si="19"/>
        <v>MERC/TECH 1/CAPEX/20132014/01936</v>
      </c>
      <c r="E89" s="146">
        <f t="shared" si="19"/>
        <v>41459</v>
      </c>
      <c r="F89" s="103">
        <f t="shared" si="20"/>
        <v>41647</v>
      </c>
      <c r="G89" s="102">
        <v>5.05</v>
      </c>
      <c r="H89" s="102">
        <v>5.05</v>
      </c>
      <c r="I89" s="87"/>
      <c r="J89" s="87"/>
      <c r="K89" s="103">
        <v>41647</v>
      </c>
      <c r="L89" s="258"/>
      <c r="M89" s="258"/>
      <c r="N89" s="258"/>
      <c r="O89" s="87"/>
      <c r="P89" s="98">
        <v>0</v>
      </c>
      <c r="Q89" s="98">
        <v>0</v>
      </c>
      <c r="R89" s="98">
        <v>0</v>
      </c>
      <c r="S89" s="98">
        <v>0</v>
      </c>
      <c r="T89" s="98">
        <f t="shared" si="16"/>
        <v>0</v>
      </c>
      <c r="U89" s="98">
        <v>0</v>
      </c>
      <c r="V89" s="98">
        <v>0</v>
      </c>
      <c r="W89" s="98">
        <v>0</v>
      </c>
      <c r="X89" s="98"/>
      <c r="Y89" s="98"/>
      <c r="Z89" s="98"/>
      <c r="AA89" s="98"/>
      <c r="AB89" s="98"/>
      <c r="AC89" s="132"/>
      <c r="AD89" s="132"/>
      <c r="AE89" s="132"/>
      <c r="AF89" s="132"/>
      <c r="AG89" s="132"/>
      <c r="AH89" s="132"/>
      <c r="AI89" s="132"/>
      <c r="AJ89" s="98">
        <v>0</v>
      </c>
      <c r="AK89" s="98">
        <v>0</v>
      </c>
      <c r="AL89" s="98">
        <v>0</v>
      </c>
      <c r="AM89" s="98">
        <v>0</v>
      </c>
      <c r="AN89" s="80">
        <f t="shared" si="17"/>
        <v>0</v>
      </c>
      <c r="AO89" s="98">
        <v>0</v>
      </c>
      <c r="AP89" s="98">
        <v>0</v>
      </c>
      <c r="AQ89" s="98">
        <v>0</v>
      </c>
      <c r="AR89" s="98"/>
      <c r="AS89" s="98"/>
      <c r="AT89" s="98"/>
      <c r="AU89" s="98"/>
      <c r="AV89" s="98"/>
      <c r="AW89" s="98"/>
      <c r="AX89" s="87"/>
      <c r="AY89" s="265" t="s">
        <v>342</v>
      </c>
    </row>
    <row r="90" spans="1:51" s="116" customFormat="1" ht="31.5" outlineLevel="1" x14ac:dyDescent="0.25">
      <c r="A90" s="99"/>
      <c r="B90" s="100" t="s">
        <v>28</v>
      </c>
      <c r="C90" s="101" t="s">
        <v>28</v>
      </c>
      <c r="D90" s="99" t="str">
        <f t="shared" si="19"/>
        <v>MERC/TECH 1/CAPEX/20132014/01936</v>
      </c>
      <c r="E90" s="146">
        <f t="shared" si="19"/>
        <v>41459</v>
      </c>
      <c r="F90" s="103">
        <f t="shared" si="20"/>
        <v>41647</v>
      </c>
      <c r="G90" s="102">
        <v>6.9</v>
      </c>
      <c r="H90" s="102">
        <v>6.9</v>
      </c>
      <c r="I90" s="87"/>
      <c r="J90" s="87"/>
      <c r="K90" s="103">
        <v>41647</v>
      </c>
      <c r="L90" s="258"/>
      <c r="M90" s="258"/>
      <c r="N90" s="258"/>
      <c r="O90" s="87"/>
      <c r="P90" s="98"/>
      <c r="Q90" s="98">
        <v>0</v>
      </c>
      <c r="R90" s="98">
        <v>0</v>
      </c>
      <c r="S90" s="98">
        <v>0</v>
      </c>
      <c r="T90" s="98">
        <f t="shared" si="16"/>
        <v>0</v>
      </c>
      <c r="U90" s="98">
        <v>0</v>
      </c>
      <c r="V90" s="98">
        <v>0</v>
      </c>
      <c r="W90" s="98">
        <v>0</v>
      </c>
      <c r="X90" s="98"/>
      <c r="Y90" s="98"/>
      <c r="Z90" s="98"/>
      <c r="AA90" s="98"/>
      <c r="AB90" s="98"/>
      <c r="AC90" s="132"/>
      <c r="AD90" s="132"/>
      <c r="AE90" s="132"/>
      <c r="AF90" s="132"/>
      <c r="AG90" s="132"/>
      <c r="AH90" s="132"/>
      <c r="AI90" s="132"/>
      <c r="AJ90" s="98"/>
      <c r="AK90" s="98">
        <v>0</v>
      </c>
      <c r="AL90" s="98">
        <v>0</v>
      </c>
      <c r="AM90" s="98">
        <v>0</v>
      </c>
      <c r="AN90" s="80">
        <f t="shared" si="17"/>
        <v>0</v>
      </c>
      <c r="AO90" s="98">
        <v>0</v>
      </c>
      <c r="AP90" s="98">
        <v>0</v>
      </c>
      <c r="AQ90" s="98">
        <v>0</v>
      </c>
      <c r="AR90" s="98"/>
      <c r="AS90" s="98"/>
      <c r="AT90" s="98"/>
      <c r="AU90" s="98"/>
      <c r="AV90" s="98"/>
      <c r="AW90" s="98"/>
      <c r="AX90" s="87"/>
      <c r="AY90" s="265"/>
    </row>
    <row r="91" spans="1:51" s="116" customFormat="1" ht="47.25" outlineLevel="1" x14ac:dyDescent="0.25">
      <c r="A91" s="106">
        <v>14</v>
      </c>
      <c r="B91" s="107" t="s">
        <v>147</v>
      </c>
      <c r="C91" s="106" t="s">
        <v>53</v>
      </c>
      <c r="D91" s="106" t="s">
        <v>281</v>
      </c>
      <c r="E91" s="147">
        <v>41479</v>
      </c>
      <c r="F91" s="147">
        <v>41548</v>
      </c>
      <c r="G91" s="82">
        <f>SUM(G92:G93)</f>
        <v>83.823654699999992</v>
      </c>
      <c r="H91" s="82">
        <f>SUM(H92:H93)</f>
        <v>83.823654699999992</v>
      </c>
      <c r="I91" s="87"/>
      <c r="J91" s="87"/>
      <c r="K91" s="103">
        <v>41548</v>
      </c>
      <c r="L91" s="258"/>
      <c r="M91" s="258"/>
      <c r="N91" s="258"/>
      <c r="O91" s="87"/>
      <c r="P91" s="80"/>
      <c r="Q91" s="81"/>
      <c r="R91" s="81"/>
      <c r="S91" s="81"/>
      <c r="T91" s="81">
        <f t="shared" si="16"/>
        <v>0</v>
      </c>
      <c r="U91" s="259"/>
      <c r="V91" s="259"/>
      <c r="W91" s="260"/>
      <c r="X91" s="260"/>
      <c r="Y91" s="260"/>
      <c r="Z91" s="260"/>
      <c r="AA91" s="260"/>
      <c r="AB91" s="260"/>
      <c r="AC91" s="132"/>
      <c r="AD91" s="132"/>
      <c r="AE91" s="132"/>
      <c r="AF91" s="132"/>
      <c r="AG91" s="132"/>
      <c r="AH91" s="132"/>
      <c r="AI91" s="132"/>
      <c r="AJ91" s="80"/>
      <c r="AK91" s="80"/>
      <c r="AL91" s="80"/>
      <c r="AM91" s="80"/>
      <c r="AN91" s="80">
        <f t="shared" si="17"/>
        <v>0</v>
      </c>
      <c r="AO91" s="261"/>
      <c r="AP91" s="261"/>
      <c r="AQ91" s="261"/>
      <c r="AR91" s="261"/>
      <c r="AS91" s="261"/>
      <c r="AT91" s="261"/>
      <c r="AU91" s="261"/>
      <c r="AV91" s="261"/>
      <c r="AW91" s="261"/>
      <c r="AX91" s="87"/>
      <c r="AY91" s="262" t="s">
        <v>342</v>
      </c>
    </row>
    <row r="92" spans="1:51" s="116" customFormat="1" ht="47.25" outlineLevel="1" x14ac:dyDescent="0.25">
      <c r="A92" s="99">
        <v>14.1</v>
      </c>
      <c r="B92" s="100" t="s">
        <v>148</v>
      </c>
      <c r="C92" s="101" t="s">
        <v>54</v>
      </c>
      <c r="D92" s="99" t="str">
        <f>D91</f>
        <v>MERC/TECH 1/CAPEX/20132014/01334</v>
      </c>
      <c r="E92" s="146">
        <f>E91</f>
        <v>41479</v>
      </c>
      <c r="F92" s="103">
        <f>IF(F91=0,"-",F91)</f>
        <v>41548</v>
      </c>
      <c r="G92" s="102">
        <v>48.039384900000002</v>
      </c>
      <c r="H92" s="102">
        <v>48.039384900000002</v>
      </c>
      <c r="I92" s="87"/>
      <c r="J92" s="87"/>
      <c r="K92" s="103">
        <v>41548</v>
      </c>
      <c r="L92" s="258"/>
      <c r="M92" s="258"/>
      <c r="N92" s="258"/>
      <c r="O92" s="87"/>
      <c r="P92" s="98">
        <v>48.039384900000002</v>
      </c>
      <c r="Q92" s="86"/>
      <c r="R92" s="86"/>
      <c r="S92" s="86"/>
      <c r="T92" s="86">
        <f t="shared" si="16"/>
        <v>48.039384900000002</v>
      </c>
      <c r="U92" s="86"/>
      <c r="V92" s="86"/>
      <c r="W92" s="86"/>
      <c r="X92" s="86"/>
      <c r="Y92" s="86"/>
      <c r="Z92" s="86"/>
      <c r="AA92" s="86"/>
      <c r="AB92" s="86"/>
      <c r="AC92" s="132"/>
      <c r="AD92" s="132"/>
      <c r="AE92" s="132"/>
      <c r="AF92" s="132"/>
      <c r="AG92" s="132"/>
      <c r="AH92" s="132"/>
      <c r="AI92" s="132"/>
      <c r="AJ92" s="98">
        <v>48.039384900000002</v>
      </c>
      <c r="AK92" s="98"/>
      <c r="AL92" s="98"/>
      <c r="AM92" s="98"/>
      <c r="AN92" s="80">
        <f t="shared" si="17"/>
        <v>48.039384900000002</v>
      </c>
      <c r="AO92" s="98"/>
      <c r="AP92" s="98"/>
      <c r="AQ92" s="98"/>
      <c r="AR92" s="98"/>
      <c r="AS92" s="98"/>
      <c r="AT92" s="98"/>
      <c r="AU92" s="98"/>
      <c r="AV92" s="98"/>
      <c r="AW92" s="98"/>
      <c r="AX92" s="87"/>
      <c r="AY92" s="265" t="s">
        <v>342</v>
      </c>
    </row>
    <row r="93" spans="1:51" s="116" customFormat="1" ht="31.5" outlineLevel="1" x14ac:dyDescent="0.25">
      <c r="A93" s="99">
        <v>14.2</v>
      </c>
      <c r="B93" s="100" t="s">
        <v>149</v>
      </c>
      <c r="C93" s="101" t="s">
        <v>54</v>
      </c>
      <c r="D93" s="99" t="str">
        <f>D92</f>
        <v>MERC/TECH 1/CAPEX/20132014/01334</v>
      </c>
      <c r="E93" s="146">
        <f>E92</f>
        <v>41479</v>
      </c>
      <c r="F93" s="103">
        <f>IF(F92=0,"-",F92)</f>
        <v>41548</v>
      </c>
      <c r="G93" s="102">
        <v>35.784269799999997</v>
      </c>
      <c r="H93" s="102">
        <v>35.784269799999997</v>
      </c>
      <c r="I93" s="87"/>
      <c r="J93" s="87"/>
      <c r="K93" s="103">
        <v>41548</v>
      </c>
      <c r="L93" s="258"/>
      <c r="M93" s="258"/>
      <c r="N93" s="258"/>
      <c r="O93" s="87"/>
      <c r="P93" s="98">
        <v>35.784269799999997</v>
      </c>
      <c r="Q93" s="86"/>
      <c r="R93" s="86"/>
      <c r="S93" s="86"/>
      <c r="T93" s="86">
        <f t="shared" si="16"/>
        <v>35.784269799999997</v>
      </c>
      <c r="U93" s="86"/>
      <c r="V93" s="86"/>
      <c r="W93" s="86"/>
      <c r="X93" s="86"/>
      <c r="Y93" s="86"/>
      <c r="Z93" s="86"/>
      <c r="AA93" s="86"/>
      <c r="AB93" s="86"/>
      <c r="AC93" s="132"/>
      <c r="AD93" s="132"/>
      <c r="AE93" s="132"/>
      <c r="AF93" s="132"/>
      <c r="AG93" s="132"/>
      <c r="AH93" s="132"/>
      <c r="AI93" s="132"/>
      <c r="AJ93" s="98">
        <v>35.784269799999997</v>
      </c>
      <c r="AK93" s="98"/>
      <c r="AL93" s="98"/>
      <c r="AM93" s="98"/>
      <c r="AN93" s="80">
        <f t="shared" si="17"/>
        <v>35.784269799999997</v>
      </c>
      <c r="AO93" s="98"/>
      <c r="AP93" s="98"/>
      <c r="AQ93" s="98"/>
      <c r="AR93" s="98"/>
      <c r="AS93" s="98"/>
      <c r="AT93" s="98"/>
      <c r="AU93" s="98"/>
      <c r="AV93" s="98"/>
      <c r="AW93" s="98"/>
      <c r="AX93" s="87"/>
      <c r="AY93" s="265" t="s">
        <v>342</v>
      </c>
    </row>
    <row r="94" spans="1:51" s="116" customFormat="1" ht="31.5" outlineLevel="1" x14ac:dyDescent="0.25">
      <c r="A94" s="106">
        <v>15</v>
      </c>
      <c r="B94" s="107" t="s">
        <v>150</v>
      </c>
      <c r="C94" s="106" t="s">
        <v>53</v>
      </c>
      <c r="D94" s="106" t="s">
        <v>282</v>
      </c>
      <c r="E94" s="147">
        <v>41506</v>
      </c>
      <c r="F94" s="147">
        <v>41565</v>
      </c>
      <c r="G94" s="82">
        <f>SUM(G95:G97)</f>
        <v>11.1699751</v>
      </c>
      <c r="H94" s="82">
        <f>SUM(H95:H97)</f>
        <v>11.1699751</v>
      </c>
      <c r="I94" s="87"/>
      <c r="J94" s="87"/>
      <c r="K94" s="103">
        <v>41565</v>
      </c>
      <c r="L94" s="258"/>
      <c r="M94" s="258"/>
      <c r="N94" s="258"/>
      <c r="O94" s="87"/>
      <c r="P94" s="80"/>
      <c r="Q94" s="81"/>
      <c r="R94" s="81"/>
      <c r="S94" s="81"/>
      <c r="T94" s="81">
        <f t="shared" si="16"/>
        <v>0</v>
      </c>
      <c r="U94" s="259"/>
      <c r="V94" s="259"/>
      <c r="W94" s="260"/>
      <c r="X94" s="260"/>
      <c r="Y94" s="260"/>
      <c r="Z94" s="260"/>
      <c r="AA94" s="260"/>
      <c r="AB94" s="260"/>
      <c r="AC94" s="132"/>
      <c r="AD94" s="132"/>
      <c r="AE94" s="132"/>
      <c r="AF94" s="132"/>
      <c r="AG94" s="132"/>
      <c r="AH94" s="132"/>
      <c r="AI94" s="132"/>
      <c r="AJ94" s="80"/>
      <c r="AK94" s="80"/>
      <c r="AL94" s="80"/>
      <c r="AM94" s="80"/>
      <c r="AN94" s="80">
        <f t="shared" si="17"/>
        <v>0</v>
      </c>
      <c r="AO94" s="261"/>
      <c r="AP94" s="261"/>
      <c r="AQ94" s="261"/>
      <c r="AR94" s="261"/>
      <c r="AS94" s="261"/>
      <c r="AT94" s="261"/>
      <c r="AU94" s="261"/>
      <c r="AV94" s="261"/>
      <c r="AW94" s="261"/>
      <c r="AX94" s="87"/>
      <c r="AY94" s="262" t="s">
        <v>338</v>
      </c>
    </row>
    <row r="95" spans="1:51" s="116" customFormat="1" ht="31.5" outlineLevel="1" x14ac:dyDescent="0.25">
      <c r="A95" s="99">
        <v>15.1</v>
      </c>
      <c r="B95" s="100" t="s">
        <v>151</v>
      </c>
      <c r="C95" s="101" t="s">
        <v>54</v>
      </c>
      <c r="D95" s="99" t="str">
        <f t="shared" ref="D95:E97" si="21">D94</f>
        <v>MERC/TECH 1/CAPEX/20132014/01431</v>
      </c>
      <c r="E95" s="146">
        <f t="shared" si="21"/>
        <v>41506</v>
      </c>
      <c r="F95" s="103">
        <f>IF(F94=0,"-",F94)</f>
        <v>41565</v>
      </c>
      <c r="G95" s="102">
        <v>8.8553540000000002</v>
      </c>
      <c r="H95" s="102">
        <v>8.8553540000000002</v>
      </c>
      <c r="I95" s="87"/>
      <c r="J95" s="87"/>
      <c r="K95" s="103">
        <v>41565</v>
      </c>
      <c r="L95" s="258"/>
      <c r="M95" s="258"/>
      <c r="N95" s="258"/>
      <c r="O95" s="87"/>
      <c r="P95" s="98">
        <v>0</v>
      </c>
      <c r="Q95" s="86"/>
      <c r="R95" s="86"/>
      <c r="S95" s="86"/>
      <c r="T95" s="86">
        <f t="shared" si="16"/>
        <v>0</v>
      </c>
      <c r="U95" s="86"/>
      <c r="V95" s="86"/>
      <c r="W95" s="86"/>
      <c r="X95" s="86"/>
      <c r="Y95" s="86"/>
      <c r="Z95" s="86"/>
      <c r="AA95" s="86"/>
      <c r="AB95" s="86"/>
      <c r="AC95" s="132"/>
      <c r="AD95" s="132"/>
      <c r="AE95" s="132"/>
      <c r="AF95" s="132"/>
      <c r="AG95" s="132"/>
      <c r="AH95" s="132"/>
      <c r="AI95" s="132"/>
      <c r="AJ95" s="98">
        <v>0</v>
      </c>
      <c r="AK95" s="98"/>
      <c r="AL95" s="98"/>
      <c r="AM95" s="98"/>
      <c r="AN95" s="80">
        <f t="shared" si="17"/>
        <v>0</v>
      </c>
      <c r="AO95" s="98"/>
      <c r="AP95" s="98"/>
      <c r="AQ95" s="98"/>
      <c r="AR95" s="98"/>
      <c r="AS95" s="98"/>
      <c r="AT95" s="98"/>
      <c r="AU95" s="98"/>
      <c r="AV95" s="98"/>
      <c r="AW95" s="98"/>
      <c r="AX95" s="87"/>
      <c r="AY95" s="265" t="s">
        <v>338</v>
      </c>
    </row>
    <row r="96" spans="1:51" s="116" customFormat="1" ht="47.25" outlineLevel="1" x14ac:dyDescent="0.25">
      <c r="A96" s="99">
        <v>15.2</v>
      </c>
      <c r="B96" s="100" t="s">
        <v>352</v>
      </c>
      <c r="C96" s="101" t="s">
        <v>54</v>
      </c>
      <c r="D96" s="99" t="str">
        <f t="shared" si="21"/>
        <v>MERC/TECH 1/CAPEX/20132014/01431</v>
      </c>
      <c r="E96" s="146">
        <f t="shared" si="21"/>
        <v>41506</v>
      </c>
      <c r="F96" s="103">
        <f>IF(F95=0,"-",F95)</f>
        <v>41565</v>
      </c>
      <c r="G96" s="102">
        <v>2.14452</v>
      </c>
      <c r="H96" s="102">
        <v>2.14452</v>
      </c>
      <c r="I96" s="87"/>
      <c r="J96" s="87"/>
      <c r="K96" s="103">
        <v>41565</v>
      </c>
      <c r="L96" s="258"/>
      <c r="M96" s="258"/>
      <c r="N96" s="258"/>
      <c r="O96" s="87"/>
      <c r="P96" s="98">
        <v>0</v>
      </c>
      <c r="Q96" s="86"/>
      <c r="R96" s="86"/>
      <c r="S96" s="86"/>
      <c r="T96" s="86">
        <f t="shared" si="16"/>
        <v>0</v>
      </c>
      <c r="U96" s="86"/>
      <c r="V96" s="86"/>
      <c r="W96" s="86"/>
      <c r="X96" s="86"/>
      <c r="Y96" s="86"/>
      <c r="Z96" s="86"/>
      <c r="AA96" s="86"/>
      <c r="AB96" s="86"/>
      <c r="AC96" s="132"/>
      <c r="AD96" s="132"/>
      <c r="AE96" s="132"/>
      <c r="AF96" s="132"/>
      <c r="AG96" s="132"/>
      <c r="AH96" s="132"/>
      <c r="AI96" s="132"/>
      <c r="AJ96" s="98">
        <v>0</v>
      </c>
      <c r="AK96" s="98"/>
      <c r="AL96" s="98"/>
      <c r="AM96" s="98"/>
      <c r="AN96" s="80">
        <f t="shared" si="17"/>
        <v>0</v>
      </c>
      <c r="AO96" s="98"/>
      <c r="AP96" s="98"/>
      <c r="AQ96" s="98"/>
      <c r="AR96" s="98"/>
      <c r="AS96" s="98"/>
      <c r="AT96" s="98"/>
      <c r="AU96" s="98"/>
      <c r="AV96" s="98"/>
      <c r="AW96" s="98"/>
      <c r="AX96" s="87"/>
      <c r="AY96" s="265" t="s">
        <v>338</v>
      </c>
    </row>
    <row r="97" spans="1:51" s="116" customFormat="1" ht="31.5" outlineLevel="1" x14ac:dyDescent="0.25">
      <c r="A97" s="99"/>
      <c r="B97" s="100" t="s">
        <v>28</v>
      </c>
      <c r="C97" s="101" t="s">
        <v>28</v>
      </c>
      <c r="D97" s="99" t="str">
        <f t="shared" si="21"/>
        <v>MERC/TECH 1/CAPEX/20132014/01431</v>
      </c>
      <c r="E97" s="146">
        <f t="shared" si="21"/>
        <v>41506</v>
      </c>
      <c r="F97" s="103">
        <f>IF(F96=0,"-",F96)</f>
        <v>41565</v>
      </c>
      <c r="G97" s="102">
        <v>0.17010110000000001</v>
      </c>
      <c r="H97" s="102">
        <v>0.17010110000000001</v>
      </c>
      <c r="I97" s="87"/>
      <c r="J97" s="87"/>
      <c r="K97" s="103">
        <v>41565</v>
      </c>
      <c r="L97" s="258"/>
      <c r="M97" s="258"/>
      <c r="N97" s="258"/>
      <c r="O97" s="87"/>
      <c r="P97" s="98"/>
      <c r="Q97" s="86"/>
      <c r="R97" s="86"/>
      <c r="S97" s="86"/>
      <c r="T97" s="86">
        <f t="shared" si="16"/>
        <v>0</v>
      </c>
      <c r="U97" s="86"/>
      <c r="V97" s="86"/>
      <c r="W97" s="86"/>
      <c r="X97" s="86"/>
      <c r="Y97" s="86"/>
      <c r="Z97" s="86"/>
      <c r="AA97" s="86"/>
      <c r="AB97" s="86"/>
      <c r="AC97" s="132"/>
      <c r="AD97" s="132"/>
      <c r="AE97" s="132"/>
      <c r="AF97" s="132"/>
      <c r="AG97" s="132"/>
      <c r="AH97" s="132"/>
      <c r="AI97" s="132"/>
      <c r="AJ97" s="98"/>
      <c r="AK97" s="98"/>
      <c r="AL97" s="98"/>
      <c r="AM97" s="98"/>
      <c r="AN97" s="80">
        <f t="shared" si="17"/>
        <v>0</v>
      </c>
      <c r="AO97" s="98"/>
      <c r="AP97" s="98"/>
      <c r="AQ97" s="98"/>
      <c r="AR97" s="98"/>
      <c r="AS97" s="98"/>
      <c r="AT97" s="98"/>
      <c r="AU97" s="98"/>
      <c r="AV97" s="98"/>
      <c r="AW97" s="98"/>
      <c r="AX97" s="87"/>
      <c r="AY97" s="265"/>
    </row>
    <row r="98" spans="1:51" s="116" customFormat="1" ht="47.25" outlineLevel="1" x14ac:dyDescent="0.25">
      <c r="A98" s="106">
        <v>16</v>
      </c>
      <c r="B98" s="107" t="s">
        <v>152</v>
      </c>
      <c r="C98" s="106" t="s">
        <v>53</v>
      </c>
      <c r="D98" s="106" t="s">
        <v>283</v>
      </c>
      <c r="E98" s="147">
        <v>41748</v>
      </c>
      <c r="F98" s="147">
        <v>41792</v>
      </c>
      <c r="G98" s="82">
        <f>SUM(G99:G101)</f>
        <v>11.7446</v>
      </c>
      <c r="H98" s="82">
        <f>SUM(H99:H101)</f>
        <v>11.7446</v>
      </c>
      <c r="I98" s="87"/>
      <c r="J98" s="87"/>
      <c r="K98" s="103">
        <v>41792</v>
      </c>
      <c r="L98" s="258"/>
      <c r="M98" s="258"/>
      <c r="N98" s="258"/>
      <c r="O98" s="87"/>
      <c r="P98" s="80"/>
      <c r="Q98" s="81"/>
      <c r="R98" s="81"/>
      <c r="S98" s="81"/>
      <c r="T98" s="81">
        <f t="shared" si="16"/>
        <v>0</v>
      </c>
      <c r="U98" s="259"/>
      <c r="V98" s="259"/>
      <c r="W98" s="260"/>
      <c r="X98" s="260"/>
      <c r="Y98" s="260"/>
      <c r="Z98" s="260"/>
      <c r="AA98" s="260"/>
      <c r="AB98" s="260"/>
      <c r="AC98" s="132"/>
      <c r="AD98" s="132"/>
      <c r="AE98" s="132"/>
      <c r="AF98" s="132"/>
      <c r="AG98" s="132"/>
      <c r="AH98" s="132"/>
      <c r="AI98" s="132"/>
      <c r="AJ98" s="80"/>
      <c r="AK98" s="80"/>
      <c r="AL98" s="80"/>
      <c r="AM98" s="80"/>
      <c r="AN98" s="80">
        <f t="shared" si="17"/>
        <v>0</v>
      </c>
      <c r="AO98" s="261"/>
      <c r="AP98" s="261"/>
      <c r="AQ98" s="261"/>
      <c r="AR98" s="261"/>
      <c r="AS98" s="261"/>
      <c r="AT98" s="261"/>
      <c r="AU98" s="261"/>
      <c r="AV98" s="261"/>
      <c r="AW98" s="261"/>
      <c r="AX98" s="87"/>
      <c r="AY98" s="262" t="s">
        <v>342</v>
      </c>
    </row>
    <row r="99" spans="1:51" s="116" customFormat="1" ht="47.25" outlineLevel="1" x14ac:dyDescent="0.25">
      <c r="A99" s="99">
        <v>16.100000000000001</v>
      </c>
      <c r="B99" s="100" t="s">
        <v>153</v>
      </c>
      <c r="C99" s="101" t="s">
        <v>54</v>
      </c>
      <c r="D99" s="99" t="str">
        <f t="shared" ref="D99:E101" si="22">D98</f>
        <v>MERC/TECH 1/CAPEX/20142015/00432</v>
      </c>
      <c r="E99" s="146">
        <f t="shared" si="22"/>
        <v>41748</v>
      </c>
      <c r="F99" s="103">
        <f>IF(F98=0,"-",F98)</f>
        <v>41792</v>
      </c>
      <c r="G99" s="102">
        <v>5.5023</v>
      </c>
      <c r="H99" s="102">
        <v>5.5023</v>
      </c>
      <c r="I99" s="87"/>
      <c r="J99" s="87"/>
      <c r="K99" s="103">
        <v>41792</v>
      </c>
      <c r="L99" s="258"/>
      <c r="M99" s="258"/>
      <c r="N99" s="258"/>
      <c r="O99" s="87"/>
      <c r="P99" s="98">
        <v>4.2318929900000004</v>
      </c>
      <c r="Q99" s="86"/>
      <c r="R99" s="86"/>
      <c r="S99" s="86"/>
      <c r="T99" s="86">
        <f t="shared" si="16"/>
        <v>4.2318929900000004</v>
      </c>
      <c r="U99" s="86"/>
      <c r="V99" s="86"/>
      <c r="W99" s="86"/>
      <c r="X99" s="86"/>
      <c r="Y99" s="86"/>
      <c r="Z99" s="86"/>
      <c r="AA99" s="86"/>
      <c r="AB99" s="86"/>
      <c r="AC99" s="132"/>
      <c r="AD99" s="132"/>
      <c r="AE99" s="132"/>
      <c r="AF99" s="132"/>
      <c r="AG99" s="132"/>
      <c r="AH99" s="132"/>
      <c r="AI99" s="132"/>
      <c r="AJ99" s="98">
        <v>4.2318929900000004</v>
      </c>
      <c r="AK99" s="98"/>
      <c r="AL99" s="98"/>
      <c r="AM99" s="98"/>
      <c r="AN99" s="80">
        <f t="shared" si="17"/>
        <v>4.2318929900000004</v>
      </c>
      <c r="AO99" s="98"/>
      <c r="AP99" s="98"/>
      <c r="AQ99" s="98"/>
      <c r="AR99" s="98"/>
      <c r="AS99" s="98"/>
      <c r="AT99" s="98"/>
      <c r="AU99" s="98"/>
      <c r="AV99" s="98"/>
      <c r="AW99" s="98"/>
      <c r="AX99" s="87"/>
      <c r="AY99" s="265" t="s">
        <v>342</v>
      </c>
    </row>
    <row r="100" spans="1:51" s="116" customFormat="1" ht="47.25" outlineLevel="1" x14ac:dyDescent="0.25">
      <c r="A100" s="99">
        <v>16.2</v>
      </c>
      <c r="B100" s="100" t="s">
        <v>154</v>
      </c>
      <c r="C100" s="101" t="s">
        <v>54</v>
      </c>
      <c r="D100" s="99" t="str">
        <f t="shared" si="22"/>
        <v>MERC/TECH 1/CAPEX/20142015/00432</v>
      </c>
      <c r="E100" s="146">
        <f t="shared" si="22"/>
        <v>41748</v>
      </c>
      <c r="F100" s="103">
        <f>IF(F99=0,"-",F99)</f>
        <v>41792</v>
      </c>
      <c r="G100" s="102">
        <v>5.5023</v>
      </c>
      <c r="H100" s="102">
        <v>5.5023</v>
      </c>
      <c r="I100" s="87"/>
      <c r="J100" s="87"/>
      <c r="K100" s="103">
        <v>41792</v>
      </c>
      <c r="L100" s="258"/>
      <c r="M100" s="258"/>
      <c r="N100" s="258"/>
      <c r="O100" s="87"/>
      <c r="P100" s="98">
        <v>4.5024009140000008</v>
      </c>
      <c r="Q100" s="86"/>
      <c r="R100" s="86"/>
      <c r="S100" s="86"/>
      <c r="T100" s="86">
        <f t="shared" si="16"/>
        <v>4.5024009140000008</v>
      </c>
      <c r="U100" s="86"/>
      <c r="V100" s="86"/>
      <c r="W100" s="86"/>
      <c r="X100" s="86"/>
      <c r="Y100" s="86"/>
      <c r="Z100" s="86"/>
      <c r="AA100" s="86"/>
      <c r="AB100" s="86"/>
      <c r="AC100" s="132"/>
      <c r="AD100" s="132"/>
      <c r="AE100" s="132"/>
      <c r="AF100" s="132"/>
      <c r="AG100" s="132"/>
      <c r="AH100" s="132"/>
      <c r="AI100" s="132"/>
      <c r="AJ100" s="98">
        <v>4.5024009140000008</v>
      </c>
      <c r="AK100" s="98"/>
      <c r="AL100" s="98"/>
      <c r="AM100" s="98"/>
      <c r="AN100" s="80">
        <f t="shared" si="17"/>
        <v>4.5024009140000008</v>
      </c>
      <c r="AO100" s="98"/>
      <c r="AP100" s="98"/>
      <c r="AQ100" s="98"/>
      <c r="AR100" s="98"/>
      <c r="AS100" s="98"/>
      <c r="AT100" s="98"/>
      <c r="AU100" s="98"/>
      <c r="AV100" s="98"/>
      <c r="AW100" s="98"/>
      <c r="AX100" s="87"/>
      <c r="AY100" s="265" t="s">
        <v>342</v>
      </c>
    </row>
    <row r="101" spans="1:51" s="116" customFormat="1" ht="31.5" outlineLevel="1" x14ac:dyDescent="0.25">
      <c r="A101" s="99"/>
      <c r="B101" s="100" t="s">
        <v>28</v>
      </c>
      <c r="C101" s="101" t="s">
        <v>28</v>
      </c>
      <c r="D101" s="99" t="str">
        <f t="shared" si="22"/>
        <v>MERC/TECH 1/CAPEX/20142015/00432</v>
      </c>
      <c r="E101" s="146">
        <f t="shared" si="22"/>
        <v>41748</v>
      </c>
      <c r="F101" s="103">
        <f>IF(F100=0,"-",F100)</f>
        <v>41792</v>
      </c>
      <c r="G101" s="102">
        <v>0.74</v>
      </c>
      <c r="H101" s="102">
        <v>0.74</v>
      </c>
      <c r="I101" s="87"/>
      <c r="J101" s="87"/>
      <c r="K101" s="103">
        <v>41792</v>
      </c>
      <c r="L101" s="258"/>
      <c r="M101" s="258"/>
      <c r="N101" s="258"/>
      <c r="O101" s="87"/>
      <c r="P101" s="98"/>
      <c r="Q101" s="86"/>
      <c r="R101" s="86"/>
      <c r="S101" s="86"/>
      <c r="T101" s="86">
        <f t="shared" si="16"/>
        <v>0</v>
      </c>
      <c r="U101" s="86"/>
      <c r="V101" s="86"/>
      <c r="W101" s="86"/>
      <c r="X101" s="86"/>
      <c r="Y101" s="86"/>
      <c r="Z101" s="86"/>
      <c r="AA101" s="86"/>
      <c r="AB101" s="86"/>
      <c r="AC101" s="132"/>
      <c r="AD101" s="132"/>
      <c r="AE101" s="132"/>
      <c r="AF101" s="132"/>
      <c r="AG101" s="132"/>
      <c r="AH101" s="132"/>
      <c r="AI101" s="132"/>
      <c r="AJ101" s="98"/>
      <c r="AK101" s="98"/>
      <c r="AL101" s="98"/>
      <c r="AM101" s="98"/>
      <c r="AN101" s="80">
        <f t="shared" si="17"/>
        <v>0</v>
      </c>
      <c r="AO101" s="98"/>
      <c r="AP101" s="98"/>
      <c r="AQ101" s="98"/>
      <c r="AR101" s="98"/>
      <c r="AS101" s="98"/>
      <c r="AT101" s="98"/>
      <c r="AU101" s="98"/>
      <c r="AV101" s="98"/>
      <c r="AW101" s="98"/>
      <c r="AX101" s="87"/>
      <c r="AY101" s="265"/>
    </row>
    <row r="102" spans="1:51" s="13" customFormat="1" ht="31.5" outlineLevel="1" x14ac:dyDescent="0.25">
      <c r="A102" s="25">
        <v>17</v>
      </c>
      <c r="B102" s="26" t="s">
        <v>155</v>
      </c>
      <c r="C102" s="25" t="s">
        <v>53</v>
      </c>
      <c r="D102" s="25" t="s">
        <v>284</v>
      </c>
      <c r="E102" s="139">
        <v>41810</v>
      </c>
      <c r="F102" s="139">
        <v>41928</v>
      </c>
      <c r="G102" s="27">
        <f>SUM(G103:G105)</f>
        <v>19.310244699999998</v>
      </c>
      <c r="H102" s="27">
        <f>SUM(H103:H105)</f>
        <v>19.310244699999998</v>
      </c>
      <c r="I102" s="11"/>
      <c r="J102" s="11"/>
      <c r="K102" s="68">
        <v>41928</v>
      </c>
      <c r="L102" s="149"/>
      <c r="M102" s="149"/>
      <c r="N102" s="149"/>
      <c r="O102" s="10"/>
      <c r="P102" s="80"/>
      <c r="Q102" s="81"/>
      <c r="R102" s="81"/>
      <c r="S102" s="81"/>
      <c r="T102" s="81">
        <f t="shared" si="16"/>
        <v>0</v>
      </c>
      <c r="U102" s="175"/>
      <c r="V102" s="175"/>
      <c r="W102" s="176"/>
      <c r="X102" s="176"/>
      <c r="Y102" s="176"/>
      <c r="Z102" s="176"/>
      <c r="AA102" s="176"/>
      <c r="AB102" s="176"/>
      <c r="AC102" s="115"/>
      <c r="AD102" s="115"/>
      <c r="AE102" s="115"/>
      <c r="AF102" s="115"/>
      <c r="AG102" s="115"/>
      <c r="AH102" s="115"/>
      <c r="AI102" s="115"/>
      <c r="AJ102" s="80"/>
      <c r="AK102" s="80"/>
      <c r="AL102" s="80"/>
      <c r="AM102" s="80"/>
      <c r="AN102" s="80">
        <f t="shared" si="17"/>
        <v>0</v>
      </c>
      <c r="AO102" s="178"/>
      <c r="AP102" s="178"/>
      <c r="AQ102" s="178"/>
      <c r="AR102" s="178"/>
      <c r="AS102" s="178"/>
      <c r="AT102" s="178"/>
      <c r="AU102" s="178"/>
      <c r="AV102" s="178"/>
      <c r="AW102" s="178"/>
      <c r="AX102" s="11"/>
      <c r="AY102" s="215"/>
    </row>
    <row r="103" spans="1:51" s="13" customFormat="1" ht="63" outlineLevel="1" x14ac:dyDescent="0.25">
      <c r="A103" s="29">
        <v>17.100000000000001</v>
      </c>
      <c r="B103" s="65" t="s">
        <v>156</v>
      </c>
      <c r="C103" s="66" t="s">
        <v>54</v>
      </c>
      <c r="D103" s="29" t="str">
        <f t="shared" ref="D103:E105" si="23">D102</f>
        <v>MERC/TECH 1/CAPEX/20142015/0010</v>
      </c>
      <c r="E103" s="140">
        <f t="shared" si="23"/>
        <v>41810</v>
      </c>
      <c r="F103" s="68">
        <f>IF(F102=0,"-",F102)</f>
        <v>41928</v>
      </c>
      <c r="G103" s="28">
        <f>3.3466*2+3.408*2</f>
        <v>13.5092</v>
      </c>
      <c r="H103" s="28">
        <f>3.3466*2+3.408*2</f>
        <v>13.5092</v>
      </c>
      <c r="I103" s="11"/>
      <c r="J103" s="11"/>
      <c r="K103" s="68">
        <v>41928</v>
      </c>
      <c r="L103" s="149"/>
      <c r="M103" s="149"/>
      <c r="N103" s="149"/>
      <c r="O103" s="10"/>
      <c r="P103" s="98">
        <v>0</v>
      </c>
      <c r="Q103" s="98">
        <v>0</v>
      </c>
      <c r="R103" s="98">
        <v>0</v>
      </c>
      <c r="S103" s="98">
        <v>1.3517447</v>
      </c>
      <c r="T103" s="98">
        <f t="shared" si="16"/>
        <v>1.3517447</v>
      </c>
      <c r="U103" s="177">
        <v>4.0367752799999996</v>
      </c>
      <c r="V103" s="56">
        <v>0</v>
      </c>
      <c r="W103" s="56">
        <v>0</v>
      </c>
      <c r="X103" s="56"/>
      <c r="Y103" s="56"/>
      <c r="Z103" s="56"/>
      <c r="AA103" s="56"/>
      <c r="AB103" s="56"/>
      <c r="AC103" s="248"/>
      <c r="AD103" s="248"/>
      <c r="AE103" s="248"/>
      <c r="AF103" s="248"/>
      <c r="AG103" s="115"/>
      <c r="AH103" s="115"/>
      <c r="AI103" s="115"/>
      <c r="AJ103" s="98">
        <v>0</v>
      </c>
      <c r="AK103" s="98">
        <v>0</v>
      </c>
      <c r="AL103" s="98">
        <v>0</v>
      </c>
      <c r="AM103" s="98">
        <v>1.3517447</v>
      </c>
      <c r="AN103" s="80">
        <f t="shared" si="17"/>
        <v>1.3517447</v>
      </c>
      <c r="AO103" s="177">
        <v>4.0367752799999996</v>
      </c>
      <c r="AP103" s="56">
        <v>0</v>
      </c>
      <c r="AQ103" s="56">
        <v>0</v>
      </c>
      <c r="AR103" s="56"/>
      <c r="AS103" s="56"/>
      <c r="AT103" s="56"/>
      <c r="AU103" s="56"/>
      <c r="AV103" s="56"/>
      <c r="AW103" s="56"/>
      <c r="AX103" s="11"/>
      <c r="AY103" s="71" t="s">
        <v>342</v>
      </c>
    </row>
    <row r="104" spans="1:51" s="13" customFormat="1" ht="315" outlineLevel="1" x14ac:dyDescent="0.25">
      <c r="A104" s="29">
        <v>17.2</v>
      </c>
      <c r="B104" s="65" t="s">
        <v>157</v>
      </c>
      <c r="C104" s="66" t="s">
        <v>54</v>
      </c>
      <c r="D104" s="29" t="str">
        <f t="shared" si="23"/>
        <v>MERC/TECH 1/CAPEX/20142015/0010</v>
      </c>
      <c r="E104" s="140">
        <f t="shared" si="23"/>
        <v>41810</v>
      </c>
      <c r="F104" s="68">
        <f>IF(F103=0,"-",F103)</f>
        <v>41928</v>
      </c>
      <c r="G104" s="28">
        <f>2.205699+1.6180957+0.72725</f>
        <v>4.5510447000000003</v>
      </c>
      <c r="H104" s="28">
        <f>2.205699+1.6180957+0.72725</f>
        <v>4.5510447000000003</v>
      </c>
      <c r="I104" s="11"/>
      <c r="J104" s="11"/>
      <c r="K104" s="68">
        <v>41928</v>
      </c>
      <c r="L104" s="149"/>
      <c r="M104" s="149"/>
      <c r="N104" s="149"/>
      <c r="O104" s="300" t="s">
        <v>792</v>
      </c>
      <c r="P104" s="98">
        <v>0</v>
      </c>
      <c r="Q104" s="98">
        <v>0</v>
      </c>
      <c r="R104" s="98">
        <v>0</v>
      </c>
      <c r="S104" s="98">
        <v>0</v>
      </c>
      <c r="T104" s="98">
        <f t="shared" si="16"/>
        <v>0</v>
      </c>
      <c r="U104" s="177">
        <v>2.3470200000000001</v>
      </c>
      <c r="V104" s="56"/>
      <c r="W104" s="63">
        <v>3.5</v>
      </c>
      <c r="X104" s="63">
        <v>1.4</v>
      </c>
      <c r="Y104" s="56"/>
      <c r="Z104" s="56"/>
      <c r="AA104" s="56"/>
      <c r="AB104" s="56"/>
      <c r="AC104" s="248"/>
      <c r="AD104" s="248"/>
      <c r="AE104" s="248"/>
      <c r="AF104" s="248"/>
      <c r="AG104" s="115"/>
      <c r="AH104" s="115"/>
      <c r="AI104" s="115"/>
      <c r="AJ104" s="98">
        <v>0</v>
      </c>
      <c r="AK104" s="98">
        <v>0</v>
      </c>
      <c r="AL104" s="98">
        <v>0</v>
      </c>
      <c r="AM104" s="98">
        <v>0</v>
      </c>
      <c r="AN104" s="80">
        <f t="shared" si="17"/>
        <v>0</v>
      </c>
      <c r="AO104" s="177">
        <v>2.3470200000000001</v>
      </c>
      <c r="AP104" s="56"/>
      <c r="AQ104" s="63">
        <v>3.5</v>
      </c>
      <c r="AR104" s="63">
        <v>1.4</v>
      </c>
      <c r="AS104" s="56"/>
      <c r="AT104" s="56"/>
      <c r="AU104" s="56"/>
      <c r="AV104" s="56"/>
      <c r="AW104" s="56"/>
      <c r="AX104" s="11"/>
      <c r="AY104" s="71" t="s">
        <v>364</v>
      </c>
    </row>
    <row r="105" spans="1:51" s="116" customFormat="1" ht="31.5" outlineLevel="1" x14ac:dyDescent="0.25">
      <c r="A105" s="99"/>
      <c r="B105" s="100" t="s">
        <v>28</v>
      </c>
      <c r="C105" s="101" t="s">
        <v>28</v>
      </c>
      <c r="D105" s="99" t="str">
        <f t="shared" si="23"/>
        <v>MERC/TECH 1/CAPEX/20142015/0010</v>
      </c>
      <c r="E105" s="146">
        <f t="shared" si="23"/>
        <v>41810</v>
      </c>
      <c r="F105" s="103">
        <f>IF(F104=0,"-",F104)</f>
        <v>41928</v>
      </c>
      <c r="G105" s="102">
        <v>1.25</v>
      </c>
      <c r="H105" s="102">
        <v>1.25</v>
      </c>
      <c r="I105" s="87"/>
      <c r="J105" s="87"/>
      <c r="K105" s="103">
        <v>41928</v>
      </c>
      <c r="L105" s="258"/>
      <c r="M105" s="258"/>
      <c r="N105" s="258"/>
      <c r="O105" s="87"/>
      <c r="P105" s="98"/>
      <c r="Q105" s="98">
        <v>0</v>
      </c>
      <c r="R105" s="98">
        <v>0</v>
      </c>
      <c r="S105" s="98">
        <v>0</v>
      </c>
      <c r="T105" s="98">
        <f t="shared" si="16"/>
        <v>0</v>
      </c>
      <c r="U105" s="98">
        <v>0</v>
      </c>
      <c r="V105" s="98">
        <v>0</v>
      </c>
      <c r="W105" s="98">
        <v>0</v>
      </c>
      <c r="X105" s="98"/>
      <c r="Y105" s="98"/>
      <c r="Z105" s="98"/>
      <c r="AA105" s="98"/>
      <c r="AB105" s="98"/>
      <c r="AC105" s="132"/>
      <c r="AD105" s="132"/>
      <c r="AE105" s="132"/>
      <c r="AF105" s="132"/>
      <c r="AG105" s="132"/>
      <c r="AH105" s="132"/>
      <c r="AI105" s="132"/>
      <c r="AJ105" s="98"/>
      <c r="AK105" s="98">
        <v>0</v>
      </c>
      <c r="AL105" s="98">
        <v>0</v>
      </c>
      <c r="AM105" s="98">
        <v>0</v>
      </c>
      <c r="AN105" s="80">
        <f t="shared" si="17"/>
        <v>0</v>
      </c>
      <c r="AO105" s="98">
        <v>0</v>
      </c>
      <c r="AP105" s="98">
        <v>0</v>
      </c>
      <c r="AQ105" s="98">
        <v>0</v>
      </c>
      <c r="AR105" s="98"/>
      <c r="AS105" s="98"/>
      <c r="AT105" s="98"/>
      <c r="AU105" s="98"/>
      <c r="AV105" s="98"/>
      <c r="AW105" s="98"/>
      <c r="AX105" s="87"/>
      <c r="AY105" s="265"/>
    </row>
    <row r="106" spans="1:51" s="116" customFormat="1" ht="47.25" outlineLevel="1" x14ac:dyDescent="0.25">
      <c r="A106" s="106">
        <v>18</v>
      </c>
      <c r="B106" s="107" t="s">
        <v>158</v>
      </c>
      <c r="C106" s="106" t="s">
        <v>53</v>
      </c>
      <c r="D106" s="106" t="s">
        <v>285</v>
      </c>
      <c r="E106" s="147">
        <v>41892</v>
      </c>
      <c r="F106" s="147">
        <v>41968</v>
      </c>
      <c r="G106" s="82">
        <f>SUM(G107:G110)</f>
        <v>11.912799999999999</v>
      </c>
      <c r="H106" s="82">
        <f>SUM(H107:H110)</f>
        <v>11.914453259999998</v>
      </c>
      <c r="I106" s="87"/>
      <c r="J106" s="87"/>
      <c r="K106" s="103">
        <v>41968</v>
      </c>
      <c r="L106" s="258"/>
      <c r="M106" s="258"/>
      <c r="N106" s="258"/>
      <c r="O106" s="87"/>
      <c r="P106" s="80"/>
      <c r="Q106" s="81"/>
      <c r="R106" s="81"/>
      <c r="S106" s="81"/>
      <c r="T106" s="81">
        <f t="shared" si="16"/>
        <v>0</v>
      </c>
      <c r="U106" s="259"/>
      <c r="V106" s="259"/>
      <c r="W106" s="260"/>
      <c r="X106" s="260"/>
      <c r="Y106" s="260"/>
      <c r="Z106" s="260"/>
      <c r="AA106" s="260"/>
      <c r="AB106" s="260"/>
      <c r="AC106" s="132"/>
      <c r="AD106" s="132"/>
      <c r="AE106" s="132"/>
      <c r="AF106" s="132"/>
      <c r="AG106" s="132"/>
      <c r="AH106" s="132"/>
      <c r="AI106" s="132"/>
      <c r="AJ106" s="80"/>
      <c r="AK106" s="80"/>
      <c r="AL106" s="80"/>
      <c r="AM106" s="80"/>
      <c r="AN106" s="80">
        <f t="shared" si="17"/>
        <v>0</v>
      </c>
      <c r="AO106" s="261"/>
      <c r="AP106" s="261"/>
      <c r="AQ106" s="261"/>
      <c r="AR106" s="261"/>
      <c r="AS106" s="261"/>
      <c r="AT106" s="261"/>
      <c r="AU106" s="261"/>
      <c r="AV106" s="261"/>
      <c r="AW106" s="261"/>
      <c r="AX106" s="87"/>
      <c r="AY106" s="262"/>
    </row>
    <row r="107" spans="1:51" s="116" customFormat="1" ht="78.75" outlineLevel="1" x14ac:dyDescent="0.25">
      <c r="A107" s="99">
        <v>18.100000000000001</v>
      </c>
      <c r="B107" s="100" t="s">
        <v>159</v>
      </c>
      <c r="C107" s="101" t="s">
        <v>54</v>
      </c>
      <c r="D107" s="99" t="str">
        <f t="shared" ref="D107:E110" si="24">D106</f>
        <v>MERC/TECH 1/CAPEX/20142015/01220</v>
      </c>
      <c r="E107" s="146">
        <f t="shared" si="24"/>
        <v>41892</v>
      </c>
      <c r="F107" s="103">
        <f>IF(F106=0,"-",F106)</f>
        <v>41968</v>
      </c>
      <c r="G107" s="102">
        <v>4.4387999999999996</v>
      </c>
      <c r="H107" s="102">
        <v>4.4387999999999996</v>
      </c>
      <c r="I107" s="87"/>
      <c r="J107" s="87"/>
      <c r="K107" s="103">
        <v>41968</v>
      </c>
      <c r="L107" s="258"/>
      <c r="M107" s="258"/>
      <c r="N107" s="258"/>
      <c r="O107" s="87"/>
      <c r="P107" s="98">
        <v>1.621920096</v>
      </c>
      <c r="Q107" s="98">
        <v>0</v>
      </c>
      <c r="R107" s="98">
        <v>0</v>
      </c>
      <c r="S107" s="98">
        <v>0</v>
      </c>
      <c r="T107" s="98">
        <f t="shared" si="16"/>
        <v>1.621920096</v>
      </c>
      <c r="U107" s="98">
        <v>0</v>
      </c>
      <c r="V107" s="98">
        <v>0</v>
      </c>
      <c r="W107" s="98">
        <v>0</v>
      </c>
      <c r="X107" s="98"/>
      <c r="Y107" s="98"/>
      <c r="Z107" s="98"/>
      <c r="AA107" s="98"/>
      <c r="AB107" s="98"/>
      <c r="AC107" s="132"/>
      <c r="AD107" s="132"/>
      <c r="AE107" s="132"/>
      <c r="AF107" s="132"/>
      <c r="AG107" s="132"/>
      <c r="AH107" s="132"/>
      <c r="AI107" s="132"/>
      <c r="AJ107" s="98">
        <v>1.621920096</v>
      </c>
      <c r="AK107" s="98">
        <v>0</v>
      </c>
      <c r="AL107" s="98">
        <v>0</v>
      </c>
      <c r="AM107" s="98">
        <v>0</v>
      </c>
      <c r="AN107" s="80">
        <f t="shared" si="17"/>
        <v>1.621920096</v>
      </c>
      <c r="AO107" s="98">
        <v>0</v>
      </c>
      <c r="AP107" s="98">
        <v>0</v>
      </c>
      <c r="AQ107" s="98">
        <v>0</v>
      </c>
      <c r="AR107" s="98"/>
      <c r="AS107" s="98"/>
      <c r="AT107" s="98"/>
      <c r="AU107" s="98"/>
      <c r="AV107" s="98"/>
      <c r="AW107" s="98"/>
      <c r="AX107" s="87"/>
      <c r="AY107" s="265" t="s">
        <v>342</v>
      </c>
    </row>
    <row r="108" spans="1:51" s="116" customFormat="1" ht="47.25" outlineLevel="1" x14ac:dyDescent="0.25">
      <c r="A108" s="99">
        <v>18.2</v>
      </c>
      <c r="B108" s="100" t="s">
        <v>160</v>
      </c>
      <c r="C108" s="101" t="s">
        <v>54</v>
      </c>
      <c r="D108" s="99" t="str">
        <f t="shared" si="24"/>
        <v>MERC/TECH 1/CAPEX/20142015/01220</v>
      </c>
      <c r="E108" s="146">
        <f t="shared" si="24"/>
        <v>41892</v>
      </c>
      <c r="F108" s="103">
        <f>IF(F107=0,"-",F107)</f>
        <v>41968</v>
      </c>
      <c r="G108" s="102">
        <v>2.274</v>
      </c>
      <c r="H108" s="98">
        <v>2.2756532600000003</v>
      </c>
      <c r="I108" s="87"/>
      <c r="J108" s="87"/>
      <c r="K108" s="103">
        <v>41968</v>
      </c>
      <c r="L108" s="258"/>
      <c r="M108" s="258"/>
      <c r="N108" s="258"/>
      <c r="O108" s="87"/>
      <c r="P108" s="98">
        <v>1.24413536</v>
      </c>
      <c r="Q108" s="98">
        <v>1.0315179000000001</v>
      </c>
      <c r="R108" s="98">
        <v>0</v>
      </c>
      <c r="S108" s="98">
        <v>0</v>
      </c>
      <c r="T108" s="98">
        <f t="shared" si="16"/>
        <v>2.2756532600000003</v>
      </c>
      <c r="U108" s="98">
        <v>0</v>
      </c>
      <c r="V108" s="98">
        <v>0</v>
      </c>
      <c r="W108" s="98">
        <v>0</v>
      </c>
      <c r="X108" s="98"/>
      <c r="Y108" s="98"/>
      <c r="Z108" s="98"/>
      <c r="AA108" s="98"/>
      <c r="AB108" s="98"/>
      <c r="AC108" s="132"/>
      <c r="AD108" s="132"/>
      <c r="AE108" s="132"/>
      <c r="AF108" s="132"/>
      <c r="AG108" s="132"/>
      <c r="AH108" s="132"/>
      <c r="AI108" s="132"/>
      <c r="AJ108" s="98">
        <v>1.24413536</v>
      </c>
      <c r="AK108" s="98">
        <v>0</v>
      </c>
      <c r="AL108" s="98">
        <v>0</v>
      </c>
      <c r="AM108" s="98">
        <v>1.0315179000000001</v>
      </c>
      <c r="AN108" s="80">
        <f t="shared" si="17"/>
        <v>2.2756532600000003</v>
      </c>
      <c r="AO108" s="98">
        <v>0</v>
      </c>
      <c r="AP108" s="98">
        <v>0</v>
      </c>
      <c r="AQ108" s="98">
        <v>0</v>
      </c>
      <c r="AR108" s="98"/>
      <c r="AS108" s="98"/>
      <c r="AT108" s="98"/>
      <c r="AU108" s="98"/>
      <c r="AV108" s="98"/>
      <c r="AW108" s="98"/>
      <c r="AX108" s="87"/>
      <c r="AY108" s="265" t="s">
        <v>342</v>
      </c>
    </row>
    <row r="109" spans="1:51" s="116" customFormat="1" ht="78.75" outlineLevel="1" x14ac:dyDescent="0.25">
      <c r="A109" s="99">
        <v>18.3</v>
      </c>
      <c r="B109" s="100" t="s">
        <v>161</v>
      </c>
      <c r="C109" s="101" t="s">
        <v>54</v>
      </c>
      <c r="D109" s="99" t="str">
        <f t="shared" si="24"/>
        <v>MERC/TECH 1/CAPEX/20142015/01220</v>
      </c>
      <c r="E109" s="146">
        <f t="shared" si="24"/>
        <v>41892</v>
      </c>
      <c r="F109" s="103">
        <f>IF(F108=0,"-",F108)</f>
        <v>41968</v>
      </c>
      <c r="G109" s="102">
        <v>4.4664999999999999</v>
      </c>
      <c r="H109" s="102">
        <v>4.4664999999999999</v>
      </c>
      <c r="I109" s="87"/>
      <c r="J109" s="87"/>
      <c r="K109" s="103">
        <v>41968</v>
      </c>
      <c r="L109" s="258"/>
      <c r="M109" s="258"/>
      <c r="N109" s="258"/>
      <c r="O109" s="87"/>
      <c r="P109" s="98">
        <v>2.2257651389999999</v>
      </c>
      <c r="Q109" s="98">
        <v>0</v>
      </c>
      <c r="R109" s="98">
        <v>0</v>
      </c>
      <c r="S109" s="98">
        <v>0</v>
      </c>
      <c r="T109" s="98">
        <f t="shared" si="16"/>
        <v>2.2257651389999999</v>
      </c>
      <c r="U109" s="98">
        <v>0</v>
      </c>
      <c r="V109" s="98">
        <v>0</v>
      </c>
      <c r="W109" s="98">
        <v>0</v>
      </c>
      <c r="X109" s="98"/>
      <c r="Y109" s="98"/>
      <c r="Z109" s="98"/>
      <c r="AA109" s="98"/>
      <c r="AB109" s="98"/>
      <c r="AC109" s="132"/>
      <c r="AD109" s="132"/>
      <c r="AE109" s="132"/>
      <c r="AF109" s="132"/>
      <c r="AG109" s="132"/>
      <c r="AH109" s="132"/>
      <c r="AI109" s="132"/>
      <c r="AJ109" s="98">
        <v>2.2257651389999999</v>
      </c>
      <c r="AK109" s="98">
        <v>0</v>
      </c>
      <c r="AL109" s="98">
        <v>0</v>
      </c>
      <c r="AM109" s="98">
        <v>0</v>
      </c>
      <c r="AN109" s="80">
        <f t="shared" si="17"/>
        <v>2.2257651389999999</v>
      </c>
      <c r="AO109" s="98">
        <v>0</v>
      </c>
      <c r="AP109" s="98">
        <v>0</v>
      </c>
      <c r="AQ109" s="98">
        <v>0</v>
      </c>
      <c r="AR109" s="98"/>
      <c r="AS109" s="98"/>
      <c r="AT109" s="98"/>
      <c r="AU109" s="98"/>
      <c r="AV109" s="98"/>
      <c r="AW109" s="98"/>
      <c r="AX109" s="87"/>
      <c r="AY109" s="265" t="s">
        <v>342</v>
      </c>
    </row>
    <row r="110" spans="1:51" s="116" customFormat="1" ht="31.5" outlineLevel="1" x14ac:dyDescent="0.25">
      <c r="A110" s="99"/>
      <c r="B110" s="100" t="s">
        <v>28</v>
      </c>
      <c r="C110" s="101" t="s">
        <v>28</v>
      </c>
      <c r="D110" s="99" t="str">
        <f t="shared" si="24"/>
        <v>MERC/TECH 1/CAPEX/20142015/01220</v>
      </c>
      <c r="E110" s="146">
        <f t="shared" si="24"/>
        <v>41892</v>
      </c>
      <c r="F110" s="103">
        <f>IF(F109=0,"-",F109)</f>
        <v>41968</v>
      </c>
      <c r="G110" s="102">
        <v>0.73350000000000004</v>
      </c>
      <c r="H110" s="102">
        <v>0.73350000000000004</v>
      </c>
      <c r="I110" s="87"/>
      <c r="J110" s="87"/>
      <c r="K110" s="103">
        <v>41968</v>
      </c>
      <c r="L110" s="258"/>
      <c r="M110" s="258"/>
      <c r="N110" s="258"/>
      <c r="O110" s="87"/>
      <c r="P110" s="98"/>
      <c r="Q110" s="98">
        <v>0</v>
      </c>
      <c r="R110" s="98">
        <v>0</v>
      </c>
      <c r="S110" s="98">
        <v>0</v>
      </c>
      <c r="T110" s="98">
        <f t="shared" si="16"/>
        <v>0</v>
      </c>
      <c r="U110" s="98">
        <v>0</v>
      </c>
      <c r="V110" s="98">
        <v>0</v>
      </c>
      <c r="W110" s="98">
        <v>0</v>
      </c>
      <c r="X110" s="98"/>
      <c r="Y110" s="98"/>
      <c r="Z110" s="98"/>
      <c r="AA110" s="98"/>
      <c r="AB110" s="98"/>
      <c r="AC110" s="132"/>
      <c r="AD110" s="132"/>
      <c r="AE110" s="132"/>
      <c r="AF110" s="132"/>
      <c r="AG110" s="132"/>
      <c r="AH110" s="132"/>
      <c r="AI110" s="132"/>
      <c r="AJ110" s="98"/>
      <c r="AK110" s="98">
        <v>0</v>
      </c>
      <c r="AL110" s="98">
        <v>0</v>
      </c>
      <c r="AM110" s="98">
        <v>0</v>
      </c>
      <c r="AN110" s="80">
        <f t="shared" si="17"/>
        <v>0</v>
      </c>
      <c r="AO110" s="98">
        <v>0</v>
      </c>
      <c r="AP110" s="98">
        <v>0</v>
      </c>
      <c r="AQ110" s="98">
        <v>0</v>
      </c>
      <c r="AR110" s="98"/>
      <c r="AS110" s="98"/>
      <c r="AT110" s="98"/>
      <c r="AU110" s="98"/>
      <c r="AV110" s="98"/>
      <c r="AW110" s="98"/>
      <c r="AX110" s="87"/>
      <c r="AY110" s="265"/>
    </row>
    <row r="111" spans="1:51" s="116" customFormat="1" ht="31.5" outlineLevel="1" x14ac:dyDescent="0.25">
      <c r="A111" s="106">
        <v>19</v>
      </c>
      <c r="B111" s="107" t="s">
        <v>162</v>
      </c>
      <c r="C111" s="106" t="s">
        <v>53</v>
      </c>
      <c r="D111" s="106" t="s">
        <v>286</v>
      </c>
      <c r="E111" s="147">
        <v>41851</v>
      </c>
      <c r="F111" s="147">
        <v>41893</v>
      </c>
      <c r="G111" s="82">
        <f>SUM(G112:G114)</f>
        <v>13.163734</v>
      </c>
      <c r="H111" s="82">
        <f>SUM(H112:H114)</f>
        <v>13.163734</v>
      </c>
      <c r="I111" s="87"/>
      <c r="J111" s="87"/>
      <c r="K111" s="103">
        <v>41893</v>
      </c>
      <c r="L111" s="258"/>
      <c r="M111" s="258"/>
      <c r="N111" s="258"/>
      <c r="O111" s="87"/>
      <c r="P111" s="80"/>
      <c r="Q111" s="81"/>
      <c r="R111" s="81"/>
      <c r="S111" s="81"/>
      <c r="T111" s="81">
        <f t="shared" si="16"/>
        <v>0</v>
      </c>
      <c r="U111" s="259"/>
      <c r="V111" s="259"/>
      <c r="W111" s="260"/>
      <c r="X111" s="260"/>
      <c r="Y111" s="260"/>
      <c r="Z111" s="260"/>
      <c r="AA111" s="260"/>
      <c r="AB111" s="260"/>
      <c r="AC111" s="132"/>
      <c r="AD111" s="132"/>
      <c r="AE111" s="132"/>
      <c r="AF111" s="132"/>
      <c r="AG111" s="132"/>
      <c r="AH111" s="132"/>
      <c r="AI111" s="132"/>
      <c r="AJ111" s="80"/>
      <c r="AK111" s="80"/>
      <c r="AL111" s="80"/>
      <c r="AM111" s="80"/>
      <c r="AN111" s="80">
        <f t="shared" si="17"/>
        <v>0</v>
      </c>
      <c r="AO111" s="261"/>
      <c r="AP111" s="261"/>
      <c r="AQ111" s="261"/>
      <c r="AR111" s="261"/>
      <c r="AS111" s="261"/>
      <c r="AT111" s="261"/>
      <c r="AU111" s="261"/>
      <c r="AV111" s="261"/>
      <c r="AW111" s="261"/>
      <c r="AX111" s="87"/>
      <c r="AY111" s="262"/>
    </row>
    <row r="112" spans="1:51" s="116" customFormat="1" ht="31.5" outlineLevel="1" x14ac:dyDescent="0.25">
      <c r="A112" s="99">
        <v>19.100000000000001</v>
      </c>
      <c r="B112" s="100" t="s">
        <v>163</v>
      </c>
      <c r="C112" s="101" t="s">
        <v>54</v>
      </c>
      <c r="D112" s="99" t="str">
        <f t="shared" ref="D112:E114" si="25">D111</f>
        <v>MERC/TECH 1/CAPEX/20142015/00950</v>
      </c>
      <c r="E112" s="146">
        <f t="shared" si="25"/>
        <v>41851</v>
      </c>
      <c r="F112" s="103">
        <f>IF(F111=0,"-",F111)</f>
        <v>41893</v>
      </c>
      <c r="G112" s="102">
        <v>4.87</v>
      </c>
      <c r="H112" s="102">
        <v>4.87</v>
      </c>
      <c r="I112" s="87"/>
      <c r="J112" s="87"/>
      <c r="K112" s="103">
        <v>41893</v>
      </c>
      <c r="L112" s="258"/>
      <c r="M112" s="258"/>
      <c r="N112" s="258"/>
      <c r="O112" s="87"/>
      <c r="P112" s="98">
        <v>2.8937499999999998</v>
      </c>
      <c r="Q112" s="86"/>
      <c r="R112" s="86"/>
      <c r="S112" s="86"/>
      <c r="T112" s="86">
        <f t="shared" si="16"/>
        <v>2.8937499999999998</v>
      </c>
      <c r="U112" s="86"/>
      <c r="V112" s="86"/>
      <c r="W112" s="86"/>
      <c r="X112" s="86"/>
      <c r="Y112" s="86"/>
      <c r="Z112" s="86"/>
      <c r="AA112" s="86"/>
      <c r="AB112" s="86"/>
      <c r="AC112" s="132"/>
      <c r="AD112" s="132"/>
      <c r="AE112" s="132"/>
      <c r="AF112" s="132"/>
      <c r="AG112" s="132"/>
      <c r="AH112" s="132"/>
      <c r="AI112" s="132"/>
      <c r="AJ112" s="98">
        <v>2.8937499999999998</v>
      </c>
      <c r="AK112" s="98"/>
      <c r="AL112" s="98"/>
      <c r="AM112" s="98"/>
      <c r="AN112" s="80">
        <f t="shared" si="17"/>
        <v>2.8937499999999998</v>
      </c>
      <c r="AO112" s="98"/>
      <c r="AP112" s="98"/>
      <c r="AQ112" s="98"/>
      <c r="AR112" s="98"/>
      <c r="AS112" s="98"/>
      <c r="AT112" s="98"/>
      <c r="AU112" s="98"/>
      <c r="AV112" s="98"/>
      <c r="AW112" s="98"/>
      <c r="AX112" s="87"/>
      <c r="AY112" s="265" t="s">
        <v>342</v>
      </c>
    </row>
    <row r="113" spans="1:51" s="116" customFormat="1" ht="31.5" outlineLevel="1" x14ac:dyDescent="0.25">
      <c r="A113" s="99">
        <v>19.2</v>
      </c>
      <c r="B113" s="100" t="s">
        <v>164</v>
      </c>
      <c r="C113" s="101" t="s">
        <v>54</v>
      </c>
      <c r="D113" s="99" t="str">
        <f t="shared" si="25"/>
        <v>MERC/TECH 1/CAPEX/20142015/00950</v>
      </c>
      <c r="E113" s="146">
        <f t="shared" si="25"/>
        <v>41851</v>
      </c>
      <c r="F113" s="103">
        <f>IF(F112=0,"-",F112)</f>
        <v>41893</v>
      </c>
      <c r="G113" s="102">
        <f>0.0988596+6.2705764+0.724298</f>
        <v>7.0937340000000004</v>
      </c>
      <c r="H113" s="102">
        <f>0.0988596+6.2705764+0.724298</f>
        <v>7.0937340000000004</v>
      </c>
      <c r="I113" s="87"/>
      <c r="J113" s="87"/>
      <c r="K113" s="103">
        <v>41893</v>
      </c>
      <c r="L113" s="258"/>
      <c r="M113" s="258"/>
      <c r="N113" s="258"/>
      <c r="O113" s="87"/>
      <c r="P113" s="98">
        <v>6.1698368290000003</v>
      </c>
      <c r="Q113" s="86"/>
      <c r="R113" s="86"/>
      <c r="S113" s="86"/>
      <c r="T113" s="86">
        <f t="shared" si="16"/>
        <v>6.1698368290000003</v>
      </c>
      <c r="U113" s="86"/>
      <c r="V113" s="86"/>
      <c r="W113" s="86"/>
      <c r="X113" s="86"/>
      <c r="Y113" s="86"/>
      <c r="Z113" s="86"/>
      <c r="AA113" s="86"/>
      <c r="AB113" s="86"/>
      <c r="AC113" s="132"/>
      <c r="AD113" s="132"/>
      <c r="AE113" s="132"/>
      <c r="AF113" s="132"/>
      <c r="AG113" s="132"/>
      <c r="AH113" s="132"/>
      <c r="AI113" s="132"/>
      <c r="AJ113" s="98">
        <v>6.1698368290000003</v>
      </c>
      <c r="AK113" s="98"/>
      <c r="AL113" s="98"/>
      <c r="AM113" s="98"/>
      <c r="AN113" s="80">
        <f t="shared" si="17"/>
        <v>6.1698368290000003</v>
      </c>
      <c r="AO113" s="98"/>
      <c r="AP113" s="98"/>
      <c r="AQ113" s="98"/>
      <c r="AR113" s="98"/>
      <c r="AS113" s="98"/>
      <c r="AT113" s="98"/>
      <c r="AU113" s="98"/>
      <c r="AV113" s="98"/>
      <c r="AW113" s="98"/>
      <c r="AX113" s="87"/>
      <c r="AY113" s="265" t="s">
        <v>342</v>
      </c>
    </row>
    <row r="114" spans="1:51" s="116" customFormat="1" ht="31.5" outlineLevel="1" x14ac:dyDescent="0.25">
      <c r="A114" s="99"/>
      <c r="B114" s="100" t="s">
        <v>28</v>
      </c>
      <c r="C114" s="101" t="s">
        <v>28</v>
      </c>
      <c r="D114" s="99" t="str">
        <f t="shared" si="25"/>
        <v>MERC/TECH 1/CAPEX/20142015/00950</v>
      </c>
      <c r="E114" s="146">
        <f t="shared" si="25"/>
        <v>41851</v>
      </c>
      <c r="F114" s="103">
        <f>IF(F113=0,"-",F113)</f>
        <v>41893</v>
      </c>
      <c r="G114" s="102">
        <v>1.2</v>
      </c>
      <c r="H114" s="102">
        <v>1.2</v>
      </c>
      <c r="I114" s="87"/>
      <c r="J114" s="87"/>
      <c r="K114" s="103">
        <v>41893</v>
      </c>
      <c r="L114" s="258"/>
      <c r="M114" s="258"/>
      <c r="N114" s="258"/>
      <c r="O114" s="87"/>
      <c r="P114" s="98"/>
      <c r="Q114" s="86"/>
      <c r="R114" s="86"/>
      <c r="S114" s="86"/>
      <c r="T114" s="86">
        <f t="shared" si="16"/>
        <v>0</v>
      </c>
      <c r="U114" s="86"/>
      <c r="V114" s="86"/>
      <c r="W114" s="86"/>
      <c r="X114" s="86"/>
      <c r="Y114" s="86"/>
      <c r="Z114" s="86"/>
      <c r="AA114" s="86"/>
      <c r="AB114" s="86"/>
      <c r="AC114" s="132"/>
      <c r="AD114" s="132"/>
      <c r="AE114" s="132"/>
      <c r="AF114" s="132"/>
      <c r="AG114" s="132"/>
      <c r="AH114" s="132"/>
      <c r="AI114" s="132"/>
      <c r="AJ114" s="98"/>
      <c r="AK114" s="98"/>
      <c r="AL114" s="98"/>
      <c r="AM114" s="98"/>
      <c r="AN114" s="80">
        <f t="shared" si="17"/>
        <v>0</v>
      </c>
      <c r="AO114" s="98"/>
      <c r="AP114" s="98"/>
      <c r="AQ114" s="98"/>
      <c r="AR114" s="98"/>
      <c r="AS114" s="98"/>
      <c r="AT114" s="98"/>
      <c r="AU114" s="98"/>
      <c r="AV114" s="98"/>
      <c r="AW114" s="98"/>
      <c r="AX114" s="87"/>
      <c r="AY114" s="265"/>
    </row>
    <row r="115" spans="1:51" s="116" customFormat="1" ht="31.5" outlineLevel="1" x14ac:dyDescent="0.25">
      <c r="A115" s="106">
        <v>20</v>
      </c>
      <c r="B115" s="107" t="s">
        <v>165</v>
      </c>
      <c r="C115" s="106" t="s">
        <v>53</v>
      </c>
      <c r="D115" s="106" t="s">
        <v>287</v>
      </c>
      <c r="E115" s="147">
        <v>42247</v>
      </c>
      <c r="F115" s="147">
        <v>42256</v>
      </c>
      <c r="G115" s="82">
        <f>SUM(G116:G120)</f>
        <v>16.303000000000001</v>
      </c>
      <c r="H115" s="82">
        <f>SUM(H116:H120)</f>
        <v>16.303000000000001</v>
      </c>
      <c r="I115" s="87"/>
      <c r="J115" s="87"/>
      <c r="K115" s="103">
        <v>42256</v>
      </c>
      <c r="L115" s="258"/>
      <c r="M115" s="258"/>
      <c r="N115" s="258"/>
      <c r="O115" s="87"/>
      <c r="P115" s="80"/>
      <c r="Q115" s="81"/>
      <c r="R115" s="81"/>
      <c r="S115" s="81"/>
      <c r="T115" s="81">
        <f t="shared" si="16"/>
        <v>0</v>
      </c>
      <c r="U115" s="259"/>
      <c r="V115" s="259"/>
      <c r="W115" s="260"/>
      <c r="X115" s="260"/>
      <c r="Y115" s="260"/>
      <c r="Z115" s="260"/>
      <c r="AA115" s="260"/>
      <c r="AB115" s="260"/>
      <c r="AC115" s="132"/>
      <c r="AD115" s="132"/>
      <c r="AE115" s="132"/>
      <c r="AF115" s="132"/>
      <c r="AG115" s="132"/>
      <c r="AH115" s="132"/>
      <c r="AI115" s="132"/>
      <c r="AJ115" s="80"/>
      <c r="AK115" s="80"/>
      <c r="AL115" s="80"/>
      <c r="AM115" s="80"/>
      <c r="AN115" s="80">
        <f t="shared" si="17"/>
        <v>0</v>
      </c>
      <c r="AO115" s="261"/>
      <c r="AP115" s="261"/>
      <c r="AQ115" s="261"/>
      <c r="AR115" s="261"/>
      <c r="AS115" s="261"/>
      <c r="AT115" s="261"/>
      <c r="AU115" s="261"/>
      <c r="AV115" s="261"/>
      <c r="AW115" s="261"/>
      <c r="AX115" s="87"/>
      <c r="AY115" s="262" t="s">
        <v>342</v>
      </c>
    </row>
    <row r="116" spans="1:51" s="116" customFormat="1" ht="31.5" outlineLevel="1" x14ac:dyDescent="0.25">
      <c r="A116" s="99">
        <v>20.100000000000001</v>
      </c>
      <c r="B116" s="100" t="s">
        <v>166</v>
      </c>
      <c r="C116" s="101" t="s">
        <v>54</v>
      </c>
      <c r="D116" s="99" t="str">
        <f t="shared" ref="D116:E120" si="26">D115</f>
        <v>MERC/Cell No. 1/CAPEX/ 20152016/00634</v>
      </c>
      <c r="E116" s="146">
        <f t="shared" si="26"/>
        <v>42247</v>
      </c>
      <c r="F116" s="103">
        <f>IF(F115=0,"-",F115)</f>
        <v>42256</v>
      </c>
      <c r="G116" s="102">
        <v>1.077</v>
      </c>
      <c r="H116" s="102">
        <v>1.077</v>
      </c>
      <c r="I116" s="87"/>
      <c r="J116" s="87"/>
      <c r="K116" s="103">
        <v>42256</v>
      </c>
      <c r="L116" s="258"/>
      <c r="M116" s="258"/>
      <c r="N116" s="258"/>
      <c r="O116" s="87"/>
      <c r="P116" s="98">
        <v>0.90834481999999994</v>
      </c>
      <c r="Q116" s="86"/>
      <c r="R116" s="86"/>
      <c r="S116" s="86"/>
      <c r="T116" s="86">
        <f t="shared" si="16"/>
        <v>0.90834481999999994</v>
      </c>
      <c r="U116" s="86"/>
      <c r="V116" s="86"/>
      <c r="W116" s="86"/>
      <c r="X116" s="86"/>
      <c r="Y116" s="86"/>
      <c r="Z116" s="86"/>
      <c r="AA116" s="86"/>
      <c r="AB116" s="86"/>
      <c r="AC116" s="132"/>
      <c r="AD116" s="132"/>
      <c r="AE116" s="132"/>
      <c r="AF116" s="132"/>
      <c r="AG116" s="132"/>
      <c r="AH116" s="132"/>
      <c r="AI116" s="132"/>
      <c r="AJ116" s="98">
        <v>0.90834481999999994</v>
      </c>
      <c r="AK116" s="98"/>
      <c r="AL116" s="98"/>
      <c r="AM116" s="98"/>
      <c r="AN116" s="80">
        <f t="shared" si="17"/>
        <v>0.90834481999999994</v>
      </c>
      <c r="AO116" s="98"/>
      <c r="AP116" s="98"/>
      <c r="AQ116" s="98"/>
      <c r="AR116" s="98"/>
      <c r="AS116" s="98"/>
      <c r="AT116" s="98"/>
      <c r="AU116" s="98"/>
      <c r="AV116" s="98"/>
      <c r="AW116" s="98"/>
      <c r="AX116" s="87"/>
      <c r="AY116" s="265" t="s">
        <v>342</v>
      </c>
    </row>
    <row r="117" spans="1:51" s="116" customFormat="1" ht="63" outlineLevel="1" x14ac:dyDescent="0.25">
      <c r="A117" s="99">
        <v>20.2</v>
      </c>
      <c r="B117" s="100" t="s">
        <v>167</v>
      </c>
      <c r="C117" s="101" t="s">
        <v>54</v>
      </c>
      <c r="D117" s="99" t="str">
        <f t="shared" si="26"/>
        <v>MERC/Cell No. 1/CAPEX/ 20152016/00634</v>
      </c>
      <c r="E117" s="146">
        <f t="shared" si="26"/>
        <v>42247</v>
      </c>
      <c r="F117" s="103">
        <f>IF(F116=0,"-",F116)</f>
        <v>42256</v>
      </c>
      <c r="G117" s="102">
        <v>5.7590000000000003</v>
      </c>
      <c r="H117" s="102">
        <v>5.7590000000000003</v>
      </c>
      <c r="I117" s="87"/>
      <c r="J117" s="87"/>
      <c r="K117" s="103">
        <v>42256</v>
      </c>
      <c r="L117" s="258"/>
      <c r="M117" s="258"/>
      <c r="N117" s="258"/>
      <c r="O117" s="87"/>
      <c r="P117" s="98">
        <v>2.894304</v>
      </c>
      <c r="Q117" s="86"/>
      <c r="R117" s="86"/>
      <c r="S117" s="86"/>
      <c r="T117" s="86">
        <f t="shared" si="16"/>
        <v>2.894304</v>
      </c>
      <c r="U117" s="86"/>
      <c r="V117" s="86"/>
      <c r="W117" s="86"/>
      <c r="X117" s="86"/>
      <c r="Y117" s="86"/>
      <c r="Z117" s="86"/>
      <c r="AA117" s="86"/>
      <c r="AB117" s="86"/>
      <c r="AC117" s="132"/>
      <c r="AD117" s="132"/>
      <c r="AE117" s="132"/>
      <c r="AF117" s="132"/>
      <c r="AG117" s="132"/>
      <c r="AH117" s="132"/>
      <c r="AI117" s="132"/>
      <c r="AJ117" s="98">
        <v>2.894304</v>
      </c>
      <c r="AK117" s="98"/>
      <c r="AL117" s="98"/>
      <c r="AM117" s="98"/>
      <c r="AN117" s="80">
        <f t="shared" si="17"/>
        <v>2.894304</v>
      </c>
      <c r="AO117" s="98"/>
      <c r="AP117" s="98"/>
      <c r="AQ117" s="98"/>
      <c r="AR117" s="98"/>
      <c r="AS117" s="98"/>
      <c r="AT117" s="98"/>
      <c r="AU117" s="98"/>
      <c r="AV117" s="98"/>
      <c r="AW117" s="98"/>
      <c r="AX117" s="87"/>
      <c r="AY117" s="265" t="s">
        <v>342</v>
      </c>
    </row>
    <row r="118" spans="1:51" s="116" customFormat="1" ht="31.5" outlineLevel="1" x14ac:dyDescent="0.25">
      <c r="A118" s="99">
        <v>20.3</v>
      </c>
      <c r="B118" s="100" t="s">
        <v>168</v>
      </c>
      <c r="C118" s="101" t="s">
        <v>54</v>
      </c>
      <c r="D118" s="99" t="str">
        <f t="shared" si="26"/>
        <v>MERC/Cell No. 1/CAPEX/ 20152016/00634</v>
      </c>
      <c r="E118" s="146">
        <f t="shared" si="26"/>
        <v>42247</v>
      </c>
      <c r="F118" s="103">
        <f>IF(F117=0,"-",F117)</f>
        <v>42256</v>
      </c>
      <c r="G118" s="102">
        <v>5.12</v>
      </c>
      <c r="H118" s="102">
        <v>5.12</v>
      </c>
      <c r="I118" s="87"/>
      <c r="J118" s="87"/>
      <c r="K118" s="103">
        <v>42256</v>
      </c>
      <c r="L118" s="258"/>
      <c r="M118" s="258"/>
      <c r="N118" s="258"/>
      <c r="O118" s="87"/>
      <c r="P118" s="98">
        <v>7.9707386820000004</v>
      </c>
      <c r="Q118" s="86"/>
      <c r="R118" s="86"/>
      <c r="S118" s="86"/>
      <c r="T118" s="86">
        <f t="shared" si="16"/>
        <v>7.9707386820000004</v>
      </c>
      <c r="U118" s="86"/>
      <c r="V118" s="86"/>
      <c r="W118" s="86"/>
      <c r="X118" s="86"/>
      <c r="Y118" s="86"/>
      <c r="Z118" s="86"/>
      <c r="AA118" s="86"/>
      <c r="AB118" s="86"/>
      <c r="AC118" s="132"/>
      <c r="AD118" s="132"/>
      <c r="AE118" s="132"/>
      <c r="AF118" s="132"/>
      <c r="AG118" s="132"/>
      <c r="AH118" s="132"/>
      <c r="AI118" s="132"/>
      <c r="AJ118" s="98">
        <v>7.9707386820000004</v>
      </c>
      <c r="AK118" s="98"/>
      <c r="AL118" s="98"/>
      <c r="AM118" s="98"/>
      <c r="AN118" s="80">
        <f t="shared" si="17"/>
        <v>7.9707386820000004</v>
      </c>
      <c r="AO118" s="98"/>
      <c r="AP118" s="98"/>
      <c r="AQ118" s="98"/>
      <c r="AR118" s="98"/>
      <c r="AS118" s="98"/>
      <c r="AT118" s="98"/>
      <c r="AU118" s="98"/>
      <c r="AV118" s="98"/>
      <c r="AW118" s="98"/>
      <c r="AX118" s="87"/>
      <c r="AY118" s="265" t="s">
        <v>342</v>
      </c>
    </row>
    <row r="119" spans="1:51" s="116" customFormat="1" ht="31.5" outlineLevel="1" x14ac:dyDescent="0.25">
      <c r="A119" s="99">
        <v>20.399999999999999</v>
      </c>
      <c r="B119" s="100" t="s">
        <v>169</v>
      </c>
      <c r="C119" s="101" t="s">
        <v>54</v>
      </c>
      <c r="D119" s="99" t="str">
        <f t="shared" si="26"/>
        <v>MERC/Cell No. 1/CAPEX/ 20152016/00634</v>
      </c>
      <c r="E119" s="146">
        <f t="shared" si="26"/>
        <v>42247</v>
      </c>
      <c r="F119" s="103">
        <f>IF(F118=0,"-",F118)</f>
        <v>42256</v>
      </c>
      <c r="G119" s="102">
        <v>3.8969999999999998</v>
      </c>
      <c r="H119" s="102">
        <v>3.8969999999999998</v>
      </c>
      <c r="I119" s="87"/>
      <c r="J119" s="87"/>
      <c r="K119" s="103">
        <v>42256</v>
      </c>
      <c r="L119" s="258"/>
      <c r="M119" s="258"/>
      <c r="N119" s="258"/>
      <c r="O119" s="87"/>
      <c r="P119" s="98">
        <v>4.488435977</v>
      </c>
      <c r="Q119" s="86"/>
      <c r="R119" s="86"/>
      <c r="S119" s="86"/>
      <c r="T119" s="86">
        <f t="shared" si="16"/>
        <v>4.488435977</v>
      </c>
      <c r="U119" s="86"/>
      <c r="V119" s="86"/>
      <c r="W119" s="86"/>
      <c r="X119" s="86"/>
      <c r="Y119" s="86"/>
      <c r="Z119" s="86"/>
      <c r="AA119" s="86"/>
      <c r="AB119" s="86"/>
      <c r="AC119" s="132"/>
      <c r="AD119" s="132"/>
      <c r="AE119" s="132"/>
      <c r="AF119" s="132"/>
      <c r="AG119" s="132"/>
      <c r="AH119" s="132"/>
      <c r="AI119" s="132"/>
      <c r="AJ119" s="98">
        <v>4.488435977</v>
      </c>
      <c r="AK119" s="98"/>
      <c r="AL119" s="98"/>
      <c r="AM119" s="98"/>
      <c r="AN119" s="80">
        <f t="shared" si="17"/>
        <v>4.488435977</v>
      </c>
      <c r="AO119" s="98"/>
      <c r="AP119" s="98"/>
      <c r="AQ119" s="98"/>
      <c r="AR119" s="98"/>
      <c r="AS119" s="98"/>
      <c r="AT119" s="98"/>
      <c r="AU119" s="98"/>
      <c r="AV119" s="98"/>
      <c r="AW119" s="98"/>
      <c r="AX119" s="87"/>
      <c r="AY119" s="265" t="s">
        <v>342</v>
      </c>
    </row>
    <row r="120" spans="1:51" s="116" customFormat="1" ht="31.5" outlineLevel="1" x14ac:dyDescent="0.25">
      <c r="A120" s="99"/>
      <c r="B120" s="100" t="s">
        <v>28</v>
      </c>
      <c r="C120" s="101" t="s">
        <v>28</v>
      </c>
      <c r="D120" s="99" t="str">
        <f t="shared" si="26"/>
        <v>MERC/Cell No. 1/CAPEX/ 20152016/00634</v>
      </c>
      <c r="E120" s="146">
        <f t="shared" si="26"/>
        <v>42247</v>
      </c>
      <c r="F120" s="103">
        <f>IF(F119=0,"-",F119)</f>
        <v>42256</v>
      </c>
      <c r="G120" s="102">
        <v>0.45</v>
      </c>
      <c r="H120" s="102">
        <v>0.45</v>
      </c>
      <c r="I120" s="87"/>
      <c r="J120" s="87"/>
      <c r="K120" s="103">
        <v>42256</v>
      </c>
      <c r="L120" s="258"/>
      <c r="M120" s="258"/>
      <c r="N120" s="258"/>
      <c r="O120" s="87"/>
      <c r="P120" s="98"/>
      <c r="Q120" s="86"/>
      <c r="R120" s="86"/>
      <c r="S120" s="86"/>
      <c r="T120" s="86">
        <f t="shared" si="16"/>
        <v>0</v>
      </c>
      <c r="U120" s="86"/>
      <c r="V120" s="86"/>
      <c r="W120" s="86"/>
      <c r="X120" s="86"/>
      <c r="Y120" s="86"/>
      <c r="Z120" s="86"/>
      <c r="AA120" s="86"/>
      <c r="AB120" s="86"/>
      <c r="AC120" s="132"/>
      <c r="AD120" s="132"/>
      <c r="AE120" s="132"/>
      <c r="AF120" s="132"/>
      <c r="AG120" s="132"/>
      <c r="AH120" s="132"/>
      <c r="AI120" s="132"/>
      <c r="AJ120" s="98"/>
      <c r="AK120" s="98"/>
      <c r="AL120" s="98"/>
      <c r="AM120" s="98"/>
      <c r="AN120" s="80">
        <f t="shared" si="17"/>
        <v>0</v>
      </c>
      <c r="AO120" s="98"/>
      <c r="AP120" s="98"/>
      <c r="AQ120" s="98"/>
      <c r="AR120" s="98"/>
      <c r="AS120" s="98"/>
      <c r="AT120" s="98"/>
      <c r="AU120" s="98"/>
      <c r="AV120" s="98"/>
      <c r="AW120" s="98"/>
      <c r="AX120" s="87"/>
      <c r="AY120" s="265"/>
    </row>
    <row r="121" spans="1:51" s="251" customFormat="1" ht="31.5" outlineLevel="1" x14ac:dyDescent="0.25">
      <c r="A121" s="238">
        <v>21</v>
      </c>
      <c r="B121" s="239" t="s">
        <v>170</v>
      </c>
      <c r="C121" s="238" t="s">
        <v>53</v>
      </c>
      <c r="D121" s="238" t="s">
        <v>288</v>
      </c>
      <c r="E121" s="240">
        <v>42202</v>
      </c>
      <c r="F121" s="240">
        <v>42500</v>
      </c>
      <c r="G121" s="241">
        <f>SUM(G122:G127)</f>
        <v>10.499999999999998</v>
      </c>
      <c r="H121" s="241">
        <f>SUM(H122:H127)</f>
        <v>10.499999999999998</v>
      </c>
      <c r="I121" s="230"/>
      <c r="J121" s="230"/>
      <c r="K121" s="242">
        <v>42500</v>
      </c>
      <c r="L121" s="243"/>
      <c r="M121" s="243"/>
      <c r="N121" s="243"/>
      <c r="O121" s="230"/>
      <c r="P121" s="244"/>
      <c r="Q121" s="245"/>
      <c r="R121" s="245"/>
      <c r="S121" s="245"/>
      <c r="T121" s="245">
        <f t="shared" si="16"/>
        <v>0</v>
      </c>
      <c r="U121" s="246"/>
      <c r="V121" s="246"/>
      <c r="W121" s="247"/>
      <c r="X121" s="247"/>
      <c r="Y121" s="247"/>
      <c r="Z121" s="247"/>
      <c r="AA121" s="247"/>
      <c r="AB121" s="247"/>
      <c r="AC121" s="248"/>
      <c r="AD121" s="248"/>
      <c r="AE121" s="248"/>
      <c r="AF121" s="248"/>
      <c r="AG121" s="248"/>
      <c r="AH121" s="248"/>
      <c r="AI121" s="248"/>
      <c r="AJ121" s="244"/>
      <c r="AK121" s="244"/>
      <c r="AL121" s="244"/>
      <c r="AM121" s="244"/>
      <c r="AN121" s="244">
        <f t="shared" si="17"/>
        <v>0</v>
      </c>
      <c r="AO121" s="249"/>
      <c r="AP121" s="249"/>
      <c r="AQ121" s="249"/>
      <c r="AR121" s="249"/>
      <c r="AS121" s="249"/>
      <c r="AT121" s="249"/>
      <c r="AU121" s="249"/>
      <c r="AV121" s="249"/>
      <c r="AW121" s="249"/>
      <c r="AX121" s="230"/>
      <c r="AY121" s="250"/>
    </row>
    <row r="122" spans="1:51" s="251" customFormat="1" ht="31.5" outlineLevel="1" x14ac:dyDescent="0.25">
      <c r="A122" s="252">
        <v>21.1</v>
      </c>
      <c r="B122" s="253" t="s">
        <v>171</v>
      </c>
      <c r="C122" s="254" t="s">
        <v>54</v>
      </c>
      <c r="D122" s="252" t="str">
        <f t="shared" ref="D122:E127" si="27">D121</f>
        <v>MERC/CAPEX/20162017/00192</v>
      </c>
      <c r="E122" s="255">
        <f t="shared" si="27"/>
        <v>42202</v>
      </c>
      <c r="F122" s="242">
        <f t="shared" ref="F122:F127" si="28">IF(F121=0,"-",F121)</f>
        <v>42500</v>
      </c>
      <c r="G122" s="256">
        <v>2.71</v>
      </c>
      <c r="H122" s="256">
        <v>2.71</v>
      </c>
      <c r="I122" s="230"/>
      <c r="J122" s="230"/>
      <c r="K122" s="242">
        <v>42500</v>
      </c>
      <c r="L122" s="243"/>
      <c r="M122" s="243"/>
      <c r="N122" s="243"/>
      <c r="O122" s="230"/>
      <c r="P122" s="229">
        <v>3.6387342</v>
      </c>
      <c r="Q122" s="229">
        <v>0</v>
      </c>
      <c r="R122" s="229">
        <v>0</v>
      </c>
      <c r="S122" s="229">
        <v>7.4340000000000003E-2</v>
      </c>
      <c r="T122" s="229">
        <f t="shared" si="16"/>
        <v>3.7130741999999999</v>
      </c>
      <c r="U122" s="229">
        <v>0</v>
      </c>
      <c r="V122" s="229">
        <v>0</v>
      </c>
      <c r="W122" s="229">
        <v>0</v>
      </c>
      <c r="X122" s="229"/>
      <c r="Y122" s="229"/>
      <c r="Z122" s="229"/>
      <c r="AA122" s="229"/>
      <c r="AB122" s="229"/>
      <c r="AC122" s="248"/>
      <c r="AD122" s="248"/>
      <c r="AE122" s="248"/>
      <c r="AF122" s="248"/>
      <c r="AG122" s="248"/>
      <c r="AH122" s="248"/>
      <c r="AI122" s="248"/>
      <c r="AJ122" s="229">
        <v>0</v>
      </c>
      <c r="AK122" s="229">
        <v>3.6387341000000002</v>
      </c>
      <c r="AL122" s="229">
        <v>0</v>
      </c>
      <c r="AM122" s="229">
        <v>7.4340000000000003E-2</v>
      </c>
      <c r="AN122" s="244">
        <f t="shared" si="17"/>
        <v>3.7130741</v>
      </c>
      <c r="AO122" s="229">
        <v>0</v>
      </c>
      <c r="AP122" s="229">
        <v>0</v>
      </c>
      <c r="AQ122" s="229">
        <v>0</v>
      </c>
      <c r="AR122" s="229"/>
      <c r="AS122" s="229"/>
      <c r="AT122" s="229"/>
      <c r="AU122" s="229"/>
      <c r="AV122" s="229"/>
      <c r="AW122" s="229"/>
      <c r="AX122" s="230"/>
      <c r="AY122" s="257" t="s">
        <v>342</v>
      </c>
    </row>
    <row r="123" spans="1:51" s="251" customFormat="1" ht="28.5" outlineLevel="1" x14ac:dyDescent="0.25">
      <c r="A123" s="252">
        <v>21.2</v>
      </c>
      <c r="B123" s="253" t="s">
        <v>353</v>
      </c>
      <c r="C123" s="254" t="s">
        <v>54</v>
      </c>
      <c r="D123" s="252" t="str">
        <f t="shared" si="27"/>
        <v>MERC/CAPEX/20162017/00192</v>
      </c>
      <c r="E123" s="255">
        <f t="shared" si="27"/>
        <v>42202</v>
      </c>
      <c r="F123" s="242">
        <f t="shared" si="28"/>
        <v>42500</v>
      </c>
      <c r="G123" s="256">
        <v>0.55000000000000004</v>
      </c>
      <c r="H123" s="256">
        <v>0.55000000000000004</v>
      </c>
      <c r="I123" s="230"/>
      <c r="J123" s="230"/>
      <c r="K123" s="242">
        <v>42500</v>
      </c>
      <c r="L123" s="243"/>
      <c r="M123" s="243"/>
      <c r="N123" s="243"/>
      <c r="O123" s="230"/>
      <c r="P123" s="229">
        <v>0.53016459999999999</v>
      </c>
      <c r="Q123" s="229">
        <v>0</v>
      </c>
      <c r="R123" s="229">
        <v>0</v>
      </c>
      <c r="S123" s="229">
        <v>0</v>
      </c>
      <c r="T123" s="229">
        <f t="shared" si="16"/>
        <v>0.53016459999999999</v>
      </c>
      <c r="U123" s="229">
        <v>0</v>
      </c>
      <c r="V123" s="229">
        <v>0</v>
      </c>
      <c r="W123" s="229">
        <v>0</v>
      </c>
      <c r="X123" s="229"/>
      <c r="Y123" s="229"/>
      <c r="Z123" s="229"/>
      <c r="AA123" s="229"/>
      <c r="AB123" s="229"/>
      <c r="AC123" s="248"/>
      <c r="AD123" s="248"/>
      <c r="AE123" s="248"/>
      <c r="AF123" s="248"/>
      <c r="AG123" s="248"/>
      <c r="AH123" s="248"/>
      <c r="AI123" s="248"/>
      <c r="AJ123" s="229">
        <v>0.53016459999999999</v>
      </c>
      <c r="AK123" s="229">
        <v>0</v>
      </c>
      <c r="AL123" s="229">
        <v>0</v>
      </c>
      <c r="AM123" s="229">
        <v>0</v>
      </c>
      <c r="AN123" s="244">
        <f t="shared" si="17"/>
        <v>0.53016459999999999</v>
      </c>
      <c r="AO123" s="229">
        <v>0</v>
      </c>
      <c r="AP123" s="229">
        <v>0</v>
      </c>
      <c r="AQ123" s="229">
        <v>0</v>
      </c>
      <c r="AR123" s="229"/>
      <c r="AS123" s="229"/>
      <c r="AT123" s="229"/>
      <c r="AU123" s="229"/>
      <c r="AV123" s="229"/>
      <c r="AW123" s="229"/>
      <c r="AX123" s="230"/>
      <c r="AY123" s="257" t="s">
        <v>342</v>
      </c>
    </row>
    <row r="124" spans="1:51" s="251" customFormat="1" ht="47.25" outlineLevel="1" x14ac:dyDescent="0.25">
      <c r="A124" s="252">
        <v>21.3</v>
      </c>
      <c r="B124" s="253" t="s">
        <v>172</v>
      </c>
      <c r="C124" s="254" t="s">
        <v>54</v>
      </c>
      <c r="D124" s="252" t="str">
        <f t="shared" si="27"/>
        <v>MERC/CAPEX/20162017/00192</v>
      </c>
      <c r="E124" s="255">
        <f t="shared" si="27"/>
        <v>42202</v>
      </c>
      <c r="F124" s="242">
        <f t="shared" si="28"/>
        <v>42500</v>
      </c>
      <c r="G124" s="256">
        <v>3.12</v>
      </c>
      <c r="H124" s="256">
        <v>3.12</v>
      </c>
      <c r="I124" s="230"/>
      <c r="J124" s="230"/>
      <c r="K124" s="242">
        <v>42500</v>
      </c>
      <c r="L124" s="243"/>
      <c r="M124" s="243"/>
      <c r="N124" s="243"/>
      <c r="O124" s="230"/>
      <c r="P124" s="229">
        <v>3.5539240080000001</v>
      </c>
      <c r="Q124" s="229">
        <v>0</v>
      </c>
      <c r="R124" s="229">
        <v>0</v>
      </c>
      <c r="S124" s="229">
        <v>0</v>
      </c>
      <c r="T124" s="229">
        <f t="shared" si="16"/>
        <v>3.5539240080000001</v>
      </c>
      <c r="U124" s="229">
        <v>0</v>
      </c>
      <c r="V124" s="229">
        <v>0</v>
      </c>
      <c r="W124" s="229">
        <v>0</v>
      </c>
      <c r="X124" s="229"/>
      <c r="Y124" s="229"/>
      <c r="Z124" s="229"/>
      <c r="AA124" s="229"/>
      <c r="AB124" s="229"/>
      <c r="AC124" s="248"/>
      <c r="AD124" s="248"/>
      <c r="AE124" s="248"/>
      <c r="AF124" s="248"/>
      <c r="AG124" s="248"/>
      <c r="AH124" s="248"/>
      <c r="AI124" s="248"/>
      <c r="AJ124" s="229">
        <v>3.5539240080000001</v>
      </c>
      <c r="AK124" s="229">
        <v>0</v>
      </c>
      <c r="AL124" s="229">
        <v>0</v>
      </c>
      <c r="AM124" s="229">
        <v>0</v>
      </c>
      <c r="AN124" s="244">
        <f t="shared" si="17"/>
        <v>3.5539240080000001</v>
      </c>
      <c r="AO124" s="229">
        <v>0</v>
      </c>
      <c r="AP124" s="229">
        <v>0</v>
      </c>
      <c r="AQ124" s="229">
        <v>0</v>
      </c>
      <c r="AR124" s="229"/>
      <c r="AS124" s="229"/>
      <c r="AT124" s="229"/>
      <c r="AU124" s="229"/>
      <c r="AV124" s="229"/>
      <c r="AW124" s="229"/>
      <c r="AX124" s="230"/>
      <c r="AY124" s="257" t="s">
        <v>342</v>
      </c>
    </row>
    <row r="125" spans="1:51" s="251" customFormat="1" ht="31.5" outlineLevel="1" x14ac:dyDescent="0.25">
      <c r="A125" s="252">
        <v>21.4</v>
      </c>
      <c r="B125" s="253" t="s">
        <v>173</v>
      </c>
      <c r="C125" s="254" t="s">
        <v>54</v>
      </c>
      <c r="D125" s="252" t="str">
        <f t="shared" si="27"/>
        <v>MERC/CAPEX/20162017/00192</v>
      </c>
      <c r="E125" s="255">
        <f t="shared" si="27"/>
        <v>42202</v>
      </c>
      <c r="F125" s="242">
        <f t="shared" si="28"/>
        <v>42500</v>
      </c>
      <c r="G125" s="256">
        <v>2.34</v>
      </c>
      <c r="H125" s="256">
        <v>2.34</v>
      </c>
      <c r="I125" s="230"/>
      <c r="J125" s="230"/>
      <c r="K125" s="242">
        <v>42500</v>
      </c>
      <c r="L125" s="243"/>
      <c r="M125" s="243"/>
      <c r="N125" s="243"/>
      <c r="O125" s="230"/>
      <c r="P125" s="229">
        <v>2.6948249</v>
      </c>
      <c r="Q125" s="229">
        <v>0.14843210000000001</v>
      </c>
      <c r="R125" s="229">
        <v>0</v>
      </c>
      <c r="S125" s="229">
        <v>0.28650399999999998</v>
      </c>
      <c r="T125" s="229">
        <f t="shared" si="16"/>
        <v>3.1297609999999998</v>
      </c>
      <c r="U125" s="177">
        <v>0.19437573600000002</v>
      </c>
      <c r="V125" s="229">
        <v>0</v>
      </c>
      <c r="W125" s="229">
        <v>0</v>
      </c>
      <c r="X125" s="229"/>
      <c r="Y125" s="229"/>
      <c r="Z125" s="229"/>
      <c r="AA125" s="229"/>
      <c r="AB125" s="229"/>
      <c r="AC125" s="248"/>
      <c r="AD125" s="248"/>
      <c r="AE125" s="248"/>
      <c r="AF125" s="248"/>
      <c r="AG125" s="248"/>
      <c r="AH125" s="248"/>
      <c r="AI125" s="248"/>
      <c r="AJ125" s="229">
        <v>0</v>
      </c>
      <c r="AK125" s="229">
        <v>0</v>
      </c>
      <c r="AL125" s="229">
        <v>0</v>
      </c>
      <c r="AM125" s="229">
        <v>3.1297609999999998</v>
      </c>
      <c r="AN125" s="244">
        <f t="shared" si="17"/>
        <v>3.1297609999999998</v>
      </c>
      <c r="AO125" s="177">
        <v>0.19437573600000002</v>
      </c>
      <c r="AP125" s="229">
        <v>0</v>
      </c>
      <c r="AQ125" s="229">
        <v>0</v>
      </c>
      <c r="AR125" s="229"/>
      <c r="AS125" s="229"/>
      <c r="AT125" s="229"/>
      <c r="AU125" s="229"/>
      <c r="AV125" s="229"/>
      <c r="AW125" s="229"/>
      <c r="AX125" s="230"/>
      <c r="AY125" s="257" t="s">
        <v>342</v>
      </c>
    </row>
    <row r="126" spans="1:51" s="251" customFormat="1" ht="47.25" outlineLevel="1" x14ac:dyDescent="0.25">
      <c r="A126" s="252">
        <v>21.5</v>
      </c>
      <c r="B126" s="253" t="s">
        <v>174</v>
      </c>
      <c r="C126" s="254" t="s">
        <v>54</v>
      </c>
      <c r="D126" s="252" t="str">
        <f t="shared" si="27"/>
        <v>MERC/CAPEX/20162017/00192</v>
      </c>
      <c r="E126" s="255">
        <f t="shared" si="27"/>
        <v>42202</v>
      </c>
      <c r="F126" s="242">
        <f t="shared" si="28"/>
        <v>42500</v>
      </c>
      <c r="G126" s="256">
        <v>1.03</v>
      </c>
      <c r="H126" s="256">
        <v>1.03</v>
      </c>
      <c r="I126" s="230"/>
      <c r="J126" s="230"/>
      <c r="K126" s="242">
        <v>42500</v>
      </c>
      <c r="L126" s="243"/>
      <c r="M126" s="243"/>
      <c r="N126" s="243"/>
      <c r="O126" s="230"/>
      <c r="P126" s="229">
        <v>1.1915800000000001</v>
      </c>
      <c r="Q126" s="229">
        <v>0</v>
      </c>
      <c r="R126" s="229">
        <v>0</v>
      </c>
      <c r="S126" s="229">
        <v>0</v>
      </c>
      <c r="T126" s="229">
        <f t="shared" si="16"/>
        <v>1.1915800000000001</v>
      </c>
      <c r="U126" s="229">
        <v>0</v>
      </c>
      <c r="V126" s="229">
        <v>0</v>
      </c>
      <c r="W126" s="229">
        <v>0</v>
      </c>
      <c r="X126" s="229"/>
      <c r="Y126" s="229"/>
      <c r="Z126" s="229"/>
      <c r="AA126" s="229"/>
      <c r="AB126" s="229"/>
      <c r="AC126" s="248"/>
      <c r="AD126" s="248"/>
      <c r="AE126" s="248"/>
      <c r="AF126" s="248"/>
      <c r="AG126" s="248"/>
      <c r="AH126" s="248"/>
      <c r="AI126" s="248"/>
      <c r="AJ126" s="229">
        <v>1.1915800000000001</v>
      </c>
      <c r="AK126" s="229">
        <v>0</v>
      </c>
      <c r="AL126" s="229">
        <v>0</v>
      </c>
      <c r="AM126" s="229">
        <v>0</v>
      </c>
      <c r="AN126" s="244">
        <f t="shared" si="17"/>
        <v>1.1915800000000001</v>
      </c>
      <c r="AO126" s="229">
        <v>0</v>
      </c>
      <c r="AP126" s="229">
        <v>0</v>
      </c>
      <c r="AQ126" s="229">
        <v>0</v>
      </c>
      <c r="AR126" s="229"/>
      <c r="AS126" s="229"/>
      <c r="AT126" s="229"/>
      <c r="AU126" s="229"/>
      <c r="AV126" s="229"/>
      <c r="AW126" s="229"/>
      <c r="AX126" s="230"/>
      <c r="AY126" s="257" t="s">
        <v>342</v>
      </c>
    </row>
    <row r="127" spans="1:51" s="251" customFormat="1" ht="15.75" outlineLevel="1" x14ac:dyDescent="0.25">
      <c r="A127" s="252"/>
      <c r="B127" s="253" t="s">
        <v>28</v>
      </c>
      <c r="C127" s="254" t="s">
        <v>28</v>
      </c>
      <c r="D127" s="252" t="str">
        <f t="shared" si="27"/>
        <v>MERC/CAPEX/20162017/00192</v>
      </c>
      <c r="E127" s="255">
        <f t="shared" si="27"/>
        <v>42202</v>
      </c>
      <c r="F127" s="242">
        <f t="shared" si="28"/>
        <v>42500</v>
      </c>
      <c r="G127" s="256">
        <v>0.75</v>
      </c>
      <c r="H127" s="256">
        <v>0.75</v>
      </c>
      <c r="I127" s="230"/>
      <c r="J127" s="230"/>
      <c r="K127" s="242">
        <v>42500</v>
      </c>
      <c r="L127" s="243"/>
      <c r="M127" s="243"/>
      <c r="N127" s="243"/>
      <c r="O127" s="230"/>
      <c r="P127" s="229"/>
      <c r="Q127" s="229">
        <v>0</v>
      </c>
      <c r="R127" s="229">
        <v>0</v>
      </c>
      <c r="S127" s="229">
        <v>0</v>
      </c>
      <c r="T127" s="229">
        <f t="shared" si="16"/>
        <v>0</v>
      </c>
      <c r="U127" s="229">
        <v>0</v>
      </c>
      <c r="V127" s="229">
        <v>0</v>
      </c>
      <c r="W127" s="229">
        <v>0</v>
      </c>
      <c r="X127" s="229"/>
      <c r="Y127" s="229"/>
      <c r="Z127" s="229"/>
      <c r="AA127" s="229"/>
      <c r="AB127" s="229"/>
      <c r="AC127" s="248"/>
      <c r="AD127" s="248"/>
      <c r="AE127" s="248"/>
      <c r="AF127" s="248"/>
      <c r="AG127" s="248"/>
      <c r="AH127" s="248"/>
      <c r="AI127" s="248"/>
      <c r="AJ127" s="229"/>
      <c r="AK127" s="229">
        <v>0</v>
      </c>
      <c r="AL127" s="229">
        <v>0</v>
      </c>
      <c r="AM127" s="229">
        <v>0</v>
      </c>
      <c r="AN127" s="244">
        <f t="shared" si="17"/>
        <v>0</v>
      </c>
      <c r="AO127" s="229">
        <v>0</v>
      </c>
      <c r="AP127" s="229">
        <v>0</v>
      </c>
      <c r="AQ127" s="229">
        <v>0</v>
      </c>
      <c r="AR127" s="229"/>
      <c r="AS127" s="229"/>
      <c r="AT127" s="229"/>
      <c r="AU127" s="229"/>
      <c r="AV127" s="229"/>
      <c r="AW127" s="229"/>
      <c r="AX127" s="230"/>
      <c r="AY127" s="257"/>
    </row>
    <row r="128" spans="1:51" s="251" customFormat="1" ht="47.25" outlineLevel="1" x14ac:dyDescent="0.25">
      <c r="A128" s="238">
        <v>22</v>
      </c>
      <c r="B128" s="239" t="s">
        <v>175</v>
      </c>
      <c r="C128" s="238" t="s">
        <v>53</v>
      </c>
      <c r="D128" s="238" t="s">
        <v>289</v>
      </c>
      <c r="E128" s="240">
        <v>42214</v>
      </c>
      <c r="F128" s="240">
        <v>42584</v>
      </c>
      <c r="G128" s="241">
        <f>SUM(G129:G133)</f>
        <v>18.170000000000002</v>
      </c>
      <c r="H128" s="241">
        <f>SUM(H129:H133)</f>
        <v>18.170000000000002</v>
      </c>
      <c r="I128" s="230"/>
      <c r="J128" s="230"/>
      <c r="K128" s="242">
        <v>42584</v>
      </c>
      <c r="L128" s="243"/>
      <c r="M128" s="243"/>
      <c r="N128" s="243"/>
      <c r="O128" s="230"/>
      <c r="P128" s="244"/>
      <c r="Q128" s="245"/>
      <c r="R128" s="245"/>
      <c r="S128" s="245"/>
      <c r="T128" s="245">
        <f t="shared" si="16"/>
        <v>0</v>
      </c>
      <c r="U128" s="246"/>
      <c r="V128" s="246"/>
      <c r="W128" s="247"/>
      <c r="X128" s="247"/>
      <c r="Y128" s="247"/>
      <c r="Z128" s="247"/>
      <c r="AA128" s="247"/>
      <c r="AB128" s="247"/>
      <c r="AC128" s="248"/>
      <c r="AD128" s="248"/>
      <c r="AE128" s="248"/>
      <c r="AF128" s="248"/>
      <c r="AG128" s="248"/>
      <c r="AH128" s="248"/>
      <c r="AI128" s="248"/>
      <c r="AJ128" s="244"/>
      <c r="AK128" s="244"/>
      <c r="AL128" s="244"/>
      <c r="AM128" s="244"/>
      <c r="AN128" s="244">
        <f t="shared" si="17"/>
        <v>0</v>
      </c>
      <c r="AO128" s="249"/>
      <c r="AP128" s="249"/>
      <c r="AQ128" s="249"/>
      <c r="AR128" s="249"/>
      <c r="AS128" s="249"/>
      <c r="AT128" s="249"/>
      <c r="AU128" s="249"/>
      <c r="AV128" s="249"/>
      <c r="AW128" s="249"/>
      <c r="AX128" s="230"/>
      <c r="AY128" s="250"/>
    </row>
    <row r="129" spans="1:51" s="251" customFormat="1" ht="409.5" outlineLevel="1" x14ac:dyDescent="0.25">
      <c r="A129" s="252">
        <v>22.1</v>
      </c>
      <c r="B129" s="253" t="s">
        <v>345</v>
      </c>
      <c r="C129" s="254" t="s">
        <v>54</v>
      </c>
      <c r="D129" s="252" t="str">
        <f>D128</f>
        <v>MERC/CAPEX/20152016/00420</v>
      </c>
      <c r="E129" s="255">
        <f>E128</f>
        <v>42214</v>
      </c>
      <c r="F129" s="242">
        <f>IF(F128=0,"-",F128)</f>
        <v>42584</v>
      </c>
      <c r="G129" s="256">
        <f>9.22/2</f>
        <v>4.6100000000000003</v>
      </c>
      <c r="H129" s="256">
        <f>9.22/2</f>
        <v>4.6100000000000003</v>
      </c>
      <c r="I129" s="230"/>
      <c r="J129" s="230"/>
      <c r="K129" s="242">
        <v>42584</v>
      </c>
      <c r="L129" s="243"/>
      <c r="M129" s="243"/>
      <c r="N129" s="243"/>
      <c r="O129" s="300" t="s">
        <v>793</v>
      </c>
      <c r="P129" s="229">
        <v>0</v>
      </c>
      <c r="Q129" s="229">
        <v>0</v>
      </c>
      <c r="R129" s="229">
        <v>0</v>
      </c>
      <c r="S129" s="229">
        <v>3.8048728999999999</v>
      </c>
      <c r="T129" s="229">
        <f t="shared" si="16"/>
        <v>3.8048728999999999</v>
      </c>
      <c r="U129" s="177">
        <v>0.10730581400000005</v>
      </c>
      <c r="V129" s="229">
        <v>0</v>
      </c>
      <c r="W129" s="229">
        <v>0</v>
      </c>
      <c r="X129" s="229"/>
      <c r="Y129" s="229"/>
      <c r="Z129" s="229"/>
      <c r="AA129" s="229"/>
      <c r="AB129" s="229"/>
      <c r="AC129" s="248"/>
      <c r="AD129" s="248"/>
      <c r="AE129" s="248"/>
      <c r="AF129" s="248"/>
      <c r="AG129" s="248"/>
      <c r="AH129" s="248"/>
      <c r="AI129" s="248"/>
      <c r="AJ129" s="229">
        <v>0</v>
      </c>
      <c r="AK129" s="229">
        <v>0</v>
      </c>
      <c r="AL129" s="229">
        <v>0</v>
      </c>
      <c r="AM129" s="229">
        <v>3.8048728999999999</v>
      </c>
      <c r="AN129" s="244">
        <f t="shared" si="17"/>
        <v>3.8048728999999999</v>
      </c>
      <c r="AO129" s="177">
        <v>0.10730581399999999</v>
      </c>
      <c r="AP129" s="229">
        <v>0</v>
      </c>
      <c r="AQ129" s="229">
        <v>0</v>
      </c>
      <c r="AR129" s="229"/>
      <c r="AS129" s="229"/>
      <c r="AT129" s="229"/>
      <c r="AU129" s="229"/>
      <c r="AV129" s="229"/>
      <c r="AW129" s="229"/>
      <c r="AX129" s="230"/>
      <c r="AY129" s="257" t="s">
        <v>342</v>
      </c>
    </row>
    <row r="130" spans="1:51" s="251" customFormat="1" ht="409.5" outlineLevel="1" x14ac:dyDescent="0.25">
      <c r="A130" s="252">
        <v>22.2</v>
      </c>
      <c r="B130" s="253" t="s">
        <v>346</v>
      </c>
      <c r="C130" s="254" t="s">
        <v>54</v>
      </c>
      <c r="D130" s="252" t="str">
        <f>D129</f>
        <v>MERC/CAPEX/20152016/00420</v>
      </c>
      <c r="E130" s="255">
        <f>E129</f>
        <v>42214</v>
      </c>
      <c r="F130" s="242">
        <f>IF(F129=0,"-",F129)</f>
        <v>42584</v>
      </c>
      <c r="G130" s="256">
        <f>9.22/2</f>
        <v>4.6100000000000003</v>
      </c>
      <c r="H130" s="256">
        <f>9.22/2</f>
        <v>4.6100000000000003</v>
      </c>
      <c r="I130" s="230"/>
      <c r="J130" s="230"/>
      <c r="K130" s="242"/>
      <c r="L130" s="243"/>
      <c r="M130" s="243"/>
      <c r="N130" s="243"/>
      <c r="O130" s="300" t="s">
        <v>794</v>
      </c>
      <c r="P130" s="229">
        <v>0</v>
      </c>
      <c r="Q130" s="229">
        <v>0</v>
      </c>
      <c r="R130" s="229">
        <v>0</v>
      </c>
      <c r="S130" s="229">
        <v>0</v>
      </c>
      <c r="T130" s="229">
        <f t="shared" si="16"/>
        <v>0</v>
      </c>
      <c r="U130" s="229">
        <v>0</v>
      </c>
      <c r="V130" s="229">
        <v>0</v>
      </c>
      <c r="W130" s="229">
        <v>0</v>
      </c>
      <c r="X130" s="63">
        <v>4.6100000000000003</v>
      </c>
      <c r="Y130" s="229"/>
      <c r="Z130" s="229"/>
      <c r="AA130" s="229"/>
      <c r="AB130" s="229"/>
      <c r="AC130" s="248"/>
      <c r="AD130" s="248"/>
      <c r="AE130" s="248"/>
      <c r="AF130" s="248"/>
      <c r="AG130" s="248"/>
      <c r="AH130" s="248"/>
      <c r="AI130" s="248"/>
      <c r="AJ130" s="229">
        <v>0</v>
      </c>
      <c r="AK130" s="229">
        <v>0</v>
      </c>
      <c r="AL130" s="229">
        <v>0</v>
      </c>
      <c r="AM130" s="229">
        <v>0</v>
      </c>
      <c r="AN130" s="244">
        <f t="shared" si="17"/>
        <v>0</v>
      </c>
      <c r="AO130" s="229"/>
      <c r="AP130" s="229">
        <v>0</v>
      </c>
      <c r="AQ130" s="229">
        <v>0</v>
      </c>
      <c r="AR130" s="63">
        <v>4.6100000000000003</v>
      </c>
      <c r="AS130" s="229"/>
      <c r="AT130" s="229"/>
      <c r="AU130" s="229"/>
      <c r="AV130" s="229"/>
      <c r="AW130" s="229"/>
      <c r="AX130" s="230" t="s">
        <v>365</v>
      </c>
      <c r="AY130" s="257" t="s">
        <v>336</v>
      </c>
    </row>
    <row r="131" spans="1:51" s="251" customFormat="1" ht="47.25" outlineLevel="1" x14ac:dyDescent="0.25">
      <c r="A131" s="252">
        <v>22.3</v>
      </c>
      <c r="B131" s="253" t="s">
        <v>176</v>
      </c>
      <c r="C131" s="254" t="s">
        <v>54</v>
      </c>
      <c r="D131" s="252" t="str">
        <f>D129</f>
        <v>MERC/CAPEX/20152016/00420</v>
      </c>
      <c r="E131" s="255">
        <f>E129</f>
        <v>42214</v>
      </c>
      <c r="F131" s="242">
        <f>IF(F129=0,"-",F129)</f>
        <v>42584</v>
      </c>
      <c r="G131" s="256">
        <v>2.98</v>
      </c>
      <c r="H131" s="256">
        <v>2.98</v>
      </c>
      <c r="I131" s="230"/>
      <c r="J131" s="230"/>
      <c r="K131" s="242">
        <v>42584</v>
      </c>
      <c r="L131" s="243"/>
      <c r="M131" s="243"/>
      <c r="N131" s="243"/>
      <c r="O131" s="230"/>
      <c r="P131" s="229">
        <v>1.37732225</v>
      </c>
      <c r="Q131" s="229">
        <v>0</v>
      </c>
      <c r="R131" s="229">
        <v>0</v>
      </c>
      <c r="S131" s="229">
        <v>0</v>
      </c>
      <c r="T131" s="229">
        <f t="shared" si="16"/>
        <v>1.37732225</v>
      </c>
      <c r="U131" s="229">
        <v>0</v>
      </c>
      <c r="V131" s="229">
        <v>0</v>
      </c>
      <c r="W131" s="229">
        <v>0</v>
      </c>
      <c r="X131" s="229"/>
      <c r="Y131" s="229"/>
      <c r="Z131" s="229"/>
      <c r="AA131" s="229"/>
      <c r="AB131" s="229"/>
      <c r="AC131" s="248"/>
      <c r="AD131" s="248"/>
      <c r="AE131" s="248"/>
      <c r="AF131" s="248"/>
      <c r="AG131" s="248"/>
      <c r="AH131" s="248"/>
      <c r="AI131" s="248"/>
      <c r="AJ131" s="229">
        <v>1.37732225</v>
      </c>
      <c r="AK131" s="229">
        <v>0</v>
      </c>
      <c r="AL131" s="229">
        <v>0</v>
      </c>
      <c r="AM131" s="229">
        <v>0</v>
      </c>
      <c r="AN131" s="244">
        <f t="shared" si="17"/>
        <v>1.37732225</v>
      </c>
      <c r="AO131" s="229">
        <v>0</v>
      </c>
      <c r="AP131" s="229">
        <v>0</v>
      </c>
      <c r="AQ131" s="229">
        <v>0</v>
      </c>
      <c r="AR131" s="229"/>
      <c r="AS131" s="229"/>
      <c r="AT131" s="229"/>
      <c r="AU131" s="229"/>
      <c r="AV131" s="229"/>
      <c r="AW131" s="229"/>
      <c r="AX131" s="230"/>
      <c r="AY131" s="257" t="s">
        <v>342</v>
      </c>
    </row>
    <row r="132" spans="1:51" s="251" customFormat="1" ht="78.75" outlineLevel="1" x14ac:dyDescent="0.25">
      <c r="A132" s="252">
        <v>22.4</v>
      </c>
      <c r="B132" s="253" t="s">
        <v>177</v>
      </c>
      <c r="C132" s="254" t="s">
        <v>54</v>
      </c>
      <c r="D132" s="252" t="str">
        <f>D131</f>
        <v>MERC/CAPEX/20152016/00420</v>
      </c>
      <c r="E132" s="255">
        <f>E131</f>
        <v>42214</v>
      </c>
      <c r="F132" s="242">
        <f>IF(F131=0,"-",F131)</f>
        <v>42584</v>
      </c>
      <c r="G132" s="256">
        <v>5.37</v>
      </c>
      <c r="H132" s="256">
        <v>5.37</v>
      </c>
      <c r="I132" s="230"/>
      <c r="J132" s="230"/>
      <c r="K132" s="242">
        <v>42584</v>
      </c>
      <c r="L132" s="243"/>
      <c r="M132" s="243"/>
      <c r="N132" s="243"/>
      <c r="O132" s="230"/>
      <c r="P132" s="229">
        <v>0</v>
      </c>
      <c r="Q132" s="229">
        <v>0</v>
      </c>
      <c r="R132" s="229">
        <v>4.4975699999999996</v>
      </c>
      <c r="S132" s="229">
        <v>0</v>
      </c>
      <c r="T132" s="229">
        <f t="shared" si="16"/>
        <v>4.4975699999999996</v>
      </c>
      <c r="U132" s="177">
        <v>7.5239999999999974E-2</v>
      </c>
      <c r="V132" s="229"/>
      <c r="W132" s="229">
        <v>0</v>
      </c>
      <c r="X132" s="229"/>
      <c r="Y132" s="229"/>
      <c r="Z132" s="229"/>
      <c r="AA132" s="229"/>
      <c r="AB132" s="229"/>
      <c r="AC132" s="248"/>
      <c r="AD132" s="248"/>
      <c r="AE132" s="248"/>
      <c r="AF132" s="248"/>
      <c r="AG132" s="248"/>
      <c r="AH132" s="248"/>
      <c r="AI132" s="248"/>
      <c r="AJ132" s="229">
        <v>0</v>
      </c>
      <c r="AK132" s="229">
        <v>0</v>
      </c>
      <c r="AL132" s="229">
        <v>0</v>
      </c>
      <c r="AM132" s="229">
        <v>0</v>
      </c>
      <c r="AN132" s="244">
        <f t="shared" si="17"/>
        <v>0</v>
      </c>
      <c r="AO132" s="177">
        <v>4.5728099999999996</v>
      </c>
      <c r="AP132" s="229"/>
      <c r="AQ132" s="229">
        <v>0</v>
      </c>
      <c r="AR132" s="229"/>
      <c r="AS132" s="229"/>
      <c r="AT132" s="229"/>
      <c r="AU132" s="229"/>
      <c r="AV132" s="229"/>
      <c r="AW132" s="229"/>
      <c r="AX132" s="230"/>
      <c r="AY132" s="257" t="s">
        <v>342</v>
      </c>
    </row>
    <row r="133" spans="1:51" s="251" customFormat="1" ht="15.75" outlineLevel="1" x14ac:dyDescent="0.25">
      <c r="A133" s="252"/>
      <c r="B133" s="253" t="s">
        <v>28</v>
      </c>
      <c r="C133" s="254" t="s">
        <v>28</v>
      </c>
      <c r="D133" s="252" t="str">
        <f>D132</f>
        <v>MERC/CAPEX/20152016/00420</v>
      </c>
      <c r="E133" s="255">
        <f>E132</f>
        <v>42214</v>
      </c>
      <c r="F133" s="242">
        <f>IF(F132=0,"-",F132)</f>
        <v>42584</v>
      </c>
      <c r="G133" s="256">
        <v>0.6</v>
      </c>
      <c r="H133" s="256">
        <v>0.6</v>
      </c>
      <c r="I133" s="230"/>
      <c r="J133" s="230"/>
      <c r="K133" s="242">
        <v>42584</v>
      </c>
      <c r="L133" s="243"/>
      <c r="M133" s="243"/>
      <c r="N133" s="243"/>
      <c r="O133" s="230"/>
      <c r="P133" s="229"/>
      <c r="Q133" s="229">
        <v>0</v>
      </c>
      <c r="R133" s="229">
        <v>0</v>
      </c>
      <c r="S133" s="229">
        <v>0</v>
      </c>
      <c r="T133" s="229">
        <f t="shared" si="16"/>
        <v>0</v>
      </c>
      <c r="U133" s="229">
        <v>0</v>
      </c>
      <c r="V133" s="229">
        <v>0</v>
      </c>
      <c r="W133" s="229">
        <v>0</v>
      </c>
      <c r="X133" s="229"/>
      <c r="Y133" s="229"/>
      <c r="Z133" s="229"/>
      <c r="AA133" s="229"/>
      <c r="AB133" s="229"/>
      <c r="AC133" s="248"/>
      <c r="AD133" s="248"/>
      <c r="AE133" s="248"/>
      <c r="AF133" s="248"/>
      <c r="AG133" s="248"/>
      <c r="AH133" s="248"/>
      <c r="AI133" s="248"/>
      <c r="AJ133" s="229"/>
      <c r="AK133" s="229">
        <v>0</v>
      </c>
      <c r="AL133" s="229">
        <v>0</v>
      </c>
      <c r="AM133" s="229">
        <v>0</v>
      </c>
      <c r="AN133" s="244">
        <f t="shared" si="17"/>
        <v>0</v>
      </c>
      <c r="AO133" s="229">
        <v>0</v>
      </c>
      <c r="AP133" s="229">
        <v>0</v>
      </c>
      <c r="AQ133" s="229">
        <v>0</v>
      </c>
      <c r="AR133" s="229"/>
      <c r="AS133" s="229"/>
      <c r="AT133" s="229"/>
      <c r="AU133" s="229"/>
      <c r="AV133" s="229"/>
      <c r="AW133" s="229"/>
      <c r="AX133" s="230"/>
      <c r="AY133" s="257"/>
    </row>
    <row r="134" spans="1:51" s="116" customFormat="1" ht="31.5" outlineLevel="1" x14ac:dyDescent="0.25">
      <c r="A134" s="106">
        <v>23</v>
      </c>
      <c r="B134" s="107" t="s">
        <v>178</v>
      </c>
      <c r="C134" s="106" t="s">
        <v>53</v>
      </c>
      <c r="D134" s="106" t="s">
        <v>290</v>
      </c>
      <c r="E134" s="147">
        <v>42342</v>
      </c>
      <c r="F134" s="147">
        <v>42702</v>
      </c>
      <c r="G134" s="82">
        <f>SUM(G135:G138)</f>
        <v>18.78</v>
      </c>
      <c r="H134" s="82">
        <f>SUM(H135:H138)</f>
        <v>18.78</v>
      </c>
      <c r="I134" s="87"/>
      <c r="J134" s="87"/>
      <c r="K134" s="103">
        <v>42702</v>
      </c>
      <c r="L134" s="258"/>
      <c r="M134" s="258"/>
      <c r="N134" s="258"/>
      <c r="O134" s="87"/>
      <c r="P134" s="80"/>
      <c r="Q134" s="81"/>
      <c r="R134" s="81"/>
      <c r="S134" s="81"/>
      <c r="T134" s="81">
        <f t="shared" si="16"/>
        <v>0</v>
      </c>
      <c r="U134" s="259"/>
      <c r="V134" s="259"/>
      <c r="W134" s="260"/>
      <c r="X134" s="260"/>
      <c r="Y134" s="260"/>
      <c r="Z134" s="260"/>
      <c r="AA134" s="260"/>
      <c r="AB134" s="260"/>
      <c r="AC134" s="132"/>
      <c r="AD134" s="132"/>
      <c r="AE134" s="132"/>
      <c r="AF134" s="132"/>
      <c r="AG134" s="132"/>
      <c r="AH134" s="132"/>
      <c r="AI134" s="132"/>
      <c r="AJ134" s="80"/>
      <c r="AK134" s="80"/>
      <c r="AL134" s="80"/>
      <c r="AM134" s="80"/>
      <c r="AN134" s="80">
        <f t="shared" si="17"/>
        <v>0</v>
      </c>
      <c r="AO134" s="261"/>
      <c r="AP134" s="261"/>
      <c r="AQ134" s="261"/>
      <c r="AR134" s="261"/>
      <c r="AS134" s="261"/>
      <c r="AT134" s="261"/>
      <c r="AU134" s="261"/>
      <c r="AV134" s="261"/>
      <c r="AW134" s="261"/>
      <c r="AX134" s="87"/>
      <c r="AY134" s="262"/>
    </row>
    <row r="135" spans="1:51" s="116" customFormat="1" ht="15.75" outlineLevel="1" x14ac:dyDescent="0.25">
      <c r="A135" s="99">
        <v>23.1</v>
      </c>
      <c r="B135" s="100" t="s">
        <v>179</v>
      </c>
      <c r="C135" s="101" t="s">
        <v>54</v>
      </c>
      <c r="D135" s="99" t="str">
        <f t="shared" ref="D135:E138" si="29">D134</f>
        <v>MERC/CAPEX/20162017/01067</v>
      </c>
      <c r="E135" s="146">
        <f t="shared" si="29"/>
        <v>42342</v>
      </c>
      <c r="F135" s="103">
        <f>IF(F134=0,"-",F134)</f>
        <v>42702</v>
      </c>
      <c r="G135" s="102">
        <v>5.76</v>
      </c>
      <c r="H135" s="102">
        <v>5.76</v>
      </c>
      <c r="I135" s="87"/>
      <c r="J135" s="87"/>
      <c r="K135" s="103">
        <v>42702</v>
      </c>
      <c r="L135" s="258"/>
      <c r="M135" s="258"/>
      <c r="N135" s="258"/>
      <c r="O135" s="87"/>
      <c r="P135" s="98">
        <v>5.2949505139999999</v>
      </c>
      <c r="Q135" s="98">
        <v>0</v>
      </c>
      <c r="R135" s="98">
        <v>0</v>
      </c>
      <c r="S135" s="98">
        <v>0</v>
      </c>
      <c r="T135" s="98">
        <f t="shared" si="16"/>
        <v>5.2949505139999999</v>
      </c>
      <c r="U135" s="98">
        <v>0</v>
      </c>
      <c r="V135" s="98">
        <v>0</v>
      </c>
      <c r="W135" s="98">
        <v>0</v>
      </c>
      <c r="X135" s="98"/>
      <c r="Y135" s="98"/>
      <c r="Z135" s="98"/>
      <c r="AA135" s="98"/>
      <c r="AB135" s="98"/>
      <c r="AC135" s="132"/>
      <c r="AD135" s="132"/>
      <c r="AE135" s="132"/>
      <c r="AF135" s="132"/>
      <c r="AG135" s="132"/>
      <c r="AH135" s="132"/>
      <c r="AI135" s="132"/>
      <c r="AJ135" s="98">
        <v>5.2949505139999999</v>
      </c>
      <c r="AK135" s="98">
        <v>0</v>
      </c>
      <c r="AL135" s="98">
        <v>0</v>
      </c>
      <c r="AM135" s="98">
        <v>0</v>
      </c>
      <c r="AN135" s="80">
        <f t="shared" si="17"/>
        <v>5.2949505139999999</v>
      </c>
      <c r="AO135" s="98">
        <v>0</v>
      </c>
      <c r="AP135" s="98">
        <v>0</v>
      </c>
      <c r="AQ135" s="98">
        <v>0</v>
      </c>
      <c r="AR135" s="98"/>
      <c r="AS135" s="98"/>
      <c r="AT135" s="98"/>
      <c r="AU135" s="98"/>
      <c r="AV135" s="98"/>
      <c r="AW135" s="98"/>
      <c r="AX135" s="87"/>
      <c r="AY135" s="265" t="s">
        <v>342</v>
      </c>
    </row>
    <row r="136" spans="1:51" s="116" customFormat="1" ht="47.25" outlineLevel="1" x14ac:dyDescent="0.25">
      <c r="A136" s="99">
        <v>23.2</v>
      </c>
      <c r="B136" s="100" t="s">
        <v>180</v>
      </c>
      <c r="C136" s="101" t="s">
        <v>54</v>
      </c>
      <c r="D136" s="99" t="str">
        <f t="shared" si="29"/>
        <v>MERC/CAPEX/20162017/01067</v>
      </c>
      <c r="E136" s="146">
        <f t="shared" si="29"/>
        <v>42342</v>
      </c>
      <c r="F136" s="103">
        <f>IF(F135=0,"-",F135)</f>
        <v>42702</v>
      </c>
      <c r="G136" s="102">
        <v>2.19</v>
      </c>
      <c r="H136" s="102">
        <v>2.19</v>
      </c>
      <c r="I136" s="87"/>
      <c r="J136" s="87"/>
      <c r="K136" s="103">
        <v>42702</v>
      </c>
      <c r="L136" s="258"/>
      <c r="M136" s="258"/>
      <c r="N136" s="258"/>
      <c r="O136" s="87"/>
      <c r="P136" s="98">
        <v>2.312809187</v>
      </c>
      <c r="Q136" s="98">
        <v>1.9456129999997399E-3</v>
      </c>
      <c r="R136" s="98">
        <v>0</v>
      </c>
      <c r="S136" s="98">
        <v>0</v>
      </c>
      <c r="T136" s="98">
        <f t="shared" ref="T136:T199" si="30">SUM(P136:S136)</f>
        <v>2.3147547999999998</v>
      </c>
      <c r="U136" s="98">
        <v>0</v>
      </c>
      <c r="V136" s="98">
        <v>0</v>
      </c>
      <c r="W136" s="98">
        <v>0</v>
      </c>
      <c r="X136" s="98"/>
      <c r="Y136" s="98"/>
      <c r="Z136" s="98"/>
      <c r="AA136" s="98"/>
      <c r="AB136" s="98"/>
      <c r="AC136" s="132"/>
      <c r="AD136" s="132"/>
      <c r="AE136" s="132"/>
      <c r="AF136" s="132"/>
      <c r="AG136" s="132"/>
      <c r="AH136" s="132"/>
      <c r="AI136" s="132"/>
      <c r="AJ136" s="98">
        <v>0</v>
      </c>
      <c r="AK136" s="98">
        <v>2.3147547999999998</v>
      </c>
      <c r="AL136" s="98">
        <v>0</v>
      </c>
      <c r="AM136" s="98">
        <v>0</v>
      </c>
      <c r="AN136" s="80">
        <f t="shared" ref="AN136:AN199" si="31">SUM(AJ136:AM136)</f>
        <v>2.3147547999999998</v>
      </c>
      <c r="AO136" s="98">
        <v>0</v>
      </c>
      <c r="AP136" s="98">
        <v>0</v>
      </c>
      <c r="AQ136" s="98">
        <v>0</v>
      </c>
      <c r="AR136" s="98"/>
      <c r="AS136" s="98"/>
      <c r="AT136" s="98"/>
      <c r="AU136" s="98"/>
      <c r="AV136" s="98"/>
      <c r="AW136" s="98"/>
      <c r="AX136" s="87"/>
      <c r="AY136" s="265" t="s">
        <v>342</v>
      </c>
    </row>
    <row r="137" spans="1:51" s="116" customFormat="1" ht="47.25" outlineLevel="1" x14ac:dyDescent="0.25">
      <c r="A137" s="99">
        <v>23.3</v>
      </c>
      <c r="B137" s="100" t="s">
        <v>181</v>
      </c>
      <c r="C137" s="101" t="s">
        <v>54</v>
      </c>
      <c r="D137" s="99" t="str">
        <f t="shared" si="29"/>
        <v>MERC/CAPEX/20162017/01067</v>
      </c>
      <c r="E137" s="146">
        <f t="shared" si="29"/>
        <v>42342</v>
      </c>
      <c r="F137" s="103">
        <f>IF(F136=0,"-",F136)</f>
        <v>42702</v>
      </c>
      <c r="G137" s="102">
        <v>10.33</v>
      </c>
      <c r="H137" s="102">
        <v>10.33</v>
      </c>
      <c r="I137" s="87"/>
      <c r="J137" s="87"/>
      <c r="K137" s="103">
        <v>42702</v>
      </c>
      <c r="L137" s="258"/>
      <c r="M137" s="258"/>
      <c r="N137" s="258"/>
      <c r="O137" s="87"/>
      <c r="P137" s="98">
        <v>0</v>
      </c>
      <c r="Q137" s="98">
        <v>11.298500000000001</v>
      </c>
      <c r="R137" s="98">
        <v>0.36580000000000001</v>
      </c>
      <c r="S137" s="98">
        <v>0.129799999999999</v>
      </c>
      <c r="T137" s="98">
        <f t="shared" si="30"/>
        <v>11.7941</v>
      </c>
      <c r="U137" s="98">
        <v>0</v>
      </c>
      <c r="V137" s="98">
        <v>0</v>
      </c>
      <c r="W137" s="98">
        <v>0</v>
      </c>
      <c r="X137" s="98"/>
      <c r="Y137" s="98"/>
      <c r="Z137" s="98"/>
      <c r="AA137" s="98"/>
      <c r="AB137" s="98"/>
      <c r="AC137" s="132"/>
      <c r="AD137" s="132"/>
      <c r="AE137" s="132"/>
      <c r="AF137" s="132"/>
      <c r="AG137" s="132"/>
      <c r="AH137" s="132"/>
      <c r="AI137" s="132"/>
      <c r="AJ137" s="98">
        <v>0</v>
      </c>
      <c r="AK137" s="98">
        <v>0</v>
      </c>
      <c r="AL137" s="98">
        <v>0</v>
      </c>
      <c r="AM137" s="98">
        <v>11.7941</v>
      </c>
      <c r="AN137" s="80">
        <f t="shared" si="31"/>
        <v>11.7941</v>
      </c>
      <c r="AO137" s="98">
        <v>0</v>
      </c>
      <c r="AP137" s="98">
        <v>0</v>
      </c>
      <c r="AQ137" s="98">
        <v>0</v>
      </c>
      <c r="AR137" s="98"/>
      <c r="AS137" s="98"/>
      <c r="AT137" s="98"/>
      <c r="AU137" s="98"/>
      <c r="AV137" s="98"/>
      <c r="AW137" s="98"/>
      <c r="AX137" s="87"/>
      <c r="AY137" s="265" t="s">
        <v>342</v>
      </c>
    </row>
    <row r="138" spans="1:51" s="116" customFormat="1" ht="15.75" outlineLevel="1" x14ac:dyDescent="0.25">
      <c r="A138" s="99"/>
      <c r="B138" s="100" t="s">
        <v>28</v>
      </c>
      <c r="C138" s="101" t="s">
        <v>28</v>
      </c>
      <c r="D138" s="99" t="str">
        <f t="shared" si="29"/>
        <v>MERC/CAPEX/20162017/01067</v>
      </c>
      <c r="E138" s="146">
        <f t="shared" si="29"/>
        <v>42342</v>
      </c>
      <c r="F138" s="103">
        <f>IF(F137=0,"-",F137)</f>
        <v>42702</v>
      </c>
      <c r="G138" s="102">
        <v>0.5</v>
      </c>
      <c r="H138" s="102">
        <v>0.5</v>
      </c>
      <c r="I138" s="87"/>
      <c r="J138" s="87"/>
      <c r="K138" s="103">
        <v>42702</v>
      </c>
      <c r="L138" s="258"/>
      <c r="M138" s="258"/>
      <c r="N138" s="258"/>
      <c r="O138" s="87"/>
      <c r="P138" s="98"/>
      <c r="Q138" s="98">
        <v>0</v>
      </c>
      <c r="R138" s="98">
        <v>0</v>
      </c>
      <c r="S138" s="98">
        <v>0</v>
      </c>
      <c r="T138" s="98">
        <f t="shared" si="30"/>
        <v>0</v>
      </c>
      <c r="U138" s="98">
        <v>0</v>
      </c>
      <c r="V138" s="98">
        <v>0</v>
      </c>
      <c r="W138" s="98">
        <v>0</v>
      </c>
      <c r="X138" s="98"/>
      <c r="Y138" s="98"/>
      <c r="Z138" s="98"/>
      <c r="AA138" s="98"/>
      <c r="AB138" s="98"/>
      <c r="AC138" s="132"/>
      <c r="AD138" s="132"/>
      <c r="AE138" s="132"/>
      <c r="AF138" s="132"/>
      <c r="AG138" s="132"/>
      <c r="AH138" s="132"/>
      <c r="AI138" s="132"/>
      <c r="AJ138" s="98"/>
      <c r="AK138" s="98">
        <v>0</v>
      </c>
      <c r="AL138" s="98">
        <v>0</v>
      </c>
      <c r="AM138" s="98">
        <v>0</v>
      </c>
      <c r="AN138" s="80">
        <f t="shared" si="31"/>
        <v>0</v>
      </c>
      <c r="AO138" s="98">
        <v>0</v>
      </c>
      <c r="AP138" s="98">
        <v>0</v>
      </c>
      <c r="AQ138" s="98">
        <v>0</v>
      </c>
      <c r="AR138" s="98"/>
      <c r="AS138" s="98"/>
      <c r="AT138" s="98"/>
      <c r="AU138" s="98"/>
      <c r="AV138" s="98"/>
      <c r="AW138" s="98"/>
      <c r="AX138" s="87"/>
      <c r="AY138" s="265"/>
    </row>
    <row r="139" spans="1:51" s="116" customFormat="1" ht="31.5" outlineLevel="1" x14ac:dyDescent="0.25">
      <c r="A139" s="106">
        <v>24</v>
      </c>
      <c r="B139" s="107" t="s">
        <v>182</v>
      </c>
      <c r="C139" s="106" t="s">
        <v>53</v>
      </c>
      <c r="D139" s="106" t="s">
        <v>291</v>
      </c>
      <c r="E139" s="147">
        <v>42510</v>
      </c>
      <c r="F139" s="147">
        <v>42772</v>
      </c>
      <c r="G139" s="82">
        <f>SUM(G140:G143)</f>
        <v>13.700000000000001</v>
      </c>
      <c r="H139" s="82">
        <f>SUM(H140:H143)</f>
        <v>13.700000000000001</v>
      </c>
      <c r="I139" s="87"/>
      <c r="J139" s="87"/>
      <c r="K139" s="103">
        <v>42772</v>
      </c>
      <c r="L139" s="258"/>
      <c r="M139" s="258"/>
      <c r="N139" s="258"/>
      <c r="O139" s="87"/>
      <c r="P139" s="80"/>
      <c r="Q139" s="81"/>
      <c r="R139" s="81"/>
      <c r="S139" s="81"/>
      <c r="T139" s="81">
        <f t="shared" si="30"/>
        <v>0</v>
      </c>
      <c r="U139" s="259"/>
      <c r="V139" s="259"/>
      <c r="W139" s="260"/>
      <c r="X139" s="260"/>
      <c r="Y139" s="260"/>
      <c r="Z139" s="260"/>
      <c r="AA139" s="260"/>
      <c r="AB139" s="260"/>
      <c r="AC139" s="132"/>
      <c r="AD139" s="132"/>
      <c r="AE139" s="132"/>
      <c r="AF139" s="132"/>
      <c r="AG139" s="132"/>
      <c r="AH139" s="132"/>
      <c r="AI139" s="132"/>
      <c r="AJ139" s="80"/>
      <c r="AK139" s="80"/>
      <c r="AL139" s="80"/>
      <c r="AM139" s="80"/>
      <c r="AN139" s="80">
        <f t="shared" si="31"/>
        <v>0</v>
      </c>
      <c r="AO139" s="261"/>
      <c r="AP139" s="261"/>
      <c r="AQ139" s="261"/>
      <c r="AR139" s="261"/>
      <c r="AS139" s="261"/>
      <c r="AT139" s="261"/>
      <c r="AU139" s="261"/>
      <c r="AV139" s="261"/>
      <c r="AW139" s="261"/>
      <c r="AX139" s="87"/>
      <c r="AY139" s="262"/>
    </row>
    <row r="140" spans="1:51" s="116" customFormat="1" ht="31.5" outlineLevel="1" x14ac:dyDescent="0.25">
      <c r="A140" s="99">
        <v>24.1</v>
      </c>
      <c r="B140" s="100" t="s">
        <v>183</v>
      </c>
      <c r="C140" s="101" t="s">
        <v>54</v>
      </c>
      <c r="D140" s="99" t="str">
        <f t="shared" ref="D140:E143" si="32">D139</f>
        <v>MERC/CAPEX/20162017/01475</v>
      </c>
      <c r="E140" s="146">
        <f t="shared" si="32"/>
        <v>42510</v>
      </c>
      <c r="F140" s="103">
        <f>IF(F139=0,"-",F139)</f>
        <v>42772</v>
      </c>
      <c r="G140" s="102">
        <v>3.25</v>
      </c>
      <c r="H140" s="102">
        <v>3.25</v>
      </c>
      <c r="I140" s="87"/>
      <c r="J140" s="87"/>
      <c r="K140" s="103">
        <v>42772</v>
      </c>
      <c r="L140" s="258"/>
      <c r="M140" s="258"/>
      <c r="N140" s="258"/>
      <c r="O140" s="87"/>
      <c r="P140" s="98">
        <v>2.88</v>
      </c>
      <c r="Q140" s="98">
        <v>0.67227954999999995</v>
      </c>
      <c r="R140" s="98">
        <v>0</v>
      </c>
      <c r="S140" s="98">
        <v>0.32213999999999998</v>
      </c>
      <c r="T140" s="98">
        <f t="shared" si="30"/>
        <v>3.8744195499999998</v>
      </c>
      <c r="U140" s="98">
        <v>0</v>
      </c>
      <c r="V140" s="98">
        <v>0</v>
      </c>
      <c r="W140" s="98">
        <v>0</v>
      </c>
      <c r="X140" s="98"/>
      <c r="Y140" s="98"/>
      <c r="Z140" s="98"/>
      <c r="AA140" s="98"/>
      <c r="AB140" s="98"/>
      <c r="AC140" s="132"/>
      <c r="AD140" s="132"/>
      <c r="AE140" s="132"/>
      <c r="AF140" s="132"/>
      <c r="AG140" s="132"/>
      <c r="AH140" s="132"/>
      <c r="AI140" s="132"/>
      <c r="AJ140" s="98">
        <v>0</v>
      </c>
      <c r="AK140" s="98">
        <v>3.5522795500000002</v>
      </c>
      <c r="AL140" s="98">
        <v>0</v>
      </c>
      <c r="AM140" s="98">
        <v>0.32213999999999998</v>
      </c>
      <c r="AN140" s="80">
        <f t="shared" si="31"/>
        <v>3.8744195500000003</v>
      </c>
      <c r="AO140" s="98">
        <v>0</v>
      </c>
      <c r="AP140" s="98">
        <v>0</v>
      </c>
      <c r="AQ140" s="98">
        <v>0</v>
      </c>
      <c r="AR140" s="98"/>
      <c r="AS140" s="98"/>
      <c r="AT140" s="98"/>
      <c r="AU140" s="98"/>
      <c r="AV140" s="98"/>
      <c r="AW140" s="98"/>
      <c r="AX140" s="87"/>
      <c r="AY140" s="265" t="s">
        <v>342</v>
      </c>
    </row>
    <row r="141" spans="1:51" s="116" customFormat="1" ht="47.25" outlineLevel="1" x14ac:dyDescent="0.25">
      <c r="A141" s="99">
        <v>24.2</v>
      </c>
      <c r="B141" s="100" t="s">
        <v>184</v>
      </c>
      <c r="C141" s="101" t="s">
        <v>54</v>
      </c>
      <c r="D141" s="99" t="str">
        <f t="shared" si="32"/>
        <v>MERC/CAPEX/20162017/01475</v>
      </c>
      <c r="E141" s="146">
        <f t="shared" si="32"/>
        <v>42510</v>
      </c>
      <c r="F141" s="103">
        <f>IF(F140=0,"-",F140)</f>
        <v>42772</v>
      </c>
      <c r="G141" s="102">
        <v>3.46</v>
      </c>
      <c r="H141" s="102">
        <v>3.46</v>
      </c>
      <c r="I141" s="87"/>
      <c r="J141" s="87"/>
      <c r="K141" s="103">
        <v>42772</v>
      </c>
      <c r="L141" s="258"/>
      <c r="M141" s="258"/>
      <c r="N141" s="258"/>
      <c r="O141" s="87"/>
      <c r="P141" s="98">
        <v>3.444336098</v>
      </c>
      <c r="Q141" s="98">
        <v>0.107943452</v>
      </c>
      <c r="R141" s="98">
        <v>0</v>
      </c>
      <c r="S141" s="98">
        <v>0</v>
      </c>
      <c r="T141" s="98">
        <f t="shared" si="30"/>
        <v>3.5522795499999997</v>
      </c>
      <c r="U141" s="98">
        <v>0</v>
      </c>
      <c r="V141" s="98">
        <v>0</v>
      </c>
      <c r="W141" s="98">
        <v>0</v>
      </c>
      <c r="X141" s="98"/>
      <c r="Y141" s="98"/>
      <c r="Z141" s="98"/>
      <c r="AA141" s="98"/>
      <c r="AB141" s="98"/>
      <c r="AC141" s="132"/>
      <c r="AD141" s="132"/>
      <c r="AE141" s="132"/>
      <c r="AF141" s="132"/>
      <c r="AG141" s="132"/>
      <c r="AH141" s="132"/>
      <c r="AI141" s="132"/>
      <c r="AJ141" s="98">
        <v>0</v>
      </c>
      <c r="AK141" s="98">
        <v>3.5522795500000002</v>
      </c>
      <c r="AL141" s="98">
        <v>0</v>
      </c>
      <c r="AM141" s="98">
        <v>0</v>
      </c>
      <c r="AN141" s="80">
        <f t="shared" si="31"/>
        <v>3.5522795500000002</v>
      </c>
      <c r="AO141" s="98">
        <v>0</v>
      </c>
      <c r="AP141" s="98">
        <v>0</v>
      </c>
      <c r="AQ141" s="98">
        <v>0</v>
      </c>
      <c r="AR141" s="98"/>
      <c r="AS141" s="98"/>
      <c r="AT141" s="98"/>
      <c r="AU141" s="98"/>
      <c r="AV141" s="98"/>
      <c r="AW141" s="98"/>
      <c r="AX141" s="87"/>
      <c r="AY141" s="265" t="s">
        <v>342</v>
      </c>
    </row>
    <row r="142" spans="1:51" s="116" customFormat="1" ht="31.5" outlineLevel="1" x14ac:dyDescent="0.25">
      <c r="A142" s="99">
        <v>24.3</v>
      </c>
      <c r="B142" s="100" t="s">
        <v>185</v>
      </c>
      <c r="C142" s="101" t="s">
        <v>54</v>
      </c>
      <c r="D142" s="99" t="str">
        <f t="shared" si="32"/>
        <v>MERC/CAPEX/20162017/01475</v>
      </c>
      <c r="E142" s="146">
        <f t="shared" si="32"/>
        <v>42510</v>
      </c>
      <c r="F142" s="103">
        <f>IF(F141=0,"-",F141)</f>
        <v>42772</v>
      </c>
      <c r="G142" s="102">
        <v>6.19</v>
      </c>
      <c r="H142" s="102">
        <v>6.19</v>
      </c>
      <c r="I142" s="87"/>
      <c r="J142" s="87"/>
      <c r="K142" s="103">
        <v>42772</v>
      </c>
      <c r="L142" s="258"/>
      <c r="M142" s="258"/>
      <c r="N142" s="258"/>
      <c r="O142" s="87"/>
      <c r="P142" s="98">
        <v>4.5767479</v>
      </c>
      <c r="Q142" s="98">
        <v>0</v>
      </c>
      <c r="R142" s="98">
        <v>0</v>
      </c>
      <c r="S142" s="98">
        <v>0</v>
      </c>
      <c r="T142" s="98">
        <f t="shared" si="30"/>
        <v>4.5767479</v>
      </c>
      <c r="U142" s="98">
        <v>0</v>
      </c>
      <c r="V142" s="98">
        <v>0</v>
      </c>
      <c r="W142" s="98">
        <v>0</v>
      </c>
      <c r="X142" s="98"/>
      <c r="Y142" s="98"/>
      <c r="Z142" s="98"/>
      <c r="AA142" s="98"/>
      <c r="AB142" s="98"/>
      <c r="AC142" s="132"/>
      <c r="AD142" s="132"/>
      <c r="AE142" s="132"/>
      <c r="AF142" s="132"/>
      <c r="AG142" s="132"/>
      <c r="AH142" s="132"/>
      <c r="AI142" s="132"/>
      <c r="AJ142" s="98">
        <v>4.5767479</v>
      </c>
      <c r="AK142" s="98">
        <v>0</v>
      </c>
      <c r="AL142" s="98">
        <v>0</v>
      </c>
      <c r="AM142" s="98">
        <v>0</v>
      </c>
      <c r="AN142" s="80">
        <f t="shared" si="31"/>
        <v>4.5767479</v>
      </c>
      <c r="AO142" s="98">
        <v>0</v>
      </c>
      <c r="AP142" s="98">
        <v>0</v>
      </c>
      <c r="AQ142" s="98">
        <v>0</v>
      </c>
      <c r="AR142" s="98"/>
      <c r="AS142" s="98"/>
      <c r="AT142" s="98"/>
      <c r="AU142" s="98"/>
      <c r="AV142" s="98"/>
      <c r="AW142" s="98"/>
      <c r="AX142" s="87"/>
      <c r="AY142" s="265" t="s">
        <v>342</v>
      </c>
    </row>
    <row r="143" spans="1:51" s="116" customFormat="1" ht="15.75" outlineLevel="1" x14ac:dyDescent="0.25">
      <c r="A143" s="99"/>
      <c r="B143" s="100" t="s">
        <v>28</v>
      </c>
      <c r="C143" s="101" t="s">
        <v>28</v>
      </c>
      <c r="D143" s="99" t="str">
        <f t="shared" si="32"/>
        <v>MERC/CAPEX/20162017/01475</v>
      </c>
      <c r="E143" s="146">
        <f t="shared" si="32"/>
        <v>42510</v>
      </c>
      <c r="F143" s="103">
        <f>IF(F142=0,"-",F142)</f>
        <v>42772</v>
      </c>
      <c r="G143" s="102">
        <v>0.8</v>
      </c>
      <c r="H143" s="102">
        <v>0.8</v>
      </c>
      <c r="I143" s="87"/>
      <c r="J143" s="87"/>
      <c r="K143" s="103">
        <v>42772</v>
      </c>
      <c r="L143" s="258"/>
      <c r="M143" s="258"/>
      <c r="N143" s="258"/>
      <c r="O143" s="87"/>
      <c r="P143" s="98"/>
      <c r="Q143" s="98">
        <v>0</v>
      </c>
      <c r="R143" s="98">
        <v>0</v>
      </c>
      <c r="S143" s="98">
        <v>0</v>
      </c>
      <c r="T143" s="98">
        <f t="shared" si="30"/>
        <v>0</v>
      </c>
      <c r="U143" s="98">
        <v>0</v>
      </c>
      <c r="V143" s="98">
        <v>0</v>
      </c>
      <c r="W143" s="98">
        <v>0</v>
      </c>
      <c r="X143" s="98"/>
      <c r="Y143" s="98"/>
      <c r="Z143" s="98"/>
      <c r="AA143" s="98"/>
      <c r="AB143" s="98"/>
      <c r="AC143" s="132"/>
      <c r="AD143" s="132"/>
      <c r="AE143" s="132"/>
      <c r="AF143" s="132"/>
      <c r="AG143" s="132"/>
      <c r="AH143" s="132"/>
      <c r="AI143" s="132"/>
      <c r="AJ143" s="98"/>
      <c r="AK143" s="98">
        <v>0</v>
      </c>
      <c r="AL143" s="98">
        <v>0</v>
      </c>
      <c r="AM143" s="98">
        <v>0</v>
      </c>
      <c r="AN143" s="80">
        <f t="shared" si="31"/>
        <v>0</v>
      </c>
      <c r="AO143" s="98">
        <v>0</v>
      </c>
      <c r="AP143" s="98">
        <v>0</v>
      </c>
      <c r="AQ143" s="98">
        <v>0</v>
      </c>
      <c r="AR143" s="98"/>
      <c r="AS143" s="98"/>
      <c r="AT143" s="98"/>
      <c r="AU143" s="98"/>
      <c r="AV143" s="98"/>
      <c r="AW143" s="98"/>
      <c r="AX143" s="87"/>
      <c r="AY143" s="265"/>
    </row>
    <row r="144" spans="1:51" s="251" customFormat="1" ht="47.25" outlineLevel="1" x14ac:dyDescent="0.25">
      <c r="A144" s="238">
        <v>25</v>
      </c>
      <c r="B144" s="239" t="s">
        <v>186</v>
      </c>
      <c r="C144" s="238" t="s">
        <v>53</v>
      </c>
      <c r="D144" s="238" t="s">
        <v>292</v>
      </c>
      <c r="E144" s="240">
        <v>42608</v>
      </c>
      <c r="F144" s="240">
        <v>42737</v>
      </c>
      <c r="G144" s="241">
        <f>SUM(G145:G145)</f>
        <v>5.7359999999999998</v>
      </c>
      <c r="H144" s="241">
        <f>SUM(H145:H145)</f>
        <v>14.686</v>
      </c>
      <c r="I144" s="230"/>
      <c r="J144" s="230"/>
      <c r="K144" s="242">
        <v>42737</v>
      </c>
      <c r="L144" s="243"/>
      <c r="M144" s="243"/>
      <c r="N144" s="243"/>
      <c r="O144" s="230"/>
      <c r="P144" s="244"/>
      <c r="Q144" s="245"/>
      <c r="R144" s="245"/>
      <c r="S144" s="245"/>
      <c r="T144" s="245">
        <f t="shared" si="30"/>
        <v>0</v>
      </c>
      <c r="U144" s="246"/>
      <c r="V144" s="246"/>
      <c r="W144" s="247"/>
      <c r="X144" s="247"/>
      <c r="Y144" s="247"/>
      <c r="Z144" s="247"/>
      <c r="AA144" s="247"/>
      <c r="AB144" s="247"/>
      <c r="AC144" s="248"/>
      <c r="AD144" s="248"/>
      <c r="AE144" s="248"/>
      <c r="AF144" s="248"/>
      <c r="AG144" s="248"/>
      <c r="AH144" s="248"/>
      <c r="AI144" s="248"/>
      <c r="AJ144" s="244"/>
      <c r="AK144" s="244"/>
      <c r="AL144" s="244"/>
      <c r="AM144" s="244"/>
      <c r="AN144" s="244">
        <f t="shared" si="31"/>
        <v>0</v>
      </c>
      <c r="AO144" s="249"/>
      <c r="AP144" s="249"/>
      <c r="AQ144" s="249"/>
      <c r="AR144" s="249"/>
      <c r="AS144" s="249"/>
      <c r="AT144" s="249"/>
      <c r="AU144" s="249"/>
      <c r="AV144" s="249"/>
      <c r="AW144" s="249"/>
      <c r="AX144" s="230"/>
      <c r="AY144" s="250"/>
    </row>
    <row r="145" spans="1:51" s="251" customFormat="1" ht="47.25" outlineLevel="1" x14ac:dyDescent="0.25">
      <c r="A145" s="252">
        <v>25.1</v>
      </c>
      <c r="B145" s="253" t="s">
        <v>186</v>
      </c>
      <c r="C145" s="254" t="s">
        <v>54</v>
      </c>
      <c r="D145" s="252" t="str">
        <f>D144</f>
        <v>MERC/CAPEX/20162017/01269</v>
      </c>
      <c r="E145" s="255">
        <f>E144</f>
        <v>42608</v>
      </c>
      <c r="F145" s="242">
        <f>IF(F144=0,"-",F144)</f>
        <v>42737</v>
      </c>
      <c r="G145" s="256">
        <v>5.7359999999999998</v>
      </c>
      <c r="H145" s="256">
        <v>14.686</v>
      </c>
      <c r="I145" s="230"/>
      <c r="J145" s="230"/>
      <c r="K145" s="242">
        <v>42737</v>
      </c>
      <c r="L145" s="243"/>
      <c r="M145" s="243"/>
      <c r="N145" s="243"/>
      <c r="O145" s="230"/>
      <c r="P145" s="229">
        <v>4.3649712189999992</v>
      </c>
      <c r="Q145" s="229">
        <v>5.0885987000000004</v>
      </c>
      <c r="R145" s="229">
        <v>0</v>
      </c>
      <c r="S145" s="229">
        <v>2.7131767139999998</v>
      </c>
      <c r="T145" s="229">
        <f t="shared" si="30"/>
        <v>12.166746632999999</v>
      </c>
      <c r="U145" s="267"/>
      <c r="V145" s="177">
        <v>0.23362778400000295</v>
      </c>
      <c r="W145" s="63">
        <v>2.29</v>
      </c>
      <c r="X145" s="229"/>
      <c r="Y145" s="229"/>
      <c r="Z145" s="229"/>
      <c r="AA145" s="229"/>
      <c r="AB145" s="229"/>
      <c r="AC145" s="248"/>
      <c r="AD145" s="248"/>
      <c r="AE145" s="248"/>
      <c r="AF145" s="248"/>
      <c r="AG145" s="248"/>
      <c r="AH145" s="248"/>
      <c r="AI145" s="248"/>
      <c r="AJ145" s="229">
        <v>0</v>
      </c>
      <c r="AK145" s="229">
        <v>0</v>
      </c>
      <c r="AL145" s="229">
        <v>5.8540099000000003</v>
      </c>
      <c r="AM145" s="229">
        <v>3.5639965999999998</v>
      </c>
      <c r="AN145" s="244">
        <f t="shared" si="31"/>
        <v>9.4180065000000006</v>
      </c>
      <c r="AO145" s="177">
        <v>2.594063717</v>
      </c>
      <c r="AP145" s="177">
        <v>0.38830419999999999</v>
      </c>
      <c r="AQ145" s="63">
        <v>2.29</v>
      </c>
      <c r="AR145" s="229"/>
      <c r="AS145" s="229"/>
      <c r="AT145" s="229"/>
      <c r="AU145" s="229"/>
      <c r="AV145" s="229"/>
      <c r="AW145" s="229"/>
      <c r="AX145" s="230"/>
      <c r="AY145" s="257" t="s">
        <v>364</v>
      </c>
    </row>
    <row r="146" spans="1:51" s="251" customFormat="1" ht="31.5" outlineLevel="1" x14ac:dyDescent="0.25">
      <c r="A146" s="238">
        <v>26</v>
      </c>
      <c r="B146" s="239" t="s">
        <v>187</v>
      </c>
      <c r="C146" s="238" t="s">
        <v>53</v>
      </c>
      <c r="D146" s="238" t="s">
        <v>293</v>
      </c>
      <c r="E146" s="240">
        <v>42745</v>
      </c>
      <c r="F146" s="240">
        <v>42986</v>
      </c>
      <c r="G146" s="241">
        <f>SUM(G147)</f>
        <v>196.26</v>
      </c>
      <c r="H146" s="241">
        <f>SUM(H147)</f>
        <v>196.26</v>
      </c>
      <c r="I146" s="230"/>
      <c r="J146" s="230"/>
      <c r="K146" s="242">
        <v>42986</v>
      </c>
      <c r="L146" s="243"/>
      <c r="M146" s="243"/>
      <c r="N146" s="243"/>
      <c r="O146" s="230"/>
      <c r="P146" s="244"/>
      <c r="Q146" s="245"/>
      <c r="R146" s="245"/>
      <c r="S146" s="245"/>
      <c r="T146" s="245">
        <f t="shared" si="30"/>
        <v>0</v>
      </c>
      <c r="U146" s="246"/>
      <c r="V146" s="246"/>
      <c r="W146" s="247"/>
      <c r="X146" s="247"/>
      <c r="Y146" s="247"/>
      <c r="Z146" s="247"/>
      <c r="AA146" s="247"/>
      <c r="AB146" s="247"/>
      <c r="AC146" s="248"/>
      <c r="AD146" s="248"/>
      <c r="AE146" s="248"/>
      <c r="AF146" s="248"/>
      <c r="AG146" s="248"/>
      <c r="AH146" s="248"/>
      <c r="AI146" s="248"/>
      <c r="AJ146" s="244"/>
      <c r="AK146" s="244"/>
      <c r="AL146" s="244"/>
      <c r="AM146" s="244"/>
      <c r="AN146" s="244">
        <f t="shared" si="31"/>
        <v>0</v>
      </c>
      <c r="AO146" s="249"/>
      <c r="AP146" s="249"/>
      <c r="AQ146" s="249"/>
      <c r="AR146" s="249"/>
      <c r="AS146" s="249"/>
      <c r="AT146" s="249"/>
      <c r="AU146" s="249"/>
      <c r="AV146" s="249"/>
      <c r="AW146" s="249"/>
      <c r="AX146" s="230"/>
      <c r="AY146" s="250"/>
    </row>
    <row r="147" spans="1:51" s="251" customFormat="1" ht="31.5" outlineLevel="1" x14ac:dyDescent="0.25">
      <c r="A147" s="252">
        <v>26.1</v>
      </c>
      <c r="B147" s="253" t="s">
        <v>187</v>
      </c>
      <c r="C147" s="254" t="s">
        <v>54</v>
      </c>
      <c r="D147" s="252" t="str">
        <f>D146</f>
        <v>MERC/CAPEX/20172018/4171</v>
      </c>
      <c r="E147" s="255">
        <v>42745</v>
      </c>
      <c r="F147" s="242">
        <f>IF(F146=0,"-",F146)</f>
        <v>42986</v>
      </c>
      <c r="G147" s="256">
        <v>196.26</v>
      </c>
      <c r="H147" s="256">
        <v>196.26</v>
      </c>
      <c r="I147" s="230"/>
      <c r="J147" s="230"/>
      <c r="K147" s="242">
        <v>42986</v>
      </c>
      <c r="L147" s="243"/>
      <c r="M147" s="243"/>
      <c r="N147" s="243"/>
      <c r="O147" s="230"/>
      <c r="P147" s="229">
        <v>2.319548132</v>
      </c>
      <c r="Q147" s="229">
        <v>0</v>
      </c>
      <c r="R147" s="229">
        <v>0</v>
      </c>
      <c r="S147" s="229">
        <v>252.26559706800001</v>
      </c>
      <c r="T147" s="229">
        <f t="shared" si="30"/>
        <v>254.5851452</v>
      </c>
      <c r="U147" s="177">
        <v>1.8581917349999912</v>
      </c>
      <c r="V147" s="177">
        <v>0.3719300000000203</v>
      </c>
      <c r="W147" s="229">
        <v>0</v>
      </c>
      <c r="X147" s="229"/>
      <c r="Y147" s="229"/>
      <c r="Z147" s="229"/>
      <c r="AA147" s="229"/>
      <c r="AB147" s="229"/>
      <c r="AC147" s="248"/>
      <c r="AD147" s="248"/>
      <c r="AE147" s="248"/>
      <c r="AF147" s="248"/>
      <c r="AG147" s="248"/>
      <c r="AH147" s="248"/>
      <c r="AI147" s="248"/>
      <c r="AJ147" s="229">
        <v>0</v>
      </c>
      <c r="AK147" s="229">
        <v>0</v>
      </c>
      <c r="AL147" s="229">
        <v>0</v>
      </c>
      <c r="AM147" s="229">
        <v>254.5851452</v>
      </c>
      <c r="AN147" s="244">
        <f t="shared" si="31"/>
        <v>254.5851452</v>
      </c>
      <c r="AO147" s="177">
        <v>1.8581917350000001</v>
      </c>
      <c r="AP147" s="177">
        <v>0.37192999999999998</v>
      </c>
      <c r="AQ147" s="229">
        <v>0</v>
      </c>
      <c r="AR147" s="229"/>
      <c r="AS147" s="229"/>
      <c r="AT147" s="229"/>
      <c r="AU147" s="229"/>
      <c r="AV147" s="229"/>
      <c r="AW147" s="229"/>
      <c r="AX147" s="230"/>
      <c r="AY147" s="257" t="s">
        <v>342</v>
      </c>
    </row>
    <row r="148" spans="1:51" s="116" customFormat="1" ht="47.25" outlineLevel="1" x14ac:dyDescent="0.25">
      <c r="A148" s="106">
        <v>27</v>
      </c>
      <c r="B148" s="107" t="s">
        <v>188</v>
      </c>
      <c r="C148" s="106" t="s">
        <v>53</v>
      </c>
      <c r="D148" s="106" t="s">
        <v>294</v>
      </c>
      <c r="E148" s="147">
        <v>42825</v>
      </c>
      <c r="F148" s="147">
        <v>42965</v>
      </c>
      <c r="G148" s="82">
        <f>SUM(G149:G151)</f>
        <v>26.72</v>
      </c>
      <c r="H148" s="82">
        <f>SUM(H149:H151)</f>
        <v>25.27</v>
      </c>
      <c r="I148" s="87"/>
      <c r="J148" s="87"/>
      <c r="K148" s="103">
        <v>42965</v>
      </c>
      <c r="L148" s="258"/>
      <c r="M148" s="258"/>
      <c r="N148" s="258"/>
      <c r="O148" s="87"/>
      <c r="P148" s="80"/>
      <c r="Q148" s="81"/>
      <c r="R148" s="81"/>
      <c r="S148" s="81"/>
      <c r="T148" s="81">
        <f t="shared" si="30"/>
        <v>0</v>
      </c>
      <c r="U148" s="259"/>
      <c r="V148" s="259"/>
      <c r="W148" s="260"/>
      <c r="X148" s="260"/>
      <c r="Y148" s="260"/>
      <c r="Z148" s="260"/>
      <c r="AA148" s="260"/>
      <c r="AB148" s="260"/>
      <c r="AC148" s="132"/>
      <c r="AD148" s="132"/>
      <c r="AE148" s="132"/>
      <c r="AF148" s="132"/>
      <c r="AG148" s="132"/>
      <c r="AH148" s="132"/>
      <c r="AI148" s="132"/>
      <c r="AJ148" s="80"/>
      <c r="AK148" s="80"/>
      <c r="AL148" s="80"/>
      <c r="AM148" s="80"/>
      <c r="AN148" s="80">
        <f t="shared" si="31"/>
        <v>0</v>
      </c>
      <c r="AO148" s="261"/>
      <c r="AP148" s="261"/>
      <c r="AQ148" s="261"/>
      <c r="AR148" s="261"/>
      <c r="AS148" s="261"/>
      <c r="AT148" s="261"/>
      <c r="AU148" s="261"/>
      <c r="AV148" s="261"/>
      <c r="AW148" s="261"/>
      <c r="AX148" s="87"/>
      <c r="AY148" s="262"/>
    </row>
    <row r="149" spans="1:51" s="116" customFormat="1" ht="31.5" outlineLevel="1" x14ac:dyDescent="0.25">
      <c r="A149" s="99">
        <v>27.1</v>
      </c>
      <c r="B149" s="100" t="s">
        <v>189</v>
      </c>
      <c r="C149" s="101" t="s">
        <v>54</v>
      </c>
      <c r="D149" s="99" t="str">
        <f t="shared" ref="D149:E151" si="33">D148</f>
        <v>MERC/CAPEX/20172018/4071</v>
      </c>
      <c r="E149" s="146">
        <f t="shared" si="33"/>
        <v>42825</v>
      </c>
      <c r="F149" s="103">
        <f>IF(F148=0,"-",F148)</f>
        <v>42965</v>
      </c>
      <c r="G149" s="102">
        <f>19.7</f>
        <v>19.7</v>
      </c>
      <c r="H149" s="102">
        <v>18.25</v>
      </c>
      <c r="I149" s="87"/>
      <c r="J149" s="87"/>
      <c r="K149" s="103">
        <v>42965</v>
      </c>
      <c r="L149" s="258"/>
      <c r="M149" s="258"/>
      <c r="N149" s="258"/>
      <c r="O149" s="87"/>
      <c r="P149" s="98">
        <v>8.2829930689999998</v>
      </c>
      <c r="Q149" s="98">
        <v>0</v>
      </c>
      <c r="R149" s="98">
        <v>0</v>
      </c>
      <c r="S149" s="98">
        <v>0</v>
      </c>
      <c r="T149" s="98">
        <f t="shared" si="30"/>
        <v>8.2829930689999998</v>
      </c>
      <c r="U149" s="98">
        <v>0</v>
      </c>
      <c r="V149" s="98">
        <v>0</v>
      </c>
      <c r="W149" s="98">
        <v>0</v>
      </c>
      <c r="X149" s="98"/>
      <c r="Y149" s="98"/>
      <c r="Z149" s="98"/>
      <c r="AA149" s="98"/>
      <c r="AB149" s="98"/>
      <c r="AC149" s="132"/>
      <c r="AD149" s="132"/>
      <c r="AE149" s="132"/>
      <c r="AF149" s="132"/>
      <c r="AG149" s="132"/>
      <c r="AH149" s="132"/>
      <c r="AI149" s="132"/>
      <c r="AJ149" s="98">
        <v>8.2829930689999998</v>
      </c>
      <c r="AK149" s="98">
        <v>0</v>
      </c>
      <c r="AL149" s="98">
        <v>0</v>
      </c>
      <c r="AM149" s="98">
        <v>0</v>
      </c>
      <c r="AN149" s="80">
        <f t="shared" si="31"/>
        <v>8.2829930689999998</v>
      </c>
      <c r="AO149" s="98">
        <v>0</v>
      </c>
      <c r="AP149" s="98">
        <v>0</v>
      </c>
      <c r="AQ149" s="98">
        <v>0</v>
      </c>
      <c r="AR149" s="98"/>
      <c r="AS149" s="98"/>
      <c r="AT149" s="98"/>
      <c r="AU149" s="98"/>
      <c r="AV149" s="98"/>
      <c r="AW149" s="98"/>
      <c r="AX149" s="87"/>
      <c r="AY149" s="265" t="s">
        <v>342</v>
      </c>
    </row>
    <row r="150" spans="1:51" s="116" customFormat="1" ht="31.5" outlineLevel="1" x14ac:dyDescent="0.25">
      <c r="A150" s="99">
        <v>27.2</v>
      </c>
      <c r="B150" s="100" t="s">
        <v>190</v>
      </c>
      <c r="C150" s="101" t="s">
        <v>54</v>
      </c>
      <c r="D150" s="99" t="str">
        <f t="shared" si="33"/>
        <v>MERC/CAPEX/20172018/4071</v>
      </c>
      <c r="E150" s="146">
        <f t="shared" si="33"/>
        <v>42825</v>
      </c>
      <c r="F150" s="103">
        <f>IF(F149=0,"-",F149)</f>
        <v>42965</v>
      </c>
      <c r="G150" s="102">
        <v>6.72</v>
      </c>
      <c r="H150" s="102">
        <v>6.72</v>
      </c>
      <c r="I150" s="87"/>
      <c r="J150" s="87"/>
      <c r="K150" s="103">
        <v>42965</v>
      </c>
      <c r="L150" s="258"/>
      <c r="M150" s="258"/>
      <c r="N150" s="258"/>
      <c r="O150" s="87"/>
      <c r="P150" s="98">
        <v>0</v>
      </c>
      <c r="Q150" s="98">
        <v>0</v>
      </c>
      <c r="R150" s="98">
        <v>0</v>
      </c>
      <c r="S150" s="98">
        <v>6.0757019999999997</v>
      </c>
      <c r="T150" s="98">
        <f t="shared" si="30"/>
        <v>6.0757019999999997</v>
      </c>
      <c r="U150" s="98">
        <v>0</v>
      </c>
      <c r="V150" s="98">
        <v>0</v>
      </c>
      <c r="W150" s="98">
        <v>0</v>
      </c>
      <c r="X150" s="98"/>
      <c r="Y150" s="98"/>
      <c r="Z150" s="98"/>
      <c r="AA150" s="98"/>
      <c r="AB150" s="98"/>
      <c r="AC150" s="132"/>
      <c r="AD150" s="132"/>
      <c r="AE150" s="132"/>
      <c r="AF150" s="132"/>
      <c r="AG150" s="132"/>
      <c r="AH150" s="132"/>
      <c r="AI150" s="132"/>
      <c r="AJ150" s="98">
        <v>0</v>
      </c>
      <c r="AK150" s="98">
        <v>0</v>
      </c>
      <c r="AL150" s="98">
        <v>0</v>
      </c>
      <c r="AM150" s="98">
        <v>6.0757019999999997</v>
      </c>
      <c r="AN150" s="80">
        <f t="shared" si="31"/>
        <v>6.0757019999999997</v>
      </c>
      <c r="AO150" s="98">
        <v>0</v>
      </c>
      <c r="AP150" s="98">
        <v>0</v>
      </c>
      <c r="AQ150" s="98">
        <v>0</v>
      </c>
      <c r="AR150" s="98"/>
      <c r="AS150" s="98"/>
      <c r="AT150" s="98"/>
      <c r="AU150" s="98"/>
      <c r="AV150" s="98"/>
      <c r="AW150" s="98"/>
      <c r="AX150" s="87"/>
      <c r="AY150" s="265" t="s">
        <v>342</v>
      </c>
    </row>
    <row r="151" spans="1:51" s="116" customFormat="1" ht="15.75" outlineLevel="1" x14ac:dyDescent="0.25">
      <c r="A151" s="99"/>
      <c r="B151" s="100" t="s">
        <v>28</v>
      </c>
      <c r="C151" s="101" t="s">
        <v>28</v>
      </c>
      <c r="D151" s="99" t="str">
        <f t="shared" si="33"/>
        <v>MERC/CAPEX/20172018/4071</v>
      </c>
      <c r="E151" s="146">
        <f t="shared" si="33"/>
        <v>42825</v>
      </c>
      <c r="F151" s="103">
        <f>IF(F150=0,"-",F150)</f>
        <v>42965</v>
      </c>
      <c r="G151" s="102">
        <v>0.3</v>
      </c>
      <c r="H151" s="102">
        <v>0.3</v>
      </c>
      <c r="I151" s="87"/>
      <c r="J151" s="87"/>
      <c r="K151" s="103">
        <v>42965</v>
      </c>
      <c r="L151" s="258"/>
      <c r="M151" s="258"/>
      <c r="N151" s="258"/>
      <c r="O151" s="87"/>
      <c r="P151" s="98"/>
      <c r="Q151" s="98">
        <v>0</v>
      </c>
      <c r="R151" s="98">
        <v>0</v>
      </c>
      <c r="S151" s="98">
        <v>0</v>
      </c>
      <c r="T151" s="98">
        <f t="shared" si="30"/>
        <v>0</v>
      </c>
      <c r="U151" s="98">
        <v>0</v>
      </c>
      <c r="V151" s="98">
        <v>0</v>
      </c>
      <c r="W151" s="98">
        <v>0</v>
      </c>
      <c r="X151" s="98"/>
      <c r="Y151" s="98"/>
      <c r="Z151" s="98"/>
      <c r="AA151" s="98"/>
      <c r="AB151" s="98"/>
      <c r="AC151" s="132"/>
      <c r="AD151" s="132"/>
      <c r="AE151" s="132"/>
      <c r="AF151" s="132"/>
      <c r="AG151" s="132"/>
      <c r="AH151" s="132"/>
      <c r="AI151" s="132"/>
      <c r="AJ151" s="98"/>
      <c r="AK151" s="98">
        <v>0</v>
      </c>
      <c r="AL151" s="98">
        <v>0</v>
      </c>
      <c r="AM151" s="98">
        <v>0</v>
      </c>
      <c r="AN151" s="80">
        <f t="shared" si="31"/>
        <v>0</v>
      </c>
      <c r="AO151" s="98">
        <v>0</v>
      </c>
      <c r="AP151" s="98">
        <v>0</v>
      </c>
      <c r="AQ151" s="98">
        <v>0</v>
      </c>
      <c r="AR151" s="98"/>
      <c r="AS151" s="98"/>
      <c r="AT151" s="98"/>
      <c r="AU151" s="98"/>
      <c r="AV151" s="98"/>
      <c r="AW151" s="98"/>
      <c r="AX151" s="87"/>
      <c r="AY151" s="265"/>
    </row>
    <row r="152" spans="1:51" s="116" customFormat="1" ht="63" outlineLevel="1" x14ac:dyDescent="0.25">
      <c r="A152" s="106">
        <v>28</v>
      </c>
      <c r="B152" s="107" t="s">
        <v>191</v>
      </c>
      <c r="C152" s="106" t="s">
        <v>53</v>
      </c>
      <c r="D152" s="106" t="s">
        <v>295</v>
      </c>
      <c r="E152" s="147">
        <v>42976</v>
      </c>
      <c r="F152" s="147">
        <v>43054</v>
      </c>
      <c r="G152" s="82">
        <f>SUM(G153:G156)</f>
        <v>12.456</v>
      </c>
      <c r="H152" s="82">
        <f>SUM(H153:H156)</f>
        <v>12.456</v>
      </c>
      <c r="I152" s="87"/>
      <c r="J152" s="87"/>
      <c r="K152" s="103">
        <v>43054</v>
      </c>
      <c r="L152" s="258"/>
      <c r="M152" s="258"/>
      <c r="N152" s="258"/>
      <c r="O152" s="87"/>
      <c r="P152" s="80"/>
      <c r="Q152" s="81"/>
      <c r="R152" s="81"/>
      <c r="S152" s="81"/>
      <c r="T152" s="81">
        <f t="shared" si="30"/>
        <v>0</v>
      </c>
      <c r="U152" s="259"/>
      <c r="V152" s="259"/>
      <c r="W152" s="260"/>
      <c r="X152" s="260"/>
      <c r="Y152" s="260"/>
      <c r="Z152" s="260"/>
      <c r="AA152" s="260"/>
      <c r="AB152" s="260"/>
      <c r="AC152" s="132"/>
      <c r="AD152" s="132"/>
      <c r="AE152" s="132"/>
      <c r="AF152" s="132"/>
      <c r="AG152" s="132"/>
      <c r="AH152" s="132"/>
      <c r="AI152" s="132"/>
      <c r="AJ152" s="80"/>
      <c r="AK152" s="80"/>
      <c r="AL152" s="80"/>
      <c r="AM152" s="80"/>
      <c r="AN152" s="80">
        <f t="shared" si="31"/>
        <v>0</v>
      </c>
      <c r="AO152" s="261"/>
      <c r="AP152" s="261"/>
      <c r="AQ152" s="261"/>
      <c r="AR152" s="261"/>
      <c r="AS152" s="261"/>
      <c r="AT152" s="261"/>
      <c r="AU152" s="261"/>
      <c r="AV152" s="261"/>
      <c r="AW152" s="261"/>
      <c r="AX152" s="87"/>
      <c r="AY152" s="262"/>
    </row>
    <row r="153" spans="1:51" s="116" customFormat="1" ht="47.25" outlineLevel="1" x14ac:dyDescent="0.25">
      <c r="A153" s="99">
        <v>28.1</v>
      </c>
      <c r="B153" s="100" t="s">
        <v>192</v>
      </c>
      <c r="C153" s="101" t="s">
        <v>54</v>
      </c>
      <c r="D153" s="99" t="str">
        <f t="shared" ref="D153:E156" si="34">D152</f>
        <v>MERC/CAPEX/20172018/4686</v>
      </c>
      <c r="E153" s="146">
        <f t="shared" si="34"/>
        <v>42976</v>
      </c>
      <c r="F153" s="103">
        <f>IF(F152=0,"-",F152)</f>
        <v>43054</v>
      </c>
      <c r="G153" s="102">
        <v>10.36</v>
      </c>
      <c r="H153" s="102">
        <v>10.36</v>
      </c>
      <c r="I153" s="87"/>
      <c r="J153" s="87"/>
      <c r="K153" s="103">
        <v>43054</v>
      </c>
      <c r="L153" s="258"/>
      <c r="M153" s="258"/>
      <c r="N153" s="258"/>
      <c r="O153" s="87"/>
      <c r="P153" s="98">
        <v>11.481400000000001</v>
      </c>
      <c r="Q153" s="98">
        <v>9.4399899999999107E-2</v>
      </c>
      <c r="R153" s="98">
        <v>0</v>
      </c>
      <c r="S153" s="98">
        <v>0</v>
      </c>
      <c r="T153" s="98">
        <f t="shared" si="30"/>
        <v>11.5757999</v>
      </c>
      <c r="U153" s="98">
        <v>0</v>
      </c>
      <c r="V153" s="98">
        <v>0</v>
      </c>
      <c r="W153" s="98">
        <v>0</v>
      </c>
      <c r="X153" s="98"/>
      <c r="Y153" s="98"/>
      <c r="Z153" s="98"/>
      <c r="AA153" s="98"/>
      <c r="AB153" s="98"/>
      <c r="AC153" s="132"/>
      <c r="AD153" s="132"/>
      <c r="AE153" s="132"/>
      <c r="AF153" s="132"/>
      <c r="AG153" s="132"/>
      <c r="AH153" s="132"/>
      <c r="AI153" s="132"/>
      <c r="AJ153" s="98">
        <v>5.4279999999999999</v>
      </c>
      <c r="AK153" s="98">
        <v>6.1477998999999999</v>
      </c>
      <c r="AL153" s="98">
        <v>0</v>
      </c>
      <c r="AM153" s="98">
        <v>0</v>
      </c>
      <c r="AN153" s="80">
        <f t="shared" si="31"/>
        <v>11.5757999</v>
      </c>
      <c r="AO153" s="98">
        <v>0</v>
      </c>
      <c r="AP153" s="98">
        <v>0</v>
      </c>
      <c r="AQ153" s="98">
        <v>0</v>
      </c>
      <c r="AR153" s="98"/>
      <c r="AS153" s="98"/>
      <c r="AT153" s="98"/>
      <c r="AU153" s="98"/>
      <c r="AV153" s="98"/>
      <c r="AW153" s="98"/>
      <c r="AX153" s="87"/>
      <c r="AY153" s="265" t="s">
        <v>342</v>
      </c>
    </row>
    <row r="154" spans="1:51" s="116" customFormat="1" ht="31.5" outlineLevel="1" x14ac:dyDescent="0.25">
      <c r="A154" s="99">
        <v>28.2</v>
      </c>
      <c r="B154" s="100" t="s">
        <v>347</v>
      </c>
      <c r="C154" s="101" t="s">
        <v>54</v>
      </c>
      <c r="D154" s="99" t="str">
        <f t="shared" si="34"/>
        <v>MERC/CAPEX/20172018/4686</v>
      </c>
      <c r="E154" s="146">
        <f t="shared" si="34"/>
        <v>42976</v>
      </c>
      <c r="F154" s="103">
        <f>IF(F153=0,"-",F153)</f>
        <v>43054</v>
      </c>
      <c r="G154" s="102">
        <v>0.63</v>
      </c>
      <c r="H154" s="102">
        <v>0.63</v>
      </c>
      <c r="I154" s="87"/>
      <c r="J154" s="87"/>
      <c r="K154" s="103">
        <v>43054</v>
      </c>
      <c r="L154" s="258"/>
      <c r="M154" s="258"/>
      <c r="N154" s="258"/>
      <c r="O154" s="87"/>
      <c r="P154" s="98">
        <v>0</v>
      </c>
      <c r="Q154" s="98">
        <v>0</v>
      </c>
      <c r="R154" s="98">
        <v>0</v>
      </c>
      <c r="S154" s="98">
        <v>0</v>
      </c>
      <c r="T154" s="98">
        <f t="shared" si="30"/>
        <v>0</v>
      </c>
      <c r="U154" s="98">
        <v>0</v>
      </c>
      <c r="V154" s="98"/>
      <c r="W154" s="98">
        <v>0</v>
      </c>
      <c r="X154" s="98"/>
      <c r="Y154" s="98"/>
      <c r="Z154" s="98"/>
      <c r="AA154" s="98"/>
      <c r="AB154" s="98"/>
      <c r="AC154" s="132"/>
      <c r="AD154" s="132"/>
      <c r="AE154" s="132"/>
      <c r="AF154" s="132"/>
      <c r="AG154" s="132"/>
      <c r="AH154" s="132"/>
      <c r="AI154" s="132"/>
      <c r="AJ154" s="98">
        <v>0</v>
      </c>
      <c r="AK154" s="98">
        <v>0</v>
      </c>
      <c r="AL154" s="98">
        <v>0</v>
      </c>
      <c r="AM154" s="98">
        <v>0</v>
      </c>
      <c r="AN154" s="80">
        <f t="shared" si="31"/>
        <v>0</v>
      </c>
      <c r="AO154" s="98">
        <v>0</v>
      </c>
      <c r="AP154" s="98"/>
      <c r="AQ154" s="98">
        <v>0</v>
      </c>
      <c r="AR154" s="98"/>
      <c r="AS154" s="98"/>
      <c r="AT154" s="98"/>
      <c r="AU154" s="98"/>
      <c r="AV154" s="98"/>
      <c r="AW154" s="98"/>
      <c r="AX154" s="87"/>
      <c r="AY154" s="265" t="s">
        <v>337</v>
      </c>
    </row>
    <row r="155" spans="1:51" s="116" customFormat="1" ht="47.25" outlineLevel="1" x14ac:dyDescent="0.25">
      <c r="A155" s="99">
        <v>28.3</v>
      </c>
      <c r="B155" s="100" t="s">
        <v>193</v>
      </c>
      <c r="C155" s="101" t="s">
        <v>54</v>
      </c>
      <c r="D155" s="99" t="str">
        <f t="shared" si="34"/>
        <v>MERC/CAPEX/20172018/4686</v>
      </c>
      <c r="E155" s="146">
        <f t="shared" si="34"/>
        <v>42976</v>
      </c>
      <c r="F155" s="103">
        <f>IF(F154=0,"-",F154)</f>
        <v>43054</v>
      </c>
      <c r="G155" s="102">
        <v>0.53600000000000003</v>
      </c>
      <c r="H155" s="102">
        <v>0.53600000000000003</v>
      </c>
      <c r="I155" s="87"/>
      <c r="J155" s="87"/>
      <c r="K155" s="103">
        <v>43054</v>
      </c>
      <c r="L155" s="258"/>
      <c r="M155" s="258"/>
      <c r="N155" s="258"/>
      <c r="O155" s="87"/>
      <c r="P155" s="98">
        <v>0.469881192</v>
      </c>
      <c r="Q155" s="98">
        <v>4.6681008000000003E-2</v>
      </c>
      <c r="R155" s="98">
        <v>0</v>
      </c>
      <c r="S155" s="98">
        <v>0</v>
      </c>
      <c r="T155" s="98">
        <f t="shared" si="30"/>
        <v>0.51656219999999997</v>
      </c>
      <c r="U155" s="98">
        <v>0</v>
      </c>
      <c r="V155" s="98">
        <v>0</v>
      </c>
      <c r="W155" s="98">
        <v>0</v>
      </c>
      <c r="X155" s="98"/>
      <c r="Y155" s="98"/>
      <c r="Z155" s="98"/>
      <c r="AA155" s="98"/>
      <c r="AB155" s="98"/>
      <c r="AC155" s="132"/>
      <c r="AD155" s="132"/>
      <c r="AE155" s="132"/>
      <c r="AF155" s="132"/>
      <c r="AG155" s="132"/>
      <c r="AH155" s="132"/>
      <c r="AI155" s="132"/>
      <c r="AJ155" s="98">
        <v>0</v>
      </c>
      <c r="AK155" s="98">
        <v>0.51656219999999997</v>
      </c>
      <c r="AL155" s="98">
        <v>0</v>
      </c>
      <c r="AM155" s="98">
        <v>0</v>
      </c>
      <c r="AN155" s="80">
        <f t="shared" si="31"/>
        <v>0.51656219999999997</v>
      </c>
      <c r="AO155" s="98">
        <v>0</v>
      </c>
      <c r="AP155" s="98">
        <v>0</v>
      </c>
      <c r="AQ155" s="98">
        <v>0</v>
      </c>
      <c r="AR155" s="98"/>
      <c r="AS155" s="98"/>
      <c r="AT155" s="98"/>
      <c r="AU155" s="98"/>
      <c r="AV155" s="98"/>
      <c r="AW155" s="98"/>
      <c r="AX155" s="87"/>
      <c r="AY155" s="265" t="s">
        <v>342</v>
      </c>
    </row>
    <row r="156" spans="1:51" s="116" customFormat="1" ht="15.75" outlineLevel="1" x14ac:dyDescent="0.25">
      <c r="A156" s="99"/>
      <c r="B156" s="100" t="s">
        <v>28</v>
      </c>
      <c r="C156" s="101" t="s">
        <v>28</v>
      </c>
      <c r="D156" s="99" t="str">
        <f t="shared" si="34"/>
        <v>MERC/CAPEX/20172018/4686</v>
      </c>
      <c r="E156" s="146">
        <f t="shared" si="34"/>
        <v>42976</v>
      </c>
      <c r="F156" s="103">
        <f>IF(F155=0,"-",F155)</f>
        <v>43054</v>
      </c>
      <c r="G156" s="102">
        <v>0.93</v>
      </c>
      <c r="H156" s="102">
        <v>0.93</v>
      </c>
      <c r="I156" s="87"/>
      <c r="J156" s="87"/>
      <c r="K156" s="103">
        <v>43054</v>
      </c>
      <c r="L156" s="258"/>
      <c r="M156" s="258"/>
      <c r="N156" s="258"/>
      <c r="O156" s="87"/>
      <c r="P156" s="98"/>
      <c r="Q156" s="98">
        <v>0</v>
      </c>
      <c r="R156" s="98">
        <v>0</v>
      </c>
      <c r="S156" s="98">
        <v>0</v>
      </c>
      <c r="T156" s="98">
        <f t="shared" si="30"/>
        <v>0</v>
      </c>
      <c r="U156" s="98">
        <v>0</v>
      </c>
      <c r="V156" s="98">
        <v>0</v>
      </c>
      <c r="W156" s="98">
        <v>0</v>
      </c>
      <c r="X156" s="98"/>
      <c r="Y156" s="98"/>
      <c r="Z156" s="98"/>
      <c r="AA156" s="98"/>
      <c r="AB156" s="98"/>
      <c r="AC156" s="132"/>
      <c r="AD156" s="132"/>
      <c r="AE156" s="132"/>
      <c r="AF156" s="132"/>
      <c r="AG156" s="132"/>
      <c r="AH156" s="132"/>
      <c r="AI156" s="132"/>
      <c r="AJ156" s="98"/>
      <c r="AK156" s="98">
        <v>0</v>
      </c>
      <c r="AL156" s="98">
        <v>0</v>
      </c>
      <c r="AM156" s="98">
        <v>0</v>
      </c>
      <c r="AN156" s="80">
        <f t="shared" si="31"/>
        <v>0</v>
      </c>
      <c r="AO156" s="98">
        <v>0</v>
      </c>
      <c r="AP156" s="98">
        <v>0</v>
      </c>
      <c r="AQ156" s="98">
        <v>0</v>
      </c>
      <c r="AR156" s="98"/>
      <c r="AS156" s="98"/>
      <c r="AT156" s="98"/>
      <c r="AU156" s="98"/>
      <c r="AV156" s="98"/>
      <c r="AW156" s="98"/>
      <c r="AX156" s="87"/>
      <c r="AY156" s="265"/>
    </row>
    <row r="157" spans="1:51" s="116" customFormat="1" ht="82.5" outlineLevel="1" x14ac:dyDescent="0.25">
      <c r="A157" s="106">
        <v>29</v>
      </c>
      <c r="B157" s="107" t="s">
        <v>194</v>
      </c>
      <c r="C157" s="106" t="s">
        <v>53</v>
      </c>
      <c r="D157" s="106" t="s">
        <v>296</v>
      </c>
      <c r="E157" s="147">
        <v>43130</v>
      </c>
      <c r="F157" s="147">
        <v>43154</v>
      </c>
      <c r="G157" s="82">
        <f>SUM(G158:G161)</f>
        <v>15.489999999999998</v>
      </c>
      <c r="H157" s="82">
        <f>SUM(H158:H161)</f>
        <v>15.489999999999998</v>
      </c>
      <c r="I157" s="87"/>
      <c r="J157" s="87"/>
      <c r="K157" s="103">
        <v>43154</v>
      </c>
      <c r="L157" s="258"/>
      <c r="M157" s="258"/>
      <c r="N157" s="258"/>
      <c r="O157" s="87"/>
      <c r="P157" s="80"/>
      <c r="Q157" s="81"/>
      <c r="R157" s="81"/>
      <c r="S157" s="81"/>
      <c r="T157" s="81">
        <f t="shared" si="30"/>
        <v>0</v>
      </c>
      <c r="U157" s="259"/>
      <c r="V157" s="259"/>
      <c r="W157" s="260"/>
      <c r="X157" s="260"/>
      <c r="Y157" s="260"/>
      <c r="Z157" s="260"/>
      <c r="AA157" s="260"/>
      <c r="AB157" s="260"/>
      <c r="AC157" s="132"/>
      <c r="AD157" s="132"/>
      <c r="AE157" s="132"/>
      <c r="AF157" s="132"/>
      <c r="AG157" s="132"/>
      <c r="AH157" s="132"/>
      <c r="AI157" s="132"/>
      <c r="AJ157" s="80"/>
      <c r="AK157" s="80"/>
      <c r="AL157" s="80"/>
      <c r="AM157" s="80"/>
      <c r="AN157" s="80">
        <f t="shared" si="31"/>
        <v>0</v>
      </c>
      <c r="AO157" s="261"/>
      <c r="AP157" s="261"/>
      <c r="AQ157" s="261"/>
      <c r="AR157" s="261"/>
      <c r="AS157" s="261"/>
      <c r="AT157" s="261"/>
      <c r="AU157" s="261"/>
      <c r="AV157" s="261"/>
      <c r="AW157" s="261"/>
      <c r="AX157" s="87"/>
      <c r="AY157" s="262"/>
    </row>
    <row r="158" spans="1:51" s="116" customFormat="1" ht="63" outlineLevel="1" x14ac:dyDescent="0.25">
      <c r="A158" s="99">
        <v>29.1</v>
      </c>
      <c r="B158" s="100" t="s">
        <v>195</v>
      </c>
      <c r="C158" s="101" t="s">
        <v>54</v>
      </c>
      <c r="D158" s="99" t="str">
        <f t="shared" ref="D158:E161" si="35">D157</f>
        <v>MERC/CAPEX/20172018/0272</v>
      </c>
      <c r="E158" s="146">
        <f t="shared" si="35"/>
        <v>43130</v>
      </c>
      <c r="F158" s="103">
        <f>IF(F157=0,"-",F157)</f>
        <v>43154</v>
      </c>
      <c r="G158" s="102">
        <v>2.0099999999999998</v>
      </c>
      <c r="H158" s="102">
        <v>2.0099999999999998</v>
      </c>
      <c r="I158" s="87"/>
      <c r="J158" s="87"/>
      <c r="K158" s="103">
        <v>43154</v>
      </c>
      <c r="L158" s="258"/>
      <c r="M158" s="258"/>
      <c r="N158" s="258"/>
      <c r="O158" s="87"/>
      <c r="P158" s="98">
        <v>0</v>
      </c>
      <c r="Q158" s="98">
        <v>0</v>
      </c>
      <c r="R158" s="98">
        <v>0</v>
      </c>
      <c r="S158" s="98">
        <v>2.1150194</v>
      </c>
      <c r="T158" s="98">
        <f t="shared" si="30"/>
        <v>2.1150194</v>
      </c>
      <c r="U158" s="98">
        <v>0</v>
      </c>
      <c r="V158" s="98">
        <v>0</v>
      </c>
      <c r="W158" s="98">
        <v>0</v>
      </c>
      <c r="X158" s="98"/>
      <c r="Y158" s="98"/>
      <c r="Z158" s="98"/>
      <c r="AA158" s="98"/>
      <c r="AB158" s="98"/>
      <c r="AC158" s="132"/>
      <c r="AD158" s="132"/>
      <c r="AE158" s="132"/>
      <c r="AF158" s="132"/>
      <c r="AG158" s="132"/>
      <c r="AH158" s="132"/>
      <c r="AI158" s="132"/>
      <c r="AJ158" s="98">
        <v>0</v>
      </c>
      <c r="AK158" s="98">
        <v>0</v>
      </c>
      <c r="AL158" s="98">
        <v>0</v>
      </c>
      <c r="AM158" s="98">
        <v>2.1150194</v>
      </c>
      <c r="AN158" s="80">
        <f t="shared" si="31"/>
        <v>2.1150194</v>
      </c>
      <c r="AO158" s="98">
        <v>0</v>
      </c>
      <c r="AP158" s="98">
        <v>0</v>
      </c>
      <c r="AQ158" s="98">
        <v>0</v>
      </c>
      <c r="AR158" s="98"/>
      <c r="AS158" s="98"/>
      <c r="AT158" s="98"/>
      <c r="AU158" s="98"/>
      <c r="AV158" s="98"/>
      <c r="AW158" s="98"/>
      <c r="AX158" s="87"/>
      <c r="AY158" s="265" t="s">
        <v>342</v>
      </c>
    </row>
    <row r="159" spans="1:51" s="116" customFormat="1" ht="31.5" outlineLevel="1" x14ac:dyDescent="0.25">
      <c r="A159" s="99">
        <v>29.2</v>
      </c>
      <c r="B159" s="100" t="s">
        <v>196</v>
      </c>
      <c r="C159" s="101" t="s">
        <v>54</v>
      </c>
      <c r="D159" s="99" t="str">
        <f t="shared" si="35"/>
        <v>MERC/CAPEX/20172018/0272</v>
      </c>
      <c r="E159" s="146">
        <f t="shared" si="35"/>
        <v>43130</v>
      </c>
      <c r="F159" s="103">
        <f>IF(F158=0,"-",F158)</f>
        <v>43154</v>
      </c>
      <c r="G159" s="102">
        <v>3.34</v>
      </c>
      <c r="H159" s="102">
        <v>3.34</v>
      </c>
      <c r="I159" s="87"/>
      <c r="J159" s="87"/>
      <c r="K159" s="103">
        <v>43154</v>
      </c>
      <c r="L159" s="258"/>
      <c r="M159" s="258"/>
      <c r="N159" s="258"/>
      <c r="O159" s="87"/>
      <c r="P159" s="98">
        <v>0</v>
      </c>
      <c r="Q159" s="98">
        <v>0</v>
      </c>
      <c r="R159" s="98">
        <v>0</v>
      </c>
      <c r="S159" s="98">
        <v>1.9274450000000001</v>
      </c>
      <c r="T159" s="98">
        <f t="shared" si="30"/>
        <v>1.9274450000000001</v>
      </c>
      <c r="U159" s="98">
        <v>0</v>
      </c>
      <c r="V159" s="98"/>
      <c r="W159" s="98">
        <v>0</v>
      </c>
      <c r="X159" s="98"/>
      <c r="Y159" s="98"/>
      <c r="Z159" s="98"/>
      <c r="AA159" s="98"/>
      <c r="AB159" s="98"/>
      <c r="AC159" s="132"/>
      <c r="AD159" s="132"/>
      <c r="AE159" s="132"/>
      <c r="AF159" s="132"/>
      <c r="AG159" s="132"/>
      <c r="AH159" s="132"/>
      <c r="AI159" s="132"/>
      <c r="AJ159" s="98">
        <v>0</v>
      </c>
      <c r="AK159" s="98">
        <v>0</v>
      </c>
      <c r="AL159" s="98">
        <v>0</v>
      </c>
      <c r="AM159" s="98">
        <v>1.9274450000000001</v>
      </c>
      <c r="AN159" s="80">
        <f t="shared" si="31"/>
        <v>1.9274450000000001</v>
      </c>
      <c r="AO159" s="98">
        <v>0</v>
      </c>
      <c r="AP159" s="98"/>
      <c r="AQ159" s="98">
        <v>0</v>
      </c>
      <c r="AR159" s="98"/>
      <c r="AS159" s="98"/>
      <c r="AT159" s="98"/>
      <c r="AU159" s="98"/>
      <c r="AV159" s="98"/>
      <c r="AW159" s="98"/>
      <c r="AX159" s="87"/>
      <c r="AY159" s="265" t="s">
        <v>342</v>
      </c>
    </row>
    <row r="160" spans="1:51" s="116" customFormat="1" ht="31.5" outlineLevel="1" x14ac:dyDescent="0.25">
      <c r="A160" s="99">
        <v>29.3</v>
      </c>
      <c r="B160" s="100" t="s">
        <v>197</v>
      </c>
      <c r="C160" s="101" t="s">
        <v>54</v>
      </c>
      <c r="D160" s="99" t="str">
        <f t="shared" si="35"/>
        <v>MERC/CAPEX/20172018/0272</v>
      </c>
      <c r="E160" s="146">
        <f t="shared" si="35"/>
        <v>43130</v>
      </c>
      <c r="F160" s="103">
        <f>IF(F159=0,"-",F159)</f>
        <v>43154</v>
      </c>
      <c r="G160" s="102">
        <v>9.02</v>
      </c>
      <c r="H160" s="102">
        <v>9.02</v>
      </c>
      <c r="I160" s="87"/>
      <c r="J160" s="87"/>
      <c r="K160" s="103">
        <v>43154</v>
      </c>
      <c r="L160" s="258"/>
      <c r="M160" s="258"/>
      <c r="N160" s="258"/>
      <c r="O160" s="87"/>
      <c r="P160" s="98">
        <v>0</v>
      </c>
      <c r="Q160" s="98">
        <v>8.8301990999999997</v>
      </c>
      <c r="R160" s="98">
        <v>0</v>
      </c>
      <c r="S160" s="98">
        <v>0</v>
      </c>
      <c r="T160" s="98">
        <f t="shared" si="30"/>
        <v>8.8301990999999997</v>
      </c>
      <c r="U160" s="98">
        <v>0</v>
      </c>
      <c r="V160" s="98">
        <v>0</v>
      </c>
      <c r="W160" s="98">
        <v>0</v>
      </c>
      <c r="X160" s="98"/>
      <c r="Y160" s="98"/>
      <c r="Z160" s="98"/>
      <c r="AA160" s="98"/>
      <c r="AB160" s="98"/>
      <c r="AC160" s="132"/>
      <c r="AD160" s="132"/>
      <c r="AE160" s="132"/>
      <c r="AF160" s="132"/>
      <c r="AG160" s="132"/>
      <c r="AH160" s="132"/>
      <c r="AI160" s="132"/>
      <c r="AJ160" s="98">
        <v>0</v>
      </c>
      <c r="AK160" s="98">
        <v>8.8301990999999997</v>
      </c>
      <c r="AL160" s="98">
        <v>0</v>
      </c>
      <c r="AM160" s="98">
        <v>0</v>
      </c>
      <c r="AN160" s="80">
        <f t="shared" si="31"/>
        <v>8.8301990999999997</v>
      </c>
      <c r="AO160" s="98">
        <v>0</v>
      </c>
      <c r="AP160" s="98">
        <v>0</v>
      </c>
      <c r="AQ160" s="98">
        <v>0</v>
      </c>
      <c r="AR160" s="98"/>
      <c r="AS160" s="98"/>
      <c r="AT160" s="98"/>
      <c r="AU160" s="98"/>
      <c r="AV160" s="98"/>
      <c r="AW160" s="98"/>
      <c r="AX160" s="87"/>
      <c r="AY160" s="265" t="s">
        <v>342</v>
      </c>
    </row>
    <row r="161" spans="1:51" s="116" customFormat="1" ht="15.75" outlineLevel="1" x14ac:dyDescent="0.25">
      <c r="A161" s="99"/>
      <c r="B161" s="100" t="s">
        <v>28</v>
      </c>
      <c r="C161" s="101" t="s">
        <v>28</v>
      </c>
      <c r="D161" s="99" t="str">
        <f t="shared" si="35"/>
        <v>MERC/CAPEX/20172018/0272</v>
      </c>
      <c r="E161" s="146">
        <f t="shared" si="35"/>
        <v>43130</v>
      </c>
      <c r="F161" s="103">
        <f>IF(F160=0,"-",F160)</f>
        <v>43154</v>
      </c>
      <c r="G161" s="102">
        <v>1.1200000000000001</v>
      </c>
      <c r="H161" s="102">
        <v>1.1200000000000001</v>
      </c>
      <c r="I161" s="87"/>
      <c r="J161" s="87"/>
      <c r="K161" s="103">
        <v>43154</v>
      </c>
      <c r="L161" s="258"/>
      <c r="M161" s="258"/>
      <c r="N161" s="258"/>
      <c r="O161" s="87"/>
      <c r="P161" s="98"/>
      <c r="Q161" s="98">
        <v>0</v>
      </c>
      <c r="R161" s="98">
        <v>0</v>
      </c>
      <c r="S161" s="98">
        <v>0</v>
      </c>
      <c r="T161" s="98">
        <f t="shared" si="30"/>
        <v>0</v>
      </c>
      <c r="U161" s="98">
        <v>0</v>
      </c>
      <c r="V161" s="98">
        <v>0</v>
      </c>
      <c r="W161" s="98">
        <v>0</v>
      </c>
      <c r="X161" s="98"/>
      <c r="Y161" s="98"/>
      <c r="Z161" s="98"/>
      <c r="AA161" s="98"/>
      <c r="AB161" s="98"/>
      <c r="AC161" s="132"/>
      <c r="AD161" s="132"/>
      <c r="AE161" s="132"/>
      <c r="AF161" s="132"/>
      <c r="AG161" s="132"/>
      <c r="AH161" s="132"/>
      <c r="AI161" s="132"/>
      <c r="AJ161" s="98"/>
      <c r="AK161" s="98">
        <v>0</v>
      </c>
      <c r="AL161" s="98">
        <v>0</v>
      </c>
      <c r="AM161" s="98">
        <v>0</v>
      </c>
      <c r="AN161" s="80">
        <f t="shared" si="31"/>
        <v>0</v>
      </c>
      <c r="AO161" s="98">
        <v>0</v>
      </c>
      <c r="AP161" s="98">
        <v>0</v>
      </c>
      <c r="AQ161" s="98">
        <v>0</v>
      </c>
      <c r="AR161" s="98"/>
      <c r="AS161" s="98"/>
      <c r="AT161" s="98"/>
      <c r="AU161" s="98"/>
      <c r="AV161" s="98"/>
      <c r="AW161" s="98"/>
      <c r="AX161" s="87"/>
      <c r="AY161" s="265"/>
    </row>
    <row r="162" spans="1:51" s="251" customFormat="1" ht="33" outlineLevel="1" x14ac:dyDescent="0.25">
      <c r="A162" s="238">
        <v>30</v>
      </c>
      <c r="B162" s="239" t="s">
        <v>198</v>
      </c>
      <c r="C162" s="238" t="s">
        <v>53</v>
      </c>
      <c r="D162" s="238" t="s">
        <v>297</v>
      </c>
      <c r="E162" s="240">
        <v>43146</v>
      </c>
      <c r="F162" s="240">
        <v>43238</v>
      </c>
      <c r="G162" s="241">
        <f>SUM(G163:G167)</f>
        <v>128.01999999999998</v>
      </c>
      <c r="H162" s="241">
        <f>SUM(H163:H167)</f>
        <v>117.57</v>
      </c>
      <c r="I162" s="230"/>
      <c r="J162" s="230"/>
      <c r="K162" s="242">
        <v>43238</v>
      </c>
      <c r="L162" s="243"/>
      <c r="M162" s="243"/>
      <c r="N162" s="243"/>
      <c r="O162" s="230"/>
      <c r="P162" s="244"/>
      <c r="Q162" s="245"/>
      <c r="R162" s="245"/>
      <c r="S162" s="245"/>
      <c r="T162" s="81">
        <f t="shared" si="30"/>
        <v>0</v>
      </c>
      <c r="U162" s="246"/>
      <c r="V162" s="246"/>
      <c r="W162" s="247"/>
      <c r="X162" s="247"/>
      <c r="Y162" s="247"/>
      <c r="Z162" s="247"/>
      <c r="AA162" s="247"/>
      <c r="AB162" s="247"/>
      <c r="AC162" s="248"/>
      <c r="AD162" s="248"/>
      <c r="AE162" s="248"/>
      <c r="AF162" s="248"/>
      <c r="AG162" s="248"/>
      <c r="AH162" s="248"/>
      <c r="AI162" s="248"/>
      <c r="AJ162" s="244"/>
      <c r="AK162" s="244"/>
      <c r="AL162" s="244"/>
      <c r="AM162" s="244"/>
      <c r="AN162" s="80">
        <f t="shared" si="31"/>
        <v>0</v>
      </c>
      <c r="AO162" s="249"/>
      <c r="AP162" s="249"/>
      <c r="AQ162" s="249"/>
      <c r="AR162" s="249"/>
      <c r="AS162" s="249"/>
      <c r="AT162" s="249"/>
      <c r="AU162" s="249"/>
      <c r="AV162" s="249"/>
      <c r="AW162" s="249"/>
      <c r="AX162" s="230"/>
      <c r="AY162" s="250"/>
    </row>
    <row r="163" spans="1:51" s="251" customFormat="1" ht="409.5" outlineLevel="1" x14ac:dyDescent="0.25">
      <c r="A163" s="252">
        <v>30.1</v>
      </c>
      <c r="B163" s="253" t="s">
        <v>199</v>
      </c>
      <c r="C163" s="254" t="s">
        <v>54</v>
      </c>
      <c r="D163" s="252" t="str">
        <f t="shared" ref="D163:E167" si="36">D162</f>
        <v>MERC/CAPEX/20182019/0644</v>
      </c>
      <c r="E163" s="255">
        <f t="shared" si="36"/>
        <v>43146</v>
      </c>
      <c r="F163" s="242">
        <f>IF(F162=0,"-",F162)</f>
        <v>43238</v>
      </c>
      <c r="G163" s="256">
        <f>70*1.18</f>
        <v>82.6</v>
      </c>
      <c r="H163" s="256">
        <f>70*1.18</f>
        <v>82.6</v>
      </c>
      <c r="I163" s="230"/>
      <c r="J163" s="230"/>
      <c r="K163" s="242">
        <v>43238</v>
      </c>
      <c r="L163" s="243"/>
      <c r="M163" s="243"/>
      <c r="N163" s="243"/>
      <c r="O163" s="271" t="s">
        <v>795</v>
      </c>
      <c r="P163" s="229">
        <v>0</v>
      </c>
      <c r="Q163" s="229">
        <v>16.099046000000001</v>
      </c>
      <c r="R163" s="229">
        <v>32.376681900000001</v>
      </c>
      <c r="S163" s="229">
        <v>33.257313662000001</v>
      </c>
      <c r="T163" s="98">
        <f t="shared" si="30"/>
        <v>81.733041562000011</v>
      </c>
      <c r="U163" s="177">
        <v>-4.8009104960000251</v>
      </c>
      <c r="V163" s="177">
        <v>5.3178689340000176</v>
      </c>
      <c r="W163" s="63">
        <v>0.35</v>
      </c>
      <c r="X163" s="56"/>
      <c r="Y163" s="229"/>
      <c r="Z163" s="229"/>
      <c r="AA163" s="229"/>
      <c r="AB163" s="229"/>
      <c r="AC163" s="248"/>
      <c r="AD163" s="248"/>
      <c r="AE163" s="248"/>
      <c r="AF163" s="248"/>
      <c r="AG163" s="248"/>
      <c r="AH163" s="248"/>
      <c r="AI163" s="248"/>
      <c r="AJ163" s="229">
        <v>0</v>
      </c>
      <c r="AK163" s="229">
        <v>0</v>
      </c>
      <c r="AL163" s="229">
        <v>34.337796300000001</v>
      </c>
      <c r="AM163" s="229">
        <v>39.981066400000003</v>
      </c>
      <c r="AN163" s="80">
        <f t="shared" si="31"/>
        <v>74.318862700000011</v>
      </c>
      <c r="AO163" s="177">
        <v>3.2832958999999899</v>
      </c>
      <c r="AP163" s="177">
        <v>4.6478413999999999</v>
      </c>
      <c r="AQ163" s="63">
        <v>0.35</v>
      </c>
      <c r="AR163" s="56"/>
      <c r="AS163" s="229"/>
      <c r="AT163" s="229"/>
      <c r="AU163" s="229"/>
      <c r="AV163" s="229"/>
      <c r="AW163" s="229"/>
      <c r="AX163" s="230"/>
      <c r="AY163" s="257" t="s">
        <v>342</v>
      </c>
    </row>
    <row r="164" spans="1:51" s="251" customFormat="1" ht="409.5" outlineLevel="1" x14ac:dyDescent="0.25">
      <c r="A164" s="252">
        <v>30.2</v>
      </c>
      <c r="B164" s="253" t="s">
        <v>200</v>
      </c>
      <c r="C164" s="254" t="s">
        <v>54</v>
      </c>
      <c r="D164" s="252" t="str">
        <f t="shared" si="36"/>
        <v>MERC/CAPEX/20182019/0644</v>
      </c>
      <c r="E164" s="255">
        <f t="shared" si="36"/>
        <v>43146</v>
      </c>
      <c r="F164" s="242">
        <f>IF(F163=0,"-",F163)</f>
        <v>43238</v>
      </c>
      <c r="G164" s="256">
        <f>6*1.18</f>
        <v>7.08</v>
      </c>
      <c r="H164" s="256">
        <f>6*1.18</f>
        <v>7.08</v>
      </c>
      <c r="I164" s="230"/>
      <c r="J164" s="230"/>
      <c r="K164" s="242">
        <v>43238</v>
      </c>
      <c r="L164" s="243"/>
      <c r="M164" s="243"/>
      <c r="N164" s="243"/>
      <c r="O164" s="271" t="s">
        <v>796</v>
      </c>
      <c r="P164" s="229">
        <v>0</v>
      </c>
      <c r="Q164" s="229">
        <v>0</v>
      </c>
      <c r="R164" s="229">
        <v>0.59821355799999998</v>
      </c>
      <c r="S164" s="229">
        <v>7.1999067999999999</v>
      </c>
      <c r="T164" s="98">
        <f t="shared" si="30"/>
        <v>7.7981203580000003</v>
      </c>
      <c r="U164" s="177">
        <v>-1.4527592900000004</v>
      </c>
      <c r="V164" s="177">
        <v>3.4841700000000309E-2</v>
      </c>
      <c r="W164" s="63">
        <v>0.69979723199999966</v>
      </c>
      <c r="X164" s="56"/>
      <c r="Y164" s="229"/>
      <c r="Z164" s="229"/>
      <c r="AA164" s="229"/>
      <c r="AB164" s="229"/>
      <c r="AC164" s="248"/>
      <c r="AD164" s="248"/>
      <c r="AE164" s="248"/>
      <c r="AF164" s="248"/>
      <c r="AG164" s="248"/>
      <c r="AH164" s="248"/>
      <c r="AI164" s="248"/>
      <c r="AJ164" s="229">
        <v>0</v>
      </c>
      <c r="AK164" s="229">
        <v>0</v>
      </c>
      <c r="AL164" s="229">
        <v>0</v>
      </c>
      <c r="AM164" s="229">
        <v>5.8369603999999997</v>
      </c>
      <c r="AN164" s="80">
        <f t="shared" si="31"/>
        <v>5.8369603999999997</v>
      </c>
      <c r="AO164" s="177">
        <v>0.50840066799999994</v>
      </c>
      <c r="AP164" s="177">
        <v>3.4841700000000003E-2</v>
      </c>
      <c r="AQ164" s="63">
        <v>0.69979723199999966</v>
      </c>
      <c r="AR164" s="56"/>
      <c r="AS164" s="229"/>
      <c r="AT164" s="229"/>
      <c r="AU164" s="229"/>
      <c r="AV164" s="229"/>
      <c r="AW164" s="229"/>
      <c r="AX164" s="230"/>
      <c r="AY164" s="257" t="s">
        <v>342</v>
      </c>
    </row>
    <row r="165" spans="1:51" s="251" customFormat="1" ht="375" outlineLevel="1" x14ac:dyDescent="0.25">
      <c r="A165" s="252">
        <v>30.3</v>
      </c>
      <c r="B165" s="253" t="s">
        <v>201</v>
      </c>
      <c r="C165" s="254" t="s">
        <v>54</v>
      </c>
      <c r="D165" s="252" t="str">
        <f t="shared" si="36"/>
        <v>MERC/CAPEX/20182019/0644</v>
      </c>
      <c r="E165" s="255">
        <f t="shared" si="36"/>
        <v>43146</v>
      </c>
      <c r="F165" s="242">
        <f>IF(F164=0,"-",F164)</f>
        <v>43238</v>
      </c>
      <c r="G165" s="256">
        <f>8*1.18</f>
        <v>9.44</v>
      </c>
      <c r="H165" s="256">
        <f>4*1.18</f>
        <v>4.72</v>
      </c>
      <c r="I165" s="230"/>
      <c r="J165" s="230"/>
      <c r="K165" s="242">
        <v>43238</v>
      </c>
      <c r="L165" s="243"/>
      <c r="M165" s="243"/>
      <c r="N165" s="243"/>
      <c r="O165" s="271" t="s">
        <v>797</v>
      </c>
      <c r="P165" s="229">
        <v>0</v>
      </c>
      <c r="Q165" s="229">
        <v>0</v>
      </c>
      <c r="R165" s="229">
        <v>0</v>
      </c>
      <c r="S165" s="229">
        <v>0</v>
      </c>
      <c r="T165" s="98">
        <f t="shared" si="30"/>
        <v>0</v>
      </c>
      <c r="U165" s="63">
        <v>0</v>
      </c>
      <c r="V165" s="177">
        <v>4.1940667999999999</v>
      </c>
      <c r="W165" s="63">
        <v>0.52593319999999988</v>
      </c>
      <c r="X165" s="56"/>
      <c r="Y165" s="229"/>
      <c r="Z165" s="229"/>
      <c r="AA165" s="229"/>
      <c r="AB165" s="229"/>
      <c r="AC165" s="248"/>
      <c r="AD165" s="248"/>
      <c r="AE165" s="248"/>
      <c r="AF165" s="248"/>
      <c r="AG165" s="248"/>
      <c r="AH165" s="248"/>
      <c r="AI165" s="248"/>
      <c r="AJ165" s="229">
        <v>0</v>
      </c>
      <c r="AK165" s="229">
        <v>0</v>
      </c>
      <c r="AL165" s="229">
        <v>0</v>
      </c>
      <c r="AM165" s="229">
        <v>0</v>
      </c>
      <c r="AN165" s="80">
        <f t="shared" si="31"/>
        <v>0</v>
      </c>
      <c r="AO165" s="63">
        <v>0</v>
      </c>
      <c r="AP165" s="177">
        <v>4.1940667999999999</v>
      </c>
      <c r="AQ165" s="63">
        <v>0.52593319999999988</v>
      </c>
      <c r="AR165" s="56"/>
      <c r="AS165" s="229"/>
      <c r="AT165" s="229"/>
      <c r="AU165" s="229"/>
      <c r="AV165" s="229"/>
      <c r="AW165" s="229"/>
      <c r="AX165" s="230"/>
      <c r="AY165" s="257" t="s">
        <v>337</v>
      </c>
    </row>
    <row r="166" spans="1:51" s="251" customFormat="1" ht="165" outlineLevel="1" x14ac:dyDescent="0.25">
      <c r="A166" s="252">
        <v>30.4</v>
      </c>
      <c r="B166" s="253" t="s">
        <v>335</v>
      </c>
      <c r="C166" s="254" t="s">
        <v>54</v>
      </c>
      <c r="D166" s="252" t="str">
        <f t="shared" si="36"/>
        <v>MERC/CAPEX/20182019/0644</v>
      </c>
      <c r="E166" s="255">
        <f t="shared" si="36"/>
        <v>43146</v>
      </c>
      <c r="F166" s="242">
        <f>IF(F165=0,"-",F165)</f>
        <v>43238</v>
      </c>
      <c r="G166" s="256">
        <f>16*1.18</f>
        <v>18.88</v>
      </c>
      <c r="H166" s="256">
        <f>13*1.18</f>
        <v>15.34</v>
      </c>
      <c r="I166" s="230"/>
      <c r="J166" s="230"/>
      <c r="K166" s="242">
        <v>43238</v>
      </c>
      <c r="L166" s="243"/>
      <c r="M166" s="243"/>
      <c r="N166" s="243"/>
      <c r="O166" s="271" t="s">
        <v>798</v>
      </c>
      <c r="P166" s="229">
        <v>0.123487</v>
      </c>
      <c r="Q166" s="229">
        <v>0.2725534</v>
      </c>
      <c r="R166" s="229">
        <v>9.3497300000000005E-2</v>
      </c>
      <c r="S166" s="229">
        <v>0</v>
      </c>
      <c r="T166" s="98">
        <f t="shared" si="30"/>
        <v>0.48953770000000002</v>
      </c>
      <c r="U166" s="177">
        <v>1.1378111320000102</v>
      </c>
      <c r="V166" s="177">
        <v>3.6196438859999995</v>
      </c>
      <c r="W166" s="63">
        <v>2.0999999999999996</v>
      </c>
      <c r="X166" s="63">
        <v>7.99300728199999</v>
      </c>
      <c r="Y166" s="229"/>
      <c r="Z166" s="229"/>
      <c r="AA166" s="229"/>
      <c r="AB166" s="229"/>
      <c r="AC166" s="248"/>
      <c r="AD166" s="248"/>
      <c r="AE166" s="248"/>
      <c r="AF166" s="248"/>
      <c r="AG166" s="248"/>
      <c r="AH166" s="248"/>
      <c r="AI166" s="248"/>
      <c r="AJ166" s="229">
        <v>0</v>
      </c>
      <c r="AK166" s="229">
        <v>0</v>
      </c>
      <c r="AL166" s="229">
        <v>0</v>
      </c>
      <c r="AM166" s="229">
        <v>0</v>
      </c>
      <c r="AN166" s="80">
        <f t="shared" si="31"/>
        <v>0</v>
      </c>
      <c r="AO166" s="63">
        <v>1.62734883200001</v>
      </c>
      <c r="AP166" s="177">
        <v>3.0375484999999998</v>
      </c>
      <c r="AQ166" s="63">
        <v>2.0999999999999996</v>
      </c>
      <c r="AR166" s="63">
        <v>8.5751026679999907</v>
      </c>
      <c r="AS166" s="229"/>
      <c r="AT166" s="229"/>
      <c r="AU166" s="229"/>
      <c r="AV166" s="229"/>
      <c r="AW166" s="229"/>
      <c r="AX166" s="230"/>
      <c r="AY166" s="257" t="s">
        <v>337</v>
      </c>
    </row>
    <row r="167" spans="1:51" s="251" customFormat="1" ht="15.75" outlineLevel="1" x14ac:dyDescent="0.25">
      <c r="A167" s="252"/>
      <c r="B167" s="253" t="s">
        <v>28</v>
      </c>
      <c r="C167" s="254" t="s">
        <v>28</v>
      </c>
      <c r="D167" s="252" t="str">
        <f t="shared" si="36"/>
        <v>MERC/CAPEX/20182019/0644</v>
      </c>
      <c r="E167" s="255">
        <f t="shared" si="36"/>
        <v>43146</v>
      </c>
      <c r="F167" s="242">
        <f>IF(F166=0,"-",F166)</f>
        <v>43238</v>
      </c>
      <c r="G167" s="256">
        <v>10.02</v>
      </c>
      <c r="H167" s="256">
        <f>7.83</f>
        <v>7.83</v>
      </c>
      <c r="I167" s="230"/>
      <c r="J167" s="230"/>
      <c r="K167" s="242">
        <v>43238</v>
      </c>
      <c r="L167" s="243"/>
      <c r="M167" s="243"/>
      <c r="N167" s="243"/>
      <c r="O167" s="230"/>
      <c r="P167" s="229"/>
      <c r="Q167" s="229">
        <v>0</v>
      </c>
      <c r="R167" s="229">
        <v>0</v>
      </c>
      <c r="S167" s="229">
        <v>0</v>
      </c>
      <c r="T167" s="98">
        <f t="shared" si="30"/>
        <v>0</v>
      </c>
      <c r="U167" s="177">
        <v>5.4273518999999997</v>
      </c>
      <c r="V167" s="177">
        <v>5.5129596000000003</v>
      </c>
      <c r="W167" s="56">
        <v>0</v>
      </c>
      <c r="X167" s="56"/>
      <c r="Y167" s="229"/>
      <c r="Z167" s="229"/>
      <c r="AA167" s="229"/>
      <c r="AB167" s="229"/>
      <c r="AC167" s="248"/>
      <c r="AD167" s="248"/>
      <c r="AE167" s="248"/>
      <c r="AF167" s="248"/>
      <c r="AG167" s="248"/>
      <c r="AH167" s="248"/>
      <c r="AI167" s="248"/>
      <c r="AJ167" s="229"/>
      <c r="AK167" s="229">
        <v>0</v>
      </c>
      <c r="AL167" s="229">
        <v>0</v>
      </c>
      <c r="AM167" s="229">
        <v>0</v>
      </c>
      <c r="AN167" s="80">
        <f t="shared" si="31"/>
        <v>0</v>
      </c>
      <c r="AO167" s="63">
        <v>5.4273518999999997</v>
      </c>
      <c r="AP167" s="177">
        <v>5.5129596000000003</v>
      </c>
      <c r="AQ167" s="229">
        <v>0</v>
      </c>
      <c r="AR167" s="229"/>
      <c r="AS167" s="229"/>
      <c r="AT167" s="229"/>
      <c r="AU167" s="229"/>
      <c r="AV167" s="229"/>
      <c r="AW167" s="229"/>
      <c r="AX167" s="230"/>
      <c r="AY167" s="257"/>
    </row>
    <row r="168" spans="1:51" s="13" customFormat="1" ht="15.75" outlineLevel="1" x14ac:dyDescent="0.25">
      <c r="A168" s="25">
        <v>31</v>
      </c>
      <c r="B168" s="26" t="s">
        <v>127</v>
      </c>
      <c r="C168" s="25" t="s">
        <v>53</v>
      </c>
      <c r="D168" s="25" t="s">
        <v>298</v>
      </c>
      <c r="E168" s="139">
        <v>43257</v>
      </c>
      <c r="F168" s="139">
        <v>43529</v>
      </c>
      <c r="G168" s="27">
        <f>SUM(G169:G180)</f>
        <v>76.428600000000003</v>
      </c>
      <c r="H168" s="27">
        <f>SUM(H169:H180)</f>
        <v>76.410000000000025</v>
      </c>
      <c r="I168" s="11"/>
      <c r="J168" s="11"/>
      <c r="K168" s="68">
        <v>43529</v>
      </c>
      <c r="L168" s="149"/>
      <c r="M168" s="149"/>
      <c r="N168" s="149"/>
      <c r="O168" s="10"/>
      <c r="P168" s="80"/>
      <c r="Q168" s="81"/>
      <c r="R168" s="81"/>
      <c r="S168" s="81"/>
      <c r="T168" s="81">
        <f t="shared" si="30"/>
        <v>0</v>
      </c>
      <c r="U168" s="180"/>
      <c r="V168" s="180"/>
      <c r="W168" s="176"/>
      <c r="X168" s="176"/>
      <c r="Y168" s="176"/>
      <c r="Z168" s="176"/>
      <c r="AA168" s="176"/>
      <c r="AB168" s="176"/>
      <c r="AC168" s="115"/>
      <c r="AD168" s="115"/>
      <c r="AE168" s="115"/>
      <c r="AF168" s="115"/>
      <c r="AG168" s="115"/>
      <c r="AH168" s="115"/>
      <c r="AI168" s="115"/>
      <c r="AJ168" s="80"/>
      <c r="AK168" s="80"/>
      <c r="AL168" s="80"/>
      <c r="AM168" s="80"/>
      <c r="AN168" s="80">
        <f t="shared" si="31"/>
        <v>0</v>
      </c>
      <c r="AO168" s="178"/>
      <c r="AP168" s="178"/>
      <c r="AQ168" s="178"/>
      <c r="AR168" s="178"/>
      <c r="AS168" s="178"/>
      <c r="AT168" s="178"/>
      <c r="AU168" s="178"/>
      <c r="AV168" s="178"/>
      <c r="AW168" s="178"/>
      <c r="AX168" s="11"/>
      <c r="AY168" s="215"/>
    </row>
    <row r="169" spans="1:51" s="13" customFormat="1" ht="31.5" outlineLevel="1" x14ac:dyDescent="0.25">
      <c r="A169" s="29">
        <v>31.1</v>
      </c>
      <c r="B169" s="65" t="s">
        <v>202</v>
      </c>
      <c r="C169" s="66" t="s">
        <v>54</v>
      </c>
      <c r="D169" s="29" t="str">
        <f t="shared" ref="D169:D180" si="37">D168</f>
        <v>MERC/CAPEX/2018-19/066</v>
      </c>
      <c r="E169" s="140">
        <f t="shared" ref="E169:E180" si="38">E168</f>
        <v>43257</v>
      </c>
      <c r="F169" s="68">
        <f t="shared" ref="F169:F180" si="39">IF(F168=0,"-",F168)</f>
        <v>43529</v>
      </c>
      <c r="G169" s="28">
        <f>20.36*1.18</f>
        <v>24.024799999999999</v>
      </c>
      <c r="H169" s="28">
        <v>24.03</v>
      </c>
      <c r="I169" s="11"/>
      <c r="J169" s="11"/>
      <c r="K169" s="68">
        <v>43529</v>
      </c>
      <c r="L169" s="149"/>
      <c r="M169" s="149"/>
      <c r="N169" s="149"/>
      <c r="O169" s="10"/>
      <c r="P169" s="98">
        <v>0</v>
      </c>
      <c r="Q169" s="98">
        <v>0</v>
      </c>
      <c r="R169" s="98">
        <v>0</v>
      </c>
      <c r="S169" s="98">
        <v>0</v>
      </c>
      <c r="T169" s="98">
        <f t="shared" si="30"/>
        <v>0</v>
      </c>
      <c r="U169" s="56">
        <v>0</v>
      </c>
      <c r="V169" s="56">
        <v>0</v>
      </c>
      <c r="W169" s="56">
        <v>0</v>
      </c>
      <c r="X169" s="63">
        <v>24.03</v>
      </c>
      <c r="Y169" s="56"/>
      <c r="Z169" s="56"/>
      <c r="AA169" s="56"/>
      <c r="AB169" s="56"/>
      <c r="AC169" s="248"/>
      <c r="AD169" s="248"/>
      <c r="AE169" s="248"/>
      <c r="AF169" s="248"/>
      <c r="AG169" s="115"/>
      <c r="AH169" s="115"/>
      <c r="AI169" s="115"/>
      <c r="AJ169" s="98">
        <v>0</v>
      </c>
      <c r="AK169" s="98">
        <v>0</v>
      </c>
      <c r="AL169" s="98">
        <v>0</v>
      </c>
      <c r="AM169" s="98">
        <v>0</v>
      </c>
      <c r="AN169" s="80">
        <f t="shared" si="31"/>
        <v>0</v>
      </c>
      <c r="AO169" s="56">
        <v>0</v>
      </c>
      <c r="AP169" s="56">
        <v>0</v>
      </c>
      <c r="AQ169" s="56">
        <v>0</v>
      </c>
      <c r="AR169" s="63">
        <v>24.03</v>
      </c>
      <c r="AS169" s="56"/>
      <c r="AT169" s="56"/>
      <c r="AU169" s="56"/>
      <c r="AV169" s="56"/>
      <c r="AW169" s="56"/>
      <c r="AX169" s="11" t="s">
        <v>365</v>
      </c>
      <c r="AY169" s="71" t="s">
        <v>337</v>
      </c>
    </row>
    <row r="170" spans="1:51" s="13" customFormat="1" ht="15.75" outlineLevel="1" x14ac:dyDescent="0.25">
      <c r="A170" s="29">
        <v>31.2</v>
      </c>
      <c r="B170" s="65" t="s">
        <v>203</v>
      </c>
      <c r="C170" s="66" t="s">
        <v>54</v>
      </c>
      <c r="D170" s="29" t="str">
        <f t="shared" si="37"/>
        <v>MERC/CAPEX/2018-19/066</v>
      </c>
      <c r="E170" s="140">
        <f t="shared" si="38"/>
        <v>43257</v>
      </c>
      <c r="F170" s="68">
        <f t="shared" si="39"/>
        <v>43529</v>
      </c>
      <c r="G170" s="28">
        <f>3.67*1.18</f>
        <v>4.3305999999999996</v>
      </c>
      <c r="H170" s="28">
        <v>4.33</v>
      </c>
      <c r="I170" s="11"/>
      <c r="J170" s="11"/>
      <c r="K170" s="68">
        <v>43529</v>
      </c>
      <c r="L170" s="149"/>
      <c r="M170" s="149"/>
      <c r="N170" s="149"/>
      <c r="O170" s="10"/>
      <c r="P170" s="98">
        <v>0</v>
      </c>
      <c r="Q170" s="98">
        <v>0</v>
      </c>
      <c r="R170" s="98">
        <v>0</v>
      </c>
      <c r="S170" s="98">
        <v>0</v>
      </c>
      <c r="T170" s="98">
        <f t="shared" si="30"/>
        <v>0</v>
      </c>
      <c r="U170" s="56">
        <v>0</v>
      </c>
      <c r="V170" s="56">
        <v>0</v>
      </c>
      <c r="W170" s="56">
        <v>0</v>
      </c>
      <c r="X170" s="63">
        <v>4.33</v>
      </c>
      <c r="Y170" s="56"/>
      <c r="Z170" s="56"/>
      <c r="AA170" s="56"/>
      <c r="AB170" s="56"/>
      <c r="AC170" s="248"/>
      <c r="AD170" s="248"/>
      <c r="AE170" s="248"/>
      <c r="AF170" s="248"/>
      <c r="AG170" s="115"/>
      <c r="AH170" s="115"/>
      <c r="AI170" s="115"/>
      <c r="AJ170" s="98">
        <v>0</v>
      </c>
      <c r="AK170" s="98">
        <v>0</v>
      </c>
      <c r="AL170" s="98">
        <v>0</v>
      </c>
      <c r="AM170" s="98">
        <v>0</v>
      </c>
      <c r="AN170" s="80">
        <f t="shared" si="31"/>
        <v>0</v>
      </c>
      <c r="AO170" s="56">
        <v>0</v>
      </c>
      <c r="AP170" s="56">
        <v>0</v>
      </c>
      <c r="AQ170" s="56">
        <v>0</v>
      </c>
      <c r="AR170" s="63">
        <v>4.33</v>
      </c>
      <c r="AS170" s="56"/>
      <c r="AT170" s="56"/>
      <c r="AU170" s="56"/>
      <c r="AV170" s="56"/>
      <c r="AW170" s="56"/>
      <c r="AX170" s="11" t="s">
        <v>365</v>
      </c>
      <c r="AY170" s="71" t="s">
        <v>337</v>
      </c>
    </row>
    <row r="171" spans="1:51" s="13" customFormat="1" ht="15.75" outlineLevel="1" x14ac:dyDescent="0.25">
      <c r="A171" s="29">
        <v>31.3</v>
      </c>
      <c r="B171" s="65" t="s">
        <v>204</v>
      </c>
      <c r="C171" s="66" t="s">
        <v>54</v>
      </c>
      <c r="D171" s="29" t="str">
        <f t="shared" si="37"/>
        <v>MERC/CAPEX/2018-19/066</v>
      </c>
      <c r="E171" s="140">
        <f t="shared" si="38"/>
        <v>43257</v>
      </c>
      <c r="F171" s="68">
        <f t="shared" si="39"/>
        <v>43529</v>
      </c>
      <c r="G171" s="28">
        <f>0.41*1.18</f>
        <v>0.48379999999999995</v>
      </c>
      <c r="H171" s="28">
        <v>0.48</v>
      </c>
      <c r="I171" s="11"/>
      <c r="J171" s="11"/>
      <c r="K171" s="68">
        <v>43529</v>
      </c>
      <c r="L171" s="149"/>
      <c r="M171" s="149"/>
      <c r="N171" s="149"/>
      <c r="O171" s="10"/>
      <c r="P171" s="98">
        <v>0</v>
      </c>
      <c r="Q171" s="98">
        <v>0</v>
      </c>
      <c r="R171" s="98">
        <v>0</v>
      </c>
      <c r="S171" s="98">
        <v>0</v>
      </c>
      <c r="T171" s="98">
        <f t="shared" si="30"/>
        <v>0</v>
      </c>
      <c r="U171" s="56">
        <v>0</v>
      </c>
      <c r="V171" s="56">
        <v>0</v>
      </c>
      <c r="W171" s="56">
        <v>0</v>
      </c>
      <c r="X171" s="63">
        <v>0.48</v>
      </c>
      <c r="Y171" s="56"/>
      <c r="Z171" s="56"/>
      <c r="AA171" s="56"/>
      <c r="AB171" s="56"/>
      <c r="AC171" s="248"/>
      <c r="AD171" s="248"/>
      <c r="AE171" s="248"/>
      <c r="AF171" s="248"/>
      <c r="AG171" s="115"/>
      <c r="AH171" s="115"/>
      <c r="AI171" s="115"/>
      <c r="AJ171" s="98">
        <v>0</v>
      </c>
      <c r="AK171" s="98">
        <v>0</v>
      </c>
      <c r="AL171" s="98">
        <v>0</v>
      </c>
      <c r="AM171" s="98">
        <v>0</v>
      </c>
      <c r="AN171" s="80">
        <f t="shared" si="31"/>
        <v>0</v>
      </c>
      <c r="AO171" s="56">
        <v>0</v>
      </c>
      <c r="AP171" s="56">
        <v>0</v>
      </c>
      <c r="AQ171" s="56">
        <v>0</v>
      </c>
      <c r="AR171" s="63">
        <v>0.48</v>
      </c>
      <c r="AS171" s="56"/>
      <c r="AT171" s="56"/>
      <c r="AU171" s="56"/>
      <c r="AV171" s="56"/>
      <c r="AW171" s="56"/>
      <c r="AX171" s="11" t="s">
        <v>365</v>
      </c>
      <c r="AY171" s="71" t="s">
        <v>337</v>
      </c>
    </row>
    <row r="172" spans="1:51" s="13" customFormat="1" ht="15.75" outlineLevel="1" x14ac:dyDescent="0.25">
      <c r="A172" s="29">
        <v>31.4</v>
      </c>
      <c r="B172" s="65" t="s">
        <v>205</v>
      </c>
      <c r="C172" s="66" t="s">
        <v>54</v>
      </c>
      <c r="D172" s="29" t="str">
        <f t="shared" si="37"/>
        <v>MERC/CAPEX/2018-19/066</v>
      </c>
      <c r="E172" s="140">
        <f t="shared" si="38"/>
        <v>43257</v>
      </c>
      <c r="F172" s="68">
        <f t="shared" si="39"/>
        <v>43529</v>
      </c>
      <c r="G172" s="28">
        <f>1.63*1.18</f>
        <v>1.9233999999999998</v>
      </c>
      <c r="H172" s="28">
        <v>1.93</v>
      </c>
      <c r="I172" s="11"/>
      <c r="J172" s="11"/>
      <c r="K172" s="68">
        <v>43529</v>
      </c>
      <c r="L172" s="149"/>
      <c r="M172" s="149"/>
      <c r="N172" s="149"/>
      <c r="O172" s="10"/>
      <c r="P172" s="98">
        <v>0</v>
      </c>
      <c r="Q172" s="98">
        <v>0</v>
      </c>
      <c r="R172" s="98">
        <v>0</v>
      </c>
      <c r="S172" s="98">
        <v>0</v>
      </c>
      <c r="T172" s="98">
        <f t="shared" si="30"/>
        <v>0</v>
      </c>
      <c r="U172" s="56">
        <v>0</v>
      </c>
      <c r="V172" s="56">
        <v>0</v>
      </c>
      <c r="W172" s="56">
        <v>0</v>
      </c>
      <c r="X172" s="63">
        <v>1.93</v>
      </c>
      <c r="Y172" s="56"/>
      <c r="Z172" s="56"/>
      <c r="AA172" s="56"/>
      <c r="AB172" s="56"/>
      <c r="AC172" s="248"/>
      <c r="AD172" s="248"/>
      <c r="AE172" s="248"/>
      <c r="AF172" s="248"/>
      <c r="AG172" s="115"/>
      <c r="AH172" s="115"/>
      <c r="AI172" s="115"/>
      <c r="AJ172" s="98">
        <v>0</v>
      </c>
      <c r="AK172" s="98">
        <v>0</v>
      </c>
      <c r="AL172" s="98">
        <v>0</v>
      </c>
      <c r="AM172" s="98">
        <v>0</v>
      </c>
      <c r="AN172" s="80">
        <f t="shared" si="31"/>
        <v>0</v>
      </c>
      <c r="AO172" s="56">
        <v>0</v>
      </c>
      <c r="AP172" s="56">
        <v>0</v>
      </c>
      <c r="AQ172" s="56">
        <v>0</v>
      </c>
      <c r="AR172" s="63">
        <v>1.93</v>
      </c>
      <c r="AS172" s="56"/>
      <c r="AT172" s="56"/>
      <c r="AU172" s="56"/>
      <c r="AV172" s="56"/>
      <c r="AW172" s="56"/>
      <c r="AX172" s="11" t="s">
        <v>365</v>
      </c>
      <c r="AY172" s="71" t="s">
        <v>337</v>
      </c>
    </row>
    <row r="173" spans="1:51" s="13" customFormat="1" ht="31.5" outlineLevel="1" x14ac:dyDescent="0.25">
      <c r="A173" s="29">
        <v>31.5</v>
      </c>
      <c r="B173" s="65" t="s">
        <v>206</v>
      </c>
      <c r="C173" s="66" t="s">
        <v>54</v>
      </c>
      <c r="D173" s="29" t="str">
        <f t="shared" si="37"/>
        <v>MERC/CAPEX/2018-19/066</v>
      </c>
      <c r="E173" s="140">
        <f t="shared" si="38"/>
        <v>43257</v>
      </c>
      <c r="F173" s="68">
        <f t="shared" si="39"/>
        <v>43529</v>
      </c>
      <c r="G173" s="28">
        <f>1.49*1.18</f>
        <v>1.7582</v>
      </c>
      <c r="H173" s="28">
        <v>1.76</v>
      </c>
      <c r="I173" s="11"/>
      <c r="J173" s="11"/>
      <c r="K173" s="68">
        <v>43529</v>
      </c>
      <c r="L173" s="149"/>
      <c r="M173" s="149"/>
      <c r="N173" s="149"/>
      <c r="O173" s="10"/>
      <c r="P173" s="98">
        <v>0</v>
      </c>
      <c r="Q173" s="98">
        <v>0</v>
      </c>
      <c r="R173" s="98">
        <v>0</v>
      </c>
      <c r="S173" s="98">
        <v>0</v>
      </c>
      <c r="T173" s="98">
        <f t="shared" si="30"/>
        <v>0</v>
      </c>
      <c r="U173" s="56">
        <v>0</v>
      </c>
      <c r="V173" s="56">
        <v>0</v>
      </c>
      <c r="W173" s="56">
        <v>0</v>
      </c>
      <c r="X173" s="63">
        <v>1.76</v>
      </c>
      <c r="Y173" s="56"/>
      <c r="Z173" s="56"/>
      <c r="AA173" s="56"/>
      <c r="AB173" s="56"/>
      <c r="AC173" s="248"/>
      <c r="AD173" s="248"/>
      <c r="AE173" s="248"/>
      <c r="AF173" s="248"/>
      <c r="AG173" s="115"/>
      <c r="AH173" s="115"/>
      <c r="AI173" s="115"/>
      <c r="AJ173" s="98">
        <v>0</v>
      </c>
      <c r="AK173" s="98">
        <v>0</v>
      </c>
      <c r="AL173" s="98">
        <v>0</v>
      </c>
      <c r="AM173" s="98">
        <v>0</v>
      </c>
      <c r="AN173" s="80">
        <f t="shared" si="31"/>
        <v>0</v>
      </c>
      <c r="AO173" s="56">
        <v>0</v>
      </c>
      <c r="AP173" s="56">
        <v>0</v>
      </c>
      <c r="AQ173" s="56">
        <v>0</v>
      </c>
      <c r="AR173" s="63">
        <v>1.76</v>
      </c>
      <c r="AS173" s="56"/>
      <c r="AT173" s="56"/>
      <c r="AU173" s="56"/>
      <c r="AV173" s="56"/>
      <c r="AW173" s="56"/>
      <c r="AX173" s="11" t="s">
        <v>365</v>
      </c>
      <c r="AY173" s="71" t="s">
        <v>337</v>
      </c>
    </row>
    <row r="174" spans="1:51" s="13" customFormat="1" ht="31.5" outlineLevel="1" x14ac:dyDescent="0.25">
      <c r="A174" s="29">
        <v>31.6</v>
      </c>
      <c r="B174" s="65" t="s">
        <v>207</v>
      </c>
      <c r="C174" s="66" t="s">
        <v>54</v>
      </c>
      <c r="D174" s="29" t="str">
        <f t="shared" si="37"/>
        <v>MERC/CAPEX/2018-19/066</v>
      </c>
      <c r="E174" s="140">
        <f t="shared" si="38"/>
        <v>43257</v>
      </c>
      <c r="F174" s="68">
        <f t="shared" si="39"/>
        <v>43529</v>
      </c>
      <c r="G174" s="28">
        <f>1.06*1.18</f>
        <v>1.2507999999999999</v>
      </c>
      <c r="H174" s="28">
        <v>1.25</v>
      </c>
      <c r="I174" s="11"/>
      <c r="J174" s="11"/>
      <c r="K174" s="68">
        <v>43529</v>
      </c>
      <c r="L174" s="149"/>
      <c r="M174" s="149"/>
      <c r="N174" s="149"/>
      <c r="O174" s="10"/>
      <c r="P174" s="98">
        <v>0</v>
      </c>
      <c r="Q174" s="98">
        <v>0</v>
      </c>
      <c r="R174" s="98">
        <v>0</v>
      </c>
      <c r="S174" s="98">
        <v>0</v>
      </c>
      <c r="T174" s="98">
        <f t="shared" si="30"/>
        <v>0</v>
      </c>
      <c r="U174" s="56">
        <v>0</v>
      </c>
      <c r="V174" s="56">
        <v>0</v>
      </c>
      <c r="W174" s="56">
        <v>0</v>
      </c>
      <c r="X174" s="63">
        <v>1.25</v>
      </c>
      <c r="Y174" s="56"/>
      <c r="Z174" s="56"/>
      <c r="AA174" s="56"/>
      <c r="AB174" s="56"/>
      <c r="AC174" s="248"/>
      <c r="AD174" s="248"/>
      <c r="AE174" s="248"/>
      <c r="AF174" s="248"/>
      <c r="AG174" s="115"/>
      <c r="AH174" s="115"/>
      <c r="AI174" s="115"/>
      <c r="AJ174" s="98">
        <v>0</v>
      </c>
      <c r="AK174" s="98">
        <v>0</v>
      </c>
      <c r="AL174" s="98">
        <v>0</v>
      </c>
      <c r="AM174" s="98">
        <v>0</v>
      </c>
      <c r="AN174" s="80">
        <f t="shared" si="31"/>
        <v>0</v>
      </c>
      <c r="AO174" s="56">
        <v>0</v>
      </c>
      <c r="AP174" s="56">
        <v>0</v>
      </c>
      <c r="AQ174" s="56">
        <v>0</v>
      </c>
      <c r="AR174" s="63">
        <v>1.25</v>
      </c>
      <c r="AS174" s="56"/>
      <c r="AT174" s="56"/>
      <c r="AU174" s="56"/>
      <c r="AV174" s="56"/>
      <c r="AW174" s="56"/>
      <c r="AX174" s="11" t="s">
        <v>365</v>
      </c>
      <c r="AY174" s="71" t="s">
        <v>337</v>
      </c>
    </row>
    <row r="175" spans="1:51" s="13" customFormat="1" ht="15.75" outlineLevel="1" x14ac:dyDescent="0.25">
      <c r="A175" s="29">
        <v>31.7</v>
      </c>
      <c r="B175" s="65" t="s">
        <v>208</v>
      </c>
      <c r="C175" s="66" t="s">
        <v>54</v>
      </c>
      <c r="D175" s="29" t="str">
        <f t="shared" si="37"/>
        <v>MERC/CAPEX/2018-19/066</v>
      </c>
      <c r="E175" s="140">
        <f t="shared" si="38"/>
        <v>43257</v>
      </c>
      <c r="F175" s="68">
        <f t="shared" si="39"/>
        <v>43529</v>
      </c>
      <c r="G175" s="28">
        <f>7.93*1.18</f>
        <v>9.3573999999999984</v>
      </c>
      <c r="H175" s="28">
        <v>9.35</v>
      </c>
      <c r="I175" s="11"/>
      <c r="J175" s="11"/>
      <c r="K175" s="68">
        <v>43529</v>
      </c>
      <c r="L175" s="149"/>
      <c r="M175" s="149"/>
      <c r="N175" s="149"/>
      <c r="O175" s="10"/>
      <c r="P175" s="98">
        <v>0</v>
      </c>
      <c r="Q175" s="98">
        <v>0</v>
      </c>
      <c r="R175" s="98">
        <v>0</v>
      </c>
      <c r="S175" s="98">
        <v>0</v>
      </c>
      <c r="T175" s="98">
        <f t="shared" si="30"/>
        <v>0</v>
      </c>
      <c r="U175" s="56">
        <v>0</v>
      </c>
      <c r="V175" s="56">
        <v>0</v>
      </c>
      <c r="W175" s="56">
        <v>0</v>
      </c>
      <c r="X175" s="63">
        <v>9.35</v>
      </c>
      <c r="Y175" s="56"/>
      <c r="Z175" s="56"/>
      <c r="AA175" s="56"/>
      <c r="AB175" s="56"/>
      <c r="AC175" s="248"/>
      <c r="AD175" s="248"/>
      <c r="AE175" s="248"/>
      <c r="AF175" s="248"/>
      <c r="AG175" s="115"/>
      <c r="AH175" s="115"/>
      <c r="AI175" s="115"/>
      <c r="AJ175" s="98">
        <v>0</v>
      </c>
      <c r="AK175" s="98">
        <v>0</v>
      </c>
      <c r="AL175" s="98">
        <v>0</v>
      </c>
      <c r="AM175" s="98">
        <v>0</v>
      </c>
      <c r="AN175" s="80">
        <f t="shared" si="31"/>
        <v>0</v>
      </c>
      <c r="AO175" s="56">
        <v>0</v>
      </c>
      <c r="AP175" s="56">
        <v>0</v>
      </c>
      <c r="AQ175" s="56">
        <v>0</v>
      </c>
      <c r="AR175" s="63">
        <v>9.35</v>
      </c>
      <c r="AS175" s="56"/>
      <c r="AT175" s="56"/>
      <c r="AU175" s="56"/>
      <c r="AV175" s="56"/>
      <c r="AW175" s="56"/>
      <c r="AX175" s="11" t="s">
        <v>365</v>
      </c>
      <c r="AY175" s="71" t="s">
        <v>337</v>
      </c>
    </row>
    <row r="176" spans="1:51" s="13" customFormat="1" ht="15.75" outlineLevel="1" x14ac:dyDescent="0.25">
      <c r="A176" s="29">
        <v>31.8</v>
      </c>
      <c r="B176" s="65" t="s">
        <v>209</v>
      </c>
      <c r="C176" s="66" t="s">
        <v>54</v>
      </c>
      <c r="D176" s="29" t="str">
        <f t="shared" si="37"/>
        <v>MERC/CAPEX/2018-19/066</v>
      </c>
      <c r="E176" s="140">
        <f t="shared" si="38"/>
        <v>43257</v>
      </c>
      <c r="F176" s="68">
        <f t="shared" si="39"/>
        <v>43529</v>
      </c>
      <c r="G176" s="28">
        <f>0.27*1.18</f>
        <v>0.31859999999999999</v>
      </c>
      <c r="H176" s="28">
        <v>0.31</v>
      </c>
      <c r="I176" s="11"/>
      <c r="J176" s="11"/>
      <c r="K176" s="68">
        <v>43529</v>
      </c>
      <c r="L176" s="149"/>
      <c r="M176" s="149"/>
      <c r="N176" s="149"/>
      <c r="O176" s="10"/>
      <c r="P176" s="98">
        <v>0</v>
      </c>
      <c r="Q176" s="98">
        <v>0</v>
      </c>
      <c r="R176" s="98">
        <v>0</v>
      </c>
      <c r="S176" s="98">
        <v>0</v>
      </c>
      <c r="T176" s="98">
        <f t="shared" si="30"/>
        <v>0</v>
      </c>
      <c r="U176" s="56">
        <v>0</v>
      </c>
      <c r="V176" s="56">
        <v>0</v>
      </c>
      <c r="W176" s="56">
        <v>0</v>
      </c>
      <c r="X176" s="63">
        <v>0.31</v>
      </c>
      <c r="Y176" s="56"/>
      <c r="Z176" s="56"/>
      <c r="AA176" s="56"/>
      <c r="AB176" s="56"/>
      <c r="AC176" s="248"/>
      <c r="AD176" s="248"/>
      <c r="AE176" s="248"/>
      <c r="AF176" s="248"/>
      <c r="AG176" s="115"/>
      <c r="AH176" s="115"/>
      <c r="AI176" s="115"/>
      <c r="AJ176" s="98">
        <v>0</v>
      </c>
      <c r="AK176" s="98">
        <v>0</v>
      </c>
      <c r="AL176" s="98">
        <v>0</v>
      </c>
      <c r="AM176" s="98">
        <v>0</v>
      </c>
      <c r="AN176" s="80">
        <f t="shared" si="31"/>
        <v>0</v>
      </c>
      <c r="AO176" s="56">
        <v>0</v>
      </c>
      <c r="AP176" s="56">
        <v>0</v>
      </c>
      <c r="AQ176" s="56">
        <v>0</v>
      </c>
      <c r="AR176" s="63">
        <v>0.31</v>
      </c>
      <c r="AS176" s="56"/>
      <c r="AT176" s="56"/>
      <c r="AU176" s="56"/>
      <c r="AV176" s="56"/>
      <c r="AW176" s="56"/>
      <c r="AX176" s="11" t="s">
        <v>365</v>
      </c>
      <c r="AY176" s="71" t="s">
        <v>337</v>
      </c>
    </row>
    <row r="177" spans="1:51" s="13" customFormat="1" ht="15.75" outlineLevel="1" x14ac:dyDescent="0.25">
      <c r="A177" s="29">
        <v>31.9</v>
      </c>
      <c r="B177" s="65" t="s">
        <v>210</v>
      </c>
      <c r="C177" s="66" t="s">
        <v>54</v>
      </c>
      <c r="D177" s="29" t="str">
        <f t="shared" si="37"/>
        <v>MERC/CAPEX/2018-19/066</v>
      </c>
      <c r="E177" s="140">
        <f t="shared" si="38"/>
        <v>43257</v>
      </c>
      <c r="F177" s="68">
        <f t="shared" si="39"/>
        <v>43529</v>
      </c>
      <c r="G177" s="28">
        <f>2.33*1.18</f>
        <v>2.7494000000000001</v>
      </c>
      <c r="H177" s="28">
        <v>2.74</v>
      </c>
      <c r="I177" s="11"/>
      <c r="J177" s="11"/>
      <c r="K177" s="68">
        <v>43529</v>
      </c>
      <c r="L177" s="149"/>
      <c r="M177" s="149"/>
      <c r="N177" s="149"/>
      <c r="O177" s="10"/>
      <c r="P177" s="98">
        <v>0</v>
      </c>
      <c r="Q177" s="98">
        <v>0</v>
      </c>
      <c r="R177" s="98">
        <v>0</v>
      </c>
      <c r="S177" s="98">
        <v>0</v>
      </c>
      <c r="T177" s="98">
        <f t="shared" si="30"/>
        <v>0</v>
      </c>
      <c r="U177" s="56">
        <v>0</v>
      </c>
      <c r="V177" s="56">
        <v>0</v>
      </c>
      <c r="W177" s="56">
        <v>0</v>
      </c>
      <c r="X177" s="63">
        <v>2.74</v>
      </c>
      <c r="Y177" s="56"/>
      <c r="Z177" s="56"/>
      <c r="AA177" s="56"/>
      <c r="AB177" s="56"/>
      <c r="AC177" s="248"/>
      <c r="AD177" s="248"/>
      <c r="AE177" s="248"/>
      <c r="AF177" s="248"/>
      <c r="AG177" s="115"/>
      <c r="AH177" s="115"/>
      <c r="AI177" s="115"/>
      <c r="AJ177" s="98">
        <v>0</v>
      </c>
      <c r="AK177" s="98">
        <v>0</v>
      </c>
      <c r="AL177" s="98">
        <v>0</v>
      </c>
      <c r="AM177" s="98">
        <v>0</v>
      </c>
      <c r="AN177" s="80">
        <f t="shared" si="31"/>
        <v>0</v>
      </c>
      <c r="AO177" s="56">
        <v>0</v>
      </c>
      <c r="AP177" s="56">
        <v>0</v>
      </c>
      <c r="AQ177" s="56">
        <v>0</v>
      </c>
      <c r="AR177" s="63">
        <v>2.74</v>
      </c>
      <c r="AS177" s="56"/>
      <c r="AT177" s="56"/>
      <c r="AU177" s="56"/>
      <c r="AV177" s="56"/>
      <c r="AW177" s="56"/>
      <c r="AX177" s="11" t="s">
        <v>365</v>
      </c>
      <c r="AY177" s="71" t="s">
        <v>337</v>
      </c>
    </row>
    <row r="178" spans="1:51" s="13" customFormat="1" ht="31.5" outlineLevel="1" x14ac:dyDescent="0.25">
      <c r="A178" s="29" t="s">
        <v>321</v>
      </c>
      <c r="B178" s="65" t="s">
        <v>211</v>
      </c>
      <c r="C178" s="66" t="s">
        <v>54</v>
      </c>
      <c r="D178" s="29" t="str">
        <f t="shared" si="37"/>
        <v>MERC/CAPEX/2018-19/066</v>
      </c>
      <c r="E178" s="140">
        <f t="shared" si="38"/>
        <v>43257</v>
      </c>
      <c r="F178" s="68">
        <f t="shared" si="39"/>
        <v>43529</v>
      </c>
      <c r="G178" s="28">
        <f>6.47*1.18</f>
        <v>7.6345999999999989</v>
      </c>
      <c r="H178" s="28">
        <v>7.63</v>
      </c>
      <c r="I178" s="11"/>
      <c r="J178" s="11"/>
      <c r="K178" s="68">
        <v>43529</v>
      </c>
      <c r="L178" s="149"/>
      <c r="M178" s="149"/>
      <c r="N178" s="149"/>
      <c r="O178" s="10"/>
      <c r="P178" s="98">
        <v>0</v>
      </c>
      <c r="Q178" s="98">
        <v>0</v>
      </c>
      <c r="R178" s="98">
        <v>0</v>
      </c>
      <c r="S178" s="98">
        <v>0</v>
      </c>
      <c r="T178" s="98">
        <f t="shared" si="30"/>
        <v>0</v>
      </c>
      <c r="U178" s="56">
        <v>0</v>
      </c>
      <c r="V178" s="56">
        <v>0</v>
      </c>
      <c r="W178" s="56">
        <v>0</v>
      </c>
      <c r="X178" s="63">
        <v>7.63</v>
      </c>
      <c r="Y178" s="56"/>
      <c r="Z178" s="56"/>
      <c r="AA178" s="56"/>
      <c r="AB178" s="56"/>
      <c r="AC178" s="248"/>
      <c r="AD178" s="248"/>
      <c r="AE178" s="248"/>
      <c r="AF178" s="248"/>
      <c r="AG178" s="115"/>
      <c r="AH178" s="115"/>
      <c r="AI178" s="115"/>
      <c r="AJ178" s="98">
        <v>0</v>
      </c>
      <c r="AK178" s="98">
        <v>0</v>
      </c>
      <c r="AL178" s="98">
        <v>0</v>
      </c>
      <c r="AM178" s="98">
        <v>0</v>
      </c>
      <c r="AN178" s="80">
        <f t="shared" si="31"/>
        <v>0</v>
      </c>
      <c r="AO178" s="56">
        <v>0</v>
      </c>
      <c r="AP178" s="56">
        <v>0</v>
      </c>
      <c r="AQ178" s="56">
        <v>0</v>
      </c>
      <c r="AR178" s="63">
        <v>7.63</v>
      </c>
      <c r="AS178" s="56"/>
      <c r="AT178" s="56"/>
      <c r="AU178" s="56"/>
      <c r="AV178" s="56"/>
      <c r="AW178" s="56"/>
      <c r="AX178" s="11" t="s">
        <v>365</v>
      </c>
      <c r="AY178" s="71" t="s">
        <v>337</v>
      </c>
    </row>
    <row r="179" spans="1:51" s="13" customFormat="1" ht="47.25" outlineLevel="1" x14ac:dyDescent="0.25">
      <c r="A179" s="29">
        <v>31.11</v>
      </c>
      <c r="B179" s="65" t="s">
        <v>212</v>
      </c>
      <c r="C179" s="66" t="s">
        <v>54</v>
      </c>
      <c r="D179" s="29" t="str">
        <f t="shared" si="37"/>
        <v>MERC/CAPEX/2018-19/066</v>
      </c>
      <c r="E179" s="140">
        <f t="shared" si="38"/>
        <v>43257</v>
      </c>
      <c r="F179" s="68">
        <f t="shared" si="39"/>
        <v>43529</v>
      </c>
      <c r="G179" s="28">
        <f>15.82*1.18</f>
        <v>18.6676</v>
      </c>
      <c r="H179" s="28">
        <v>18.670000000000002</v>
      </c>
      <c r="I179" s="11"/>
      <c r="J179" s="11"/>
      <c r="K179" s="68">
        <v>43529</v>
      </c>
      <c r="L179" s="149"/>
      <c r="M179" s="149"/>
      <c r="N179" s="149"/>
      <c r="O179" s="10"/>
      <c r="P179" s="98">
        <v>0</v>
      </c>
      <c r="Q179" s="98">
        <v>0</v>
      </c>
      <c r="R179" s="98">
        <v>0</v>
      </c>
      <c r="S179" s="98">
        <v>0</v>
      </c>
      <c r="T179" s="98">
        <f t="shared" si="30"/>
        <v>0</v>
      </c>
      <c r="U179" s="56">
        <v>0</v>
      </c>
      <c r="V179" s="56">
        <v>0</v>
      </c>
      <c r="W179" s="56">
        <v>0</v>
      </c>
      <c r="X179" s="63">
        <v>18.670000000000002</v>
      </c>
      <c r="Y179" s="56"/>
      <c r="Z179" s="56"/>
      <c r="AA179" s="56"/>
      <c r="AB179" s="56"/>
      <c r="AC179" s="248"/>
      <c r="AD179" s="248"/>
      <c r="AE179" s="248"/>
      <c r="AF179" s="248"/>
      <c r="AG179" s="115"/>
      <c r="AH179" s="115"/>
      <c r="AI179" s="115"/>
      <c r="AJ179" s="98">
        <v>0</v>
      </c>
      <c r="AK179" s="98">
        <v>0</v>
      </c>
      <c r="AL179" s="98">
        <v>0</v>
      </c>
      <c r="AM179" s="98">
        <v>0</v>
      </c>
      <c r="AN179" s="80">
        <f t="shared" si="31"/>
        <v>0</v>
      </c>
      <c r="AO179" s="56">
        <v>0</v>
      </c>
      <c r="AP179" s="56">
        <v>0</v>
      </c>
      <c r="AQ179" s="56">
        <v>0</v>
      </c>
      <c r="AR179" s="63">
        <v>18.670000000000002</v>
      </c>
      <c r="AS179" s="56"/>
      <c r="AT179" s="56"/>
      <c r="AU179" s="56"/>
      <c r="AV179" s="56"/>
      <c r="AW179" s="56"/>
      <c r="AX179" s="11" t="s">
        <v>365</v>
      </c>
      <c r="AY179" s="71" t="s">
        <v>337</v>
      </c>
    </row>
    <row r="180" spans="1:51" s="13" customFormat="1" ht="15.75" outlineLevel="1" x14ac:dyDescent="0.25">
      <c r="A180" s="29">
        <v>31.12</v>
      </c>
      <c r="B180" s="65" t="s">
        <v>213</v>
      </c>
      <c r="C180" s="66" t="s">
        <v>54</v>
      </c>
      <c r="D180" s="29" t="str">
        <f t="shared" si="37"/>
        <v>MERC/CAPEX/2018-19/066</v>
      </c>
      <c r="E180" s="140">
        <f t="shared" si="38"/>
        <v>43257</v>
      </c>
      <c r="F180" s="68">
        <f t="shared" si="39"/>
        <v>43529</v>
      </c>
      <c r="G180" s="28">
        <f>3.33*1.18</f>
        <v>3.9293999999999998</v>
      </c>
      <c r="H180" s="28">
        <v>3.93</v>
      </c>
      <c r="I180" s="11"/>
      <c r="J180" s="11"/>
      <c r="K180" s="68">
        <v>43529</v>
      </c>
      <c r="L180" s="149"/>
      <c r="M180" s="149"/>
      <c r="N180" s="149"/>
      <c r="O180" s="10"/>
      <c r="P180" s="98">
        <v>0</v>
      </c>
      <c r="Q180" s="98">
        <v>0</v>
      </c>
      <c r="R180" s="98">
        <v>0</v>
      </c>
      <c r="S180" s="98">
        <v>0</v>
      </c>
      <c r="T180" s="98">
        <f t="shared" si="30"/>
        <v>0</v>
      </c>
      <c r="U180" s="56">
        <v>0</v>
      </c>
      <c r="V180" s="56">
        <v>0</v>
      </c>
      <c r="W180" s="56">
        <v>0</v>
      </c>
      <c r="X180" s="63">
        <v>3.93</v>
      </c>
      <c r="Y180" s="56"/>
      <c r="Z180" s="56"/>
      <c r="AA180" s="56"/>
      <c r="AB180" s="56"/>
      <c r="AC180" s="248"/>
      <c r="AD180" s="248"/>
      <c r="AE180" s="248"/>
      <c r="AF180" s="248"/>
      <c r="AG180" s="115"/>
      <c r="AH180" s="115"/>
      <c r="AI180" s="115"/>
      <c r="AJ180" s="98">
        <v>0</v>
      </c>
      <c r="AK180" s="98">
        <v>0</v>
      </c>
      <c r="AL180" s="98">
        <v>0</v>
      </c>
      <c r="AM180" s="98">
        <v>0</v>
      </c>
      <c r="AN180" s="80">
        <f t="shared" si="31"/>
        <v>0</v>
      </c>
      <c r="AO180" s="56">
        <v>0</v>
      </c>
      <c r="AP180" s="56">
        <v>0</v>
      </c>
      <c r="AQ180" s="56">
        <v>0</v>
      </c>
      <c r="AR180" s="63">
        <v>3.93</v>
      </c>
      <c r="AS180" s="56"/>
      <c r="AT180" s="56"/>
      <c r="AU180" s="56"/>
      <c r="AV180" s="56"/>
      <c r="AW180" s="56"/>
      <c r="AX180" s="11" t="s">
        <v>365</v>
      </c>
      <c r="AY180" s="71" t="s">
        <v>337</v>
      </c>
    </row>
    <row r="181" spans="1:51" s="13" customFormat="1" ht="47.25" outlineLevel="1" x14ac:dyDescent="0.25">
      <c r="A181" s="25">
        <v>32</v>
      </c>
      <c r="B181" s="26" t="s">
        <v>214</v>
      </c>
      <c r="C181" s="25" t="s">
        <v>53</v>
      </c>
      <c r="D181" s="25" t="s">
        <v>299</v>
      </c>
      <c r="E181" s="139">
        <v>43291</v>
      </c>
      <c r="F181" s="139">
        <v>43363</v>
      </c>
      <c r="G181" s="27">
        <f>SUM(G182:G184)</f>
        <v>38.64</v>
      </c>
      <c r="H181" s="27">
        <f>SUM(H182:H184)</f>
        <v>38.629999999999995</v>
      </c>
      <c r="I181" s="11"/>
      <c r="J181" s="11"/>
      <c r="K181" s="68">
        <v>43363</v>
      </c>
      <c r="L181" s="149"/>
      <c r="M181" s="149"/>
      <c r="N181" s="149"/>
      <c r="O181" s="10"/>
      <c r="P181" s="80"/>
      <c r="Q181" s="81"/>
      <c r="R181" s="81"/>
      <c r="S181" s="81"/>
      <c r="T181" s="81">
        <f t="shared" si="30"/>
        <v>0</v>
      </c>
      <c r="U181" s="175"/>
      <c r="V181" s="175"/>
      <c r="W181" s="176"/>
      <c r="X181" s="176"/>
      <c r="Y181" s="176"/>
      <c r="Z181" s="176"/>
      <c r="AA181" s="176"/>
      <c r="AB181" s="176"/>
      <c r="AC181" s="248"/>
      <c r="AD181" s="248"/>
      <c r="AE181" s="248"/>
      <c r="AF181" s="248"/>
      <c r="AG181" s="115"/>
      <c r="AH181" s="115"/>
      <c r="AI181" s="115"/>
      <c r="AJ181" s="80"/>
      <c r="AK181" s="80"/>
      <c r="AL181" s="80"/>
      <c r="AM181" s="80"/>
      <c r="AN181" s="80">
        <f t="shared" si="31"/>
        <v>0</v>
      </c>
      <c r="AO181" s="178"/>
      <c r="AP181" s="178"/>
      <c r="AQ181" s="178"/>
      <c r="AR181" s="178"/>
      <c r="AS181" s="178"/>
      <c r="AT181" s="178"/>
      <c r="AU181" s="178"/>
      <c r="AV181" s="178"/>
      <c r="AW181" s="178"/>
      <c r="AX181" s="11"/>
      <c r="AY181" s="215"/>
    </row>
    <row r="182" spans="1:51" s="13" customFormat="1" ht="47.25" outlineLevel="1" x14ac:dyDescent="0.25">
      <c r="A182" s="29">
        <v>32.1</v>
      </c>
      <c r="B182" s="65" t="s">
        <v>215</v>
      </c>
      <c r="C182" s="66" t="s">
        <v>54</v>
      </c>
      <c r="D182" s="29" t="str">
        <f t="shared" ref="D182:E184" si="40">D181</f>
        <v>MERC/CAPEX/20182019/1240</v>
      </c>
      <c r="E182" s="140">
        <f t="shared" si="40"/>
        <v>43291</v>
      </c>
      <c r="F182" s="68">
        <f>IF(F181=0,"-",F181)</f>
        <v>43363</v>
      </c>
      <c r="G182" s="28">
        <v>32.56</v>
      </c>
      <c r="H182" s="28">
        <v>32.56</v>
      </c>
      <c r="I182" s="11"/>
      <c r="J182" s="11"/>
      <c r="K182" s="68">
        <v>43363</v>
      </c>
      <c r="L182" s="149"/>
      <c r="M182" s="149"/>
      <c r="N182" s="149"/>
      <c r="O182" s="10"/>
      <c r="P182" s="98">
        <v>0</v>
      </c>
      <c r="Q182" s="98">
        <v>0</v>
      </c>
      <c r="R182" s="98">
        <v>0</v>
      </c>
      <c r="S182" s="98">
        <v>0</v>
      </c>
      <c r="T182" s="98">
        <f t="shared" si="30"/>
        <v>0</v>
      </c>
      <c r="U182" s="177">
        <v>29.213259999999998</v>
      </c>
      <c r="V182" s="177">
        <v>-1.00193E-2</v>
      </c>
      <c r="W182" s="63">
        <v>3.3567593000000042</v>
      </c>
      <c r="X182" s="56">
        <v>0</v>
      </c>
      <c r="Y182" s="56">
        <v>0</v>
      </c>
      <c r="Z182" s="56"/>
      <c r="AA182" s="56"/>
      <c r="AB182" s="56"/>
      <c r="AC182" s="248"/>
      <c r="AD182" s="248"/>
      <c r="AE182" s="248"/>
      <c r="AF182" s="248"/>
      <c r="AG182" s="115"/>
      <c r="AH182" s="115"/>
      <c r="AI182" s="115"/>
      <c r="AJ182" s="98">
        <v>0</v>
      </c>
      <c r="AK182" s="98">
        <v>0</v>
      </c>
      <c r="AL182" s="98">
        <v>0</v>
      </c>
      <c r="AM182" s="98">
        <v>0</v>
      </c>
      <c r="AN182" s="80">
        <f t="shared" si="31"/>
        <v>0</v>
      </c>
      <c r="AO182" s="56">
        <v>0</v>
      </c>
      <c r="AP182" s="177">
        <v>1.71336</v>
      </c>
      <c r="AQ182" s="63">
        <v>30.846640000000001</v>
      </c>
      <c r="AR182" s="56"/>
      <c r="AS182" s="56"/>
      <c r="AT182" s="56"/>
      <c r="AU182" s="56"/>
      <c r="AV182" s="56"/>
      <c r="AW182" s="56"/>
      <c r="AX182" s="11" t="s">
        <v>365</v>
      </c>
      <c r="AY182" s="71" t="s">
        <v>337</v>
      </c>
    </row>
    <row r="183" spans="1:51" s="13" customFormat="1" ht="31.5" outlineLevel="1" x14ac:dyDescent="0.25">
      <c r="A183" s="29">
        <v>32.200000000000003</v>
      </c>
      <c r="B183" s="65" t="s">
        <v>216</v>
      </c>
      <c r="C183" s="66" t="s">
        <v>54</v>
      </c>
      <c r="D183" s="29" t="str">
        <f t="shared" si="40"/>
        <v>MERC/CAPEX/20182019/1240</v>
      </c>
      <c r="E183" s="140">
        <f t="shared" si="40"/>
        <v>43291</v>
      </c>
      <c r="F183" s="68">
        <f>IF(F182=0,"-",F182)</f>
        <v>43363</v>
      </c>
      <c r="G183" s="28">
        <v>4.92</v>
      </c>
      <c r="H183" s="28">
        <v>4.91</v>
      </c>
      <c r="I183" s="11"/>
      <c r="J183" s="11"/>
      <c r="K183" s="68">
        <v>43363</v>
      </c>
      <c r="L183" s="149"/>
      <c r="M183" s="149"/>
      <c r="N183" s="149"/>
      <c r="O183" s="10"/>
      <c r="P183" s="98">
        <v>0</v>
      </c>
      <c r="Q183" s="98">
        <v>0</v>
      </c>
      <c r="R183" s="98">
        <v>0</v>
      </c>
      <c r="S183" s="98">
        <v>0</v>
      </c>
      <c r="T183" s="98">
        <f t="shared" si="30"/>
        <v>0</v>
      </c>
      <c r="U183" s="56">
        <v>0</v>
      </c>
      <c r="V183" s="56">
        <v>0</v>
      </c>
      <c r="W183" s="56">
        <v>0</v>
      </c>
      <c r="X183" s="56">
        <v>0</v>
      </c>
      <c r="Y183" s="63">
        <v>8</v>
      </c>
      <c r="Z183" s="56"/>
      <c r="AA183" s="56"/>
      <c r="AB183" s="56"/>
      <c r="AC183" s="248"/>
      <c r="AD183" s="248"/>
      <c r="AE183" s="248"/>
      <c r="AF183" s="248"/>
      <c r="AG183" s="115"/>
      <c r="AH183" s="115"/>
      <c r="AI183" s="115"/>
      <c r="AJ183" s="98">
        <v>0</v>
      </c>
      <c r="AK183" s="98">
        <v>0</v>
      </c>
      <c r="AL183" s="98">
        <v>0</v>
      </c>
      <c r="AM183" s="98">
        <v>0</v>
      </c>
      <c r="AN183" s="80">
        <f t="shared" si="31"/>
        <v>0</v>
      </c>
      <c r="AO183" s="56">
        <v>0</v>
      </c>
      <c r="AP183" s="56">
        <v>0</v>
      </c>
      <c r="AQ183" s="56">
        <v>0</v>
      </c>
      <c r="AR183" s="56">
        <v>0</v>
      </c>
      <c r="AS183" s="63">
        <v>8</v>
      </c>
      <c r="AT183" s="56"/>
      <c r="AU183" s="56"/>
      <c r="AV183" s="56"/>
      <c r="AW183" s="56"/>
      <c r="AX183" s="11" t="s">
        <v>365</v>
      </c>
      <c r="AY183" s="71" t="s">
        <v>337</v>
      </c>
    </row>
    <row r="184" spans="1:51" s="13" customFormat="1" ht="15.75" outlineLevel="1" x14ac:dyDescent="0.25">
      <c r="A184" s="99"/>
      <c r="B184" s="100" t="s">
        <v>28</v>
      </c>
      <c r="C184" s="101" t="s">
        <v>28</v>
      </c>
      <c r="D184" s="99" t="str">
        <f t="shared" si="40"/>
        <v>MERC/CAPEX/20182019/1240</v>
      </c>
      <c r="E184" s="146">
        <f t="shared" si="40"/>
        <v>43291</v>
      </c>
      <c r="F184" s="103">
        <f>IF(F183=0,"-",F183)</f>
        <v>43363</v>
      </c>
      <c r="G184" s="102">
        <v>1.1599999999999999</v>
      </c>
      <c r="H184" s="102">
        <v>1.1599999999999999</v>
      </c>
      <c r="I184" s="11"/>
      <c r="J184" s="11"/>
      <c r="K184" s="68">
        <v>43363</v>
      </c>
      <c r="L184" s="149"/>
      <c r="M184" s="149"/>
      <c r="N184" s="149"/>
      <c r="O184" s="10"/>
      <c r="P184" s="98"/>
      <c r="Q184" s="98">
        <v>0</v>
      </c>
      <c r="R184" s="98">
        <v>0</v>
      </c>
      <c r="S184" s="98">
        <v>0</v>
      </c>
      <c r="T184" s="98">
        <f t="shared" si="30"/>
        <v>0</v>
      </c>
      <c r="U184" s="56">
        <v>0</v>
      </c>
      <c r="V184" s="56">
        <v>0</v>
      </c>
      <c r="W184" s="56">
        <v>0</v>
      </c>
      <c r="X184" s="56"/>
      <c r="Y184" s="56"/>
      <c r="Z184" s="56"/>
      <c r="AA184" s="56"/>
      <c r="AB184" s="56"/>
      <c r="AC184" s="248"/>
      <c r="AD184" s="248"/>
      <c r="AE184" s="248"/>
      <c r="AF184" s="248"/>
      <c r="AG184" s="115"/>
      <c r="AH184" s="115"/>
      <c r="AI184" s="115"/>
      <c r="AJ184" s="98"/>
      <c r="AK184" s="98">
        <v>0</v>
      </c>
      <c r="AL184" s="98">
        <v>0</v>
      </c>
      <c r="AM184" s="98">
        <v>0</v>
      </c>
      <c r="AN184" s="80">
        <f t="shared" si="31"/>
        <v>0</v>
      </c>
      <c r="AO184" s="56">
        <v>0</v>
      </c>
      <c r="AP184" s="56">
        <v>0</v>
      </c>
      <c r="AQ184" s="56">
        <v>0</v>
      </c>
      <c r="AR184" s="56"/>
      <c r="AS184" s="56"/>
      <c r="AT184" s="56"/>
      <c r="AU184" s="56"/>
      <c r="AV184" s="56"/>
      <c r="AW184" s="56"/>
      <c r="AX184" s="11"/>
      <c r="AY184" s="71"/>
    </row>
    <row r="185" spans="1:51" s="13" customFormat="1" ht="47.25" outlineLevel="1" x14ac:dyDescent="0.25">
      <c r="A185" s="25">
        <v>33</v>
      </c>
      <c r="B185" s="26" t="s">
        <v>217</v>
      </c>
      <c r="C185" s="25" t="s">
        <v>53</v>
      </c>
      <c r="D185" s="25" t="s">
        <v>300</v>
      </c>
      <c r="E185" s="139">
        <v>43451</v>
      </c>
      <c r="F185" s="139">
        <v>43657</v>
      </c>
      <c r="G185" s="27">
        <f>SUM(G186:G187)</f>
        <v>15.873835</v>
      </c>
      <c r="H185" s="27">
        <f>SUM(H186:H187)</f>
        <v>15.22025</v>
      </c>
      <c r="I185" s="11"/>
      <c r="J185" s="11"/>
      <c r="K185" s="68">
        <v>43657</v>
      </c>
      <c r="L185" s="149"/>
      <c r="M185" s="149"/>
      <c r="N185" s="149"/>
      <c r="O185" s="10"/>
      <c r="P185" s="80"/>
      <c r="Q185" s="81"/>
      <c r="R185" s="81"/>
      <c r="S185" s="81"/>
      <c r="T185" s="81">
        <f t="shared" si="30"/>
        <v>0</v>
      </c>
      <c r="U185" s="175"/>
      <c r="V185" s="175"/>
      <c r="W185" s="176"/>
      <c r="X185" s="176"/>
      <c r="Y185" s="176"/>
      <c r="Z185" s="176"/>
      <c r="AA185" s="176"/>
      <c r="AB185" s="176"/>
      <c r="AC185" s="248"/>
      <c r="AD185" s="248"/>
      <c r="AE185" s="248"/>
      <c r="AF185" s="290"/>
      <c r="AG185" s="115"/>
      <c r="AH185" s="115"/>
      <c r="AI185" s="115"/>
      <c r="AJ185" s="80"/>
      <c r="AK185" s="80"/>
      <c r="AL185" s="80"/>
      <c r="AM185" s="80"/>
      <c r="AN185" s="80">
        <f t="shared" si="31"/>
        <v>0</v>
      </c>
      <c r="AO185" s="178"/>
      <c r="AP185" s="178"/>
      <c r="AQ185" s="178"/>
      <c r="AR185" s="178"/>
      <c r="AS185" s="178"/>
      <c r="AT185" s="178"/>
      <c r="AU185" s="178"/>
      <c r="AV185" s="178"/>
      <c r="AW185" s="178"/>
      <c r="AX185" s="11"/>
      <c r="AY185" s="215"/>
    </row>
    <row r="186" spans="1:51" s="13" customFormat="1" ht="409.5" outlineLevel="1" x14ac:dyDescent="0.25">
      <c r="A186" s="29">
        <v>33.1</v>
      </c>
      <c r="B186" s="65" t="s">
        <v>217</v>
      </c>
      <c r="C186" s="66" t="s">
        <v>54</v>
      </c>
      <c r="D186" s="29" t="str">
        <f>D185</f>
        <v>MERC/CAPEX/2019-2020/362</v>
      </c>
      <c r="E186" s="140">
        <f>E185</f>
        <v>43451</v>
      </c>
      <c r="F186" s="68">
        <f>IF(F185=0,"-",F185)</f>
        <v>43657</v>
      </c>
      <c r="G186" s="28">
        <v>14.20025</v>
      </c>
      <c r="H186" s="28">
        <v>14.20025</v>
      </c>
      <c r="I186" s="11"/>
      <c r="J186" s="11"/>
      <c r="K186" s="68">
        <v>43657</v>
      </c>
      <c r="L186" s="149"/>
      <c r="M186" s="149"/>
      <c r="N186" s="149"/>
      <c r="O186" s="300" t="s">
        <v>799</v>
      </c>
      <c r="P186" s="98"/>
      <c r="Q186" s="98">
        <v>0</v>
      </c>
      <c r="R186" s="98">
        <v>0</v>
      </c>
      <c r="S186" s="98">
        <v>0</v>
      </c>
      <c r="T186" s="98">
        <f t="shared" si="30"/>
        <v>0</v>
      </c>
      <c r="U186" s="56">
        <v>0</v>
      </c>
      <c r="V186" s="177">
        <v>1.464883969</v>
      </c>
      <c r="W186" s="63">
        <v>15.435116030999998</v>
      </c>
      <c r="X186" s="56"/>
      <c r="Y186" s="56"/>
      <c r="Z186" s="56"/>
      <c r="AA186" s="56"/>
      <c r="AB186" s="56"/>
      <c r="AC186" s="248"/>
      <c r="AD186" s="248"/>
      <c r="AE186" s="248"/>
      <c r="AF186" s="248"/>
      <c r="AG186" s="115"/>
      <c r="AH186" s="115"/>
      <c r="AI186" s="115"/>
      <c r="AJ186" s="98"/>
      <c r="AK186" s="98">
        <v>0</v>
      </c>
      <c r="AL186" s="98">
        <v>0</v>
      </c>
      <c r="AM186" s="98">
        <v>0</v>
      </c>
      <c r="AN186" s="80">
        <f t="shared" si="31"/>
        <v>0</v>
      </c>
      <c r="AO186" s="56">
        <v>0</v>
      </c>
      <c r="AP186" s="56"/>
      <c r="AQ186" s="63">
        <v>16.899999999999999</v>
      </c>
      <c r="AR186" s="56"/>
      <c r="AS186" s="56"/>
      <c r="AT186" s="56"/>
      <c r="AU186" s="56"/>
      <c r="AV186" s="56"/>
      <c r="AW186" s="56"/>
      <c r="AX186" s="11"/>
      <c r="AY186" s="71" t="s">
        <v>337</v>
      </c>
    </row>
    <row r="187" spans="1:51" s="13" customFormat="1" ht="15.75" outlineLevel="1" x14ac:dyDescent="0.25">
      <c r="A187" s="99"/>
      <c r="B187" s="100" t="s">
        <v>28</v>
      </c>
      <c r="C187" s="101" t="s">
        <v>28</v>
      </c>
      <c r="D187" s="99" t="str">
        <f>D186</f>
        <v>MERC/CAPEX/2019-2020/362</v>
      </c>
      <c r="E187" s="146">
        <f>E186</f>
        <v>43451</v>
      </c>
      <c r="F187" s="103">
        <f>IF(F186=0,"-",F186)</f>
        <v>43657</v>
      </c>
      <c r="G187" s="102">
        <v>1.6735850000000001</v>
      </c>
      <c r="H187" s="102">
        <v>1.02</v>
      </c>
      <c r="I187" s="11"/>
      <c r="J187" s="11"/>
      <c r="K187" s="68">
        <v>43657</v>
      </c>
      <c r="L187" s="149"/>
      <c r="M187" s="149"/>
      <c r="N187" s="149"/>
      <c r="O187" s="10"/>
      <c r="P187" s="98"/>
      <c r="Q187" s="86"/>
      <c r="R187" s="86"/>
      <c r="S187" s="86"/>
      <c r="T187" s="86">
        <f t="shared" si="30"/>
        <v>0</v>
      </c>
      <c r="U187" s="85"/>
      <c r="V187" s="85"/>
      <c r="W187" s="85"/>
      <c r="X187" s="85"/>
      <c r="Y187" s="85"/>
      <c r="Z187" s="85"/>
      <c r="AA187" s="85"/>
      <c r="AB187" s="85"/>
      <c r="AC187" s="248"/>
      <c r="AD187" s="248"/>
      <c r="AE187" s="248"/>
      <c r="AF187" s="248"/>
      <c r="AG187" s="115"/>
      <c r="AH187" s="115"/>
      <c r="AI187" s="115"/>
      <c r="AJ187" s="98"/>
      <c r="AK187" s="98"/>
      <c r="AL187" s="98"/>
      <c r="AM187" s="98"/>
      <c r="AN187" s="80">
        <f t="shared" si="31"/>
        <v>0</v>
      </c>
      <c r="AO187" s="56"/>
      <c r="AP187" s="56"/>
      <c r="AQ187" s="56"/>
      <c r="AR187" s="56"/>
      <c r="AS187" s="56"/>
      <c r="AT187" s="56"/>
      <c r="AU187" s="56"/>
      <c r="AV187" s="56"/>
      <c r="AW187" s="56"/>
      <c r="AX187" s="11"/>
      <c r="AY187" s="71"/>
    </row>
    <row r="188" spans="1:51" s="13" customFormat="1" ht="47.25" outlineLevel="1" x14ac:dyDescent="0.25">
      <c r="A188" s="25">
        <v>34</v>
      </c>
      <c r="B188" s="26" t="s">
        <v>218</v>
      </c>
      <c r="C188" s="25" t="s">
        <v>53</v>
      </c>
      <c r="D188" s="25" t="s">
        <v>301</v>
      </c>
      <c r="E188" s="139">
        <v>43558</v>
      </c>
      <c r="F188" s="139">
        <v>43588</v>
      </c>
      <c r="G188" s="27">
        <f>SUM(G189:G190)</f>
        <v>41.469115199999997</v>
      </c>
      <c r="H188" s="27">
        <f>SUM(H189:H190)</f>
        <v>41.469115199999997</v>
      </c>
      <c r="I188" s="11"/>
      <c r="J188" s="11"/>
      <c r="K188" s="68">
        <v>43588</v>
      </c>
      <c r="L188" s="149"/>
      <c r="M188" s="149"/>
      <c r="N188" s="149"/>
      <c r="O188" s="10"/>
      <c r="P188" s="80"/>
      <c r="Q188" s="81"/>
      <c r="R188" s="81"/>
      <c r="S188" s="81"/>
      <c r="T188" s="81">
        <f t="shared" si="30"/>
        <v>0</v>
      </c>
      <c r="U188" s="175"/>
      <c r="V188" s="175"/>
      <c r="W188" s="176"/>
      <c r="X188" s="176"/>
      <c r="Y188" s="176"/>
      <c r="Z188" s="176"/>
      <c r="AA188" s="176"/>
      <c r="AB188" s="176"/>
      <c r="AC188" s="248"/>
      <c r="AD188" s="248"/>
      <c r="AE188" s="248"/>
      <c r="AF188" s="248"/>
      <c r="AG188" s="115"/>
      <c r="AH188" s="115"/>
      <c r="AI188" s="115"/>
      <c r="AJ188" s="80"/>
      <c r="AK188" s="80"/>
      <c r="AL188" s="80"/>
      <c r="AM188" s="80"/>
      <c r="AN188" s="80">
        <f t="shared" si="31"/>
        <v>0</v>
      </c>
      <c r="AO188" s="178"/>
      <c r="AP188" s="178"/>
      <c r="AQ188" s="178"/>
      <c r="AR188" s="178"/>
      <c r="AS188" s="178"/>
      <c r="AT188" s="178"/>
      <c r="AU188" s="178"/>
      <c r="AV188" s="178"/>
      <c r="AW188" s="178"/>
      <c r="AX188" s="11"/>
      <c r="AY188" s="215"/>
    </row>
    <row r="189" spans="1:51" s="13" customFormat="1" ht="63" outlineLevel="1" x14ac:dyDescent="0.25">
      <c r="A189" s="29">
        <v>34.1</v>
      </c>
      <c r="B189" s="65" t="s">
        <v>219</v>
      </c>
      <c r="C189" s="66" t="s">
        <v>54</v>
      </c>
      <c r="D189" s="29" t="str">
        <f>D188</f>
        <v>MERC/CAPEX/2019-2020/129</v>
      </c>
      <c r="E189" s="140">
        <f>E188</f>
        <v>43558</v>
      </c>
      <c r="F189" s="68">
        <f>IF(F188=0,"-",F188)</f>
        <v>43588</v>
      </c>
      <c r="G189" s="28">
        <f>(325000000+7000000)*1.02*1.01*1.18/10000000</f>
        <v>40.359115199999998</v>
      </c>
      <c r="H189" s="28">
        <f>(325000000+7000000)*1.02*1.01*1.18/10000000</f>
        <v>40.359115199999998</v>
      </c>
      <c r="I189" s="11"/>
      <c r="J189" s="11"/>
      <c r="K189" s="68">
        <v>43588</v>
      </c>
      <c r="L189" s="149"/>
      <c r="M189" s="149"/>
      <c r="N189" s="149"/>
      <c r="O189" s="10"/>
      <c r="P189" s="98">
        <v>0</v>
      </c>
      <c r="Q189" s="98">
        <v>0</v>
      </c>
      <c r="R189" s="98">
        <v>0</v>
      </c>
      <c r="S189" s="98">
        <v>1.0992438</v>
      </c>
      <c r="T189" s="98">
        <f t="shared" si="30"/>
        <v>1.0992438</v>
      </c>
      <c r="U189" s="177">
        <v>41.090346100000005</v>
      </c>
      <c r="V189" s="56">
        <v>0</v>
      </c>
      <c r="W189" s="56">
        <v>0</v>
      </c>
      <c r="X189" s="56"/>
      <c r="Y189" s="56"/>
      <c r="Z189" s="56"/>
      <c r="AA189" s="56"/>
      <c r="AB189" s="56"/>
      <c r="AC189" s="248"/>
      <c r="AD189" s="248"/>
      <c r="AE189" s="248"/>
      <c r="AF189" s="248"/>
      <c r="AG189" s="115"/>
      <c r="AH189" s="115"/>
      <c r="AI189" s="115"/>
      <c r="AJ189" s="98">
        <v>0</v>
      </c>
      <c r="AK189" s="98">
        <v>0</v>
      </c>
      <c r="AL189" s="98">
        <v>0</v>
      </c>
      <c r="AM189" s="98">
        <v>0.82599999999999996</v>
      </c>
      <c r="AN189" s="80">
        <f t="shared" si="31"/>
        <v>0.82599999999999996</v>
      </c>
      <c r="AO189" s="177">
        <v>41.363589900000001</v>
      </c>
      <c r="AP189" s="56">
        <v>0</v>
      </c>
      <c r="AQ189" s="56">
        <v>0</v>
      </c>
      <c r="AR189" s="56"/>
      <c r="AS189" s="56"/>
      <c r="AT189" s="56"/>
      <c r="AU189" s="56"/>
      <c r="AV189" s="56"/>
      <c r="AW189" s="56"/>
      <c r="AX189" s="11"/>
      <c r="AY189" s="71" t="s">
        <v>342</v>
      </c>
    </row>
    <row r="190" spans="1:51" s="13" customFormat="1" ht="15.75" outlineLevel="1" x14ac:dyDescent="0.25">
      <c r="A190" s="99"/>
      <c r="B190" s="100" t="s">
        <v>28</v>
      </c>
      <c r="C190" s="101" t="s">
        <v>28</v>
      </c>
      <c r="D190" s="99" t="str">
        <f>D189</f>
        <v>MERC/CAPEX/2019-2020/129</v>
      </c>
      <c r="E190" s="146">
        <f>E189</f>
        <v>43558</v>
      </c>
      <c r="F190" s="103">
        <f>IF(F189=0,"-",F189)</f>
        <v>43588</v>
      </c>
      <c r="G190" s="102">
        <v>1.1100000000000001</v>
      </c>
      <c r="H190" s="102">
        <v>1.1100000000000001</v>
      </c>
      <c r="I190" s="11"/>
      <c r="J190" s="11"/>
      <c r="K190" s="68">
        <v>43588</v>
      </c>
      <c r="L190" s="149"/>
      <c r="M190" s="149"/>
      <c r="N190" s="149"/>
      <c r="O190" s="10"/>
      <c r="P190" s="98"/>
      <c r="Q190" s="86"/>
      <c r="R190" s="86"/>
      <c r="S190" s="86"/>
      <c r="T190" s="86">
        <f t="shared" si="30"/>
        <v>0</v>
      </c>
      <c r="U190" s="85"/>
      <c r="V190" s="85"/>
      <c r="W190" s="85"/>
      <c r="X190" s="85"/>
      <c r="Y190" s="85"/>
      <c r="Z190" s="85"/>
      <c r="AA190" s="85"/>
      <c r="AB190" s="85"/>
      <c r="AC190" s="115"/>
      <c r="AD190" s="115"/>
      <c r="AE190" s="115"/>
      <c r="AF190" s="115"/>
      <c r="AG190" s="115"/>
      <c r="AH190" s="115"/>
      <c r="AI190" s="115"/>
      <c r="AJ190" s="98"/>
      <c r="AK190" s="98"/>
      <c r="AL190" s="98"/>
      <c r="AM190" s="98"/>
      <c r="AN190" s="80">
        <f t="shared" si="31"/>
        <v>0</v>
      </c>
      <c r="AO190" s="56"/>
      <c r="AP190" s="56"/>
      <c r="AQ190" s="56"/>
      <c r="AR190" s="56"/>
      <c r="AS190" s="56"/>
      <c r="AT190" s="56"/>
      <c r="AU190" s="56"/>
      <c r="AV190" s="56"/>
      <c r="AW190" s="56"/>
      <c r="AX190" s="11"/>
      <c r="AY190" s="71"/>
    </row>
    <row r="191" spans="1:51" s="116" customFormat="1" ht="31.5" outlineLevel="1" x14ac:dyDescent="0.25">
      <c r="A191" s="106">
        <v>35</v>
      </c>
      <c r="B191" s="107" t="s">
        <v>220</v>
      </c>
      <c r="C191" s="106" t="s">
        <v>53</v>
      </c>
      <c r="D191" s="106" t="s">
        <v>302</v>
      </c>
      <c r="E191" s="147">
        <v>43686</v>
      </c>
      <c r="F191" s="147">
        <v>43822</v>
      </c>
      <c r="G191" s="82">
        <f>SUM(G192:G193)</f>
        <v>22.05</v>
      </c>
      <c r="H191" s="82">
        <f>SUM(H192:H193)</f>
        <v>22.05</v>
      </c>
      <c r="I191" s="87"/>
      <c r="J191" s="87"/>
      <c r="K191" s="103">
        <v>43822</v>
      </c>
      <c r="L191" s="258"/>
      <c r="M191" s="258"/>
      <c r="N191" s="258"/>
      <c r="O191" s="87"/>
      <c r="P191" s="80"/>
      <c r="Q191" s="81"/>
      <c r="R191" s="81"/>
      <c r="S191" s="81"/>
      <c r="T191" s="81">
        <f t="shared" si="30"/>
        <v>0</v>
      </c>
      <c r="U191" s="259"/>
      <c r="V191" s="259"/>
      <c r="W191" s="260"/>
      <c r="X191" s="260"/>
      <c r="Y191" s="260"/>
      <c r="Z191" s="260"/>
      <c r="AA191" s="260"/>
      <c r="AB191" s="260"/>
      <c r="AC191" s="132"/>
      <c r="AD191" s="132"/>
      <c r="AE191" s="132"/>
      <c r="AF191" s="132"/>
      <c r="AG191" s="132"/>
      <c r="AH191" s="132"/>
      <c r="AI191" s="132"/>
      <c r="AJ191" s="80"/>
      <c r="AK191" s="80"/>
      <c r="AL191" s="80"/>
      <c r="AM191" s="80"/>
      <c r="AN191" s="80">
        <f t="shared" si="31"/>
        <v>0</v>
      </c>
      <c r="AO191" s="261"/>
      <c r="AP191" s="261"/>
      <c r="AQ191" s="261"/>
      <c r="AR191" s="261"/>
      <c r="AS191" s="261"/>
      <c r="AT191" s="261"/>
      <c r="AU191" s="261"/>
      <c r="AV191" s="261"/>
      <c r="AW191" s="261"/>
      <c r="AX191" s="87"/>
      <c r="AY191" s="262"/>
    </row>
    <row r="192" spans="1:51" s="116" customFormat="1" ht="31.5" outlineLevel="1" x14ac:dyDescent="0.25">
      <c r="A192" s="99">
        <v>35.1</v>
      </c>
      <c r="B192" s="100" t="s">
        <v>220</v>
      </c>
      <c r="C192" s="101" t="s">
        <v>54</v>
      </c>
      <c r="D192" s="99" t="str">
        <f>D191</f>
        <v>MERC/CAPEX/2019-2020/1214</v>
      </c>
      <c r="E192" s="146">
        <f>E191</f>
        <v>43686</v>
      </c>
      <c r="F192" s="103">
        <f>IF(F191=0,"-",F191)</f>
        <v>43822</v>
      </c>
      <c r="G192" s="102">
        <v>21.66</v>
      </c>
      <c r="H192" s="102">
        <v>21.66</v>
      </c>
      <c r="I192" s="87"/>
      <c r="J192" s="87"/>
      <c r="K192" s="103">
        <v>43822</v>
      </c>
      <c r="L192" s="258"/>
      <c r="M192" s="258"/>
      <c r="N192" s="258"/>
      <c r="O192" s="87"/>
      <c r="P192" s="98"/>
      <c r="Q192" s="98">
        <v>0</v>
      </c>
      <c r="R192" s="98">
        <v>0</v>
      </c>
      <c r="S192" s="98">
        <v>22.854784800000001</v>
      </c>
      <c r="T192" s="98">
        <f t="shared" si="30"/>
        <v>22.854784800000001</v>
      </c>
      <c r="U192" s="98">
        <v>0</v>
      </c>
      <c r="V192" s="98">
        <v>0</v>
      </c>
      <c r="W192" s="98">
        <v>0</v>
      </c>
      <c r="X192" s="98"/>
      <c r="Y192" s="98"/>
      <c r="Z192" s="98"/>
      <c r="AA192" s="98"/>
      <c r="AB192" s="98"/>
      <c r="AC192" s="132"/>
      <c r="AD192" s="132"/>
      <c r="AE192" s="132"/>
      <c r="AF192" s="132"/>
      <c r="AG192" s="132"/>
      <c r="AH192" s="132"/>
      <c r="AI192" s="132"/>
      <c r="AJ192" s="98"/>
      <c r="AK192" s="98">
        <v>0</v>
      </c>
      <c r="AL192" s="98">
        <v>0</v>
      </c>
      <c r="AM192" s="98">
        <v>22.854784800000001</v>
      </c>
      <c r="AN192" s="80">
        <f t="shared" si="31"/>
        <v>22.854784800000001</v>
      </c>
      <c r="AO192" s="98">
        <v>0</v>
      </c>
      <c r="AP192" s="98">
        <v>0</v>
      </c>
      <c r="AQ192" s="98">
        <v>0</v>
      </c>
      <c r="AR192" s="98"/>
      <c r="AS192" s="98"/>
      <c r="AT192" s="98"/>
      <c r="AU192" s="98"/>
      <c r="AV192" s="98"/>
      <c r="AW192" s="98"/>
      <c r="AX192" s="87"/>
      <c r="AY192" s="265" t="s">
        <v>342</v>
      </c>
    </row>
    <row r="193" spans="1:61" s="13" customFormat="1" ht="15.75" outlineLevel="1" x14ac:dyDescent="0.25">
      <c r="A193" s="99"/>
      <c r="B193" s="100" t="s">
        <v>28</v>
      </c>
      <c r="C193" s="101" t="s">
        <v>28</v>
      </c>
      <c r="D193" s="99" t="str">
        <f>D192</f>
        <v>MERC/CAPEX/2019-2020/1214</v>
      </c>
      <c r="E193" s="146">
        <f>E192</f>
        <v>43686</v>
      </c>
      <c r="F193" s="103">
        <f>IF(F192=0,"-",F192)</f>
        <v>43822</v>
      </c>
      <c r="G193" s="102">
        <v>0.39</v>
      </c>
      <c r="H193" s="102">
        <v>0.39</v>
      </c>
      <c r="I193" s="11"/>
      <c r="J193" s="11"/>
      <c r="K193" s="68">
        <v>43822</v>
      </c>
      <c r="L193" s="149"/>
      <c r="M193" s="149"/>
      <c r="N193" s="149"/>
      <c r="O193" s="10"/>
      <c r="P193" s="98"/>
      <c r="Q193" s="98">
        <v>0</v>
      </c>
      <c r="R193" s="98">
        <v>0</v>
      </c>
      <c r="S193" s="98">
        <v>0</v>
      </c>
      <c r="T193" s="98">
        <f t="shared" si="30"/>
        <v>0</v>
      </c>
      <c r="U193" s="56">
        <v>0</v>
      </c>
      <c r="V193" s="56">
        <v>0</v>
      </c>
      <c r="W193" s="56">
        <v>0</v>
      </c>
      <c r="X193" s="56"/>
      <c r="Y193" s="56"/>
      <c r="Z193" s="56"/>
      <c r="AA193" s="56"/>
      <c r="AB193" s="56"/>
      <c r="AC193" s="115"/>
      <c r="AD193" s="115"/>
      <c r="AE193" s="115"/>
      <c r="AF193" s="115"/>
      <c r="AG193" s="115"/>
      <c r="AH193" s="115"/>
      <c r="AI193" s="115"/>
      <c r="AJ193" s="98"/>
      <c r="AK193" s="98">
        <v>0</v>
      </c>
      <c r="AL193" s="98">
        <v>0</v>
      </c>
      <c r="AM193" s="98">
        <v>0</v>
      </c>
      <c r="AN193" s="80">
        <f t="shared" si="31"/>
        <v>0</v>
      </c>
      <c r="AO193" s="56">
        <v>0</v>
      </c>
      <c r="AP193" s="56">
        <v>0</v>
      </c>
      <c r="AQ193" s="56">
        <v>0</v>
      </c>
      <c r="AR193" s="56"/>
      <c r="AS193" s="56"/>
      <c r="AT193" s="56"/>
      <c r="AU193" s="56"/>
      <c r="AV193" s="56"/>
      <c r="AW193" s="56"/>
      <c r="AX193" s="11"/>
      <c r="AY193" s="71"/>
    </row>
    <row r="194" spans="1:61" s="13" customFormat="1" ht="47.25" outlineLevel="1" x14ac:dyDescent="0.25">
      <c r="A194" s="25">
        <v>36</v>
      </c>
      <c r="B194" s="26" t="s">
        <v>221</v>
      </c>
      <c r="C194" s="25" t="s">
        <v>53</v>
      </c>
      <c r="D194" s="25" t="s">
        <v>303</v>
      </c>
      <c r="E194" s="139">
        <v>43752</v>
      </c>
      <c r="F194" s="139">
        <v>44104</v>
      </c>
      <c r="G194" s="27">
        <f>SUM(G195:G196)</f>
        <v>18.559999999999999</v>
      </c>
      <c r="H194" s="27">
        <f>SUM(H195:H196)</f>
        <v>18.559999999999999</v>
      </c>
      <c r="I194" s="11"/>
      <c r="J194" s="11"/>
      <c r="K194" s="68">
        <v>44104</v>
      </c>
      <c r="L194" s="149"/>
      <c r="M194" s="149"/>
      <c r="N194" s="149"/>
      <c r="O194" s="10"/>
      <c r="P194" s="80"/>
      <c r="Q194" s="81"/>
      <c r="R194" s="81"/>
      <c r="S194" s="81"/>
      <c r="T194" s="81">
        <f t="shared" si="30"/>
        <v>0</v>
      </c>
      <c r="U194" s="175"/>
      <c r="V194" s="175"/>
      <c r="W194" s="176"/>
      <c r="X194" s="176"/>
      <c r="Y194" s="176"/>
      <c r="Z194" s="176"/>
      <c r="AA194" s="176"/>
      <c r="AB194" s="176"/>
      <c r="AC194" s="115"/>
      <c r="AD194" s="115"/>
      <c r="AE194" s="115"/>
      <c r="AF194" s="115"/>
      <c r="AG194" s="115"/>
      <c r="AH194" s="115"/>
      <c r="AI194" s="115"/>
      <c r="AJ194" s="80"/>
      <c r="AK194" s="80"/>
      <c r="AL194" s="80"/>
      <c r="AM194" s="80"/>
      <c r="AN194" s="80">
        <f t="shared" si="31"/>
        <v>0</v>
      </c>
      <c r="AO194" s="178"/>
      <c r="AP194" s="178"/>
      <c r="AQ194" s="178"/>
      <c r="AR194" s="178"/>
      <c r="AS194" s="178"/>
      <c r="AT194" s="178"/>
      <c r="AU194" s="178"/>
      <c r="AV194" s="178"/>
      <c r="AW194" s="178"/>
      <c r="AX194" s="11"/>
      <c r="AY194" s="215"/>
    </row>
    <row r="195" spans="1:61" s="13" customFormat="1" ht="47.25" outlineLevel="1" x14ac:dyDescent="0.25">
      <c r="A195" s="29">
        <v>36.1</v>
      </c>
      <c r="B195" s="65" t="s">
        <v>222</v>
      </c>
      <c r="C195" s="66" t="s">
        <v>54</v>
      </c>
      <c r="D195" s="29" t="str">
        <f>D194</f>
        <v>MERC/CAPEX/2020-2021/WFH/SBR/32</v>
      </c>
      <c r="E195" s="140">
        <f>E194</f>
        <v>43752</v>
      </c>
      <c r="F195" s="68">
        <f>IF(F194=0,"-",F194)</f>
        <v>44104</v>
      </c>
      <c r="G195" s="28">
        <v>18.32</v>
      </c>
      <c r="H195" s="28">
        <v>18.32</v>
      </c>
      <c r="I195" s="11"/>
      <c r="J195" s="11"/>
      <c r="K195" s="68">
        <v>44104</v>
      </c>
      <c r="L195" s="149"/>
      <c r="M195" s="149"/>
      <c r="N195" s="149"/>
      <c r="O195" s="10"/>
      <c r="P195" s="98"/>
      <c r="Q195" s="98">
        <v>0</v>
      </c>
      <c r="R195" s="98">
        <v>0</v>
      </c>
      <c r="S195" s="98">
        <v>8.8347990999999997</v>
      </c>
      <c r="T195" s="98">
        <f t="shared" si="30"/>
        <v>8.8347990999999997</v>
      </c>
      <c r="U195" s="177">
        <v>7.3896264720000016</v>
      </c>
      <c r="V195" s="177">
        <v>0.54561590000000004</v>
      </c>
      <c r="W195" s="63">
        <v>1.5499585279999977</v>
      </c>
      <c r="X195" s="56"/>
      <c r="Y195" s="56"/>
      <c r="Z195" s="56"/>
      <c r="AA195" s="56"/>
      <c r="AB195" s="56"/>
      <c r="AC195" s="248"/>
      <c r="AD195" s="248"/>
      <c r="AE195" s="248"/>
      <c r="AF195" s="248"/>
      <c r="AG195" s="115"/>
      <c r="AH195" s="115"/>
      <c r="AI195" s="115"/>
      <c r="AJ195" s="98"/>
      <c r="AK195" s="98"/>
      <c r="AL195" s="98"/>
      <c r="AM195" s="98">
        <v>8.8347990999999997</v>
      </c>
      <c r="AN195" s="80">
        <f t="shared" si="31"/>
        <v>8.8347990999999997</v>
      </c>
      <c r="AO195" s="177">
        <v>7.3896264719999998</v>
      </c>
      <c r="AP195" s="56"/>
      <c r="AQ195" s="63">
        <v>1.0955744279999977</v>
      </c>
      <c r="AR195" s="63">
        <v>1</v>
      </c>
      <c r="AS195" s="56"/>
      <c r="AT195" s="56"/>
      <c r="AU195" s="56"/>
      <c r="AV195" s="56"/>
      <c r="AW195" s="56">
        <v>-3.5476394999999998</v>
      </c>
      <c r="AX195" s="11"/>
      <c r="AY195" s="71" t="s">
        <v>364</v>
      </c>
    </row>
    <row r="196" spans="1:61" s="13" customFormat="1" ht="31.5" outlineLevel="1" x14ac:dyDescent="0.25">
      <c r="A196" s="99"/>
      <c r="B196" s="100" t="s">
        <v>28</v>
      </c>
      <c r="C196" s="101" t="s">
        <v>28</v>
      </c>
      <c r="D196" s="99" t="str">
        <f>D195</f>
        <v>MERC/CAPEX/2020-2021/WFH/SBR/32</v>
      </c>
      <c r="E196" s="146">
        <f>E195</f>
        <v>43752</v>
      </c>
      <c r="F196" s="103">
        <f>IF(F195=0,"-",F195)</f>
        <v>44104</v>
      </c>
      <c r="G196" s="102">
        <v>0.24</v>
      </c>
      <c r="H196" s="102">
        <v>0.24</v>
      </c>
      <c r="I196" s="11"/>
      <c r="J196" s="11"/>
      <c r="K196" s="68">
        <v>44104</v>
      </c>
      <c r="L196" s="149"/>
      <c r="M196" s="149"/>
      <c r="N196" s="149"/>
      <c r="O196" s="10"/>
      <c r="P196" s="98"/>
      <c r="Q196" s="98">
        <v>0</v>
      </c>
      <c r="R196" s="98">
        <v>0</v>
      </c>
      <c r="S196" s="98">
        <v>0</v>
      </c>
      <c r="T196" s="98">
        <f t="shared" si="30"/>
        <v>0</v>
      </c>
      <c r="U196" s="56">
        <v>0</v>
      </c>
      <c r="V196" s="56">
        <v>0</v>
      </c>
      <c r="W196" s="56">
        <v>0</v>
      </c>
      <c r="X196" s="56"/>
      <c r="Y196" s="56"/>
      <c r="Z196" s="56"/>
      <c r="AA196" s="56"/>
      <c r="AB196" s="56"/>
      <c r="AC196" s="248"/>
      <c r="AD196" s="248"/>
      <c r="AE196" s="248"/>
      <c r="AF196" s="248"/>
      <c r="AG196" s="115"/>
      <c r="AH196" s="115"/>
      <c r="AI196" s="115"/>
      <c r="AJ196" s="98"/>
      <c r="AK196" s="98"/>
      <c r="AL196" s="98"/>
      <c r="AM196" s="98">
        <v>0</v>
      </c>
      <c r="AN196" s="80">
        <f t="shared" si="31"/>
        <v>0</v>
      </c>
      <c r="AO196" s="56">
        <v>0</v>
      </c>
      <c r="AP196" s="56">
        <v>0</v>
      </c>
      <c r="AQ196" s="56">
        <v>0</v>
      </c>
      <c r="AR196" s="56"/>
      <c r="AS196" s="56"/>
      <c r="AT196" s="56"/>
      <c r="AU196" s="56"/>
      <c r="AV196" s="56"/>
      <c r="AW196" s="56"/>
      <c r="AX196" s="11"/>
      <c r="AY196" s="71"/>
    </row>
    <row r="197" spans="1:61" s="13" customFormat="1" ht="47.25" outlineLevel="1" x14ac:dyDescent="0.25">
      <c r="A197" s="25">
        <v>37</v>
      </c>
      <c r="B197" s="26" t="s">
        <v>223</v>
      </c>
      <c r="C197" s="25" t="s">
        <v>53</v>
      </c>
      <c r="D197" s="25" t="s">
        <v>304</v>
      </c>
      <c r="E197" s="139">
        <v>43808</v>
      </c>
      <c r="F197" s="139">
        <v>44179</v>
      </c>
      <c r="G197" s="27">
        <f>SUM(G198:G199)</f>
        <v>656.25</v>
      </c>
      <c r="H197" s="27">
        <f>SUM(H198:H199)</f>
        <v>656.25</v>
      </c>
      <c r="I197" s="11"/>
      <c r="J197" s="11"/>
      <c r="K197" s="68">
        <v>44179</v>
      </c>
      <c r="L197" s="149"/>
      <c r="M197" s="149"/>
      <c r="N197" s="149"/>
      <c r="O197" s="10"/>
      <c r="P197" s="80"/>
      <c r="Q197" s="81"/>
      <c r="R197" s="81"/>
      <c r="S197" s="81"/>
      <c r="T197" s="81">
        <f t="shared" si="30"/>
        <v>0</v>
      </c>
      <c r="U197" s="175"/>
      <c r="V197" s="175"/>
      <c r="W197" s="176"/>
      <c r="X197" s="176"/>
      <c r="Y197" s="176"/>
      <c r="Z197" s="176"/>
      <c r="AA197" s="176"/>
      <c r="AB197" s="176"/>
      <c r="AC197" s="248"/>
      <c r="AD197" s="248"/>
      <c r="AE197" s="248"/>
      <c r="AF197" s="248"/>
      <c r="AG197" s="115"/>
      <c r="AH197" s="115"/>
      <c r="AI197" s="115"/>
      <c r="AJ197" s="80"/>
      <c r="AK197" s="80"/>
      <c r="AL197" s="80"/>
      <c r="AM197" s="80"/>
      <c r="AN197" s="80">
        <f t="shared" si="31"/>
        <v>0</v>
      </c>
      <c r="AO197" s="178"/>
      <c r="AP197" s="178"/>
      <c r="AQ197" s="178"/>
      <c r="AR197" s="178"/>
      <c r="AS197" s="178"/>
      <c r="AT197" s="178"/>
      <c r="AU197" s="178"/>
      <c r="AV197" s="178"/>
      <c r="AW197" s="178"/>
      <c r="AX197" s="11"/>
      <c r="AY197" s="215"/>
    </row>
    <row r="198" spans="1:61" s="13" customFormat="1" ht="47.25" outlineLevel="1" x14ac:dyDescent="0.25">
      <c r="A198" s="29">
        <v>37.1</v>
      </c>
      <c r="B198" s="65" t="s">
        <v>223</v>
      </c>
      <c r="C198" s="66" t="s">
        <v>54</v>
      </c>
      <c r="D198" s="29" t="str">
        <f>D197</f>
        <v>MERC/CAPEX/2020-2021/WFH/SBR/43</v>
      </c>
      <c r="E198" s="140">
        <f>E197</f>
        <v>43808</v>
      </c>
      <c r="F198" s="68">
        <f>IF(F197=0,"-",F197)</f>
        <v>44179</v>
      </c>
      <c r="G198" s="28">
        <v>602.58000000000004</v>
      </c>
      <c r="H198" s="28">
        <v>602.58000000000004</v>
      </c>
      <c r="I198" s="11"/>
      <c r="J198" s="11"/>
      <c r="K198" s="68">
        <v>44179</v>
      </c>
      <c r="L198" s="149"/>
      <c r="M198" s="149"/>
      <c r="N198" s="149"/>
      <c r="O198" s="10"/>
      <c r="P198" s="98"/>
      <c r="Q198" s="98">
        <v>0</v>
      </c>
      <c r="R198" s="98">
        <v>0</v>
      </c>
      <c r="S198" s="98">
        <v>0</v>
      </c>
      <c r="T198" s="98">
        <f t="shared" si="30"/>
        <v>0</v>
      </c>
      <c r="U198" s="56"/>
      <c r="V198" s="56"/>
      <c r="W198" s="56">
        <v>179.49</v>
      </c>
      <c r="X198" s="56">
        <v>658.11</v>
      </c>
      <c r="Y198" s="63">
        <v>358.97</v>
      </c>
      <c r="Z198" s="56"/>
      <c r="AA198" s="56"/>
      <c r="AB198" s="56"/>
      <c r="AC198" s="248"/>
      <c r="AD198" s="248"/>
      <c r="AE198" s="248"/>
      <c r="AF198" s="248"/>
      <c r="AG198" s="115"/>
      <c r="AH198" s="115"/>
      <c r="AI198" s="115"/>
      <c r="AJ198" s="98"/>
      <c r="AK198" s="98">
        <v>0</v>
      </c>
      <c r="AL198" s="98">
        <v>0</v>
      </c>
      <c r="AM198" s="98">
        <v>0</v>
      </c>
      <c r="AN198" s="80">
        <f t="shared" si="31"/>
        <v>0</v>
      </c>
      <c r="AO198" s="56">
        <v>0</v>
      </c>
      <c r="AP198" s="56">
        <v>0</v>
      </c>
      <c r="AQ198" s="56">
        <v>179.49</v>
      </c>
      <c r="AR198" s="56">
        <v>658.11</v>
      </c>
      <c r="AS198" s="63">
        <v>358.97</v>
      </c>
      <c r="AT198" s="56"/>
      <c r="AU198" s="56"/>
      <c r="AV198" s="56"/>
      <c r="AW198" s="56"/>
      <c r="AX198" s="11"/>
      <c r="AY198" s="71" t="s">
        <v>341</v>
      </c>
    </row>
    <row r="199" spans="1:61" s="13" customFormat="1" ht="31.5" outlineLevel="1" x14ac:dyDescent="0.25">
      <c r="A199" s="29"/>
      <c r="B199" s="65" t="s">
        <v>28</v>
      </c>
      <c r="C199" s="66" t="s">
        <v>28</v>
      </c>
      <c r="D199" s="29" t="str">
        <f>D198</f>
        <v>MERC/CAPEX/2020-2021/WFH/SBR/43</v>
      </c>
      <c r="E199" s="140">
        <f>E198</f>
        <v>43808</v>
      </c>
      <c r="F199" s="68">
        <f>IF(F198=0,"-",F198)</f>
        <v>44179</v>
      </c>
      <c r="G199" s="28">
        <f>52.24+1.43</f>
        <v>53.67</v>
      </c>
      <c r="H199" s="28">
        <f>52.24+1.43</f>
        <v>53.67</v>
      </c>
      <c r="I199" s="11"/>
      <c r="J199" s="11"/>
      <c r="K199" s="68">
        <v>44179</v>
      </c>
      <c r="L199" s="149"/>
      <c r="M199" s="149"/>
      <c r="N199" s="149"/>
      <c r="O199" s="10"/>
      <c r="P199" s="56"/>
      <c r="Q199" s="56">
        <v>0</v>
      </c>
      <c r="R199" s="56">
        <v>0</v>
      </c>
      <c r="S199" s="56">
        <v>0</v>
      </c>
      <c r="T199" s="56">
        <f t="shared" si="30"/>
        <v>0</v>
      </c>
      <c r="U199" s="56">
        <v>0</v>
      </c>
      <c r="V199" s="56">
        <v>0</v>
      </c>
      <c r="W199" s="56">
        <v>0</v>
      </c>
      <c r="X199" s="56"/>
      <c r="Y199" s="56"/>
      <c r="Z199" s="56"/>
      <c r="AA199" s="56"/>
      <c r="AB199" s="56"/>
      <c r="AC199" s="248"/>
      <c r="AD199" s="248"/>
      <c r="AE199" s="248"/>
      <c r="AF199" s="248"/>
      <c r="AG199" s="115"/>
      <c r="AH199" s="115"/>
      <c r="AI199" s="115"/>
      <c r="AJ199" s="56"/>
      <c r="AK199" s="56">
        <v>0</v>
      </c>
      <c r="AL199" s="56">
        <v>0</v>
      </c>
      <c r="AM199" s="56">
        <v>0</v>
      </c>
      <c r="AN199" s="80">
        <f t="shared" si="31"/>
        <v>0</v>
      </c>
      <c r="AO199" s="56">
        <v>0</v>
      </c>
      <c r="AP199" s="56">
        <v>0</v>
      </c>
      <c r="AQ199" s="56">
        <v>0</v>
      </c>
      <c r="AR199" s="56"/>
      <c r="AS199" s="56"/>
      <c r="AT199" s="56"/>
      <c r="AU199" s="56"/>
      <c r="AV199" s="56"/>
      <c r="AW199" s="56"/>
      <c r="AX199" s="11"/>
      <c r="AY199" s="71"/>
    </row>
    <row r="200" spans="1:61" s="49" customFormat="1" ht="31.5" outlineLevel="1" x14ac:dyDescent="0.25">
      <c r="A200" s="25">
        <v>38</v>
      </c>
      <c r="B200" s="26" t="s">
        <v>430</v>
      </c>
      <c r="C200" s="25" t="s">
        <v>53</v>
      </c>
      <c r="D200" s="25" t="s">
        <v>456</v>
      </c>
      <c r="E200" s="188"/>
      <c r="F200" s="188">
        <v>42033</v>
      </c>
      <c r="G200" s="31">
        <v>10</v>
      </c>
      <c r="H200" s="31">
        <v>10</v>
      </c>
      <c r="I200" s="11"/>
      <c r="J200" s="11"/>
      <c r="K200" s="195">
        <v>42033</v>
      </c>
      <c r="L200" s="149"/>
      <c r="M200" s="149"/>
      <c r="N200" s="149"/>
      <c r="O200" s="10"/>
      <c r="P200" s="96"/>
      <c r="Q200" s="96"/>
      <c r="R200" s="96"/>
      <c r="S200" s="96"/>
      <c r="T200" s="96">
        <f t="shared" ref="T200:T263" si="41">SUM(P200:S200)</f>
        <v>0</v>
      </c>
      <c r="U200" s="178"/>
      <c r="V200" s="178"/>
      <c r="W200" s="178"/>
      <c r="X200" s="178"/>
      <c r="Y200" s="178"/>
      <c r="Z200" s="178"/>
      <c r="AA200" s="178"/>
      <c r="AB200" s="178"/>
      <c r="AC200" s="244"/>
      <c r="AD200" s="244"/>
      <c r="AE200" s="244"/>
      <c r="AF200" s="248"/>
      <c r="AG200" s="115"/>
      <c r="AH200" s="115"/>
      <c r="AI200" s="115"/>
      <c r="AJ200" s="115"/>
      <c r="AK200" s="115"/>
      <c r="AL200" s="115"/>
      <c r="AM200" s="96"/>
      <c r="AN200" s="80">
        <f t="shared" ref="AN200:AN263" si="42">SUM(AJ200:AM200)</f>
        <v>0</v>
      </c>
      <c r="AO200" s="187"/>
      <c r="AP200" s="178"/>
      <c r="AQ200" s="178"/>
      <c r="AR200" s="178"/>
      <c r="AS200" s="178"/>
      <c r="AT200" s="178"/>
      <c r="AU200" s="178"/>
      <c r="AV200" s="178"/>
      <c r="AW200" s="178"/>
      <c r="AX200" s="11"/>
      <c r="AY200" s="71"/>
      <c r="AZ200" s="96"/>
      <c r="BA200" s="96"/>
      <c r="BB200" s="10"/>
      <c r="BC200" s="71"/>
      <c r="BD200" s="194"/>
      <c r="BE200" s="156"/>
      <c r="BF200" s="156"/>
      <c r="BG200" s="156"/>
      <c r="BH200" s="156"/>
      <c r="BI200" s="156"/>
    </row>
    <row r="201" spans="1:61" s="49" customFormat="1" ht="31.5" outlineLevel="1" x14ac:dyDescent="0.25">
      <c r="A201" s="29"/>
      <c r="B201" s="169" t="s">
        <v>431</v>
      </c>
      <c r="C201" s="168" t="s">
        <v>54</v>
      </c>
      <c r="D201" s="168" t="s">
        <v>456</v>
      </c>
      <c r="E201" s="170"/>
      <c r="F201" s="170">
        <v>42033</v>
      </c>
      <c r="G201" s="190">
        <v>9.4</v>
      </c>
      <c r="H201" s="190">
        <v>9.4</v>
      </c>
      <c r="I201" s="18"/>
      <c r="J201" s="18"/>
      <c r="K201" s="171">
        <v>42033</v>
      </c>
      <c r="L201" s="68"/>
      <c r="M201" s="68"/>
      <c r="N201" s="138"/>
      <c r="O201" s="301"/>
      <c r="P201" s="181"/>
      <c r="Q201" s="181"/>
      <c r="R201" s="181"/>
      <c r="S201" s="181"/>
      <c r="T201" s="181">
        <f t="shared" si="41"/>
        <v>0</v>
      </c>
      <c r="U201" s="181"/>
      <c r="V201" s="177">
        <v>9.3998608000000008</v>
      </c>
      <c r="W201" s="181"/>
      <c r="X201" s="181"/>
      <c r="Y201" s="181"/>
      <c r="Z201" s="181"/>
      <c r="AA201" s="181"/>
      <c r="AB201" s="181"/>
      <c r="AC201" s="285"/>
      <c r="AD201" s="285"/>
      <c r="AE201" s="285"/>
      <c r="AF201" s="287"/>
      <c r="AG201" s="191"/>
      <c r="AH201" s="191"/>
      <c r="AI201" s="191"/>
      <c r="AJ201" s="191"/>
      <c r="AK201" s="191"/>
      <c r="AL201" s="191"/>
      <c r="AM201" s="181"/>
      <c r="AN201" s="80">
        <f t="shared" si="42"/>
        <v>0</v>
      </c>
      <c r="AO201" s="185"/>
      <c r="AP201" s="291">
        <v>9.3998608000000008</v>
      </c>
      <c r="AQ201" s="181"/>
      <c r="AR201" s="181"/>
      <c r="AS201" s="181"/>
      <c r="AT201" s="181"/>
      <c r="AU201" s="181"/>
      <c r="AV201" s="181"/>
      <c r="AW201" s="181"/>
      <c r="AX201" s="173"/>
      <c r="AY201" s="71" t="s">
        <v>342</v>
      </c>
      <c r="AZ201" s="181"/>
      <c r="BA201" s="181"/>
      <c r="BB201" s="186"/>
      <c r="BC201" s="71" t="s">
        <v>342</v>
      </c>
      <c r="BD201" s="194">
        <f>SUM(P201:Y201)</f>
        <v>9.3998608000000008</v>
      </c>
      <c r="BE201" s="156">
        <f>SUM(AM201:AY201)</f>
        <v>9.3998608000000008</v>
      </c>
      <c r="BF201" s="156"/>
      <c r="BG201" s="156">
        <f>BD201-BE201</f>
        <v>0</v>
      </c>
      <c r="BH201" s="156">
        <f>IF(C201="Scheme",IF(SUM(AM201:AY201)&gt;0,IF(H201&lt;BE201,H201-BE201,0),0),0)</f>
        <v>0</v>
      </c>
      <c r="BI201" s="156">
        <f>IF(C201="scheme",H201-SUM(AM201:AY201),0)</f>
        <v>1.391999999995619E-4</v>
      </c>
    </row>
    <row r="202" spans="1:61" s="49" customFormat="1" ht="31.5" outlineLevel="1" x14ac:dyDescent="0.25">
      <c r="A202" s="29"/>
      <c r="B202" s="169" t="s">
        <v>28</v>
      </c>
      <c r="C202" s="168" t="s">
        <v>28</v>
      </c>
      <c r="D202" s="168" t="s">
        <v>456</v>
      </c>
      <c r="E202" s="170"/>
      <c r="F202" s="170">
        <v>42033</v>
      </c>
      <c r="G202" s="190">
        <v>0.6</v>
      </c>
      <c r="H202" s="190">
        <v>0.6</v>
      </c>
      <c r="I202" s="18"/>
      <c r="J202" s="18"/>
      <c r="K202" s="171">
        <v>42033</v>
      </c>
      <c r="L202" s="68"/>
      <c r="M202" s="68"/>
      <c r="N202" s="138"/>
      <c r="O202" s="301"/>
      <c r="P202" s="181"/>
      <c r="Q202" s="181"/>
      <c r="R202" s="181"/>
      <c r="S202" s="181"/>
      <c r="T202" s="181">
        <f t="shared" si="41"/>
        <v>0</v>
      </c>
      <c r="U202" s="181"/>
      <c r="V202" s="182"/>
      <c r="W202" s="181"/>
      <c r="X202" s="181"/>
      <c r="Y202" s="181"/>
      <c r="Z202" s="181"/>
      <c r="AA202" s="181"/>
      <c r="AB202" s="181"/>
      <c r="AC202" s="285"/>
      <c r="AD202" s="285"/>
      <c r="AE202" s="285"/>
      <c r="AF202" s="287"/>
      <c r="AG202" s="191"/>
      <c r="AH202" s="191"/>
      <c r="AI202" s="191"/>
      <c r="AJ202" s="191"/>
      <c r="AK202" s="191"/>
      <c r="AL202" s="191"/>
      <c r="AM202" s="181"/>
      <c r="AN202" s="80">
        <f t="shared" si="42"/>
        <v>0</v>
      </c>
      <c r="AO202" s="185"/>
      <c r="AP202" s="182"/>
      <c r="AQ202" s="181"/>
      <c r="AR202" s="181"/>
      <c r="AS202" s="181"/>
      <c r="AT202" s="181"/>
      <c r="AU202" s="181"/>
      <c r="AV202" s="181"/>
      <c r="AW202" s="181"/>
      <c r="AX202" s="173"/>
      <c r="AY202" s="71"/>
      <c r="AZ202" s="181"/>
      <c r="BA202" s="181"/>
      <c r="BB202" s="186"/>
      <c r="BC202" s="71"/>
      <c r="BD202" s="194">
        <f>SUM(P202:Y202)</f>
        <v>0</v>
      </c>
      <c r="BE202" s="156">
        <f>SUM(AM202:AY202)</f>
        <v>0</v>
      </c>
      <c r="BF202" s="156"/>
      <c r="BG202" s="156">
        <f>BD202-BE202</f>
        <v>0</v>
      </c>
      <c r="BH202" s="156">
        <f>IF(C202="Scheme",IF(SUM(AM202:AY202)&gt;0,IF(H202&lt;BE202,H202-BE202,0),0),0)</f>
        <v>0</v>
      </c>
      <c r="BI202" s="156">
        <f>IF(C202="scheme",H202-SUM(AM202:AY202),0)</f>
        <v>0</v>
      </c>
    </row>
    <row r="203" spans="1:61" s="13" customFormat="1" ht="47.25" outlineLevel="1" x14ac:dyDescent="0.25">
      <c r="A203" s="25">
        <v>39</v>
      </c>
      <c r="B203" s="26" t="s">
        <v>224</v>
      </c>
      <c r="C203" s="25" t="s">
        <v>53</v>
      </c>
      <c r="D203" s="25" t="s">
        <v>305</v>
      </c>
      <c r="E203" s="139">
        <v>43892</v>
      </c>
      <c r="F203" s="139">
        <v>44335</v>
      </c>
      <c r="G203" s="27">
        <f>SUM(G204:G205)</f>
        <v>21.53</v>
      </c>
      <c r="H203" s="27">
        <f>SUM(H204:H205)</f>
        <v>21.53</v>
      </c>
      <c r="I203" s="11"/>
      <c r="J203" s="11"/>
      <c r="K203" s="68">
        <v>44335</v>
      </c>
      <c r="L203" s="149"/>
      <c r="M203" s="149"/>
      <c r="N203" s="149"/>
      <c r="O203" s="10"/>
      <c r="P203" s="80"/>
      <c r="Q203" s="81"/>
      <c r="R203" s="81"/>
      <c r="S203" s="81"/>
      <c r="T203" s="81">
        <f t="shared" si="41"/>
        <v>0</v>
      </c>
      <c r="U203" s="175"/>
      <c r="V203" s="175"/>
      <c r="W203" s="176"/>
      <c r="X203" s="176"/>
      <c r="Y203" s="176"/>
      <c r="Z203" s="176"/>
      <c r="AA203" s="176"/>
      <c r="AB203" s="176"/>
      <c r="AC203" s="248"/>
      <c r="AD203" s="248"/>
      <c r="AE203" s="248"/>
      <c r="AF203" s="248"/>
      <c r="AG203" s="115"/>
      <c r="AH203" s="115"/>
      <c r="AI203" s="115"/>
      <c r="AJ203" s="80"/>
      <c r="AK203" s="80"/>
      <c r="AL203" s="80"/>
      <c r="AM203" s="80"/>
      <c r="AN203" s="80">
        <f t="shared" si="42"/>
        <v>0</v>
      </c>
      <c r="AO203" s="178"/>
      <c r="AP203" s="178"/>
      <c r="AQ203" s="178"/>
      <c r="AR203" s="178"/>
      <c r="AS203" s="178"/>
      <c r="AT203" s="178"/>
      <c r="AU203" s="178"/>
      <c r="AV203" s="178"/>
      <c r="AW203" s="178"/>
      <c r="AX203" s="11"/>
      <c r="AY203" s="215"/>
    </row>
    <row r="204" spans="1:61" s="13" customFormat="1" ht="78.75" outlineLevel="1" x14ac:dyDescent="0.25">
      <c r="A204" s="29">
        <v>39.1</v>
      </c>
      <c r="B204" s="65" t="s">
        <v>225</v>
      </c>
      <c r="C204" s="66" t="s">
        <v>54</v>
      </c>
      <c r="D204" s="29" t="str">
        <f>D203</f>
        <v>MERC/CAPEX/2020-2021/WFH/SBR/05</v>
      </c>
      <c r="E204" s="140">
        <f>E203</f>
        <v>43892</v>
      </c>
      <c r="F204" s="68">
        <f>IF(F203=0,"-",F203)</f>
        <v>44335</v>
      </c>
      <c r="G204" s="28">
        <v>21.02</v>
      </c>
      <c r="H204" s="28">
        <v>21.02</v>
      </c>
      <c r="I204" s="11"/>
      <c r="J204" s="11"/>
      <c r="K204" s="68">
        <v>44335</v>
      </c>
      <c r="L204" s="149"/>
      <c r="M204" s="149"/>
      <c r="N204" s="149"/>
      <c r="O204" s="10"/>
      <c r="P204" s="98"/>
      <c r="Q204" s="98">
        <v>0</v>
      </c>
      <c r="R204" s="98">
        <v>0</v>
      </c>
      <c r="S204" s="98">
        <v>0</v>
      </c>
      <c r="T204" s="98">
        <f t="shared" si="41"/>
        <v>0</v>
      </c>
      <c r="U204" s="56">
        <v>0</v>
      </c>
      <c r="V204" s="177">
        <v>9.9520900000000001</v>
      </c>
      <c r="W204" s="56">
        <v>0</v>
      </c>
      <c r="X204" s="56"/>
      <c r="Y204" s="56"/>
      <c r="Z204" s="56"/>
      <c r="AA204" s="56"/>
      <c r="AB204" s="56"/>
      <c r="AC204" s="248"/>
      <c r="AD204" s="248"/>
      <c r="AE204" s="248"/>
      <c r="AF204" s="248"/>
      <c r="AG204" s="115"/>
      <c r="AH204" s="115"/>
      <c r="AI204" s="115"/>
      <c r="AJ204" s="98"/>
      <c r="AK204" s="98"/>
      <c r="AL204" s="98"/>
      <c r="AM204" s="98">
        <v>0</v>
      </c>
      <c r="AN204" s="80">
        <f t="shared" si="42"/>
        <v>0</v>
      </c>
      <c r="AO204" s="56">
        <v>0</v>
      </c>
      <c r="AP204" s="177">
        <v>9.9520900000000001</v>
      </c>
      <c r="AQ204" s="56">
        <v>0</v>
      </c>
      <c r="AR204" s="56"/>
      <c r="AS204" s="56"/>
      <c r="AT204" s="56"/>
      <c r="AU204" s="56"/>
      <c r="AV204" s="56"/>
      <c r="AW204" s="56"/>
      <c r="AX204" s="11"/>
      <c r="AY204" s="71" t="s">
        <v>342</v>
      </c>
    </row>
    <row r="205" spans="1:61" s="13" customFormat="1" ht="31.5" outlineLevel="1" x14ac:dyDescent="0.25">
      <c r="A205" s="29"/>
      <c r="B205" s="65" t="s">
        <v>28</v>
      </c>
      <c r="C205" s="66" t="s">
        <v>28</v>
      </c>
      <c r="D205" s="29" t="str">
        <f>D204</f>
        <v>MERC/CAPEX/2020-2021/WFH/SBR/05</v>
      </c>
      <c r="E205" s="140">
        <f>E204</f>
        <v>43892</v>
      </c>
      <c r="F205" s="68">
        <f>IF(F204=0,"-",F204)</f>
        <v>44335</v>
      </c>
      <c r="G205" s="28">
        <v>0.51</v>
      </c>
      <c r="H205" s="28">
        <v>0.51</v>
      </c>
      <c r="I205" s="11"/>
      <c r="J205" s="11"/>
      <c r="K205" s="68">
        <v>44335</v>
      </c>
      <c r="L205" s="149"/>
      <c r="M205" s="149"/>
      <c r="N205" s="149"/>
      <c r="O205" s="10"/>
      <c r="P205" s="98"/>
      <c r="Q205" s="98">
        <v>0</v>
      </c>
      <c r="R205" s="98">
        <v>0</v>
      </c>
      <c r="S205" s="56">
        <v>0</v>
      </c>
      <c r="T205" s="56">
        <f t="shared" si="41"/>
        <v>0</v>
      </c>
      <c r="U205" s="56">
        <v>0</v>
      </c>
      <c r="V205" s="56">
        <v>0</v>
      </c>
      <c r="W205" s="56">
        <v>0</v>
      </c>
      <c r="X205" s="56"/>
      <c r="Y205" s="56"/>
      <c r="Z205" s="56"/>
      <c r="AA205" s="56"/>
      <c r="AB205" s="56"/>
      <c r="AC205" s="115"/>
      <c r="AD205" s="115"/>
      <c r="AE205" s="115"/>
      <c r="AF205" s="115"/>
      <c r="AG205" s="115"/>
      <c r="AH205" s="115"/>
      <c r="AI205" s="115"/>
      <c r="AJ205" s="98"/>
      <c r="AK205" s="98"/>
      <c r="AL205" s="98"/>
      <c r="AM205" s="56">
        <v>0</v>
      </c>
      <c r="AN205" s="80">
        <f t="shared" si="42"/>
        <v>0</v>
      </c>
      <c r="AO205" s="56">
        <v>0</v>
      </c>
      <c r="AP205" s="56">
        <v>0</v>
      </c>
      <c r="AQ205" s="56">
        <v>0</v>
      </c>
      <c r="AR205" s="56"/>
      <c r="AS205" s="56"/>
      <c r="AT205" s="56"/>
      <c r="AU205" s="56"/>
      <c r="AV205" s="56"/>
      <c r="AW205" s="56"/>
      <c r="AX205" s="11"/>
      <c r="AY205" s="71"/>
    </row>
    <row r="206" spans="1:61" s="116" customFormat="1" ht="47.25" outlineLevel="1" x14ac:dyDescent="0.25">
      <c r="A206" s="106" t="s">
        <v>259</v>
      </c>
      <c r="B206" s="107" t="s">
        <v>314</v>
      </c>
      <c r="C206" s="106" t="s">
        <v>53</v>
      </c>
      <c r="D206" s="106" t="s">
        <v>317</v>
      </c>
      <c r="E206" s="147">
        <v>39223</v>
      </c>
      <c r="F206" s="147">
        <v>39232</v>
      </c>
      <c r="G206" s="82">
        <f>SUM(G207)</f>
        <v>9.6</v>
      </c>
      <c r="H206" s="82">
        <f>SUM(H207)</f>
        <v>9.6</v>
      </c>
      <c r="I206" s="87"/>
      <c r="J206" s="87"/>
      <c r="K206" s="103">
        <v>39232</v>
      </c>
      <c r="L206" s="258"/>
      <c r="M206" s="258"/>
      <c r="N206" s="258"/>
      <c r="O206" s="87"/>
      <c r="P206" s="80"/>
      <c r="Q206" s="81"/>
      <c r="R206" s="81"/>
      <c r="S206" s="81"/>
      <c r="T206" s="81">
        <f t="shared" si="41"/>
        <v>0</v>
      </c>
      <c r="U206" s="259"/>
      <c r="V206" s="259"/>
      <c r="W206" s="260"/>
      <c r="X206" s="260"/>
      <c r="Y206" s="260"/>
      <c r="Z206" s="260"/>
      <c r="AA206" s="260"/>
      <c r="AB206" s="260"/>
      <c r="AC206" s="132"/>
      <c r="AD206" s="132"/>
      <c r="AE206" s="132"/>
      <c r="AF206" s="132"/>
      <c r="AG206" s="132"/>
      <c r="AH206" s="132"/>
      <c r="AI206" s="132"/>
      <c r="AJ206" s="80"/>
      <c r="AK206" s="80"/>
      <c r="AL206" s="80"/>
      <c r="AM206" s="80"/>
      <c r="AN206" s="80">
        <f t="shared" si="42"/>
        <v>0</v>
      </c>
      <c r="AO206" s="261"/>
      <c r="AP206" s="261"/>
      <c r="AQ206" s="261"/>
      <c r="AR206" s="261"/>
      <c r="AS206" s="261"/>
      <c r="AT206" s="261"/>
      <c r="AU206" s="261"/>
      <c r="AV206" s="261"/>
      <c r="AW206" s="261"/>
      <c r="AX206" s="87"/>
      <c r="AY206" s="262"/>
    </row>
    <row r="207" spans="1:61" s="116" customFormat="1" ht="47.25" outlineLevel="1" x14ac:dyDescent="0.25">
      <c r="A207" s="99" t="s">
        <v>322</v>
      </c>
      <c r="B207" s="100" t="s">
        <v>226</v>
      </c>
      <c r="C207" s="101" t="s">
        <v>54</v>
      </c>
      <c r="D207" s="99" t="str">
        <f>D206</f>
        <v>MERC/CAP/DPR/10/07/1149</v>
      </c>
      <c r="E207" s="146">
        <f>E206</f>
        <v>39223</v>
      </c>
      <c r="F207" s="103">
        <f>IF(F206=0,"-",F206)</f>
        <v>39232</v>
      </c>
      <c r="G207" s="102">
        <v>9.6</v>
      </c>
      <c r="H207" s="102">
        <v>9.6</v>
      </c>
      <c r="I207" s="87"/>
      <c r="J207" s="87"/>
      <c r="K207" s="103">
        <v>39232</v>
      </c>
      <c r="L207" s="258"/>
      <c r="M207" s="258"/>
      <c r="N207" s="258"/>
      <c r="O207" s="87"/>
      <c r="P207" s="98">
        <v>4.9831317769999997</v>
      </c>
      <c r="Q207" s="86"/>
      <c r="R207" s="86"/>
      <c r="S207" s="86"/>
      <c r="T207" s="86">
        <f t="shared" si="41"/>
        <v>4.9831317769999997</v>
      </c>
      <c r="U207" s="86"/>
      <c r="V207" s="86"/>
      <c r="W207" s="86"/>
      <c r="X207" s="86"/>
      <c r="Y207" s="86"/>
      <c r="Z207" s="86"/>
      <c r="AA207" s="86"/>
      <c r="AB207" s="86"/>
      <c r="AC207" s="132">
        <v>1</v>
      </c>
      <c r="AD207" s="132"/>
      <c r="AE207" s="132"/>
      <c r="AF207" s="132"/>
      <c r="AG207" s="132"/>
      <c r="AH207" s="132"/>
      <c r="AI207" s="132"/>
      <c r="AJ207" s="98">
        <v>4.9831317769999997</v>
      </c>
      <c r="AK207" s="98"/>
      <c r="AL207" s="98"/>
      <c r="AM207" s="98"/>
      <c r="AN207" s="80">
        <f t="shared" si="42"/>
        <v>4.9831317769999997</v>
      </c>
      <c r="AO207" s="98"/>
      <c r="AP207" s="98"/>
      <c r="AQ207" s="98"/>
      <c r="AR207" s="98"/>
      <c r="AS207" s="98"/>
      <c r="AT207" s="98"/>
      <c r="AU207" s="98"/>
      <c r="AV207" s="98"/>
      <c r="AW207" s="98"/>
      <c r="AX207" s="87"/>
      <c r="AY207" s="265" t="s">
        <v>342</v>
      </c>
    </row>
    <row r="208" spans="1:61" s="116" customFormat="1" ht="47.25" outlineLevel="1" x14ac:dyDescent="0.25">
      <c r="A208" s="106" t="s">
        <v>260</v>
      </c>
      <c r="B208" s="107" t="s">
        <v>227</v>
      </c>
      <c r="C208" s="106" t="s">
        <v>53</v>
      </c>
      <c r="D208" s="106" t="s">
        <v>306</v>
      </c>
      <c r="E208" s="147">
        <v>41382</v>
      </c>
      <c r="F208" s="147">
        <v>41464</v>
      </c>
      <c r="G208" s="82">
        <f>SUM(G209:G210)</f>
        <v>10.36</v>
      </c>
      <c r="H208" s="82">
        <f>SUM(H209:H210)</f>
        <v>10.36</v>
      </c>
      <c r="I208" s="87"/>
      <c r="J208" s="87"/>
      <c r="K208" s="103">
        <v>41464</v>
      </c>
      <c r="L208" s="258"/>
      <c r="M208" s="258"/>
      <c r="N208" s="258"/>
      <c r="O208" s="87"/>
      <c r="P208" s="80"/>
      <c r="Q208" s="81"/>
      <c r="R208" s="81"/>
      <c r="S208" s="81"/>
      <c r="T208" s="81">
        <f t="shared" si="41"/>
        <v>0</v>
      </c>
      <c r="U208" s="259"/>
      <c r="V208" s="259"/>
      <c r="W208" s="260"/>
      <c r="X208" s="260"/>
      <c r="Y208" s="260"/>
      <c r="Z208" s="260"/>
      <c r="AA208" s="260"/>
      <c r="AB208" s="260"/>
      <c r="AC208" s="132"/>
      <c r="AD208" s="132"/>
      <c r="AE208" s="132"/>
      <c r="AF208" s="132"/>
      <c r="AG208" s="132"/>
      <c r="AH208" s="132"/>
      <c r="AI208" s="132"/>
      <c r="AJ208" s="80"/>
      <c r="AK208" s="80"/>
      <c r="AL208" s="80"/>
      <c r="AM208" s="80"/>
      <c r="AN208" s="80">
        <f t="shared" si="42"/>
        <v>0</v>
      </c>
      <c r="AO208" s="261"/>
      <c r="AP208" s="261"/>
      <c r="AQ208" s="261"/>
      <c r="AR208" s="261"/>
      <c r="AS208" s="261"/>
      <c r="AT208" s="261"/>
      <c r="AU208" s="261"/>
      <c r="AV208" s="261"/>
      <c r="AW208" s="261"/>
      <c r="AX208" s="87"/>
      <c r="AY208" s="262"/>
    </row>
    <row r="209" spans="1:51" s="116" customFormat="1" ht="47.25" outlineLevel="1" x14ac:dyDescent="0.25">
      <c r="A209" s="99" t="s">
        <v>323</v>
      </c>
      <c r="B209" s="100" t="s">
        <v>228</v>
      </c>
      <c r="C209" s="101" t="s">
        <v>54</v>
      </c>
      <c r="D209" s="99" t="str">
        <f>D208</f>
        <v>MERC/TECH 1/CAPEX/20132014/00827</v>
      </c>
      <c r="E209" s="146">
        <f>E208</f>
        <v>41382</v>
      </c>
      <c r="F209" s="103">
        <f>IF(F208=0,"-",F208)</f>
        <v>41464</v>
      </c>
      <c r="G209" s="102">
        <v>10.36</v>
      </c>
      <c r="H209" s="102">
        <v>10.36</v>
      </c>
      <c r="I209" s="87"/>
      <c r="J209" s="87"/>
      <c r="K209" s="103">
        <v>41464</v>
      </c>
      <c r="L209" s="258"/>
      <c r="M209" s="258"/>
      <c r="N209" s="258"/>
      <c r="O209" s="87"/>
      <c r="P209" s="98">
        <v>0</v>
      </c>
      <c r="Q209" s="86"/>
      <c r="R209" s="86"/>
      <c r="S209" s="86"/>
      <c r="T209" s="86">
        <f t="shared" si="41"/>
        <v>0</v>
      </c>
      <c r="U209" s="86"/>
      <c r="V209" s="86"/>
      <c r="W209" s="86"/>
      <c r="X209" s="86"/>
      <c r="Y209" s="86"/>
      <c r="Z209" s="86"/>
      <c r="AA209" s="86"/>
      <c r="AB209" s="86"/>
      <c r="AC209" s="132"/>
      <c r="AD209" s="132"/>
      <c r="AE209" s="132"/>
      <c r="AF209" s="132"/>
      <c r="AG209" s="132"/>
      <c r="AH209" s="132"/>
      <c r="AI209" s="132"/>
      <c r="AJ209" s="98">
        <v>0</v>
      </c>
      <c r="AK209" s="98"/>
      <c r="AL209" s="98"/>
      <c r="AM209" s="98"/>
      <c r="AN209" s="80">
        <f t="shared" si="42"/>
        <v>0</v>
      </c>
      <c r="AO209" s="98"/>
      <c r="AP209" s="98"/>
      <c r="AQ209" s="98"/>
      <c r="AR209" s="98"/>
      <c r="AS209" s="98"/>
      <c r="AT209" s="98"/>
      <c r="AU209" s="98"/>
      <c r="AV209" s="98"/>
      <c r="AW209" s="98"/>
      <c r="AX209" s="87"/>
      <c r="AY209" s="265" t="s">
        <v>338</v>
      </c>
    </row>
    <row r="210" spans="1:51" s="116" customFormat="1" ht="31.5" outlineLevel="1" x14ac:dyDescent="0.25">
      <c r="A210" s="99"/>
      <c r="B210" s="100" t="s">
        <v>28</v>
      </c>
      <c r="C210" s="101" t="s">
        <v>28</v>
      </c>
      <c r="D210" s="99" t="str">
        <f>D209</f>
        <v>MERC/TECH 1/CAPEX/20132014/00827</v>
      </c>
      <c r="E210" s="146">
        <f>E209</f>
        <v>41382</v>
      </c>
      <c r="F210" s="103">
        <f>IF(F209=0,"-",F209)</f>
        <v>41464</v>
      </c>
      <c r="G210" s="102"/>
      <c r="H210" s="102"/>
      <c r="I210" s="87"/>
      <c r="J210" s="87"/>
      <c r="K210" s="103">
        <v>41464</v>
      </c>
      <c r="L210" s="258"/>
      <c r="M210" s="258"/>
      <c r="N210" s="258"/>
      <c r="O210" s="87"/>
      <c r="P210" s="98"/>
      <c r="Q210" s="86"/>
      <c r="R210" s="86"/>
      <c r="S210" s="86"/>
      <c r="T210" s="86">
        <f t="shared" si="41"/>
        <v>0</v>
      </c>
      <c r="U210" s="86"/>
      <c r="V210" s="86"/>
      <c r="W210" s="86"/>
      <c r="X210" s="86"/>
      <c r="Y210" s="86"/>
      <c r="Z210" s="86"/>
      <c r="AA210" s="86"/>
      <c r="AB210" s="86"/>
      <c r="AC210" s="132"/>
      <c r="AD210" s="132"/>
      <c r="AE210" s="132"/>
      <c r="AF210" s="132"/>
      <c r="AG210" s="132"/>
      <c r="AH210" s="132"/>
      <c r="AI210" s="132"/>
      <c r="AJ210" s="98"/>
      <c r="AK210" s="98"/>
      <c r="AL210" s="98"/>
      <c r="AM210" s="98"/>
      <c r="AN210" s="80">
        <f t="shared" si="42"/>
        <v>0</v>
      </c>
      <c r="AO210" s="98"/>
      <c r="AP210" s="98"/>
      <c r="AQ210" s="98"/>
      <c r="AR210" s="98"/>
      <c r="AS210" s="98"/>
      <c r="AT210" s="98"/>
      <c r="AU210" s="98"/>
      <c r="AV210" s="98"/>
      <c r="AW210" s="98"/>
      <c r="AX210" s="87"/>
      <c r="AY210" s="265"/>
    </row>
    <row r="211" spans="1:51" s="116" customFormat="1" ht="63" outlineLevel="1" x14ac:dyDescent="0.25">
      <c r="A211" s="106" t="s">
        <v>261</v>
      </c>
      <c r="B211" s="107" t="s">
        <v>229</v>
      </c>
      <c r="C211" s="106" t="s">
        <v>53</v>
      </c>
      <c r="D211" s="106" t="s">
        <v>307</v>
      </c>
      <c r="E211" s="147">
        <v>41913</v>
      </c>
      <c r="F211" s="147">
        <v>41968</v>
      </c>
      <c r="G211" s="82">
        <f>SUM(G212:G213)</f>
        <v>16.956</v>
      </c>
      <c r="H211" s="82">
        <f>SUM(H212:H213)</f>
        <v>16.956</v>
      </c>
      <c r="I211" s="87"/>
      <c r="J211" s="87"/>
      <c r="K211" s="103">
        <v>41968</v>
      </c>
      <c r="L211" s="258"/>
      <c r="M211" s="258"/>
      <c r="N211" s="258"/>
      <c r="O211" s="87"/>
      <c r="P211" s="80"/>
      <c r="Q211" s="81"/>
      <c r="R211" s="81"/>
      <c r="S211" s="81"/>
      <c r="T211" s="81">
        <f t="shared" si="41"/>
        <v>0</v>
      </c>
      <c r="U211" s="259"/>
      <c r="V211" s="259"/>
      <c r="W211" s="260"/>
      <c r="X211" s="260"/>
      <c r="Y211" s="260"/>
      <c r="Z211" s="260"/>
      <c r="AA211" s="260"/>
      <c r="AB211" s="260"/>
      <c r="AC211" s="132"/>
      <c r="AD211" s="132"/>
      <c r="AE211" s="132"/>
      <c r="AF211" s="132"/>
      <c r="AG211" s="132"/>
      <c r="AH211" s="132"/>
      <c r="AI211" s="132"/>
      <c r="AJ211" s="80"/>
      <c r="AK211" s="80"/>
      <c r="AL211" s="80"/>
      <c r="AM211" s="80"/>
      <c r="AN211" s="80">
        <f t="shared" si="42"/>
        <v>0</v>
      </c>
      <c r="AO211" s="261"/>
      <c r="AP211" s="261"/>
      <c r="AQ211" s="261"/>
      <c r="AR211" s="261"/>
      <c r="AS211" s="261"/>
      <c r="AT211" s="261"/>
      <c r="AU211" s="261"/>
      <c r="AV211" s="261"/>
      <c r="AW211" s="261"/>
      <c r="AX211" s="87"/>
      <c r="AY211" s="262"/>
    </row>
    <row r="212" spans="1:51" s="116" customFormat="1" ht="47.25" outlineLevel="1" x14ac:dyDescent="0.25">
      <c r="A212" s="99" t="s">
        <v>324</v>
      </c>
      <c r="B212" s="100" t="s">
        <v>230</v>
      </c>
      <c r="C212" s="101" t="s">
        <v>54</v>
      </c>
      <c r="D212" s="99" t="str">
        <f>D211</f>
        <v>MERC/TECH 1/CAPEX/20142015/01218</v>
      </c>
      <c r="E212" s="146">
        <f>E211</f>
        <v>41913</v>
      </c>
      <c r="F212" s="103">
        <f>IF(F211=0,"-",F211)</f>
        <v>41968</v>
      </c>
      <c r="G212" s="102">
        <v>5.7060000000000004</v>
      </c>
      <c r="H212" s="102">
        <v>5.7060000000000004</v>
      </c>
      <c r="I212" s="87"/>
      <c r="J212" s="87"/>
      <c r="K212" s="103">
        <v>41968</v>
      </c>
      <c r="L212" s="258"/>
      <c r="M212" s="258"/>
      <c r="N212" s="258"/>
      <c r="O212" s="87"/>
      <c r="P212" s="98">
        <v>0.83244680000000004</v>
      </c>
      <c r="Q212" s="98">
        <v>7.4168190000000009E-2</v>
      </c>
      <c r="R212" s="98">
        <v>0</v>
      </c>
      <c r="S212" s="98">
        <v>0</v>
      </c>
      <c r="T212" s="98">
        <f t="shared" si="41"/>
        <v>0.90661499000000001</v>
      </c>
      <c r="U212" s="98">
        <v>0</v>
      </c>
      <c r="V212" s="98">
        <v>0</v>
      </c>
      <c r="W212" s="98">
        <v>0</v>
      </c>
      <c r="X212" s="98"/>
      <c r="Y212" s="98"/>
      <c r="Z212" s="98"/>
      <c r="AA212" s="98"/>
      <c r="AB212" s="98"/>
      <c r="AC212" s="132"/>
      <c r="AD212" s="132"/>
      <c r="AE212" s="132"/>
      <c r="AF212" s="132"/>
      <c r="AG212" s="132"/>
      <c r="AH212" s="132"/>
      <c r="AI212" s="132"/>
      <c r="AJ212" s="98">
        <v>0.83244680000000004</v>
      </c>
      <c r="AK212" s="98">
        <v>7.4168190000000009E-2</v>
      </c>
      <c r="AL212" s="98">
        <v>0</v>
      </c>
      <c r="AM212" s="98">
        <v>0</v>
      </c>
      <c r="AN212" s="80">
        <f t="shared" si="42"/>
        <v>0.90661499000000001</v>
      </c>
      <c r="AO212" s="98">
        <v>0</v>
      </c>
      <c r="AP212" s="98">
        <v>0</v>
      </c>
      <c r="AQ212" s="98">
        <v>0</v>
      </c>
      <c r="AR212" s="98"/>
      <c r="AS212" s="98"/>
      <c r="AT212" s="98"/>
      <c r="AU212" s="98"/>
      <c r="AV212" s="98"/>
      <c r="AW212" s="98"/>
      <c r="AX212" s="87"/>
      <c r="AY212" s="265" t="s">
        <v>342</v>
      </c>
    </row>
    <row r="213" spans="1:51" s="116" customFormat="1" ht="47.25" outlineLevel="1" x14ac:dyDescent="0.25">
      <c r="A213" s="99" t="s">
        <v>325</v>
      </c>
      <c r="B213" s="100" t="s">
        <v>231</v>
      </c>
      <c r="C213" s="101" t="s">
        <v>54</v>
      </c>
      <c r="D213" s="99" t="str">
        <f>D212</f>
        <v>MERC/TECH 1/CAPEX/20142015/01218</v>
      </c>
      <c r="E213" s="146">
        <f>E212</f>
        <v>41913</v>
      </c>
      <c r="F213" s="103">
        <f>IF(F212=0,"-",F212)</f>
        <v>41968</v>
      </c>
      <c r="G213" s="102">
        <v>11.25</v>
      </c>
      <c r="H213" s="102">
        <v>11.25</v>
      </c>
      <c r="I213" s="87"/>
      <c r="J213" s="87"/>
      <c r="K213" s="103">
        <v>41968</v>
      </c>
      <c r="L213" s="258"/>
      <c r="M213" s="258"/>
      <c r="N213" s="258"/>
      <c r="O213" s="87"/>
      <c r="P213" s="98">
        <v>0</v>
      </c>
      <c r="Q213" s="98">
        <v>0</v>
      </c>
      <c r="R213" s="98">
        <v>2.871464</v>
      </c>
      <c r="S213" s="98">
        <v>2.8827400000000001</v>
      </c>
      <c r="T213" s="98">
        <f t="shared" si="41"/>
        <v>5.7542039999999997</v>
      </c>
      <c r="U213" s="98">
        <v>0</v>
      </c>
      <c r="V213" s="98">
        <v>0</v>
      </c>
      <c r="W213" s="98">
        <v>0</v>
      </c>
      <c r="X213" s="98"/>
      <c r="Y213" s="98"/>
      <c r="Z213" s="98"/>
      <c r="AA213" s="98"/>
      <c r="AB213" s="98"/>
      <c r="AC213" s="132"/>
      <c r="AD213" s="132"/>
      <c r="AE213" s="132"/>
      <c r="AF213" s="132"/>
      <c r="AG213" s="132"/>
      <c r="AH213" s="132"/>
      <c r="AI213" s="132"/>
      <c r="AJ213" s="98">
        <v>0</v>
      </c>
      <c r="AK213" s="98">
        <v>0</v>
      </c>
      <c r="AL213" s="98">
        <v>2.668504</v>
      </c>
      <c r="AM213" s="98">
        <v>3.0857000000000001</v>
      </c>
      <c r="AN213" s="80">
        <f t="shared" si="42"/>
        <v>5.7542039999999997</v>
      </c>
      <c r="AO213" s="98">
        <v>0</v>
      </c>
      <c r="AP213" s="98">
        <v>0</v>
      </c>
      <c r="AQ213" s="98">
        <v>0</v>
      </c>
      <c r="AR213" s="98"/>
      <c r="AS213" s="98"/>
      <c r="AT213" s="98"/>
      <c r="AU213" s="98"/>
      <c r="AV213" s="98"/>
      <c r="AW213" s="98"/>
      <c r="AX213" s="87"/>
      <c r="AY213" s="265" t="s">
        <v>342</v>
      </c>
    </row>
    <row r="214" spans="1:51" s="116" customFormat="1" ht="63" outlineLevel="1" x14ac:dyDescent="0.25">
      <c r="A214" s="106" t="s">
        <v>262</v>
      </c>
      <c r="B214" s="107" t="s">
        <v>232</v>
      </c>
      <c r="C214" s="106" t="s">
        <v>53</v>
      </c>
      <c r="D214" s="106" t="s">
        <v>308</v>
      </c>
      <c r="E214" s="147">
        <v>42403</v>
      </c>
      <c r="F214" s="147">
        <v>42585</v>
      </c>
      <c r="G214" s="82">
        <f>SUM(G215)</f>
        <v>1.3257526714285714</v>
      </c>
      <c r="H214" s="82">
        <f>SUM(H215)</f>
        <v>1.3257526714285714</v>
      </c>
      <c r="I214" s="87"/>
      <c r="J214" s="87"/>
      <c r="K214" s="103">
        <v>42585</v>
      </c>
      <c r="L214" s="258"/>
      <c r="M214" s="258"/>
      <c r="N214" s="258"/>
      <c r="O214" s="87"/>
      <c r="P214" s="80"/>
      <c r="Q214" s="81"/>
      <c r="R214" s="81"/>
      <c r="S214" s="81"/>
      <c r="T214" s="81">
        <f t="shared" si="41"/>
        <v>0</v>
      </c>
      <c r="U214" s="259"/>
      <c r="V214" s="259"/>
      <c r="W214" s="260"/>
      <c r="X214" s="260"/>
      <c r="Y214" s="260"/>
      <c r="Z214" s="260"/>
      <c r="AA214" s="260"/>
      <c r="AB214" s="260"/>
      <c r="AC214" s="132"/>
      <c r="AD214" s="132"/>
      <c r="AE214" s="132"/>
      <c r="AF214" s="132"/>
      <c r="AG214" s="132"/>
      <c r="AH214" s="132"/>
      <c r="AI214" s="132"/>
      <c r="AJ214" s="80"/>
      <c r="AK214" s="80"/>
      <c r="AL214" s="80"/>
      <c r="AM214" s="80"/>
      <c r="AN214" s="80">
        <f t="shared" si="42"/>
        <v>0</v>
      </c>
      <c r="AO214" s="261"/>
      <c r="AP214" s="261"/>
      <c r="AQ214" s="261"/>
      <c r="AR214" s="261"/>
      <c r="AS214" s="261"/>
      <c r="AT214" s="261"/>
      <c r="AU214" s="261"/>
      <c r="AV214" s="261"/>
      <c r="AW214" s="261"/>
      <c r="AX214" s="87"/>
      <c r="AY214" s="262"/>
    </row>
    <row r="215" spans="1:51" s="116" customFormat="1" ht="47.25" outlineLevel="1" x14ac:dyDescent="0.25">
      <c r="A215" s="99" t="s">
        <v>326</v>
      </c>
      <c r="B215" s="100" t="s">
        <v>233</v>
      </c>
      <c r="C215" s="101" t="s">
        <v>54</v>
      </c>
      <c r="D215" s="99" t="str">
        <f>D214</f>
        <v>MERC/CAPEX/20162017/00423</v>
      </c>
      <c r="E215" s="146">
        <f>E214</f>
        <v>42403</v>
      </c>
      <c r="F215" s="103">
        <f>IF(F214=0,"-",F214)</f>
        <v>42585</v>
      </c>
      <c r="G215" s="102">
        <v>1.3257526714285714</v>
      </c>
      <c r="H215" s="102">
        <v>1.3257526714285714</v>
      </c>
      <c r="I215" s="87"/>
      <c r="J215" s="87"/>
      <c r="K215" s="103">
        <v>42585</v>
      </c>
      <c r="L215" s="258"/>
      <c r="M215" s="258"/>
      <c r="N215" s="258"/>
      <c r="O215" s="87"/>
      <c r="P215" s="98">
        <v>0</v>
      </c>
      <c r="Q215" s="98">
        <v>0</v>
      </c>
      <c r="R215" s="98">
        <v>0</v>
      </c>
      <c r="S215" s="98">
        <v>0</v>
      </c>
      <c r="T215" s="98">
        <f t="shared" si="41"/>
        <v>0</v>
      </c>
      <c r="U215" s="98">
        <v>0</v>
      </c>
      <c r="V215" s="98">
        <v>0</v>
      </c>
      <c r="W215" s="98">
        <v>0</v>
      </c>
      <c r="X215" s="98"/>
      <c r="Y215" s="98"/>
      <c r="Z215" s="98"/>
      <c r="AA215" s="98"/>
      <c r="AB215" s="98"/>
      <c r="AC215" s="132"/>
      <c r="AD215" s="132"/>
      <c r="AE215" s="132"/>
      <c r="AF215" s="132"/>
      <c r="AG215" s="132"/>
      <c r="AH215" s="132"/>
      <c r="AI215" s="132"/>
      <c r="AJ215" s="98">
        <v>0</v>
      </c>
      <c r="AK215" s="98">
        <v>0</v>
      </c>
      <c r="AL215" s="98">
        <v>0</v>
      </c>
      <c r="AM215" s="98">
        <v>0</v>
      </c>
      <c r="AN215" s="80">
        <f t="shared" si="42"/>
        <v>0</v>
      </c>
      <c r="AO215" s="98">
        <v>0</v>
      </c>
      <c r="AP215" s="98">
        <v>0</v>
      </c>
      <c r="AQ215" s="98">
        <v>0</v>
      </c>
      <c r="AR215" s="98"/>
      <c r="AS215" s="98"/>
      <c r="AT215" s="98"/>
      <c r="AU215" s="98"/>
      <c r="AV215" s="98"/>
      <c r="AW215" s="98"/>
      <c r="AY215" s="265" t="s">
        <v>338</v>
      </c>
    </row>
    <row r="216" spans="1:51" s="13" customFormat="1" ht="47.25" outlineLevel="1" x14ac:dyDescent="0.25">
      <c r="A216" s="292" t="s">
        <v>263</v>
      </c>
      <c r="B216" s="119" t="s">
        <v>234</v>
      </c>
      <c r="C216" s="292" t="s">
        <v>53</v>
      </c>
      <c r="D216" s="292" t="s">
        <v>309</v>
      </c>
      <c r="E216" s="139">
        <v>42608</v>
      </c>
      <c r="F216" s="139">
        <v>42643</v>
      </c>
      <c r="G216" s="31">
        <f>SUM(G217)</f>
        <v>7.0965999999999996</v>
      </c>
      <c r="H216" s="31">
        <f>SUM(H217)</f>
        <v>7.0965999999999996</v>
      </c>
      <c r="I216" s="11"/>
      <c r="J216" s="11"/>
      <c r="K216" s="68">
        <v>42643</v>
      </c>
      <c r="L216" s="149"/>
      <c r="M216" s="149"/>
      <c r="N216" s="149"/>
      <c r="O216" s="10"/>
      <c r="P216" s="96"/>
      <c r="Q216" s="293"/>
      <c r="R216" s="293"/>
      <c r="S216" s="293"/>
      <c r="T216" s="293">
        <f t="shared" si="41"/>
        <v>0</v>
      </c>
      <c r="U216" s="175"/>
      <c r="V216" s="175"/>
      <c r="W216" s="176"/>
      <c r="X216" s="176"/>
      <c r="Y216" s="176"/>
      <c r="Z216" s="176"/>
      <c r="AA216" s="176"/>
      <c r="AB216" s="176"/>
      <c r="AC216" s="115"/>
      <c r="AD216" s="115"/>
      <c r="AE216" s="115"/>
      <c r="AF216" s="115"/>
      <c r="AG216" s="115"/>
      <c r="AH216" s="115"/>
      <c r="AI216" s="115"/>
      <c r="AJ216" s="96"/>
      <c r="AK216" s="96"/>
      <c r="AL216" s="96"/>
      <c r="AM216" s="96"/>
      <c r="AN216" s="96">
        <f t="shared" si="42"/>
        <v>0</v>
      </c>
      <c r="AO216" s="178"/>
      <c r="AP216" s="178"/>
      <c r="AQ216" s="178"/>
      <c r="AR216" s="178"/>
      <c r="AS216" s="178"/>
      <c r="AT216" s="178"/>
      <c r="AU216" s="178"/>
      <c r="AV216" s="178"/>
      <c r="AW216" s="178"/>
      <c r="AX216" s="11"/>
      <c r="AY216" s="105"/>
    </row>
    <row r="217" spans="1:51" s="13" customFormat="1" ht="47.25" outlineLevel="1" x14ac:dyDescent="0.25">
      <c r="A217" s="266" t="s">
        <v>327</v>
      </c>
      <c r="B217" s="65" t="s">
        <v>235</v>
      </c>
      <c r="C217" s="294" t="s">
        <v>54</v>
      </c>
      <c r="D217" s="266" t="str">
        <f>D216</f>
        <v>MERC/CAPEX/20162017/00774</v>
      </c>
      <c r="E217" s="295">
        <f>E216</f>
        <v>42608</v>
      </c>
      <c r="F217" s="68">
        <f>IF(F216=0,"-",F216)</f>
        <v>42643</v>
      </c>
      <c r="G217" s="192">
        <v>7.0965999999999996</v>
      </c>
      <c r="H217" s="192">
        <v>7.0965999999999996</v>
      </c>
      <c r="I217" s="11"/>
      <c r="J217" s="11"/>
      <c r="K217" s="68">
        <v>42643</v>
      </c>
      <c r="L217" s="149"/>
      <c r="M217" s="149"/>
      <c r="N217" s="149"/>
      <c r="O217" s="10"/>
      <c r="P217" s="56">
        <v>0</v>
      </c>
      <c r="Q217" s="85"/>
      <c r="R217" s="85"/>
      <c r="S217" s="85"/>
      <c r="T217" s="85">
        <f t="shared" si="41"/>
        <v>0</v>
      </c>
      <c r="U217" s="85"/>
      <c r="V217" s="85"/>
      <c r="W217" s="85"/>
      <c r="X217" s="193">
        <v>7.0965999999999996</v>
      </c>
      <c r="Y217" s="85"/>
      <c r="Z217" s="85"/>
      <c r="AA217" s="85"/>
      <c r="AB217" s="85"/>
      <c r="AC217" s="115"/>
      <c r="AD217" s="115"/>
      <c r="AE217" s="115"/>
      <c r="AF217" s="115"/>
      <c r="AG217" s="115"/>
      <c r="AH217" s="115"/>
      <c r="AI217" s="115"/>
      <c r="AJ217" s="56">
        <v>0</v>
      </c>
      <c r="AK217" s="56"/>
      <c r="AL217" s="56"/>
      <c r="AM217" s="56"/>
      <c r="AN217" s="96">
        <f t="shared" si="42"/>
        <v>0</v>
      </c>
      <c r="AO217" s="56"/>
      <c r="AP217" s="56"/>
      <c r="AQ217" s="85"/>
      <c r="AR217" s="193">
        <v>7.0965999999999996</v>
      </c>
      <c r="AS217" s="85"/>
      <c r="AT217" s="85"/>
      <c r="AU217" s="85"/>
      <c r="AV217" s="85"/>
      <c r="AW217" s="56"/>
      <c r="AX217" s="11" t="s">
        <v>458</v>
      </c>
      <c r="AY217" s="296" t="s">
        <v>336</v>
      </c>
    </row>
    <row r="218" spans="1:51" s="251" customFormat="1" ht="47.25" outlineLevel="1" x14ac:dyDescent="0.25">
      <c r="A218" s="238" t="s">
        <v>264</v>
      </c>
      <c r="B218" s="239" t="s">
        <v>236</v>
      </c>
      <c r="C218" s="238" t="s">
        <v>53</v>
      </c>
      <c r="D218" s="238" t="s">
        <v>310</v>
      </c>
      <c r="E218" s="240">
        <v>42844</v>
      </c>
      <c r="F218" s="240">
        <v>43052</v>
      </c>
      <c r="G218" s="241">
        <f>SUM(G219:G221)</f>
        <v>4.1500000000000004</v>
      </c>
      <c r="H218" s="241">
        <f>SUM(H219:H221)</f>
        <v>4.1500000000000004</v>
      </c>
      <c r="I218" s="230"/>
      <c r="J218" s="230"/>
      <c r="K218" s="242">
        <v>43052</v>
      </c>
      <c r="L218" s="243"/>
      <c r="M218" s="243"/>
      <c r="N218" s="243"/>
      <c r="O218" s="230"/>
      <c r="P218" s="244"/>
      <c r="Q218" s="245"/>
      <c r="R218" s="245"/>
      <c r="S218" s="245"/>
      <c r="T218" s="245">
        <f t="shared" si="41"/>
        <v>0</v>
      </c>
      <c r="U218" s="246"/>
      <c r="V218" s="246"/>
      <c r="W218" s="247"/>
      <c r="X218" s="247"/>
      <c r="Y218" s="247"/>
      <c r="Z218" s="247"/>
      <c r="AA218" s="247"/>
      <c r="AB218" s="247"/>
      <c r="AC218" s="248"/>
      <c r="AD218" s="248"/>
      <c r="AE218" s="248"/>
      <c r="AF218" s="248"/>
      <c r="AG218" s="248"/>
      <c r="AH218" s="248"/>
      <c r="AI218" s="248"/>
      <c r="AJ218" s="244"/>
      <c r="AK218" s="244"/>
      <c r="AL218" s="244"/>
      <c r="AM218" s="244"/>
      <c r="AN218" s="244">
        <f t="shared" si="42"/>
        <v>0</v>
      </c>
      <c r="AO218" s="249"/>
      <c r="AP218" s="249"/>
      <c r="AQ218" s="249"/>
      <c r="AR218" s="249"/>
      <c r="AS218" s="249"/>
      <c r="AT218" s="249"/>
      <c r="AU218" s="249"/>
      <c r="AV218" s="249"/>
      <c r="AW218" s="249"/>
      <c r="AX218" s="230"/>
      <c r="AY218" s="250"/>
    </row>
    <row r="219" spans="1:51" s="251" customFormat="1" ht="47.25" outlineLevel="1" x14ac:dyDescent="0.25">
      <c r="A219" s="252" t="s">
        <v>328</v>
      </c>
      <c r="B219" s="253" t="s">
        <v>237</v>
      </c>
      <c r="C219" s="254" t="s">
        <v>54</v>
      </c>
      <c r="D219" s="252" t="str">
        <f t="shared" ref="D219:E221" si="43">D218</f>
        <v>MERC/CAPEX/20172018/4653</v>
      </c>
      <c r="E219" s="255">
        <f t="shared" si="43"/>
        <v>42844</v>
      </c>
      <c r="F219" s="242">
        <f>IF(F218=0,"-",F218)</f>
        <v>43052</v>
      </c>
      <c r="G219" s="256">
        <f>2*1.45</f>
        <v>2.9</v>
      </c>
      <c r="H219" s="256">
        <f>2*1.45</f>
        <v>2.9</v>
      </c>
      <c r="I219" s="230"/>
      <c r="J219" s="230"/>
      <c r="K219" s="242">
        <v>43052</v>
      </c>
      <c r="L219" s="243"/>
      <c r="M219" s="243"/>
      <c r="N219" s="243"/>
      <c r="O219" s="230"/>
      <c r="P219" s="229">
        <v>0</v>
      </c>
      <c r="Q219" s="229">
        <v>0</v>
      </c>
      <c r="R219" s="229">
        <v>0</v>
      </c>
      <c r="S219" s="229">
        <v>0</v>
      </c>
      <c r="T219" s="229">
        <f t="shared" si="41"/>
        <v>0</v>
      </c>
      <c r="U219" s="177">
        <v>0.26772339999999994</v>
      </c>
      <c r="V219" s="269"/>
      <c r="W219" s="269"/>
      <c r="X219" s="269"/>
      <c r="Y219" s="269"/>
      <c r="Z219" s="269"/>
      <c r="AA219" s="269"/>
      <c r="AB219" s="269"/>
      <c r="AC219" s="248"/>
      <c r="AD219" s="248"/>
      <c r="AE219" s="248"/>
      <c r="AF219" s="248"/>
      <c r="AG219" s="248"/>
      <c r="AH219" s="248"/>
      <c r="AI219" s="248"/>
      <c r="AJ219" s="229">
        <v>0</v>
      </c>
      <c r="AK219" s="229">
        <v>0</v>
      </c>
      <c r="AL219" s="229">
        <v>0</v>
      </c>
      <c r="AM219" s="229">
        <v>0</v>
      </c>
      <c r="AN219" s="244">
        <f t="shared" si="42"/>
        <v>0</v>
      </c>
      <c r="AO219" s="177">
        <v>0.2677234</v>
      </c>
      <c r="AP219" s="269"/>
      <c r="AQ219" s="269"/>
      <c r="AR219" s="269"/>
      <c r="AS219" s="269"/>
      <c r="AT219" s="269"/>
      <c r="AU219" s="269"/>
      <c r="AV219" s="269"/>
      <c r="AW219" s="229"/>
      <c r="AX219" s="230"/>
      <c r="AY219" s="257" t="s">
        <v>342</v>
      </c>
    </row>
    <row r="220" spans="1:51" s="251" customFormat="1" ht="47.25" outlineLevel="1" x14ac:dyDescent="0.25">
      <c r="A220" s="252" t="s">
        <v>329</v>
      </c>
      <c r="B220" s="253" t="s">
        <v>238</v>
      </c>
      <c r="C220" s="254" t="s">
        <v>54</v>
      </c>
      <c r="D220" s="252" t="str">
        <f t="shared" si="43"/>
        <v>MERC/CAPEX/20172018/4653</v>
      </c>
      <c r="E220" s="255">
        <f t="shared" si="43"/>
        <v>42844</v>
      </c>
      <c r="F220" s="242">
        <f>IF(F219=0,"-",F219)</f>
        <v>43052</v>
      </c>
      <c r="G220" s="256">
        <f>1*1.25</f>
        <v>1.25</v>
      </c>
      <c r="H220" s="256">
        <f>1*1.25</f>
        <v>1.25</v>
      </c>
      <c r="I220" s="230"/>
      <c r="J220" s="230"/>
      <c r="K220" s="242">
        <v>43052</v>
      </c>
      <c r="L220" s="243"/>
      <c r="M220" s="243"/>
      <c r="N220" s="243"/>
      <c r="O220" s="230"/>
      <c r="P220" s="229">
        <v>0</v>
      </c>
      <c r="Q220" s="229">
        <v>0</v>
      </c>
      <c r="R220" s="229">
        <v>0</v>
      </c>
      <c r="S220" s="229">
        <v>0</v>
      </c>
      <c r="T220" s="229">
        <f t="shared" si="41"/>
        <v>0</v>
      </c>
      <c r="U220" s="177">
        <v>2.1846524010000001</v>
      </c>
      <c r="V220" s="269"/>
      <c r="W220" s="269"/>
      <c r="X220" s="269"/>
      <c r="Y220" s="269"/>
      <c r="Z220" s="269"/>
      <c r="AA220" s="269"/>
      <c r="AB220" s="269"/>
      <c r="AC220" s="248"/>
      <c r="AD220" s="248"/>
      <c r="AE220" s="248"/>
      <c r="AF220" s="248"/>
      <c r="AG220" s="248"/>
      <c r="AH220" s="248"/>
      <c r="AI220" s="248"/>
      <c r="AJ220" s="229">
        <v>0</v>
      </c>
      <c r="AK220" s="229">
        <v>0</v>
      </c>
      <c r="AL220" s="229">
        <v>0</v>
      </c>
      <c r="AM220" s="229">
        <v>0</v>
      </c>
      <c r="AN220" s="244">
        <f t="shared" si="42"/>
        <v>0</v>
      </c>
      <c r="AO220" s="177">
        <v>2.1846524010000001</v>
      </c>
      <c r="AP220" s="269"/>
      <c r="AQ220" s="85"/>
      <c r="AR220" s="269"/>
      <c r="AS220" s="269"/>
      <c r="AT220" s="269"/>
      <c r="AU220" s="269"/>
      <c r="AV220" s="269"/>
      <c r="AW220" s="229"/>
      <c r="AX220" s="230"/>
      <c r="AY220" s="257" t="s">
        <v>342</v>
      </c>
    </row>
    <row r="221" spans="1:51" s="251" customFormat="1" ht="15.75" outlineLevel="1" x14ac:dyDescent="0.25">
      <c r="A221" s="252"/>
      <c r="B221" s="253" t="s">
        <v>28</v>
      </c>
      <c r="C221" s="254" t="s">
        <v>28</v>
      </c>
      <c r="D221" s="252" t="str">
        <f t="shared" si="43"/>
        <v>MERC/CAPEX/20172018/4653</v>
      </c>
      <c r="E221" s="255">
        <f t="shared" si="43"/>
        <v>42844</v>
      </c>
      <c r="F221" s="242">
        <f>IF(F220=0,"-",F220)</f>
        <v>43052</v>
      </c>
      <c r="G221" s="256"/>
      <c r="H221" s="256"/>
      <c r="I221" s="230"/>
      <c r="J221" s="230"/>
      <c r="K221" s="242">
        <v>43052</v>
      </c>
      <c r="L221" s="243"/>
      <c r="M221" s="243"/>
      <c r="N221" s="243"/>
      <c r="O221" s="230"/>
      <c r="P221" s="229"/>
      <c r="Q221" s="269"/>
      <c r="R221" s="269"/>
      <c r="S221" s="269"/>
      <c r="T221" s="269">
        <f t="shared" si="41"/>
        <v>0</v>
      </c>
      <c r="U221" s="269"/>
      <c r="V221" s="269"/>
      <c r="W221" s="269"/>
      <c r="X221" s="269"/>
      <c r="Y221" s="269"/>
      <c r="Z221" s="269"/>
      <c r="AA221" s="269"/>
      <c r="AB221" s="269"/>
      <c r="AC221" s="248"/>
      <c r="AD221" s="248"/>
      <c r="AE221" s="248"/>
      <c r="AF221" s="248"/>
      <c r="AG221" s="248"/>
      <c r="AH221" s="248"/>
      <c r="AI221" s="248"/>
      <c r="AJ221" s="229"/>
      <c r="AK221" s="269"/>
      <c r="AL221" s="269"/>
      <c r="AM221" s="269"/>
      <c r="AN221" s="244">
        <f t="shared" si="42"/>
        <v>0</v>
      </c>
      <c r="AO221" s="269"/>
      <c r="AP221" s="269"/>
      <c r="AQ221" s="269"/>
      <c r="AR221" s="269"/>
      <c r="AS221" s="269"/>
      <c r="AT221" s="269"/>
      <c r="AU221" s="269"/>
      <c r="AV221" s="269"/>
      <c r="AW221" s="229"/>
      <c r="AX221" s="230"/>
      <c r="AY221" s="257"/>
    </row>
    <row r="222" spans="1:51" s="251" customFormat="1" ht="47.25" outlineLevel="1" x14ac:dyDescent="0.25">
      <c r="A222" s="238" t="s">
        <v>265</v>
      </c>
      <c r="B222" s="239" t="s">
        <v>239</v>
      </c>
      <c r="C222" s="238" t="s">
        <v>53</v>
      </c>
      <c r="D222" s="238" t="s">
        <v>311</v>
      </c>
      <c r="E222" s="240">
        <v>43112</v>
      </c>
      <c r="F222" s="240">
        <v>43137</v>
      </c>
      <c r="G222" s="241">
        <f>SUM(G223)</f>
        <v>9.0741999999999994</v>
      </c>
      <c r="H222" s="241">
        <f>SUM(H223)</f>
        <v>9.0741999999999994</v>
      </c>
      <c r="I222" s="230"/>
      <c r="J222" s="230"/>
      <c r="K222" s="242">
        <v>43137</v>
      </c>
      <c r="L222" s="243"/>
      <c r="M222" s="243"/>
      <c r="N222" s="243"/>
      <c r="O222" s="230"/>
      <c r="P222" s="244"/>
      <c r="Q222" s="245"/>
      <c r="R222" s="245"/>
      <c r="S222" s="245"/>
      <c r="T222" s="245">
        <f t="shared" si="41"/>
        <v>0</v>
      </c>
      <c r="U222" s="246"/>
      <c r="V222" s="246"/>
      <c r="W222" s="247"/>
      <c r="X222" s="247"/>
      <c r="Y222" s="247"/>
      <c r="Z222" s="247"/>
      <c r="AA222" s="247"/>
      <c r="AB222" s="247"/>
      <c r="AC222" s="248"/>
      <c r="AD222" s="248"/>
      <c r="AE222" s="248"/>
      <c r="AF222" s="248"/>
      <c r="AG222" s="248"/>
      <c r="AH222" s="248"/>
      <c r="AI222" s="248"/>
      <c r="AJ222" s="244"/>
      <c r="AK222" s="244"/>
      <c r="AL222" s="244"/>
      <c r="AM222" s="244"/>
      <c r="AN222" s="244">
        <f t="shared" si="42"/>
        <v>0</v>
      </c>
      <c r="AO222" s="249"/>
      <c r="AP222" s="249"/>
      <c r="AQ222" s="249"/>
      <c r="AR222" s="249"/>
      <c r="AS222" s="249"/>
      <c r="AT222" s="249"/>
      <c r="AU222" s="249"/>
      <c r="AV222" s="249"/>
      <c r="AW222" s="249"/>
      <c r="AX222" s="230"/>
      <c r="AY222" s="250"/>
    </row>
    <row r="223" spans="1:51" s="251" customFormat="1" ht="47.25" outlineLevel="1" x14ac:dyDescent="0.25">
      <c r="A223" s="252" t="s">
        <v>330</v>
      </c>
      <c r="B223" s="253" t="s">
        <v>240</v>
      </c>
      <c r="C223" s="254" t="s">
        <v>54</v>
      </c>
      <c r="D223" s="252" t="str">
        <f>D222</f>
        <v>MERC/CAPEX/20172018/0177</v>
      </c>
      <c r="E223" s="255">
        <f>E222</f>
        <v>43112</v>
      </c>
      <c r="F223" s="242">
        <f>IF(F222=0,"-",F222)</f>
        <v>43137</v>
      </c>
      <c r="G223" s="256">
        <v>9.0741999999999994</v>
      </c>
      <c r="H223" s="256">
        <v>9.0741999999999994</v>
      </c>
      <c r="I223" s="230"/>
      <c r="J223" s="230"/>
      <c r="K223" s="242">
        <v>43137</v>
      </c>
      <c r="L223" s="243"/>
      <c r="M223" s="243"/>
      <c r="N223" s="243"/>
      <c r="O223" s="230"/>
      <c r="P223" s="229">
        <v>0</v>
      </c>
      <c r="Q223" s="229">
        <v>1.1421614</v>
      </c>
      <c r="R223" s="229">
        <v>2.1162922960000001</v>
      </c>
      <c r="S223" s="229">
        <v>4.4785835450000002</v>
      </c>
      <c r="T223" s="229">
        <f t="shared" si="41"/>
        <v>7.7370372410000003</v>
      </c>
      <c r="U223" s="177">
        <v>1.2140461280000006</v>
      </c>
      <c r="V223" s="177">
        <v>0.66116859999999988</v>
      </c>
      <c r="W223" s="229">
        <v>0</v>
      </c>
      <c r="X223" s="229"/>
      <c r="Y223" s="229"/>
      <c r="Z223" s="229"/>
      <c r="AA223" s="229"/>
      <c r="AB223" s="229"/>
      <c r="AC223" s="248"/>
      <c r="AD223" s="248"/>
      <c r="AE223" s="248"/>
      <c r="AF223" s="248"/>
      <c r="AG223" s="248"/>
      <c r="AH223" s="248"/>
      <c r="AI223" s="248"/>
      <c r="AJ223" s="229">
        <v>0</v>
      </c>
      <c r="AK223" s="229">
        <v>0</v>
      </c>
      <c r="AL223" s="229">
        <v>2.1918659000000003</v>
      </c>
      <c r="AM223" s="229">
        <v>3.9370006000000002</v>
      </c>
      <c r="AN223" s="244">
        <f t="shared" si="42"/>
        <v>6.1288665000000009</v>
      </c>
      <c r="AO223" s="177">
        <v>2.822216869</v>
      </c>
      <c r="AP223" s="177">
        <v>0.6611686</v>
      </c>
      <c r="AQ223" s="229">
        <v>0</v>
      </c>
      <c r="AR223" s="229"/>
      <c r="AS223" s="229"/>
      <c r="AT223" s="229"/>
      <c r="AU223" s="229"/>
      <c r="AV223" s="229"/>
      <c r="AW223" s="229"/>
      <c r="AX223" s="230"/>
      <c r="AY223" s="257" t="s">
        <v>342</v>
      </c>
    </row>
    <row r="224" spans="1:51" s="251" customFormat="1" ht="47.25" outlineLevel="1" x14ac:dyDescent="0.25">
      <c r="A224" s="238" t="s">
        <v>266</v>
      </c>
      <c r="B224" s="239" t="s">
        <v>241</v>
      </c>
      <c r="C224" s="238" t="s">
        <v>53</v>
      </c>
      <c r="D224" s="238" t="s">
        <v>312</v>
      </c>
      <c r="E224" s="240">
        <v>43484</v>
      </c>
      <c r="F224" s="240">
        <v>43703</v>
      </c>
      <c r="G224" s="241">
        <f>SUM(G225:G227)</f>
        <v>11.13</v>
      </c>
      <c r="H224" s="241">
        <f>SUM(H225:H227)</f>
        <v>11.13</v>
      </c>
      <c r="I224" s="230"/>
      <c r="J224" s="230"/>
      <c r="K224" s="242">
        <v>43703</v>
      </c>
      <c r="L224" s="243"/>
      <c r="M224" s="243"/>
      <c r="N224" s="243"/>
      <c r="O224" s="230"/>
      <c r="P224" s="244"/>
      <c r="Q224" s="245"/>
      <c r="R224" s="245"/>
      <c r="S224" s="245"/>
      <c r="T224" s="245">
        <f t="shared" si="41"/>
        <v>0</v>
      </c>
      <c r="U224" s="246"/>
      <c r="V224" s="246"/>
      <c r="W224" s="247"/>
      <c r="X224" s="247"/>
      <c r="Y224" s="247"/>
      <c r="Z224" s="247"/>
      <c r="AA224" s="247"/>
      <c r="AB224" s="247"/>
      <c r="AC224" s="248"/>
      <c r="AD224" s="248"/>
      <c r="AE224" s="248"/>
      <c r="AF224" s="248"/>
      <c r="AG224" s="248"/>
      <c r="AH224" s="248"/>
      <c r="AI224" s="248"/>
      <c r="AJ224" s="244"/>
      <c r="AK224" s="244"/>
      <c r="AL224" s="244"/>
      <c r="AM224" s="244"/>
      <c r="AN224" s="244">
        <f t="shared" si="42"/>
        <v>0</v>
      </c>
      <c r="AO224" s="249"/>
      <c r="AP224" s="249"/>
      <c r="AQ224" s="249"/>
      <c r="AR224" s="249"/>
      <c r="AS224" s="249"/>
      <c r="AT224" s="249"/>
      <c r="AU224" s="249"/>
      <c r="AV224" s="249"/>
      <c r="AW224" s="249"/>
      <c r="AX224" s="230"/>
      <c r="AY224" s="250"/>
    </row>
    <row r="225" spans="1:51" s="251" customFormat="1" ht="105" outlineLevel="1" x14ac:dyDescent="0.25">
      <c r="A225" s="252" t="s">
        <v>331</v>
      </c>
      <c r="B225" s="253" t="s">
        <v>315</v>
      </c>
      <c r="C225" s="254" t="s">
        <v>54</v>
      </c>
      <c r="D225" s="252" t="str">
        <f t="shared" ref="D225:E227" si="44">D224</f>
        <v>MERC/CAPEX/2019-2020/643</v>
      </c>
      <c r="E225" s="255">
        <f t="shared" si="44"/>
        <v>43484</v>
      </c>
      <c r="F225" s="242">
        <f>IF(F224=0,"-",F224)</f>
        <v>43703</v>
      </c>
      <c r="G225" s="256">
        <v>1.73</v>
      </c>
      <c r="H225" s="256">
        <v>1.73</v>
      </c>
      <c r="I225" s="230"/>
      <c r="J225" s="230"/>
      <c r="K225" s="242">
        <v>43703</v>
      </c>
      <c r="L225" s="243"/>
      <c r="M225" s="243"/>
      <c r="N225" s="243"/>
      <c r="O225" s="271" t="s">
        <v>800</v>
      </c>
      <c r="P225" s="229">
        <v>0</v>
      </c>
      <c r="Q225" s="229">
        <v>0</v>
      </c>
      <c r="R225" s="229">
        <v>1.6959658</v>
      </c>
      <c r="S225" s="229">
        <v>0</v>
      </c>
      <c r="T225" s="229">
        <f t="shared" si="41"/>
        <v>1.6959658</v>
      </c>
      <c r="U225" s="229">
        <v>0</v>
      </c>
      <c r="V225" s="229">
        <v>0</v>
      </c>
      <c r="W225" s="229">
        <v>0</v>
      </c>
      <c r="X225" s="229"/>
      <c r="Y225" s="229"/>
      <c r="Z225" s="229"/>
      <c r="AA225" s="229"/>
      <c r="AB225" s="229"/>
      <c r="AC225" s="248"/>
      <c r="AD225" s="248"/>
      <c r="AE225" s="248"/>
      <c r="AF225" s="248"/>
      <c r="AG225" s="248"/>
      <c r="AH225" s="248"/>
      <c r="AI225" s="248"/>
      <c r="AJ225" s="229">
        <v>0</v>
      </c>
      <c r="AK225" s="229">
        <v>0</v>
      </c>
      <c r="AL225" s="229">
        <v>0</v>
      </c>
      <c r="AM225" s="229">
        <v>1.6959658</v>
      </c>
      <c r="AN225" s="244">
        <f t="shared" si="42"/>
        <v>1.6959658</v>
      </c>
      <c r="AO225" s="229">
        <v>0</v>
      </c>
      <c r="AP225" s="229">
        <v>0</v>
      </c>
      <c r="AQ225" s="229">
        <v>0</v>
      </c>
      <c r="AR225" s="229"/>
      <c r="AS225" s="229"/>
      <c r="AT225" s="229"/>
      <c r="AU225" s="229"/>
      <c r="AV225" s="229"/>
      <c r="AW225" s="229"/>
      <c r="AX225" s="230"/>
      <c r="AY225" s="257" t="s">
        <v>342</v>
      </c>
    </row>
    <row r="226" spans="1:51" s="251" customFormat="1" ht="63" outlineLevel="1" x14ac:dyDescent="0.25">
      <c r="A226" s="252" t="s">
        <v>332</v>
      </c>
      <c r="B226" s="253" t="s">
        <v>316</v>
      </c>
      <c r="C226" s="254" t="s">
        <v>54</v>
      </c>
      <c r="D226" s="252" t="str">
        <f t="shared" si="44"/>
        <v>MERC/CAPEX/2019-2020/643</v>
      </c>
      <c r="E226" s="255">
        <f t="shared" si="44"/>
        <v>43484</v>
      </c>
      <c r="F226" s="242">
        <f>IF(F225=0,"-",F225)</f>
        <v>43703</v>
      </c>
      <c r="G226" s="256">
        <v>9.4</v>
      </c>
      <c r="H226" s="256">
        <v>9.4</v>
      </c>
      <c r="I226" s="230"/>
      <c r="J226" s="230"/>
      <c r="K226" s="242">
        <v>43703</v>
      </c>
      <c r="L226" s="243"/>
      <c r="M226" s="243"/>
      <c r="N226" s="243"/>
      <c r="O226" s="230"/>
      <c r="P226" s="229">
        <v>0</v>
      </c>
      <c r="Q226" s="229">
        <v>4.4552521</v>
      </c>
      <c r="R226" s="229">
        <v>4.4552522000000003</v>
      </c>
      <c r="S226" s="229">
        <v>0</v>
      </c>
      <c r="T226" s="229">
        <f t="shared" si="41"/>
        <v>8.9105042999999995</v>
      </c>
      <c r="U226" s="229">
        <v>0</v>
      </c>
      <c r="V226" s="229">
        <v>0</v>
      </c>
      <c r="W226" s="229">
        <v>0</v>
      </c>
      <c r="X226" s="229"/>
      <c r="Y226" s="229"/>
      <c r="Z226" s="229"/>
      <c r="AA226" s="229"/>
      <c r="AB226" s="229"/>
      <c r="AC226" s="248"/>
      <c r="AD226" s="248"/>
      <c r="AE226" s="248"/>
      <c r="AF226" s="248"/>
      <c r="AG226" s="248"/>
      <c r="AH226" s="248"/>
      <c r="AI226" s="248"/>
      <c r="AJ226" s="229">
        <v>0</v>
      </c>
      <c r="AK226" s="229">
        <v>0</v>
      </c>
      <c r="AL226" s="229">
        <v>4.4552521</v>
      </c>
      <c r="AM226" s="229">
        <v>4.4552522000000003</v>
      </c>
      <c r="AN226" s="244">
        <f t="shared" si="42"/>
        <v>8.9105042999999995</v>
      </c>
      <c r="AO226" s="229">
        <v>0</v>
      </c>
      <c r="AP226" s="229">
        <v>0</v>
      </c>
      <c r="AQ226" s="229">
        <v>0</v>
      </c>
      <c r="AR226" s="229"/>
      <c r="AS226" s="229"/>
      <c r="AT226" s="229"/>
      <c r="AU226" s="229"/>
      <c r="AV226" s="229"/>
      <c r="AW226" s="229"/>
      <c r="AX226" s="230"/>
      <c r="AY226" s="257" t="s">
        <v>342</v>
      </c>
    </row>
    <row r="227" spans="1:51" s="251" customFormat="1" ht="15.75" outlineLevel="1" x14ac:dyDescent="0.25">
      <c r="A227" s="252"/>
      <c r="B227" s="253" t="s">
        <v>28</v>
      </c>
      <c r="C227" s="254" t="s">
        <v>28</v>
      </c>
      <c r="D227" s="252" t="str">
        <f t="shared" si="44"/>
        <v>MERC/CAPEX/2019-2020/643</v>
      </c>
      <c r="E227" s="255">
        <f t="shared" si="44"/>
        <v>43484</v>
      </c>
      <c r="F227" s="242">
        <f>IF(F226=0,"-",F226)</f>
        <v>43703</v>
      </c>
      <c r="G227" s="256"/>
      <c r="H227" s="256"/>
      <c r="I227" s="230"/>
      <c r="J227" s="230"/>
      <c r="K227" s="242">
        <v>43703</v>
      </c>
      <c r="L227" s="243"/>
      <c r="M227" s="243"/>
      <c r="N227" s="243"/>
      <c r="O227" s="230"/>
      <c r="P227" s="229"/>
      <c r="Q227" s="229">
        <v>0</v>
      </c>
      <c r="R227" s="229">
        <v>0</v>
      </c>
      <c r="S227" s="229">
        <v>0</v>
      </c>
      <c r="T227" s="229">
        <f t="shared" si="41"/>
        <v>0</v>
      </c>
      <c r="U227" s="229">
        <v>0</v>
      </c>
      <c r="V227" s="229">
        <v>0</v>
      </c>
      <c r="W227" s="229">
        <v>0</v>
      </c>
      <c r="X227" s="229"/>
      <c r="Y227" s="229"/>
      <c r="Z227" s="229"/>
      <c r="AA227" s="229"/>
      <c r="AB227" s="229"/>
      <c r="AC227" s="248"/>
      <c r="AD227" s="248"/>
      <c r="AE227" s="248"/>
      <c r="AF227" s="248"/>
      <c r="AG227" s="248"/>
      <c r="AH227" s="248"/>
      <c r="AI227" s="248"/>
      <c r="AJ227" s="229"/>
      <c r="AK227" s="229">
        <v>0</v>
      </c>
      <c r="AL227" s="229">
        <v>0</v>
      </c>
      <c r="AM227" s="229">
        <v>0</v>
      </c>
      <c r="AN227" s="244">
        <f t="shared" si="42"/>
        <v>0</v>
      </c>
      <c r="AO227" s="229">
        <v>0</v>
      </c>
      <c r="AP227" s="229">
        <v>0</v>
      </c>
      <c r="AQ227" s="229">
        <v>0</v>
      </c>
      <c r="AR227" s="229"/>
      <c r="AS227" s="229"/>
      <c r="AT227" s="229"/>
      <c r="AU227" s="229"/>
      <c r="AV227" s="229"/>
      <c r="AW227" s="229"/>
      <c r="AX227" s="230"/>
      <c r="AY227" s="257"/>
    </row>
    <row r="228" spans="1:51" s="251" customFormat="1" ht="47.25" outlineLevel="1" x14ac:dyDescent="0.25">
      <c r="A228" s="238" t="s">
        <v>267</v>
      </c>
      <c r="B228" s="239" t="s">
        <v>242</v>
      </c>
      <c r="C228" s="238" t="s">
        <v>53</v>
      </c>
      <c r="D228" s="238" t="s">
        <v>318</v>
      </c>
      <c r="E228" s="240">
        <v>43752</v>
      </c>
      <c r="F228" s="240">
        <v>44131</v>
      </c>
      <c r="G228" s="241">
        <f>SUM(G229:G231)</f>
        <v>3.7552319999999999</v>
      </c>
      <c r="H228" s="241">
        <f>SUM(H229:H231)</f>
        <v>3.7552319999999999</v>
      </c>
      <c r="I228" s="230"/>
      <c r="J228" s="230"/>
      <c r="K228" s="242">
        <v>44131</v>
      </c>
      <c r="L228" s="243"/>
      <c r="M228" s="243"/>
      <c r="N228" s="243"/>
      <c r="O228" s="230"/>
      <c r="P228" s="244"/>
      <c r="Q228" s="245"/>
      <c r="R228" s="245"/>
      <c r="S228" s="245"/>
      <c r="T228" s="245">
        <f t="shared" si="41"/>
        <v>0</v>
      </c>
      <c r="U228" s="246"/>
      <c r="V228" s="246"/>
      <c r="W228" s="247"/>
      <c r="X228" s="247"/>
      <c r="Y228" s="247"/>
      <c r="Z228" s="247"/>
      <c r="AA228" s="247"/>
      <c r="AB228" s="247"/>
      <c r="AC228" s="248"/>
      <c r="AD228" s="248"/>
      <c r="AE228" s="248"/>
      <c r="AF228" s="248"/>
      <c r="AG228" s="248"/>
      <c r="AH228" s="248"/>
      <c r="AI228" s="248"/>
      <c r="AJ228" s="244"/>
      <c r="AK228" s="244"/>
      <c r="AL228" s="244"/>
      <c r="AM228" s="244"/>
      <c r="AN228" s="244">
        <f t="shared" si="42"/>
        <v>0</v>
      </c>
      <c r="AO228" s="249"/>
      <c r="AP228" s="249"/>
      <c r="AQ228" s="249"/>
      <c r="AR228" s="249"/>
      <c r="AS228" s="249"/>
      <c r="AT228" s="249"/>
      <c r="AU228" s="249"/>
      <c r="AV228" s="249"/>
      <c r="AW228" s="249"/>
      <c r="AX228" s="230"/>
      <c r="AY228" s="250"/>
    </row>
    <row r="229" spans="1:51" s="251" customFormat="1" ht="47.25" outlineLevel="1" x14ac:dyDescent="0.25">
      <c r="A229" s="252" t="s">
        <v>333</v>
      </c>
      <c r="B229" s="253" t="s">
        <v>243</v>
      </c>
      <c r="C229" s="254" t="s">
        <v>54</v>
      </c>
      <c r="D229" s="252" t="str">
        <f t="shared" ref="D229:E231" si="45">D228</f>
        <v>MERC/CAPEX/2020-2021/WFH/SBR/37</v>
      </c>
      <c r="E229" s="255">
        <f t="shared" si="45"/>
        <v>43752</v>
      </c>
      <c r="F229" s="242">
        <f>IF(F228=0,"-",F228)</f>
        <v>44131</v>
      </c>
      <c r="G229" s="256">
        <f>2.42*1.18*1.02</f>
        <v>2.912712</v>
      </c>
      <c r="H229" s="256">
        <f>2.42*1.18*1.02</f>
        <v>2.912712</v>
      </c>
      <c r="I229" s="230"/>
      <c r="J229" s="230"/>
      <c r="K229" s="242">
        <v>44131</v>
      </c>
      <c r="L229" s="243"/>
      <c r="M229" s="243"/>
      <c r="N229" s="243"/>
      <c r="O229" s="230"/>
      <c r="P229" s="229"/>
      <c r="Q229" s="229">
        <v>0</v>
      </c>
      <c r="R229" s="229">
        <v>0</v>
      </c>
      <c r="S229" s="229">
        <v>0</v>
      </c>
      <c r="T229" s="229">
        <f t="shared" si="41"/>
        <v>0</v>
      </c>
      <c r="U229" s="177">
        <v>2.8883319000000003</v>
      </c>
      <c r="V229" s="229"/>
      <c r="W229" s="229">
        <v>0</v>
      </c>
      <c r="X229" s="229"/>
      <c r="Y229" s="229"/>
      <c r="Z229" s="229"/>
      <c r="AA229" s="229"/>
      <c r="AB229" s="229"/>
      <c r="AC229" s="248"/>
      <c r="AD229" s="248"/>
      <c r="AE229" s="248"/>
      <c r="AF229" s="248"/>
      <c r="AG229" s="248"/>
      <c r="AH229" s="248"/>
      <c r="AI229" s="248"/>
      <c r="AJ229" s="229"/>
      <c r="AK229" s="229">
        <v>0</v>
      </c>
      <c r="AL229" s="229">
        <v>0</v>
      </c>
      <c r="AM229" s="229">
        <v>0</v>
      </c>
      <c r="AN229" s="244">
        <f t="shared" si="42"/>
        <v>0</v>
      </c>
      <c r="AO229" s="177">
        <v>2.8883319000000003</v>
      </c>
      <c r="AP229" s="229"/>
      <c r="AQ229" s="229">
        <v>0</v>
      </c>
      <c r="AR229" s="229"/>
      <c r="AS229" s="229"/>
      <c r="AT229" s="229"/>
      <c r="AU229" s="229"/>
      <c r="AV229" s="229"/>
      <c r="AW229" s="229"/>
      <c r="AX229" s="230"/>
      <c r="AY229" s="257" t="s">
        <v>342</v>
      </c>
    </row>
    <row r="230" spans="1:51" s="251" customFormat="1" ht="63" outlineLevel="1" x14ac:dyDescent="0.25">
      <c r="A230" s="252" t="s">
        <v>334</v>
      </c>
      <c r="B230" s="253" t="s">
        <v>244</v>
      </c>
      <c r="C230" s="254" t="s">
        <v>54</v>
      </c>
      <c r="D230" s="252" t="str">
        <f t="shared" si="45"/>
        <v>MERC/CAPEX/2020-2021/WFH/SBR/37</v>
      </c>
      <c r="E230" s="255">
        <f t="shared" si="45"/>
        <v>43752</v>
      </c>
      <c r="F230" s="242">
        <f>IF(F229=0,"-",F229)</f>
        <v>44131</v>
      </c>
      <c r="G230" s="256">
        <f>0.7*1.18*1.02</f>
        <v>0.84251999999999994</v>
      </c>
      <c r="H230" s="256">
        <f>0.7*1.18*1.02</f>
        <v>0.84251999999999994</v>
      </c>
      <c r="I230" s="230"/>
      <c r="J230" s="230"/>
      <c r="K230" s="242">
        <v>44131</v>
      </c>
      <c r="L230" s="243"/>
      <c r="M230" s="243"/>
      <c r="N230" s="243"/>
      <c r="O230" s="230"/>
      <c r="P230" s="229"/>
      <c r="Q230" s="229">
        <v>0</v>
      </c>
      <c r="R230" s="229">
        <v>0</v>
      </c>
      <c r="S230" s="229">
        <v>0</v>
      </c>
      <c r="T230" s="229">
        <f t="shared" si="41"/>
        <v>0</v>
      </c>
      <c r="U230" s="177">
        <v>0.84251999999999994</v>
      </c>
      <c r="V230" s="229"/>
      <c r="W230" s="229">
        <v>0</v>
      </c>
      <c r="X230" s="229"/>
      <c r="Y230" s="229"/>
      <c r="Z230" s="229"/>
      <c r="AA230" s="229"/>
      <c r="AB230" s="229"/>
      <c r="AC230" s="248"/>
      <c r="AD230" s="248"/>
      <c r="AE230" s="248"/>
      <c r="AF230" s="248"/>
      <c r="AG230" s="248"/>
      <c r="AH230" s="248"/>
      <c r="AI230" s="248"/>
      <c r="AJ230" s="229"/>
      <c r="AK230" s="229">
        <v>0</v>
      </c>
      <c r="AL230" s="229">
        <v>0</v>
      </c>
      <c r="AM230" s="229">
        <v>0</v>
      </c>
      <c r="AN230" s="244">
        <f t="shared" si="42"/>
        <v>0</v>
      </c>
      <c r="AO230" s="177">
        <v>0.84251999999999994</v>
      </c>
      <c r="AP230" s="229"/>
      <c r="AQ230" s="229">
        <v>0</v>
      </c>
      <c r="AR230" s="229"/>
      <c r="AS230" s="229"/>
      <c r="AT230" s="229"/>
      <c r="AU230" s="229"/>
      <c r="AV230" s="229"/>
      <c r="AW230" s="229"/>
      <c r="AX230" s="230"/>
      <c r="AY230" s="257" t="s">
        <v>342</v>
      </c>
    </row>
    <row r="231" spans="1:51" s="251" customFormat="1" ht="31.5" outlineLevel="1" x14ac:dyDescent="0.25">
      <c r="A231" s="252"/>
      <c r="B231" s="253" t="s">
        <v>28</v>
      </c>
      <c r="C231" s="254" t="s">
        <v>28</v>
      </c>
      <c r="D231" s="252" t="str">
        <f t="shared" si="45"/>
        <v>MERC/CAPEX/2020-2021/WFH/SBR/37</v>
      </c>
      <c r="E231" s="255">
        <f t="shared" si="45"/>
        <v>43752</v>
      </c>
      <c r="F231" s="242">
        <f>IF(F230=0,"-",F230)</f>
        <v>44131</v>
      </c>
      <c r="G231" s="256">
        <v>0</v>
      </c>
      <c r="H231" s="256">
        <v>0</v>
      </c>
      <c r="I231" s="230"/>
      <c r="J231" s="230"/>
      <c r="K231" s="242">
        <v>44131</v>
      </c>
      <c r="L231" s="243"/>
      <c r="M231" s="243"/>
      <c r="N231" s="243"/>
      <c r="O231" s="230"/>
      <c r="P231" s="229"/>
      <c r="Q231" s="229">
        <v>0</v>
      </c>
      <c r="R231" s="229">
        <v>0</v>
      </c>
      <c r="S231" s="229">
        <v>0</v>
      </c>
      <c r="T231" s="229">
        <f t="shared" si="41"/>
        <v>0</v>
      </c>
      <c r="U231" s="229">
        <v>0</v>
      </c>
      <c r="V231" s="229">
        <v>0</v>
      </c>
      <c r="W231" s="229">
        <v>0</v>
      </c>
      <c r="X231" s="229"/>
      <c r="Y231" s="229"/>
      <c r="Z231" s="229"/>
      <c r="AA231" s="229"/>
      <c r="AB231" s="229"/>
      <c r="AC231" s="248"/>
      <c r="AD231" s="248"/>
      <c r="AE231" s="248"/>
      <c r="AF231" s="248"/>
      <c r="AG231" s="248"/>
      <c r="AH231" s="248"/>
      <c r="AI231" s="248"/>
      <c r="AJ231" s="229"/>
      <c r="AK231" s="229">
        <v>0</v>
      </c>
      <c r="AL231" s="229">
        <v>0</v>
      </c>
      <c r="AM231" s="229">
        <v>0</v>
      </c>
      <c r="AN231" s="244">
        <f t="shared" si="42"/>
        <v>0</v>
      </c>
      <c r="AO231" s="229">
        <v>0</v>
      </c>
      <c r="AP231" s="229">
        <v>0</v>
      </c>
      <c r="AQ231" s="229">
        <v>0</v>
      </c>
      <c r="AR231" s="229"/>
      <c r="AS231" s="229"/>
      <c r="AT231" s="229"/>
      <c r="AU231" s="229"/>
      <c r="AV231" s="229"/>
      <c r="AW231" s="229"/>
      <c r="AX231" s="230"/>
      <c r="AY231" s="257"/>
    </row>
    <row r="232" spans="1:51" s="251" customFormat="1" ht="63" outlineLevel="1" x14ac:dyDescent="0.25">
      <c r="A232" s="238">
        <v>40</v>
      </c>
      <c r="B232" s="239" t="s">
        <v>245</v>
      </c>
      <c r="C232" s="238" t="s">
        <v>53</v>
      </c>
      <c r="D232" s="238" t="s">
        <v>313</v>
      </c>
      <c r="E232" s="240">
        <v>44202</v>
      </c>
      <c r="F232" s="240">
        <v>44357</v>
      </c>
      <c r="G232" s="241">
        <f>SUM(G233:G235)</f>
        <v>10.89</v>
      </c>
      <c r="H232" s="241">
        <f>SUM(H233:H235)</f>
        <v>10.89</v>
      </c>
      <c r="I232" s="230"/>
      <c r="J232" s="230"/>
      <c r="K232" s="242">
        <v>44357</v>
      </c>
      <c r="L232" s="243"/>
      <c r="M232" s="243"/>
      <c r="N232" s="243"/>
      <c r="O232" s="230"/>
      <c r="P232" s="244"/>
      <c r="Q232" s="245"/>
      <c r="R232" s="245"/>
      <c r="S232" s="245"/>
      <c r="T232" s="245">
        <f t="shared" si="41"/>
        <v>0</v>
      </c>
      <c r="U232" s="246"/>
      <c r="V232" s="246"/>
      <c r="W232" s="247"/>
      <c r="X232" s="247"/>
      <c r="Y232" s="247"/>
      <c r="Z232" s="247"/>
      <c r="AA232" s="247"/>
      <c r="AB232" s="247"/>
      <c r="AC232" s="248"/>
      <c r="AD232" s="248"/>
      <c r="AE232" s="248"/>
      <c r="AF232" s="248"/>
      <c r="AG232" s="248"/>
      <c r="AH232" s="248"/>
      <c r="AI232" s="248"/>
      <c r="AJ232" s="244"/>
      <c r="AK232" s="244"/>
      <c r="AL232" s="244"/>
      <c r="AM232" s="244"/>
      <c r="AN232" s="244">
        <f t="shared" si="42"/>
        <v>0</v>
      </c>
      <c r="AO232" s="249"/>
      <c r="AP232" s="249"/>
      <c r="AQ232" s="249"/>
      <c r="AR232" s="249"/>
      <c r="AS232" s="249"/>
      <c r="AT232" s="249"/>
      <c r="AU232" s="249"/>
      <c r="AV232" s="249"/>
      <c r="AW232" s="249"/>
      <c r="AX232" s="230"/>
      <c r="AY232" s="250"/>
    </row>
    <row r="233" spans="1:51" s="251" customFormat="1" ht="47.25" outlineLevel="1" x14ac:dyDescent="0.25">
      <c r="A233" s="252">
        <v>40.1</v>
      </c>
      <c r="B233" s="253" t="s">
        <v>246</v>
      </c>
      <c r="C233" s="254" t="s">
        <v>54</v>
      </c>
      <c r="D233" s="252" t="str">
        <f t="shared" ref="D233:E235" si="46">D232</f>
        <v>MERC/CAPEX/2021-2022/ WFH/SBR/ 10</v>
      </c>
      <c r="E233" s="255">
        <f t="shared" si="46"/>
        <v>44202</v>
      </c>
      <c r="F233" s="242">
        <f>IF(F232=0,"-",F232)</f>
        <v>44357</v>
      </c>
      <c r="G233" s="256">
        <v>6.2</v>
      </c>
      <c r="H233" s="256">
        <v>6.2</v>
      </c>
      <c r="I233" s="230"/>
      <c r="J233" s="230"/>
      <c r="K233" s="242">
        <v>44357</v>
      </c>
      <c r="L233" s="243"/>
      <c r="M233" s="243"/>
      <c r="N233" s="243"/>
      <c r="O233" s="230"/>
      <c r="P233" s="229"/>
      <c r="Q233" s="229">
        <v>0</v>
      </c>
      <c r="R233" s="229">
        <v>0</v>
      </c>
      <c r="S233" s="229">
        <v>0</v>
      </c>
      <c r="T233" s="229">
        <f t="shared" si="41"/>
        <v>0</v>
      </c>
      <c r="U233" s="177">
        <v>6.0121000000000002</v>
      </c>
      <c r="V233" s="229">
        <v>0</v>
      </c>
      <c r="W233" s="229">
        <v>0</v>
      </c>
      <c r="X233" s="229"/>
      <c r="Y233" s="229"/>
      <c r="Z233" s="229"/>
      <c r="AA233" s="229"/>
      <c r="AB233" s="229"/>
      <c r="AC233" s="248"/>
      <c r="AD233" s="248"/>
      <c r="AE233" s="248"/>
      <c r="AF233" s="248"/>
      <c r="AG233" s="248"/>
      <c r="AH233" s="248"/>
      <c r="AI233" s="248"/>
      <c r="AJ233" s="229"/>
      <c r="AK233" s="229"/>
      <c r="AL233" s="229"/>
      <c r="AM233" s="229"/>
      <c r="AN233" s="244">
        <f t="shared" si="42"/>
        <v>0</v>
      </c>
      <c r="AO233" s="267">
        <v>6.0121000000000002</v>
      </c>
      <c r="AP233" s="229">
        <v>0</v>
      </c>
      <c r="AQ233" s="229">
        <v>0</v>
      </c>
      <c r="AR233" s="229"/>
      <c r="AS233" s="229"/>
      <c r="AT233" s="229"/>
      <c r="AU233" s="229"/>
      <c r="AV233" s="229"/>
      <c r="AW233" s="229"/>
      <c r="AX233" s="230"/>
      <c r="AY233" s="257" t="s">
        <v>342</v>
      </c>
    </row>
    <row r="234" spans="1:51" s="251" customFormat="1" ht="405" outlineLevel="1" x14ac:dyDescent="0.25">
      <c r="A234" s="252">
        <v>40.200000000000003</v>
      </c>
      <c r="B234" s="253" t="s">
        <v>247</v>
      </c>
      <c r="C234" s="254" t="s">
        <v>54</v>
      </c>
      <c r="D234" s="252" t="str">
        <f t="shared" si="46"/>
        <v>MERC/CAPEX/2021-2022/ WFH/SBR/ 10</v>
      </c>
      <c r="E234" s="255">
        <f t="shared" si="46"/>
        <v>44202</v>
      </c>
      <c r="F234" s="242">
        <f>IF(F233=0,"-",F233)</f>
        <v>44357</v>
      </c>
      <c r="G234" s="256">
        <v>4.3899999999999997</v>
      </c>
      <c r="H234" s="256">
        <v>4.3899999999999997</v>
      </c>
      <c r="I234" s="230"/>
      <c r="J234" s="230"/>
      <c r="K234" s="242">
        <v>44357</v>
      </c>
      <c r="L234" s="243"/>
      <c r="M234" s="243"/>
      <c r="N234" s="243"/>
      <c r="O234" s="271" t="s">
        <v>801</v>
      </c>
      <c r="P234" s="229"/>
      <c r="Q234" s="229">
        <v>0</v>
      </c>
      <c r="R234" s="229">
        <v>0</v>
      </c>
      <c r="S234" s="229">
        <v>0</v>
      </c>
      <c r="T234" s="229">
        <f t="shared" si="41"/>
        <v>0</v>
      </c>
      <c r="U234" s="177">
        <v>4.3293638999999997</v>
      </c>
      <c r="V234" s="229"/>
      <c r="W234" s="229">
        <v>0</v>
      </c>
      <c r="X234" s="229"/>
      <c r="Y234" s="229"/>
      <c r="Z234" s="229"/>
      <c r="AA234" s="229"/>
      <c r="AB234" s="229"/>
      <c r="AC234" s="248"/>
      <c r="AD234" s="248"/>
      <c r="AE234" s="248"/>
      <c r="AF234" s="248"/>
      <c r="AG234" s="248"/>
      <c r="AH234" s="248"/>
      <c r="AI234" s="248"/>
      <c r="AJ234" s="229"/>
      <c r="AK234" s="229"/>
      <c r="AL234" s="229"/>
      <c r="AM234" s="229"/>
      <c r="AN234" s="244">
        <f t="shared" si="42"/>
        <v>0</v>
      </c>
      <c r="AO234" s="267">
        <v>4.3293638999999997</v>
      </c>
      <c r="AP234" s="229"/>
      <c r="AQ234" s="229">
        <v>0</v>
      </c>
      <c r="AR234" s="229"/>
      <c r="AS234" s="229"/>
      <c r="AT234" s="229"/>
      <c r="AU234" s="229"/>
      <c r="AV234" s="229"/>
      <c r="AW234" s="229"/>
      <c r="AX234" s="230"/>
      <c r="AY234" s="257" t="s">
        <v>342</v>
      </c>
    </row>
    <row r="235" spans="1:51" s="251" customFormat="1" ht="31.5" outlineLevel="1" x14ac:dyDescent="0.25">
      <c r="A235" s="252"/>
      <c r="B235" s="253" t="s">
        <v>28</v>
      </c>
      <c r="C235" s="254" t="s">
        <v>28</v>
      </c>
      <c r="D235" s="252" t="str">
        <f t="shared" si="46"/>
        <v>MERC/CAPEX/2021-2022/ WFH/SBR/ 10</v>
      </c>
      <c r="E235" s="255">
        <f t="shared" si="46"/>
        <v>44202</v>
      </c>
      <c r="F235" s="242">
        <f>IF(F234=0,"-",F234)</f>
        <v>44357</v>
      </c>
      <c r="G235" s="256">
        <v>0.3</v>
      </c>
      <c r="H235" s="256">
        <v>0.3</v>
      </c>
      <c r="I235" s="230"/>
      <c r="J235" s="230"/>
      <c r="K235" s="242">
        <v>44357</v>
      </c>
      <c r="L235" s="243"/>
      <c r="M235" s="243"/>
      <c r="N235" s="243"/>
      <c r="O235" s="230"/>
      <c r="P235" s="229"/>
      <c r="Q235" s="229">
        <v>0</v>
      </c>
      <c r="R235" s="229">
        <v>0</v>
      </c>
      <c r="S235" s="229">
        <v>0</v>
      </c>
      <c r="T235" s="229">
        <f t="shared" si="41"/>
        <v>0</v>
      </c>
      <c r="U235" s="229">
        <v>0</v>
      </c>
      <c r="V235" s="229">
        <v>0</v>
      </c>
      <c r="W235" s="229">
        <v>0</v>
      </c>
      <c r="X235" s="229"/>
      <c r="Y235" s="229"/>
      <c r="Z235" s="229"/>
      <c r="AA235" s="229"/>
      <c r="AB235" s="229"/>
      <c r="AC235" s="248"/>
      <c r="AD235" s="248"/>
      <c r="AE235" s="248"/>
      <c r="AF235" s="248"/>
      <c r="AG235" s="248"/>
      <c r="AH235" s="248"/>
      <c r="AI235" s="248"/>
      <c r="AJ235" s="229"/>
      <c r="AK235" s="229"/>
      <c r="AL235" s="229"/>
      <c r="AM235" s="229"/>
      <c r="AN235" s="244">
        <f t="shared" si="42"/>
        <v>0</v>
      </c>
      <c r="AO235" s="229">
        <v>0</v>
      </c>
      <c r="AP235" s="229">
        <v>0</v>
      </c>
      <c r="AQ235" s="229">
        <v>0</v>
      </c>
      <c r="AR235" s="229"/>
      <c r="AS235" s="229"/>
      <c r="AT235" s="229"/>
      <c r="AU235" s="229"/>
      <c r="AV235" s="229"/>
      <c r="AW235" s="229"/>
      <c r="AX235" s="230"/>
      <c r="AY235" s="257"/>
    </row>
    <row r="236" spans="1:51" s="251" customFormat="1" ht="110.25" outlineLevel="1" x14ac:dyDescent="0.25">
      <c r="A236" s="238">
        <v>41</v>
      </c>
      <c r="B236" s="239" t="s">
        <v>248</v>
      </c>
      <c r="C236" s="238" t="s">
        <v>53</v>
      </c>
      <c r="D236" s="238" t="s">
        <v>366</v>
      </c>
      <c r="E236" s="240">
        <v>44203</v>
      </c>
      <c r="F236" s="240">
        <v>44760</v>
      </c>
      <c r="G236" s="241">
        <f>SUM(G237:G240)</f>
        <v>14.06</v>
      </c>
      <c r="H236" s="241">
        <f>SUM(H237:H240)</f>
        <v>14.06</v>
      </c>
      <c r="I236" s="230"/>
      <c r="J236" s="230"/>
      <c r="K236" s="242">
        <v>44760</v>
      </c>
      <c r="L236" s="243"/>
      <c r="M236" s="243"/>
      <c r="N236" s="243"/>
      <c r="O236" s="230"/>
      <c r="P236" s="244"/>
      <c r="Q236" s="245"/>
      <c r="R236" s="245"/>
      <c r="S236" s="245"/>
      <c r="T236" s="245">
        <f t="shared" si="41"/>
        <v>0</v>
      </c>
      <c r="U236" s="246"/>
      <c r="V236" s="246"/>
      <c r="W236" s="247"/>
      <c r="X236" s="247"/>
      <c r="Y236" s="247"/>
      <c r="Z236" s="247"/>
      <c r="AA236" s="247"/>
      <c r="AB236" s="247"/>
      <c r="AC236" s="248"/>
      <c r="AD236" s="248"/>
      <c r="AE236" s="248"/>
      <c r="AF236" s="248"/>
      <c r="AG236" s="248"/>
      <c r="AH236" s="248"/>
      <c r="AI236" s="248"/>
      <c r="AJ236" s="244"/>
      <c r="AK236" s="244"/>
      <c r="AL236" s="244"/>
      <c r="AM236" s="244"/>
      <c r="AN236" s="244">
        <f t="shared" si="42"/>
        <v>0</v>
      </c>
      <c r="AO236" s="249"/>
      <c r="AP236" s="249"/>
      <c r="AQ236" s="249"/>
      <c r="AR236" s="249"/>
      <c r="AS236" s="249"/>
      <c r="AT236" s="249"/>
      <c r="AU236" s="249"/>
      <c r="AV236" s="249"/>
      <c r="AW236" s="249"/>
      <c r="AX236" s="230"/>
      <c r="AY236" s="250"/>
    </row>
    <row r="237" spans="1:51" s="251" customFormat="1" ht="360" outlineLevel="1" x14ac:dyDescent="0.25">
      <c r="A237" s="252">
        <v>41.1</v>
      </c>
      <c r="B237" s="253" t="s">
        <v>249</v>
      </c>
      <c r="C237" s="254" t="s">
        <v>54</v>
      </c>
      <c r="D237" s="252" t="str">
        <f t="shared" ref="D237:E240" si="47">D236</f>
        <v>MERC/CAPEX/2022-2023/0321</v>
      </c>
      <c r="E237" s="255">
        <f t="shared" si="47"/>
        <v>44203</v>
      </c>
      <c r="F237" s="242">
        <f>IF(F236=0,"-",F236)</f>
        <v>44760</v>
      </c>
      <c r="G237" s="256">
        <v>6.08</v>
      </c>
      <c r="H237" s="256">
        <v>6.08</v>
      </c>
      <c r="I237" s="230"/>
      <c r="J237" s="230"/>
      <c r="K237" s="242">
        <v>44760</v>
      </c>
      <c r="L237" s="243"/>
      <c r="M237" s="243"/>
      <c r="N237" s="243"/>
      <c r="O237" s="302" t="s">
        <v>802</v>
      </c>
      <c r="P237" s="229"/>
      <c r="Q237" s="229">
        <v>0</v>
      </c>
      <c r="R237" s="229">
        <v>0</v>
      </c>
      <c r="S237" s="229">
        <v>0</v>
      </c>
      <c r="T237" s="229">
        <f t="shared" si="41"/>
        <v>0</v>
      </c>
      <c r="U237" s="229">
        <v>0</v>
      </c>
      <c r="V237" s="177">
        <v>3.607024</v>
      </c>
      <c r="W237" s="63">
        <v>2.4700000000000002</v>
      </c>
      <c r="X237" s="229"/>
      <c r="Y237" s="229"/>
      <c r="Z237" s="229"/>
      <c r="AA237" s="229"/>
      <c r="AB237" s="229"/>
      <c r="AC237" s="248"/>
      <c r="AD237" s="248"/>
      <c r="AE237" s="248"/>
      <c r="AF237" s="248"/>
      <c r="AG237" s="248"/>
      <c r="AH237" s="248"/>
      <c r="AI237" s="248"/>
      <c r="AJ237" s="229"/>
      <c r="AK237" s="229"/>
      <c r="AL237" s="229"/>
      <c r="AM237" s="229"/>
      <c r="AN237" s="244">
        <f t="shared" si="42"/>
        <v>0</v>
      </c>
      <c r="AO237" s="229">
        <v>0</v>
      </c>
      <c r="AP237" s="177">
        <v>3.607024</v>
      </c>
      <c r="AQ237" s="63">
        <v>2.4700000000000002</v>
      </c>
      <c r="AR237" s="229"/>
      <c r="AS237" s="229"/>
      <c r="AT237" s="229"/>
      <c r="AU237" s="229"/>
      <c r="AV237" s="229"/>
      <c r="AW237" s="229"/>
      <c r="AX237" s="230" t="s">
        <v>365</v>
      </c>
      <c r="AY237" s="257" t="s">
        <v>364</v>
      </c>
    </row>
    <row r="238" spans="1:51" s="251" customFormat="1" ht="408" outlineLevel="1" x14ac:dyDescent="0.25">
      <c r="A238" s="252">
        <v>41.2</v>
      </c>
      <c r="B238" s="253" t="s">
        <v>250</v>
      </c>
      <c r="C238" s="254" t="s">
        <v>54</v>
      </c>
      <c r="D238" s="252" t="str">
        <f t="shared" si="47"/>
        <v>MERC/CAPEX/2022-2023/0321</v>
      </c>
      <c r="E238" s="255">
        <f t="shared" si="47"/>
        <v>44203</v>
      </c>
      <c r="F238" s="242">
        <f>IF(F237=0,"-",F237)</f>
        <v>44760</v>
      </c>
      <c r="G238" s="256">
        <v>5.28</v>
      </c>
      <c r="H238" s="256">
        <v>5.28</v>
      </c>
      <c r="I238" s="230"/>
      <c r="J238" s="230"/>
      <c r="K238" s="242">
        <v>44760</v>
      </c>
      <c r="L238" s="243"/>
      <c r="M238" s="243"/>
      <c r="N238" s="243"/>
      <c r="O238" s="302" t="s">
        <v>803</v>
      </c>
      <c r="P238" s="229"/>
      <c r="Q238" s="229">
        <v>0</v>
      </c>
      <c r="R238" s="229">
        <v>0</v>
      </c>
      <c r="S238" s="229">
        <v>0</v>
      </c>
      <c r="T238" s="229">
        <f t="shared" si="41"/>
        <v>0</v>
      </c>
      <c r="U238" s="229"/>
      <c r="V238" s="177">
        <v>2.7090321999999998</v>
      </c>
      <c r="W238" s="229"/>
      <c r="X238" s="63">
        <v>2.5709678000000005</v>
      </c>
      <c r="Y238" s="229"/>
      <c r="Z238" s="229"/>
      <c r="AA238" s="229"/>
      <c r="AB238" s="229"/>
      <c r="AC238" s="248"/>
      <c r="AD238" s="248"/>
      <c r="AE238" s="248"/>
      <c r="AF238" s="248"/>
      <c r="AG238" s="248"/>
      <c r="AH238" s="248"/>
      <c r="AI238" s="248"/>
      <c r="AJ238" s="229"/>
      <c r="AK238" s="229"/>
      <c r="AL238" s="229"/>
      <c r="AM238" s="229"/>
      <c r="AN238" s="244">
        <f t="shared" si="42"/>
        <v>0</v>
      </c>
      <c r="AO238" s="229">
        <v>0</v>
      </c>
      <c r="AP238" s="177">
        <v>2.3456039999999998</v>
      </c>
      <c r="AQ238" s="63">
        <v>0.36342819999999998</v>
      </c>
      <c r="AR238" s="63">
        <v>2.5709678000000005</v>
      </c>
      <c r="AS238" s="229"/>
      <c r="AT238" s="229"/>
      <c r="AU238" s="229"/>
      <c r="AV238" s="229"/>
      <c r="AW238" s="229"/>
      <c r="AX238" s="230" t="s">
        <v>365</v>
      </c>
      <c r="AY238" s="257" t="s">
        <v>364</v>
      </c>
    </row>
    <row r="239" spans="1:51" s="251" customFormat="1" ht="336" outlineLevel="1" x14ac:dyDescent="0.25">
      <c r="A239" s="252">
        <v>41.3</v>
      </c>
      <c r="B239" s="253" t="s">
        <v>251</v>
      </c>
      <c r="C239" s="254" t="s">
        <v>54</v>
      </c>
      <c r="D239" s="252" t="str">
        <f t="shared" si="47"/>
        <v>MERC/CAPEX/2022-2023/0321</v>
      </c>
      <c r="E239" s="255">
        <f t="shared" si="47"/>
        <v>44203</v>
      </c>
      <c r="F239" s="242">
        <f>IF(F238=0,"-",F238)</f>
        <v>44760</v>
      </c>
      <c r="G239" s="256">
        <v>1.98</v>
      </c>
      <c r="H239" s="256">
        <v>1.98</v>
      </c>
      <c r="I239" s="230"/>
      <c r="J239" s="230"/>
      <c r="K239" s="242">
        <v>44760</v>
      </c>
      <c r="L239" s="243"/>
      <c r="M239" s="243"/>
      <c r="N239" s="243"/>
      <c r="O239" s="302" t="s">
        <v>804</v>
      </c>
      <c r="P239" s="229"/>
      <c r="Q239" s="229">
        <v>0</v>
      </c>
      <c r="R239" s="229">
        <v>0</v>
      </c>
      <c r="S239" s="229">
        <v>0</v>
      </c>
      <c r="T239" s="229">
        <f t="shared" si="41"/>
        <v>0</v>
      </c>
      <c r="U239" s="177">
        <v>1.7286999999999999</v>
      </c>
      <c r="V239" s="229">
        <v>0</v>
      </c>
      <c r="W239" s="229">
        <v>0</v>
      </c>
      <c r="X239" s="63">
        <v>0.25130000000000008</v>
      </c>
      <c r="Y239" s="229"/>
      <c r="Z239" s="229"/>
      <c r="AA239" s="229"/>
      <c r="AB239" s="229"/>
      <c r="AC239" s="248"/>
      <c r="AD239" s="248"/>
      <c r="AE239" s="248"/>
      <c r="AF239" s="248"/>
      <c r="AG239" s="248"/>
      <c r="AH239" s="248"/>
      <c r="AI239" s="248"/>
      <c r="AJ239" s="229"/>
      <c r="AK239" s="229"/>
      <c r="AL239" s="229"/>
      <c r="AM239" s="229"/>
      <c r="AN239" s="244">
        <f t="shared" si="42"/>
        <v>0</v>
      </c>
      <c r="AO239" s="267">
        <v>0</v>
      </c>
      <c r="AP239" s="229">
        <v>0</v>
      </c>
      <c r="AQ239" s="229">
        <v>0</v>
      </c>
      <c r="AR239" s="63">
        <v>1.98</v>
      </c>
      <c r="AS239" s="229"/>
      <c r="AT239" s="229"/>
      <c r="AU239" s="229"/>
      <c r="AV239" s="229"/>
      <c r="AW239" s="229"/>
      <c r="AX239" s="230" t="s">
        <v>369</v>
      </c>
      <c r="AY239" s="257" t="s">
        <v>337</v>
      </c>
    </row>
    <row r="240" spans="1:51" s="251" customFormat="1" ht="15.75" outlineLevel="1" x14ac:dyDescent="0.25">
      <c r="A240" s="252"/>
      <c r="B240" s="253" t="s">
        <v>28</v>
      </c>
      <c r="C240" s="254" t="s">
        <v>28</v>
      </c>
      <c r="D240" s="252" t="str">
        <f t="shared" si="47"/>
        <v>MERC/CAPEX/2022-2023/0321</v>
      </c>
      <c r="E240" s="255">
        <f t="shared" si="47"/>
        <v>44203</v>
      </c>
      <c r="F240" s="242">
        <f>IF(F239=0,"-",F239)</f>
        <v>44760</v>
      </c>
      <c r="G240" s="256">
        <v>0.72</v>
      </c>
      <c r="H240" s="256">
        <v>0.72</v>
      </c>
      <c r="I240" s="230"/>
      <c r="J240" s="230"/>
      <c r="K240" s="242">
        <v>44760</v>
      </c>
      <c r="L240" s="243"/>
      <c r="M240" s="243"/>
      <c r="N240" s="243"/>
      <c r="O240" s="230"/>
      <c r="P240" s="229"/>
      <c r="Q240" s="229">
        <v>0</v>
      </c>
      <c r="R240" s="229">
        <v>0</v>
      </c>
      <c r="S240" s="229">
        <v>0</v>
      </c>
      <c r="T240" s="229">
        <f t="shared" si="41"/>
        <v>0</v>
      </c>
      <c r="U240" s="229">
        <v>0</v>
      </c>
      <c r="V240" s="229">
        <v>0</v>
      </c>
      <c r="W240" s="229">
        <v>0</v>
      </c>
      <c r="X240" s="229"/>
      <c r="Y240" s="229"/>
      <c r="Z240" s="229"/>
      <c r="AA240" s="229"/>
      <c r="AB240" s="229"/>
      <c r="AC240" s="248"/>
      <c r="AD240" s="248"/>
      <c r="AE240" s="248"/>
      <c r="AF240" s="248"/>
      <c r="AG240" s="248"/>
      <c r="AH240" s="248"/>
      <c r="AI240" s="248"/>
      <c r="AJ240" s="229"/>
      <c r="AK240" s="229"/>
      <c r="AL240" s="229"/>
      <c r="AM240" s="229"/>
      <c r="AN240" s="244">
        <f t="shared" si="42"/>
        <v>0</v>
      </c>
      <c r="AO240" s="229">
        <v>0</v>
      </c>
      <c r="AP240" s="229">
        <v>0</v>
      </c>
      <c r="AQ240" s="229">
        <v>0</v>
      </c>
      <c r="AR240" s="229"/>
      <c r="AS240" s="229"/>
      <c r="AT240" s="229"/>
      <c r="AU240" s="229"/>
      <c r="AV240" s="229"/>
      <c r="AW240" s="229"/>
      <c r="AX240" s="230"/>
      <c r="AY240" s="257"/>
    </row>
    <row r="241" spans="1:51" s="251" customFormat="1" ht="31.5" outlineLevel="1" x14ac:dyDescent="0.25">
      <c r="A241" s="238">
        <v>42</v>
      </c>
      <c r="B241" s="239" t="s">
        <v>252</v>
      </c>
      <c r="C241" s="238" t="s">
        <v>53</v>
      </c>
      <c r="D241" s="238" t="s">
        <v>367</v>
      </c>
      <c r="E241" s="240">
        <v>44253</v>
      </c>
      <c r="F241" s="240">
        <v>44833</v>
      </c>
      <c r="G241" s="241">
        <f>SUM(G242:G243)</f>
        <v>219.44</v>
      </c>
      <c r="H241" s="241">
        <f>SUM(H242:H243)</f>
        <v>219.44</v>
      </c>
      <c r="I241" s="230"/>
      <c r="J241" s="230"/>
      <c r="K241" s="242">
        <v>44833</v>
      </c>
      <c r="L241" s="243"/>
      <c r="M241" s="243"/>
      <c r="N241" s="243"/>
      <c r="O241" s="230"/>
      <c r="P241" s="244"/>
      <c r="Q241" s="245"/>
      <c r="R241" s="245"/>
      <c r="S241" s="245"/>
      <c r="T241" s="245">
        <f t="shared" si="41"/>
        <v>0</v>
      </c>
      <c r="U241" s="246"/>
      <c r="V241" s="246"/>
      <c r="W241" s="247"/>
      <c r="X241" s="247"/>
      <c r="Y241" s="247"/>
      <c r="Z241" s="247"/>
      <c r="AA241" s="247"/>
      <c r="AB241" s="247"/>
      <c r="AC241" s="248"/>
      <c r="AD241" s="248"/>
      <c r="AE241" s="248"/>
      <c r="AF241" s="248"/>
      <c r="AG241" s="248"/>
      <c r="AH241" s="248"/>
      <c r="AI241" s="248"/>
      <c r="AJ241" s="244"/>
      <c r="AK241" s="244"/>
      <c r="AL241" s="244"/>
      <c r="AM241" s="244"/>
      <c r="AN241" s="244">
        <f t="shared" si="42"/>
        <v>0</v>
      </c>
      <c r="AO241" s="249"/>
      <c r="AP241" s="249"/>
      <c r="AQ241" s="249"/>
      <c r="AR241" s="249"/>
      <c r="AS241" s="249"/>
      <c r="AT241" s="249"/>
      <c r="AU241" s="249"/>
      <c r="AV241" s="249"/>
      <c r="AW241" s="249"/>
      <c r="AX241" s="230"/>
      <c r="AY241" s="250"/>
    </row>
    <row r="242" spans="1:51" s="251" customFormat="1" ht="31.5" outlineLevel="1" x14ac:dyDescent="0.25">
      <c r="A242" s="252">
        <v>42.1</v>
      </c>
      <c r="B242" s="253" t="s">
        <v>253</v>
      </c>
      <c r="C242" s="254" t="s">
        <v>54</v>
      </c>
      <c r="D242" s="252" t="str">
        <f>D241</f>
        <v>MERC/CAPEX/2022-2023/MSPGCL/0453</v>
      </c>
      <c r="E242" s="255">
        <f>E241</f>
        <v>44253</v>
      </c>
      <c r="F242" s="242">
        <f>IF(F241=0,"-",F241)</f>
        <v>44833</v>
      </c>
      <c r="G242" s="256">
        <f>103.73*2</f>
        <v>207.46</v>
      </c>
      <c r="H242" s="256">
        <f>103.73*2</f>
        <v>207.46</v>
      </c>
      <c r="I242" s="230"/>
      <c r="J242" s="230"/>
      <c r="K242" s="242">
        <v>44833</v>
      </c>
      <c r="L242" s="243"/>
      <c r="M242" s="243"/>
      <c r="N242" s="243"/>
      <c r="O242" s="230"/>
      <c r="P242" s="229"/>
      <c r="Q242" s="229"/>
      <c r="R242" s="229"/>
      <c r="S242" s="229"/>
      <c r="T242" s="229">
        <f t="shared" si="41"/>
        <v>0</v>
      </c>
      <c r="U242" s="229"/>
      <c r="V242" s="229"/>
      <c r="W242" s="63">
        <v>116.38</v>
      </c>
      <c r="X242" s="63">
        <v>116.38</v>
      </c>
      <c r="Y242" s="229">
        <v>0</v>
      </c>
      <c r="Z242" s="229"/>
      <c r="AA242" s="229"/>
      <c r="AB242" s="229"/>
      <c r="AC242" s="248"/>
      <c r="AD242" s="248"/>
      <c r="AE242" s="248"/>
      <c r="AF242" s="248"/>
      <c r="AG242" s="248"/>
      <c r="AH242" s="248"/>
      <c r="AI242" s="248"/>
      <c r="AJ242" s="229"/>
      <c r="AK242" s="229"/>
      <c r="AL242" s="229"/>
      <c r="AM242" s="229"/>
      <c r="AN242" s="244">
        <f t="shared" si="42"/>
        <v>0</v>
      </c>
      <c r="AO242" s="229"/>
      <c r="AP242" s="229"/>
      <c r="AQ242" s="63">
        <v>116.38</v>
      </c>
      <c r="AR242" s="63">
        <v>116.38</v>
      </c>
      <c r="AS242" s="229">
        <v>0</v>
      </c>
      <c r="AT242" s="229"/>
      <c r="AU242" s="229"/>
      <c r="AV242" s="229"/>
      <c r="AW242" s="229"/>
      <c r="AX242" s="230" t="s">
        <v>459</v>
      </c>
      <c r="AY242" s="257" t="s">
        <v>337</v>
      </c>
    </row>
    <row r="243" spans="1:51" s="251" customFormat="1" ht="31.5" outlineLevel="1" x14ac:dyDescent="0.25">
      <c r="A243" s="252"/>
      <c r="B243" s="253" t="s">
        <v>28</v>
      </c>
      <c r="C243" s="254" t="s">
        <v>28</v>
      </c>
      <c r="D243" s="252" t="str">
        <f>D242</f>
        <v>MERC/CAPEX/2022-2023/MSPGCL/0453</v>
      </c>
      <c r="E243" s="255">
        <f>E242</f>
        <v>44253</v>
      </c>
      <c r="F243" s="242">
        <f>IF(F242=0,"-",F242)</f>
        <v>44833</v>
      </c>
      <c r="G243" s="256">
        <f>5.99*2</f>
        <v>11.98</v>
      </c>
      <c r="H243" s="256">
        <f>5.99*2</f>
        <v>11.98</v>
      </c>
      <c r="I243" s="230"/>
      <c r="J243" s="230"/>
      <c r="K243" s="242">
        <v>44833</v>
      </c>
      <c r="L243" s="243"/>
      <c r="M243" s="243"/>
      <c r="N243" s="243"/>
      <c r="O243" s="230"/>
      <c r="P243" s="229"/>
      <c r="Q243" s="269"/>
      <c r="R243" s="269"/>
      <c r="S243" s="269"/>
      <c r="T243" s="269">
        <f t="shared" si="41"/>
        <v>0</v>
      </c>
      <c r="U243" s="269"/>
      <c r="V243" s="269"/>
      <c r="W243" s="269"/>
      <c r="X243" s="269"/>
      <c r="Y243" s="269"/>
      <c r="Z243" s="269"/>
      <c r="AA243" s="269"/>
      <c r="AB243" s="269"/>
      <c r="AC243" s="248"/>
      <c r="AD243" s="248"/>
      <c r="AE243" s="248"/>
      <c r="AF243" s="248"/>
      <c r="AG243" s="248"/>
      <c r="AH243" s="248"/>
      <c r="AI243" s="248"/>
      <c r="AJ243" s="229"/>
      <c r="AK243" s="229"/>
      <c r="AL243" s="229"/>
      <c r="AM243" s="229"/>
      <c r="AN243" s="244">
        <f t="shared" si="42"/>
        <v>0</v>
      </c>
      <c r="AO243" s="229"/>
      <c r="AP243" s="229"/>
      <c r="AQ243" s="229"/>
      <c r="AR243" s="229"/>
      <c r="AS243" s="229"/>
      <c r="AT243" s="229"/>
      <c r="AU243" s="229"/>
      <c r="AV243" s="229"/>
      <c r="AW243" s="229"/>
      <c r="AX243" s="230"/>
      <c r="AY243" s="257"/>
    </row>
    <row r="244" spans="1:51" s="251" customFormat="1" ht="47.25" outlineLevel="1" x14ac:dyDescent="0.25">
      <c r="A244" s="238">
        <v>43</v>
      </c>
      <c r="B244" s="239" t="s">
        <v>254</v>
      </c>
      <c r="C244" s="238" t="s">
        <v>53</v>
      </c>
      <c r="D244" s="238" t="s">
        <v>380</v>
      </c>
      <c r="E244" s="240">
        <v>44273</v>
      </c>
      <c r="F244" s="240">
        <v>45174</v>
      </c>
      <c r="G244" s="241">
        <f>SUM(G245:G246)</f>
        <v>115.34</v>
      </c>
      <c r="H244" s="241">
        <f>SUM(H245:H246)</f>
        <v>115.34</v>
      </c>
      <c r="I244" s="230"/>
      <c r="J244" s="230"/>
      <c r="K244" s="242">
        <v>45174</v>
      </c>
      <c r="L244" s="243"/>
      <c r="M244" s="243"/>
      <c r="N244" s="243"/>
      <c r="O244" s="230"/>
      <c r="P244" s="244"/>
      <c r="Q244" s="245"/>
      <c r="R244" s="245"/>
      <c r="S244" s="245"/>
      <c r="T244" s="245">
        <f t="shared" si="41"/>
        <v>0</v>
      </c>
      <c r="U244" s="246"/>
      <c r="V244" s="246"/>
      <c r="W244" s="247"/>
      <c r="X244" s="247"/>
      <c r="Y244" s="247"/>
      <c r="Z244" s="247"/>
      <c r="AA244" s="247"/>
      <c r="AB244" s="247"/>
      <c r="AC244" s="248"/>
      <c r="AD244" s="248"/>
      <c r="AE244" s="248"/>
      <c r="AF244" s="248"/>
      <c r="AG244" s="248"/>
      <c r="AH244" s="248"/>
      <c r="AI244" s="248"/>
      <c r="AJ244" s="244"/>
      <c r="AK244" s="244"/>
      <c r="AL244" s="244"/>
      <c r="AM244" s="244"/>
      <c r="AN244" s="244">
        <f t="shared" si="42"/>
        <v>0</v>
      </c>
      <c r="AO244" s="249"/>
      <c r="AP244" s="249"/>
      <c r="AQ244" s="249"/>
      <c r="AR244" s="249"/>
      <c r="AS244" s="249"/>
      <c r="AT244" s="249"/>
      <c r="AU244" s="249"/>
      <c r="AV244" s="249"/>
      <c r="AW244" s="249"/>
      <c r="AX244" s="230"/>
      <c r="AY244" s="250"/>
    </row>
    <row r="245" spans="1:51" s="251" customFormat="1" ht="31.5" outlineLevel="1" x14ac:dyDescent="0.25">
      <c r="A245" s="252">
        <v>43.1</v>
      </c>
      <c r="B245" s="253" t="s">
        <v>255</v>
      </c>
      <c r="C245" s="254" t="s">
        <v>54</v>
      </c>
      <c r="D245" s="252" t="str">
        <f>D244</f>
        <v>MERC/CAPEX/MSPGCL/2023-2024/0459</v>
      </c>
      <c r="E245" s="255">
        <f>E244</f>
        <v>44273</v>
      </c>
      <c r="F245" s="242">
        <f>IF(F244=0,"-",F244)</f>
        <v>45174</v>
      </c>
      <c r="G245" s="256">
        <f>92.7+16.7</f>
        <v>109.4</v>
      </c>
      <c r="H245" s="256">
        <f>92.7+16.7</f>
        <v>109.4</v>
      </c>
      <c r="I245" s="230"/>
      <c r="J245" s="230"/>
      <c r="K245" s="242">
        <v>45174</v>
      </c>
      <c r="L245" s="243"/>
      <c r="M245" s="243"/>
      <c r="N245" s="243"/>
      <c r="O245" s="230"/>
      <c r="P245" s="229"/>
      <c r="Q245" s="229"/>
      <c r="R245" s="229"/>
      <c r="S245" s="229"/>
      <c r="T245" s="229">
        <f t="shared" si="41"/>
        <v>0</v>
      </c>
      <c r="U245" s="229"/>
      <c r="V245" s="229"/>
      <c r="W245" s="63">
        <v>19.22</v>
      </c>
      <c r="X245" s="63">
        <v>108.94</v>
      </c>
      <c r="Z245" s="229"/>
      <c r="AA245" s="229"/>
      <c r="AB245" s="229"/>
      <c r="AC245" s="248"/>
      <c r="AD245" s="248"/>
      <c r="AE245" s="248"/>
      <c r="AF245" s="248"/>
      <c r="AG245" s="248"/>
      <c r="AH245" s="248"/>
      <c r="AI245" s="248"/>
      <c r="AJ245" s="229"/>
      <c r="AK245" s="229"/>
      <c r="AL245" s="229"/>
      <c r="AM245" s="229"/>
      <c r="AN245" s="244">
        <f t="shared" si="42"/>
        <v>0</v>
      </c>
      <c r="AO245" s="229"/>
      <c r="AQ245" s="63">
        <v>19.22</v>
      </c>
      <c r="AR245" s="63">
        <v>108.94</v>
      </c>
      <c r="AS245" s="229"/>
      <c r="AT245" s="229"/>
      <c r="AU245" s="229"/>
      <c r="AV245" s="229"/>
      <c r="AW245" s="229"/>
      <c r="AX245" s="230" t="s">
        <v>458</v>
      </c>
      <c r="AY245" s="257" t="s">
        <v>336</v>
      </c>
    </row>
    <row r="246" spans="1:51" s="251" customFormat="1" ht="31.5" outlineLevel="1" x14ac:dyDescent="0.25">
      <c r="A246" s="252"/>
      <c r="B246" s="253" t="s">
        <v>28</v>
      </c>
      <c r="C246" s="254" t="s">
        <v>28</v>
      </c>
      <c r="D246" s="252" t="str">
        <f>D245</f>
        <v>MERC/CAPEX/MSPGCL/2023-2024/0459</v>
      </c>
      <c r="E246" s="255">
        <f>E245</f>
        <v>44273</v>
      </c>
      <c r="F246" s="242">
        <f>IF(F245=0,"-",F245)</f>
        <v>45174</v>
      </c>
      <c r="G246" s="256">
        <f>5.54+0.4</f>
        <v>5.94</v>
      </c>
      <c r="H246" s="256">
        <f>5.54+0.4</f>
        <v>5.94</v>
      </c>
      <c r="I246" s="230"/>
      <c r="J246" s="230"/>
      <c r="K246" s="242">
        <v>45174</v>
      </c>
      <c r="L246" s="243"/>
      <c r="M246" s="243"/>
      <c r="N246" s="243"/>
      <c r="O246" s="230"/>
      <c r="P246" s="229"/>
      <c r="Q246" s="229"/>
      <c r="R246" s="229"/>
      <c r="S246" s="229"/>
      <c r="T246" s="229">
        <f t="shared" si="41"/>
        <v>0</v>
      </c>
      <c r="U246" s="229"/>
      <c r="V246" s="229"/>
      <c r="W246" s="229"/>
      <c r="X246" s="229"/>
      <c r="Y246" s="229"/>
      <c r="Z246" s="229"/>
      <c r="AA246" s="229"/>
      <c r="AB246" s="229"/>
      <c r="AC246" s="248"/>
      <c r="AD246" s="248"/>
      <c r="AE246" s="248"/>
      <c r="AF246" s="248"/>
      <c r="AG246" s="248"/>
      <c r="AH246" s="248"/>
      <c r="AI246" s="248"/>
      <c r="AJ246" s="229"/>
      <c r="AK246" s="229"/>
      <c r="AL246" s="229"/>
      <c r="AM246" s="229"/>
      <c r="AN246" s="244">
        <f t="shared" si="42"/>
        <v>0</v>
      </c>
      <c r="AO246" s="229"/>
      <c r="AP246" s="229"/>
      <c r="AQ246" s="229"/>
      <c r="AR246" s="229"/>
      <c r="AS246" s="229"/>
      <c r="AT246" s="229"/>
      <c r="AU246" s="229"/>
      <c r="AV246" s="229"/>
      <c r="AW246" s="229"/>
      <c r="AX246" s="230"/>
      <c r="AY246" s="257"/>
    </row>
    <row r="247" spans="1:51" s="251" customFormat="1" ht="94.5" outlineLevel="1" x14ac:dyDescent="0.25">
      <c r="A247" s="238">
        <v>44</v>
      </c>
      <c r="B247" s="239" t="s">
        <v>256</v>
      </c>
      <c r="C247" s="238" t="s">
        <v>53</v>
      </c>
      <c r="D247" s="238" t="s">
        <v>368</v>
      </c>
      <c r="E247" s="240">
        <v>44420</v>
      </c>
      <c r="F247" s="240">
        <v>44806</v>
      </c>
      <c r="G247" s="241">
        <f>SUM(G248:G249)</f>
        <v>33.268000000000001</v>
      </c>
      <c r="H247" s="241">
        <f>SUM(H248:H249)</f>
        <v>33.268000000000001</v>
      </c>
      <c r="I247" s="230"/>
      <c r="J247" s="230"/>
      <c r="K247" s="242">
        <v>44806</v>
      </c>
      <c r="L247" s="243"/>
      <c r="M247" s="243"/>
      <c r="N247" s="243"/>
      <c r="O247" s="230"/>
      <c r="P247" s="244"/>
      <c r="Q247" s="245"/>
      <c r="R247" s="245"/>
      <c r="S247" s="245"/>
      <c r="T247" s="245">
        <f t="shared" si="41"/>
        <v>0</v>
      </c>
      <c r="U247" s="246"/>
      <c r="V247" s="246"/>
      <c r="W247" s="247"/>
      <c r="X247" s="247"/>
      <c r="Y247" s="247"/>
      <c r="Z247" s="247"/>
      <c r="AA247" s="247"/>
      <c r="AB247" s="247"/>
      <c r="AC247" s="248"/>
      <c r="AD247" s="248"/>
      <c r="AE247" s="248"/>
      <c r="AF247" s="248"/>
      <c r="AG247" s="248"/>
      <c r="AH247" s="248"/>
      <c r="AI247" s="248"/>
      <c r="AJ247" s="244"/>
      <c r="AK247" s="244"/>
      <c r="AL247" s="244"/>
      <c r="AM247" s="244"/>
      <c r="AN247" s="244">
        <f t="shared" si="42"/>
        <v>0</v>
      </c>
      <c r="AO247" s="249"/>
      <c r="AP247" s="249"/>
      <c r="AQ247" s="249"/>
      <c r="AR247" s="249"/>
      <c r="AS247" s="249"/>
      <c r="AT247" s="249"/>
      <c r="AU247" s="249"/>
      <c r="AV247" s="249"/>
      <c r="AW247" s="249"/>
      <c r="AX247" s="230"/>
      <c r="AY247" s="250"/>
    </row>
    <row r="248" spans="1:51" s="251" customFormat="1" ht="126" outlineLevel="1" x14ac:dyDescent="0.25">
      <c r="A248" s="252">
        <v>44.1</v>
      </c>
      <c r="B248" s="253" t="s">
        <v>257</v>
      </c>
      <c r="C248" s="254" t="s">
        <v>54</v>
      </c>
      <c r="D248" s="252" t="str">
        <f>D247</f>
        <v>MERC/CAPEX/2022-2023/0409</v>
      </c>
      <c r="E248" s="255">
        <f>E247</f>
        <v>44420</v>
      </c>
      <c r="F248" s="242">
        <f>IF(F247=0,"-",F247)</f>
        <v>44806</v>
      </c>
      <c r="G248" s="256">
        <f>(9.2*3)*1.18</f>
        <v>32.567999999999998</v>
      </c>
      <c r="H248" s="256">
        <f>(9.2*3)*1.18</f>
        <v>32.567999999999998</v>
      </c>
      <c r="I248" s="230"/>
      <c r="J248" s="230"/>
      <c r="K248" s="242">
        <v>44806</v>
      </c>
      <c r="L248" s="243"/>
      <c r="M248" s="243"/>
      <c r="N248" s="243"/>
      <c r="O248" s="271" t="s">
        <v>805</v>
      </c>
      <c r="P248" s="229"/>
      <c r="Q248" s="229">
        <v>0</v>
      </c>
      <c r="R248" s="229">
        <v>0</v>
      </c>
      <c r="S248" s="229">
        <v>0</v>
      </c>
      <c r="T248" s="229">
        <f t="shared" si="41"/>
        <v>0</v>
      </c>
      <c r="U248" s="229"/>
      <c r="V248" s="229"/>
      <c r="W248" s="63">
        <v>39</v>
      </c>
      <c r="X248" s="229"/>
      <c r="Y248" s="229"/>
      <c r="Z248" s="229"/>
      <c r="AA248" s="229"/>
      <c r="AB248" s="229"/>
      <c r="AC248" s="248"/>
      <c r="AD248" s="248"/>
      <c r="AE248" s="248"/>
      <c r="AF248" s="248"/>
      <c r="AG248" s="248"/>
      <c r="AH248" s="248"/>
      <c r="AI248" s="248"/>
      <c r="AJ248" s="229"/>
      <c r="AK248" s="229">
        <v>0</v>
      </c>
      <c r="AL248" s="229">
        <v>0</v>
      </c>
      <c r="AM248" s="229">
        <v>0</v>
      </c>
      <c r="AN248" s="244">
        <f t="shared" si="42"/>
        <v>0</v>
      </c>
      <c r="AO248" s="229">
        <v>0</v>
      </c>
      <c r="AP248" s="229">
        <v>0</v>
      </c>
      <c r="AQ248" s="63">
        <v>39</v>
      </c>
      <c r="AR248" s="229"/>
      <c r="AS248" s="229"/>
      <c r="AT248" s="229"/>
      <c r="AU248" s="229"/>
      <c r="AV248" s="229"/>
      <c r="AW248" s="229"/>
      <c r="AX248" s="271" t="s">
        <v>460</v>
      </c>
      <c r="AY248" s="257" t="s">
        <v>337</v>
      </c>
    </row>
    <row r="249" spans="1:51" s="251" customFormat="1" ht="15.75" outlineLevel="1" x14ac:dyDescent="0.25">
      <c r="A249" s="252"/>
      <c r="B249" s="253" t="s">
        <v>28</v>
      </c>
      <c r="C249" s="254" t="s">
        <v>28</v>
      </c>
      <c r="D249" s="252" t="str">
        <f>D248</f>
        <v>MERC/CAPEX/2022-2023/0409</v>
      </c>
      <c r="E249" s="255">
        <f>E248</f>
        <v>44420</v>
      </c>
      <c r="F249" s="242">
        <f>IF(F248=0,"-",F248)</f>
        <v>44806</v>
      </c>
      <c r="G249" s="256">
        <v>0.7</v>
      </c>
      <c r="H249" s="256">
        <v>0.7</v>
      </c>
      <c r="I249" s="230"/>
      <c r="J249" s="230"/>
      <c r="K249" s="242">
        <v>44806</v>
      </c>
      <c r="L249" s="243"/>
      <c r="M249" s="243"/>
      <c r="N249" s="243"/>
      <c r="O249" s="230"/>
      <c r="P249" s="229"/>
      <c r="Q249" s="229">
        <v>0</v>
      </c>
      <c r="R249" s="229">
        <v>0</v>
      </c>
      <c r="S249" s="229">
        <v>0</v>
      </c>
      <c r="T249" s="229">
        <f t="shared" si="41"/>
        <v>0</v>
      </c>
      <c r="U249" s="229">
        <v>0</v>
      </c>
      <c r="V249" s="229">
        <v>0</v>
      </c>
      <c r="W249" s="229">
        <v>0</v>
      </c>
      <c r="X249" s="229"/>
      <c r="Y249" s="229"/>
      <c r="Z249" s="229"/>
      <c r="AA249" s="229"/>
      <c r="AB249" s="229"/>
      <c r="AC249" s="229"/>
      <c r="AD249" s="248"/>
      <c r="AE249" s="248"/>
      <c r="AF249" s="248"/>
      <c r="AG249" s="248"/>
      <c r="AH249" s="248"/>
      <c r="AI249" s="248"/>
      <c r="AJ249" s="229"/>
      <c r="AK249" s="229">
        <v>0</v>
      </c>
      <c r="AL249" s="229">
        <v>0</v>
      </c>
      <c r="AM249" s="229">
        <v>0</v>
      </c>
      <c r="AN249" s="244">
        <f t="shared" si="42"/>
        <v>0</v>
      </c>
      <c r="AO249" s="229">
        <v>0</v>
      </c>
      <c r="AP249" s="229">
        <v>0</v>
      </c>
      <c r="AQ249" s="229">
        <v>0</v>
      </c>
      <c r="AR249" s="229"/>
      <c r="AS249" s="229"/>
      <c r="AT249" s="229"/>
      <c r="AU249" s="229"/>
      <c r="AV249" s="229"/>
      <c r="AW249" s="229"/>
      <c r="AX249" s="230"/>
      <c r="AY249" s="257"/>
    </row>
    <row r="250" spans="1:51" s="251" customFormat="1" ht="126" outlineLevel="1" x14ac:dyDescent="0.25">
      <c r="A250" s="238">
        <v>45</v>
      </c>
      <c r="B250" s="239" t="s">
        <v>258</v>
      </c>
      <c r="C250" s="238" t="s">
        <v>53</v>
      </c>
      <c r="D250" s="238" t="s">
        <v>382</v>
      </c>
      <c r="E250" s="240">
        <v>44442</v>
      </c>
      <c r="F250" s="240">
        <v>45174</v>
      </c>
      <c r="G250" s="241">
        <f>SUM(G251:G255)</f>
        <v>145.05495436368</v>
      </c>
      <c r="H250" s="241">
        <f>SUM(H251:H255)</f>
        <v>145.05495436368</v>
      </c>
      <c r="I250" s="230"/>
      <c r="J250" s="230"/>
      <c r="K250" s="242">
        <v>45174</v>
      </c>
      <c r="L250" s="243"/>
      <c r="M250" s="243"/>
      <c r="N250" s="243"/>
      <c r="O250" s="230"/>
      <c r="P250" s="244"/>
      <c r="Q250" s="245"/>
      <c r="R250" s="245"/>
      <c r="S250" s="245"/>
      <c r="T250" s="245">
        <f t="shared" si="41"/>
        <v>0</v>
      </c>
      <c r="U250" s="246"/>
      <c r="V250" s="246"/>
      <c r="W250" s="247"/>
      <c r="X250" s="247"/>
      <c r="Y250" s="247"/>
      <c r="Z250" s="247"/>
      <c r="AA250" s="247"/>
      <c r="AB250" s="247"/>
      <c r="AC250" s="248"/>
      <c r="AD250" s="248"/>
      <c r="AE250" s="248"/>
      <c r="AF250" s="248"/>
      <c r="AG250" s="248"/>
      <c r="AH250" s="248"/>
      <c r="AI250" s="248"/>
      <c r="AJ250" s="244"/>
      <c r="AK250" s="244"/>
      <c r="AL250" s="244"/>
      <c r="AM250" s="244"/>
      <c r="AN250" s="244">
        <f t="shared" si="42"/>
        <v>0</v>
      </c>
      <c r="AO250" s="249"/>
      <c r="AP250" s="249"/>
      <c r="AQ250" s="249"/>
      <c r="AR250" s="249"/>
      <c r="AS250" s="249"/>
      <c r="AT250" s="249"/>
      <c r="AU250" s="249"/>
      <c r="AV250" s="249"/>
      <c r="AW250" s="249"/>
      <c r="AX250" s="230"/>
      <c r="AY250" s="250"/>
    </row>
    <row r="251" spans="1:51" s="251" customFormat="1" ht="31.5" outlineLevel="1" x14ac:dyDescent="0.25">
      <c r="A251" s="252">
        <v>45.1</v>
      </c>
      <c r="B251" s="253" t="s">
        <v>383</v>
      </c>
      <c r="C251" s="254" t="s">
        <v>54</v>
      </c>
      <c r="D251" s="252" t="str">
        <f t="shared" ref="D251:E254" si="48">D250</f>
        <v>MERC/CAPEX/2022-2023/MSPGCL/0458</v>
      </c>
      <c r="E251" s="255">
        <f t="shared" si="48"/>
        <v>44442</v>
      </c>
      <c r="F251" s="242">
        <f>IF(F250=0,"-",F250)</f>
        <v>45174</v>
      </c>
      <c r="G251" s="256">
        <f>86.279818532*1.18</f>
        <v>101.81018586775998</v>
      </c>
      <c r="H251" s="256">
        <f>86.279818532*1.18</f>
        <v>101.81018586775998</v>
      </c>
      <c r="I251" s="230"/>
      <c r="J251" s="230"/>
      <c r="K251" s="242">
        <v>45174</v>
      </c>
      <c r="L251" s="243"/>
      <c r="M251" s="243"/>
      <c r="N251" s="243"/>
      <c r="O251" s="230"/>
      <c r="P251" s="229"/>
      <c r="Q251" s="229">
        <v>0</v>
      </c>
      <c r="R251" s="229">
        <v>0</v>
      </c>
      <c r="S251" s="229">
        <v>0</v>
      </c>
      <c r="T251" s="229">
        <f t="shared" si="41"/>
        <v>0</v>
      </c>
      <c r="U251" s="229"/>
      <c r="V251" s="177">
        <v>40.1338133</v>
      </c>
      <c r="W251" s="63">
        <v>26.809870558253138</v>
      </c>
      <c r="X251" s="229"/>
      <c r="Y251" s="229"/>
      <c r="Z251" s="229"/>
      <c r="AA251" s="229"/>
      <c r="AB251" s="229"/>
      <c r="AC251" s="248"/>
      <c r="AD251" s="248"/>
      <c r="AE251" s="248"/>
      <c r="AF251" s="248"/>
      <c r="AG251" s="248"/>
      <c r="AH251" s="248"/>
      <c r="AI251" s="248"/>
      <c r="AJ251" s="229"/>
      <c r="AK251" s="229">
        <v>0</v>
      </c>
      <c r="AL251" s="229">
        <v>0</v>
      </c>
      <c r="AM251" s="229">
        <v>0</v>
      </c>
      <c r="AN251" s="244">
        <f t="shared" si="42"/>
        <v>0</v>
      </c>
      <c r="AO251" s="229"/>
      <c r="AP251" s="177">
        <v>40.1338133</v>
      </c>
      <c r="AQ251" s="63">
        <v>26.809870558253138</v>
      </c>
      <c r="AR251" s="229"/>
      <c r="AS251" s="229"/>
      <c r="AT251" s="229"/>
      <c r="AU251" s="229"/>
      <c r="AV251" s="229"/>
      <c r="AW251" s="229"/>
      <c r="AX251" s="230"/>
      <c r="AY251" s="257" t="s">
        <v>364</v>
      </c>
    </row>
    <row r="252" spans="1:51" s="251" customFormat="1" ht="47.25" outlineLevel="1" x14ac:dyDescent="0.25">
      <c r="A252" s="252">
        <v>45.2</v>
      </c>
      <c r="B252" s="253" t="s">
        <v>384</v>
      </c>
      <c r="C252" s="254" t="s">
        <v>54</v>
      </c>
      <c r="D252" s="252" t="str">
        <f t="shared" si="48"/>
        <v>MERC/CAPEX/2022-2023/MSPGCL/0458</v>
      </c>
      <c r="E252" s="255">
        <f t="shared" si="48"/>
        <v>44442</v>
      </c>
      <c r="F252" s="242">
        <f>IF(F251=0,"-",F251)</f>
        <v>45174</v>
      </c>
      <c r="G252" s="256">
        <f>14474514.25*1.18/10000000</f>
        <v>1.7079926814999997</v>
      </c>
      <c r="H252" s="256">
        <f>14474514.25*1.18/10000000</f>
        <v>1.7079926814999997</v>
      </c>
      <c r="I252" s="230"/>
      <c r="J252" s="230"/>
      <c r="K252" s="242">
        <v>45174</v>
      </c>
      <c r="L252" s="243"/>
      <c r="M252" s="243"/>
      <c r="N252" s="243"/>
      <c r="O252" s="230"/>
      <c r="P252" s="229"/>
      <c r="Q252" s="229">
        <v>0</v>
      </c>
      <c r="R252" s="229">
        <v>0</v>
      </c>
      <c r="S252" s="229">
        <v>0</v>
      </c>
      <c r="T252" s="229">
        <f t="shared" si="41"/>
        <v>0</v>
      </c>
      <c r="U252" s="229">
        <v>0</v>
      </c>
      <c r="V252" s="229"/>
      <c r="W252" s="63">
        <v>1.1230636809863013</v>
      </c>
      <c r="X252" s="229"/>
      <c r="Y252" s="229"/>
      <c r="Z252" s="229"/>
      <c r="AA252" s="229"/>
      <c r="AB252" s="229"/>
      <c r="AC252" s="248"/>
      <c r="AD252" s="248"/>
      <c r="AE252" s="248"/>
      <c r="AF252" s="248"/>
      <c r="AG252" s="248"/>
      <c r="AH252" s="248"/>
      <c r="AI252" s="248"/>
      <c r="AJ252" s="229"/>
      <c r="AK252" s="229">
        <v>0</v>
      </c>
      <c r="AL252" s="229">
        <v>0</v>
      </c>
      <c r="AM252" s="229">
        <v>0</v>
      </c>
      <c r="AN252" s="244">
        <f t="shared" si="42"/>
        <v>0</v>
      </c>
      <c r="AO252" s="229">
        <v>0</v>
      </c>
      <c r="AP252" s="229"/>
      <c r="AQ252" s="63">
        <v>1.1230636809863013</v>
      </c>
      <c r="AR252" s="229"/>
      <c r="AS252" s="229"/>
      <c r="AT252" s="229"/>
      <c r="AU252" s="229"/>
      <c r="AV252" s="229"/>
      <c r="AW252" s="229"/>
      <c r="AX252" s="230"/>
      <c r="AY252" s="257" t="s">
        <v>337</v>
      </c>
    </row>
    <row r="253" spans="1:51" s="251" customFormat="1" ht="31.5" outlineLevel="1" x14ac:dyDescent="0.25">
      <c r="A253" s="252">
        <v>45.3</v>
      </c>
      <c r="B253" s="253" t="s">
        <v>385</v>
      </c>
      <c r="C253" s="254" t="s">
        <v>54</v>
      </c>
      <c r="D253" s="252" t="str">
        <f t="shared" si="48"/>
        <v>MERC/CAPEX/2022-2023/MSPGCL/0458</v>
      </c>
      <c r="E253" s="255">
        <f t="shared" si="48"/>
        <v>44442</v>
      </c>
      <c r="F253" s="242">
        <f>IF(F252=0,"-",F252)</f>
        <v>45174</v>
      </c>
      <c r="G253" s="256">
        <f>36180084.29*1.18/10000000</f>
        <v>4.2692499462199995</v>
      </c>
      <c r="H253" s="256">
        <f>36180084.29*1.18/10000000</f>
        <v>4.2692499462199995</v>
      </c>
      <c r="I253" s="230"/>
      <c r="J253" s="230"/>
      <c r="K253" s="242">
        <v>45174</v>
      </c>
      <c r="L253" s="243"/>
      <c r="M253" s="243"/>
      <c r="N253" s="243"/>
      <c r="O253" s="230"/>
      <c r="P253" s="229"/>
      <c r="Q253" s="229"/>
      <c r="R253" s="229"/>
      <c r="S253" s="229"/>
      <c r="T253" s="229">
        <f t="shared" si="41"/>
        <v>0</v>
      </c>
      <c r="U253" s="229"/>
      <c r="V253" s="229"/>
      <c r="W253" s="63">
        <v>2.8071780468295886</v>
      </c>
      <c r="X253" s="229"/>
      <c r="Y253" s="229"/>
      <c r="Z253" s="229"/>
      <c r="AA253" s="229"/>
      <c r="AB253" s="229"/>
      <c r="AC253" s="248"/>
      <c r="AD253" s="248"/>
      <c r="AE253" s="248"/>
      <c r="AF253" s="248"/>
      <c r="AG253" s="248"/>
      <c r="AH253" s="248"/>
      <c r="AI253" s="248"/>
      <c r="AJ253" s="229"/>
      <c r="AK253" s="229"/>
      <c r="AL253" s="229"/>
      <c r="AM253" s="229"/>
      <c r="AN253" s="244">
        <f t="shared" si="42"/>
        <v>0</v>
      </c>
      <c r="AO253" s="229"/>
      <c r="AP253" s="229"/>
      <c r="AQ253" s="63">
        <v>2.8071780468295886</v>
      </c>
      <c r="AR253" s="229"/>
      <c r="AS253" s="229"/>
      <c r="AT253" s="229"/>
      <c r="AU253" s="229"/>
      <c r="AV253" s="229"/>
      <c r="AW253" s="229"/>
      <c r="AX253" s="230"/>
      <c r="AY253" s="257" t="s">
        <v>337</v>
      </c>
    </row>
    <row r="254" spans="1:51" s="251" customFormat="1" ht="31.5" outlineLevel="1" x14ac:dyDescent="0.25">
      <c r="A254" s="252">
        <v>45.4</v>
      </c>
      <c r="B254" s="253" t="s">
        <v>386</v>
      </c>
      <c r="C254" s="254" t="s">
        <v>54</v>
      </c>
      <c r="D254" s="252" t="str">
        <f t="shared" si="48"/>
        <v>MERC/CAPEX/2022-2023/MSPGCL/0458</v>
      </c>
      <c r="E254" s="255">
        <f t="shared" si="48"/>
        <v>44442</v>
      </c>
      <c r="F254" s="242">
        <f>IF(F253=0,"-",F253)</f>
        <v>45174</v>
      </c>
      <c r="G254" s="256">
        <f>217436659.9*1.18/10000000</f>
        <v>25.657525868199997</v>
      </c>
      <c r="H254" s="256">
        <f>217436659.9*1.18/10000000</f>
        <v>25.657525868199997</v>
      </c>
      <c r="I254" s="230"/>
      <c r="J254" s="230"/>
      <c r="K254" s="242">
        <v>45174</v>
      </c>
      <c r="L254" s="243"/>
      <c r="M254" s="243"/>
      <c r="N254" s="243"/>
      <c r="O254" s="230"/>
      <c r="P254" s="229"/>
      <c r="Q254" s="229"/>
      <c r="R254" s="229"/>
      <c r="S254" s="229"/>
      <c r="T254" s="229">
        <f t="shared" si="41"/>
        <v>0</v>
      </c>
      <c r="U254" s="229"/>
      <c r="V254" s="229">
        <v>0</v>
      </c>
      <c r="W254" s="63">
        <v>16.870701940734246</v>
      </c>
      <c r="X254" s="229"/>
      <c r="Y254" s="229"/>
      <c r="Z254" s="229"/>
      <c r="AA254" s="229"/>
      <c r="AB254" s="229"/>
      <c r="AC254" s="248"/>
      <c r="AD254" s="248"/>
      <c r="AE254" s="248"/>
      <c r="AF254" s="248"/>
      <c r="AG254" s="248"/>
      <c r="AH254" s="248"/>
      <c r="AI254" s="248"/>
      <c r="AJ254" s="229"/>
      <c r="AK254" s="229"/>
      <c r="AL254" s="229"/>
      <c r="AM254" s="229"/>
      <c r="AN254" s="244">
        <f t="shared" si="42"/>
        <v>0</v>
      </c>
      <c r="AO254" s="229"/>
      <c r="AP254" s="229">
        <v>0</v>
      </c>
      <c r="AQ254" s="63">
        <v>16.870701940734246</v>
      </c>
      <c r="AR254" s="229"/>
      <c r="AS254" s="229"/>
      <c r="AT254" s="229"/>
      <c r="AU254" s="229"/>
      <c r="AV254" s="229"/>
      <c r="AW254" s="229"/>
      <c r="AX254" s="230"/>
      <c r="AY254" s="257" t="s">
        <v>337</v>
      </c>
    </row>
    <row r="255" spans="1:51" s="251" customFormat="1" ht="31.5" outlineLevel="1" x14ac:dyDescent="0.25">
      <c r="A255" s="252"/>
      <c r="B255" s="253" t="s">
        <v>28</v>
      </c>
      <c r="C255" s="254" t="s">
        <v>28</v>
      </c>
      <c r="D255" s="252" t="str">
        <f>D252</f>
        <v>MERC/CAPEX/2022-2023/MSPGCL/0458</v>
      </c>
      <c r="E255" s="255">
        <f>E252</f>
        <v>44442</v>
      </c>
      <c r="F255" s="242">
        <f>IF(F252=0,"-",F252)</f>
        <v>45174</v>
      </c>
      <c r="G255" s="256">
        <v>11.61</v>
      </c>
      <c r="H255" s="256">
        <v>11.61</v>
      </c>
      <c r="I255" s="230"/>
      <c r="J255" s="230"/>
      <c r="K255" s="242">
        <v>45174</v>
      </c>
      <c r="L255" s="243"/>
      <c r="M255" s="243"/>
      <c r="N255" s="243"/>
      <c r="O255" s="230"/>
      <c r="P255" s="229"/>
      <c r="Q255" s="229">
        <v>0</v>
      </c>
      <c r="R255" s="229">
        <v>0</v>
      </c>
      <c r="S255" s="229">
        <v>0</v>
      </c>
      <c r="T255" s="229">
        <f t="shared" si="41"/>
        <v>0</v>
      </c>
      <c r="U255" s="229">
        <v>0</v>
      </c>
      <c r="V255" s="229">
        <v>0</v>
      </c>
      <c r="W255" s="229">
        <v>0</v>
      </c>
      <c r="X255" s="229"/>
      <c r="Y255" s="229"/>
      <c r="Z255" s="229"/>
      <c r="AA255" s="229"/>
      <c r="AB255" s="229"/>
      <c r="AC255" s="248"/>
      <c r="AD255" s="248"/>
      <c r="AE255" s="248"/>
      <c r="AF255" s="248"/>
      <c r="AG255" s="248"/>
      <c r="AH255" s="248"/>
      <c r="AI255" s="248"/>
      <c r="AJ255" s="229"/>
      <c r="AK255" s="229">
        <v>0</v>
      </c>
      <c r="AL255" s="229">
        <v>0</v>
      </c>
      <c r="AM255" s="229">
        <v>0</v>
      </c>
      <c r="AN255" s="244">
        <f t="shared" si="42"/>
        <v>0</v>
      </c>
      <c r="AO255" s="229">
        <v>0</v>
      </c>
      <c r="AP255" s="229">
        <v>0</v>
      </c>
      <c r="AQ255" s="229">
        <v>0</v>
      </c>
      <c r="AR255" s="229"/>
      <c r="AS255" s="229"/>
      <c r="AT255" s="229"/>
      <c r="AU255" s="229"/>
      <c r="AV255" s="229"/>
      <c r="AW255" s="229"/>
      <c r="AX255" s="230"/>
      <c r="AY255" s="257"/>
    </row>
    <row r="256" spans="1:51" s="251" customFormat="1" ht="63" outlineLevel="1" x14ac:dyDescent="0.25">
      <c r="A256" s="238">
        <v>46</v>
      </c>
      <c r="B256" s="239" t="s">
        <v>370</v>
      </c>
      <c r="C256" s="238" t="s">
        <v>53</v>
      </c>
      <c r="D256" s="238" t="s">
        <v>388</v>
      </c>
      <c r="E256" s="240">
        <v>44881</v>
      </c>
      <c r="F256" s="240">
        <v>45429</v>
      </c>
      <c r="G256" s="241">
        <v>37.316155383285917</v>
      </c>
      <c r="H256" s="241">
        <v>37.32</v>
      </c>
      <c r="I256" s="230"/>
      <c r="J256" s="230"/>
      <c r="K256" s="272">
        <v>45429</v>
      </c>
      <c r="L256" s="243"/>
      <c r="M256" s="243"/>
      <c r="N256" s="243"/>
      <c r="O256" s="230"/>
      <c r="P256" s="244"/>
      <c r="Q256" s="244"/>
      <c r="R256" s="244"/>
      <c r="S256" s="244"/>
      <c r="T256" s="244">
        <f t="shared" si="41"/>
        <v>0</v>
      </c>
      <c r="U256" s="249"/>
      <c r="V256" s="249">
        <v>0</v>
      </c>
      <c r="W256" s="249"/>
      <c r="X256" s="229"/>
      <c r="Y256" s="229"/>
      <c r="Z256" s="229"/>
      <c r="AA256" s="229"/>
      <c r="AB256" s="229"/>
      <c r="AC256" s="269"/>
      <c r="AD256" s="269"/>
      <c r="AE256" s="269"/>
      <c r="AF256" s="269"/>
      <c r="AG256" s="269"/>
      <c r="AH256" s="269"/>
      <c r="AI256" s="269"/>
      <c r="AJ256" s="244"/>
      <c r="AK256" s="244"/>
      <c r="AL256" s="244"/>
      <c r="AM256" s="244"/>
      <c r="AN256" s="244">
        <f t="shared" si="42"/>
        <v>0</v>
      </c>
      <c r="AO256" s="249"/>
      <c r="AP256" s="249">
        <v>0</v>
      </c>
      <c r="AQ256" s="249"/>
      <c r="AR256" s="229"/>
      <c r="AS256" s="229"/>
      <c r="AT256" s="229"/>
      <c r="AU256" s="229"/>
      <c r="AV256" s="229"/>
      <c r="AW256" s="229"/>
      <c r="AX256" s="230" t="s">
        <v>369</v>
      </c>
      <c r="AY256" s="257"/>
    </row>
    <row r="257" spans="1:51" s="251" customFormat="1" ht="135" outlineLevel="1" x14ac:dyDescent="0.25">
      <c r="A257" s="252">
        <v>46.1</v>
      </c>
      <c r="B257" s="253" t="s">
        <v>370</v>
      </c>
      <c r="C257" s="254" t="s">
        <v>54</v>
      </c>
      <c r="D257" s="252" t="str">
        <f t="shared" ref="D257:F258" si="49">D256</f>
        <v>MERC/CAPEX/2024-2025/MSPGCL/0308</v>
      </c>
      <c r="E257" s="255">
        <f t="shared" si="49"/>
        <v>44881</v>
      </c>
      <c r="F257" s="255">
        <f t="shared" si="49"/>
        <v>45429</v>
      </c>
      <c r="G257" s="256">
        <v>35.944000000000003</v>
      </c>
      <c r="H257" s="256"/>
      <c r="I257" s="230"/>
      <c r="J257" s="230"/>
      <c r="K257" s="272">
        <v>45429</v>
      </c>
      <c r="L257" s="243"/>
      <c r="M257" s="243"/>
      <c r="N257" s="243"/>
      <c r="O257" s="303" t="s">
        <v>806</v>
      </c>
      <c r="P257" s="269"/>
      <c r="Q257" s="229"/>
      <c r="R257" s="229"/>
      <c r="S257" s="229"/>
      <c r="T257" s="229">
        <f t="shared" si="41"/>
        <v>0</v>
      </c>
      <c r="U257" s="229"/>
      <c r="V257" s="229">
        <v>0</v>
      </c>
      <c r="W257" s="229"/>
      <c r="X257" s="63">
        <v>35.944000000000003</v>
      </c>
      <c r="Y257" s="229"/>
      <c r="Z257" s="229"/>
      <c r="AA257" s="229"/>
      <c r="AB257" s="229"/>
      <c r="AC257" s="269"/>
      <c r="AD257" s="269"/>
      <c r="AE257" s="269"/>
      <c r="AF257" s="269"/>
      <c r="AG257" s="269"/>
      <c r="AH257" s="269"/>
      <c r="AI257" s="269"/>
      <c r="AJ257" s="229"/>
      <c r="AK257" s="229"/>
      <c r="AL257" s="229"/>
      <c r="AM257" s="229"/>
      <c r="AN257" s="244">
        <f t="shared" si="42"/>
        <v>0</v>
      </c>
      <c r="AO257" s="229"/>
      <c r="AP257" s="229">
        <v>0</v>
      </c>
      <c r="AQ257" s="229"/>
      <c r="AR257" s="63">
        <v>35.944000000000003</v>
      </c>
      <c r="AS257" s="63"/>
      <c r="AT257" s="229"/>
      <c r="AU257" s="229"/>
      <c r="AV257" s="229"/>
      <c r="AW257" s="229"/>
      <c r="AX257" s="230"/>
      <c r="AY257" s="257" t="s">
        <v>337</v>
      </c>
    </row>
    <row r="258" spans="1:51" s="251" customFormat="1" ht="31.5" outlineLevel="1" x14ac:dyDescent="0.25">
      <c r="A258" s="252"/>
      <c r="B258" s="253" t="s">
        <v>28</v>
      </c>
      <c r="C258" s="254" t="s">
        <v>28</v>
      </c>
      <c r="D258" s="252" t="str">
        <f t="shared" si="49"/>
        <v>MERC/CAPEX/2024-2025/MSPGCL/0308</v>
      </c>
      <c r="E258" s="255">
        <f t="shared" si="49"/>
        <v>44881</v>
      </c>
      <c r="F258" s="255">
        <f t="shared" si="49"/>
        <v>45429</v>
      </c>
      <c r="G258" s="256">
        <v>1.3721553832859206</v>
      </c>
      <c r="H258" s="256"/>
      <c r="I258" s="273"/>
      <c r="J258" s="273"/>
      <c r="K258" s="274" t="s">
        <v>457</v>
      </c>
      <c r="L258" s="243"/>
      <c r="M258" s="243"/>
      <c r="N258" s="243"/>
      <c r="O258" s="230"/>
      <c r="P258" s="269"/>
      <c r="Q258" s="229"/>
      <c r="R258" s="229"/>
      <c r="S258" s="229"/>
      <c r="T258" s="229">
        <f t="shared" si="41"/>
        <v>0</v>
      </c>
      <c r="U258" s="229"/>
      <c r="V258" s="229">
        <v>0</v>
      </c>
      <c r="W258" s="229">
        <v>0</v>
      </c>
      <c r="X258" s="229"/>
      <c r="Y258" s="229"/>
      <c r="Z258" s="248"/>
      <c r="AA258" s="248"/>
      <c r="AB258" s="248"/>
      <c r="AC258" s="269"/>
      <c r="AD258" s="269"/>
      <c r="AE258" s="269"/>
      <c r="AF258" s="269"/>
      <c r="AG258" s="267"/>
      <c r="AH258" s="267">
        <v>0</v>
      </c>
      <c r="AI258" s="267">
        <v>0</v>
      </c>
      <c r="AJ258" s="229"/>
      <c r="AK258" s="229"/>
      <c r="AL258" s="229"/>
      <c r="AM258" s="229"/>
      <c r="AN258" s="244">
        <f t="shared" si="42"/>
        <v>0</v>
      </c>
      <c r="AO258" s="229"/>
      <c r="AP258" s="229">
        <v>0</v>
      </c>
      <c r="AQ258" s="229">
        <v>0</v>
      </c>
      <c r="AR258" s="230"/>
      <c r="AS258" s="275"/>
      <c r="AT258" s="276"/>
      <c r="AU258" s="276"/>
    </row>
    <row r="259" spans="1:51" s="251" customFormat="1" ht="47.25" outlineLevel="1" x14ac:dyDescent="0.25">
      <c r="A259" s="238">
        <v>47</v>
      </c>
      <c r="B259" s="239" t="s">
        <v>389</v>
      </c>
      <c r="C259" s="238" t="s">
        <v>53</v>
      </c>
      <c r="D259" s="238" t="s">
        <v>398</v>
      </c>
      <c r="E259" s="255">
        <v>45169</v>
      </c>
      <c r="F259" s="242">
        <v>45230</v>
      </c>
      <c r="G259" s="256">
        <f>SUM(G260:G268)</f>
        <v>43.01</v>
      </c>
      <c r="H259" s="256">
        <f>SUM(H260:H268)</f>
        <v>43.01</v>
      </c>
      <c r="I259" s="230"/>
      <c r="J259" s="230"/>
      <c r="K259" s="242">
        <v>45230</v>
      </c>
      <c r="L259" s="243"/>
      <c r="M259" s="243"/>
      <c r="N259" s="243"/>
      <c r="O259" s="230"/>
      <c r="P259" s="269"/>
      <c r="Q259" s="229"/>
      <c r="R259" s="229"/>
      <c r="S259" s="229"/>
      <c r="T259" s="229">
        <f t="shared" si="41"/>
        <v>0</v>
      </c>
      <c r="U259" s="229"/>
      <c r="V259" s="229"/>
      <c r="W259" s="229"/>
      <c r="X259" s="229"/>
      <c r="Y259" s="229"/>
      <c r="Z259" s="229"/>
      <c r="AA259" s="229"/>
      <c r="AB259" s="229"/>
      <c r="AC259" s="269"/>
      <c r="AD259" s="269"/>
      <c r="AE259" s="269"/>
      <c r="AF259" s="269"/>
      <c r="AG259" s="269"/>
      <c r="AH259" s="269"/>
      <c r="AI259" s="269"/>
      <c r="AJ259" s="229"/>
      <c r="AK259" s="229"/>
      <c r="AL259" s="229"/>
      <c r="AM259" s="229"/>
      <c r="AN259" s="244">
        <f t="shared" si="42"/>
        <v>0</v>
      </c>
      <c r="AO259" s="277"/>
      <c r="AP259" s="229"/>
      <c r="AQ259" s="229"/>
      <c r="AR259" s="229"/>
      <c r="AS259" s="229"/>
      <c r="AT259" s="229"/>
      <c r="AU259" s="229"/>
      <c r="AV259" s="229"/>
      <c r="AW259" s="229"/>
      <c r="AX259" s="230"/>
      <c r="AY259" s="275"/>
    </row>
    <row r="260" spans="1:51" s="251" customFormat="1" ht="47.25" outlineLevel="1" x14ac:dyDescent="0.25">
      <c r="A260" s="252">
        <v>47.1</v>
      </c>
      <c r="B260" s="253" t="s">
        <v>390</v>
      </c>
      <c r="C260" s="254" t="s">
        <v>54</v>
      </c>
      <c r="D260" s="252" t="str">
        <f>D259</f>
        <v>MERC/CAPEX/MSPGCL/2023-24/0560</v>
      </c>
      <c r="E260" s="255">
        <f>E259</f>
        <v>45169</v>
      </c>
      <c r="F260" s="242">
        <f>F259</f>
        <v>45230</v>
      </c>
      <c r="G260" s="256">
        <v>5.66</v>
      </c>
      <c r="H260" s="256">
        <v>5.66</v>
      </c>
      <c r="I260" s="230"/>
      <c r="J260" s="230"/>
      <c r="K260" s="242">
        <v>45230</v>
      </c>
      <c r="L260" s="243"/>
      <c r="M260" s="243"/>
      <c r="N260" s="243"/>
      <c r="O260" s="230"/>
      <c r="P260" s="269"/>
      <c r="Q260" s="229"/>
      <c r="R260" s="229"/>
      <c r="S260" s="229"/>
      <c r="T260" s="229">
        <f t="shared" si="41"/>
        <v>0</v>
      </c>
      <c r="U260" s="229"/>
      <c r="V260" s="229"/>
      <c r="W260" s="63">
        <v>5.66</v>
      </c>
      <c r="X260" s="229"/>
      <c r="Y260" s="229"/>
      <c r="Z260" s="229"/>
      <c r="AA260" s="229"/>
      <c r="AB260" s="229"/>
      <c r="AC260" s="269"/>
      <c r="AD260" s="269"/>
      <c r="AE260" s="269"/>
      <c r="AF260" s="269"/>
      <c r="AG260" s="269"/>
      <c r="AH260" s="269"/>
      <c r="AI260" s="269"/>
      <c r="AJ260" s="229"/>
      <c r="AK260" s="229"/>
      <c r="AL260" s="229"/>
      <c r="AM260" s="229"/>
      <c r="AN260" s="244">
        <f t="shared" si="42"/>
        <v>0</v>
      </c>
      <c r="AO260" s="277"/>
      <c r="AP260" s="229"/>
      <c r="AQ260" s="63">
        <v>5.66</v>
      </c>
      <c r="AR260" s="229"/>
      <c r="AS260" s="229"/>
      <c r="AT260" s="229"/>
      <c r="AU260" s="229"/>
      <c r="AV260" s="229"/>
      <c r="AW260" s="229"/>
      <c r="AX260" s="230"/>
      <c r="AY260" s="275"/>
    </row>
    <row r="261" spans="1:51" s="251" customFormat="1" ht="47.25" outlineLevel="1" x14ac:dyDescent="0.25">
      <c r="A261" s="252">
        <v>47.2</v>
      </c>
      <c r="B261" s="253" t="s">
        <v>391</v>
      </c>
      <c r="C261" s="254" t="s">
        <v>54</v>
      </c>
      <c r="D261" s="252" t="str">
        <f t="shared" ref="D261:D268" si="50">D260</f>
        <v>MERC/CAPEX/MSPGCL/2023-24/0560</v>
      </c>
      <c r="E261" s="255">
        <f t="shared" ref="E261:E268" si="51">E260</f>
        <v>45169</v>
      </c>
      <c r="F261" s="242">
        <f t="shared" ref="F261:F268" si="52">F260</f>
        <v>45230</v>
      </c>
      <c r="G261" s="256">
        <v>8.17</v>
      </c>
      <c r="H261" s="256">
        <v>8.17</v>
      </c>
      <c r="I261" s="230"/>
      <c r="J261" s="230"/>
      <c r="K261" s="242">
        <v>45230</v>
      </c>
      <c r="L261" s="243"/>
      <c r="M261" s="243"/>
      <c r="N261" s="243"/>
      <c r="O261" s="230"/>
      <c r="P261" s="269"/>
      <c r="Q261" s="229"/>
      <c r="R261" s="229"/>
      <c r="S261" s="229"/>
      <c r="T261" s="229">
        <f t="shared" si="41"/>
        <v>0</v>
      </c>
      <c r="U261" s="229"/>
      <c r="V261" s="229"/>
      <c r="W261" s="63">
        <v>8.17</v>
      </c>
      <c r="X261" s="229"/>
      <c r="Y261" s="229"/>
      <c r="Z261" s="229"/>
      <c r="AA261" s="229"/>
      <c r="AB261" s="229"/>
      <c r="AC261" s="269"/>
      <c r="AD261" s="269"/>
      <c r="AE261" s="269"/>
      <c r="AF261" s="269"/>
      <c r="AG261" s="269"/>
      <c r="AH261" s="269"/>
      <c r="AI261" s="269"/>
      <c r="AJ261" s="229"/>
      <c r="AK261" s="229"/>
      <c r="AL261" s="229"/>
      <c r="AM261" s="229"/>
      <c r="AN261" s="244">
        <f t="shared" si="42"/>
        <v>0</v>
      </c>
      <c r="AO261" s="277"/>
      <c r="AP261" s="229"/>
      <c r="AQ261" s="63">
        <v>8.17</v>
      </c>
      <c r="AR261" s="229"/>
      <c r="AS261" s="229"/>
      <c r="AT261" s="229"/>
      <c r="AU261" s="229"/>
      <c r="AV261" s="229"/>
      <c r="AW261" s="229"/>
      <c r="AX261" s="230"/>
      <c r="AY261" s="275"/>
    </row>
    <row r="262" spans="1:51" s="251" customFormat="1" ht="47.25" outlineLevel="1" x14ac:dyDescent="0.25">
      <c r="A262" s="252">
        <v>47.3</v>
      </c>
      <c r="B262" s="253" t="s">
        <v>392</v>
      </c>
      <c r="C262" s="254" t="s">
        <v>54</v>
      </c>
      <c r="D262" s="252" t="str">
        <f t="shared" si="50"/>
        <v>MERC/CAPEX/MSPGCL/2023-24/0560</v>
      </c>
      <c r="E262" s="255">
        <f t="shared" si="51"/>
        <v>45169</v>
      </c>
      <c r="F262" s="242">
        <f t="shared" si="52"/>
        <v>45230</v>
      </c>
      <c r="G262" s="256">
        <v>4.12</v>
      </c>
      <c r="H262" s="256">
        <v>4.12</v>
      </c>
      <c r="I262" s="230"/>
      <c r="J262" s="230"/>
      <c r="K262" s="242">
        <v>45230</v>
      </c>
      <c r="L262" s="243"/>
      <c r="M262" s="243"/>
      <c r="N262" s="243"/>
      <c r="O262" s="230"/>
      <c r="P262" s="269"/>
      <c r="Q262" s="229"/>
      <c r="R262" s="229"/>
      <c r="S262" s="229"/>
      <c r="T262" s="229">
        <f t="shared" si="41"/>
        <v>0</v>
      </c>
      <c r="U262" s="229"/>
      <c r="V262" s="229"/>
      <c r="W262" s="63">
        <v>4.12</v>
      </c>
      <c r="X262" s="229"/>
      <c r="Y262" s="229"/>
      <c r="Z262" s="229"/>
      <c r="AA262" s="229"/>
      <c r="AB262" s="229"/>
      <c r="AC262" s="269"/>
      <c r="AD262" s="269"/>
      <c r="AE262" s="269"/>
      <c r="AF262" s="269"/>
      <c r="AG262" s="269"/>
      <c r="AH262" s="269"/>
      <c r="AI262" s="269"/>
      <c r="AJ262" s="229"/>
      <c r="AK262" s="229"/>
      <c r="AL262" s="229"/>
      <c r="AM262" s="229"/>
      <c r="AN262" s="244">
        <f t="shared" si="42"/>
        <v>0</v>
      </c>
      <c r="AO262" s="277"/>
      <c r="AP262" s="229"/>
      <c r="AQ262" s="63">
        <v>4.12</v>
      </c>
      <c r="AR262" s="229"/>
      <c r="AS262" s="229"/>
      <c r="AT262" s="229"/>
      <c r="AU262" s="229"/>
      <c r="AV262" s="229"/>
      <c r="AW262" s="229"/>
      <c r="AX262" s="230"/>
      <c r="AY262" s="275"/>
    </row>
    <row r="263" spans="1:51" s="251" customFormat="1" ht="63" outlineLevel="1" x14ac:dyDescent="0.25">
      <c r="A263" s="252">
        <v>47.4</v>
      </c>
      <c r="B263" s="253" t="s">
        <v>393</v>
      </c>
      <c r="C263" s="254" t="s">
        <v>54</v>
      </c>
      <c r="D263" s="252" t="str">
        <f t="shared" si="50"/>
        <v>MERC/CAPEX/MSPGCL/2023-24/0560</v>
      </c>
      <c r="E263" s="255">
        <f t="shared" si="51"/>
        <v>45169</v>
      </c>
      <c r="F263" s="242">
        <f t="shared" si="52"/>
        <v>45230</v>
      </c>
      <c r="G263" s="256">
        <v>3.72</v>
      </c>
      <c r="H263" s="256">
        <v>3.72</v>
      </c>
      <c r="I263" s="230"/>
      <c r="J263" s="230"/>
      <c r="K263" s="242">
        <v>45230</v>
      </c>
      <c r="L263" s="243"/>
      <c r="M263" s="243"/>
      <c r="N263" s="243"/>
      <c r="O263" s="230"/>
      <c r="P263" s="269"/>
      <c r="Q263" s="229"/>
      <c r="R263" s="229"/>
      <c r="S263" s="229"/>
      <c r="T263" s="229">
        <f t="shared" si="41"/>
        <v>0</v>
      </c>
      <c r="U263" s="229"/>
      <c r="V263" s="229"/>
      <c r="W263" s="63">
        <v>3.72</v>
      </c>
      <c r="X263" s="229"/>
      <c r="Y263" s="229"/>
      <c r="Z263" s="229"/>
      <c r="AA263" s="229"/>
      <c r="AB263" s="229"/>
      <c r="AC263" s="269"/>
      <c r="AD263" s="269"/>
      <c r="AE263" s="269"/>
      <c r="AF263" s="269"/>
      <c r="AG263" s="269"/>
      <c r="AH263" s="269"/>
      <c r="AI263" s="269"/>
      <c r="AJ263" s="229"/>
      <c r="AK263" s="229"/>
      <c r="AL263" s="229"/>
      <c r="AM263" s="229"/>
      <c r="AN263" s="244">
        <f t="shared" si="42"/>
        <v>0</v>
      </c>
      <c r="AO263" s="277"/>
      <c r="AP263" s="229"/>
      <c r="AQ263" s="63">
        <v>3.72</v>
      </c>
      <c r="AR263" s="229"/>
      <c r="AS263" s="229"/>
      <c r="AT263" s="229"/>
      <c r="AU263" s="229"/>
      <c r="AV263" s="229"/>
      <c r="AW263" s="229"/>
      <c r="AX263" s="230"/>
      <c r="AY263" s="275"/>
    </row>
    <row r="264" spans="1:51" s="251" customFormat="1" ht="63" outlineLevel="1" x14ac:dyDescent="0.25">
      <c r="A264" s="252">
        <v>47.5</v>
      </c>
      <c r="B264" s="253" t="s">
        <v>394</v>
      </c>
      <c r="C264" s="254" t="s">
        <v>54</v>
      </c>
      <c r="D264" s="252" t="str">
        <f t="shared" si="50"/>
        <v>MERC/CAPEX/MSPGCL/2023-24/0560</v>
      </c>
      <c r="E264" s="255">
        <f t="shared" si="51"/>
        <v>45169</v>
      </c>
      <c r="F264" s="242">
        <f t="shared" si="52"/>
        <v>45230</v>
      </c>
      <c r="G264" s="256">
        <v>3.45</v>
      </c>
      <c r="H264" s="256">
        <v>3.45</v>
      </c>
      <c r="I264" s="230"/>
      <c r="J264" s="230"/>
      <c r="K264" s="242">
        <v>45230</v>
      </c>
      <c r="L264" s="243"/>
      <c r="M264" s="243"/>
      <c r="N264" s="243"/>
      <c r="O264" s="230"/>
      <c r="P264" s="269"/>
      <c r="Q264" s="229"/>
      <c r="R264" s="229"/>
      <c r="S264" s="229"/>
      <c r="T264" s="229">
        <f t="shared" ref="T264:T327" si="53">SUM(P264:S264)</f>
        <v>0</v>
      </c>
      <c r="U264" s="229"/>
      <c r="V264" s="229"/>
      <c r="W264" s="63">
        <v>3.45</v>
      </c>
      <c r="X264" s="229"/>
      <c r="Y264" s="229"/>
      <c r="Z264" s="229"/>
      <c r="AA264" s="229"/>
      <c r="AB264" s="229"/>
      <c r="AC264" s="269"/>
      <c r="AD264" s="269"/>
      <c r="AE264" s="269"/>
      <c r="AF264" s="269"/>
      <c r="AG264" s="269"/>
      <c r="AH264" s="269"/>
      <c r="AI264" s="269"/>
      <c r="AJ264" s="229"/>
      <c r="AK264" s="229"/>
      <c r="AL264" s="229"/>
      <c r="AM264" s="229"/>
      <c r="AN264" s="244">
        <f t="shared" ref="AN264:AN327" si="54">SUM(AJ264:AM264)</f>
        <v>0</v>
      </c>
      <c r="AO264" s="277"/>
      <c r="AP264" s="229"/>
      <c r="AQ264" s="63">
        <v>3.45</v>
      </c>
      <c r="AR264" s="229"/>
      <c r="AS264" s="229"/>
      <c r="AT264" s="229"/>
      <c r="AU264" s="229"/>
      <c r="AV264" s="229"/>
      <c r="AW264" s="229"/>
      <c r="AX264" s="230"/>
      <c r="AY264" s="275"/>
    </row>
    <row r="265" spans="1:51" s="251" customFormat="1" ht="47.25" outlineLevel="1" x14ac:dyDescent="0.25">
      <c r="A265" s="252">
        <v>47.6</v>
      </c>
      <c r="B265" s="253" t="s">
        <v>395</v>
      </c>
      <c r="C265" s="254" t="s">
        <v>54</v>
      </c>
      <c r="D265" s="252" t="str">
        <f t="shared" si="50"/>
        <v>MERC/CAPEX/MSPGCL/2023-24/0560</v>
      </c>
      <c r="E265" s="255">
        <f t="shared" si="51"/>
        <v>45169</v>
      </c>
      <c r="F265" s="242">
        <f t="shared" si="52"/>
        <v>45230</v>
      </c>
      <c r="G265" s="256">
        <v>4.5999999999999996</v>
      </c>
      <c r="H265" s="256">
        <v>4.5999999999999996</v>
      </c>
      <c r="I265" s="230"/>
      <c r="J265" s="230"/>
      <c r="K265" s="242">
        <v>45230</v>
      </c>
      <c r="L265" s="243"/>
      <c r="M265" s="243"/>
      <c r="N265" s="243"/>
      <c r="O265" s="230"/>
      <c r="P265" s="269"/>
      <c r="Q265" s="229"/>
      <c r="R265" s="229"/>
      <c r="S265" s="229"/>
      <c r="T265" s="229">
        <f t="shared" si="53"/>
        <v>0</v>
      </c>
      <c r="U265" s="229"/>
      <c r="V265" s="229"/>
      <c r="W265" s="63">
        <v>4.5999999999999996</v>
      </c>
      <c r="X265" s="229"/>
      <c r="Y265" s="229"/>
      <c r="Z265" s="229"/>
      <c r="AA265" s="229"/>
      <c r="AB265" s="229"/>
      <c r="AC265" s="269"/>
      <c r="AD265" s="269"/>
      <c r="AE265" s="269"/>
      <c r="AF265" s="269"/>
      <c r="AG265" s="269"/>
      <c r="AH265" s="269"/>
      <c r="AI265" s="269"/>
      <c r="AJ265" s="229"/>
      <c r="AK265" s="229"/>
      <c r="AL265" s="229"/>
      <c r="AM265" s="229"/>
      <c r="AN265" s="244">
        <f t="shared" si="54"/>
        <v>0</v>
      </c>
      <c r="AO265" s="277"/>
      <c r="AP265" s="229"/>
      <c r="AQ265" s="63">
        <v>4.5999999999999996</v>
      </c>
      <c r="AR265" s="229"/>
      <c r="AS265" s="229"/>
      <c r="AT265" s="229"/>
      <c r="AU265" s="229"/>
      <c r="AV265" s="229"/>
      <c r="AW265" s="229"/>
      <c r="AX265" s="230"/>
      <c r="AY265" s="275"/>
    </row>
    <row r="266" spans="1:51" s="251" customFormat="1" ht="47.25" outlineLevel="1" x14ac:dyDescent="0.25">
      <c r="A266" s="252">
        <v>47.7</v>
      </c>
      <c r="B266" s="253" t="s">
        <v>396</v>
      </c>
      <c r="C266" s="254" t="s">
        <v>54</v>
      </c>
      <c r="D266" s="252" t="str">
        <f t="shared" si="50"/>
        <v>MERC/CAPEX/MSPGCL/2023-24/0560</v>
      </c>
      <c r="E266" s="255">
        <f t="shared" si="51"/>
        <v>45169</v>
      </c>
      <c r="F266" s="242">
        <f t="shared" si="52"/>
        <v>45230</v>
      </c>
      <c r="G266" s="256">
        <v>8.14</v>
      </c>
      <c r="H266" s="256">
        <v>8.14</v>
      </c>
      <c r="I266" s="230"/>
      <c r="J266" s="230"/>
      <c r="K266" s="242">
        <v>45230</v>
      </c>
      <c r="L266" s="243"/>
      <c r="M266" s="243"/>
      <c r="N266" s="243"/>
      <c r="O266" s="230"/>
      <c r="P266" s="269"/>
      <c r="Q266" s="229"/>
      <c r="R266" s="229"/>
      <c r="S266" s="229"/>
      <c r="T266" s="229">
        <f t="shared" si="53"/>
        <v>0</v>
      </c>
      <c r="U266" s="229"/>
      <c r="V266" s="229"/>
      <c r="W266" s="63">
        <v>8.14</v>
      </c>
      <c r="X266" s="229"/>
      <c r="Y266" s="229"/>
      <c r="Z266" s="229"/>
      <c r="AA266" s="229"/>
      <c r="AB266" s="229"/>
      <c r="AC266" s="269"/>
      <c r="AD266" s="269"/>
      <c r="AE266" s="269"/>
      <c r="AF266" s="269"/>
      <c r="AG266" s="269"/>
      <c r="AH266" s="269"/>
      <c r="AI266" s="269"/>
      <c r="AJ266" s="229"/>
      <c r="AK266" s="229"/>
      <c r="AL266" s="229"/>
      <c r="AM266" s="229"/>
      <c r="AN266" s="244">
        <f t="shared" si="54"/>
        <v>0</v>
      </c>
      <c r="AO266" s="277"/>
      <c r="AP266" s="229"/>
      <c r="AQ266" s="63">
        <v>8.14</v>
      </c>
      <c r="AR266" s="229"/>
      <c r="AS266" s="229"/>
      <c r="AT266" s="229"/>
      <c r="AU266" s="229"/>
      <c r="AV266" s="229"/>
      <c r="AW266" s="229"/>
      <c r="AX266" s="230"/>
      <c r="AY266" s="275"/>
    </row>
    <row r="267" spans="1:51" s="251" customFormat="1" ht="47.25" outlineLevel="1" x14ac:dyDescent="0.25">
      <c r="A267" s="252">
        <v>47.8</v>
      </c>
      <c r="B267" s="253" t="s">
        <v>397</v>
      </c>
      <c r="C267" s="254" t="s">
        <v>54</v>
      </c>
      <c r="D267" s="252" t="str">
        <f t="shared" si="50"/>
        <v>MERC/CAPEX/MSPGCL/2023-24/0560</v>
      </c>
      <c r="E267" s="255">
        <f t="shared" si="51"/>
        <v>45169</v>
      </c>
      <c r="F267" s="242">
        <f t="shared" si="52"/>
        <v>45230</v>
      </c>
      <c r="G267" s="256">
        <v>4.18</v>
      </c>
      <c r="H267" s="256">
        <v>4.18</v>
      </c>
      <c r="I267" s="230"/>
      <c r="J267" s="230"/>
      <c r="K267" s="242">
        <v>45230</v>
      </c>
      <c r="L267" s="243"/>
      <c r="M267" s="243"/>
      <c r="N267" s="243"/>
      <c r="O267" s="230"/>
      <c r="P267" s="269"/>
      <c r="Q267" s="229"/>
      <c r="R267" s="229"/>
      <c r="S267" s="229"/>
      <c r="T267" s="229">
        <f t="shared" si="53"/>
        <v>0</v>
      </c>
      <c r="U267" s="229"/>
      <c r="V267" s="229"/>
      <c r="W267" s="63">
        <v>4.18</v>
      </c>
      <c r="X267" s="229"/>
      <c r="Y267" s="229"/>
      <c r="Z267" s="229"/>
      <c r="AA267" s="229"/>
      <c r="AB267" s="229"/>
      <c r="AC267" s="269"/>
      <c r="AD267" s="269"/>
      <c r="AE267" s="269"/>
      <c r="AF267" s="269"/>
      <c r="AG267" s="269"/>
      <c r="AH267" s="269"/>
      <c r="AI267" s="269"/>
      <c r="AJ267" s="229"/>
      <c r="AK267" s="229"/>
      <c r="AL267" s="229"/>
      <c r="AM267" s="229"/>
      <c r="AN267" s="244">
        <f t="shared" si="54"/>
        <v>0</v>
      </c>
      <c r="AO267" s="277"/>
      <c r="AP267" s="229"/>
      <c r="AQ267" s="63">
        <v>4.18</v>
      </c>
      <c r="AR267" s="229"/>
      <c r="AS267" s="229"/>
      <c r="AT267" s="229"/>
      <c r="AU267" s="229"/>
      <c r="AV267" s="229"/>
      <c r="AW267" s="229"/>
      <c r="AX267" s="230"/>
      <c r="AY267" s="275"/>
    </row>
    <row r="268" spans="1:51" s="251" customFormat="1" ht="31.5" outlineLevel="1" x14ac:dyDescent="0.25">
      <c r="A268" s="252"/>
      <c r="B268" s="253" t="s">
        <v>28</v>
      </c>
      <c r="C268" s="254" t="s">
        <v>28</v>
      </c>
      <c r="D268" s="252" t="str">
        <f t="shared" si="50"/>
        <v>MERC/CAPEX/MSPGCL/2023-24/0560</v>
      </c>
      <c r="E268" s="255">
        <f t="shared" si="51"/>
        <v>45169</v>
      </c>
      <c r="F268" s="242">
        <f t="shared" si="52"/>
        <v>45230</v>
      </c>
      <c r="G268" s="256">
        <v>0.97</v>
      </c>
      <c r="H268" s="256">
        <v>0.97</v>
      </c>
      <c r="I268" s="230"/>
      <c r="J268" s="230"/>
      <c r="K268" s="242">
        <v>45230</v>
      </c>
      <c r="L268" s="243"/>
      <c r="M268" s="243"/>
      <c r="N268" s="243"/>
      <c r="O268" s="230"/>
      <c r="P268" s="269"/>
      <c r="Q268" s="229"/>
      <c r="R268" s="229"/>
      <c r="S268" s="229"/>
      <c r="T268" s="229">
        <f t="shared" si="53"/>
        <v>0</v>
      </c>
      <c r="U268" s="229"/>
      <c r="V268" s="229"/>
      <c r="W268" s="229"/>
      <c r="X268" s="229"/>
      <c r="Y268" s="229"/>
      <c r="Z268" s="229"/>
      <c r="AA268" s="229"/>
      <c r="AB268" s="229"/>
      <c r="AC268" s="269"/>
      <c r="AD268" s="269"/>
      <c r="AE268" s="269"/>
      <c r="AF268" s="269"/>
      <c r="AG268" s="269"/>
      <c r="AH268" s="269"/>
      <c r="AI268" s="269"/>
      <c r="AJ268" s="229"/>
      <c r="AK268" s="229"/>
      <c r="AL268" s="229"/>
      <c r="AM268" s="229"/>
      <c r="AN268" s="244">
        <f t="shared" si="54"/>
        <v>0</v>
      </c>
      <c r="AO268" s="277"/>
      <c r="AP268" s="229"/>
      <c r="AQ268" s="229"/>
      <c r="AR268" s="229"/>
      <c r="AS268" s="229"/>
      <c r="AT268" s="229"/>
      <c r="AU268" s="229"/>
      <c r="AV268" s="229"/>
      <c r="AW268" s="229"/>
      <c r="AX268" s="230"/>
      <c r="AY268" s="275"/>
    </row>
    <row r="269" spans="1:51" s="251" customFormat="1" ht="47.25" outlineLevel="1" x14ac:dyDescent="0.25">
      <c r="A269" s="238" t="s">
        <v>423</v>
      </c>
      <c r="B269" s="239" t="s">
        <v>419</v>
      </c>
      <c r="C269" s="238" t="s">
        <v>53</v>
      </c>
      <c r="D269" s="238" t="s">
        <v>420</v>
      </c>
      <c r="E269" s="240">
        <v>43343</v>
      </c>
      <c r="F269" s="240">
        <v>44604</v>
      </c>
      <c r="G269" s="241">
        <f>SUM(G270:G271)</f>
        <v>113.91</v>
      </c>
      <c r="H269" s="241">
        <f>SUM(H270:H271)</f>
        <v>57</v>
      </c>
      <c r="I269" s="230"/>
      <c r="J269" s="230"/>
      <c r="K269" s="278">
        <v>44604</v>
      </c>
      <c r="L269" s="243"/>
      <c r="M269" s="243"/>
      <c r="N269" s="243"/>
      <c r="O269" s="230"/>
      <c r="P269" s="244"/>
      <c r="Q269" s="244"/>
      <c r="R269" s="244"/>
      <c r="S269" s="244"/>
      <c r="T269" s="244">
        <f t="shared" si="53"/>
        <v>0</v>
      </c>
      <c r="U269" s="249"/>
      <c r="V269" s="249"/>
      <c r="W269" s="249"/>
      <c r="X269" s="249"/>
      <c r="Y269" s="249"/>
      <c r="Z269" s="249"/>
      <c r="AA269" s="249"/>
      <c r="AB269" s="249"/>
      <c r="AC269" s="248"/>
      <c r="AD269" s="248"/>
      <c r="AE269" s="248"/>
      <c r="AF269" s="248"/>
      <c r="AG269" s="248"/>
      <c r="AH269" s="248"/>
      <c r="AI269" s="248"/>
      <c r="AJ269" s="244"/>
      <c r="AK269" s="244"/>
      <c r="AL269" s="244"/>
      <c r="AM269" s="244"/>
      <c r="AN269" s="244">
        <f t="shared" si="54"/>
        <v>0</v>
      </c>
      <c r="AO269" s="279"/>
      <c r="AP269" s="249"/>
      <c r="AQ269" s="249"/>
      <c r="AR269" s="249"/>
      <c r="AS269" s="249"/>
      <c r="AT269" s="249"/>
      <c r="AU269" s="249"/>
      <c r="AV269" s="249"/>
      <c r="AW269" s="249"/>
      <c r="AX269" s="230"/>
      <c r="AY269" s="275"/>
    </row>
    <row r="270" spans="1:51" s="251" customFormat="1" ht="47.25" outlineLevel="1" x14ac:dyDescent="0.25">
      <c r="A270" s="252" t="s">
        <v>425</v>
      </c>
      <c r="B270" s="253" t="s">
        <v>419</v>
      </c>
      <c r="C270" s="280" t="s">
        <v>54</v>
      </c>
      <c r="D270" s="280" t="str">
        <f t="shared" ref="D270:F271" si="55">D269</f>
        <v>MERC/CAPEX/2021-2022/MSPGCL/063</v>
      </c>
      <c r="E270" s="281">
        <f t="shared" si="55"/>
        <v>43343</v>
      </c>
      <c r="F270" s="281">
        <f t="shared" si="55"/>
        <v>44604</v>
      </c>
      <c r="G270" s="282">
        <v>108.48</v>
      </c>
      <c r="H270" s="282">
        <f>G270/2</f>
        <v>54.24</v>
      </c>
      <c r="I270" s="283"/>
      <c r="J270" s="283"/>
      <c r="K270" s="281">
        <v>44604</v>
      </c>
      <c r="L270" s="242"/>
      <c r="M270" s="242"/>
      <c r="N270" s="284"/>
      <c r="O270" s="283"/>
      <c r="P270" s="285"/>
      <c r="Q270" s="285"/>
      <c r="R270" s="285"/>
      <c r="S270" s="285"/>
      <c r="T270" s="285">
        <f t="shared" si="53"/>
        <v>0</v>
      </c>
      <c r="U270" s="285"/>
      <c r="V270" s="286"/>
      <c r="W270" s="285"/>
      <c r="X270" s="172">
        <v>27.12</v>
      </c>
      <c r="Y270" s="285"/>
      <c r="Z270" s="285"/>
      <c r="AA270" s="285"/>
      <c r="AB270" s="285"/>
      <c r="AC270" s="287"/>
      <c r="AD270" s="287"/>
      <c r="AE270" s="287"/>
      <c r="AF270" s="287"/>
      <c r="AG270" s="287"/>
      <c r="AH270" s="287"/>
      <c r="AI270" s="287"/>
      <c r="AJ270" s="285">
        <v>0</v>
      </c>
      <c r="AK270" s="285">
        <v>0</v>
      </c>
      <c r="AL270" s="285">
        <v>0</v>
      </c>
      <c r="AM270" s="285">
        <v>0</v>
      </c>
      <c r="AN270" s="244">
        <f t="shared" si="54"/>
        <v>0</v>
      </c>
      <c r="AO270" s="288"/>
      <c r="AP270" s="286"/>
      <c r="AQ270" s="285"/>
      <c r="AR270" s="285"/>
      <c r="AS270" s="172">
        <v>27.12</v>
      </c>
      <c r="AT270" s="285"/>
      <c r="AU270" s="285"/>
      <c r="AV270" s="285"/>
      <c r="AW270" s="285"/>
      <c r="AX270" s="289"/>
      <c r="AY270" s="275"/>
    </row>
    <row r="271" spans="1:51" s="251" customFormat="1" ht="31.5" outlineLevel="1" x14ac:dyDescent="0.25">
      <c r="A271" s="280"/>
      <c r="B271" s="253" t="s">
        <v>28</v>
      </c>
      <c r="C271" s="280" t="s">
        <v>28</v>
      </c>
      <c r="D271" s="280" t="str">
        <f t="shared" si="55"/>
        <v>MERC/CAPEX/2021-2022/MSPGCL/063</v>
      </c>
      <c r="E271" s="281">
        <f t="shared" si="55"/>
        <v>43343</v>
      </c>
      <c r="F271" s="281">
        <f t="shared" si="55"/>
        <v>44604</v>
      </c>
      <c r="G271" s="282">
        <v>5.43</v>
      </c>
      <c r="H271" s="282">
        <v>2.76</v>
      </c>
      <c r="I271" s="283"/>
      <c r="J271" s="283"/>
      <c r="K271" s="281">
        <v>44604</v>
      </c>
      <c r="L271" s="242"/>
      <c r="M271" s="242"/>
      <c r="N271" s="284"/>
      <c r="O271" s="283"/>
      <c r="P271" s="285"/>
      <c r="Q271" s="285"/>
      <c r="R271" s="285"/>
      <c r="S271" s="285"/>
      <c r="T271" s="285">
        <f t="shared" si="53"/>
        <v>0</v>
      </c>
      <c r="U271" s="285"/>
      <c r="V271" s="286"/>
      <c r="W271" s="285"/>
      <c r="X271" s="285"/>
      <c r="Y271" s="285"/>
      <c r="Z271" s="285"/>
      <c r="AA271" s="285"/>
      <c r="AB271" s="285"/>
      <c r="AC271" s="287"/>
      <c r="AD271" s="287"/>
      <c r="AE271" s="287"/>
      <c r="AF271" s="287"/>
      <c r="AG271" s="287"/>
      <c r="AH271" s="287"/>
      <c r="AI271" s="287"/>
      <c r="AJ271" s="285">
        <v>0</v>
      </c>
      <c r="AK271" s="285">
        <v>0</v>
      </c>
      <c r="AL271" s="285">
        <v>0</v>
      </c>
      <c r="AM271" s="285">
        <v>0</v>
      </c>
      <c r="AN271" s="244">
        <f t="shared" si="54"/>
        <v>0</v>
      </c>
      <c r="AO271" s="288"/>
      <c r="AP271" s="286"/>
      <c r="AQ271" s="285"/>
      <c r="AR271" s="285"/>
      <c r="AS271" s="285"/>
      <c r="AT271" s="285"/>
      <c r="AU271" s="285"/>
      <c r="AV271" s="285"/>
      <c r="AW271" s="285"/>
      <c r="AX271" s="289"/>
      <c r="AY271" s="275"/>
    </row>
    <row r="272" spans="1:51" s="251" customFormat="1" ht="47.25" outlineLevel="1" x14ac:dyDescent="0.25">
      <c r="A272" s="238" t="s">
        <v>424</v>
      </c>
      <c r="B272" s="239" t="s">
        <v>421</v>
      </c>
      <c r="C272" s="238" t="s">
        <v>53</v>
      </c>
      <c r="D272" s="238" t="s">
        <v>422</v>
      </c>
      <c r="E272" s="240">
        <v>45013</v>
      </c>
      <c r="F272" s="240">
        <v>45232</v>
      </c>
      <c r="G272" s="241">
        <f>SUM(G273:G274)</f>
        <v>69.308999999999997</v>
      </c>
      <c r="H272" s="241">
        <f>SUM(H273:H274)</f>
        <v>69.308999999999997</v>
      </c>
      <c r="I272" s="230"/>
      <c r="J272" s="230"/>
      <c r="K272" s="278">
        <v>45232</v>
      </c>
      <c r="L272" s="243"/>
      <c r="M272" s="243"/>
      <c r="N272" s="243"/>
      <c r="O272" s="230"/>
      <c r="P272" s="244"/>
      <c r="Q272" s="244"/>
      <c r="R272" s="244"/>
      <c r="S272" s="244"/>
      <c r="T272" s="244">
        <f t="shared" si="53"/>
        <v>0</v>
      </c>
      <c r="U272" s="249"/>
      <c r="V272" s="249"/>
      <c r="W272" s="249"/>
      <c r="X272" s="249"/>
      <c r="Y272" s="249"/>
      <c r="Z272" s="249"/>
      <c r="AA272" s="249"/>
      <c r="AB272" s="249"/>
      <c r="AC272" s="248"/>
      <c r="AD272" s="248"/>
      <c r="AE272" s="248"/>
      <c r="AF272" s="248"/>
      <c r="AG272" s="248"/>
      <c r="AH272" s="248"/>
      <c r="AI272" s="248"/>
      <c r="AJ272" s="244"/>
      <c r="AK272" s="244"/>
      <c r="AL272" s="244"/>
      <c r="AM272" s="244"/>
      <c r="AN272" s="244">
        <f t="shared" si="54"/>
        <v>0</v>
      </c>
      <c r="AO272" s="279"/>
      <c r="AP272" s="249"/>
      <c r="AQ272" s="249"/>
      <c r="AR272" s="249"/>
      <c r="AS272" s="249"/>
      <c r="AT272" s="249"/>
      <c r="AU272" s="249"/>
      <c r="AV272" s="249"/>
      <c r="AW272" s="249"/>
      <c r="AX272" s="230"/>
      <c r="AY272" s="275"/>
    </row>
    <row r="273" spans="1:56" s="251" customFormat="1" ht="47.25" outlineLevel="1" x14ac:dyDescent="0.25">
      <c r="A273" s="252" t="s">
        <v>426</v>
      </c>
      <c r="B273" s="253" t="s">
        <v>421</v>
      </c>
      <c r="C273" s="280" t="s">
        <v>54</v>
      </c>
      <c r="D273" s="280" t="str">
        <f t="shared" ref="D273:F274" si="56">D272</f>
        <v>MERC/CAPEX/MSPGCL/2023-24/0576</v>
      </c>
      <c r="E273" s="281">
        <f t="shared" si="56"/>
        <v>45013</v>
      </c>
      <c r="F273" s="281">
        <f t="shared" si="56"/>
        <v>45232</v>
      </c>
      <c r="G273" s="282">
        <v>66.009</v>
      </c>
      <c r="H273" s="282">
        <v>66.009</v>
      </c>
      <c r="I273" s="283"/>
      <c r="J273" s="283"/>
      <c r="K273" s="281">
        <v>45232</v>
      </c>
      <c r="L273" s="242"/>
      <c r="M273" s="242"/>
      <c r="N273" s="284"/>
      <c r="O273" s="283"/>
      <c r="P273" s="285"/>
      <c r="Q273" s="285"/>
      <c r="R273" s="285"/>
      <c r="S273" s="285"/>
      <c r="T273" s="285">
        <f t="shared" si="53"/>
        <v>0</v>
      </c>
      <c r="U273" s="285"/>
      <c r="V273" s="286"/>
      <c r="W273" s="285"/>
      <c r="X273" s="172">
        <v>22.003</v>
      </c>
      <c r="Y273" s="172">
        <v>44.006</v>
      </c>
      <c r="Z273" s="285"/>
      <c r="AA273" s="285"/>
      <c r="AB273" s="285"/>
      <c r="AC273" s="287"/>
      <c r="AD273" s="287"/>
      <c r="AE273" s="287"/>
      <c r="AF273" s="287"/>
      <c r="AG273" s="287"/>
      <c r="AH273" s="287"/>
      <c r="AI273" s="287"/>
      <c r="AJ273" s="285"/>
      <c r="AK273" s="285"/>
      <c r="AL273" s="285"/>
      <c r="AM273" s="285"/>
      <c r="AN273" s="244">
        <f t="shared" si="54"/>
        <v>0</v>
      </c>
      <c r="AO273" s="288"/>
      <c r="AP273" s="286"/>
      <c r="AQ273" s="285"/>
      <c r="AR273" s="285"/>
      <c r="AS273" s="172">
        <v>66.009</v>
      </c>
      <c r="AT273" s="285"/>
      <c r="AU273" s="285"/>
      <c r="AV273" s="285"/>
      <c r="AW273" s="285"/>
      <c r="AX273" s="289"/>
      <c r="AY273" s="275"/>
    </row>
    <row r="274" spans="1:56" s="251" customFormat="1" ht="31.5" outlineLevel="1" x14ac:dyDescent="0.25">
      <c r="A274" s="280"/>
      <c r="B274" s="253" t="s">
        <v>28</v>
      </c>
      <c r="C274" s="280" t="s">
        <v>28</v>
      </c>
      <c r="D274" s="280" t="str">
        <f t="shared" si="56"/>
        <v>MERC/CAPEX/MSPGCL/2023-24/0576</v>
      </c>
      <c r="E274" s="281">
        <f t="shared" si="56"/>
        <v>45013</v>
      </c>
      <c r="F274" s="281">
        <f t="shared" si="56"/>
        <v>45232</v>
      </c>
      <c r="G274" s="282">
        <v>3.3</v>
      </c>
      <c r="H274" s="282">
        <v>3.3</v>
      </c>
      <c r="I274" s="283"/>
      <c r="J274" s="283"/>
      <c r="K274" s="281">
        <v>45232</v>
      </c>
      <c r="L274" s="242"/>
      <c r="M274" s="242"/>
      <c r="N274" s="284"/>
      <c r="O274" s="283"/>
      <c r="P274" s="285"/>
      <c r="Q274" s="285"/>
      <c r="R274" s="285"/>
      <c r="S274" s="285"/>
      <c r="T274" s="285">
        <f t="shared" si="53"/>
        <v>0</v>
      </c>
      <c r="U274" s="285"/>
      <c r="V274" s="286"/>
      <c r="W274" s="285"/>
      <c r="X274" s="285"/>
      <c r="Y274" s="285"/>
      <c r="Z274" s="285"/>
      <c r="AA274" s="285"/>
      <c r="AB274" s="285"/>
      <c r="AC274" s="287"/>
      <c r="AD274" s="287"/>
      <c r="AE274" s="287"/>
      <c r="AF274" s="287"/>
      <c r="AG274" s="287"/>
      <c r="AH274" s="287"/>
      <c r="AI274" s="287"/>
      <c r="AJ274" s="285"/>
      <c r="AK274" s="285"/>
      <c r="AL274" s="285"/>
      <c r="AM274" s="285"/>
      <c r="AN274" s="244">
        <f t="shared" si="54"/>
        <v>0</v>
      </c>
      <c r="AO274" s="288"/>
      <c r="AP274" s="286"/>
      <c r="AQ274" s="285"/>
      <c r="AR274" s="285"/>
      <c r="AS274" s="285"/>
      <c r="AT274" s="285"/>
      <c r="AU274" s="285"/>
      <c r="AV274" s="285"/>
      <c r="AW274" s="285"/>
      <c r="AX274" s="289"/>
      <c r="AY274" s="275"/>
    </row>
    <row r="275" spans="1:56" s="49" customFormat="1" ht="78.75" outlineLevel="1" x14ac:dyDescent="0.25">
      <c r="A275" s="25" t="s">
        <v>689</v>
      </c>
      <c r="B275" s="26" t="s">
        <v>399</v>
      </c>
      <c r="C275" s="25" t="s">
        <v>53</v>
      </c>
      <c r="D275" s="25" t="s">
        <v>690</v>
      </c>
      <c r="E275" s="188">
        <v>45322</v>
      </c>
      <c r="F275" s="188">
        <v>45510</v>
      </c>
      <c r="G275" s="31">
        <v>104.24</v>
      </c>
      <c r="H275" s="31">
        <f>H276+H277</f>
        <v>81.350000000000009</v>
      </c>
      <c r="I275" s="10"/>
      <c r="J275" s="10"/>
      <c r="K275" s="69"/>
      <c r="L275" s="189"/>
      <c r="M275" s="189"/>
      <c r="N275" s="189"/>
      <c r="O275" s="10"/>
      <c r="P275" s="96"/>
      <c r="Q275" s="96"/>
      <c r="R275" s="96"/>
      <c r="S275" s="96"/>
      <c r="T275" s="96">
        <f t="shared" si="53"/>
        <v>0</v>
      </c>
      <c r="U275" s="178"/>
      <c r="V275" s="178">
        <v>0</v>
      </c>
      <c r="W275" s="178"/>
      <c r="X275" s="96"/>
      <c r="Y275" s="96"/>
      <c r="Z275" s="96"/>
      <c r="AA275" s="96"/>
      <c r="AB275" s="96"/>
      <c r="AC275" s="85"/>
      <c r="AD275" s="85"/>
      <c r="AE275" s="85"/>
      <c r="AF275" s="85"/>
      <c r="AG275" s="85"/>
      <c r="AH275" s="85"/>
      <c r="AI275" s="85"/>
      <c r="AJ275" s="96"/>
      <c r="AK275" s="96"/>
      <c r="AL275" s="96"/>
      <c r="AM275" s="96"/>
      <c r="AN275" s="80">
        <f t="shared" si="54"/>
        <v>0</v>
      </c>
      <c r="AO275" s="187"/>
      <c r="AP275" s="178">
        <v>0</v>
      </c>
      <c r="AQ275" s="178"/>
      <c r="AR275" s="96"/>
      <c r="AS275" s="96"/>
      <c r="AT275" s="96"/>
      <c r="AU275" s="96"/>
      <c r="AV275" s="96"/>
      <c r="AW275" s="96"/>
      <c r="AX275" s="10"/>
      <c r="AY275" s="71"/>
      <c r="AZ275" s="156"/>
      <c r="BA275" s="156">
        <f>IF(C275="Scheme",IF(SUM(AK275:AQ275)&gt;0,IF(H275&lt;AZ275,H275-AZ275,0),0),0)</f>
        <v>0</v>
      </c>
      <c r="BB275" s="156"/>
      <c r="BC275" s="156">
        <f t="shared" ref="BC275:BC296" si="57">IF(C275="Scheme",IF(SUM(AJ275:AS275)&gt;0,IF(H275&lt;AZ275,H275-AZ275,0),0),0)</f>
        <v>0</v>
      </c>
      <c r="BD275" s="156">
        <f t="shared" ref="BD275:BD296" si="58">IF(C275="scheme",G275-SUM(AJ275:AS275),0)</f>
        <v>0</v>
      </c>
    </row>
    <row r="276" spans="1:56" s="49" customFormat="1" ht="78.75" outlineLevel="1" x14ac:dyDescent="0.25">
      <c r="A276" s="29">
        <v>2.1</v>
      </c>
      <c r="B276" s="169" t="s">
        <v>399</v>
      </c>
      <c r="C276" s="66" t="s">
        <v>54</v>
      </c>
      <c r="D276" s="29" t="s">
        <v>690</v>
      </c>
      <c r="E276" s="140">
        <f>E275</f>
        <v>45322</v>
      </c>
      <c r="F276" s="69">
        <f>F275</f>
        <v>45510</v>
      </c>
      <c r="G276" s="192">
        <v>102.92</v>
      </c>
      <c r="H276" s="192">
        <v>80.150000000000006</v>
      </c>
      <c r="I276" s="10"/>
      <c r="J276" s="10"/>
      <c r="K276" s="69"/>
      <c r="L276" s="189"/>
      <c r="M276" s="189"/>
      <c r="N276" s="189"/>
      <c r="O276" s="10"/>
      <c r="P276" s="85"/>
      <c r="Q276" s="56"/>
      <c r="R276" s="56"/>
      <c r="S276" s="56"/>
      <c r="T276" s="56">
        <f t="shared" si="53"/>
        <v>0</v>
      </c>
      <c r="U276" s="56"/>
      <c r="V276" s="56">
        <v>0</v>
      </c>
      <c r="W276" s="56"/>
      <c r="X276" s="63">
        <v>40.075000000000003</v>
      </c>
      <c r="Y276" s="63">
        <v>40.075000000000003</v>
      </c>
      <c r="Z276" s="56"/>
      <c r="AA276" s="56"/>
      <c r="AB276" s="56"/>
      <c r="AC276" s="85"/>
      <c r="AD276" s="85"/>
      <c r="AE276" s="85"/>
      <c r="AF276" s="85"/>
      <c r="AG276" s="85"/>
      <c r="AH276" s="85"/>
      <c r="AI276" s="85"/>
      <c r="AJ276" s="56"/>
      <c r="AK276" s="56"/>
      <c r="AL276" s="56"/>
      <c r="AM276" s="56"/>
      <c r="AN276" s="80">
        <f t="shared" si="54"/>
        <v>0</v>
      </c>
      <c r="AO276" s="183"/>
      <c r="AP276" s="56">
        <v>0</v>
      </c>
      <c r="AQ276" s="56"/>
      <c r="AR276" s="63">
        <v>40.075000000000003</v>
      </c>
      <c r="AS276" s="63">
        <v>40.075000000000003</v>
      </c>
      <c r="AT276" s="56"/>
      <c r="AU276" s="56"/>
      <c r="AV276" s="56"/>
      <c r="AW276" s="56"/>
      <c r="AX276" s="10"/>
      <c r="AY276" s="71"/>
      <c r="AZ276" s="156">
        <f>SUM(AJ276:AS276)</f>
        <v>80.150000000000006</v>
      </c>
      <c r="BA276" s="156">
        <f>IF(C276="Scheme",IF(SUM(AK276:AQ276)&gt;0,IF(H276&lt;AZ276,H276-AZ276,0),0),0)</f>
        <v>0</v>
      </c>
      <c r="BB276" s="156" t="e">
        <f>#REF!-AZ276</f>
        <v>#REF!</v>
      </c>
      <c r="BC276" s="156">
        <f t="shared" si="57"/>
        <v>0</v>
      </c>
      <c r="BD276" s="156">
        <f t="shared" si="58"/>
        <v>22.769999999999996</v>
      </c>
    </row>
    <row r="277" spans="1:56" s="49" customFormat="1" ht="47.25" outlineLevel="1" x14ac:dyDescent="0.25">
      <c r="A277" s="29">
        <v>0</v>
      </c>
      <c r="B277" s="169" t="s">
        <v>28</v>
      </c>
      <c r="C277" s="66" t="s">
        <v>28</v>
      </c>
      <c r="D277" s="29" t="s">
        <v>690</v>
      </c>
      <c r="E277" s="140">
        <f>E276</f>
        <v>45322</v>
      </c>
      <c r="F277" s="69">
        <f>F276</f>
        <v>45510</v>
      </c>
      <c r="G277" s="192">
        <v>1.32</v>
      </c>
      <c r="H277" s="192">
        <v>1.2</v>
      </c>
      <c r="I277" s="10"/>
      <c r="J277" s="10"/>
      <c r="K277" s="69"/>
      <c r="L277" s="189"/>
      <c r="M277" s="189"/>
      <c r="N277" s="189"/>
      <c r="O277" s="10"/>
      <c r="P277" s="85"/>
      <c r="Q277" s="56"/>
      <c r="R277" s="56"/>
      <c r="S277" s="56"/>
      <c r="T277" s="56">
        <f t="shared" si="53"/>
        <v>0</v>
      </c>
      <c r="U277" s="56"/>
      <c r="V277" s="56">
        <v>0</v>
      </c>
      <c r="W277" s="56">
        <v>0</v>
      </c>
      <c r="X277" s="56"/>
      <c r="Y277" s="56"/>
      <c r="Z277" s="56"/>
      <c r="AA277" s="56"/>
      <c r="AB277" s="56"/>
      <c r="AC277" s="85"/>
      <c r="AD277" s="85"/>
      <c r="AE277" s="85"/>
      <c r="AF277" s="85"/>
      <c r="AG277" s="85"/>
      <c r="AH277" s="85"/>
      <c r="AI277" s="85"/>
      <c r="AJ277" s="56"/>
      <c r="AK277" s="56"/>
      <c r="AL277" s="56"/>
      <c r="AM277" s="56"/>
      <c r="AN277" s="80">
        <f t="shared" si="54"/>
        <v>0</v>
      </c>
      <c r="AO277" s="183"/>
      <c r="AP277" s="56">
        <v>0</v>
      </c>
      <c r="AQ277" s="56">
        <v>0</v>
      </c>
      <c r="AR277" s="56"/>
      <c r="AS277" s="56"/>
      <c r="AT277" s="56"/>
      <c r="AU277" s="56"/>
      <c r="AV277" s="56"/>
      <c r="AW277" s="56"/>
      <c r="AX277" s="10"/>
      <c r="AY277" s="71"/>
      <c r="AZ277" s="156">
        <f>SUM(AJ277:AS277)</f>
        <v>0</v>
      </c>
      <c r="BA277" s="156">
        <f>IF(C277="Scheme",IF(SUM(AK277:AQ277)&gt;0,IF(H277&lt;AZ277,H277-AZ277,0),0),0)</f>
        <v>0</v>
      </c>
      <c r="BB277" s="156" t="e">
        <f>#REF!-AZ277</f>
        <v>#REF!</v>
      </c>
      <c r="BC277" s="156">
        <f t="shared" si="57"/>
        <v>0</v>
      </c>
      <c r="BD277" s="156">
        <f t="shared" si="58"/>
        <v>0</v>
      </c>
    </row>
    <row r="278" spans="1:56" s="49" customFormat="1" ht="94.5" outlineLevel="1" x14ac:dyDescent="0.25">
      <c r="A278" s="25" t="s">
        <v>691</v>
      </c>
      <c r="B278" s="26" t="s">
        <v>401</v>
      </c>
      <c r="C278" s="66" t="s">
        <v>53</v>
      </c>
      <c r="D278" s="25" t="s">
        <v>692</v>
      </c>
      <c r="E278" s="188">
        <v>45322</v>
      </c>
      <c r="F278" s="188">
        <v>45510</v>
      </c>
      <c r="G278" s="192">
        <f>SUM(G279:G284)</f>
        <v>25.78</v>
      </c>
      <c r="H278" s="192">
        <f>SUM(H279:H284)</f>
        <v>25.78</v>
      </c>
      <c r="I278" s="10"/>
      <c r="J278" s="10"/>
      <c r="K278" s="69"/>
      <c r="L278" s="189"/>
      <c r="M278" s="189"/>
      <c r="N278" s="189"/>
      <c r="O278" s="10"/>
      <c r="P278" s="56"/>
      <c r="Q278" s="56"/>
      <c r="R278" s="56"/>
      <c r="S278" s="56"/>
      <c r="T278" s="56">
        <f t="shared" si="53"/>
        <v>0</v>
      </c>
      <c r="U278" s="56"/>
      <c r="V278" s="56"/>
      <c r="W278" s="56"/>
      <c r="X278" s="56"/>
      <c r="Y278" s="56"/>
      <c r="Z278" s="56"/>
      <c r="AA278" s="56"/>
      <c r="AB278" s="56"/>
      <c r="AC278" s="115"/>
      <c r="AD278" s="115"/>
      <c r="AE278" s="115"/>
      <c r="AF278" s="115"/>
      <c r="AG278" s="115"/>
      <c r="AH278" s="115"/>
      <c r="AI278" s="115"/>
      <c r="AJ278" s="56"/>
      <c r="AK278" s="56"/>
      <c r="AL278" s="56"/>
      <c r="AM278" s="56"/>
      <c r="AN278" s="80">
        <f t="shared" si="54"/>
        <v>0</v>
      </c>
      <c r="AO278" s="183"/>
      <c r="AP278" s="56"/>
      <c r="AQ278" s="56"/>
      <c r="AR278" s="56"/>
      <c r="AS278" s="56"/>
      <c r="AT278" s="56"/>
      <c r="AU278" s="56"/>
      <c r="AV278" s="56"/>
      <c r="AW278" s="56"/>
      <c r="AX278" s="10"/>
      <c r="AY278" s="71"/>
      <c r="AZ278" s="156"/>
      <c r="BA278" s="156"/>
      <c r="BB278" s="156"/>
      <c r="BC278" s="156">
        <f t="shared" si="57"/>
        <v>0</v>
      </c>
      <c r="BD278" s="156">
        <f t="shared" si="58"/>
        <v>0</v>
      </c>
    </row>
    <row r="279" spans="1:56" s="49" customFormat="1" ht="47.25" outlineLevel="1" x14ac:dyDescent="0.25">
      <c r="A279" s="29">
        <v>3.1</v>
      </c>
      <c r="B279" s="203" t="s">
        <v>404</v>
      </c>
      <c r="C279" s="66" t="s">
        <v>54</v>
      </c>
      <c r="D279" s="29" t="str">
        <f t="shared" ref="D279:F284" si="59">D278</f>
        <v>MERC/CAPEX/2024-25/MSPGCL/0473 Dt 06.08.2024</v>
      </c>
      <c r="E279" s="140">
        <f t="shared" si="59"/>
        <v>45322</v>
      </c>
      <c r="F279" s="69">
        <f t="shared" si="59"/>
        <v>45510</v>
      </c>
      <c r="G279" s="192">
        <v>7.19</v>
      </c>
      <c r="H279" s="192">
        <v>7.19</v>
      </c>
      <c r="I279" s="10"/>
      <c r="J279" s="10"/>
      <c r="K279" s="69"/>
      <c r="L279" s="189"/>
      <c r="M279" s="189"/>
      <c r="N279" s="189"/>
      <c r="O279" s="10"/>
      <c r="P279" s="56"/>
      <c r="Q279" s="56"/>
      <c r="R279" s="56"/>
      <c r="S279" s="56"/>
      <c r="T279" s="56">
        <f t="shared" si="53"/>
        <v>0</v>
      </c>
      <c r="U279" s="56"/>
      <c r="V279" s="56"/>
      <c r="W279" s="56"/>
      <c r="X279" s="56"/>
      <c r="Y279" s="63">
        <v>7.19</v>
      </c>
      <c r="Z279" s="56"/>
      <c r="AA279" s="56"/>
      <c r="AB279" s="56"/>
      <c r="AC279" s="115"/>
      <c r="AD279" s="115"/>
      <c r="AE279" s="115"/>
      <c r="AF279" s="115"/>
      <c r="AG279" s="115"/>
      <c r="AH279" s="115"/>
      <c r="AI279" s="115"/>
      <c r="AJ279" s="56"/>
      <c r="AK279" s="56"/>
      <c r="AL279" s="56"/>
      <c r="AM279" s="56"/>
      <c r="AN279" s="80">
        <f t="shared" si="54"/>
        <v>0</v>
      </c>
      <c r="AO279" s="183"/>
      <c r="AP279" s="56"/>
      <c r="AQ279" s="56"/>
      <c r="AR279" s="56"/>
      <c r="AS279" s="63">
        <v>7.19</v>
      </c>
      <c r="AT279" s="56"/>
      <c r="AU279" s="56"/>
      <c r="AV279" s="56"/>
      <c r="AW279" s="56"/>
      <c r="AX279" s="10"/>
      <c r="AY279" s="71"/>
      <c r="AZ279" s="156">
        <f t="shared" ref="AZ279:AZ284" si="60">SUM(AJ279:AS279)</f>
        <v>7.19</v>
      </c>
      <c r="BA279" s="156"/>
      <c r="BB279" s="156" t="e">
        <f>#REF!-AZ279</f>
        <v>#REF!</v>
      </c>
      <c r="BC279" s="156">
        <f t="shared" si="57"/>
        <v>0</v>
      </c>
      <c r="BD279" s="156">
        <f t="shared" si="58"/>
        <v>0</v>
      </c>
    </row>
    <row r="280" spans="1:56" s="49" customFormat="1" ht="47.25" outlineLevel="1" x14ac:dyDescent="0.25">
      <c r="A280" s="29">
        <v>3.1</v>
      </c>
      <c r="B280" s="203" t="s">
        <v>405</v>
      </c>
      <c r="C280" s="66" t="s">
        <v>54</v>
      </c>
      <c r="D280" s="29" t="str">
        <f t="shared" si="59"/>
        <v>MERC/CAPEX/2024-25/MSPGCL/0473 Dt 06.08.2024</v>
      </c>
      <c r="E280" s="140">
        <f t="shared" si="59"/>
        <v>45322</v>
      </c>
      <c r="F280" s="69">
        <f t="shared" si="59"/>
        <v>45510</v>
      </c>
      <c r="G280" s="192">
        <v>0.8</v>
      </c>
      <c r="H280" s="192">
        <v>0.8</v>
      </c>
      <c r="I280" s="10"/>
      <c r="J280" s="10"/>
      <c r="K280" s="69"/>
      <c r="L280" s="189"/>
      <c r="M280" s="189"/>
      <c r="N280" s="189"/>
      <c r="O280" s="10"/>
      <c r="P280" s="56"/>
      <c r="Q280" s="56"/>
      <c r="R280" s="56"/>
      <c r="S280" s="56"/>
      <c r="T280" s="56">
        <f t="shared" si="53"/>
        <v>0</v>
      </c>
      <c r="U280" s="56"/>
      <c r="V280" s="56"/>
      <c r="W280" s="56"/>
      <c r="X280" s="56"/>
      <c r="Y280" s="63">
        <v>0.8</v>
      </c>
      <c r="Z280" s="56"/>
      <c r="AA280" s="56"/>
      <c r="AB280" s="56"/>
      <c r="AC280" s="115"/>
      <c r="AD280" s="115"/>
      <c r="AE280" s="115"/>
      <c r="AF280" s="115"/>
      <c r="AG280" s="115"/>
      <c r="AH280" s="115"/>
      <c r="AI280" s="115"/>
      <c r="AJ280" s="56"/>
      <c r="AK280" s="56"/>
      <c r="AL280" s="56"/>
      <c r="AM280" s="56"/>
      <c r="AN280" s="80">
        <f t="shared" si="54"/>
        <v>0</v>
      </c>
      <c r="AO280" s="183"/>
      <c r="AP280" s="56"/>
      <c r="AQ280" s="56"/>
      <c r="AR280" s="56"/>
      <c r="AS280" s="63">
        <v>0.8</v>
      </c>
      <c r="AT280" s="56"/>
      <c r="AU280" s="56"/>
      <c r="AV280" s="56"/>
      <c r="AW280" s="56"/>
      <c r="AX280" s="10"/>
      <c r="AY280" s="71"/>
      <c r="AZ280" s="156">
        <f t="shared" si="60"/>
        <v>0.8</v>
      </c>
      <c r="BA280" s="156"/>
      <c r="BB280" s="156" t="e">
        <f>#REF!-AZ280</f>
        <v>#REF!</v>
      </c>
      <c r="BC280" s="156">
        <f t="shared" si="57"/>
        <v>0</v>
      </c>
      <c r="BD280" s="156">
        <f t="shared" si="58"/>
        <v>0</v>
      </c>
    </row>
    <row r="281" spans="1:56" s="49" customFormat="1" ht="47.25" outlineLevel="1" x14ac:dyDescent="0.25">
      <c r="A281" s="29">
        <v>3.1</v>
      </c>
      <c r="B281" s="203" t="s">
        <v>406</v>
      </c>
      <c r="C281" s="66" t="s">
        <v>54</v>
      </c>
      <c r="D281" s="29" t="str">
        <f t="shared" ref="D281:E284" si="61">D280</f>
        <v>MERC/CAPEX/2024-25/MSPGCL/0473 Dt 06.08.2024</v>
      </c>
      <c r="E281" s="140">
        <f t="shared" si="61"/>
        <v>45322</v>
      </c>
      <c r="F281" s="69">
        <f t="shared" si="59"/>
        <v>45510</v>
      </c>
      <c r="G281" s="192">
        <v>2.97</v>
      </c>
      <c r="H281" s="192">
        <v>2.97</v>
      </c>
      <c r="I281" s="10"/>
      <c r="J281" s="10"/>
      <c r="K281" s="69"/>
      <c r="L281" s="189"/>
      <c r="M281" s="189"/>
      <c r="N281" s="189"/>
      <c r="O281" s="10"/>
      <c r="P281" s="56"/>
      <c r="Q281" s="56"/>
      <c r="R281" s="56"/>
      <c r="S281" s="56"/>
      <c r="T281" s="56">
        <f t="shared" si="53"/>
        <v>0</v>
      </c>
      <c r="U281" s="56"/>
      <c r="V281" s="63">
        <v>2.9193972000000001</v>
      </c>
      <c r="W281" s="56"/>
      <c r="X281" s="56"/>
      <c r="Y281" s="56"/>
      <c r="Z281" s="56"/>
      <c r="AA281" s="56"/>
      <c r="AB281" s="56"/>
      <c r="AC281" s="115"/>
      <c r="AD281" s="115"/>
      <c r="AE281" s="115"/>
      <c r="AF281" s="115"/>
      <c r="AG281" s="115"/>
      <c r="AH281" s="115"/>
      <c r="AI281" s="115"/>
      <c r="AJ281" s="56"/>
      <c r="AK281" s="56"/>
      <c r="AL281" s="56"/>
      <c r="AM281" s="56"/>
      <c r="AN281" s="80">
        <f t="shared" si="54"/>
        <v>0</v>
      </c>
      <c r="AO281" s="183"/>
      <c r="AP281" s="63">
        <v>2.9193972000000001</v>
      </c>
      <c r="AQ281" s="56"/>
      <c r="AR281" s="56"/>
      <c r="AS281" s="56">
        <v>0</v>
      </c>
      <c r="AT281" s="56"/>
      <c r="AU281" s="56"/>
      <c r="AV281" s="56"/>
      <c r="AW281" s="56"/>
      <c r="AX281" s="10"/>
      <c r="AY281" s="71"/>
      <c r="AZ281" s="156">
        <f t="shared" si="60"/>
        <v>2.9193972000000001</v>
      </c>
      <c r="BA281" s="156"/>
      <c r="BB281" s="156" t="e">
        <f>#REF!-AZ281</f>
        <v>#REF!</v>
      </c>
      <c r="BC281" s="156">
        <f t="shared" si="57"/>
        <v>0</v>
      </c>
      <c r="BD281" s="156">
        <f t="shared" si="58"/>
        <v>5.0602800000000059E-2</v>
      </c>
    </row>
    <row r="282" spans="1:56" s="49" customFormat="1" ht="285" outlineLevel="1" x14ac:dyDescent="0.25">
      <c r="A282" s="29">
        <v>3.1</v>
      </c>
      <c r="B282" s="203" t="s">
        <v>402</v>
      </c>
      <c r="C282" s="66" t="s">
        <v>54</v>
      </c>
      <c r="D282" s="29" t="str">
        <f t="shared" si="61"/>
        <v>MERC/CAPEX/2024-25/MSPGCL/0473 Dt 06.08.2024</v>
      </c>
      <c r="E282" s="140">
        <f t="shared" si="61"/>
        <v>45322</v>
      </c>
      <c r="F282" s="69">
        <f t="shared" si="59"/>
        <v>45510</v>
      </c>
      <c r="G282" s="192">
        <v>10.48</v>
      </c>
      <c r="H282" s="192">
        <v>10.48</v>
      </c>
      <c r="I282" s="10"/>
      <c r="J282" s="10"/>
      <c r="K282" s="69"/>
      <c r="L282" s="189"/>
      <c r="M282" s="189"/>
      <c r="N282" s="189"/>
      <c r="O282" s="304" t="s">
        <v>807</v>
      </c>
      <c r="P282" s="56"/>
      <c r="Q282" s="56"/>
      <c r="R282" s="56"/>
      <c r="S282" s="56"/>
      <c r="T282" s="56">
        <f t="shared" si="53"/>
        <v>0</v>
      </c>
      <c r="U282" s="56"/>
      <c r="V282" s="56"/>
      <c r="W282" s="56"/>
      <c r="X282" s="56"/>
      <c r="Y282" s="63">
        <v>10.48</v>
      </c>
      <c r="Z282" s="56"/>
      <c r="AA282" s="56"/>
      <c r="AB282" s="56"/>
      <c r="AC282" s="115"/>
      <c r="AD282" s="115"/>
      <c r="AE282" s="115"/>
      <c r="AF282" s="115"/>
      <c r="AG282" s="115"/>
      <c r="AH282" s="115"/>
      <c r="AI282" s="115"/>
      <c r="AJ282" s="56"/>
      <c r="AK282" s="56"/>
      <c r="AL282" s="56"/>
      <c r="AM282" s="56"/>
      <c r="AN282" s="80">
        <f t="shared" si="54"/>
        <v>0</v>
      </c>
      <c r="AO282" s="183"/>
      <c r="AP282" s="56"/>
      <c r="AQ282" s="56"/>
      <c r="AR282" s="56"/>
      <c r="AS282" s="63">
        <v>10.48</v>
      </c>
      <c r="AT282" s="56"/>
      <c r="AU282" s="56"/>
      <c r="AV282" s="56"/>
      <c r="AW282" s="56"/>
      <c r="AX282" s="10"/>
      <c r="AY282" s="71"/>
      <c r="AZ282" s="156">
        <f t="shared" si="60"/>
        <v>10.48</v>
      </c>
      <c r="BA282" s="156"/>
      <c r="BB282" s="156" t="e">
        <f>#REF!-AZ282</f>
        <v>#REF!</v>
      </c>
      <c r="BC282" s="156">
        <f t="shared" si="57"/>
        <v>0</v>
      </c>
      <c r="BD282" s="156">
        <f t="shared" si="58"/>
        <v>0</v>
      </c>
    </row>
    <row r="283" spans="1:56" s="49" customFormat="1" ht="285" outlineLevel="1" x14ac:dyDescent="0.25">
      <c r="A283" s="29">
        <v>3.1</v>
      </c>
      <c r="B283" s="203" t="s">
        <v>403</v>
      </c>
      <c r="C283" s="66" t="s">
        <v>54</v>
      </c>
      <c r="D283" s="29" t="str">
        <f t="shared" si="61"/>
        <v>MERC/CAPEX/2024-25/MSPGCL/0473 Dt 06.08.2024</v>
      </c>
      <c r="E283" s="140">
        <f t="shared" si="61"/>
        <v>45322</v>
      </c>
      <c r="F283" s="69">
        <f>F282</f>
        <v>45510</v>
      </c>
      <c r="G283" s="192">
        <v>3.66</v>
      </c>
      <c r="H283" s="192">
        <v>3.66</v>
      </c>
      <c r="I283" s="10"/>
      <c r="J283" s="10"/>
      <c r="K283" s="69"/>
      <c r="L283" s="189"/>
      <c r="M283" s="189"/>
      <c r="N283" s="189"/>
      <c r="O283" s="304" t="s">
        <v>807</v>
      </c>
      <c r="P283" s="56"/>
      <c r="Q283" s="56"/>
      <c r="R283" s="56"/>
      <c r="S283" s="56"/>
      <c r="T283" s="56">
        <f t="shared" si="53"/>
        <v>0</v>
      </c>
      <c r="U283" s="56"/>
      <c r="V283" s="56"/>
      <c r="W283" s="56"/>
      <c r="X283" s="56"/>
      <c r="Y283" s="63">
        <v>3.66</v>
      </c>
      <c r="Z283" s="56"/>
      <c r="AA283" s="56"/>
      <c r="AB283" s="56"/>
      <c r="AC283" s="115"/>
      <c r="AD283" s="115"/>
      <c r="AE283" s="115"/>
      <c r="AF283" s="115"/>
      <c r="AG283" s="115"/>
      <c r="AH283" s="115"/>
      <c r="AI283" s="115"/>
      <c r="AJ283" s="56"/>
      <c r="AK283" s="56"/>
      <c r="AL283" s="56"/>
      <c r="AM283" s="56"/>
      <c r="AN283" s="80">
        <f t="shared" si="54"/>
        <v>0</v>
      </c>
      <c r="AO283" s="183"/>
      <c r="AP283" s="56"/>
      <c r="AQ283" s="56"/>
      <c r="AR283" s="56"/>
      <c r="AS283" s="63">
        <v>3.66</v>
      </c>
      <c r="AT283" s="56"/>
      <c r="AU283" s="56"/>
      <c r="AV283" s="56"/>
      <c r="AW283" s="56"/>
      <c r="AX283" s="10"/>
      <c r="AY283" s="71"/>
      <c r="AZ283" s="156">
        <f t="shared" si="60"/>
        <v>3.66</v>
      </c>
      <c r="BA283" s="156"/>
      <c r="BB283" s="156" t="e">
        <f>#REF!-AZ283</f>
        <v>#REF!</v>
      </c>
      <c r="BC283" s="156">
        <f t="shared" si="57"/>
        <v>0</v>
      </c>
      <c r="BD283" s="156">
        <f t="shared" si="58"/>
        <v>0</v>
      </c>
    </row>
    <row r="284" spans="1:56" s="49" customFormat="1" ht="47.25" outlineLevel="1" x14ac:dyDescent="0.25">
      <c r="A284" s="29"/>
      <c r="B284" s="203" t="s">
        <v>28</v>
      </c>
      <c r="C284" s="66" t="s">
        <v>28</v>
      </c>
      <c r="D284" s="29" t="str">
        <f t="shared" si="61"/>
        <v>MERC/CAPEX/2024-25/MSPGCL/0473 Dt 06.08.2024</v>
      </c>
      <c r="E284" s="140">
        <f t="shared" si="61"/>
        <v>45322</v>
      </c>
      <c r="F284" s="69">
        <f t="shared" si="59"/>
        <v>45510</v>
      </c>
      <c r="G284" s="192">
        <v>0.68</v>
      </c>
      <c r="H284" s="192">
        <v>0.68</v>
      </c>
      <c r="I284" s="10"/>
      <c r="J284" s="10"/>
      <c r="K284" s="69"/>
      <c r="L284" s="189"/>
      <c r="M284" s="189"/>
      <c r="N284" s="189"/>
      <c r="O284" s="10"/>
      <c r="P284" s="56"/>
      <c r="Q284" s="56"/>
      <c r="R284" s="56"/>
      <c r="S284" s="56"/>
      <c r="T284" s="56">
        <f t="shared" si="53"/>
        <v>0</v>
      </c>
      <c r="U284" s="56"/>
      <c r="V284" s="56"/>
      <c r="W284" s="56"/>
      <c r="X284" s="56"/>
      <c r="Y284" s="56"/>
      <c r="Z284" s="56"/>
      <c r="AA284" s="56"/>
      <c r="AB284" s="56"/>
      <c r="AC284" s="115"/>
      <c r="AD284" s="115"/>
      <c r="AE284" s="115"/>
      <c r="AF284" s="115"/>
      <c r="AG284" s="115"/>
      <c r="AH284" s="115"/>
      <c r="AI284" s="115"/>
      <c r="AJ284" s="56"/>
      <c r="AK284" s="56"/>
      <c r="AL284" s="56"/>
      <c r="AM284" s="56"/>
      <c r="AN284" s="80">
        <f t="shared" si="54"/>
        <v>0</v>
      </c>
      <c r="AO284" s="183"/>
      <c r="AP284" s="56"/>
      <c r="AQ284" s="56"/>
      <c r="AR284" s="56"/>
      <c r="AS284" s="56"/>
      <c r="AT284" s="56"/>
      <c r="AU284" s="56"/>
      <c r="AV284" s="56"/>
      <c r="AW284" s="56"/>
      <c r="AX284" s="10"/>
      <c r="AY284" s="71"/>
      <c r="AZ284" s="156">
        <f t="shared" si="60"/>
        <v>0</v>
      </c>
      <c r="BA284" s="156"/>
      <c r="BB284" s="156" t="e">
        <f>#REF!-AZ284</f>
        <v>#REF!</v>
      </c>
      <c r="BC284" s="156">
        <f t="shared" si="57"/>
        <v>0</v>
      </c>
      <c r="BD284" s="156">
        <f t="shared" si="58"/>
        <v>0</v>
      </c>
    </row>
    <row r="285" spans="1:56" s="49" customFormat="1" ht="315" outlineLevel="1" x14ac:dyDescent="0.25">
      <c r="A285" s="25" t="s">
        <v>693</v>
      </c>
      <c r="B285" s="26" t="s">
        <v>375</v>
      </c>
      <c r="C285" s="25" t="s">
        <v>53</v>
      </c>
      <c r="D285" s="25" t="s">
        <v>694</v>
      </c>
      <c r="E285" s="188">
        <v>45322</v>
      </c>
      <c r="F285" s="188">
        <v>45510</v>
      </c>
      <c r="G285" s="31">
        <f>SUBTOTAL(9,G286:G287)</f>
        <v>127.95</v>
      </c>
      <c r="H285" s="31"/>
      <c r="I285" s="10"/>
      <c r="J285" s="10"/>
      <c r="K285" s="69"/>
      <c r="L285" s="189"/>
      <c r="M285" s="189"/>
      <c r="N285" s="189"/>
      <c r="O285" s="300" t="s">
        <v>808</v>
      </c>
      <c r="P285" s="96"/>
      <c r="Q285" s="96"/>
      <c r="R285" s="96"/>
      <c r="S285" s="96"/>
      <c r="T285" s="96">
        <f t="shared" si="53"/>
        <v>0</v>
      </c>
      <c r="U285" s="178"/>
      <c r="V285" s="178"/>
      <c r="W285" s="178"/>
      <c r="X285" s="96"/>
      <c r="Y285" s="96"/>
      <c r="Z285" s="96"/>
      <c r="AA285" s="96"/>
      <c r="AB285" s="96"/>
      <c r="AC285" s="85"/>
      <c r="AD285" s="85"/>
      <c r="AE285" s="85"/>
      <c r="AF285" s="85"/>
      <c r="AG285" s="85"/>
      <c r="AH285" s="85"/>
      <c r="AI285" s="85"/>
      <c r="AJ285" s="96"/>
      <c r="AK285" s="96"/>
      <c r="AL285" s="96"/>
      <c r="AM285" s="96"/>
      <c r="AN285" s="80">
        <f t="shared" si="54"/>
        <v>0</v>
      </c>
      <c r="AO285" s="187"/>
      <c r="AP285" s="178"/>
      <c r="AQ285" s="178"/>
      <c r="AR285" s="96"/>
      <c r="AS285" s="96"/>
      <c r="AT285" s="96"/>
      <c r="AU285" s="96"/>
      <c r="AV285" s="96"/>
      <c r="AW285" s="96"/>
      <c r="AX285" s="10"/>
      <c r="AY285" s="71"/>
      <c r="AZ285" s="156"/>
      <c r="BA285" s="156">
        <f>IF(C285="Scheme",IF(SUM(AK285:AQ285)&gt;0,IF(H285&lt;AZ285,H285-AZ285,0),0),0)</f>
        <v>0</v>
      </c>
      <c r="BB285" s="156"/>
      <c r="BC285" s="156">
        <f t="shared" si="57"/>
        <v>0</v>
      </c>
      <c r="BD285" s="156">
        <f t="shared" si="58"/>
        <v>0</v>
      </c>
    </row>
    <row r="286" spans="1:56" s="49" customFormat="1" ht="47.25" outlineLevel="1" x14ac:dyDescent="0.25">
      <c r="A286" s="29">
        <v>4.0999999999999996</v>
      </c>
      <c r="B286" s="169" t="s">
        <v>375</v>
      </c>
      <c r="C286" s="66" t="s">
        <v>54</v>
      </c>
      <c r="D286" s="29" t="str">
        <f t="shared" ref="D286:F287" si="62">D285</f>
        <v>MERC/CAPEX/2024-2025/MSPGCL/0476 Dt 06.08.2024</v>
      </c>
      <c r="E286" s="140">
        <f t="shared" si="62"/>
        <v>45322</v>
      </c>
      <c r="F286" s="69">
        <f t="shared" si="62"/>
        <v>45510</v>
      </c>
      <c r="G286" s="192">
        <v>119.12</v>
      </c>
      <c r="H286" s="192"/>
      <c r="I286" s="10"/>
      <c r="J286" s="10"/>
      <c r="K286" s="69"/>
      <c r="L286" s="189"/>
      <c r="M286" s="189"/>
      <c r="N286" s="189"/>
      <c r="O286" s="10"/>
      <c r="P286" s="85"/>
      <c r="Q286" s="56"/>
      <c r="R286" s="56"/>
      <c r="S286" s="56"/>
      <c r="T286" s="56">
        <f t="shared" si="53"/>
        <v>0</v>
      </c>
      <c r="U286" s="56"/>
      <c r="V286" s="56"/>
      <c r="W286" s="56"/>
      <c r="X286" s="56"/>
      <c r="Y286" s="63">
        <v>78.325479452054807</v>
      </c>
      <c r="Z286" s="56"/>
      <c r="AA286" s="56"/>
      <c r="AB286" s="56"/>
      <c r="AC286" s="85"/>
      <c r="AD286" s="85"/>
      <c r="AE286" s="85"/>
      <c r="AF286" s="85"/>
      <c r="AG286" s="85"/>
      <c r="AH286" s="85"/>
      <c r="AI286" s="85"/>
      <c r="AJ286" s="56"/>
      <c r="AK286" s="56"/>
      <c r="AL286" s="56"/>
      <c r="AM286" s="56"/>
      <c r="AN286" s="80">
        <f t="shared" si="54"/>
        <v>0</v>
      </c>
      <c r="AO286" s="183"/>
      <c r="AP286" s="56"/>
      <c r="AQ286" s="56"/>
      <c r="AR286" s="56"/>
      <c r="AS286" s="63">
        <v>78.325479452054807</v>
      </c>
      <c r="AT286" s="56"/>
      <c r="AU286" s="56"/>
      <c r="AV286" s="56"/>
      <c r="AW286" s="56"/>
      <c r="AX286" s="10"/>
      <c r="AY286" s="71"/>
      <c r="AZ286" s="156">
        <f>SUM(AJ286:AS286)</f>
        <v>78.325479452054807</v>
      </c>
      <c r="BA286" s="156">
        <f>IF(C286="Scheme",IF(SUM(AK286:AQ286)&gt;0,IF(H286&lt;AZ286,H286-AZ286,0),0),0)</f>
        <v>0</v>
      </c>
      <c r="BB286" s="156" t="e">
        <f>#REF!-AZ286</f>
        <v>#REF!</v>
      </c>
      <c r="BC286" s="156">
        <f t="shared" si="57"/>
        <v>-78.325479452054807</v>
      </c>
      <c r="BD286" s="156">
        <f t="shared" si="58"/>
        <v>40.794520547945197</v>
      </c>
    </row>
    <row r="287" spans="1:56" s="49" customFormat="1" ht="47.25" outlineLevel="1" x14ac:dyDescent="0.25">
      <c r="A287" s="29">
        <v>0</v>
      </c>
      <c r="B287" s="169" t="s">
        <v>28</v>
      </c>
      <c r="C287" s="66" t="s">
        <v>28</v>
      </c>
      <c r="D287" s="29" t="str">
        <f t="shared" si="62"/>
        <v>MERC/CAPEX/2024-2025/MSPGCL/0476 Dt 06.08.2024</v>
      </c>
      <c r="E287" s="140">
        <f t="shared" si="62"/>
        <v>45322</v>
      </c>
      <c r="F287" s="69">
        <f t="shared" si="62"/>
        <v>45510</v>
      </c>
      <c r="G287" s="192">
        <v>8.83</v>
      </c>
      <c r="H287" s="192"/>
      <c r="I287" s="10"/>
      <c r="J287" s="10"/>
      <c r="K287" s="69"/>
      <c r="L287" s="189"/>
      <c r="M287" s="189"/>
      <c r="N287" s="189"/>
      <c r="O287" s="10"/>
      <c r="P287" s="85"/>
      <c r="Q287" s="56"/>
      <c r="R287" s="56"/>
      <c r="S287" s="56"/>
      <c r="T287" s="56">
        <f t="shared" si="53"/>
        <v>0</v>
      </c>
      <c r="U287" s="56"/>
      <c r="V287" s="56">
        <v>0</v>
      </c>
      <c r="W287" s="56">
        <v>0</v>
      </c>
      <c r="X287" s="56"/>
      <c r="Y287" s="56"/>
      <c r="Z287" s="56"/>
      <c r="AA287" s="56"/>
      <c r="AB287" s="56"/>
      <c r="AC287" s="85"/>
      <c r="AD287" s="85"/>
      <c r="AE287" s="85"/>
      <c r="AF287" s="85"/>
      <c r="AG287" s="85"/>
      <c r="AH287" s="85"/>
      <c r="AI287" s="85"/>
      <c r="AJ287" s="56"/>
      <c r="AK287" s="56"/>
      <c r="AL287" s="56"/>
      <c r="AM287" s="56"/>
      <c r="AN287" s="80">
        <f t="shared" si="54"/>
        <v>0</v>
      </c>
      <c r="AO287" s="183"/>
      <c r="AP287" s="56"/>
      <c r="AQ287" s="56">
        <v>0</v>
      </c>
      <c r="AR287" s="56"/>
      <c r="AS287" s="56"/>
      <c r="AT287" s="56"/>
      <c r="AU287" s="56"/>
      <c r="AV287" s="56"/>
      <c r="AW287" s="56"/>
      <c r="AX287" s="10"/>
      <c r="AY287" s="71"/>
      <c r="AZ287" s="156">
        <f>SUM(AJ287:AS287)</f>
        <v>0</v>
      </c>
      <c r="BA287" s="156">
        <f>IF(C287="Scheme",IF(SUM(AK287:AQ287)&gt;0,IF(H287&lt;AZ287,H287-AZ287,0),0),0)</f>
        <v>0</v>
      </c>
      <c r="BB287" s="156" t="e">
        <f>#REF!-AZ287</f>
        <v>#REF!</v>
      </c>
      <c r="BC287" s="156">
        <f t="shared" si="57"/>
        <v>0</v>
      </c>
      <c r="BD287" s="156">
        <f t="shared" si="58"/>
        <v>0</v>
      </c>
    </row>
    <row r="288" spans="1:56" s="49" customFormat="1" ht="47.25" outlineLevel="1" x14ac:dyDescent="0.25">
      <c r="A288" s="25" t="s">
        <v>695</v>
      </c>
      <c r="B288" s="26" t="s">
        <v>696</v>
      </c>
      <c r="C288" s="25" t="s">
        <v>53</v>
      </c>
      <c r="D288" s="25" t="s">
        <v>697</v>
      </c>
      <c r="E288" s="188">
        <v>45394</v>
      </c>
      <c r="F288" s="188">
        <v>45506</v>
      </c>
      <c r="G288" s="31">
        <f>SUM(G289:G296)</f>
        <v>32.429999999999993</v>
      </c>
      <c r="H288" s="192"/>
      <c r="I288" s="10"/>
      <c r="J288" s="10"/>
      <c r="K288" s="69"/>
      <c r="L288" s="189"/>
      <c r="M288" s="189"/>
      <c r="N288" s="189"/>
      <c r="O288" s="10"/>
      <c r="P288" s="85"/>
      <c r="Q288" s="56"/>
      <c r="R288" s="56"/>
      <c r="S288" s="56"/>
      <c r="T288" s="56">
        <f t="shared" si="53"/>
        <v>0</v>
      </c>
      <c r="U288" s="56"/>
      <c r="V288" s="56"/>
      <c r="W288" s="56"/>
      <c r="X288" s="56"/>
      <c r="Y288" s="56"/>
      <c r="Z288" s="56"/>
      <c r="AA288" s="56"/>
      <c r="AB288" s="56"/>
      <c r="AC288" s="85"/>
      <c r="AD288" s="85"/>
      <c r="AE288" s="85"/>
      <c r="AF288" s="85"/>
      <c r="AG288" s="85"/>
      <c r="AH288" s="85"/>
      <c r="AI288" s="85"/>
      <c r="AJ288" s="56"/>
      <c r="AK288" s="56"/>
      <c r="AL288" s="56"/>
      <c r="AM288" s="56"/>
      <c r="AN288" s="80">
        <f t="shared" si="54"/>
        <v>0</v>
      </c>
      <c r="AO288" s="183"/>
      <c r="AP288" s="56"/>
      <c r="AQ288" s="56"/>
      <c r="AR288" s="56"/>
      <c r="AS288" s="56"/>
      <c r="AT288" s="56"/>
      <c r="AU288" s="56"/>
      <c r="AV288" s="56"/>
      <c r="AW288" s="56"/>
      <c r="AX288" s="10"/>
      <c r="AY288" s="71"/>
      <c r="AZ288" s="156"/>
      <c r="BA288" s="156"/>
      <c r="BB288" s="156"/>
      <c r="BC288" s="156">
        <f t="shared" si="57"/>
        <v>0</v>
      </c>
      <c r="BD288" s="156">
        <f t="shared" si="58"/>
        <v>0</v>
      </c>
    </row>
    <row r="289" spans="1:56" s="49" customFormat="1" ht="45.75" outlineLevel="1" x14ac:dyDescent="0.25">
      <c r="A289" s="29">
        <v>5.0999999999999996</v>
      </c>
      <c r="B289" s="169" t="s">
        <v>408</v>
      </c>
      <c r="C289" s="66" t="s">
        <v>54</v>
      </c>
      <c r="D289" s="29" t="str">
        <f>D288</f>
        <v>MERC/CAPEX/MSPGCL/2023-2024/0466 Dt 02.08.2024</v>
      </c>
      <c r="E289" s="140">
        <f>E288</f>
        <v>45394</v>
      </c>
      <c r="F289" s="69">
        <f>F288</f>
        <v>45506</v>
      </c>
      <c r="G289" s="192">
        <v>4.43</v>
      </c>
      <c r="H289" s="192"/>
      <c r="I289" s="10"/>
      <c r="J289" s="10"/>
      <c r="K289" s="69"/>
      <c r="L289" s="189"/>
      <c r="M289" s="189"/>
      <c r="N289" s="189"/>
      <c r="O289" s="10"/>
      <c r="P289" s="85"/>
      <c r="Q289" s="56"/>
      <c r="R289" s="56"/>
      <c r="S289" s="56"/>
      <c r="T289" s="56">
        <f t="shared" si="53"/>
        <v>0</v>
      </c>
      <c r="U289" s="56"/>
      <c r="V289" s="56"/>
      <c r="W289" s="56"/>
      <c r="X289" s="63">
        <v>4.43</v>
      </c>
      <c r="Y289" s="56"/>
      <c r="Z289" s="56"/>
      <c r="AA289" s="56"/>
      <c r="AB289" s="56"/>
      <c r="AC289" s="85"/>
      <c r="AD289" s="85"/>
      <c r="AE289" s="85"/>
      <c r="AF289" s="85"/>
      <c r="AG289" s="85"/>
      <c r="AH289" s="85"/>
      <c r="AI289" s="85"/>
      <c r="AJ289" s="56"/>
      <c r="AK289" s="56"/>
      <c r="AL289" s="56"/>
      <c r="AM289" s="56"/>
      <c r="AN289" s="80">
        <f t="shared" si="54"/>
        <v>0</v>
      </c>
      <c r="AO289" s="183"/>
      <c r="AP289" s="56"/>
      <c r="AQ289" s="56"/>
      <c r="AR289" s="63">
        <v>4.43</v>
      </c>
      <c r="AS289" s="56"/>
      <c r="AT289" s="56"/>
      <c r="AU289" s="56"/>
      <c r="AV289" s="56"/>
      <c r="AW289" s="56"/>
      <c r="AX289" s="10"/>
      <c r="AY289" s="71"/>
      <c r="AZ289" s="156">
        <f t="shared" ref="AZ289:AZ296" si="63">SUM(AJ289:AS289)</f>
        <v>4.43</v>
      </c>
      <c r="BA289" s="156"/>
      <c r="BB289" s="156" t="e">
        <f>#REF!-AZ289</f>
        <v>#REF!</v>
      </c>
      <c r="BC289" s="156">
        <f t="shared" si="57"/>
        <v>-4.43</v>
      </c>
      <c r="BD289" s="156">
        <f t="shared" si="58"/>
        <v>0</v>
      </c>
    </row>
    <row r="290" spans="1:56" s="49" customFormat="1" ht="45.75" outlineLevel="1" x14ac:dyDescent="0.25">
      <c r="A290" s="29">
        <v>5.2</v>
      </c>
      <c r="B290" s="169" t="s">
        <v>414</v>
      </c>
      <c r="C290" s="66" t="s">
        <v>54</v>
      </c>
      <c r="D290" s="29" t="str">
        <f t="shared" ref="D290:F296" si="64">D289</f>
        <v>MERC/CAPEX/MSPGCL/2023-2024/0466 Dt 02.08.2024</v>
      </c>
      <c r="E290" s="140">
        <f t="shared" si="64"/>
        <v>45394</v>
      </c>
      <c r="F290" s="69">
        <f t="shared" si="64"/>
        <v>45506</v>
      </c>
      <c r="G290" s="192">
        <v>4.54</v>
      </c>
      <c r="H290" s="192"/>
      <c r="I290" s="10"/>
      <c r="J290" s="10"/>
      <c r="K290" s="69"/>
      <c r="L290" s="189"/>
      <c r="M290" s="189"/>
      <c r="N290" s="189"/>
      <c r="O290" s="10"/>
      <c r="P290" s="85"/>
      <c r="Q290" s="56"/>
      <c r="R290" s="56"/>
      <c r="S290" s="56"/>
      <c r="T290" s="56">
        <f t="shared" si="53"/>
        <v>0</v>
      </c>
      <c r="U290" s="56"/>
      <c r="V290" s="56"/>
      <c r="W290" s="56"/>
      <c r="X290" s="63">
        <v>4.54</v>
      </c>
      <c r="Y290" s="56"/>
      <c r="Z290" s="56"/>
      <c r="AA290" s="56"/>
      <c r="AB290" s="56"/>
      <c r="AC290" s="85"/>
      <c r="AD290" s="85"/>
      <c r="AE290" s="85"/>
      <c r="AF290" s="85"/>
      <c r="AG290" s="85"/>
      <c r="AH290" s="85"/>
      <c r="AI290" s="85"/>
      <c r="AJ290" s="56"/>
      <c r="AK290" s="56"/>
      <c r="AL290" s="56"/>
      <c r="AM290" s="56"/>
      <c r="AN290" s="80">
        <f t="shared" si="54"/>
        <v>0</v>
      </c>
      <c r="AO290" s="183"/>
      <c r="AP290" s="56"/>
      <c r="AQ290" s="56"/>
      <c r="AR290" s="63">
        <v>4.54</v>
      </c>
      <c r="AS290" s="56"/>
      <c r="AT290" s="56"/>
      <c r="AU290" s="56"/>
      <c r="AV290" s="56"/>
      <c r="AW290" s="56"/>
      <c r="AX290" s="10"/>
      <c r="AY290" s="71"/>
      <c r="AZ290" s="156">
        <f t="shared" si="63"/>
        <v>4.54</v>
      </c>
      <c r="BA290" s="156"/>
      <c r="BB290" s="156" t="e">
        <f>#REF!-AZ290</f>
        <v>#REF!</v>
      </c>
      <c r="BC290" s="156">
        <f t="shared" si="57"/>
        <v>-4.54</v>
      </c>
      <c r="BD290" s="156">
        <f t="shared" si="58"/>
        <v>0</v>
      </c>
    </row>
    <row r="291" spans="1:56" s="49" customFormat="1" ht="45.75" outlineLevel="1" x14ac:dyDescent="0.25">
      <c r="A291" s="29">
        <v>5.3</v>
      </c>
      <c r="B291" s="169" t="s">
        <v>409</v>
      </c>
      <c r="C291" s="66" t="s">
        <v>54</v>
      </c>
      <c r="D291" s="29" t="str">
        <f t="shared" si="64"/>
        <v>MERC/CAPEX/MSPGCL/2023-2024/0466 Dt 02.08.2024</v>
      </c>
      <c r="E291" s="140">
        <f t="shared" si="64"/>
        <v>45394</v>
      </c>
      <c r="F291" s="69">
        <f t="shared" si="64"/>
        <v>45506</v>
      </c>
      <c r="G291" s="192">
        <v>5.25</v>
      </c>
      <c r="H291" s="192"/>
      <c r="I291" s="10"/>
      <c r="J291" s="10"/>
      <c r="K291" s="69"/>
      <c r="L291" s="189"/>
      <c r="M291" s="189"/>
      <c r="N291" s="189"/>
      <c r="O291" s="10"/>
      <c r="P291" s="85"/>
      <c r="Q291" s="56"/>
      <c r="R291" s="56"/>
      <c r="S291" s="56"/>
      <c r="T291" s="56">
        <f t="shared" si="53"/>
        <v>0</v>
      </c>
      <c r="U291" s="56"/>
      <c r="V291" s="56"/>
      <c r="W291" s="56"/>
      <c r="X291" s="63">
        <v>5.25</v>
      </c>
      <c r="Y291" s="56"/>
      <c r="Z291" s="56"/>
      <c r="AA291" s="56"/>
      <c r="AB291" s="56"/>
      <c r="AC291" s="85"/>
      <c r="AD291" s="85"/>
      <c r="AE291" s="85"/>
      <c r="AF291" s="85"/>
      <c r="AG291" s="85"/>
      <c r="AH291" s="85"/>
      <c r="AI291" s="85"/>
      <c r="AJ291" s="56"/>
      <c r="AK291" s="56"/>
      <c r="AL291" s="56"/>
      <c r="AM291" s="56"/>
      <c r="AN291" s="80">
        <f t="shared" si="54"/>
        <v>0</v>
      </c>
      <c r="AO291" s="183"/>
      <c r="AP291" s="56"/>
      <c r="AQ291" s="56"/>
      <c r="AR291" s="63">
        <v>5.25</v>
      </c>
      <c r="AS291" s="56"/>
      <c r="AT291" s="56"/>
      <c r="AU291" s="56"/>
      <c r="AV291" s="56"/>
      <c r="AW291" s="56"/>
      <c r="AX291" s="10"/>
      <c r="AY291" s="71"/>
      <c r="AZ291" s="156">
        <f t="shared" si="63"/>
        <v>5.25</v>
      </c>
      <c r="BA291" s="156"/>
      <c r="BB291" s="156" t="e">
        <f>#REF!-AZ291</f>
        <v>#REF!</v>
      </c>
      <c r="BC291" s="156">
        <f t="shared" si="57"/>
        <v>-5.25</v>
      </c>
      <c r="BD291" s="156">
        <f t="shared" si="58"/>
        <v>0</v>
      </c>
    </row>
    <row r="292" spans="1:56" s="49" customFormat="1" ht="60.75" outlineLevel="1" x14ac:dyDescent="0.25">
      <c r="A292" s="29">
        <v>5.4</v>
      </c>
      <c r="B292" s="169" t="s">
        <v>410</v>
      </c>
      <c r="C292" s="66" t="s">
        <v>54</v>
      </c>
      <c r="D292" s="29" t="str">
        <f t="shared" si="64"/>
        <v>MERC/CAPEX/MSPGCL/2023-2024/0466 Dt 02.08.2024</v>
      </c>
      <c r="E292" s="140">
        <f t="shared" si="64"/>
        <v>45394</v>
      </c>
      <c r="F292" s="69">
        <f t="shared" si="64"/>
        <v>45506</v>
      </c>
      <c r="G292" s="192">
        <v>4.6100000000000003</v>
      </c>
      <c r="H292" s="192"/>
      <c r="I292" s="10"/>
      <c r="J292" s="10"/>
      <c r="K292" s="69"/>
      <c r="L292" s="189"/>
      <c r="M292" s="189"/>
      <c r="N292" s="189"/>
      <c r="O292" s="10"/>
      <c r="P292" s="85"/>
      <c r="Q292" s="56"/>
      <c r="R292" s="56"/>
      <c r="S292" s="56"/>
      <c r="T292" s="56">
        <f t="shared" si="53"/>
        <v>0</v>
      </c>
      <c r="U292" s="56"/>
      <c r="V292" s="56"/>
      <c r="W292" s="56"/>
      <c r="X292" s="63">
        <v>4.6100000000000003</v>
      </c>
      <c r="Y292" s="56"/>
      <c r="Z292" s="56"/>
      <c r="AA292" s="56"/>
      <c r="AB292" s="56"/>
      <c r="AC292" s="85"/>
      <c r="AD292" s="85"/>
      <c r="AE292" s="85"/>
      <c r="AF292" s="85"/>
      <c r="AG292" s="85"/>
      <c r="AH292" s="85"/>
      <c r="AI292" s="85"/>
      <c r="AJ292" s="56"/>
      <c r="AK292" s="56"/>
      <c r="AL292" s="56"/>
      <c r="AM292" s="56"/>
      <c r="AN292" s="80">
        <f t="shared" si="54"/>
        <v>0</v>
      </c>
      <c r="AO292" s="183"/>
      <c r="AP292" s="56"/>
      <c r="AQ292" s="56"/>
      <c r="AR292" s="63">
        <v>4.6100000000000003</v>
      </c>
      <c r="AS292" s="56"/>
      <c r="AT292" s="56"/>
      <c r="AU292" s="56"/>
      <c r="AV292" s="56"/>
      <c r="AW292" s="56"/>
      <c r="AX292" s="10"/>
      <c r="AY292" s="71"/>
      <c r="AZ292" s="156">
        <f t="shared" si="63"/>
        <v>4.6100000000000003</v>
      </c>
      <c r="BA292" s="156"/>
      <c r="BB292" s="156" t="e">
        <f>#REF!-AZ292</f>
        <v>#REF!</v>
      </c>
      <c r="BC292" s="156">
        <f t="shared" si="57"/>
        <v>-4.6100000000000003</v>
      </c>
      <c r="BD292" s="156">
        <f t="shared" si="58"/>
        <v>0</v>
      </c>
    </row>
    <row r="293" spans="1:56" s="49" customFormat="1" ht="60.75" outlineLevel="1" x14ac:dyDescent="0.25">
      <c r="A293" s="29">
        <v>5.5</v>
      </c>
      <c r="B293" s="169" t="s">
        <v>411</v>
      </c>
      <c r="C293" s="66" t="s">
        <v>54</v>
      </c>
      <c r="D293" s="29" t="str">
        <f t="shared" si="64"/>
        <v>MERC/CAPEX/MSPGCL/2023-2024/0466 Dt 02.08.2024</v>
      </c>
      <c r="E293" s="140">
        <f t="shared" si="64"/>
        <v>45394</v>
      </c>
      <c r="F293" s="69">
        <f t="shared" si="64"/>
        <v>45506</v>
      </c>
      <c r="G293" s="192">
        <v>3.83</v>
      </c>
      <c r="H293" s="192"/>
      <c r="I293" s="10"/>
      <c r="J293" s="10"/>
      <c r="K293" s="69"/>
      <c r="L293" s="189"/>
      <c r="M293" s="189"/>
      <c r="N293" s="189"/>
      <c r="O293" s="10"/>
      <c r="P293" s="85"/>
      <c r="Q293" s="56"/>
      <c r="R293" s="56"/>
      <c r="S293" s="56"/>
      <c r="T293" s="56">
        <f t="shared" si="53"/>
        <v>0</v>
      </c>
      <c r="U293" s="56"/>
      <c r="V293" s="56"/>
      <c r="W293" s="56"/>
      <c r="X293" s="63">
        <v>3.83</v>
      </c>
      <c r="Y293" s="56"/>
      <c r="Z293" s="56"/>
      <c r="AA293" s="56"/>
      <c r="AB293" s="56"/>
      <c r="AC293" s="85"/>
      <c r="AD293" s="85"/>
      <c r="AE293" s="85"/>
      <c r="AF293" s="85"/>
      <c r="AG293" s="85"/>
      <c r="AH293" s="85"/>
      <c r="AI293" s="85"/>
      <c r="AJ293" s="56"/>
      <c r="AK293" s="56"/>
      <c r="AL293" s="56"/>
      <c r="AM293" s="56"/>
      <c r="AN293" s="80">
        <f t="shared" si="54"/>
        <v>0</v>
      </c>
      <c r="AO293" s="183"/>
      <c r="AP293" s="56"/>
      <c r="AQ293" s="56"/>
      <c r="AR293" s="63">
        <v>3.83</v>
      </c>
      <c r="AS293" s="56"/>
      <c r="AT293" s="56"/>
      <c r="AU293" s="56"/>
      <c r="AV293" s="56"/>
      <c r="AW293" s="56"/>
      <c r="AX293" s="10"/>
      <c r="AY293" s="71"/>
      <c r="AZ293" s="156">
        <f t="shared" si="63"/>
        <v>3.83</v>
      </c>
      <c r="BA293" s="156"/>
      <c r="BB293" s="156" t="e">
        <f>#REF!-AZ293</f>
        <v>#REF!</v>
      </c>
      <c r="BC293" s="156">
        <f t="shared" si="57"/>
        <v>-3.83</v>
      </c>
      <c r="BD293" s="156">
        <f t="shared" si="58"/>
        <v>0</v>
      </c>
    </row>
    <row r="294" spans="1:56" s="49" customFormat="1" ht="60.75" outlineLevel="1" x14ac:dyDescent="0.25">
      <c r="A294" s="29">
        <v>5.6</v>
      </c>
      <c r="B294" s="169" t="s">
        <v>412</v>
      </c>
      <c r="C294" s="66" t="s">
        <v>54</v>
      </c>
      <c r="D294" s="29" t="str">
        <f t="shared" si="64"/>
        <v>MERC/CAPEX/MSPGCL/2023-2024/0466 Dt 02.08.2024</v>
      </c>
      <c r="E294" s="140">
        <f t="shared" si="64"/>
        <v>45394</v>
      </c>
      <c r="F294" s="69">
        <f t="shared" si="64"/>
        <v>45506</v>
      </c>
      <c r="G294" s="192">
        <v>3.83</v>
      </c>
      <c r="H294" s="192"/>
      <c r="I294" s="10"/>
      <c r="J294" s="10"/>
      <c r="K294" s="69"/>
      <c r="L294" s="189"/>
      <c r="M294" s="189"/>
      <c r="N294" s="189"/>
      <c r="O294" s="10"/>
      <c r="P294" s="85"/>
      <c r="Q294" s="56"/>
      <c r="R294" s="56"/>
      <c r="S294" s="56"/>
      <c r="T294" s="56">
        <f t="shared" si="53"/>
        <v>0</v>
      </c>
      <c r="U294" s="56"/>
      <c r="V294" s="56"/>
      <c r="W294" s="56"/>
      <c r="X294" s="63">
        <v>3.83</v>
      </c>
      <c r="Y294" s="56"/>
      <c r="Z294" s="56"/>
      <c r="AA294" s="56"/>
      <c r="AB294" s="56"/>
      <c r="AC294" s="85"/>
      <c r="AD294" s="85"/>
      <c r="AE294" s="85"/>
      <c r="AF294" s="85"/>
      <c r="AG294" s="85"/>
      <c r="AH294" s="85"/>
      <c r="AI294" s="85"/>
      <c r="AJ294" s="56"/>
      <c r="AK294" s="56"/>
      <c r="AL294" s="56"/>
      <c r="AM294" s="56"/>
      <c r="AN294" s="80">
        <f t="shared" si="54"/>
        <v>0</v>
      </c>
      <c r="AO294" s="183"/>
      <c r="AP294" s="56"/>
      <c r="AQ294" s="56"/>
      <c r="AR294" s="63">
        <v>3.83</v>
      </c>
      <c r="AS294" s="56"/>
      <c r="AT294" s="56"/>
      <c r="AU294" s="56"/>
      <c r="AV294" s="56"/>
      <c r="AW294" s="56"/>
      <c r="AX294" s="10"/>
      <c r="AY294" s="71"/>
      <c r="AZ294" s="156">
        <f t="shared" si="63"/>
        <v>3.83</v>
      </c>
      <c r="BA294" s="156"/>
      <c r="BB294" s="156" t="e">
        <f>#REF!-AZ294</f>
        <v>#REF!</v>
      </c>
      <c r="BC294" s="156">
        <f t="shared" si="57"/>
        <v>-3.83</v>
      </c>
      <c r="BD294" s="156">
        <f t="shared" si="58"/>
        <v>0</v>
      </c>
    </row>
    <row r="295" spans="1:56" s="49" customFormat="1" ht="60.75" outlineLevel="1" x14ac:dyDescent="0.25">
      <c r="A295" s="29">
        <v>5.7</v>
      </c>
      <c r="B295" s="169" t="s">
        <v>413</v>
      </c>
      <c r="C295" s="66" t="s">
        <v>54</v>
      </c>
      <c r="D295" s="29" t="str">
        <f t="shared" si="64"/>
        <v>MERC/CAPEX/MSPGCL/2023-2024/0466 Dt 02.08.2024</v>
      </c>
      <c r="E295" s="140">
        <f t="shared" si="64"/>
        <v>45394</v>
      </c>
      <c r="F295" s="69">
        <f t="shared" si="64"/>
        <v>45506</v>
      </c>
      <c r="G295" s="192">
        <v>5.31</v>
      </c>
      <c r="H295" s="192"/>
      <c r="I295" s="10"/>
      <c r="J295" s="10"/>
      <c r="K295" s="69"/>
      <c r="L295" s="189"/>
      <c r="M295" s="189"/>
      <c r="N295" s="189"/>
      <c r="O295" s="10"/>
      <c r="P295" s="85"/>
      <c r="Q295" s="56"/>
      <c r="R295" s="56"/>
      <c r="S295" s="56"/>
      <c r="T295" s="56">
        <f t="shared" si="53"/>
        <v>0</v>
      </c>
      <c r="U295" s="56"/>
      <c r="V295" s="56"/>
      <c r="W295" s="56"/>
      <c r="X295" s="63">
        <v>5.31</v>
      </c>
      <c r="Y295" s="56"/>
      <c r="Z295" s="56"/>
      <c r="AA295" s="56"/>
      <c r="AB295" s="56"/>
      <c r="AC295" s="85"/>
      <c r="AD295" s="85"/>
      <c r="AE295" s="85"/>
      <c r="AF295" s="85"/>
      <c r="AG295" s="85"/>
      <c r="AH295" s="85"/>
      <c r="AI295" s="85"/>
      <c r="AJ295" s="56"/>
      <c r="AK295" s="56"/>
      <c r="AL295" s="56"/>
      <c r="AM295" s="56"/>
      <c r="AN295" s="80">
        <f t="shared" si="54"/>
        <v>0</v>
      </c>
      <c r="AO295" s="183"/>
      <c r="AP295" s="56"/>
      <c r="AQ295" s="56"/>
      <c r="AR295" s="63">
        <v>5.31</v>
      </c>
      <c r="AS295" s="56"/>
      <c r="AT295" s="56"/>
      <c r="AU295" s="56"/>
      <c r="AV295" s="56"/>
      <c r="AW295" s="56"/>
      <c r="AX295" s="10"/>
      <c r="AY295" s="71"/>
      <c r="AZ295" s="156">
        <f t="shared" si="63"/>
        <v>5.31</v>
      </c>
      <c r="BA295" s="156"/>
      <c r="BB295" s="156" t="e">
        <f>#REF!-AZ295</f>
        <v>#REF!</v>
      </c>
      <c r="BC295" s="156">
        <f t="shared" si="57"/>
        <v>-5.31</v>
      </c>
      <c r="BD295" s="156">
        <f t="shared" si="58"/>
        <v>0</v>
      </c>
    </row>
    <row r="296" spans="1:56" s="49" customFormat="1" ht="31.5" outlineLevel="1" x14ac:dyDescent="0.25">
      <c r="A296" s="29"/>
      <c r="B296" s="169" t="s">
        <v>28</v>
      </c>
      <c r="C296" s="66" t="s">
        <v>28</v>
      </c>
      <c r="D296" s="29" t="str">
        <f t="shared" si="64"/>
        <v>MERC/CAPEX/MSPGCL/2023-2024/0466 Dt 02.08.2024</v>
      </c>
      <c r="E296" s="140">
        <f t="shared" si="64"/>
        <v>45394</v>
      </c>
      <c r="F296" s="69">
        <f t="shared" si="64"/>
        <v>45506</v>
      </c>
      <c r="G296" s="192">
        <v>0.63</v>
      </c>
      <c r="H296" s="192"/>
      <c r="I296" s="10"/>
      <c r="J296" s="10"/>
      <c r="K296" s="69"/>
      <c r="L296" s="189"/>
      <c r="M296" s="189"/>
      <c r="N296" s="189"/>
      <c r="O296" s="10"/>
      <c r="P296" s="85"/>
      <c r="Q296" s="56"/>
      <c r="R296" s="56"/>
      <c r="S296" s="56"/>
      <c r="T296" s="56">
        <f t="shared" si="53"/>
        <v>0</v>
      </c>
      <c r="U296" s="56"/>
      <c r="V296" s="56"/>
      <c r="W296" s="56"/>
      <c r="X296" s="56"/>
      <c r="Y296" s="56"/>
      <c r="Z296" s="56"/>
      <c r="AA296" s="56"/>
      <c r="AB296" s="56"/>
      <c r="AC296" s="85"/>
      <c r="AD296" s="85"/>
      <c r="AE296" s="85"/>
      <c r="AF296" s="85"/>
      <c r="AG296" s="85"/>
      <c r="AH296" s="85"/>
      <c r="AI296" s="85"/>
      <c r="AJ296" s="56"/>
      <c r="AK296" s="56"/>
      <c r="AL296" s="56"/>
      <c r="AM296" s="56"/>
      <c r="AN296" s="80">
        <f t="shared" si="54"/>
        <v>0</v>
      </c>
      <c r="AO296" s="183"/>
      <c r="AP296" s="56"/>
      <c r="AQ296" s="56"/>
      <c r="AR296" s="56"/>
      <c r="AS296" s="56"/>
      <c r="AT296" s="56"/>
      <c r="AU296" s="56"/>
      <c r="AV296" s="56"/>
      <c r="AW296" s="56"/>
      <c r="AX296" s="10"/>
      <c r="AY296" s="71"/>
      <c r="AZ296" s="156">
        <f t="shared" si="63"/>
        <v>0</v>
      </c>
      <c r="BA296" s="156"/>
      <c r="BB296" s="156" t="e">
        <f>#REF!-AZ296</f>
        <v>#REF!</v>
      </c>
      <c r="BC296" s="156">
        <f t="shared" si="57"/>
        <v>0</v>
      </c>
      <c r="BD296" s="156">
        <f t="shared" si="58"/>
        <v>0</v>
      </c>
    </row>
    <row r="297" spans="1:56" ht="78.75" outlineLevel="1" x14ac:dyDescent="0.25">
      <c r="A297" s="25">
        <v>63</v>
      </c>
      <c r="B297" s="26" t="s">
        <v>407</v>
      </c>
      <c r="C297" s="66" t="s">
        <v>53</v>
      </c>
      <c r="D297" s="25" t="s">
        <v>701</v>
      </c>
      <c r="E297" s="188">
        <v>45394</v>
      </c>
      <c r="F297" s="69">
        <v>45512</v>
      </c>
      <c r="G297" s="192">
        <f>SUM(G298:G302)</f>
        <v>38.4</v>
      </c>
      <c r="H297" s="192">
        <f>SUM(H298:H302)</f>
        <v>38.4</v>
      </c>
      <c r="I297" s="10"/>
      <c r="J297" s="10"/>
      <c r="K297" s="69"/>
      <c r="L297" s="189"/>
      <c r="M297" s="189"/>
      <c r="N297" s="189"/>
      <c r="O297" s="10"/>
      <c r="P297" s="85"/>
      <c r="Q297" s="56"/>
      <c r="R297" s="56"/>
      <c r="S297" s="56"/>
      <c r="T297" s="56">
        <f t="shared" si="53"/>
        <v>0</v>
      </c>
      <c r="U297" s="56"/>
      <c r="V297" s="56"/>
      <c r="W297" s="56"/>
      <c r="X297" s="56"/>
      <c r="Y297" s="56"/>
      <c r="Z297" s="56"/>
      <c r="AA297" s="56"/>
      <c r="AB297" s="56"/>
      <c r="AC297" s="85"/>
      <c r="AD297" s="85"/>
      <c r="AE297" s="85"/>
      <c r="AF297" s="85"/>
      <c r="AG297" s="85"/>
      <c r="AH297" s="85"/>
      <c r="AI297" s="85"/>
      <c r="AJ297" s="56"/>
      <c r="AK297" s="56"/>
      <c r="AL297" s="56"/>
      <c r="AM297" s="56"/>
      <c r="AN297" s="80">
        <f t="shared" si="54"/>
        <v>0</v>
      </c>
      <c r="AO297" s="183"/>
      <c r="AP297" s="56"/>
      <c r="AQ297" s="56"/>
      <c r="AR297" s="56"/>
      <c r="AS297" s="56"/>
      <c r="AT297" s="56"/>
      <c r="AU297" s="56"/>
      <c r="AV297" s="56"/>
      <c r="AW297" s="56"/>
      <c r="AX297" s="10"/>
      <c r="AY297" s="71"/>
    </row>
    <row r="298" spans="1:56" ht="31.5" outlineLevel="1" x14ac:dyDescent="0.25">
      <c r="A298" s="29">
        <v>6.1</v>
      </c>
      <c r="B298" s="169" t="s">
        <v>415</v>
      </c>
      <c r="C298" s="66" t="s">
        <v>54</v>
      </c>
      <c r="D298" s="29" t="s">
        <v>701</v>
      </c>
      <c r="E298" s="140">
        <f>E297</f>
        <v>45394</v>
      </c>
      <c r="F298" s="69">
        <v>45512</v>
      </c>
      <c r="G298" s="192">
        <v>9.58</v>
      </c>
      <c r="H298" s="192">
        <v>9.58</v>
      </c>
      <c r="I298" s="10"/>
      <c r="J298" s="10"/>
      <c r="K298" s="69"/>
      <c r="L298" s="189"/>
      <c r="M298" s="189"/>
      <c r="N298" s="189"/>
      <c r="O298" s="10"/>
      <c r="P298" s="85"/>
      <c r="Q298" s="56"/>
      <c r="R298" s="56"/>
      <c r="S298" s="56"/>
      <c r="T298" s="56">
        <f t="shared" si="53"/>
        <v>0</v>
      </c>
      <c r="U298" s="56"/>
      <c r="V298" s="56"/>
      <c r="W298" s="56"/>
      <c r="X298" s="63">
        <v>9.58</v>
      </c>
      <c r="Y298" s="56"/>
      <c r="Z298" s="56"/>
      <c r="AA298" s="56"/>
      <c r="AB298" s="56"/>
      <c r="AC298" s="85"/>
      <c r="AD298" s="85"/>
      <c r="AE298" s="85"/>
      <c r="AF298" s="85"/>
      <c r="AG298" s="85"/>
      <c r="AH298" s="85"/>
      <c r="AI298" s="85"/>
      <c r="AJ298" s="56"/>
      <c r="AK298" s="56"/>
      <c r="AL298" s="56"/>
      <c r="AM298" s="56"/>
      <c r="AN298" s="80">
        <f t="shared" si="54"/>
        <v>0</v>
      </c>
      <c r="AO298" s="56"/>
      <c r="AP298" s="56"/>
      <c r="AQ298" s="56"/>
      <c r="AR298" s="63">
        <v>9.58</v>
      </c>
      <c r="AS298" s="56"/>
      <c r="AT298" s="56"/>
      <c r="AU298" s="56"/>
      <c r="AV298" s="56"/>
      <c r="AW298" s="56"/>
      <c r="AX298" s="10"/>
      <c r="AY298" s="71"/>
    </row>
    <row r="299" spans="1:56" ht="31.5" outlineLevel="1" x14ac:dyDescent="0.25">
      <c r="A299" s="29">
        <v>6.2</v>
      </c>
      <c r="B299" s="169" t="s">
        <v>416</v>
      </c>
      <c r="C299" s="66" t="s">
        <v>54</v>
      </c>
      <c r="D299" s="29" t="s">
        <v>701</v>
      </c>
      <c r="E299" s="140">
        <f t="shared" ref="E299:E302" si="65">E298</f>
        <v>45394</v>
      </c>
      <c r="F299" s="69">
        <v>45512</v>
      </c>
      <c r="G299" s="192">
        <v>2.95</v>
      </c>
      <c r="H299" s="192">
        <v>2.95</v>
      </c>
      <c r="I299" s="10"/>
      <c r="J299" s="10"/>
      <c r="K299" s="69"/>
      <c r="L299" s="189"/>
      <c r="M299" s="189"/>
      <c r="N299" s="189"/>
      <c r="O299" s="10"/>
      <c r="P299" s="85"/>
      <c r="Q299" s="56"/>
      <c r="R299" s="56"/>
      <c r="S299" s="56"/>
      <c r="T299" s="56">
        <f t="shared" si="53"/>
        <v>0</v>
      </c>
      <c r="U299" s="56"/>
      <c r="V299" s="56"/>
      <c r="W299" s="56"/>
      <c r="X299" s="63">
        <v>2.95</v>
      </c>
      <c r="Y299" s="56"/>
      <c r="Z299" s="56"/>
      <c r="AA299" s="56"/>
      <c r="AB299" s="56"/>
      <c r="AC299" s="85"/>
      <c r="AD299" s="85"/>
      <c r="AE299" s="85"/>
      <c r="AF299" s="85"/>
      <c r="AG299" s="85"/>
      <c r="AH299" s="85"/>
      <c r="AI299" s="85"/>
      <c r="AJ299" s="56"/>
      <c r="AK299" s="56"/>
      <c r="AL299" s="56"/>
      <c r="AM299" s="56"/>
      <c r="AN299" s="80">
        <f t="shared" si="54"/>
        <v>0</v>
      </c>
      <c r="AO299" s="56"/>
      <c r="AP299" s="56"/>
      <c r="AQ299" s="56"/>
      <c r="AR299" s="63">
        <v>2.95</v>
      </c>
      <c r="AS299" s="56"/>
      <c r="AT299" s="56"/>
      <c r="AU299" s="56"/>
      <c r="AV299" s="56"/>
      <c r="AW299" s="56"/>
      <c r="AX299" s="10"/>
      <c r="AY299" s="71"/>
    </row>
    <row r="300" spans="1:56" s="13" customFormat="1" ht="31.5" outlineLevel="1" x14ac:dyDescent="0.25">
      <c r="A300" s="29">
        <v>6.3</v>
      </c>
      <c r="B300" s="169" t="s">
        <v>417</v>
      </c>
      <c r="C300" s="66" t="s">
        <v>54</v>
      </c>
      <c r="D300" s="29" t="s">
        <v>701</v>
      </c>
      <c r="E300" s="140">
        <f t="shared" si="65"/>
        <v>45394</v>
      </c>
      <c r="F300" s="69">
        <v>45512</v>
      </c>
      <c r="G300" s="192">
        <v>7.95</v>
      </c>
      <c r="H300" s="192">
        <v>7.95</v>
      </c>
      <c r="I300" s="10"/>
      <c r="J300" s="10"/>
      <c r="K300" s="69"/>
      <c r="L300" s="189"/>
      <c r="M300" s="189"/>
      <c r="N300" s="189"/>
      <c r="O300" s="10"/>
      <c r="P300" s="85"/>
      <c r="Q300" s="56"/>
      <c r="R300" s="56"/>
      <c r="S300" s="56"/>
      <c r="T300" s="56">
        <f t="shared" si="53"/>
        <v>0</v>
      </c>
      <c r="U300" s="56"/>
      <c r="V300" s="56"/>
      <c r="W300" s="56"/>
      <c r="X300" s="63">
        <v>7.95</v>
      </c>
      <c r="Y300" s="56"/>
      <c r="Z300" s="56"/>
      <c r="AA300" s="56"/>
      <c r="AB300" s="56"/>
      <c r="AC300" s="85"/>
      <c r="AD300" s="85"/>
      <c r="AE300" s="85"/>
      <c r="AF300" s="85"/>
      <c r="AG300" s="85"/>
      <c r="AH300" s="85"/>
      <c r="AI300" s="85"/>
      <c r="AJ300" s="56"/>
      <c r="AK300" s="56"/>
      <c r="AL300" s="56"/>
      <c r="AM300" s="56"/>
      <c r="AN300" s="80">
        <f t="shared" si="54"/>
        <v>0</v>
      </c>
      <c r="AO300" s="56"/>
      <c r="AP300" s="56"/>
      <c r="AQ300" s="56"/>
      <c r="AR300" s="63">
        <v>7.95</v>
      </c>
      <c r="AS300" s="56"/>
      <c r="AT300" s="56"/>
      <c r="AU300" s="56"/>
      <c r="AV300" s="56"/>
      <c r="AW300" s="56"/>
      <c r="AX300" s="10"/>
      <c r="AY300" s="71"/>
    </row>
    <row r="301" spans="1:56" s="13" customFormat="1" ht="47.25" outlineLevel="1" x14ac:dyDescent="0.25">
      <c r="A301" s="29">
        <v>6.4</v>
      </c>
      <c r="B301" s="169" t="s">
        <v>418</v>
      </c>
      <c r="C301" s="66" t="s">
        <v>54</v>
      </c>
      <c r="D301" s="29" t="s">
        <v>701</v>
      </c>
      <c r="E301" s="140">
        <f t="shared" si="65"/>
        <v>45394</v>
      </c>
      <c r="F301" s="69">
        <v>45512</v>
      </c>
      <c r="G301" s="192">
        <v>17.46</v>
      </c>
      <c r="H301" s="192">
        <v>17.46</v>
      </c>
      <c r="I301" s="10"/>
      <c r="J301" s="10"/>
      <c r="K301" s="69"/>
      <c r="L301" s="189"/>
      <c r="M301" s="189"/>
      <c r="N301" s="189"/>
      <c r="O301" s="10"/>
      <c r="P301" s="85"/>
      <c r="Q301" s="56"/>
      <c r="R301" s="56"/>
      <c r="S301" s="56"/>
      <c r="T301" s="56">
        <f t="shared" si="53"/>
        <v>0</v>
      </c>
      <c r="U301" s="56"/>
      <c r="V301" s="56"/>
      <c r="W301" s="63">
        <v>17.46</v>
      </c>
      <c r="X301" s="56"/>
      <c r="Y301" s="56"/>
      <c r="Z301" s="56"/>
      <c r="AA301" s="56"/>
      <c r="AB301" s="56"/>
      <c r="AC301" s="85"/>
      <c r="AD301" s="85"/>
      <c r="AE301" s="85"/>
      <c r="AF301" s="85"/>
      <c r="AG301" s="85"/>
      <c r="AH301" s="85"/>
      <c r="AI301" s="85"/>
      <c r="AJ301" s="56"/>
      <c r="AK301" s="56"/>
      <c r="AL301" s="56"/>
      <c r="AM301" s="56"/>
      <c r="AN301" s="80">
        <f t="shared" si="54"/>
        <v>0</v>
      </c>
      <c r="AO301" s="56"/>
      <c r="AP301" s="56"/>
      <c r="AQ301" s="63">
        <v>17.46</v>
      </c>
      <c r="AR301" s="56">
        <v>0</v>
      </c>
      <c r="AS301" s="56"/>
      <c r="AT301" s="56"/>
      <c r="AU301" s="56"/>
      <c r="AV301" s="56"/>
      <c r="AW301" s="56"/>
      <c r="AX301" s="10"/>
      <c r="AY301" s="71"/>
      <c r="AZ301" s="22"/>
    </row>
    <row r="302" spans="1:56" s="13" customFormat="1" ht="31.5" outlineLevel="1" x14ac:dyDescent="0.25">
      <c r="A302" s="29"/>
      <c r="B302" s="169" t="s">
        <v>28</v>
      </c>
      <c r="C302" s="66" t="s">
        <v>28</v>
      </c>
      <c r="D302" s="29" t="s">
        <v>701</v>
      </c>
      <c r="E302" s="140">
        <f t="shared" si="65"/>
        <v>45394</v>
      </c>
      <c r="F302" s="69">
        <v>45512</v>
      </c>
      <c r="G302" s="192">
        <v>0.46</v>
      </c>
      <c r="H302" s="192">
        <v>0.46</v>
      </c>
      <c r="I302" s="10"/>
      <c r="J302" s="10"/>
      <c r="K302" s="69"/>
      <c r="L302" s="189"/>
      <c r="M302" s="189"/>
      <c r="N302" s="189"/>
      <c r="O302" s="10"/>
      <c r="P302" s="85"/>
      <c r="Q302" s="56"/>
      <c r="R302" s="56"/>
      <c r="S302" s="56"/>
      <c r="T302" s="56">
        <f t="shared" si="53"/>
        <v>0</v>
      </c>
      <c r="U302" s="56"/>
      <c r="V302" s="56"/>
      <c r="W302" s="56"/>
      <c r="X302" s="56"/>
      <c r="Y302" s="56"/>
      <c r="Z302" s="56"/>
      <c r="AA302" s="56"/>
      <c r="AB302" s="56"/>
      <c r="AC302" s="85"/>
      <c r="AD302" s="85"/>
      <c r="AE302" s="85"/>
      <c r="AF302" s="85"/>
      <c r="AG302" s="85"/>
      <c r="AH302" s="85"/>
      <c r="AI302" s="85"/>
      <c r="AJ302" s="56"/>
      <c r="AK302" s="56"/>
      <c r="AL302" s="56"/>
      <c r="AM302" s="56"/>
      <c r="AN302" s="80">
        <f t="shared" si="54"/>
        <v>0</v>
      </c>
      <c r="AO302" s="56"/>
      <c r="AP302" s="56"/>
      <c r="AQ302" s="56"/>
      <c r="AR302" s="56"/>
      <c r="AS302" s="56"/>
      <c r="AT302" s="56"/>
      <c r="AU302" s="56"/>
      <c r="AV302" s="56"/>
      <c r="AW302" s="56"/>
      <c r="AX302" s="10"/>
      <c r="AY302" s="71"/>
    </row>
    <row r="303" spans="1:56" s="13" customFormat="1" ht="63" outlineLevel="1" x14ac:dyDescent="0.25">
      <c r="A303" s="25">
        <v>64</v>
      </c>
      <c r="B303" s="26" t="s">
        <v>702</v>
      </c>
      <c r="C303" s="66" t="s">
        <v>53</v>
      </c>
      <c r="D303" s="29" t="s">
        <v>703</v>
      </c>
      <c r="E303" s="188"/>
      <c r="F303" s="69">
        <v>45544</v>
      </c>
      <c r="G303" s="192">
        <v>32.549999999999997</v>
      </c>
      <c r="H303" s="192">
        <v>32.549999999999997</v>
      </c>
      <c r="I303" s="10"/>
      <c r="J303" s="10"/>
      <c r="K303" s="69"/>
      <c r="L303" s="189"/>
      <c r="M303" s="189"/>
      <c r="N303" s="189"/>
      <c r="O303" s="10"/>
      <c r="P303" s="85"/>
      <c r="Q303" s="56"/>
      <c r="R303" s="56"/>
      <c r="S303" s="56"/>
      <c r="T303" s="56">
        <f t="shared" si="53"/>
        <v>0</v>
      </c>
      <c r="U303" s="56"/>
      <c r="V303" s="56"/>
      <c r="W303" s="56"/>
      <c r="X303" s="56"/>
      <c r="Y303" s="56"/>
      <c r="Z303" s="56"/>
      <c r="AA303" s="56"/>
      <c r="AB303" s="56"/>
      <c r="AC303" s="85"/>
      <c r="AD303" s="85"/>
      <c r="AE303" s="85"/>
      <c r="AF303" s="85"/>
      <c r="AG303" s="85"/>
      <c r="AH303" s="85"/>
      <c r="AI303" s="85"/>
      <c r="AJ303" s="56"/>
      <c r="AK303" s="56"/>
      <c r="AL303" s="56"/>
      <c r="AM303" s="56"/>
      <c r="AN303" s="80">
        <f t="shared" si="54"/>
        <v>0</v>
      </c>
      <c r="AO303" s="56"/>
      <c r="AP303" s="56"/>
      <c r="AQ303" s="56"/>
      <c r="AR303" s="56"/>
      <c r="AS303" s="56"/>
      <c r="AT303" s="56"/>
      <c r="AU303" s="56"/>
      <c r="AV303" s="56"/>
      <c r="AW303" s="56"/>
      <c r="AX303" s="10"/>
      <c r="AY303" s="71"/>
    </row>
    <row r="304" spans="1:56" s="13" customFormat="1" ht="63" outlineLevel="1" x14ac:dyDescent="0.25">
      <c r="A304" s="29"/>
      <c r="B304" s="203" t="s">
        <v>704</v>
      </c>
      <c r="C304" s="66" t="s">
        <v>54</v>
      </c>
      <c r="D304" s="29" t="s">
        <v>703</v>
      </c>
      <c r="E304" s="140"/>
      <c r="F304" s="69">
        <v>45544</v>
      </c>
      <c r="G304" s="192">
        <v>17.61</v>
      </c>
      <c r="H304" s="192">
        <v>17.61</v>
      </c>
      <c r="I304" s="10"/>
      <c r="J304" s="10"/>
      <c r="K304" s="69"/>
      <c r="L304" s="189"/>
      <c r="M304" s="189"/>
      <c r="N304" s="189"/>
      <c r="O304" s="10"/>
      <c r="P304" s="85"/>
      <c r="Q304" s="56"/>
      <c r="R304" s="56"/>
      <c r="S304" s="56"/>
      <c r="T304" s="56">
        <f t="shared" si="53"/>
        <v>0</v>
      </c>
      <c r="U304" s="56"/>
      <c r="V304" s="56"/>
      <c r="W304" s="56"/>
      <c r="X304" s="56"/>
      <c r="Y304" s="63">
        <v>17.61</v>
      </c>
      <c r="Z304" s="56"/>
      <c r="AA304" s="56"/>
      <c r="AB304" s="56"/>
      <c r="AC304" s="85"/>
      <c r="AD304" s="85"/>
      <c r="AE304" s="85"/>
      <c r="AF304" s="85"/>
      <c r="AG304" s="85"/>
      <c r="AH304" s="85"/>
      <c r="AI304" s="85"/>
      <c r="AJ304" s="56"/>
      <c r="AK304" s="56"/>
      <c r="AL304" s="56"/>
      <c r="AM304" s="56"/>
      <c r="AN304" s="80">
        <f t="shared" si="54"/>
        <v>0</v>
      </c>
      <c r="AO304" s="56"/>
      <c r="AP304" s="56"/>
      <c r="AQ304" s="56"/>
      <c r="AR304" s="56"/>
      <c r="AS304" s="63">
        <v>17.61</v>
      </c>
      <c r="AT304" s="56"/>
      <c r="AU304" s="56"/>
      <c r="AV304" s="56"/>
      <c r="AW304" s="56"/>
      <c r="AX304" s="10"/>
      <c r="AY304" s="71"/>
    </row>
    <row r="305" spans="1:57" s="13" customFormat="1" ht="47.25" outlineLevel="1" x14ac:dyDescent="0.25">
      <c r="A305" s="29"/>
      <c r="B305" s="203" t="s">
        <v>705</v>
      </c>
      <c r="C305" s="66" t="s">
        <v>54</v>
      </c>
      <c r="D305" s="29" t="s">
        <v>703</v>
      </c>
      <c r="E305" s="140"/>
      <c r="F305" s="69">
        <v>45544</v>
      </c>
      <c r="G305" s="192">
        <v>14.65</v>
      </c>
      <c r="H305" s="192">
        <v>14.65</v>
      </c>
      <c r="I305" s="10"/>
      <c r="J305" s="10"/>
      <c r="K305" s="69"/>
      <c r="L305" s="189"/>
      <c r="M305" s="189"/>
      <c r="N305" s="189"/>
      <c r="O305" s="10"/>
      <c r="P305" s="85"/>
      <c r="Q305" s="56"/>
      <c r="R305" s="56"/>
      <c r="S305" s="56"/>
      <c r="T305" s="56">
        <f t="shared" si="53"/>
        <v>0</v>
      </c>
      <c r="U305" s="56"/>
      <c r="V305" s="56"/>
      <c r="W305" s="56"/>
      <c r="X305" s="56"/>
      <c r="Y305" s="63">
        <v>14.65</v>
      </c>
      <c r="Z305" s="56"/>
      <c r="AA305" s="56"/>
      <c r="AB305" s="56"/>
      <c r="AC305" s="85"/>
      <c r="AD305" s="85"/>
      <c r="AE305" s="85"/>
      <c r="AF305" s="85"/>
      <c r="AG305" s="85"/>
      <c r="AH305" s="85"/>
      <c r="AI305" s="85"/>
      <c r="AJ305" s="56"/>
      <c r="AK305" s="56"/>
      <c r="AL305" s="56"/>
      <c r="AM305" s="56"/>
      <c r="AN305" s="80">
        <f t="shared" si="54"/>
        <v>0</v>
      </c>
      <c r="AO305" s="56"/>
      <c r="AP305" s="56"/>
      <c r="AQ305" s="56"/>
      <c r="AR305" s="56"/>
      <c r="AS305" s="63">
        <v>14.65</v>
      </c>
      <c r="AT305" s="56"/>
      <c r="AU305" s="56"/>
      <c r="AV305" s="56"/>
      <c r="AW305" s="56"/>
      <c r="AX305" s="10"/>
      <c r="AY305" s="71"/>
    </row>
    <row r="306" spans="1:57" s="13" customFormat="1" ht="47.25" outlineLevel="1" x14ac:dyDescent="0.25">
      <c r="A306" s="29"/>
      <c r="B306" s="203" t="s">
        <v>28</v>
      </c>
      <c r="C306" s="66" t="s">
        <v>28</v>
      </c>
      <c r="D306" s="29" t="s">
        <v>703</v>
      </c>
      <c r="E306" s="140"/>
      <c r="F306" s="69">
        <v>45544</v>
      </c>
      <c r="G306" s="192">
        <v>0.28999999999999998</v>
      </c>
      <c r="H306" s="192">
        <v>0.28999999999999998</v>
      </c>
      <c r="I306" s="10"/>
      <c r="J306" s="10"/>
      <c r="K306" s="69"/>
      <c r="L306" s="189"/>
      <c r="M306" s="189"/>
      <c r="N306" s="189"/>
      <c r="O306" s="10"/>
      <c r="P306" s="85"/>
      <c r="Q306" s="56"/>
      <c r="R306" s="56"/>
      <c r="S306" s="56"/>
      <c r="T306" s="56">
        <f t="shared" si="53"/>
        <v>0</v>
      </c>
      <c r="U306" s="56"/>
      <c r="V306" s="56"/>
      <c r="W306" s="56"/>
      <c r="X306" s="56"/>
      <c r="Y306" s="63">
        <v>0.28999999999999998</v>
      </c>
      <c r="Z306" s="56"/>
      <c r="AA306" s="56"/>
      <c r="AB306" s="56"/>
      <c r="AC306" s="85"/>
      <c r="AD306" s="85"/>
      <c r="AE306" s="85"/>
      <c r="AF306" s="85"/>
      <c r="AG306" s="85"/>
      <c r="AH306" s="85"/>
      <c r="AI306" s="85"/>
      <c r="AJ306" s="56"/>
      <c r="AK306" s="56"/>
      <c r="AL306" s="56"/>
      <c r="AM306" s="56"/>
      <c r="AN306" s="80">
        <f t="shared" si="54"/>
        <v>0</v>
      </c>
      <c r="AO306" s="56"/>
      <c r="AP306" s="56"/>
      <c r="AQ306" s="56"/>
      <c r="AR306" s="56"/>
      <c r="AS306" s="63">
        <v>0.28999999999999998</v>
      </c>
      <c r="AT306" s="56"/>
      <c r="AU306" s="56"/>
      <c r="AV306" s="56"/>
      <c r="AW306" s="56"/>
      <c r="AX306" s="10"/>
      <c r="AY306" s="71"/>
    </row>
    <row r="307" spans="1:57" s="13" customFormat="1" ht="15.75" x14ac:dyDescent="0.25">
      <c r="A307" s="196"/>
      <c r="B307" s="169"/>
      <c r="C307" s="196"/>
      <c r="D307" s="196"/>
      <c r="E307" s="197"/>
      <c r="F307" s="197"/>
      <c r="G307" s="198"/>
      <c r="H307" s="198"/>
      <c r="I307" s="19"/>
      <c r="J307" s="19"/>
      <c r="K307" s="199"/>
      <c r="L307" s="117"/>
      <c r="M307" s="117"/>
      <c r="N307" s="200"/>
      <c r="O307" s="17"/>
      <c r="P307" s="201"/>
      <c r="Q307" s="201"/>
      <c r="R307" s="201"/>
      <c r="S307" s="201"/>
      <c r="T307" s="201">
        <f t="shared" si="53"/>
        <v>0</v>
      </c>
      <c r="U307" s="178"/>
      <c r="V307" s="178"/>
      <c r="W307" s="178"/>
      <c r="X307" s="178"/>
      <c r="Y307" s="178"/>
      <c r="Z307" s="178"/>
      <c r="AA307" s="178"/>
      <c r="AB307" s="178"/>
      <c r="AC307" s="202"/>
      <c r="AD307" s="202"/>
      <c r="AE307" s="202"/>
      <c r="AF307" s="202"/>
      <c r="AG307" s="115"/>
      <c r="AH307" s="115"/>
      <c r="AI307" s="115"/>
      <c r="AJ307" s="201"/>
      <c r="AK307" s="201"/>
      <c r="AL307" s="201"/>
      <c r="AM307" s="201"/>
      <c r="AN307" s="80">
        <f t="shared" si="54"/>
        <v>0</v>
      </c>
      <c r="AO307" s="187"/>
      <c r="AP307" s="178"/>
      <c r="AQ307" s="178"/>
      <c r="AR307" s="178"/>
      <c r="AS307" s="178"/>
      <c r="AT307" s="178"/>
      <c r="AU307" s="178"/>
      <c r="AV307" s="178"/>
      <c r="AW307" s="178"/>
      <c r="AX307" s="11"/>
      <c r="AY307" s="179"/>
    </row>
    <row r="308" spans="1:57" s="49" customFormat="1" ht="28.5" customHeight="1" x14ac:dyDescent="0.25">
      <c r="A308" s="196"/>
      <c r="B308" s="169"/>
      <c r="C308" s="196"/>
      <c r="D308" s="196"/>
      <c r="E308" s="197"/>
      <c r="F308" s="197"/>
      <c r="G308" s="198"/>
      <c r="H308" s="198"/>
      <c r="I308" s="19"/>
      <c r="J308" s="19"/>
      <c r="K308" s="199"/>
      <c r="L308" s="117"/>
      <c r="M308" s="117"/>
      <c r="N308" s="200"/>
      <c r="O308" s="17"/>
      <c r="P308" s="201"/>
      <c r="Q308" s="201"/>
      <c r="R308" s="201"/>
      <c r="S308" s="201"/>
      <c r="T308" s="201">
        <f t="shared" si="53"/>
        <v>0</v>
      </c>
      <c r="U308" s="181"/>
      <c r="V308" s="182"/>
      <c r="W308" s="181"/>
      <c r="X308" s="181"/>
      <c r="Y308" s="181"/>
      <c r="Z308" s="181"/>
      <c r="AA308" s="181"/>
      <c r="AB308" s="181"/>
      <c r="AC308" s="202"/>
      <c r="AD308" s="202"/>
      <c r="AE308" s="202"/>
      <c r="AF308" s="202"/>
      <c r="AG308" s="191"/>
      <c r="AH308" s="191"/>
      <c r="AI308" s="191"/>
      <c r="AJ308" s="201"/>
      <c r="AK308" s="201"/>
      <c r="AL308" s="201"/>
      <c r="AM308" s="201"/>
      <c r="AN308" s="80">
        <f t="shared" si="54"/>
        <v>0</v>
      </c>
      <c r="AO308" s="185"/>
      <c r="AP308" s="182"/>
      <c r="AQ308" s="181"/>
      <c r="AR308" s="181"/>
      <c r="AS308" s="181"/>
      <c r="AT308" s="181"/>
      <c r="AU308" s="181"/>
      <c r="AV308" s="181"/>
      <c r="AW308" s="181"/>
      <c r="AX308" s="173"/>
      <c r="AY308" s="179"/>
      <c r="AZ308" s="156"/>
      <c r="BA308" s="156"/>
      <c r="BB308" s="156" t="e">
        <f>IF(#REF!="Scheme",IF(SUM(#REF!)&gt;0,IF(#REF!&lt;#REF!,#REF!-#REF!,0),0),0)</f>
        <v>#REF!</v>
      </c>
      <c r="BC308" s="156" t="e">
        <f>IF(#REF!="scheme",#REF!-SUM(#REF!),0)</f>
        <v>#REF!</v>
      </c>
    </row>
    <row r="309" spans="1:57" s="49" customFormat="1" ht="15.75" x14ac:dyDescent="0.25">
      <c r="A309" s="161"/>
      <c r="B309" s="100"/>
      <c r="C309" s="162"/>
      <c r="D309" s="161"/>
      <c r="E309" s="163"/>
      <c r="F309" s="164"/>
      <c r="G309" s="165"/>
      <c r="H309" s="165"/>
      <c r="I309" s="116"/>
      <c r="J309" s="116"/>
      <c r="K309" s="164"/>
      <c r="L309" s="150"/>
      <c r="M309" s="150"/>
      <c r="N309" s="150"/>
      <c r="P309" s="166"/>
      <c r="Q309" s="166"/>
      <c r="R309" s="166"/>
      <c r="S309" s="166"/>
      <c r="T309" s="166">
        <f t="shared" si="53"/>
        <v>0</v>
      </c>
      <c r="U309" s="181"/>
      <c r="V309" s="182"/>
      <c r="W309" s="181"/>
      <c r="X309" s="181"/>
      <c r="Y309" s="181"/>
      <c r="Z309" s="181"/>
      <c r="AA309" s="181"/>
      <c r="AB309" s="181"/>
      <c r="AC309" s="118"/>
      <c r="AD309" s="118"/>
      <c r="AE309" s="118"/>
      <c r="AF309" s="118"/>
      <c r="AG309" s="191"/>
      <c r="AH309" s="191"/>
      <c r="AI309" s="191"/>
      <c r="AJ309" s="166"/>
      <c r="AK309" s="166"/>
      <c r="AL309" s="166"/>
      <c r="AM309" s="166"/>
      <c r="AN309" s="80">
        <f t="shared" si="54"/>
        <v>0</v>
      </c>
      <c r="AO309" s="185"/>
      <c r="AP309" s="182"/>
      <c r="AQ309" s="181"/>
      <c r="AR309" s="181"/>
      <c r="AS309" s="181"/>
      <c r="AT309" s="181"/>
      <c r="AU309" s="181"/>
      <c r="AV309" s="181"/>
      <c r="AW309" s="181"/>
      <c r="AX309" s="173"/>
      <c r="AY309" s="179"/>
      <c r="AZ309" s="156"/>
      <c r="BA309" s="156" t="e">
        <f>#REF!-#REF!</f>
        <v>#REF!</v>
      </c>
      <c r="BB309" s="156" t="e">
        <f>IF(#REF!="Scheme",IF(SUM(#REF!)&gt;0,IF(#REF!&lt;#REF!,#REF!-#REF!,0),0),0)</f>
        <v>#REF!</v>
      </c>
      <c r="BC309" s="156" t="e">
        <f>IF(#REF!="scheme",#REF!-SUM(#REF!),0)</f>
        <v>#REF!</v>
      </c>
    </row>
    <row r="310" spans="1:57" s="49" customFormat="1" ht="28.5" customHeight="1" x14ac:dyDescent="0.25">
      <c r="A310" s="23"/>
      <c r="B310" s="24" t="s">
        <v>387</v>
      </c>
      <c r="C310" s="45"/>
      <c r="D310" s="45"/>
      <c r="E310" s="68"/>
      <c r="F310" s="68"/>
      <c r="G310" s="11"/>
      <c r="H310" s="11"/>
      <c r="I310" s="11"/>
      <c r="J310" s="11"/>
      <c r="K310" s="68"/>
      <c r="L310" s="149"/>
      <c r="M310" s="149"/>
      <c r="N310" s="149"/>
      <c r="O310" s="10"/>
      <c r="P310" s="56"/>
      <c r="Q310" s="85"/>
      <c r="R310" s="85"/>
      <c r="S310" s="85"/>
      <c r="T310" s="85">
        <f t="shared" si="53"/>
        <v>0</v>
      </c>
      <c r="U310" s="85"/>
      <c r="V310" s="85"/>
      <c r="W310" s="85"/>
      <c r="X310" s="85"/>
      <c r="Y310" s="85"/>
      <c r="Z310" s="85"/>
      <c r="AA310" s="85"/>
      <c r="AB310" s="85"/>
      <c r="AC310" s="115"/>
      <c r="AD310" s="115"/>
      <c r="AE310" s="115"/>
      <c r="AF310" s="115"/>
      <c r="AG310" s="115"/>
      <c r="AH310" s="115"/>
      <c r="AI310" s="115"/>
      <c r="AJ310" s="56"/>
      <c r="AK310" s="56"/>
      <c r="AL310" s="56"/>
      <c r="AM310" s="56"/>
      <c r="AN310" s="80">
        <f t="shared" si="54"/>
        <v>0</v>
      </c>
      <c r="AO310" s="183"/>
      <c r="AP310" s="56"/>
      <c r="AQ310" s="56"/>
      <c r="AR310" s="56"/>
      <c r="AS310" s="56"/>
      <c r="AT310" s="56"/>
      <c r="AU310" s="56"/>
      <c r="AV310" s="56"/>
      <c r="AW310" s="56"/>
      <c r="AX310" s="11"/>
      <c r="AY310" s="179"/>
      <c r="AZ310" s="156"/>
      <c r="BA310" s="156"/>
      <c r="BB310" s="156" t="e">
        <f>IF(#REF!="Scheme",IF(SUM(#REF!)&gt;0,IF(#REF!&lt;#REF!,#REF!-#REF!,0),0),0)</f>
        <v>#REF!</v>
      </c>
      <c r="BC310" s="156" t="e">
        <f>IF(#REF!="scheme",#REF!-SUM(#REF!),0)</f>
        <v>#REF!</v>
      </c>
    </row>
    <row r="311" spans="1:57" s="49" customFormat="1" ht="126" outlineLevel="1" x14ac:dyDescent="0.25">
      <c r="A311" s="25" t="s">
        <v>751</v>
      </c>
      <c r="B311" s="26" t="s">
        <v>752</v>
      </c>
      <c r="C311" s="25" t="s">
        <v>53</v>
      </c>
      <c r="D311" s="25" t="s">
        <v>400</v>
      </c>
      <c r="E311" s="188"/>
      <c r="F311" s="188"/>
      <c r="G311" s="31">
        <f>SUM(G312:G316)</f>
        <v>34.89</v>
      </c>
      <c r="H311" s="31"/>
      <c r="I311" s="10"/>
      <c r="J311" s="10"/>
      <c r="K311" s="69"/>
      <c r="L311" s="189"/>
      <c r="M311" s="189"/>
      <c r="N311" s="189"/>
      <c r="O311" s="10"/>
      <c r="P311" s="85"/>
      <c r="Q311" s="56"/>
      <c r="R311" s="56"/>
      <c r="S311" s="56"/>
      <c r="T311" s="56">
        <f t="shared" si="53"/>
        <v>0</v>
      </c>
      <c r="U311" s="56"/>
      <c r="V311" s="56"/>
      <c r="W311" s="56"/>
      <c r="X311" s="56"/>
      <c r="Y311" s="56"/>
      <c r="Z311" s="56"/>
      <c r="AA311" s="56"/>
      <c r="AB311" s="56"/>
      <c r="AC311" s="85"/>
      <c r="AD311" s="85"/>
      <c r="AE311" s="85"/>
      <c r="AF311" s="85"/>
      <c r="AG311" s="85"/>
      <c r="AH311" s="85"/>
      <c r="AI311" s="85"/>
      <c r="AJ311" s="56"/>
      <c r="AK311" s="56"/>
      <c r="AL311" s="56"/>
      <c r="AM311" s="56"/>
      <c r="AN311" s="80">
        <f t="shared" si="54"/>
        <v>0</v>
      </c>
      <c r="AO311" s="56"/>
      <c r="AP311" s="56"/>
      <c r="AQ311" s="56"/>
      <c r="AR311" s="56"/>
      <c r="AS311" s="56"/>
      <c r="AT311" s="56"/>
      <c r="AU311" s="56"/>
      <c r="AV311" s="56"/>
      <c r="AW311" s="56"/>
      <c r="AX311" s="10"/>
      <c r="AY311" s="71"/>
      <c r="AZ311" s="156" t="e">
        <f>#REF!-#REF!</f>
        <v>#REF!</v>
      </c>
      <c r="BA311" s="156">
        <f>IF(C311="Scheme",IF(SUM(AJ311:AS311)&gt;0,IF(H311&lt;#REF!,H311-#REF!,0),0),0)</f>
        <v>0</v>
      </c>
      <c r="BB311" s="156">
        <f t="shared" ref="BB311:BB321" si="66">IF(C311="scheme",G311-SUM(AJ311:AS311),0)</f>
        <v>0</v>
      </c>
    </row>
    <row r="312" spans="1:57" s="49" customFormat="1" ht="31.5" outlineLevel="1" x14ac:dyDescent="0.25">
      <c r="A312" s="29"/>
      <c r="B312" s="203" t="s">
        <v>461</v>
      </c>
      <c r="C312" s="66" t="s">
        <v>54</v>
      </c>
      <c r="D312" s="29" t="s">
        <v>400</v>
      </c>
      <c r="E312" s="140"/>
      <c r="F312" s="69"/>
      <c r="G312" s="192">
        <v>13.8</v>
      </c>
      <c r="H312" s="192"/>
      <c r="I312" s="10"/>
      <c r="J312" s="10"/>
      <c r="K312" s="69"/>
      <c r="L312" s="189"/>
      <c r="M312" s="189"/>
      <c r="N312" s="189"/>
      <c r="O312" s="10"/>
      <c r="P312" s="85"/>
      <c r="Q312" s="56"/>
      <c r="R312" s="56"/>
      <c r="S312" s="56"/>
      <c r="T312" s="56">
        <f t="shared" si="53"/>
        <v>0</v>
      </c>
      <c r="U312" s="56"/>
      <c r="V312" s="56"/>
      <c r="W312" s="56"/>
      <c r="X312" s="56"/>
      <c r="Y312" s="56">
        <f>G312</f>
        <v>13.8</v>
      </c>
      <c r="Z312" s="56"/>
      <c r="AA312" s="56"/>
      <c r="AB312" s="56"/>
      <c r="AC312" s="85"/>
      <c r="AD312" s="85"/>
      <c r="AE312" s="85"/>
      <c r="AF312" s="85"/>
      <c r="AG312" s="85"/>
      <c r="AH312" s="85"/>
      <c r="AI312" s="85"/>
      <c r="AJ312" s="56"/>
      <c r="AK312" s="56"/>
      <c r="AL312" s="56"/>
      <c r="AM312" s="56"/>
      <c r="AN312" s="80">
        <f t="shared" si="54"/>
        <v>0</v>
      </c>
      <c r="AO312" s="56"/>
      <c r="AP312" s="56"/>
      <c r="AQ312" s="56"/>
      <c r="AR312" s="56"/>
      <c r="AS312" s="56">
        <v>13.8</v>
      </c>
      <c r="AT312" s="56"/>
      <c r="AU312" s="56"/>
      <c r="AV312" s="56"/>
      <c r="AW312" s="56"/>
      <c r="AX312" s="10"/>
      <c r="AY312" s="71"/>
      <c r="AZ312" s="156" t="e">
        <f>#REF!-#REF!</f>
        <v>#REF!</v>
      </c>
      <c r="BA312" s="156" t="e">
        <f>IF(C312="Scheme",IF(SUM(AJ312:AS312)&gt;0,IF(H312&lt;#REF!,H312-#REF!,0),0),0)</f>
        <v>#REF!</v>
      </c>
      <c r="BB312" s="156">
        <f t="shared" si="66"/>
        <v>0</v>
      </c>
      <c r="BC312" s="49" t="s">
        <v>727</v>
      </c>
      <c r="BD312" s="49" t="s">
        <v>728</v>
      </c>
      <c r="BE312" s="49" t="s">
        <v>753</v>
      </c>
    </row>
    <row r="313" spans="1:57" s="49" customFormat="1" ht="31.5" outlineLevel="1" x14ac:dyDescent="0.25">
      <c r="A313" s="29"/>
      <c r="B313" s="203" t="s">
        <v>754</v>
      </c>
      <c r="C313" s="66" t="s">
        <v>54</v>
      </c>
      <c r="D313" s="29" t="s">
        <v>400</v>
      </c>
      <c r="E313" s="140"/>
      <c r="F313" s="69"/>
      <c r="G313" s="192">
        <v>10.19</v>
      </c>
      <c r="H313" s="192"/>
      <c r="I313" s="10"/>
      <c r="J313" s="10"/>
      <c r="K313" s="69"/>
      <c r="L313" s="189"/>
      <c r="M313" s="189"/>
      <c r="N313" s="189"/>
      <c r="O313" s="10"/>
      <c r="P313" s="85"/>
      <c r="Q313" s="56"/>
      <c r="R313" s="56"/>
      <c r="S313" s="56"/>
      <c r="T313" s="56">
        <f t="shared" si="53"/>
        <v>0</v>
      </c>
      <c r="U313" s="56"/>
      <c r="V313" s="56"/>
      <c r="W313" s="56"/>
      <c r="X313" s="56"/>
      <c r="Y313" s="56">
        <f>G313</f>
        <v>10.19</v>
      </c>
      <c r="Z313" s="56"/>
      <c r="AA313" s="56"/>
      <c r="AB313" s="56"/>
      <c r="AC313" s="85"/>
      <c r="AD313" s="85"/>
      <c r="AE313" s="85"/>
      <c r="AF313" s="85"/>
      <c r="AG313" s="85"/>
      <c r="AH313" s="85"/>
      <c r="AI313" s="85"/>
      <c r="AJ313" s="56"/>
      <c r="AK313" s="56"/>
      <c r="AL313" s="56"/>
      <c r="AM313" s="56"/>
      <c r="AN313" s="80">
        <f t="shared" si="54"/>
        <v>0</v>
      </c>
      <c r="AO313" s="56"/>
      <c r="AP313" s="56"/>
      <c r="AQ313" s="56"/>
      <c r="AR313" s="56"/>
      <c r="AS313" s="56">
        <v>10.19</v>
      </c>
      <c r="AT313" s="56"/>
      <c r="AU313" s="56"/>
      <c r="AV313" s="56"/>
      <c r="AW313" s="56"/>
      <c r="AX313" s="10"/>
      <c r="AY313" s="71"/>
      <c r="AZ313" s="156" t="e">
        <f>#REF!-#REF!</f>
        <v>#REF!</v>
      </c>
      <c r="BA313" s="156" t="e">
        <f>IF(C313="Scheme",IF(SUM(AJ313:AS313)&gt;0,IF(H313&lt;#REF!,H313-#REF!,0),0),0)</f>
        <v>#REF!</v>
      </c>
      <c r="BB313" s="156">
        <f t="shared" si="66"/>
        <v>0</v>
      </c>
      <c r="BC313" s="49" t="s">
        <v>727</v>
      </c>
      <c r="BD313" s="49" t="s">
        <v>728</v>
      </c>
      <c r="BE313" s="49" t="s">
        <v>755</v>
      </c>
    </row>
    <row r="314" spans="1:57" s="49" customFormat="1" ht="31.5" customHeight="1" outlineLevel="1" x14ac:dyDescent="0.25">
      <c r="A314" s="29"/>
      <c r="B314" s="203" t="s">
        <v>756</v>
      </c>
      <c r="C314" s="66" t="s">
        <v>54</v>
      </c>
      <c r="D314" s="29" t="s">
        <v>400</v>
      </c>
      <c r="E314" s="140"/>
      <c r="F314" s="69"/>
      <c r="G314" s="192">
        <v>2.5499999999999998</v>
      </c>
      <c r="H314" s="192"/>
      <c r="I314" s="10"/>
      <c r="J314" s="10"/>
      <c r="K314" s="69"/>
      <c r="L314" s="189"/>
      <c r="M314" s="189"/>
      <c r="N314" s="189"/>
      <c r="O314" s="10"/>
      <c r="P314" s="85"/>
      <c r="Q314" s="56"/>
      <c r="R314" s="56"/>
      <c r="S314" s="56"/>
      <c r="T314" s="56">
        <f t="shared" si="53"/>
        <v>0</v>
      </c>
      <c r="U314" s="56"/>
      <c r="V314" s="56"/>
      <c r="W314" s="56"/>
      <c r="X314" s="56"/>
      <c r="Y314" s="56">
        <f>G314</f>
        <v>2.5499999999999998</v>
      </c>
      <c r="Z314" s="56"/>
      <c r="AA314" s="56"/>
      <c r="AB314" s="56"/>
      <c r="AC314" s="85"/>
      <c r="AD314" s="85"/>
      <c r="AE314" s="85"/>
      <c r="AF314" s="85"/>
      <c r="AG314" s="85"/>
      <c r="AH314" s="85"/>
      <c r="AI314" s="85"/>
      <c r="AJ314" s="56"/>
      <c r="AK314" s="56"/>
      <c r="AL314" s="56"/>
      <c r="AM314" s="56"/>
      <c r="AN314" s="80">
        <f t="shared" si="54"/>
        <v>0</v>
      </c>
      <c r="AO314" s="56"/>
      <c r="AP314" s="56"/>
      <c r="AQ314" s="56"/>
      <c r="AR314" s="56"/>
      <c r="AS314" s="56">
        <v>2.5499999999999998</v>
      </c>
      <c r="AT314" s="56"/>
      <c r="AU314" s="56"/>
      <c r="AV314" s="56"/>
      <c r="AW314" s="56"/>
      <c r="AX314" s="10"/>
      <c r="AY314" s="71"/>
      <c r="AZ314" s="156" t="e">
        <f>#REF!-#REF!</f>
        <v>#REF!</v>
      </c>
      <c r="BA314" s="156" t="e">
        <f>IF(C314="Scheme",IF(SUM(AJ314:AS314)&gt;0,IF(H314&lt;#REF!,H314-#REF!,0),0),0)</f>
        <v>#REF!</v>
      </c>
      <c r="BB314" s="156">
        <f t="shared" si="66"/>
        <v>0</v>
      </c>
      <c r="BC314" s="49" t="s">
        <v>727</v>
      </c>
      <c r="BD314" s="49" t="s">
        <v>728</v>
      </c>
      <c r="BE314" s="49" t="s">
        <v>755</v>
      </c>
    </row>
    <row r="315" spans="1:57" s="49" customFormat="1" ht="47.25" outlineLevel="1" x14ac:dyDescent="0.25">
      <c r="A315" s="29"/>
      <c r="B315" s="203" t="s">
        <v>757</v>
      </c>
      <c r="C315" s="66" t="s">
        <v>54</v>
      </c>
      <c r="D315" s="29" t="s">
        <v>400</v>
      </c>
      <c r="E315" s="140"/>
      <c r="F315" s="69"/>
      <c r="G315" s="192">
        <v>8.35</v>
      </c>
      <c r="H315" s="192"/>
      <c r="I315" s="10"/>
      <c r="J315" s="10"/>
      <c r="K315" s="69"/>
      <c r="L315" s="189"/>
      <c r="M315" s="189"/>
      <c r="N315" s="189"/>
      <c r="O315" s="10"/>
      <c r="P315" s="85"/>
      <c r="Q315" s="56"/>
      <c r="R315" s="56"/>
      <c r="S315" s="56"/>
      <c r="T315" s="56">
        <f t="shared" si="53"/>
        <v>0</v>
      </c>
      <c r="U315" s="56"/>
      <c r="V315" s="56"/>
      <c r="W315" s="56"/>
      <c r="X315" s="56"/>
      <c r="Y315" s="56">
        <f>G315</f>
        <v>8.35</v>
      </c>
      <c r="Z315" s="56"/>
      <c r="AA315" s="56"/>
      <c r="AB315" s="56"/>
      <c r="AC315" s="85"/>
      <c r="AD315" s="85"/>
      <c r="AE315" s="85"/>
      <c r="AF315" s="85"/>
      <c r="AG315" s="85"/>
      <c r="AH315" s="85"/>
      <c r="AI315" s="85"/>
      <c r="AJ315" s="56"/>
      <c r="AK315" s="56"/>
      <c r="AL315" s="56"/>
      <c r="AM315" s="56"/>
      <c r="AN315" s="80">
        <f t="shared" si="54"/>
        <v>0</v>
      </c>
      <c r="AO315" s="56"/>
      <c r="AP315" s="56"/>
      <c r="AQ315" s="56"/>
      <c r="AR315" s="56"/>
      <c r="AS315" s="56">
        <v>8.35</v>
      </c>
      <c r="AT315" s="56"/>
      <c r="AU315" s="56"/>
      <c r="AV315" s="56"/>
      <c r="AW315" s="56"/>
      <c r="AX315" s="10"/>
      <c r="AY315" s="71"/>
      <c r="AZ315" s="156" t="e">
        <f>#REF!-#REF!</f>
        <v>#REF!</v>
      </c>
      <c r="BA315" s="156" t="e">
        <f>IF(C315="Scheme",IF(SUM(AJ315:AS315)&gt;0,IF(H315&lt;#REF!,H315-#REF!,0),0),0)</f>
        <v>#REF!</v>
      </c>
      <c r="BB315" s="156">
        <f t="shared" si="66"/>
        <v>0</v>
      </c>
      <c r="BC315" s="49" t="s">
        <v>727</v>
      </c>
      <c r="BD315" s="49" t="s">
        <v>728</v>
      </c>
      <c r="BE315" s="49" t="s">
        <v>755</v>
      </c>
    </row>
    <row r="316" spans="1:57" s="49" customFormat="1" ht="15.75" outlineLevel="1" x14ac:dyDescent="0.25">
      <c r="A316" s="29"/>
      <c r="B316" s="203" t="s">
        <v>28</v>
      </c>
      <c r="C316" s="66" t="s">
        <v>28</v>
      </c>
      <c r="D316" s="29" t="s">
        <v>400</v>
      </c>
      <c r="E316" s="140"/>
      <c r="F316" s="69"/>
      <c r="G316" s="192">
        <v>0</v>
      </c>
      <c r="H316" s="192"/>
      <c r="I316" s="10"/>
      <c r="J316" s="10"/>
      <c r="K316" s="69"/>
      <c r="L316" s="189"/>
      <c r="M316" s="189"/>
      <c r="N316" s="189"/>
      <c r="O316" s="10"/>
      <c r="P316" s="85"/>
      <c r="Q316" s="56"/>
      <c r="R316" s="56"/>
      <c r="S316" s="56"/>
      <c r="T316" s="56">
        <f t="shared" si="53"/>
        <v>0</v>
      </c>
      <c r="U316" s="56"/>
      <c r="V316" s="56"/>
      <c r="W316" s="56"/>
      <c r="X316" s="56"/>
      <c r="Y316" s="56"/>
      <c r="Z316" s="56"/>
      <c r="AA316" s="56"/>
      <c r="AB316" s="56"/>
      <c r="AC316" s="85"/>
      <c r="AD316" s="85"/>
      <c r="AE316" s="85"/>
      <c r="AF316" s="85"/>
      <c r="AG316" s="85"/>
      <c r="AH316" s="85"/>
      <c r="AI316" s="85"/>
      <c r="AJ316" s="56"/>
      <c r="AK316" s="56"/>
      <c r="AL316" s="56"/>
      <c r="AM316" s="56"/>
      <c r="AN316" s="80">
        <f t="shared" si="54"/>
        <v>0</v>
      </c>
      <c r="AO316" s="56"/>
      <c r="AP316" s="56"/>
      <c r="AQ316" s="56"/>
      <c r="AR316" s="56"/>
      <c r="AS316" s="56"/>
      <c r="AT316" s="56"/>
      <c r="AU316" s="56"/>
      <c r="AV316" s="56"/>
      <c r="AW316" s="56"/>
      <c r="AX316" s="10"/>
      <c r="AY316" s="71"/>
      <c r="AZ316" s="156" t="e">
        <f>#REF!-#REF!</f>
        <v>#REF!</v>
      </c>
      <c r="BA316" s="156">
        <f>IF(C316="Scheme",IF(SUM(AJ316:AS316)&gt;0,IF(H316&lt;#REF!,H316-#REF!,0),0),0)</f>
        <v>0</v>
      </c>
      <c r="BB316" s="156">
        <f t="shared" si="66"/>
        <v>0</v>
      </c>
      <c r="BC316" s="49" t="s">
        <v>727</v>
      </c>
      <c r="BD316" s="49" t="s">
        <v>728</v>
      </c>
    </row>
    <row r="317" spans="1:57" s="49" customFormat="1" ht="48" customHeight="1" outlineLevel="1" x14ac:dyDescent="0.25">
      <c r="A317" s="25" t="s">
        <v>462</v>
      </c>
      <c r="B317" s="26" t="s">
        <v>463</v>
      </c>
      <c r="C317" s="25" t="s">
        <v>53</v>
      </c>
      <c r="D317" s="25" t="s">
        <v>400</v>
      </c>
      <c r="E317" s="188"/>
      <c r="F317" s="69"/>
      <c r="G317" s="192">
        <v>23.21</v>
      </c>
      <c r="H317" s="192"/>
      <c r="I317" s="10"/>
      <c r="J317" s="10"/>
      <c r="K317" s="69"/>
      <c r="L317" s="189"/>
      <c r="M317" s="189"/>
      <c r="N317" s="189"/>
      <c r="O317" s="10"/>
      <c r="P317" s="85"/>
      <c r="Q317" s="56"/>
      <c r="R317" s="56"/>
      <c r="S317" s="56"/>
      <c r="T317" s="56">
        <f t="shared" si="53"/>
        <v>0</v>
      </c>
      <c r="U317" s="56"/>
      <c r="V317" s="56"/>
      <c r="W317" s="56"/>
      <c r="X317" s="56"/>
      <c r="Y317" s="56"/>
      <c r="Z317" s="56"/>
      <c r="AA317" s="56"/>
      <c r="AB317" s="56"/>
      <c r="AC317" s="85"/>
      <c r="AD317" s="85"/>
      <c r="AE317" s="85"/>
      <c r="AF317" s="85"/>
      <c r="AG317" s="85"/>
      <c r="AH317" s="85"/>
      <c r="AI317" s="85"/>
      <c r="AJ317" s="56"/>
      <c r="AK317" s="56"/>
      <c r="AL317" s="56"/>
      <c r="AM317" s="56"/>
      <c r="AN317" s="80">
        <f t="shared" si="54"/>
        <v>0</v>
      </c>
      <c r="AO317" s="56"/>
      <c r="AP317" s="56"/>
      <c r="AQ317" s="56"/>
      <c r="AR317" s="56"/>
      <c r="AS317" s="56"/>
      <c r="AT317" s="56"/>
      <c r="AU317" s="56"/>
      <c r="AV317" s="56"/>
      <c r="AW317" s="56"/>
      <c r="AX317" s="10"/>
      <c r="AY317" s="71"/>
      <c r="AZ317" s="156"/>
      <c r="BA317" s="156">
        <f>IF(C317="Scheme",IF(SUM(AJ317:AS317)&gt;0,IF(H317&lt;#REF!,H317-#REF!,0),0),0)</f>
        <v>0</v>
      </c>
      <c r="BB317" s="156">
        <f t="shared" si="66"/>
        <v>0</v>
      </c>
    </row>
    <row r="318" spans="1:57" s="49" customFormat="1" ht="63" customHeight="1" outlineLevel="1" x14ac:dyDescent="0.25">
      <c r="A318" s="29"/>
      <c r="B318" s="203" t="s">
        <v>464</v>
      </c>
      <c r="C318" s="66" t="s">
        <v>54</v>
      </c>
      <c r="D318" s="29" t="s">
        <v>400</v>
      </c>
      <c r="E318" s="140"/>
      <c r="F318" s="69"/>
      <c r="G318" s="192">
        <v>5.1599000000000004</v>
      </c>
      <c r="H318" s="192"/>
      <c r="I318" s="10"/>
      <c r="J318" s="10"/>
      <c r="K318" s="69"/>
      <c r="L318" s="189"/>
      <c r="M318" s="189"/>
      <c r="N318" s="189"/>
      <c r="O318" s="338" t="s">
        <v>809</v>
      </c>
      <c r="P318" s="85"/>
      <c r="Q318" s="56"/>
      <c r="R318" s="56"/>
      <c r="S318" s="56"/>
      <c r="T318" s="56">
        <f t="shared" si="53"/>
        <v>0</v>
      </c>
      <c r="U318" s="56"/>
      <c r="V318" s="56"/>
      <c r="W318" s="56"/>
      <c r="X318" s="56"/>
      <c r="Y318" s="56">
        <v>7</v>
      </c>
      <c r="Z318" s="56"/>
      <c r="AA318" s="56"/>
      <c r="AB318" s="56"/>
      <c r="AC318" s="85"/>
      <c r="AD318" s="85"/>
      <c r="AE318" s="85"/>
      <c r="AF318" s="85"/>
      <c r="AG318" s="85"/>
      <c r="AH318" s="85"/>
      <c r="AI318" s="85"/>
      <c r="AJ318" s="56"/>
      <c r="AK318" s="56"/>
      <c r="AL318" s="56"/>
      <c r="AM318" s="56"/>
      <c r="AN318" s="80">
        <f t="shared" si="54"/>
        <v>0</v>
      </c>
      <c r="AO318" s="56"/>
      <c r="AP318" s="56"/>
      <c r="AQ318" s="56"/>
      <c r="AR318" s="56"/>
      <c r="AS318" s="56">
        <v>7</v>
      </c>
      <c r="AT318" s="56"/>
      <c r="AU318" s="56"/>
      <c r="AV318" s="56"/>
      <c r="AW318" s="56"/>
      <c r="AX318" s="10"/>
      <c r="AY318" s="71"/>
      <c r="AZ318" s="156" t="e">
        <f>#REF!-#REF!</f>
        <v>#REF!</v>
      </c>
      <c r="BA318" s="156" t="e">
        <f>IF(C318="Scheme",IF(SUM(AJ318:AS318)&gt;0,IF(H318&lt;#REF!,H318-#REF!,0),0),0)</f>
        <v>#REF!</v>
      </c>
      <c r="BB318" s="156">
        <f t="shared" si="66"/>
        <v>-1.8400999999999996</v>
      </c>
    </row>
    <row r="319" spans="1:57" s="49" customFormat="1" ht="78.75" outlineLevel="1" x14ac:dyDescent="0.25">
      <c r="A319" s="29"/>
      <c r="B319" s="203" t="s">
        <v>465</v>
      </c>
      <c r="C319" s="66" t="s">
        <v>54</v>
      </c>
      <c r="D319" s="29" t="s">
        <v>400</v>
      </c>
      <c r="E319" s="140"/>
      <c r="F319" s="69"/>
      <c r="G319" s="192">
        <v>16.4283</v>
      </c>
      <c r="H319" s="192"/>
      <c r="I319" s="10"/>
      <c r="J319" s="10"/>
      <c r="K319" s="69"/>
      <c r="L319" s="189"/>
      <c r="M319" s="189"/>
      <c r="N319" s="189"/>
      <c r="O319" s="339"/>
      <c r="P319" s="85"/>
      <c r="Q319" s="56"/>
      <c r="R319" s="56"/>
      <c r="S319" s="56"/>
      <c r="T319" s="56">
        <f t="shared" si="53"/>
        <v>0</v>
      </c>
      <c r="U319" s="56"/>
      <c r="V319" s="56"/>
      <c r="W319" s="56"/>
      <c r="X319" s="56"/>
      <c r="Y319" s="56">
        <v>17</v>
      </c>
      <c r="Z319" s="56"/>
      <c r="AA319" s="56"/>
      <c r="AB319" s="56"/>
      <c r="AC319" s="85"/>
      <c r="AD319" s="85"/>
      <c r="AE319" s="85"/>
      <c r="AF319" s="85"/>
      <c r="AG319" s="85"/>
      <c r="AH319" s="85"/>
      <c r="AI319" s="85"/>
      <c r="AJ319" s="56"/>
      <c r="AK319" s="56"/>
      <c r="AL319" s="56"/>
      <c r="AM319" s="56"/>
      <c r="AN319" s="80">
        <f t="shared" si="54"/>
        <v>0</v>
      </c>
      <c r="AO319" s="56"/>
      <c r="AP319" s="56"/>
      <c r="AQ319" s="56"/>
      <c r="AR319" s="56"/>
      <c r="AS319" s="56">
        <v>17</v>
      </c>
      <c r="AT319" s="56"/>
      <c r="AU319" s="56"/>
      <c r="AV319" s="56"/>
      <c r="AW319" s="56"/>
      <c r="AX319" s="10"/>
      <c r="AY319" s="71"/>
      <c r="AZ319" s="156" t="e">
        <f>#REF!-#REF!</f>
        <v>#REF!</v>
      </c>
      <c r="BA319" s="156" t="e">
        <f>IF(C319="Scheme",IF(SUM(AJ319:AS319)&gt;0,IF(H319&lt;#REF!,H319-#REF!,0),0),0)</f>
        <v>#REF!</v>
      </c>
      <c r="BB319" s="156">
        <f t="shared" si="66"/>
        <v>-0.57169999999999987</v>
      </c>
    </row>
    <row r="320" spans="1:57" s="49" customFormat="1" ht="15.75" outlineLevel="1" x14ac:dyDescent="0.25">
      <c r="A320" s="29"/>
      <c r="B320" s="203" t="s">
        <v>28</v>
      </c>
      <c r="C320" s="66" t="s">
        <v>28</v>
      </c>
      <c r="D320" s="29" t="s">
        <v>400</v>
      </c>
      <c r="E320" s="140"/>
      <c r="F320" s="69"/>
      <c r="G320" s="192">
        <v>1.62</v>
      </c>
      <c r="H320" s="192"/>
      <c r="I320" s="10"/>
      <c r="J320" s="10"/>
      <c r="K320" s="69"/>
      <c r="L320" s="189"/>
      <c r="M320" s="189"/>
      <c r="N320" s="189"/>
      <c r="O320" s="10"/>
      <c r="P320" s="85"/>
      <c r="Q320" s="56"/>
      <c r="R320" s="56"/>
      <c r="S320" s="56"/>
      <c r="T320" s="56">
        <f t="shared" si="53"/>
        <v>0</v>
      </c>
      <c r="U320" s="56"/>
      <c r="V320" s="56"/>
      <c r="W320" s="56"/>
      <c r="X320" s="56"/>
      <c r="Y320" s="56"/>
      <c r="Z320" s="56"/>
      <c r="AA320" s="56"/>
      <c r="AB320" s="56"/>
      <c r="AC320" s="85"/>
      <c r="AD320" s="85"/>
      <c r="AE320" s="85"/>
      <c r="AF320" s="85"/>
      <c r="AG320" s="85"/>
      <c r="AH320" s="85"/>
      <c r="AI320" s="85"/>
      <c r="AJ320" s="56"/>
      <c r="AK320" s="56"/>
      <c r="AL320" s="56"/>
      <c r="AM320" s="56"/>
      <c r="AN320" s="80">
        <f t="shared" si="54"/>
        <v>0</v>
      </c>
      <c r="AO320" s="56"/>
      <c r="AP320" s="56"/>
      <c r="AQ320" s="56"/>
      <c r="AR320" s="56"/>
      <c r="AS320" s="56"/>
      <c r="AT320" s="56"/>
      <c r="AU320" s="56"/>
      <c r="AV320" s="56"/>
      <c r="AW320" s="56"/>
      <c r="AX320" s="10"/>
      <c r="AY320" s="71"/>
      <c r="AZ320" s="156" t="e">
        <f>#REF!-#REF!</f>
        <v>#REF!</v>
      </c>
      <c r="BA320" s="156">
        <f>IF(C320="Scheme",IF(SUM(AJ320:AS320)&gt;0,IF(H320&lt;#REF!,H320-#REF!,0),0),0)</f>
        <v>0</v>
      </c>
      <c r="BB320" s="156">
        <f t="shared" si="66"/>
        <v>0</v>
      </c>
    </row>
    <row r="321" spans="1:54" s="49" customFormat="1" ht="78.75" outlineLevel="1" x14ac:dyDescent="0.25">
      <c r="A321" s="25" t="s">
        <v>706</v>
      </c>
      <c r="B321" s="26" t="s">
        <v>707</v>
      </c>
      <c r="C321" s="25" t="s">
        <v>53</v>
      </c>
      <c r="D321" s="25" t="s">
        <v>400</v>
      </c>
      <c r="E321" s="188"/>
      <c r="F321" s="69"/>
      <c r="G321" s="192">
        <v>31.37</v>
      </c>
      <c r="H321" s="192"/>
      <c r="I321" s="10"/>
      <c r="J321" s="10"/>
      <c r="K321" s="69"/>
      <c r="L321" s="189"/>
      <c r="M321" s="189"/>
      <c r="N321" s="189"/>
      <c r="O321" s="10"/>
      <c r="P321" s="85"/>
      <c r="Q321" s="56"/>
      <c r="R321" s="56"/>
      <c r="S321" s="56"/>
      <c r="T321" s="56">
        <f t="shared" si="53"/>
        <v>0</v>
      </c>
      <c r="U321" s="56"/>
      <c r="V321" s="56"/>
      <c r="W321" s="56"/>
      <c r="X321" s="56"/>
      <c r="Y321" s="56"/>
      <c r="Z321" s="56"/>
      <c r="AA321" s="56"/>
      <c r="AB321" s="56"/>
      <c r="AC321" s="85"/>
      <c r="AD321" s="85"/>
      <c r="AE321" s="85"/>
      <c r="AF321" s="85"/>
      <c r="AG321" s="85"/>
      <c r="AH321" s="85"/>
      <c r="AI321" s="85"/>
      <c r="AJ321" s="56"/>
      <c r="AK321" s="56"/>
      <c r="AL321" s="56"/>
      <c r="AM321" s="56"/>
      <c r="AN321" s="80">
        <f t="shared" si="54"/>
        <v>0</v>
      </c>
      <c r="AO321" s="56"/>
      <c r="AP321" s="56"/>
      <c r="AQ321" s="56"/>
      <c r="AR321" s="56"/>
      <c r="AS321" s="56"/>
      <c r="AT321" s="56"/>
      <c r="AU321" s="56"/>
      <c r="AV321" s="56"/>
      <c r="AW321" s="56"/>
      <c r="AX321" s="10"/>
      <c r="AY321" s="71"/>
      <c r="AZ321" s="156" t="e">
        <f>#REF!-#REF!</f>
        <v>#REF!</v>
      </c>
      <c r="BA321" s="156">
        <f>IF(C321="Scheme",IF(SUM(AJ321:AS321)&gt;0,IF(H321&lt;#REF!,H321-#REF!,0),0),0)</f>
        <v>0</v>
      </c>
      <c r="BB321" s="156">
        <f t="shared" si="66"/>
        <v>0</v>
      </c>
    </row>
    <row r="322" spans="1:54" s="49" customFormat="1" ht="63" outlineLevel="1" x14ac:dyDescent="0.25">
      <c r="A322" s="29"/>
      <c r="B322" s="203" t="s">
        <v>708</v>
      </c>
      <c r="C322" s="66" t="s">
        <v>54</v>
      </c>
      <c r="D322" s="29" t="s">
        <v>400</v>
      </c>
      <c r="E322" s="140"/>
      <c r="F322" s="69"/>
      <c r="G322" s="192">
        <v>11.9</v>
      </c>
      <c r="H322" s="192"/>
      <c r="I322" s="10"/>
      <c r="J322" s="10"/>
      <c r="K322" s="69"/>
      <c r="L322" s="189"/>
      <c r="M322" s="189"/>
      <c r="N322" s="189"/>
      <c r="O322" s="10"/>
      <c r="P322" s="85"/>
      <c r="Q322" s="56"/>
      <c r="R322" s="56"/>
      <c r="S322" s="56"/>
      <c r="T322" s="56">
        <f t="shared" si="53"/>
        <v>0</v>
      </c>
      <c r="U322" s="56"/>
      <c r="V322" s="56"/>
      <c r="W322" s="56"/>
      <c r="X322" s="56">
        <v>11.9</v>
      </c>
      <c r="Y322" s="56"/>
      <c r="Z322" s="56"/>
      <c r="AA322" s="56"/>
      <c r="AB322" s="56"/>
      <c r="AC322" s="85"/>
      <c r="AD322" s="85"/>
      <c r="AE322" s="85"/>
      <c r="AF322" s="85"/>
      <c r="AG322" s="85"/>
      <c r="AH322" s="85"/>
      <c r="AI322" s="85"/>
      <c r="AJ322" s="56"/>
      <c r="AK322" s="56"/>
      <c r="AL322" s="56"/>
      <c r="AM322" s="56"/>
      <c r="AN322" s="80">
        <f t="shared" si="54"/>
        <v>0</v>
      </c>
      <c r="AO322" s="56"/>
      <c r="AP322" s="56"/>
      <c r="AQ322" s="56"/>
      <c r="AR322" s="56">
        <v>11.9</v>
      </c>
      <c r="AS322" s="56"/>
      <c r="AT322" s="56"/>
      <c r="AU322" s="56"/>
      <c r="AV322" s="56"/>
      <c r="AW322" s="56"/>
      <c r="AX322" s="10"/>
      <c r="AY322" s="71"/>
      <c r="AZ322" s="156"/>
      <c r="BA322" s="156"/>
      <c r="BB322" s="156"/>
    </row>
    <row r="323" spans="1:54" s="49" customFormat="1" ht="63" outlineLevel="1" x14ac:dyDescent="0.25">
      <c r="A323" s="29"/>
      <c r="B323" s="203" t="s">
        <v>709</v>
      </c>
      <c r="C323" s="66" t="s">
        <v>28</v>
      </c>
      <c r="D323" s="29" t="s">
        <v>400</v>
      </c>
      <c r="E323" s="140"/>
      <c r="F323" s="69"/>
      <c r="G323" s="192">
        <v>18.489999999999998</v>
      </c>
      <c r="H323" s="192"/>
      <c r="I323" s="10"/>
      <c r="J323" s="10"/>
      <c r="K323" s="69"/>
      <c r="L323" s="189"/>
      <c r="M323" s="189"/>
      <c r="N323" s="189"/>
      <c r="O323" s="10"/>
      <c r="P323" s="85"/>
      <c r="Q323" s="56"/>
      <c r="R323" s="56"/>
      <c r="S323" s="56"/>
      <c r="T323" s="56">
        <f t="shared" si="53"/>
        <v>0</v>
      </c>
      <c r="U323" s="56"/>
      <c r="V323" s="56"/>
      <c r="W323" s="56"/>
      <c r="X323" s="56">
        <v>18.489999999999998</v>
      </c>
      <c r="Y323" s="56"/>
      <c r="Z323" s="56"/>
      <c r="AA323" s="56"/>
      <c r="AB323" s="56"/>
      <c r="AC323" s="85"/>
      <c r="AD323" s="85"/>
      <c r="AE323" s="85"/>
      <c r="AF323" s="85"/>
      <c r="AG323" s="85"/>
      <c r="AH323" s="85"/>
      <c r="AI323" s="85"/>
      <c r="AJ323" s="56"/>
      <c r="AK323" s="56"/>
      <c r="AL323" s="56"/>
      <c r="AM323" s="56"/>
      <c r="AN323" s="80">
        <f t="shared" si="54"/>
        <v>0</v>
      </c>
      <c r="AO323" s="56"/>
      <c r="AP323" s="56"/>
      <c r="AQ323" s="56"/>
      <c r="AR323" s="56">
        <v>18.489999999999998</v>
      </c>
      <c r="AS323" s="56"/>
      <c r="AT323" s="56"/>
      <c r="AU323" s="56"/>
      <c r="AV323" s="56"/>
      <c r="AW323" s="56"/>
      <c r="AX323" s="10"/>
      <c r="AY323" s="71"/>
      <c r="AZ323" s="156"/>
      <c r="BA323" s="156"/>
      <c r="BB323" s="156"/>
    </row>
    <row r="324" spans="1:54" s="49" customFormat="1" ht="15.75" outlineLevel="1" x14ac:dyDescent="0.25">
      <c r="A324" s="29"/>
      <c r="B324" s="203" t="s">
        <v>28</v>
      </c>
      <c r="C324" s="66"/>
      <c r="D324" s="29" t="s">
        <v>400</v>
      </c>
      <c r="E324" s="140"/>
      <c r="F324" s="69"/>
      <c r="G324" s="192">
        <v>0.98</v>
      </c>
      <c r="H324" s="192"/>
      <c r="I324" s="10"/>
      <c r="J324" s="10"/>
      <c r="K324" s="69"/>
      <c r="L324" s="189"/>
      <c r="M324" s="189"/>
      <c r="N324" s="189"/>
      <c r="O324" s="10"/>
      <c r="P324" s="85"/>
      <c r="Q324" s="56"/>
      <c r="R324" s="56"/>
      <c r="S324" s="56"/>
      <c r="T324" s="56">
        <f t="shared" si="53"/>
        <v>0</v>
      </c>
      <c r="U324" s="56"/>
      <c r="V324" s="56"/>
      <c r="W324" s="56"/>
      <c r="X324" s="56"/>
      <c r="Y324" s="56"/>
      <c r="Z324" s="56"/>
      <c r="AA324" s="56"/>
      <c r="AB324" s="56"/>
      <c r="AC324" s="85"/>
      <c r="AD324" s="85"/>
      <c r="AE324" s="85"/>
      <c r="AF324" s="85"/>
      <c r="AG324" s="85"/>
      <c r="AH324" s="85"/>
      <c r="AI324" s="85"/>
      <c r="AJ324" s="56"/>
      <c r="AK324" s="56"/>
      <c r="AL324" s="56"/>
      <c r="AM324" s="56"/>
      <c r="AN324" s="80">
        <f t="shared" si="54"/>
        <v>0</v>
      </c>
      <c r="AO324" s="56"/>
      <c r="AP324" s="56"/>
      <c r="AQ324" s="56"/>
      <c r="AR324" s="56"/>
      <c r="AS324" s="56"/>
      <c r="AT324" s="56"/>
      <c r="AU324" s="56"/>
      <c r="AV324" s="56"/>
      <c r="AW324" s="56"/>
      <c r="AX324" s="10"/>
      <c r="AY324" s="71"/>
      <c r="AZ324" s="156"/>
      <c r="BA324" s="156"/>
      <c r="BB324" s="156"/>
    </row>
    <row r="325" spans="1:54" s="49" customFormat="1" ht="63" outlineLevel="1" x14ac:dyDescent="0.25">
      <c r="A325" s="25" t="s">
        <v>710</v>
      </c>
      <c r="B325" s="26" t="s">
        <v>711</v>
      </c>
      <c r="C325" s="25" t="s">
        <v>53</v>
      </c>
      <c r="D325" s="25" t="s">
        <v>400</v>
      </c>
      <c r="E325" s="188"/>
      <c r="F325" s="69"/>
      <c r="G325" s="192">
        <v>26.270000000000003</v>
      </c>
      <c r="H325" s="192"/>
      <c r="I325" s="10"/>
      <c r="J325" s="10"/>
      <c r="K325" s="69"/>
      <c r="L325" s="189"/>
      <c r="M325" s="189"/>
      <c r="N325" s="189"/>
      <c r="O325" s="10"/>
      <c r="P325" s="85"/>
      <c r="Q325" s="56"/>
      <c r="R325" s="56"/>
      <c r="S325" s="56"/>
      <c r="T325" s="56">
        <f t="shared" si="53"/>
        <v>0</v>
      </c>
      <c r="U325" s="56"/>
      <c r="V325" s="56"/>
      <c r="W325" s="56"/>
      <c r="X325" s="56"/>
      <c r="Y325" s="56"/>
      <c r="Z325" s="56"/>
      <c r="AA325" s="56"/>
      <c r="AB325" s="56"/>
      <c r="AC325" s="85"/>
      <c r="AD325" s="85"/>
      <c r="AE325" s="85"/>
      <c r="AF325" s="85"/>
      <c r="AG325" s="85"/>
      <c r="AH325" s="85"/>
      <c r="AI325" s="85"/>
      <c r="AJ325" s="56"/>
      <c r="AK325" s="56"/>
      <c r="AL325" s="56"/>
      <c r="AM325" s="56"/>
      <c r="AN325" s="80">
        <f t="shared" si="54"/>
        <v>0</v>
      </c>
      <c r="AO325" s="56"/>
      <c r="AP325" s="56"/>
      <c r="AQ325" s="56"/>
      <c r="AR325" s="56"/>
      <c r="AS325" s="56"/>
      <c r="AT325" s="56"/>
      <c r="AU325" s="56"/>
      <c r="AV325" s="56"/>
      <c r="AW325" s="56"/>
      <c r="AX325" s="10"/>
      <c r="AY325" s="71"/>
      <c r="AZ325" s="156"/>
      <c r="BA325" s="156"/>
      <c r="BB325" s="156"/>
    </row>
    <row r="326" spans="1:54" s="49" customFormat="1" ht="47.25" outlineLevel="1" x14ac:dyDescent="0.25">
      <c r="A326" s="29"/>
      <c r="B326" s="203" t="s">
        <v>712</v>
      </c>
      <c r="C326" s="66" t="s">
        <v>54</v>
      </c>
      <c r="D326" s="29" t="s">
        <v>400</v>
      </c>
      <c r="E326" s="140"/>
      <c r="F326" s="69"/>
      <c r="G326" s="192">
        <v>16.5</v>
      </c>
      <c r="H326" s="192"/>
      <c r="I326" s="10"/>
      <c r="J326" s="10"/>
      <c r="K326" s="69"/>
      <c r="L326" s="189"/>
      <c r="M326" s="189"/>
      <c r="N326" s="189"/>
      <c r="O326" s="10"/>
      <c r="P326" s="85"/>
      <c r="Q326" s="56"/>
      <c r="R326" s="56"/>
      <c r="S326" s="56"/>
      <c r="T326" s="56">
        <f t="shared" si="53"/>
        <v>0</v>
      </c>
      <c r="U326" s="56"/>
      <c r="V326" s="56"/>
      <c r="W326" s="56"/>
      <c r="X326" s="56">
        <v>16.5</v>
      </c>
      <c r="Y326" s="56"/>
      <c r="Z326" s="56"/>
      <c r="AA326" s="56"/>
      <c r="AB326" s="56"/>
      <c r="AC326" s="85"/>
      <c r="AD326" s="85"/>
      <c r="AE326" s="85"/>
      <c r="AF326" s="85"/>
      <c r="AG326" s="85"/>
      <c r="AH326" s="85"/>
      <c r="AI326" s="85"/>
      <c r="AJ326" s="56"/>
      <c r="AK326" s="56"/>
      <c r="AL326" s="56"/>
      <c r="AM326" s="56"/>
      <c r="AN326" s="80">
        <f t="shared" si="54"/>
        <v>0</v>
      </c>
      <c r="AO326" s="56"/>
      <c r="AP326" s="56"/>
      <c r="AQ326" s="56"/>
      <c r="AR326" s="56">
        <v>16.5</v>
      </c>
      <c r="AS326" s="56"/>
      <c r="AT326" s="56"/>
      <c r="AU326" s="56"/>
      <c r="AV326" s="56"/>
      <c r="AW326" s="56"/>
      <c r="AX326" s="10"/>
      <c r="AY326" s="71"/>
      <c r="AZ326" s="156"/>
      <c r="BA326" s="156"/>
      <c r="BB326" s="156"/>
    </row>
    <row r="327" spans="1:54" s="49" customFormat="1" ht="47.25" outlineLevel="1" x14ac:dyDescent="0.25">
      <c r="A327" s="29"/>
      <c r="B327" s="203" t="s">
        <v>713</v>
      </c>
      <c r="C327" s="66" t="s">
        <v>54</v>
      </c>
      <c r="D327" s="29" t="s">
        <v>400</v>
      </c>
      <c r="E327" s="140"/>
      <c r="F327" s="69"/>
      <c r="G327" s="192">
        <v>3.05</v>
      </c>
      <c r="H327" s="192"/>
      <c r="I327" s="10"/>
      <c r="J327" s="10"/>
      <c r="K327" s="69"/>
      <c r="L327" s="189"/>
      <c r="M327" s="189"/>
      <c r="N327" s="189"/>
      <c r="O327" s="10"/>
      <c r="P327" s="85"/>
      <c r="Q327" s="56"/>
      <c r="R327" s="56"/>
      <c r="S327" s="56"/>
      <c r="T327" s="56">
        <f t="shared" si="53"/>
        <v>0</v>
      </c>
      <c r="U327" s="56"/>
      <c r="V327" s="56"/>
      <c r="W327" s="56"/>
      <c r="X327" s="56">
        <v>3.05</v>
      </c>
      <c r="Y327" s="56"/>
      <c r="Z327" s="56"/>
      <c r="AA327" s="56"/>
      <c r="AB327" s="56"/>
      <c r="AC327" s="85"/>
      <c r="AD327" s="85"/>
      <c r="AE327" s="85"/>
      <c r="AF327" s="85"/>
      <c r="AG327" s="85"/>
      <c r="AH327" s="85"/>
      <c r="AI327" s="85"/>
      <c r="AJ327" s="56"/>
      <c r="AK327" s="56"/>
      <c r="AL327" s="56"/>
      <c r="AM327" s="56"/>
      <c r="AN327" s="80">
        <f t="shared" si="54"/>
        <v>0</v>
      </c>
      <c r="AO327" s="56"/>
      <c r="AP327" s="56"/>
      <c r="AQ327" s="56"/>
      <c r="AR327" s="56">
        <v>3.05</v>
      </c>
      <c r="AS327" s="56"/>
      <c r="AT327" s="56"/>
      <c r="AU327" s="56"/>
      <c r="AV327" s="56"/>
      <c r="AW327" s="56"/>
      <c r="AX327" s="10"/>
      <c r="AY327" s="71"/>
      <c r="AZ327" s="156"/>
      <c r="BA327" s="156"/>
      <c r="BB327" s="156"/>
    </row>
    <row r="328" spans="1:54" s="49" customFormat="1" ht="31.5" outlineLevel="1" x14ac:dyDescent="0.25">
      <c r="A328" s="29"/>
      <c r="B328" s="203" t="s">
        <v>714</v>
      </c>
      <c r="C328" s="66" t="s">
        <v>54</v>
      </c>
      <c r="D328" s="29" t="s">
        <v>400</v>
      </c>
      <c r="E328" s="140"/>
      <c r="F328" s="69"/>
      <c r="G328" s="192">
        <v>2.21</v>
      </c>
      <c r="H328" s="192"/>
      <c r="I328" s="10"/>
      <c r="J328" s="10"/>
      <c r="K328" s="69"/>
      <c r="L328" s="189"/>
      <c r="M328" s="189"/>
      <c r="N328" s="189"/>
      <c r="O328" s="10"/>
      <c r="P328" s="85"/>
      <c r="Q328" s="56"/>
      <c r="R328" s="56"/>
      <c r="S328" s="56"/>
      <c r="T328" s="56">
        <f t="shared" ref="T328:T391" si="67">SUM(P328:S328)</f>
        <v>0</v>
      </c>
      <c r="U328" s="56"/>
      <c r="V328" s="56"/>
      <c r="W328" s="56"/>
      <c r="X328" s="56">
        <v>2.21</v>
      </c>
      <c r="Y328" s="56"/>
      <c r="Z328" s="56"/>
      <c r="AA328" s="56"/>
      <c r="AB328" s="56"/>
      <c r="AC328" s="85"/>
      <c r="AD328" s="85"/>
      <c r="AE328" s="85"/>
      <c r="AF328" s="85"/>
      <c r="AG328" s="85"/>
      <c r="AH328" s="85"/>
      <c r="AI328" s="85"/>
      <c r="AJ328" s="56"/>
      <c r="AK328" s="56"/>
      <c r="AL328" s="56"/>
      <c r="AM328" s="56"/>
      <c r="AN328" s="80">
        <f t="shared" ref="AN328:AN391" si="68">SUM(AJ328:AM328)</f>
        <v>0</v>
      </c>
      <c r="AO328" s="56"/>
      <c r="AP328" s="56"/>
      <c r="AQ328" s="56"/>
      <c r="AR328" s="56">
        <v>2.21</v>
      </c>
      <c r="AS328" s="56"/>
      <c r="AT328" s="56"/>
      <c r="AU328" s="56"/>
      <c r="AV328" s="56"/>
      <c r="AW328" s="56"/>
      <c r="AX328" s="10"/>
      <c r="AY328" s="71"/>
      <c r="AZ328" s="156"/>
      <c r="BA328" s="156"/>
      <c r="BB328" s="156"/>
    </row>
    <row r="329" spans="1:54" s="49" customFormat="1" ht="47.25" customHeight="1" outlineLevel="1" x14ac:dyDescent="0.25">
      <c r="A329" s="29"/>
      <c r="B329" s="203" t="s">
        <v>715</v>
      </c>
      <c r="C329" s="66" t="s">
        <v>54</v>
      </c>
      <c r="D329" s="29" t="s">
        <v>400</v>
      </c>
      <c r="E329" s="140"/>
      <c r="F329" s="69"/>
      <c r="G329" s="192">
        <v>1.39</v>
      </c>
      <c r="H329" s="192"/>
      <c r="I329" s="10"/>
      <c r="J329" s="10"/>
      <c r="K329" s="69"/>
      <c r="L329" s="189"/>
      <c r="M329" s="189"/>
      <c r="N329" s="189"/>
      <c r="O329" s="340" t="s">
        <v>810</v>
      </c>
      <c r="P329" s="85"/>
      <c r="Q329" s="56"/>
      <c r="R329" s="56"/>
      <c r="S329" s="56"/>
      <c r="T329" s="56">
        <f t="shared" si="67"/>
        <v>0</v>
      </c>
      <c r="U329" s="56"/>
      <c r="V329" s="56"/>
      <c r="W329" s="56"/>
      <c r="X329" s="56">
        <v>1.39</v>
      </c>
      <c r="Y329" s="56"/>
      <c r="Z329" s="56"/>
      <c r="AA329" s="56"/>
      <c r="AB329" s="56"/>
      <c r="AC329" s="85"/>
      <c r="AD329" s="85"/>
      <c r="AE329" s="85"/>
      <c r="AF329" s="85"/>
      <c r="AG329" s="85"/>
      <c r="AH329" s="85"/>
      <c r="AI329" s="85"/>
      <c r="AJ329" s="56"/>
      <c r="AK329" s="56"/>
      <c r="AL329" s="56"/>
      <c r="AM329" s="56"/>
      <c r="AN329" s="80">
        <f t="shared" si="68"/>
        <v>0</v>
      </c>
      <c r="AO329" s="56"/>
      <c r="AP329" s="56"/>
      <c r="AQ329" s="56"/>
      <c r="AR329" s="56">
        <v>1.39</v>
      </c>
      <c r="AS329" s="56"/>
      <c r="AT329" s="56"/>
      <c r="AU329" s="56"/>
      <c r="AV329" s="56"/>
      <c r="AW329" s="56"/>
      <c r="AX329" s="10"/>
      <c r="AY329" s="71"/>
      <c r="AZ329" s="156"/>
      <c r="BA329" s="156"/>
      <c r="BB329" s="156"/>
    </row>
    <row r="330" spans="1:54" s="49" customFormat="1" ht="31.5" outlineLevel="1" x14ac:dyDescent="0.25">
      <c r="A330" s="29"/>
      <c r="B330" s="203" t="s">
        <v>716</v>
      </c>
      <c r="C330" s="66" t="s">
        <v>54</v>
      </c>
      <c r="D330" s="29" t="s">
        <v>400</v>
      </c>
      <c r="E330" s="140"/>
      <c r="F330" s="69"/>
      <c r="G330" s="192">
        <v>1.95</v>
      </c>
      <c r="H330" s="192"/>
      <c r="I330" s="10"/>
      <c r="J330" s="10"/>
      <c r="K330" s="69"/>
      <c r="L330" s="189"/>
      <c r="M330" s="189"/>
      <c r="N330" s="189"/>
      <c r="O330" s="341"/>
      <c r="P330" s="85"/>
      <c r="Q330" s="56"/>
      <c r="R330" s="56"/>
      <c r="S330" s="56"/>
      <c r="T330" s="56">
        <f t="shared" si="67"/>
        <v>0</v>
      </c>
      <c r="U330" s="56"/>
      <c r="V330" s="56"/>
      <c r="W330" s="56"/>
      <c r="X330" s="56">
        <v>1.95</v>
      </c>
      <c r="Y330" s="56"/>
      <c r="Z330" s="56"/>
      <c r="AA330" s="56"/>
      <c r="AB330" s="56"/>
      <c r="AC330" s="85"/>
      <c r="AD330" s="85"/>
      <c r="AE330" s="85"/>
      <c r="AF330" s="85"/>
      <c r="AG330" s="85"/>
      <c r="AH330" s="85"/>
      <c r="AI330" s="85"/>
      <c r="AJ330" s="56"/>
      <c r="AK330" s="56"/>
      <c r="AL330" s="56"/>
      <c r="AM330" s="56"/>
      <c r="AN330" s="80">
        <f t="shared" si="68"/>
        <v>0</v>
      </c>
      <c r="AO330" s="56"/>
      <c r="AP330" s="56"/>
      <c r="AQ330" s="56"/>
      <c r="AR330" s="56">
        <v>1.95</v>
      </c>
      <c r="AS330" s="56"/>
      <c r="AT330" s="56"/>
      <c r="AU330" s="56"/>
      <c r="AV330" s="56"/>
      <c r="AW330" s="56"/>
      <c r="AX330" s="10"/>
      <c r="AY330" s="71"/>
      <c r="AZ330" s="156"/>
      <c r="BA330" s="156"/>
      <c r="BB330" s="156"/>
    </row>
    <row r="331" spans="1:54" s="49" customFormat="1" ht="15.75" outlineLevel="1" x14ac:dyDescent="0.25">
      <c r="A331" s="29"/>
      <c r="B331" s="203" t="s">
        <v>28</v>
      </c>
      <c r="C331" s="66" t="s">
        <v>28</v>
      </c>
      <c r="D331" s="29" t="s">
        <v>400</v>
      </c>
      <c r="E331" s="140"/>
      <c r="F331" s="69"/>
      <c r="G331" s="192">
        <v>1.17</v>
      </c>
      <c r="H331" s="192"/>
      <c r="I331" s="10"/>
      <c r="J331" s="10"/>
      <c r="K331" s="69"/>
      <c r="L331" s="189"/>
      <c r="M331" s="189"/>
      <c r="N331" s="189"/>
      <c r="O331" s="10"/>
      <c r="P331" s="85"/>
      <c r="Q331" s="56"/>
      <c r="R331" s="56"/>
      <c r="S331" s="56"/>
      <c r="T331" s="56">
        <f t="shared" si="67"/>
        <v>0</v>
      </c>
      <c r="U331" s="56"/>
      <c r="V331" s="56"/>
      <c r="W331" s="56"/>
      <c r="X331" s="56"/>
      <c r="Y331" s="56"/>
      <c r="Z331" s="56"/>
      <c r="AA331" s="56"/>
      <c r="AB331" s="56"/>
      <c r="AC331" s="85"/>
      <c r="AD331" s="85"/>
      <c r="AE331" s="85"/>
      <c r="AF331" s="85"/>
      <c r="AG331" s="85"/>
      <c r="AH331" s="85"/>
      <c r="AI331" s="85"/>
      <c r="AJ331" s="56"/>
      <c r="AK331" s="56"/>
      <c r="AL331" s="56"/>
      <c r="AM331" s="56"/>
      <c r="AN331" s="80">
        <f t="shared" si="68"/>
        <v>0</v>
      </c>
      <c r="AO331" s="56"/>
      <c r="AP331" s="56"/>
      <c r="AQ331" s="56"/>
      <c r="AR331" s="56"/>
      <c r="AS331" s="56"/>
      <c r="AT331" s="56"/>
      <c r="AU331" s="56"/>
      <c r="AV331" s="56"/>
      <c r="AW331" s="56"/>
      <c r="AX331" s="10"/>
      <c r="AY331" s="71"/>
      <c r="AZ331" s="156"/>
      <c r="BA331" s="156"/>
      <c r="BB331" s="156"/>
    </row>
    <row r="332" spans="1:54" s="49" customFormat="1" ht="63" outlineLevel="1" x14ac:dyDescent="0.25">
      <c r="A332" s="25" t="s">
        <v>717</v>
      </c>
      <c r="B332" s="26" t="s">
        <v>718</v>
      </c>
      <c r="C332" s="25" t="s">
        <v>53</v>
      </c>
      <c r="D332" s="25" t="s">
        <v>400</v>
      </c>
      <c r="E332" s="188"/>
      <c r="F332" s="69"/>
      <c r="G332" s="192">
        <v>30.36</v>
      </c>
      <c r="H332" s="192"/>
      <c r="I332" s="10"/>
      <c r="J332" s="10"/>
      <c r="K332" s="69"/>
      <c r="L332" s="189"/>
      <c r="M332" s="189"/>
      <c r="N332" s="189"/>
      <c r="O332" s="10"/>
      <c r="P332" s="85"/>
      <c r="Q332" s="56"/>
      <c r="R332" s="56"/>
      <c r="S332" s="56"/>
      <c r="T332" s="56">
        <f t="shared" si="67"/>
        <v>0</v>
      </c>
      <c r="U332" s="56"/>
      <c r="V332" s="56"/>
      <c r="W332" s="56"/>
      <c r="X332" s="56"/>
      <c r="Y332" s="56"/>
      <c r="Z332" s="56"/>
      <c r="AA332" s="56"/>
      <c r="AB332" s="56"/>
      <c r="AC332" s="85"/>
      <c r="AD332" s="85"/>
      <c r="AE332" s="85"/>
      <c r="AF332" s="85"/>
      <c r="AG332" s="85"/>
      <c r="AH332" s="85"/>
      <c r="AI332" s="85"/>
      <c r="AJ332" s="56"/>
      <c r="AK332" s="56"/>
      <c r="AL332" s="56"/>
      <c r="AM332" s="56"/>
      <c r="AN332" s="80">
        <f t="shared" si="68"/>
        <v>0</v>
      </c>
      <c r="AO332" s="56"/>
      <c r="AP332" s="56"/>
      <c r="AQ332" s="56"/>
      <c r="AR332" s="56"/>
      <c r="AS332" s="56"/>
      <c r="AT332" s="56"/>
      <c r="AU332" s="56"/>
      <c r="AV332" s="56"/>
      <c r="AW332" s="56"/>
      <c r="AX332" s="10"/>
      <c r="AY332" s="71"/>
      <c r="AZ332" s="156"/>
      <c r="BA332" s="156"/>
      <c r="BB332" s="156"/>
    </row>
    <row r="333" spans="1:54" s="49" customFormat="1" ht="409.5" outlineLevel="1" x14ac:dyDescent="0.25">
      <c r="A333" s="29"/>
      <c r="B333" s="203" t="s">
        <v>719</v>
      </c>
      <c r="C333" s="66" t="s">
        <v>54</v>
      </c>
      <c r="D333" s="29" t="s">
        <v>400</v>
      </c>
      <c r="E333" s="140"/>
      <c r="F333" s="69"/>
      <c r="G333" s="192">
        <v>4.1500000000000004</v>
      </c>
      <c r="H333" s="192"/>
      <c r="I333" s="10"/>
      <c r="J333" s="10"/>
      <c r="K333" s="69"/>
      <c r="L333" s="189"/>
      <c r="M333" s="189"/>
      <c r="N333" s="189"/>
      <c r="O333" s="300" t="s">
        <v>811</v>
      </c>
      <c r="P333" s="85"/>
      <c r="Q333" s="56"/>
      <c r="R333" s="56"/>
      <c r="S333" s="56"/>
      <c r="T333" s="56">
        <f t="shared" si="67"/>
        <v>0</v>
      </c>
      <c r="U333" s="56"/>
      <c r="V333" s="56"/>
      <c r="W333" s="56"/>
      <c r="X333" s="56">
        <v>4.1500000000000004</v>
      </c>
      <c r="Y333" s="56"/>
      <c r="Z333" s="56"/>
      <c r="AA333" s="56"/>
      <c r="AB333" s="56"/>
      <c r="AC333" s="85"/>
      <c r="AD333" s="85"/>
      <c r="AE333" s="85"/>
      <c r="AF333" s="85"/>
      <c r="AG333" s="85"/>
      <c r="AH333" s="85"/>
      <c r="AI333" s="85"/>
      <c r="AJ333" s="56"/>
      <c r="AK333" s="56"/>
      <c r="AL333" s="56"/>
      <c r="AM333" s="56"/>
      <c r="AN333" s="80">
        <f t="shared" si="68"/>
        <v>0</v>
      </c>
      <c r="AO333" s="56"/>
      <c r="AP333" s="56"/>
      <c r="AQ333" s="56"/>
      <c r="AR333" s="56">
        <v>4.1500000000000004</v>
      </c>
      <c r="AS333" s="56"/>
      <c r="AT333" s="56"/>
      <c r="AU333" s="56"/>
      <c r="AV333" s="56"/>
      <c r="AW333" s="56"/>
      <c r="AX333" s="10"/>
      <c r="AY333" s="71"/>
      <c r="AZ333" s="156"/>
      <c r="BA333" s="156"/>
      <c r="BB333" s="156"/>
    </row>
    <row r="334" spans="1:54" s="49" customFormat="1" ht="409.5" outlineLevel="1" x14ac:dyDescent="0.25">
      <c r="A334" s="29"/>
      <c r="B334" s="203" t="s">
        <v>720</v>
      </c>
      <c r="C334" s="66" t="s">
        <v>54</v>
      </c>
      <c r="D334" s="29" t="s">
        <v>400</v>
      </c>
      <c r="E334" s="140"/>
      <c r="F334" s="69"/>
      <c r="G334" s="192">
        <v>6.07</v>
      </c>
      <c r="H334" s="192"/>
      <c r="I334" s="10"/>
      <c r="J334" s="10"/>
      <c r="K334" s="69"/>
      <c r="L334" s="189"/>
      <c r="M334" s="189"/>
      <c r="N334" s="189"/>
      <c r="O334" s="300" t="s">
        <v>812</v>
      </c>
      <c r="P334" s="85"/>
      <c r="Q334" s="56"/>
      <c r="R334" s="56"/>
      <c r="S334" s="56"/>
      <c r="T334" s="56">
        <f t="shared" si="67"/>
        <v>0</v>
      </c>
      <c r="U334" s="56"/>
      <c r="V334" s="56"/>
      <c r="W334" s="56"/>
      <c r="X334" s="56">
        <v>6.07</v>
      </c>
      <c r="Y334" s="56"/>
      <c r="Z334" s="56"/>
      <c r="AA334" s="56"/>
      <c r="AB334" s="56"/>
      <c r="AC334" s="85"/>
      <c r="AD334" s="85"/>
      <c r="AE334" s="85"/>
      <c r="AF334" s="85"/>
      <c r="AG334" s="85"/>
      <c r="AH334" s="85"/>
      <c r="AI334" s="85"/>
      <c r="AJ334" s="56"/>
      <c r="AK334" s="56"/>
      <c r="AL334" s="56"/>
      <c r="AM334" s="56"/>
      <c r="AN334" s="80">
        <f t="shared" si="68"/>
        <v>0</v>
      </c>
      <c r="AO334" s="56"/>
      <c r="AP334" s="56"/>
      <c r="AQ334" s="56"/>
      <c r="AR334" s="56">
        <v>6.07</v>
      </c>
      <c r="AS334" s="56"/>
      <c r="AT334" s="56"/>
      <c r="AU334" s="56"/>
      <c r="AV334" s="56"/>
      <c r="AW334" s="56"/>
      <c r="AX334" s="10"/>
      <c r="AY334" s="71"/>
      <c r="AZ334" s="156"/>
      <c r="BA334" s="156"/>
      <c r="BB334" s="156"/>
    </row>
    <row r="335" spans="1:54" s="49" customFormat="1" ht="409.5" outlineLevel="1" x14ac:dyDescent="0.25">
      <c r="A335" s="29"/>
      <c r="B335" s="203" t="s">
        <v>721</v>
      </c>
      <c r="C335" s="66" t="s">
        <v>54</v>
      </c>
      <c r="D335" s="29" t="s">
        <v>400</v>
      </c>
      <c r="E335" s="140"/>
      <c r="F335" s="69"/>
      <c r="G335" s="192">
        <v>9.01</v>
      </c>
      <c r="H335" s="192"/>
      <c r="I335" s="10"/>
      <c r="J335" s="10"/>
      <c r="K335" s="69"/>
      <c r="L335" s="189"/>
      <c r="M335" s="189"/>
      <c r="N335" s="189"/>
      <c r="O335" s="300" t="s">
        <v>813</v>
      </c>
      <c r="P335" s="85"/>
      <c r="Q335" s="56"/>
      <c r="R335" s="56"/>
      <c r="S335" s="56"/>
      <c r="T335" s="56">
        <f t="shared" si="67"/>
        <v>0</v>
      </c>
      <c r="U335" s="56"/>
      <c r="V335" s="56"/>
      <c r="W335" s="56"/>
      <c r="X335" s="56">
        <v>9.01</v>
      </c>
      <c r="Y335" s="56"/>
      <c r="Z335" s="56"/>
      <c r="AA335" s="56"/>
      <c r="AB335" s="56"/>
      <c r="AC335" s="85"/>
      <c r="AD335" s="85"/>
      <c r="AE335" s="85"/>
      <c r="AF335" s="85"/>
      <c r="AG335" s="85"/>
      <c r="AH335" s="85"/>
      <c r="AI335" s="85"/>
      <c r="AJ335" s="56"/>
      <c r="AK335" s="56"/>
      <c r="AL335" s="56"/>
      <c r="AM335" s="56"/>
      <c r="AN335" s="80">
        <f t="shared" si="68"/>
        <v>0</v>
      </c>
      <c r="AO335" s="56"/>
      <c r="AP335" s="56"/>
      <c r="AQ335" s="56"/>
      <c r="AR335" s="56">
        <v>9.01</v>
      </c>
      <c r="AS335" s="56"/>
      <c r="AT335" s="56"/>
      <c r="AU335" s="56"/>
      <c r="AV335" s="56"/>
      <c r="AW335" s="56"/>
      <c r="AX335" s="10"/>
      <c r="AY335" s="71"/>
      <c r="AZ335" s="156"/>
      <c r="BA335" s="156"/>
      <c r="BB335" s="156"/>
    </row>
    <row r="336" spans="1:54" s="49" customFormat="1" ht="409.5" outlineLevel="1" x14ac:dyDescent="0.25">
      <c r="A336" s="29"/>
      <c r="B336" s="203" t="s">
        <v>722</v>
      </c>
      <c r="C336" s="66" t="s">
        <v>54</v>
      </c>
      <c r="D336" s="29" t="s">
        <v>400</v>
      </c>
      <c r="E336" s="140"/>
      <c r="F336" s="69"/>
      <c r="G336" s="192">
        <v>9.86</v>
      </c>
      <c r="H336" s="192"/>
      <c r="I336" s="10"/>
      <c r="J336" s="10"/>
      <c r="K336" s="69"/>
      <c r="L336" s="189"/>
      <c r="M336" s="189"/>
      <c r="N336" s="189"/>
      <c r="O336" s="300" t="s">
        <v>814</v>
      </c>
      <c r="P336" s="85"/>
      <c r="Q336" s="56"/>
      <c r="R336" s="56"/>
      <c r="S336" s="56"/>
      <c r="T336" s="56">
        <f t="shared" si="67"/>
        <v>0</v>
      </c>
      <c r="U336" s="56"/>
      <c r="V336" s="56"/>
      <c r="W336" s="56"/>
      <c r="X336" s="56">
        <v>9.86</v>
      </c>
      <c r="Y336" s="56"/>
      <c r="Z336" s="56"/>
      <c r="AA336" s="56"/>
      <c r="AB336" s="56"/>
      <c r="AC336" s="85"/>
      <c r="AD336" s="85"/>
      <c r="AE336" s="85"/>
      <c r="AF336" s="85"/>
      <c r="AG336" s="85"/>
      <c r="AH336" s="85"/>
      <c r="AI336" s="85"/>
      <c r="AJ336" s="56"/>
      <c r="AK336" s="56"/>
      <c r="AL336" s="56"/>
      <c r="AM336" s="56"/>
      <c r="AN336" s="80">
        <f t="shared" si="68"/>
        <v>0</v>
      </c>
      <c r="AO336" s="56"/>
      <c r="AP336" s="56"/>
      <c r="AQ336" s="56"/>
      <c r="AR336" s="56">
        <v>9.86</v>
      </c>
      <c r="AS336" s="56"/>
      <c r="AT336" s="56"/>
      <c r="AU336" s="56"/>
      <c r="AV336" s="56"/>
      <c r="AW336" s="56"/>
      <c r="AX336" s="10"/>
      <c r="AY336" s="71"/>
      <c r="AZ336" s="156"/>
      <c r="BA336" s="156"/>
      <c r="BB336" s="156"/>
    </row>
    <row r="337" spans="1:57" s="49" customFormat="1" ht="15.75" outlineLevel="1" x14ac:dyDescent="0.25">
      <c r="A337" s="29"/>
      <c r="B337" s="203" t="s">
        <v>28</v>
      </c>
      <c r="C337" s="66" t="s">
        <v>28</v>
      </c>
      <c r="D337" s="29" t="s">
        <v>400</v>
      </c>
      <c r="E337" s="140"/>
      <c r="F337" s="69"/>
      <c r="G337" s="192">
        <v>1.26</v>
      </c>
      <c r="H337" s="192"/>
      <c r="I337" s="10"/>
      <c r="J337" s="10"/>
      <c r="K337" s="69"/>
      <c r="L337" s="189"/>
      <c r="M337" s="189"/>
      <c r="N337" s="189"/>
      <c r="O337" s="10"/>
      <c r="P337" s="85"/>
      <c r="Q337" s="56"/>
      <c r="R337" s="56"/>
      <c r="S337" s="56"/>
      <c r="T337" s="56">
        <f t="shared" si="67"/>
        <v>0</v>
      </c>
      <c r="U337" s="56"/>
      <c r="V337" s="56"/>
      <c r="W337" s="56"/>
      <c r="X337" s="56"/>
      <c r="Y337" s="56"/>
      <c r="Z337" s="56"/>
      <c r="AA337" s="56"/>
      <c r="AB337" s="56"/>
      <c r="AC337" s="85"/>
      <c r="AD337" s="85"/>
      <c r="AE337" s="85"/>
      <c r="AF337" s="85"/>
      <c r="AG337" s="85"/>
      <c r="AH337" s="85"/>
      <c r="AI337" s="85"/>
      <c r="AJ337" s="56"/>
      <c r="AK337" s="56"/>
      <c r="AL337" s="56"/>
      <c r="AM337" s="56"/>
      <c r="AN337" s="80">
        <f t="shared" si="68"/>
        <v>0</v>
      </c>
      <c r="AO337" s="56"/>
      <c r="AP337" s="56"/>
      <c r="AQ337" s="56"/>
      <c r="AR337" s="56"/>
      <c r="AS337" s="56"/>
      <c r="AT337" s="56"/>
      <c r="AU337" s="56"/>
      <c r="AV337" s="56"/>
      <c r="AW337" s="56"/>
      <c r="AX337" s="10"/>
      <c r="AY337" s="71"/>
      <c r="AZ337" s="156"/>
      <c r="BA337" s="156"/>
      <c r="BB337" s="156"/>
    </row>
    <row r="338" spans="1:57" s="49" customFormat="1" ht="63" outlineLevel="1" x14ac:dyDescent="0.25">
      <c r="A338" s="25" t="s">
        <v>723</v>
      </c>
      <c r="B338" s="26" t="s">
        <v>724</v>
      </c>
      <c r="C338" s="25" t="s">
        <v>53</v>
      </c>
      <c r="D338" s="25" t="s">
        <v>400</v>
      </c>
      <c r="E338" s="188"/>
      <c r="F338" s="69"/>
      <c r="G338" s="192">
        <v>26.87</v>
      </c>
      <c r="H338" s="192"/>
      <c r="I338" s="10"/>
      <c r="J338" s="10"/>
      <c r="K338" s="69"/>
      <c r="L338" s="189"/>
      <c r="M338" s="189"/>
      <c r="N338" s="189"/>
      <c r="O338" s="10"/>
      <c r="P338" s="85"/>
      <c r="Q338" s="56"/>
      <c r="R338" s="56"/>
      <c r="S338" s="56"/>
      <c r="T338" s="56">
        <f t="shared" si="67"/>
        <v>0</v>
      </c>
      <c r="U338" s="56"/>
      <c r="V338" s="56"/>
      <c r="W338" s="56"/>
      <c r="X338" s="56"/>
      <c r="Y338" s="56"/>
      <c r="Z338" s="56"/>
      <c r="AA338" s="56"/>
      <c r="AB338" s="56"/>
      <c r="AC338" s="85"/>
      <c r="AD338" s="85"/>
      <c r="AE338" s="85"/>
      <c r="AF338" s="85"/>
      <c r="AG338" s="85"/>
      <c r="AH338" s="85"/>
      <c r="AI338" s="85"/>
      <c r="AJ338" s="56"/>
      <c r="AK338" s="56"/>
      <c r="AL338" s="56"/>
      <c r="AM338" s="56"/>
      <c r="AN338" s="80">
        <f t="shared" si="68"/>
        <v>0</v>
      </c>
      <c r="AO338" s="56"/>
      <c r="AP338" s="56"/>
      <c r="AQ338" s="56"/>
      <c r="AR338" s="56"/>
      <c r="AS338" s="56"/>
      <c r="AT338" s="56"/>
      <c r="AU338" s="56"/>
      <c r="AV338" s="56"/>
      <c r="AW338" s="56"/>
      <c r="AX338" s="10"/>
      <c r="AY338" s="71"/>
      <c r="AZ338" s="156"/>
      <c r="BA338" s="156"/>
      <c r="BB338" s="156"/>
    </row>
    <row r="339" spans="1:57" s="49" customFormat="1" ht="47.25" outlineLevel="1" x14ac:dyDescent="0.25">
      <c r="A339" s="29"/>
      <c r="B339" s="203" t="s">
        <v>725</v>
      </c>
      <c r="C339" s="66" t="s">
        <v>54</v>
      </c>
      <c r="D339" s="29" t="s">
        <v>400</v>
      </c>
      <c r="E339" s="140"/>
      <c r="F339" s="69"/>
      <c r="G339" s="192">
        <v>24.96</v>
      </c>
      <c r="H339" s="192"/>
      <c r="I339" s="10"/>
      <c r="J339" s="10"/>
      <c r="K339" s="69"/>
      <c r="L339" s="189"/>
      <c r="M339" s="189"/>
      <c r="N339" s="189"/>
      <c r="O339" s="10"/>
      <c r="P339" s="85"/>
      <c r="Q339" s="56"/>
      <c r="R339" s="56"/>
      <c r="S339" s="56"/>
      <c r="T339" s="56">
        <f t="shared" si="67"/>
        <v>0</v>
      </c>
      <c r="U339" s="56"/>
      <c r="V339" s="56"/>
      <c r="W339" s="56"/>
      <c r="X339" s="56">
        <v>24.96</v>
      </c>
      <c r="Y339" s="56"/>
      <c r="Z339" s="56"/>
      <c r="AA339" s="56"/>
      <c r="AB339" s="56"/>
      <c r="AC339" s="85"/>
      <c r="AD339" s="85"/>
      <c r="AE339" s="85"/>
      <c r="AF339" s="85"/>
      <c r="AG339" s="85"/>
      <c r="AH339" s="85"/>
      <c r="AI339" s="85"/>
      <c r="AJ339" s="56"/>
      <c r="AK339" s="56"/>
      <c r="AL339" s="56"/>
      <c r="AM339" s="56"/>
      <c r="AN339" s="80">
        <f t="shared" si="68"/>
        <v>0</v>
      </c>
      <c r="AO339" s="56"/>
      <c r="AP339" s="56"/>
      <c r="AQ339" s="56"/>
      <c r="AR339" s="56">
        <v>24.96</v>
      </c>
      <c r="AS339" s="56"/>
      <c r="AT339" s="56"/>
      <c r="AU339" s="56"/>
      <c r="AV339" s="56"/>
      <c r="AW339" s="56"/>
      <c r="AX339" s="10"/>
      <c r="AY339" s="71"/>
      <c r="AZ339" s="156"/>
      <c r="BA339" s="156"/>
      <c r="BB339" s="156"/>
    </row>
    <row r="340" spans="1:57" s="49" customFormat="1" ht="15.75" outlineLevel="1" x14ac:dyDescent="0.25">
      <c r="A340" s="29"/>
      <c r="B340" s="203" t="s">
        <v>28</v>
      </c>
      <c r="C340" s="66" t="s">
        <v>28</v>
      </c>
      <c r="D340" s="29" t="s">
        <v>400</v>
      </c>
      <c r="E340" s="140"/>
      <c r="F340" s="69"/>
      <c r="G340" s="192">
        <v>1.91</v>
      </c>
      <c r="H340" s="192"/>
      <c r="I340" s="10"/>
      <c r="J340" s="10"/>
      <c r="K340" s="69"/>
      <c r="L340" s="189"/>
      <c r="M340" s="189"/>
      <c r="N340" s="189"/>
      <c r="O340" s="10"/>
      <c r="P340" s="85"/>
      <c r="Q340" s="56"/>
      <c r="R340" s="56"/>
      <c r="S340" s="56"/>
      <c r="T340" s="56">
        <f t="shared" si="67"/>
        <v>0</v>
      </c>
      <c r="U340" s="56"/>
      <c r="V340" s="56"/>
      <c r="W340" s="56"/>
      <c r="X340" s="56"/>
      <c r="Y340" s="56"/>
      <c r="Z340" s="56"/>
      <c r="AA340" s="56"/>
      <c r="AB340" s="56"/>
      <c r="AC340" s="85"/>
      <c r="AD340" s="85"/>
      <c r="AE340" s="85"/>
      <c r="AF340" s="85"/>
      <c r="AG340" s="85"/>
      <c r="AH340" s="85"/>
      <c r="AI340" s="85"/>
      <c r="AJ340" s="56"/>
      <c r="AK340" s="56"/>
      <c r="AL340" s="56"/>
      <c r="AM340" s="56"/>
      <c r="AN340" s="80">
        <f t="shared" si="68"/>
        <v>0</v>
      </c>
      <c r="AO340" s="56"/>
      <c r="AP340" s="56"/>
      <c r="AQ340" s="56"/>
      <c r="AR340" s="56"/>
      <c r="AS340" s="56"/>
      <c r="AT340" s="56"/>
      <c r="AU340" s="56"/>
      <c r="AV340" s="56"/>
      <c r="AW340" s="56"/>
      <c r="AX340" s="10"/>
      <c r="AY340" s="71"/>
      <c r="AZ340" s="156"/>
      <c r="BA340" s="156"/>
      <c r="BB340" s="156"/>
    </row>
    <row r="341" spans="1:57" s="49" customFormat="1" ht="15.75" x14ac:dyDescent="0.25">
      <c r="A341" s="29"/>
      <c r="B341" s="203"/>
      <c r="C341" s="66"/>
      <c r="D341" s="29"/>
      <c r="E341" s="140"/>
      <c r="F341" s="69"/>
      <c r="G341" s="192"/>
      <c r="H341" s="192"/>
      <c r="I341" s="10"/>
      <c r="J341" s="10"/>
      <c r="K341" s="69"/>
      <c r="L341" s="189"/>
      <c r="M341" s="189"/>
      <c r="N341" s="189"/>
      <c r="O341" s="10"/>
      <c r="P341" s="85"/>
      <c r="Q341" s="56"/>
      <c r="R341" s="56"/>
      <c r="S341" s="56"/>
      <c r="T341" s="56">
        <f t="shared" si="67"/>
        <v>0</v>
      </c>
      <c r="U341" s="56"/>
      <c r="V341" s="56"/>
      <c r="W341" s="56"/>
      <c r="X341" s="56"/>
      <c r="Y341" s="56"/>
      <c r="Z341" s="56"/>
      <c r="AA341" s="56"/>
      <c r="AB341" s="56"/>
      <c r="AC341" s="85"/>
      <c r="AD341" s="85"/>
      <c r="AE341" s="85"/>
      <c r="AF341" s="85"/>
      <c r="AG341" s="85"/>
      <c r="AH341" s="85"/>
      <c r="AI341" s="85"/>
      <c r="AJ341" s="56"/>
      <c r="AK341" s="56"/>
      <c r="AL341" s="56"/>
      <c r="AM341" s="56"/>
      <c r="AN341" s="80">
        <f t="shared" si="68"/>
        <v>0</v>
      </c>
      <c r="AO341" s="56"/>
      <c r="AP341" s="56"/>
      <c r="AQ341" s="56"/>
      <c r="AR341" s="56"/>
      <c r="AS341" s="56"/>
      <c r="AT341" s="56"/>
      <c r="AU341" s="56"/>
      <c r="AV341" s="56"/>
      <c r="AW341" s="56"/>
      <c r="AX341" s="10"/>
      <c r="AY341" s="71"/>
      <c r="AZ341" s="156" t="e">
        <f>#REF!-#REF!</f>
        <v>#REF!</v>
      </c>
      <c r="BA341" s="156">
        <f>IF(C341="Scheme",IF(SUM(AJ341:AS341)&gt;0,IF(H341&lt;#REF!,H341-#REF!,0),0),0)</f>
        <v>0</v>
      </c>
      <c r="BB341" s="156">
        <f>IF(C341="scheme",G341-SUM(AJ341:AS341),0)</f>
        <v>0</v>
      </c>
    </row>
    <row r="342" spans="1:57" s="49" customFormat="1" ht="15.75" x14ac:dyDescent="0.25">
      <c r="A342" s="29"/>
      <c r="B342" s="203"/>
      <c r="C342" s="66"/>
      <c r="D342" s="29"/>
      <c r="E342" s="140"/>
      <c r="F342" s="69"/>
      <c r="G342" s="192"/>
      <c r="H342" s="192"/>
      <c r="I342" s="10"/>
      <c r="J342" s="10"/>
      <c r="K342" s="69"/>
      <c r="L342" s="189"/>
      <c r="M342" s="189"/>
      <c r="N342" s="189"/>
      <c r="O342" s="10"/>
      <c r="P342" s="85"/>
      <c r="Q342" s="56"/>
      <c r="R342" s="56"/>
      <c r="S342" s="56"/>
      <c r="T342" s="56">
        <f t="shared" si="67"/>
        <v>0</v>
      </c>
      <c r="U342" s="56"/>
      <c r="V342" s="56"/>
      <c r="W342" s="56"/>
      <c r="X342" s="56"/>
      <c r="Y342" s="56"/>
      <c r="Z342" s="56"/>
      <c r="AA342" s="56"/>
      <c r="AB342" s="56"/>
      <c r="AC342" s="85"/>
      <c r="AD342" s="85"/>
      <c r="AE342" s="85"/>
      <c r="AF342" s="85"/>
      <c r="AG342" s="85"/>
      <c r="AH342" s="85"/>
      <c r="AI342" s="85"/>
      <c r="AJ342" s="56"/>
      <c r="AK342" s="56"/>
      <c r="AL342" s="56"/>
      <c r="AM342" s="56"/>
      <c r="AN342" s="80">
        <f t="shared" si="68"/>
        <v>0</v>
      </c>
      <c r="AO342" s="56"/>
      <c r="AP342" s="56"/>
      <c r="AQ342" s="56"/>
      <c r="AR342" s="56"/>
      <c r="AS342" s="56"/>
      <c r="AT342" s="56"/>
      <c r="AU342" s="56"/>
      <c r="AV342" s="56"/>
      <c r="AW342" s="56"/>
      <c r="AX342" s="10"/>
      <c r="AY342" s="71"/>
      <c r="AZ342" s="156" t="e">
        <f>#REF!-#REF!</f>
        <v>#REF!</v>
      </c>
      <c r="BA342" s="156">
        <f>IF(C342="Scheme",IF(SUM(AJ342:AS342)&gt;0,IF(H342&lt;#REF!,H342-#REF!,0),0),0)</f>
        <v>0</v>
      </c>
      <c r="BB342" s="156">
        <f>IF(C342="scheme",G342-SUM(AJ342:AS342),0)</f>
        <v>0</v>
      </c>
    </row>
    <row r="343" spans="1:57" s="49" customFormat="1" ht="15.75" x14ac:dyDescent="0.25">
      <c r="A343" s="161"/>
      <c r="B343" s="167"/>
      <c r="C343" s="162"/>
      <c r="D343" s="161"/>
      <c r="E343" s="163"/>
      <c r="F343" s="164"/>
      <c r="G343" s="165"/>
      <c r="H343" s="165"/>
      <c r="I343" s="116"/>
      <c r="J343" s="116"/>
      <c r="K343" s="164"/>
      <c r="L343" s="150"/>
      <c r="M343" s="150"/>
      <c r="N343" s="150"/>
      <c r="P343" s="166"/>
      <c r="Q343" s="166"/>
      <c r="R343" s="166"/>
      <c r="S343" s="166"/>
      <c r="T343" s="166">
        <f t="shared" si="67"/>
        <v>0</v>
      </c>
      <c r="U343" s="56"/>
      <c r="V343" s="56"/>
      <c r="W343" s="56"/>
      <c r="X343" s="56"/>
      <c r="Y343" s="56"/>
      <c r="Z343" s="56"/>
      <c r="AA343" s="56"/>
      <c r="AB343" s="56"/>
      <c r="AC343" s="118"/>
      <c r="AD343" s="118"/>
      <c r="AE343" s="118"/>
      <c r="AF343" s="118"/>
      <c r="AG343" s="85"/>
      <c r="AH343" s="85"/>
      <c r="AI343" s="85"/>
      <c r="AJ343" s="166"/>
      <c r="AK343" s="166"/>
      <c r="AL343" s="166"/>
      <c r="AM343" s="166"/>
      <c r="AN343" s="80">
        <f t="shared" si="68"/>
        <v>0</v>
      </c>
      <c r="AO343" s="56"/>
      <c r="AP343" s="56"/>
      <c r="AQ343" s="56"/>
      <c r="AR343" s="56"/>
      <c r="AS343" s="56"/>
      <c r="AT343" s="56"/>
      <c r="AU343" s="56"/>
      <c r="AV343" s="56"/>
      <c r="AW343" s="56"/>
      <c r="AX343" s="11"/>
      <c r="AY343" s="179"/>
      <c r="AZ343" s="156"/>
      <c r="BA343" s="156" t="e">
        <f>#REF!-#REF!</f>
        <v>#REF!</v>
      </c>
      <c r="BB343" s="156" t="e">
        <f>IF(#REF!="Scheme",IF(SUM(#REF!)&gt;0,IF(#REF!&lt;#REF!,#REF!-#REF!,0),0),0)</f>
        <v>#REF!</v>
      </c>
      <c r="BC343" s="156" t="e">
        <f>IF(#REF!="scheme",#REF!-SUM(#REF!),0)</f>
        <v>#REF!</v>
      </c>
    </row>
    <row r="344" spans="1:57" s="49" customFormat="1" ht="15.75" x14ac:dyDescent="0.25">
      <c r="A344" s="22"/>
      <c r="B344" s="24" t="s">
        <v>355</v>
      </c>
      <c r="C344" s="22"/>
      <c r="D344" s="22"/>
      <c r="E344" s="70"/>
      <c r="F344" s="70"/>
      <c r="G344" s="8"/>
      <c r="H344" s="8"/>
      <c r="I344" s="116"/>
      <c r="J344" s="116"/>
      <c r="K344" s="70"/>
      <c r="L344" s="150"/>
      <c r="M344" s="150"/>
      <c r="N344" s="150"/>
      <c r="P344" s="88"/>
      <c r="Q344" s="83"/>
      <c r="R344" s="83"/>
      <c r="S344" s="83"/>
      <c r="T344" s="83">
        <f t="shared" si="67"/>
        <v>0</v>
      </c>
      <c r="U344" s="85"/>
      <c r="V344" s="85"/>
      <c r="W344" s="85"/>
      <c r="X344" s="85"/>
      <c r="Y344" s="85"/>
      <c r="Z344" s="85"/>
      <c r="AA344" s="85"/>
      <c r="AB344" s="85"/>
      <c r="AC344" s="118"/>
      <c r="AD344" s="118"/>
      <c r="AE344" s="118"/>
      <c r="AF344" s="118"/>
      <c r="AG344" s="115"/>
      <c r="AH344" s="115"/>
      <c r="AI344" s="115"/>
      <c r="AJ344" s="97"/>
      <c r="AK344" s="8"/>
      <c r="AL344" s="8"/>
      <c r="AM344" s="8"/>
      <c r="AN344" s="80">
        <f t="shared" si="68"/>
        <v>0</v>
      </c>
      <c r="AO344" s="11"/>
      <c r="AP344" s="11"/>
      <c r="AQ344" s="11"/>
      <c r="AR344" s="11"/>
      <c r="AS344" s="11"/>
      <c r="AT344" s="11"/>
      <c r="AU344" s="11"/>
      <c r="AV344" s="11"/>
      <c r="AW344" s="11"/>
      <c r="AX344" s="11"/>
      <c r="AY344" s="105" t="s">
        <v>340</v>
      </c>
      <c r="AZ344" s="156"/>
      <c r="BA344" s="156" t="e">
        <f>#REF!-#REF!</f>
        <v>#REF!</v>
      </c>
      <c r="BB344" s="156" t="e">
        <f>IF(#REF!="Scheme",IF(SUM(#REF!)&gt;0,IF(#REF!&lt;#REF!,#REF!-#REF!,0),0),0)</f>
        <v>#REF!</v>
      </c>
      <c r="BC344" s="156" t="e">
        <f>IF(#REF!="scheme",#REF!-SUM(#REF!),0)</f>
        <v>#REF!</v>
      </c>
    </row>
    <row r="345" spans="1:57" s="49" customFormat="1" ht="15.75" outlineLevel="1" x14ac:dyDescent="0.25">
      <c r="A345" s="22"/>
      <c r="B345" s="24"/>
      <c r="C345" s="22"/>
      <c r="D345" s="22"/>
      <c r="E345" s="70"/>
      <c r="F345" s="70"/>
      <c r="G345" s="8"/>
      <c r="H345" s="8"/>
      <c r="I345" s="116"/>
      <c r="J345" s="116"/>
      <c r="K345" s="70"/>
      <c r="L345" s="150"/>
      <c r="M345" s="150"/>
      <c r="N345" s="150"/>
      <c r="P345" s="88"/>
      <c r="Q345" s="83"/>
      <c r="R345" s="83"/>
      <c r="S345" s="83"/>
      <c r="T345" s="83">
        <f t="shared" si="67"/>
        <v>0</v>
      </c>
      <c r="U345" s="85"/>
      <c r="V345" s="85"/>
      <c r="W345" s="85"/>
      <c r="X345" s="85"/>
      <c r="Y345" s="85"/>
      <c r="Z345" s="85"/>
      <c r="AA345" s="85"/>
      <c r="AB345" s="85"/>
      <c r="AC345" s="118"/>
      <c r="AD345" s="118"/>
      <c r="AE345" s="118"/>
      <c r="AF345" s="118"/>
      <c r="AG345" s="115"/>
      <c r="AH345" s="115"/>
      <c r="AI345" s="115"/>
      <c r="AJ345" s="97"/>
      <c r="AK345" s="8"/>
      <c r="AL345" s="8"/>
      <c r="AM345" s="8"/>
      <c r="AN345" s="80">
        <f t="shared" si="68"/>
        <v>0</v>
      </c>
      <c r="AO345" s="11"/>
      <c r="AP345" s="11"/>
      <c r="AQ345" s="11"/>
      <c r="AR345" s="11"/>
      <c r="AS345" s="11"/>
      <c r="AT345" s="11"/>
      <c r="AU345" s="11"/>
      <c r="AV345" s="11"/>
      <c r="AW345" s="11"/>
      <c r="AX345" s="11"/>
      <c r="AY345" s="105"/>
      <c r="AZ345" s="156"/>
      <c r="BA345" s="156" t="e">
        <f>#REF!-#REF!</f>
        <v>#REF!</v>
      </c>
      <c r="BB345" s="156" t="e">
        <f>IF(#REF!="Scheme",IF(SUM(#REF!)&gt;0,IF(#REF!&lt;#REF!,#REF!-#REF!,0),0),0)</f>
        <v>#REF!</v>
      </c>
      <c r="BC345" s="156" t="e">
        <f>IF(#REF!="scheme",#REF!-SUM(#REF!),0)</f>
        <v>#REF!</v>
      </c>
    </row>
    <row r="346" spans="1:57" s="49" customFormat="1" ht="94.5" outlineLevel="1" x14ac:dyDescent="0.25">
      <c r="A346" s="25">
        <f>A451+1</f>
        <v>2</v>
      </c>
      <c r="B346" s="26" t="s">
        <v>470</v>
      </c>
      <c r="C346" s="25" t="s">
        <v>53</v>
      </c>
      <c r="D346" s="184"/>
      <c r="E346" s="69"/>
      <c r="F346" s="69"/>
      <c r="G346" s="10"/>
      <c r="H346" s="204">
        <v>118.75</v>
      </c>
      <c r="I346" s="10"/>
      <c r="J346" s="10"/>
      <c r="K346" s="69"/>
      <c r="L346" s="189"/>
      <c r="M346" s="189"/>
      <c r="N346" s="189"/>
      <c r="O346" s="10"/>
      <c r="P346" s="56"/>
      <c r="Q346" s="85"/>
      <c r="R346" s="85"/>
      <c r="S346" s="85"/>
      <c r="T346" s="85">
        <f t="shared" si="67"/>
        <v>0</v>
      </c>
      <c r="U346" s="85"/>
      <c r="V346" s="85"/>
      <c r="W346" s="182"/>
      <c r="X346" s="182"/>
      <c r="Y346" s="182"/>
      <c r="Z346" s="182"/>
      <c r="AA346" s="182"/>
      <c r="AB346" s="182"/>
      <c r="AC346" s="115"/>
      <c r="AD346" s="115"/>
      <c r="AE346" s="115"/>
      <c r="AF346" s="115"/>
      <c r="AG346" s="115"/>
      <c r="AH346" s="115"/>
      <c r="AI346" s="115"/>
      <c r="AJ346" s="56"/>
      <c r="AK346" s="10"/>
      <c r="AL346" s="10"/>
      <c r="AM346" s="10"/>
      <c r="AN346" s="80">
        <f t="shared" si="68"/>
        <v>0</v>
      </c>
      <c r="AO346" s="10"/>
      <c r="AP346" s="10"/>
      <c r="AQ346" s="182"/>
      <c r="AR346" s="182"/>
      <c r="AS346" s="182"/>
      <c r="AT346" s="182"/>
      <c r="AU346" s="182"/>
      <c r="AV346" s="182"/>
      <c r="AW346" s="10"/>
      <c r="AX346" s="10"/>
      <c r="AY346" s="215"/>
      <c r="AZ346" s="156" t="e">
        <f>#REF!-#REF!</f>
        <v>#REF!</v>
      </c>
      <c r="BA346" s="156">
        <f>IF(C346="Scheme",IF(SUM(AJ346:AS346)&gt;0,IF(H346&lt;#REF!,H346-#REF!,0),0),0)</f>
        <v>0</v>
      </c>
      <c r="BB346" s="156">
        <f>IF(C346="scheme",G346-SUM(AJ346:AS346),0)</f>
        <v>0</v>
      </c>
    </row>
    <row r="347" spans="1:57" s="49" customFormat="1" ht="94.5" outlineLevel="1" x14ac:dyDescent="0.25">
      <c r="A347" s="169"/>
      <c r="B347" s="169" t="s">
        <v>470</v>
      </c>
      <c r="C347" s="169" t="s">
        <v>54</v>
      </c>
      <c r="D347" s="184"/>
      <c r="E347" s="69"/>
      <c r="F347" s="69"/>
      <c r="G347" s="10"/>
      <c r="H347" s="216">
        <v>118.75</v>
      </c>
      <c r="I347" s="10"/>
      <c r="J347" s="10"/>
      <c r="K347" s="69"/>
      <c r="L347" s="189"/>
      <c r="M347" s="189"/>
      <c r="N347" s="189"/>
      <c r="O347" s="10"/>
      <c r="P347" s="56"/>
      <c r="Q347" s="85"/>
      <c r="R347" s="85"/>
      <c r="S347" s="85"/>
      <c r="T347" s="85">
        <f t="shared" si="67"/>
        <v>0</v>
      </c>
      <c r="U347" s="85"/>
      <c r="V347" s="85"/>
      <c r="W347" s="182"/>
      <c r="X347" s="182"/>
      <c r="Y347" s="56">
        <v>118.75</v>
      </c>
      <c r="Z347" s="182"/>
      <c r="AA347" s="182"/>
      <c r="AB347" s="182"/>
      <c r="AC347" s="115"/>
      <c r="AD347" s="115"/>
      <c r="AE347" s="115"/>
      <c r="AF347" s="115"/>
      <c r="AG347" s="115"/>
      <c r="AH347" s="115"/>
      <c r="AI347" s="115"/>
      <c r="AJ347" s="56"/>
      <c r="AK347" s="10"/>
      <c r="AL347" s="10"/>
      <c r="AM347" s="10"/>
      <c r="AN347" s="80">
        <f t="shared" si="68"/>
        <v>0</v>
      </c>
      <c r="AO347" s="10"/>
      <c r="AP347" s="10"/>
      <c r="AQ347" s="182"/>
      <c r="AR347" s="182"/>
      <c r="AS347" s="56">
        <v>118.75</v>
      </c>
      <c r="AT347" s="182"/>
      <c r="AU347" s="182"/>
      <c r="AV347" s="182"/>
      <c r="AW347" s="10"/>
      <c r="AX347" s="10"/>
      <c r="AY347" s="215"/>
      <c r="AZ347" s="156" t="e">
        <f>#REF!-#REF!</f>
        <v>#REF!</v>
      </c>
      <c r="BA347" s="156" t="e">
        <f>IF(C347="Scheme",IF(SUM(AJ347:AS347)&gt;0,IF(H347&lt;#REF!,H347-#REF!,0),0),0)</f>
        <v>#REF!</v>
      </c>
      <c r="BB347" s="156">
        <f>IF(C347="scheme",G347-SUM(AJ347:AS347),0)</f>
        <v>-118.75</v>
      </c>
      <c r="BC347" s="49" t="s">
        <v>727</v>
      </c>
      <c r="BD347" s="49" t="s">
        <v>728</v>
      </c>
      <c r="BE347" s="49" t="s">
        <v>755</v>
      </c>
    </row>
    <row r="348" spans="1:57" s="49" customFormat="1" ht="78.75" outlineLevel="1" x14ac:dyDescent="0.25">
      <c r="A348" s="25">
        <f>A346+1</f>
        <v>3</v>
      </c>
      <c r="B348" s="26" t="s">
        <v>729</v>
      </c>
      <c r="C348" s="25" t="s">
        <v>53</v>
      </c>
      <c r="D348" s="184"/>
      <c r="E348" s="69"/>
      <c r="F348" s="69"/>
      <c r="G348" s="10"/>
      <c r="H348" s="204">
        <v>31.56</v>
      </c>
      <c r="I348" s="10"/>
      <c r="J348" s="10"/>
      <c r="K348" s="69"/>
      <c r="L348" s="189"/>
      <c r="M348" s="189"/>
      <c r="N348" s="189"/>
      <c r="O348" s="10"/>
      <c r="P348" s="56"/>
      <c r="Q348" s="85"/>
      <c r="R348" s="85"/>
      <c r="S348" s="85"/>
      <c r="T348" s="85">
        <f t="shared" si="67"/>
        <v>0</v>
      </c>
      <c r="U348" s="85"/>
      <c r="V348" s="85"/>
      <c r="W348" s="182"/>
      <c r="X348" s="182"/>
      <c r="Y348" s="182"/>
      <c r="Z348" s="182"/>
      <c r="AA348" s="182"/>
      <c r="AB348" s="182"/>
      <c r="AC348" s="115"/>
      <c r="AD348" s="115"/>
      <c r="AE348" s="115"/>
      <c r="AF348" s="115"/>
      <c r="AG348" s="115"/>
      <c r="AH348" s="115"/>
      <c r="AI348" s="115"/>
      <c r="AJ348" s="56"/>
      <c r="AK348" s="10"/>
      <c r="AL348" s="10"/>
      <c r="AM348" s="10"/>
      <c r="AN348" s="80">
        <f t="shared" si="68"/>
        <v>0</v>
      </c>
      <c r="AO348" s="10"/>
      <c r="AP348" s="10"/>
      <c r="AQ348" s="182"/>
      <c r="AR348" s="182"/>
      <c r="AS348" s="182"/>
      <c r="AT348" s="182"/>
      <c r="AU348" s="182"/>
      <c r="AV348" s="182"/>
      <c r="AW348" s="10"/>
      <c r="AX348" s="10"/>
      <c r="AY348" s="215"/>
      <c r="AZ348" s="156"/>
      <c r="BA348" s="156"/>
      <c r="BB348" s="156"/>
    </row>
    <row r="349" spans="1:57" s="49" customFormat="1" ht="78.75" outlineLevel="1" x14ac:dyDescent="0.25">
      <c r="A349" s="169"/>
      <c r="B349" s="169" t="s">
        <v>729</v>
      </c>
      <c r="C349" s="169" t="s">
        <v>54</v>
      </c>
      <c r="D349" s="184"/>
      <c r="E349" s="69"/>
      <c r="F349" s="69"/>
      <c r="G349" s="10"/>
      <c r="H349" s="216">
        <f>SUM(W349:AB349)</f>
        <v>31.56</v>
      </c>
      <c r="I349" s="10"/>
      <c r="J349" s="10"/>
      <c r="K349" s="69"/>
      <c r="L349" s="189"/>
      <c r="M349" s="189"/>
      <c r="N349" s="189"/>
      <c r="O349" s="10"/>
      <c r="P349" s="56"/>
      <c r="Q349" s="85"/>
      <c r="R349" s="85"/>
      <c r="S349" s="85"/>
      <c r="T349" s="85">
        <f t="shared" si="67"/>
        <v>0</v>
      </c>
      <c r="U349" s="85"/>
      <c r="V349" s="85"/>
      <c r="W349" s="182"/>
      <c r="X349" s="182"/>
      <c r="Y349" s="182">
        <v>31.56</v>
      </c>
      <c r="Z349" s="182"/>
      <c r="AA349" s="182"/>
      <c r="AB349" s="182"/>
      <c r="AC349" s="115"/>
      <c r="AD349" s="115"/>
      <c r="AE349" s="115"/>
      <c r="AF349" s="115"/>
      <c r="AG349" s="115"/>
      <c r="AH349" s="115"/>
      <c r="AI349" s="115"/>
      <c r="AJ349" s="56"/>
      <c r="AK349" s="10"/>
      <c r="AL349" s="10"/>
      <c r="AM349" s="10"/>
      <c r="AN349" s="80">
        <f t="shared" si="68"/>
        <v>0</v>
      </c>
      <c r="AO349" s="10"/>
      <c r="AP349" s="10"/>
      <c r="AQ349" s="182"/>
      <c r="AR349" s="182"/>
      <c r="AS349" s="182">
        <v>31.56</v>
      </c>
      <c r="AT349" s="182"/>
      <c r="AU349" s="182"/>
      <c r="AV349" s="182"/>
      <c r="AW349" s="10"/>
      <c r="AX349" s="10"/>
      <c r="AY349" s="215"/>
      <c r="AZ349" s="156"/>
      <c r="BA349" s="156"/>
      <c r="BB349" s="156"/>
      <c r="BC349" s="49" t="s">
        <v>727</v>
      </c>
      <c r="BD349" s="49" t="s">
        <v>728</v>
      </c>
      <c r="BE349" s="49" t="s">
        <v>755</v>
      </c>
    </row>
    <row r="350" spans="1:57" s="49" customFormat="1" ht="63" outlineLevel="1" x14ac:dyDescent="0.25">
      <c r="A350" s="25">
        <f>A348+1</f>
        <v>4</v>
      </c>
      <c r="B350" s="26" t="s">
        <v>471</v>
      </c>
      <c r="C350" s="25" t="s">
        <v>53</v>
      </c>
      <c r="D350" s="184"/>
      <c r="E350" s="69"/>
      <c r="F350" s="69"/>
      <c r="G350" s="10"/>
      <c r="H350" s="204">
        <v>35</v>
      </c>
      <c r="I350" s="10"/>
      <c r="J350" s="10"/>
      <c r="K350" s="69"/>
      <c r="L350" s="189"/>
      <c r="M350" s="189"/>
      <c r="N350" s="189"/>
      <c r="O350" s="10"/>
      <c r="P350" s="56"/>
      <c r="Q350" s="85"/>
      <c r="R350" s="85"/>
      <c r="S350" s="85"/>
      <c r="T350" s="85">
        <f t="shared" si="67"/>
        <v>0</v>
      </c>
      <c r="U350" s="85"/>
      <c r="V350" s="85"/>
      <c r="W350" s="205"/>
      <c r="X350" s="205"/>
      <c r="Y350" s="205"/>
      <c r="Z350" s="205"/>
      <c r="AA350" s="205"/>
      <c r="AB350" s="205"/>
      <c r="AC350" s="115"/>
      <c r="AD350" s="115"/>
      <c r="AE350" s="115"/>
      <c r="AF350" s="115"/>
      <c r="AG350" s="115"/>
      <c r="AH350" s="115"/>
      <c r="AI350" s="115"/>
      <c r="AJ350" s="56"/>
      <c r="AK350" s="10"/>
      <c r="AL350" s="10"/>
      <c r="AM350" s="10"/>
      <c r="AN350" s="80">
        <f t="shared" si="68"/>
        <v>0</v>
      </c>
      <c r="AO350" s="10"/>
      <c r="AP350" s="10"/>
      <c r="AQ350" s="205"/>
      <c r="AR350" s="205"/>
      <c r="AS350" s="205"/>
      <c r="AT350" s="205"/>
      <c r="AU350" s="205"/>
      <c r="AV350" s="205"/>
      <c r="AW350" s="10"/>
      <c r="AX350" s="10"/>
      <c r="AY350" s="215"/>
      <c r="AZ350" s="156" t="e">
        <f>#REF!-#REF!</f>
        <v>#REF!</v>
      </c>
      <c r="BA350" s="156">
        <f>IF(C350="Scheme",IF(SUM(AJ350:AS350)&gt;0,IF(H350&lt;#REF!,H350-#REF!,0),0),0)</f>
        <v>0</v>
      </c>
      <c r="BB350" s="156">
        <f t="shared" ref="BB350:BB381" si="69">IF(C350="scheme",G350-SUM(AJ350:AS350),0)</f>
        <v>0</v>
      </c>
    </row>
    <row r="351" spans="1:57" s="49" customFormat="1" ht="63" outlineLevel="1" x14ac:dyDescent="0.25">
      <c r="A351" s="169"/>
      <c r="B351" s="169" t="s">
        <v>471</v>
      </c>
      <c r="C351" s="169" t="s">
        <v>54</v>
      </c>
      <c r="D351" s="184"/>
      <c r="E351" s="69"/>
      <c r="F351" s="69"/>
      <c r="G351" s="10"/>
      <c r="H351" s="216">
        <f>SUM(W351:AB351)</f>
        <v>35</v>
      </c>
      <c r="I351" s="10"/>
      <c r="J351" s="10"/>
      <c r="K351" s="69"/>
      <c r="L351" s="189"/>
      <c r="M351" s="189"/>
      <c r="N351" s="189"/>
      <c r="O351" s="10"/>
      <c r="P351" s="56"/>
      <c r="Q351" s="85"/>
      <c r="R351" s="85"/>
      <c r="S351" s="85"/>
      <c r="T351" s="85">
        <f t="shared" si="67"/>
        <v>0</v>
      </c>
      <c r="U351" s="85"/>
      <c r="V351" s="85"/>
      <c r="W351" s="205"/>
      <c r="X351" s="205"/>
      <c r="Y351" s="205">
        <v>35</v>
      </c>
      <c r="Z351" s="205"/>
      <c r="AA351" s="205"/>
      <c r="AB351" s="205"/>
      <c r="AC351" s="115"/>
      <c r="AD351" s="115"/>
      <c r="AE351" s="115"/>
      <c r="AF351" s="115"/>
      <c r="AG351" s="115"/>
      <c r="AH351" s="115"/>
      <c r="AI351" s="115"/>
      <c r="AJ351" s="56"/>
      <c r="AK351" s="10"/>
      <c r="AL351" s="10"/>
      <c r="AM351" s="10"/>
      <c r="AN351" s="80">
        <f t="shared" si="68"/>
        <v>0</v>
      </c>
      <c r="AO351" s="10"/>
      <c r="AP351" s="10"/>
      <c r="AQ351" s="205"/>
      <c r="AR351" s="205"/>
      <c r="AS351" s="205">
        <v>35</v>
      </c>
      <c r="AT351" s="205"/>
      <c r="AU351" s="205"/>
      <c r="AV351" s="205"/>
      <c r="AW351" s="10"/>
      <c r="AX351" s="10"/>
      <c r="AY351" s="215"/>
      <c r="AZ351" s="156" t="e">
        <f>#REF!-#REF!</f>
        <v>#REF!</v>
      </c>
      <c r="BA351" s="156" t="e">
        <f>IF(C351="Scheme",IF(SUM(AJ351:AS351)&gt;0,IF(H351&lt;#REF!,H351-#REF!,0),0),0)</f>
        <v>#REF!</v>
      </c>
      <c r="BB351" s="156">
        <f t="shared" si="69"/>
        <v>-35</v>
      </c>
      <c r="BC351" s="49" t="s">
        <v>727</v>
      </c>
      <c r="BD351" s="49" t="s">
        <v>728</v>
      </c>
      <c r="BE351" s="49" t="s">
        <v>758</v>
      </c>
    </row>
    <row r="352" spans="1:57" s="49" customFormat="1" ht="47.25" outlineLevel="1" x14ac:dyDescent="0.25">
      <c r="A352" s="25">
        <f>A350+1</f>
        <v>5</v>
      </c>
      <c r="B352" s="26" t="s">
        <v>472</v>
      </c>
      <c r="C352" s="25" t="s">
        <v>53</v>
      </c>
      <c r="D352" s="184"/>
      <c r="E352" s="69"/>
      <c r="F352" s="69"/>
      <c r="G352" s="10"/>
      <c r="H352" s="204">
        <v>41.24</v>
      </c>
      <c r="I352" s="10"/>
      <c r="J352" s="10"/>
      <c r="K352" s="69"/>
      <c r="L352" s="189"/>
      <c r="M352" s="189"/>
      <c r="N352" s="189"/>
      <c r="O352" s="10"/>
      <c r="P352" s="56"/>
      <c r="Q352" s="85"/>
      <c r="R352" s="85"/>
      <c r="S352" s="85"/>
      <c r="T352" s="85">
        <f t="shared" si="67"/>
        <v>0</v>
      </c>
      <c r="U352" s="85"/>
      <c r="V352" s="85"/>
      <c r="W352" s="205"/>
      <c r="X352" s="205"/>
      <c r="Y352" s="205"/>
      <c r="Z352" s="205"/>
      <c r="AA352" s="205"/>
      <c r="AB352" s="205"/>
      <c r="AC352" s="115"/>
      <c r="AD352" s="115"/>
      <c r="AE352" s="115"/>
      <c r="AF352" s="115"/>
      <c r="AG352" s="115"/>
      <c r="AH352" s="115"/>
      <c r="AI352" s="115"/>
      <c r="AJ352" s="56"/>
      <c r="AK352" s="10"/>
      <c r="AL352" s="10"/>
      <c r="AM352" s="10"/>
      <c r="AN352" s="80">
        <f t="shared" si="68"/>
        <v>0</v>
      </c>
      <c r="AO352" s="10"/>
      <c r="AP352" s="10"/>
      <c r="AQ352" s="205"/>
      <c r="AR352" s="205"/>
      <c r="AS352" s="205"/>
      <c r="AT352" s="205"/>
      <c r="AU352" s="205"/>
      <c r="AV352" s="205"/>
      <c r="AW352" s="10"/>
      <c r="AX352" s="10"/>
      <c r="AY352" s="215"/>
      <c r="AZ352" s="156" t="e">
        <f>#REF!-#REF!</f>
        <v>#REF!</v>
      </c>
      <c r="BA352" s="156">
        <f>IF(C352="Scheme",IF(SUM(AJ352:AS352)&gt;0,IF(H352&lt;#REF!,H352-#REF!,0),0),0)</f>
        <v>0</v>
      </c>
      <c r="BB352" s="156">
        <f t="shared" si="69"/>
        <v>0</v>
      </c>
    </row>
    <row r="353" spans="1:57" s="49" customFormat="1" ht="47.25" outlineLevel="1" x14ac:dyDescent="0.25">
      <c r="A353" s="169"/>
      <c r="B353" s="169" t="s">
        <v>473</v>
      </c>
      <c r="C353" s="169" t="s">
        <v>54</v>
      </c>
      <c r="D353" s="184"/>
      <c r="E353" s="69"/>
      <c r="F353" s="69"/>
      <c r="G353" s="10"/>
      <c r="H353" s="216">
        <f>SUM(W353:AB353)</f>
        <v>5.42</v>
      </c>
      <c r="I353" s="10"/>
      <c r="J353" s="10"/>
      <c r="K353" s="69"/>
      <c r="L353" s="189"/>
      <c r="M353" s="189"/>
      <c r="N353" s="189"/>
      <c r="O353" s="10"/>
      <c r="P353" s="56"/>
      <c r="Q353" s="85"/>
      <c r="R353" s="85"/>
      <c r="S353" s="85"/>
      <c r="T353" s="85">
        <f t="shared" si="67"/>
        <v>0</v>
      </c>
      <c r="U353" s="85"/>
      <c r="V353" s="85"/>
      <c r="W353" s="182"/>
      <c r="X353" s="182">
        <v>5.42</v>
      </c>
      <c r="Y353" s="182"/>
      <c r="Z353" s="182"/>
      <c r="AA353" s="182"/>
      <c r="AB353" s="182"/>
      <c r="AC353" s="115"/>
      <c r="AD353" s="115"/>
      <c r="AE353" s="115"/>
      <c r="AF353" s="115"/>
      <c r="AG353" s="115"/>
      <c r="AH353" s="115"/>
      <c r="AI353" s="115"/>
      <c r="AJ353" s="56"/>
      <c r="AK353" s="10"/>
      <c r="AL353" s="10"/>
      <c r="AM353" s="10"/>
      <c r="AN353" s="80">
        <f t="shared" si="68"/>
        <v>0</v>
      </c>
      <c r="AO353" s="10"/>
      <c r="AP353" s="10"/>
      <c r="AQ353" s="182"/>
      <c r="AR353" s="182">
        <v>5.42</v>
      </c>
      <c r="AS353" s="182"/>
      <c r="AT353" s="182"/>
      <c r="AU353" s="182"/>
      <c r="AV353" s="182"/>
      <c r="AW353" s="10"/>
      <c r="AX353" s="10"/>
      <c r="AY353" s="215"/>
      <c r="AZ353" s="156" t="e">
        <f>#REF!-#REF!</f>
        <v>#REF!</v>
      </c>
      <c r="BA353" s="156" t="e">
        <f>IF(C353="Scheme",IF(SUM(AJ353:AS353)&gt;0,IF(H353&lt;#REF!,H353-#REF!,0),0),0)</f>
        <v>#REF!</v>
      </c>
      <c r="BB353" s="156">
        <f t="shared" si="69"/>
        <v>-5.42</v>
      </c>
      <c r="BC353" s="49" t="s">
        <v>727</v>
      </c>
      <c r="BD353" s="49" t="s">
        <v>728</v>
      </c>
      <c r="BE353" s="49" t="s">
        <v>759</v>
      </c>
    </row>
    <row r="354" spans="1:57" s="49" customFormat="1" ht="31.5" outlineLevel="1" x14ac:dyDescent="0.25">
      <c r="A354" s="169"/>
      <c r="B354" s="169" t="s">
        <v>474</v>
      </c>
      <c r="C354" s="169" t="s">
        <v>54</v>
      </c>
      <c r="D354" s="184"/>
      <c r="E354" s="69"/>
      <c r="F354" s="69"/>
      <c r="G354" s="10"/>
      <c r="H354" s="216">
        <f>SUM(W354:AB354)</f>
        <v>35.82</v>
      </c>
      <c r="I354" s="10"/>
      <c r="J354" s="10"/>
      <c r="K354" s="69"/>
      <c r="L354" s="189"/>
      <c r="M354" s="189"/>
      <c r="N354" s="189"/>
      <c r="O354" s="10"/>
      <c r="P354" s="56"/>
      <c r="Q354" s="85"/>
      <c r="R354" s="85"/>
      <c r="S354" s="85"/>
      <c r="T354" s="85">
        <f t="shared" si="67"/>
        <v>0</v>
      </c>
      <c r="U354" s="85"/>
      <c r="V354" s="85"/>
      <c r="W354" s="182"/>
      <c r="X354" s="182">
        <v>35.82</v>
      </c>
      <c r="Y354" s="182"/>
      <c r="Z354" s="182"/>
      <c r="AA354" s="182"/>
      <c r="AB354" s="182"/>
      <c r="AC354" s="115"/>
      <c r="AD354" s="115"/>
      <c r="AE354" s="115"/>
      <c r="AF354" s="115"/>
      <c r="AG354" s="115"/>
      <c r="AH354" s="115"/>
      <c r="AI354" s="115"/>
      <c r="AJ354" s="56"/>
      <c r="AK354" s="10"/>
      <c r="AL354" s="10"/>
      <c r="AM354" s="10"/>
      <c r="AN354" s="80">
        <f t="shared" si="68"/>
        <v>0</v>
      </c>
      <c r="AO354" s="10"/>
      <c r="AP354" s="10"/>
      <c r="AQ354" s="182"/>
      <c r="AR354" s="182">
        <v>35.82</v>
      </c>
      <c r="AS354" s="182"/>
      <c r="AT354" s="182"/>
      <c r="AU354" s="182"/>
      <c r="AV354" s="182"/>
      <c r="AW354" s="10"/>
      <c r="AX354" s="10"/>
      <c r="AY354" s="215"/>
      <c r="AZ354" s="156" t="e">
        <f>#REF!-#REF!</f>
        <v>#REF!</v>
      </c>
      <c r="BA354" s="156" t="e">
        <f>IF(C354="Scheme",IF(SUM(AJ354:AS354)&gt;0,IF(H354&lt;#REF!,H354-#REF!,0),0),0)</f>
        <v>#REF!</v>
      </c>
      <c r="BB354" s="156">
        <f t="shared" si="69"/>
        <v>-35.82</v>
      </c>
      <c r="BC354" s="49" t="s">
        <v>727</v>
      </c>
      <c r="BD354" s="49" t="s">
        <v>728</v>
      </c>
      <c r="BE354" s="49" t="s">
        <v>759</v>
      </c>
    </row>
    <row r="355" spans="1:57" s="49" customFormat="1" ht="31.5" outlineLevel="1" x14ac:dyDescent="0.25">
      <c r="A355" s="25">
        <f>A352+1</f>
        <v>6</v>
      </c>
      <c r="B355" s="26" t="s">
        <v>476</v>
      </c>
      <c r="C355" s="25" t="s">
        <v>53</v>
      </c>
      <c r="D355" s="184"/>
      <c r="E355" s="69"/>
      <c r="F355" s="69"/>
      <c r="G355" s="10"/>
      <c r="H355" s="204">
        <v>33.47</v>
      </c>
      <c r="I355" s="10"/>
      <c r="J355" s="10"/>
      <c r="K355" s="69"/>
      <c r="L355" s="189"/>
      <c r="M355" s="189"/>
      <c r="N355" s="189"/>
      <c r="O355" s="10"/>
      <c r="P355" s="56"/>
      <c r="Q355" s="85"/>
      <c r="R355" s="85"/>
      <c r="S355" s="85"/>
      <c r="T355" s="85">
        <f t="shared" si="67"/>
        <v>0</v>
      </c>
      <c r="U355" s="85"/>
      <c r="V355" s="85"/>
      <c r="W355" s="85"/>
      <c r="X355" s="85"/>
      <c r="Y355" s="85"/>
      <c r="Z355" s="85"/>
      <c r="AA355" s="85"/>
      <c r="AB355" s="85"/>
      <c r="AC355" s="115"/>
      <c r="AD355" s="115"/>
      <c r="AE355" s="115"/>
      <c r="AF355" s="115"/>
      <c r="AG355" s="115"/>
      <c r="AH355" s="115"/>
      <c r="AI355" s="115"/>
      <c r="AJ355" s="56"/>
      <c r="AK355" s="10"/>
      <c r="AL355" s="10"/>
      <c r="AM355" s="10"/>
      <c r="AN355" s="80">
        <f t="shared" si="68"/>
        <v>0</v>
      </c>
      <c r="AO355" s="10"/>
      <c r="AP355" s="10"/>
      <c r="AQ355" s="85"/>
      <c r="AR355" s="85"/>
      <c r="AS355" s="85"/>
      <c r="AT355" s="85"/>
      <c r="AU355" s="85"/>
      <c r="AV355" s="85"/>
      <c r="AW355" s="10"/>
      <c r="AX355" s="10"/>
      <c r="AY355" s="215"/>
      <c r="AZ355" s="156" t="e">
        <f>#REF!-#REF!</f>
        <v>#REF!</v>
      </c>
      <c r="BA355" s="156">
        <f>IF(C355="Scheme",IF(SUM(AJ355:AS355)&gt;0,IF(H355&lt;#REF!,H355-#REF!,0),0),0)</f>
        <v>0</v>
      </c>
      <c r="BB355" s="156">
        <f t="shared" si="69"/>
        <v>0</v>
      </c>
    </row>
    <row r="356" spans="1:57" s="49" customFormat="1" ht="31.5" outlineLevel="1" x14ac:dyDescent="0.25">
      <c r="A356" s="169"/>
      <c r="B356" s="169" t="s">
        <v>476</v>
      </c>
      <c r="C356" s="169" t="s">
        <v>54</v>
      </c>
      <c r="D356" s="184"/>
      <c r="E356" s="69"/>
      <c r="F356" s="69"/>
      <c r="G356" s="10"/>
      <c r="H356" s="216">
        <f>SUM(W356:AB356)</f>
        <v>33.47</v>
      </c>
      <c r="I356" s="10"/>
      <c r="J356" s="10"/>
      <c r="K356" s="69"/>
      <c r="L356" s="189"/>
      <c r="M356" s="189"/>
      <c r="N356" s="189"/>
      <c r="O356" s="10"/>
      <c r="P356" s="56"/>
      <c r="Q356" s="85"/>
      <c r="R356" s="85"/>
      <c r="S356" s="85"/>
      <c r="T356" s="85">
        <f t="shared" si="67"/>
        <v>0</v>
      </c>
      <c r="U356" s="85"/>
      <c r="V356" s="85"/>
      <c r="W356" s="85"/>
      <c r="X356" s="85">
        <v>5</v>
      </c>
      <c r="Y356" s="85">
        <v>28.47</v>
      </c>
      <c r="Z356" s="85"/>
      <c r="AA356" s="85"/>
      <c r="AB356" s="85"/>
      <c r="AC356" s="115"/>
      <c r="AD356" s="115"/>
      <c r="AE356" s="115"/>
      <c r="AF356" s="115"/>
      <c r="AG356" s="115"/>
      <c r="AH356" s="115"/>
      <c r="AI356" s="115"/>
      <c r="AJ356" s="56"/>
      <c r="AK356" s="10"/>
      <c r="AL356" s="10"/>
      <c r="AM356" s="10"/>
      <c r="AN356" s="80">
        <f t="shared" si="68"/>
        <v>0</v>
      </c>
      <c r="AO356" s="10"/>
      <c r="AP356" s="10"/>
      <c r="AQ356" s="85"/>
      <c r="AR356" s="85">
        <v>5</v>
      </c>
      <c r="AS356" s="85">
        <v>28.47</v>
      </c>
      <c r="AT356" s="85"/>
      <c r="AU356" s="85"/>
      <c r="AV356" s="85"/>
      <c r="AW356" s="10"/>
      <c r="AX356" s="10"/>
      <c r="AY356" s="215"/>
      <c r="AZ356" s="156" t="e">
        <f>#REF!-#REF!</f>
        <v>#REF!</v>
      </c>
      <c r="BA356" s="156" t="e">
        <f>IF(C356="Scheme",IF(SUM(AJ356:AS356)&gt;0,IF(H356&lt;#REF!,H356-#REF!,0),0),0)</f>
        <v>#REF!</v>
      </c>
      <c r="BB356" s="156">
        <f t="shared" si="69"/>
        <v>-33.47</v>
      </c>
      <c r="BC356" s="49" t="s">
        <v>727</v>
      </c>
      <c r="BD356" s="49" t="s">
        <v>728</v>
      </c>
      <c r="BE356" s="49" t="s">
        <v>759</v>
      </c>
    </row>
    <row r="357" spans="1:57" s="49" customFormat="1" ht="63" outlineLevel="1" x14ac:dyDescent="0.25">
      <c r="A357" s="25">
        <f>A355+1</f>
        <v>7</v>
      </c>
      <c r="B357" s="26" t="s">
        <v>477</v>
      </c>
      <c r="C357" s="25" t="s">
        <v>53</v>
      </c>
      <c r="D357" s="184"/>
      <c r="E357" s="69"/>
      <c r="F357" s="69"/>
      <c r="G357" s="10"/>
      <c r="H357" s="204">
        <v>71.5</v>
      </c>
      <c r="I357" s="10"/>
      <c r="J357" s="10"/>
      <c r="K357" s="69"/>
      <c r="L357" s="189"/>
      <c r="M357" s="189"/>
      <c r="N357" s="189"/>
      <c r="O357" s="10"/>
      <c r="P357" s="56"/>
      <c r="Q357" s="85"/>
      <c r="R357" s="85"/>
      <c r="S357" s="85"/>
      <c r="T357" s="85">
        <f t="shared" si="67"/>
        <v>0</v>
      </c>
      <c r="U357" s="85"/>
      <c r="V357" s="85"/>
      <c r="W357" s="85"/>
      <c r="X357" s="85"/>
      <c r="Y357" s="85"/>
      <c r="Z357" s="85"/>
      <c r="AA357" s="85"/>
      <c r="AB357" s="85"/>
      <c r="AC357" s="115"/>
      <c r="AD357" s="115"/>
      <c r="AE357" s="115"/>
      <c r="AF357" s="115"/>
      <c r="AG357" s="115"/>
      <c r="AH357" s="115"/>
      <c r="AI357" s="115"/>
      <c r="AJ357" s="56"/>
      <c r="AK357" s="10"/>
      <c r="AL357" s="10"/>
      <c r="AM357" s="10"/>
      <c r="AN357" s="80">
        <f t="shared" si="68"/>
        <v>0</v>
      </c>
      <c r="AO357" s="10"/>
      <c r="AP357" s="10"/>
      <c r="AQ357" s="85"/>
      <c r="AR357" s="85"/>
      <c r="AS357" s="85"/>
      <c r="AT357" s="85"/>
      <c r="AU357" s="85"/>
      <c r="AV357" s="85"/>
      <c r="AW357" s="10"/>
      <c r="AX357" s="10"/>
      <c r="AY357" s="215"/>
      <c r="AZ357" s="156" t="e">
        <f>#REF!-#REF!</f>
        <v>#REF!</v>
      </c>
      <c r="BA357" s="156">
        <f>IF(C357="Scheme",IF(SUM(AJ357:AS357)&gt;0,IF(H357&lt;#REF!,H357-#REF!,0),0),0)</f>
        <v>0</v>
      </c>
      <c r="BB357" s="156">
        <f t="shared" si="69"/>
        <v>0</v>
      </c>
    </row>
    <row r="358" spans="1:57" s="49" customFormat="1" ht="63" outlineLevel="1" x14ac:dyDescent="0.25">
      <c r="A358" s="169"/>
      <c r="B358" s="169" t="s">
        <v>477</v>
      </c>
      <c r="C358" s="169" t="s">
        <v>54</v>
      </c>
      <c r="D358" s="184"/>
      <c r="E358" s="69"/>
      <c r="F358" s="69"/>
      <c r="G358" s="10"/>
      <c r="H358" s="216">
        <f>SUM(W358:AB358)</f>
        <v>71.5</v>
      </c>
      <c r="I358" s="10"/>
      <c r="J358" s="10"/>
      <c r="K358" s="69"/>
      <c r="L358" s="189"/>
      <c r="M358" s="189"/>
      <c r="N358" s="189"/>
      <c r="O358" s="10"/>
      <c r="P358" s="56"/>
      <c r="Q358" s="85"/>
      <c r="R358" s="85"/>
      <c r="S358" s="85"/>
      <c r="T358" s="85">
        <f t="shared" si="67"/>
        <v>0</v>
      </c>
      <c r="U358" s="85"/>
      <c r="V358" s="85"/>
      <c r="W358" s="85"/>
      <c r="X358" s="85">
        <v>15.5</v>
      </c>
      <c r="Y358" s="85">
        <v>56</v>
      </c>
      <c r="Z358" s="85"/>
      <c r="AA358" s="85"/>
      <c r="AB358" s="85"/>
      <c r="AC358" s="115"/>
      <c r="AD358" s="115"/>
      <c r="AE358" s="115"/>
      <c r="AF358" s="115"/>
      <c r="AG358" s="115"/>
      <c r="AH358" s="115"/>
      <c r="AI358" s="115"/>
      <c r="AJ358" s="56"/>
      <c r="AK358" s="10"/>
      <c r="AL358" s="10"/>
      <c r="AM358" s="10"/>
      <c r="AN358" s="80">
        <f t="shared" si="68"/>
        <v>0</v>
      </c>
      <c r="AO358" s="10"/>
      <c r="AP358" s="10"/>
      <c r="AQ358" s="85"/>
      <c r="AR358" s="85">
        <v>15.5</v>
      </c>
      <c r="AS358" s="85">
        <v>56</v>
      </c>
      <c r="AT358" s="85"/>
      <c r="AU358" s="85"/>
      <c r="AV358" s="85"/>
      <c r="AW358" s="10"/>
      <c r="AX358" s="10"/>
      <c r="AY358" s="215"/>
      <c r="AZ358" s="156" t="e">
        <f>#REF!-#REF!</f>
        <v>#REF!</v>
      </c>
      <c r="BA358" s="156" t="e">
        <f>IF(C358="Scheme",IF(SUM(AJ358:AS358)&gt;0,IF(H358&lt;#REF!,H358-#REF!,0),0),0)</f>
        <v>#REF!</v>
      </c>
      <c r="BB358" s="156">
        <f t="shared" si="69"/>
        <v>-71.5</v>
      </c>
      <c r="BC358" s="49" t="s">
        <v>727</v>
      </c>
      <c r="BD358" s="49" t="s">
        <v>728</v>
      </c>
      <c r="BE358" s="49" t="s">
        <v>759</v>
      </c>
    </row>
    <row r="359" spans="1:57" s="49" customFormat="1" ht="18.75" outlineLevel="1" x14ac:dyDescent="0.25">
      <c r="A359" s="227"/>
      <c r="B359" s="227" t="s">
        <v>479</v>
      </c>
      <c r="C359" s="227"/>
      <c r="D359" s="184"/>
      <c r="E359" s="69"/>
      <c r="F359" s="69"/>
      <c r="G359" s="10"/>
      <c r="H359" s="209"/>
      <c r="I359" s="10"/>
      <c r="J359" s="10"/>
      <c r="K359" s="69"/>
      <c r="L359" s="189"/>
      <c r="M359" s="189"/>
      <c r="N359" s="189"/>
      <c r="O359" s="10"/>
      <c r="P359" s="56"/>
      <c r="Q359" s="85"/>
      <c r="R359" s="85"/>
      <c r="S359" s="85"/>
      <c r="T359" s="85">
        <f t="shared" si="67"/>
        <v>0</v>
      </c>
      <c r="U359" s="85"/>
      <c r="V359" s="85"/>
      <c r="W359" s="85"/>
      <c r="X359" s="85"/>
      <c r="Y359" s="85"/>
      <c r="Z359" s="85"/>
      <c r="AA359" s="85"/>
      <c r="AB359" s="85"/>
      <c r="AC359" s="115"/>
      <c r="AD359" s="115"/>
      <c r="AE359" s="115"/>
      <c r="AF359" s="115"/>
      <c r="AG359" s="115"/>
      <c r="AH359" s="115"/>
      <c r="AI359" s="115"/>
      <c r="AJ359" s="56"/>
      <c r="AK359" s="10"/>
      <c r="AL359" s="10"/>
      <c r="AM359" s="10"/>
      <c r="AN359" s="80">
        <f t="shared" si="68"/>
        <v>0</v>
      </c>
      <c r="AO359" s="10"/>
      <c r="AP359" s="10"/>
      <c r="AQ359" s="85"/>
      <c r="AR359" s="85"/>
      <c r="AS359" s="85"/>
      <c r="AT359" s="85"/>
      <c r="AU359" s="85"/>
      <c r="AV359" s="85"/>
      <c r="AW359" s="10"/>
      <c r="AX359" s="10"/>
      <c r="AY359" s="215"/>
      <c r="AZ359" s="156" t="e">
        <f>#REF!-#REF!</f>
        <v>#REF!</v>
      </c>
      <c r="BA359" s="156">
        <f>IF(C359="Scheme",IF(SUM(AJ359:AS359)&gt;0,IF(H359&lt;#REF!,H359-#REF!,0),0),0)</f>
        <v>0</v>
      </c>
      <c r="BB359" s="156">
        <f t="shared" si="69"/>
        <v>0</v>
      </c>
    </row>
    <row r="360" spans="1:57" s="49" customFormat="1" ht="16.5" outlineLevel="1" x14ac:dyDescent="0.25">
      <c r="A360" s="25">
        <v>1</v>
      </c>
      <c r="B360" s="26" t="s">
        <v>480</v>
      </c>
      <c r="C360" s="25" t="s">
        <v>53</v>
      </c>
      <c r="D360" s="184"/>
      <c r="E360" s="69"/>
      <c r="F360" s="69"/>
      <c r="G360" s="10"/>
      <c r="H360" s="204">
        <v>54.74</v>
      </c>
      <c r="I360" s="10"/>
      <c r="J360" s="10"/>
      <c r="K360" s="69"/>
      <c r="L360" s="189"/>
      <c r="M360" s="189"/>
      <c r="N360" s="189"/>
      <c r="O360" s="10"/>
      <c r="P360" s="56"/>
      <c r="Q360" s="85"/>
      <c r="R360" s="85"/>
      <c r="S360" s="85"/>
      <c r="T360" s="85">
        <f t="shared" si="67"/>
        <v>0</v>
      </c>
      <c r="U360" s="85"/>
      <c r="V360" s="85"/>
      <c r="W360" s="85"/>
      <c r="X360" s="85"/>
      <c r="Y360" s="85"/>
      <c r="Z360" s="85"/>
      <c r="AA360" s="85"/>
      <c r="AB360" s="85"/>
      <c r="AC360" s="115"/>
      <c r="AD360" s="115"/>
      <c r="AE360" s="115"/>
      <c r="AF360" s="115"/>
      <c r="AG360" s="115"/>
      <c r="AH360" s="115"/>
      <c r="AI360" s="115"/>
      <c r="AJ360" s="56"/>
      <c r="AK360" s="10"/>
      <c r="AL360" s="10"/>
      <c r="AM360" s="10"/>
      <c r="AN360" s="80">
        <f t="shared" si="68"/>
        <v>0</v>
      </c>
      <c r="AO360" s="10"/>
      <c r="AP360" s="10"/>
      <c r="AQ360" s="85"/>
      <c r="AR360" s="85"/>
      <c r="AS360" s="85"/>
      <c r="AT360" s="85"/>
      <c r="AU360" s="85"/>
      <c r="AV360" s="85"/>
      <c r="AW360" s="10"/>
      <c r="AX360" s="10"/>
      <c r="AY360" s="215"/>
      <c r="AZ360" s="156" t="e">
        <f>#REF!-#REF!</f>
        <v>#REF!</v>
      </c>
      <c r="BA360" s="156">
        <f>IF(C360="Scheme",IF(SUM(AJ360:AS360)&gt;0,IF(H360&lt;#REF!,H360-#REF!,0),0),0)</f>
        <v>0</v>
      </c>
      <c r="BB360" s="156">
        <f t="shared" si="69"/>
        <v>0</v>
      </c>
    </row>
    <row r="361" spans="1:57" s="49" customFormat="1" ht="330" outlineLevel="1" x14ac:dyDescent="0.25">
      <c r="A361" s="169"/>
      <c r="B361" s="169" t="s">
        <v>481</v>
      </c>
      <c r="C361" s="169" t="s">
        <v>54</v>
      </c>
      <c r="D361" s="184"/>
      <c r="E361" s="69"/>
      <c r="F361" s="69"/>
      <c r="G361" s="10"/>
      <c r="H361" s="216">
        <f>SUM(W361:AB361)</f>
        <v>18.739999999999998</v>
      </c>
      <c r="I361" s="10"/>
      <c r="J361" s="10"/>
      <c r="K361" s="69"/>
      <c r="L361" s="189"/>
      <c r="M361" s="189"/>
      <c r="N361" s="189"/>
      <c r="O361" s="300" t="s">
        <v>815</v>
      </c>
      <c r="P361" s="56"/>
      <c r="Q361" s="85"/>
      <c r="R361" s="85"/>
      <c r="S361" s="85"/>
      <c r="T361" s="85">
        <f t="shared" si="67"/>
        <v>0</v>
      </c>
      <c r="U361" s="85"/>
      <c r="V361" s="85"/>
      <c r="W361" s="85"/>
      <c r="X361" s="205">
        <v>18.739999999999998</v>
      </c>
      <c r="Y361" s="205"/>
      <c r="Z361" s="205"/>
      <c r="AA361" s="85"/>
      <c r="AB361" s="85"/>
      <c r="AC361" s="115"/>
      <c r="AD361" s="115"/>
      <c r="AE361" s="115"/>
      <c r="AF361" s="115"/>
      <c r="AG361" s="115"/>
      <c r="AH361" s="115"/>
      <c r="AI361" s="115"/>
      <c r="AJ361" s="56"/>
      <c r="AK361" s="10"/>
      <c r="AL361" s="10"/>
      <c r="AM361" s="10"/>
      <c r="AN361" s="80">
        <f t="shared" si="68"/>
        <v>0</v>
      </c>
      <c r="AO361" s="10"/>
      <c r="AP361" s="10"/>
      <c r="AQ361" s="85"/>
      <c r="AR361" s="205">
        <v>18.739999999999998</v>
      </c>
      <c r="AS361" s="205"/>
      <c r="AT361" s="205"/>
      <c r="AU361" s="85"/>
      <c r="AV361" s="85"/>
      <c r="AW361" s="10"/>
      <c r="AX361" s="10"/>
      <c r="AY361" s="215"/>
      <c r="AZ361" s="156" t="e">
        <f>#REF!-#REF!</f>
        <v>#REF!</v>
      </c>
      <c r="BA361" s="156" t="e">
        <f>IF(C361="Scheme",IF(SUM(AJ361:AS361)&gt;0,IF(H361&lt;#REF!,H361-#REF!,0),0),0)</f>
        <v>#REF!</v>
      </c>
      <c r="BB361" s="156">
        <f t="shared" si="69"/>
        <v>-18.739999999999998</v>
      </c>
      <c r="BC361" s="49" t="s">
        <v>727</v>
      </c>
      <c r="BD361" s="49" t="s">
        <v>728</v>
      </c>
      <c r="BE361" s="49" t="s">
        <v>760</v>
      </c>
    </row>
    <row r="362" spans="1:57" s="49" customFormat="1" ht="150" outlineLevel="1" x14ac:dyDescent="0.25">
      <c r="A362" s="169"/>
      <c r="B362" s="169" t="s">
        <v>482</v>
      </c>
      <c r="C362" s="169" t="s">
        <v>54</v>
      </c>
      <c r="D362" s="184"/>
      <c r="E362" s="69"/>
      <c r="F362" s="69"/>
      <c r="G362" s="10"/>
      <c r="H362" s="216">
        <f>SUM(W362:AB362)</f>
        <v>36</v>
      </c>
      <c r="I362" s="10"/>
      <c r="J362" s="10"/>
      <c r="K362" s="69"/>
      <c r="L362" s="189"/>
      <c r="M362" s="189"/>
      <c r="N362" s="189"/>
      <c r="O362" s="300" t="s">
        <v>816</v>
      </c>
      <c r="P362" s="56"/>
      <c r="Q362" s="85"/>
      <c r="R362" s="85"/>
      <c r="S362" s="85"/>
      <c r="T362" s="85">
        <f t="shared" si="67"/>
        <v>0</v>
      </c>
      <c r="U362" s="85"/>
      <c r="V362" s="85"/>
      <c r="W362" s="85"/>
      <c r="X362" s="205">
        <v>12</v>
      </c>
      <c r="Y362" s="205">
        <v>12</v>
      </c>
      <c r="Z362" s="205">
        <v>12</v>
      </c>
      <c r="AA362" s="85"/>
      <c r="AB362" s="85"/>
      <c r="AC362" s="115"/>
      <c r="AD362" s="115"/>
      <c r="AE362" s="115"/>
      <c r="AF362" s="115"/>
      <c r="AG362" s="115"/>
      <c r="AH362" s="115"/>
      <c r="AI362" s="115"/>
      <c r="AJ362" s="56"/>
      <c r="AK362" s="10"/>
      <c r="AL362" s="10"/>
      <c r="AM362" s="10"/>
      <c r="AN362" s="80">
        <f t="shared" si="68"/>
        <v>0</v>
      </c>
      <c r="AO362" s="10"/>
      <c r="AP362" s="10"/>
      <c r="AQ362" s="85"/>
      <c r="AR362" s="205">
        <v>12</v>
      </c>
      <c r="AS362" s="205">
        <v>12</v>
      </c>
      <c r="AT362" s="205">
        <v>12</v>
      </c>
      <c r="AU362" s="85"/>
      <c r="AV362" s="85"/>
      <c r="AW362" s="10"/>
      <c r="AX362" s="10"/>
      <c r="AY362" s="215"/>
      <c r="AZ362" s="156" t="e">
        <f>#REF!-#REF!</f>
        <v>#REF!</v>
      </c>
      <c r="BA362" s="156" t="e">
        <f>IF(C362="Scheme",IF(SUM(AJ362:AS362)&gt;0,IF(H362&lt;#REF!,H362-#REF!,0),0),0)</f>
        <v>#REF!</v>
      </c>
      <c r="BB362" s="156">
        <f t="shared" si="69"/>
        <v>-24</v>
      </c>
      <c r="BC362" s="49" t="s">
        <v>727</v>
      </c>
      <c r="BD362" s="49" t="s">
        <v>728</v>
      </c>
      <c r="BE362" s="49" t="s">
        <v>760</v>
      </c>
    </row>
    <row r="363" spans="1:57" s="49" customFormat="1" ht="16.5" outlineLevel="1" x14ac:dyDescent="0.25">
      <c r="A363" s="25">
        <v>2</v>
      </c>
      <c r="B363" s="26" t="s">
        <v>483</v>
      </c>
      <c r="C363" s="25" t="s">
        <v>53</v>
      </c>
      <c r="D363" s="29"/>
      <c r="E363" s="140"/>
      <c r="F363" s="69"/>
      <c r="G363" s="192"/>
      <c r="H363" s="204">
        <v>28.94</v>
      </c>
      <c r="I363" s="10"/>
      <c r="J363" s="10"/>
      <c r="K363" s="69"/>
      <c r="L363" s="189"/>
      <c r="M363" s="189"/>
      <c r="N363" s="189"/>
      <c r="O363" s="10"/>
      <c r="P363" s="85"/>
      <c r="Q363" s="56"/>
      <c r="R363" s="56"/>
      <c r="S363" s="56"/>
      <c r="T363" s="56">
        <f t="shared" si="67"/>
        <v>0</v>
      </c>
      <c r="U363" s="56"/>
      <c r="V363" s="56"/>
      <c r="W363" s="85"/>
      <c r="X363" s="85"/>
      <c r="Y363" s="85"/>
      <c r="Z363" s="85"/>
      <c r="AA363" s="85"/>
      <c r="AB363" s="85"/>
      <c r="AC363" s="85"/>
      <c r="AD363" s="85"/>
      <c r="AE363" s="85"/>
      <c r="AF363" s="85"/>
      <c r="AG363" s="85"/>
      <c r="AH363" s="85"/>
      <c r="AI363" s="85"/>
      <c r="AJ363" s="56"/>
      <c r="AK363" s="56"/>
      <c r="AL363" s="56"/>
      <c r="AM363" s="56"/>
      <c r="AN363" s="80">
        <f t="shared" si="68"/>
        <v>0</v>
      </c>
      <c r="AO363" s="56"/>
      <c r="AP363" s="56"/>
      <c r="AQ363" s="85"/>
      <c r="AR363" s="85"/>
      <c r="AS363" s="85"/>
      <c r="AT363" s="85"/>
      <c r="AU363" s="85"/>
      <c r="AV363" s="85"/>
      <c r="AW363" s="56"/>
      <c r="AX363" s="10"/>
      <c r="AY363" s="71"/>
      <c r="AZ363" s="156" t="e">
        <f>#REF!-#REF!</f>
        <v>#REF!</v>
      </c>
      <c r="BA363" s="156">
        <f>IF(C363="Scheme",IF(SUM(AJ363:AS363)&gt;0,IF(H363&lt;#REF!,H363-#REF!,0),0),0)</f>
        <v>0</v>
      </c>
      <c r="BB363" s="156">
        <f t="shared" si="69"/>
        <v>0</v>
      </c>
    </row>
    <row r="364" spans="1:57" s="49" customFormat="1" ht="105" outlineLevel="1" x14ac:dyDescent="0.25">
      <c r="A364" s="169"/>
      <c r="B364" s="169" t="s">
        <v>484</v>
      </c>
      <c r="C364" s="169" t="s">
        <v>54</v>
      </c>
      <c r="D364" s="29"/>
      <c r="E364" s="140"/>
      <c r="F364" s="69"/>
      <c r="G364" s="192"/>
      <c r="H364" s="216">
        <f>SUM(W364:AB364)</f>
        <v>4.9400000000000004</v>
      </c>
      <c r="I364" s="10"/>
      <c r="J364" s="10"/>
      <c r="K364" s="69"/>
      <c r="L364" s="189"/>
      <c r="M364" s="189"/>
      <c r="N364" s="189"/>
      <c r="O364" s="300" t="s">
        <v>800</v>
      </c>
      <c r="P364" s="85"/>
      <c r="Q364" s="56"/>
      <c r="R364" s="56"/>
      <c r="S364" s="56"/>
      <c r="T364" s="56">
        <f t="shared" si="67"/>
        <v>0</v>
      </c>
      <c r="U364" s="56"/>
      <c r="V364" s="56"/>
      <c r="W364" s="85"/>
      <c r="X364" s="205">
        <v>4.9400000000000004</v>
      </c>
      <c r="Y364" s="205"/>
      <c r="Z364" s="85"/>
      <c r="AA364" s="85"/>
      <c r="AB364" s="85"/>
      <c r="AC364" s="85"/>
      <c r="AD364" s="85"/>
      <c r="AE364" s="85"/>
      <c r="AF364" s="85"/>
      <c r="AG364" s="85"/>
      <c r="AH364" s="85"/>
      <c r="AI364" s="85"/>
      <c r="AJ364" s="56"/>
      <c r="AK364" s="56"/>
      <c r="AL364" s="56"/>
      <c r="AM364" s="56"/>
      <c r="AN364" s="80">
        <f t="shared" si="68"/>
        <v>0</v>
      </c>
      <c r="AO364" s="56"/>
      <c r="AP364" s="56"/>
      <c r="AQ364" s="85"/>
      <c r="AR364" s="205">
        <v>4.9400000000000004</v>
      </c>
      <c r="AS364" s="205"/>
      <c r="AT364" s="85"/>
      <c r="AU364" s="85"/>
      <c r="AV364" s="85"/>
      <c r="AW364" s="56"/>
      <c r="AX364" s="10"/>
      <c r="AY364" s="71"/>
      <c r="AZ364" s="156" t="e">
        <f>#REF!-#REF!</f>
        <v>#REF!</v>
      </c>
      <c r="BA364" s="156" t="e">
        <f>IF(C364="Scheme",IF(SUM(AJ364:AS364)&gt;0,IF(H364&lt;#REF!,H364-#REF!,0),0),0)</f>
        <v>#REF!</v>
      </c>
      <c r="BB364" s="156">
        <f t="shared" si="69"/>
        <v>-4.9400000000000004</v>
      </c>
      <c r="BC364" s="49" t="s">
        <v>727</v>
      </c>
      <c r="BD364" s="49" t="s">
        <v>728</v>
      </c>
      <c r="BE364" s="49" t="s">
        <v>760</v>
      </c>
    </row>
    <row r="365" spans="1:57" s="49" customFormat="1" ht="165" outlineLevel="1" x14ac:dyDescent="0.25">
      <c r="A365" s="169"/>
      <c r="B365" s="169" t="s">
        <v>485</v>
      </c>
      <c r="C365" s="169" t="s">
        <v>54</v>
      </c>
      <c r="D365" s="29"/>
      <c r="E365" s="140"/>
      <c r="F365" s="69"/>
      <c r="G365" s="192"/>
      <c r="H365" s="216">
        <f>SUM(W365:AB365)</f>
        <v>24</v>
      </c>
      <c r="I365" s="10"/>
      <c r="J365" s="10"/>
      <c r="K365" s="69"/>
      <c r="L365" s="189"/>
      <c r="M365" s="189"/>
      <c r="N365" s="189"/>
      <c r="O365" s="300" t="s">
        <v>817</v>
      </c>
      <c r="P365" s="85"/>
      <c r="Q365" s="56"/>
      <c r="R365" s="56"/>
      <c r="S365" s="56"/>
      <c r="T365" s="56">
        <f t="shared" si="67"/>
        <v>0</v>
      </c>
      <c r="U365" s="56"/>
      <c r="V365" s="56"/>
      <c r="W365" s="85"/>
      <c r="X365" s="205"/>
      <c r="Y365" s="205">
        <v>24</v>
      </c>
      <c r="Z365" s="85"/>
      <c r="AA365" s="85"/>
      <c r="AB365" s="85"/>
      <c r="AC365" s="85"/>
      <c r="AD365" s="85"/>
      <c r="AE365" s="85"/>
      <c r="AF365" s="85"/>
      <c r="AG365" s="85"/>
      <c r="AH365" s="85"/>
      <c r="AI365" s="85"/>
      <c r="AJ365" s="56"/>
      <c r="AK365" s="56"/>
      <c r="AL365" s="56"/>
      <c r="AM365" s="56"/>
      <c r="AN365" s="80">
        <f t="shared" si="68"/>
        <v>0</v>
      </c>
      <c r="AO365" s="56"/>
      <c r="AP365" s="56"/>
      <c r="AQ365" s="85"/>
      <c r="AR365" s="205"/>
      <c r="AS365" s="205">
        <v>24</v>
      </c>
      <c r="AT365" s="85"/>
      <c r="AU365" s="85"/>
      <c r="AV365" s="85"/>
      <c r="AW365" s="56"/>
      <c r="AX365" s="10"/>
      <c r="AY365" s="71"/>
      <c r="AZ365" s="156" t="e">
        <f>#REF!-#REF!</f>
        <v>#REF!</v>
      </c>
      <c r="BA365" s="156" t="e">
        <f>IF(C365="Scheme",IF(SUM(AJ365:AS365)&gt;0,IF(H365&lt;#REF!,H365-#REF!,0),0),0)</f>
        <v>#REF!</v>
      </c>
      <c r="BB365" s="156">
        <f t="shared" si="69"/>
        <v>-24</v>
      </c>
      <c r="BC365" s="49" t="s">
        <v>727</v>
      </c>
      <c r="BD365" s="49" t="s">
        <v>728</v>
      </c>
      <c r="BE365" s="49" t="s">
        <v>760</v>
      </c>
    </row>
    <row r="366" spans="1:57" s="49" customFormat="1" ht="16.5" outlineLevel="1" x14ac:dyDescent="0.25">
      <c r="A366" s="25">
        <v>3</v>
      </c>
      <c r="B366" s="26" t="s">
        <v>486</v>
      </c>
      <c r="C366" s="25" t="s">
        <v>53</v>
      </c>
      <c r="D366" s="29"/>
      <c r="E366" s="140"/>
      <c r="F366" s="69"/>
      <c r="G366" s="192"/>
      <c r="H366" s="204">
        <v>45</v>
      </c>
      <c r="I366" s="10"/>
      <c r="J366" s="10"/>
      <c r="K366" s="69"/>
      <c r="L366" s="189"/>
      <c r="M366" s="189"/>
      <c r="N366" s="189"/>
      <c r="O366" s="10"/>
      <c r="P366" s="85"/>
      <c r="Q366" s="56"/>
      <c r="R366" s="56"/>
      <c r="S366" s="56"/>
      <c r="T366" s="56">
        <f t="shared" si="67"/>
        <v>0</v>
      </c>
      <c r="U366" s="56"/>
      <c r="V366" s="56"/>
      <c r="W366" s="85"/>
      <c r="X366" s="85"/>
      <c r="Y366" s="205"/>
      <c r="Z366" s="85"/>
      <c r="AA366" s="85"/>
      <c r="AB366" s="85"/>
      <c r="AC366" s="85"/>
      <c r="AD366" s="85"/>
      <c r="AE366" s="85"/>
      <c r="AF366" s="85"/>
      <c r="AG366" s="85"/>
      <c r="AH366" s="85"/>
      <c r="AI366" s="85"/>
      <c r="AJ366" s="56"/>
      <c r="AK366" s="56"/>
      <c r="AL366" s="56"/>
      <c r="AM366" s="56"/>
      <c r="AN366" s="80">
        <f t="shared" si="68"/>
        <v>0</v>
      </c>
      <c r="AO366" s="56"/>
      <c r="AP366" s="56"/>
      <c r="AQ366" s="85"/>
      <c r="AR366" s="85"/>
      <c r="AS366" s="205"/>
      <c r="AT366" s="85"/>
      <c r="AU366" s="85"/>
      <c r="AV366" s="85"/>
      <c r="AW366" s="56"/>
      <c r="AX366" s="10"/>
      <c r="AY366" s="71"/>
      <c r="AZ366" s="156" t="e">
        <f>#REF!-#REF!</f>
        <v>#REF!</v>
      </c>
      <c r="BA366" s="156">
        <f>IF(C366="Scheme",IF(SUM(AJ366:AS366)&gt;0,IF(H366&lt;#REF!,H366-#REF!,0),0),0)</f>
        <v>0</v>
      </c>
      <c r="BB366" s="156">
        <f t="shared" si="69"/>
        <v>0</v>
      </c>
    </row>
    <row r="367" spans="1:57" s="49" customFormat="1" ht="75" outlineLevel="1" x14ac:dyDescent="0.25">
      <c r="A367" s="169"/>
      <c r="B367" s="169" t="s">
        <v>487</v>
      </c>
      <c r="C367" s="169" t="s">
        <v>54</v>
      </c>
      <c r="D367" s="29"/>
      <c r="E367" s="140"/>
      <c r="F367" s="69"/>
      <c r="G367" s="192"/>
      <c r="H367" s="216">
        <f>SUM(W367:AB367)</f>
        <v>20</v>
      </c>
      <c r="I367" s="10"/>
      <c r="J367" s="10"/>
      <c r="K367" s="69"/>
      <c r="L367" s="189"/>
      <c r="M367" s="189"/>
      <c r="N367" s="189"/>
      <c r="O367" s="300" t="s">
        <v>818</v>
      </c>
      <c r="P367" s="85"/>
      <c r="Q367" s="56"/>
      <c r="R367" s="56"/>
      <c r="S367" s="56"/>
      <c r="T367" s="56">
        <f t="shared" si="67"/>
        <v>0</v>
      </c>
      <c r="U367" s="56"/>
      <c r="V367" s="56"/>
      <c r="W367" s="85"/>
      <c r="X367" s="85"/>
      <c r="Y367" s="205">
        <v>20</v>
      </c>
      <c r="Z367" s="85"/>
      <c r="AA367" s="85"/>
      <c r="AB367" s="85"/>
      <c r="AC367" s="85"/>
      <c r="AD367" s="85"/>
      <c r="AE367" s="85"/>
      <c r="AF367" s="85"/>
      <c r="AG367" s="85"/>
      <c r="AH367" s="85"/>
      <c r="AI367" s="85"/>
      <c r="AJ367" s="56"/>
      <c r="AK367" s="56"/>
      <c r="AL367" s="56"/>
      <c r="AM367" s="56"/>
      <c r="AN367" s="80">
        <f t="shared" si="68"/>
        <v>0</v>
      </c>
      <c r="AO367" s="56"/>
      <c r="AP367" s="56"/>
      <c r="AQ367" s="85"/>
      <c r="AR367" s="85"/>
      <c r="AS367" s="205">
        <v>20</v>
      </c>
      <c r="AT367" s="85"/>
      <c r="AU367" s="85"/>
      <c r="AV367" s="85"/>
      <c r="AW367" s="56"/>
      <c r="AX367" s="10"/>
      <c r="AY367" s="71"/>
      <c r="AZ367" s="156" t="e">
        <f>#REF!-#REF!</f>
        <v>#REF!</v>
      </c>
      <c r="BA367" s="156" t="e">
        <f>IF(C367="Scheme",IF(SUM(AJ367:AS367)&gt;0,IF(H367&lt;#REF!,H367-#REF!,0),0),0)</f>
        <v>#REF!</v>
      </c>
      <c r="BB367" s="156">
        <f t="shared" si="69"/>
        <v>-20</v>
      </c>
      <c r="BC367" s="49" t="s">
        <v>727</v>
      </c>
      <c r="BD367" s="49" t="s">
        <v>728</v>
      </c>
      <c r="BE367" s="49" t="s">
        <v>760</v>
      </c>
    </row>
    <row r="368" spans="1:57" s="49" customFormat="1" ht="165" outlineLevel="1" x14ac:dyDescent="0.25">
      <c r="A368" s="169"/>
      <c r="B368" s="169" t="s">
        <v>488</v>
      </c>
      <c r="C368" s="169" t="s">
        <v>54</v>
      </c>
      <c r="D368" s="29"/>
      <c r="E368" s="140"/>
      <c r="F368" s="69"/>
      <c r="G368" s="192"/>
      <c r="H368" s="216">
        <f>SUM(W368:AB368)</f>
        <v>25</v>
      </c>
      <c r="I368" s="10"/>
      <c r="J368" s="10"/>
      <c r="K368" s="69"/>
      <c r="L368" s="189"/>
      <c r="M368" s="189"/>
      <c r="N368" s="189"/>
      <c r="O368" s="300" t="s">
        <v>819</v>
      </c>
      <c r="P368" s="85"/>
      <c r="Q368" s="56"/>
      <c r="R368" s="56"/>
      <c r="S368" s="56"/>
      <c r="T368" s="56">
        <f t="shared" si="67"/>
        <v>0</v>
      </c>
      <c r="U368" s="56"/>
      <c r="V368" s="56"/>
      <c r="W368" s="85"/>
      <c r="X368" s="85"/>
      <c r="Y368" s="205">
        <v>25</v>
      </c>
      <c r="Z368" s="85"/>
      <c r="AA368" s="85"/>
      <c r="AB368" s="85"/>
      <c r="AC368" s="85"/>
      <c r="AD368" s="85"/>
      <c r="AE368" s="85"/>
      <c r="AF368" s="85"/>
      <c r="AG368" s="85"/>
      <c r="AH368" s="85"/>
      <c r="AI368" s="85"/>
      <c r="AJ368" s="56"/>
      <c r="AK368" s="56"/>
      <c r="AL368" s="56"/>
      <c r="AM368" s="56"/>
      <c r="AN368" s="80">
        <f t="shared" si="68"/>
        <v>0</v>
      </c>
      <c r="AO368" s="56"/>
      <c r="AP368" s="56"/>
      <c r="AQ368" s="85"/>
      <c r="AR368" s="85"/>
      <c r="AS368" s="205">
        <v>25</v>
      </c>
      <c r="AT368" s="85"/>
      <c r="AU368" s="85"/>
      <c r="AV368" s="85"/>
      <c r="AW368" s="56"/>
      <c r="AX368" s="10"/>
      <c r="AY368" s="71"/>
      <c r="AZ368" s="156" t="e">
        <f>#REF!-#REF!</f>
        <v>#REF!</v>
      </c>
      <c r="BA368" s="156" t="e">
        <f>IF(C368="Scheme",IF(SUM(AJ368:AS368)&gt;0,IF(H368&lt;#REF!,H368-#REF!,0),0),0)</f>
        <v>#REF!</v>
      </c>
      <c r="BB368" s="156">
        <f t="shared" si="69"/>
        <v>-25</v>
      </c>
      <c r="BC368" s="49" t="s">
        <v>727</v>
      </c>
      <c r="BD368" s="49" t="s">
        <v>728</v>
      </c>
      <c r="BE368" s="49" t="s">
        <v>760</v>
      </c>
    </row>
    <row r="369" spans="1:57" s="49" customFormat="1" ht="31.5" outlineLevel="1" x14ac:dyDescent="0.25">
      <c r="A369" s="25">
        <v>4</v>
      </c>
      <c r="B369" s="26" t="s">
        <v>489</v>
      </c>
      <c r="C369" s="25" t="s">
        <v>53</v>
      </c>
      <c r="D369" s="29"/>
      <c r="E369" s="140"/>
      <c r="F369" s="69"/>
      <c r="G369" s="192"/>
      <c r="H369" s="204">
        <v>30</v>
      </c>
      <c r="I369" s="10"/>
      <c r="J369" s="10"/>
      <c r="K369" s="69"/>
      <c r="L369" s="189"/>
      <c r="M369" s="189"/>
      <c r="N369" s="189"/>
      <c r="O369" s="10"/>
      <c r="P369" s="85"/>
      <c r="Q369" s="56"/>
      <c r="R369" s="56"/>
      <c r="S369" s="56"/>
      <c r="T369" s="56">
        <f t="shared" si="67"/>
        <v>0</v>
      </c>
      <c r="U369" s="56"/>
      <c r="V369" s="56"/>
      <c r="W369" s="85"/>
      <c r="X369" s="85"/>
      <c r="Y369" s="205"/>
      <c r="Z369" s="85"/>
      <c r="AA369" s="85"/>
      <c r="AB369" s="85"/>
      <c r="AC369" s="85"/>
      <c r="AD369" s="85"/>
      <c r="AE369" s="85"/>
      <c r="AF369" s="85"/>
      <c r="AG369" s="85"/>
      <c r="AH369" s="85"/>
      <c r="AI369" s="85"/>
      <c r="AJ369" s="56"/>
      <c r="AK369" s="56"/>
      <c r="AL369" s="56"/>
      <c r="AM369" s="56"/>
      <c r="AN369" s="80">
        <f t="shared" si="68"/>
        <v>0</v>
      </c>
      <c r="AO369" s="56"/>
      <c r="AP369" s="56"/>
      <c r="AQ369" s="85"/>
      <c r="AR369" s="85"/>
      <c r="AS369" s="205"/>
      <c r="AT369" s="85"/>
      <c r="AU369" s="85"/>
      <c r="AV369" s="85"/>
      <c r="AW369" s="56"/>
      <c r="AX369" s="10"/>
      <c r="AY369" s="71"/>
      <c r="AZ369" s="156" t="e">
        <f>#REF!-#REF!</f>
        <v>#REF!</v>
      </c>
      <c r="BA369" s="156">
        <f>IF(C369="Scheme",IF(SUM(AJ369:AS369)&gt;0,IF(H369&lt;#REF!,H369-#REF!,0),0),0)</f>
        <v>0</v>
      </c>
      <c r="BB369" s="156">
        <f t="shared" si="69"/>
        <v>0</v>
      </c>
    </row>
    <row r="370" spans="1:57" s="49" customFormat="1" ht="165" outlineLevel="1" x14ac:dyDescent="0.25">
      <c r="A370" s="169"/>
      <c r="B370" s="169" t="s">
        <v>489</v>
      </c>
      <c r="C370" s="169" t="s">
        <v>54</v>
      </c>
      <c r="D370" s="29"/>
      <c r="E370" s="140"/>
      <c r="F370" s="69"/>
      <c r="G370" s="192"/>
      <c r="H370" s="216">
        <f>SUM(W370:AB370)</f>
        <v>30</v>
      </c>
      <c r="I370" s="10"/>
      <c r="J370" s="10"/>
      <c r="K370" s="69"/>
      <c r="L370" s="189"/>
      <c r="M370" s="189"/>
      <c r="N370" s="189"/>
      <c r="O370" s="300" t="s">
        <v>819</v>
      </c>
      <c r="P370" s="85"/>
      <c r="Q370" s="56"/>
      <c r="R370" s="56"/>
      <c r="S370" s="56"/>
      <c r="T370" s="56">
        <f t="shared" si="67"/>
        <v>0</v>
      </c>
      <c r="U370" s="56"/>
      <c r="V370" s="56"/>
      <c r="W370" s="85"/>
      <c r="X370" s="85"/>
      <c r="Y370" s="205">
        <v>30</v>
      </c>
      <c r="Z370" s="85"/>
      <c r="AA370" s="85"/>
      <c r="AB370" s="85"/>
      <c r="AC370" s="85"/>
      <c r="AD370" s="85"/>
      <c r="AE370" s="85"/>
      <c r="AF370" s="85"/>
      <c r="AG370" s="85"/>
      <c r="AH370" s="85"/>
      <c r="AI370" s="85"/>
      <c r="AJ370" s="56"/>
      <c r="AK370" s="56"/>
      <c r="AL370" s="56"/>
      <c r="AM370" s="56"/>
      <c r="AN370" s="80">
        <f t="shared" si="68"/>
        <v>0</v>
      </c>
      <c r="AO370" s="56"/>
      <c r="AP370" s="56"/>
      <c r="AQ370" s="85"/>
      <c r="AR370" s="85"/>
      <c r="AS370" s="205">
        <v>30</v>
      </c>
      <c r="AT370" s="85"/>
      <c r="AU370" s="85"/>
      <c r="AV370" s="85"/>
      <c r="AW370" s="56"/>
      <c r="AX370" s="10"/>
      <c r="AY370" s="71"/>
      <c r="AZ370" s="156" t="e">
        <f>#REF!-#REF!</f>
        <v>#REF!</v>
      </c>
      <c r="BA370" s="156" t="e">
        <f>IF(C370="Scheme",IF(SUM(AJ370:AS370)&gt;0,IF(H370&lt;#REF!,H370-#REF!,0),0),0)</f>
        <v>#REF!</v>
      </c>
      <c r="BB370" s="156">
        <f t="shared" si="69"/>
        <v>-30</v>
      </c>
      <c r="BC370" s="49" t="s">
        <v>727</v>
      </c>
      <c r="BD370" s="49" t="s">
        <v>728</v>
      </c>
      <c r="BE370" s="49" t="s">
        <v>760</v>
      </c>
    </row>
    <row r="371" spans="1:57" s="49" customFormat="1" ht="16.5" outlineLevel="1" x14ac:dyDescent="0.25">
      <c r="A371" s="227"/>
      <c r="B371" s="227" t="s">
        <v>490</v>
      </c>
      <c r="C371" s="227"/>
      <c r="D371" s="29"/>
      <c r="E371" s="140"/>
      <c r="F371" s="69"/>
      <c r="G371" s="192"/>
      <c r="H371" s="204"/>
      <c r="I371" s="10"/>
      <c r="J371" s="10"/>
      <c r="K371" s="69"/>
      <c r="L371" s="189"/>
      <c r="M371" s="189"/>
      <c r="N371" s="189"/>
      <c r="O371" s="10"/>
      <c r="P371" s="85"/>
      <c r="Q371" s="56"/>
      <c r="R371" s="56"/>
      <c r="S371" s="56"/>
      <c r="T371" s="56">
        <f t="shared" si="67"/>
        <v>0</v>
      </c>
      <c r="U371" s="56"/>
      <c r="V371" s="56"/>
      <c r="W371" s="85"/>
      <c r="X371" s="85"/>
      <c r="Y371" s="85"/>
      <c r="Z371" s="85"/>
      <c r="AA371" s="85"/>
      <c r="AB371" s="85"/>
      <c r="AC371" s="85"/>
      <c r="AD371" s="85"/>
      <c r="AE371" s="85"/>
      <c r="AF371" s="85"/>
      <c r="AG371" s="85"/>
      <c r="AH371" s="85"/>
      <c r="AI371" s="85"/>
      <c r="AJ371" s="56"/>
      <c r="AK371" s="56"/>
      <c r="AL371" s="56"/>
      <c r="AM371" s="56"/>
      <c r="AN371" s="80">
        <f t="shared" si="68"/>
        <v>0</v>
      </c>
      <c r="AO371" s="56"/>
      <c r="AP371" s="56"/>
      <c r="AQ371" s="85"/>
      <c r="AR371" s="85"/>
      <c r="AS371" s="85"/>
      <c r="AT371" s="85"/>
      <c r="AU371" s="85"/>
      <c r="AV371" s="85"/>
      <c r="AW371" s="56"/>
      <c r="AX371" s="10"/>
      <c r="AY371" s="71"/>
      <c r="AZ371" s="156" t="e">
        <f>#REF!-#REF!</f>
        <v>#REF!</v>
      </c>
      <c r="BA371" s="156">
        <f>IF(C371="Scheme",IF(SUM(AJ371:AS371)&gt;0,IF(H371&lt;#REF!,H371-#REF!,0),0),0)</f>
        <v>0</v>
      </c>
      <c r="BB371" s="156">
        <f t="shared" si="69"/>
        <v>0</v>
      </c>
    </row>
    <row r="372" spans="1:57" s="49" customFormat="1" ht="31.5" outlineLevel="1" x14ac:dyDescent="0.25">
      <c r="A372" s="25">
        <v>1</v>
      </c>
      <c r="B372" s="26" t="s">
        <v>491</v>
      </c>
      <c r="C372" s="25" t="s">
        <v>53</v>
      </c>
      <c r="D372" s="29"/>
      <c r="E372" s="140"/>
      <c r="F372" s="69"/>
      <c r="G372" s="192"/>
      <c r="H372" s="204">
        <v>35</v>
      </c>
      <c r="I372" s="10"/>
      <c r="J372" s="10"/>
      <c r="K372" s="69"/>
      <c r="L372" s="189"/>
      <c r="M372" s="189"/>
      <c r="N372" s="189"/>
      <c r="O372" s="10"/>
      <c r="P372" s="85"/>
      <c r="Q372" s="56"/>
      <c r="R372" s="56"/>
      <c r="S372" s="56"/>
      <c r="T372" s="56">
        <f t="shared" si="67"/>
        <v>0</v>
      </c>
      <c r="U372" s="56"/>
      <c r="V372" s="56"/>
      <c r="W372" s="85"/>
      <c r="X372" s="85"/>
      <c r="Y372" s="85"/>
      <c r="Z372" s="85"/>
      <c r="AA372" s="85"/>
      <c r="AB372" s="85"/>
      <c r="AC372" s="85"/>
      <c r="AD372" s="85"/>
      <c r="AE372" s="85"/>
      <c r="AF372" s="85"/>
      <c r="AG372" s="85"/>
      <c r="AH372" s="85"/>
      <c r="AI372" s="85"/>
      <c r="AJ372" s="56"/>
      <c r="AK372" s="56"/>
      <c r="AL372" s="56"/>
      <c r="AM372" s="56"/>
      <c r="AN372" s="80">
        <f t="shared" si="68"/>
        <v>0</v>
      </c>
      <c r="AO372" s="56"/>
      <c r="AP372" s="56"/>
      <c r="AQ372" s="85"/>
      <c r="AR372" s="85"/>
      <c r="AS372" s="85"/>
      <c r="AT372" s="85"/>
      <c r="AU372" s="85"/>
      <c r="AV372" s="85"/>
      <c r="AW372" s="56"/>
      <c r="AX372" s="10"/>
      <c r="AY372" s="71"/>
      <c r="AZ372" s="156" t="e">
        <f>#REF!-#REF!</f>
        <v>#REF!</v>
      </c>
      <c r="BA372" s="156">
        <f>IF(C372="Scheme",IF(SUM(AJ372:AS372)&gt;0,IF(H372&lt;#REF!,H372-#REF!,0),0),0)</f>
        <v>0</v>
      </c>
      <c r="BB372" s="156">
        <f t="shared" si="69"/>
        <v>0</v>
      </c>
    </row>
    <row r="373" spans="1:57" s="49" customFormat="1" ht="409.5" outlineLevel="1" x14ac:dyDescent="0.25">
      <c r="A373" s="169"/>
      <c r="B373" s="169" t="s">
        <v>492</v>
      </c>
      <c r="C373" s="169" t="s">
        <v>54</v>
      </c>
      <c r="D373" s="29"/>
      <c r="E373" s="140"/>
      <c r="F373" s="69"/>
      <c r="G373" s="192"/>
      <c r="H373" s="216">
        <f>SUM(W373:AB373)</f>
        <v>16</v>
      </c>
      <c r="I373" s="10"/>
      <c r="J373" s="10"/>
      <c r="K373" s="69"/>
      <c r="L373" s="189"/>
      <c r="M373" s="189"/>
      <c r="N373" s="189"/>
      <c r="O373" s="300" t="s">
        <v>820</v>
      </c>
      <c r="P373" s="85"/>
      <c r="Q373" s="56"/>
      <c r="R373" s="56"/>
      <c r="S373" s="56"/>
      <c r="T373" s="56">
        <f t="shared" si="67"/>
        <v>0</v>
      </c>
      <c r="U373" s="56"/>
      <c r="V373" s="56"/>
      <c r="W373" s="85"/>
      <c r="X373" s="85">
        <v>16</v>
      </c>
      <c r="Y373" s="85"/>
      <c r="Z373" s="85"/>
      <c r="AA373" s="85"/>
      <c r="AB373" s="85"/>
      <c r="AC373" s="85"/>
      <c r="AD373" s="85"/>
      <c r="AE373" s="85"/>
      <c r="AF373" s="85"/>
      <c r="AG373" s="85"/>
      <c r="AH373" s="85"/>
      <c r="AI373" s="85"/>
      <c r="AJ373" s="56"/>
      <c r="AK373" s="56"/>
      <c r="AL373" s="56"/>
      <c r="AM373" s="56"/>
      <c r="AN373" s="80">
        <f t="shared" si="68"/>
        <v>0</v>
      </c>
      <c r="AO373" s="56"/>
      <c r="AP373" s="56"/>
      <c r="AQ373" s="85"/>
      <c r="AR373" s="85">
        <v>16</v>
      </c>
      <c r="AS373" s="85"/>
      <c r="AT373" s="85"/>
      <c r="AU373" s="85"/>
      <c r="AV373" s="85"/>
      <c r="AW373" s="56"/>
      <c r="AX373" s="10"/>
      <c r="AY373" s="71"/>
      <c r="AZ373" s="156" t="e">
        <f>#REF!-#REF!</f>
        <v>#REF!</v>
      </c>
      <c r="BA373" s="156" t="e">
        <f>IF(C373="Scheme",IF(SUM(AJ373:AS373)&gt;0,IF(H373&lt;#REF!,H373-#REF!,0),0),0)</f>
        <v>#REF!</v>
      </c>
      <c r="BB373" s="156">
        <f t="shared" si="69"/>
        <v>-16</v>
      </c>
      <c r="BC373" s="49" t="s">
        <v>727</v>
      </c>
      <c r="BD373" s="49" t="s">
        <v>728</v>
      </c>
      <c r="BE373" s="49" t="s">
        <v>760</v>
      </c>
    </row>
    <row r="374" spans="1:57" s="49" customFormat="1" ht="409.5" outlineLevel="1" x14ac:dyDescent="0.25">
      <c r="A374" s="169"/>
      <c r="B374" s="169" t="s">
        <v>493</v>
      </c>
      <c r="C374" s="169" t="s">
        <v>54</v>
      </c>
      <c r="D374" s="29"/>
      <c r="E374" s="140"/>
      <c r="F374" s="69"/>
      <c r="G374" s="192"/>
      <c r="H374" s="216">
        <f>SUM(W374:AB374)</f>
        <v>19</v>
      </c>
      <c r="I374" s="10"/>
      <c r="J374" s="10"/>
      <c r="K374" s="69"/>
      <c r="L374" s="189"/>
      <c r="M374" s="189"/>
      <c r="N374" s="189"/>
      <c r="O374" s="300" t="s">
        <v>821</v>
      </c>
      <c r="P374" s="85"/>
      <c r="Q374" s="56"/>
      <c r="R374" s="56"/>
      <c r="S374" s="56"/>
      <c r="T374" s="56">
        <f t="shared" si="67"/>
        <v>0</v>
      </c>
      <c r="U374" s="56"/>
      <c r="V374" s="56"/>
      <c r="W374" s="85"/>
      <c r="X374" s="85">
        <v>19</v>
      </c>
      <c r="Y374" s="85"/>
      <c r="Z374" s="85"/>
      <c r="AA374" s="85"/>
      <c r="AB374" s="85"/>
      <c r="AC374" s="85"/>
      <c r="AD374" s="85"/>
      <c r="AE374" s="85"/>
      <c r="AF374" s="85"/>
      <c r="AG374" s="85"/>
      <c r="AH374" s="85"/>
      <c r="AI374" s="85"/>
      <c r="AJ374" s="56"/>
      <c r="AK374" s="56"/>
      <c r="AL374" s="56"/>
      <c r="AM374" s="56"/>
      <c r="AN374" s="80">
        <f t="shared" si="68"/>
        <v>0</v>
      </c>
      <c r="AO374" s="56"/>
      <c r="AP374" s="56"/>
      <c r="AQ374" s="85"/>
      <c r="AR374" s="85">
        <v>19</v>
      </c>
      <c r="AS374" s="85"/>
      <c r="AT374" s="85"/>
      <c r="AU374" s="85"/>
      <c r="AV374" s="85"/>
      <c r="AW374" s="56"/>
      <c r="AX374" s="10"/>
      <c r="AY374" s="71"/>
      <c r="AZ374" s="156" t="e">
        <f>#REF!-#REF!</f>
        <v>#REF!</v>
      </c>
      <c r="BA374" s="156" t="e">
        <f>IF(C374="Scheme",IF(SUM(AJ374:AS374)&gt;0,IF(H374&lt;#REF!,H374-#REF!,0),0),0)</f>
        <v>#REF!</v>
      </c>
      <c r="BB374" s="156">
        <f t="shared" si="69"/>
        <v>-19</v>
      </c>
      <c r="BC374" s="49" t="s">
        <v>727</v>
      </c>
      <c r="BD374" s="49" t="s">
        <v>728</v>
      </c>
      <c r="BE374" s="49" t="s">
        <v>753</v>
      </c>
    </row>
    <row r="375" spans="1:57" s="49" customFormat="1" ht="16.5" outlineLevel="1" x14ac:dyDescent="0.25">
      <c r="A375" s="25">
        <v>2</v>
      </c>
      <c r="B375" s="26" t="s">
        <v>494</v>
      </c>
      <c r="C375" s="25" t="s">
        <v>53</v>
      </c>
      <c r="D375" s="29"/>
      <c r="E375" s="140"/>
      <c r="F375" s="69"/>
      <c r="G375" s="192"/>
      <c r="H375" s="204">
        <v>26</v>
      </c>
      <c r="I375" s="10"/>
      <c r="J375" s="10"/>
      <c r="K375" s="69"/>
      <c r="L375" s="189"/>
      <c r="M375" s="189"/>
      <c r="N375" s="189"/>
      <c r="O375" s="10"/>
      <c r="P375" s="85"/>
      <c r="Q375" s="56"/>
      <c r="R375" s="56"/>
      <c r="S375" s="56"/>
      <c r="T375" s="56">
        <f t="shared" si="67"/>
        <v>0</v>
      </c>
      <c r="U375" s="56"/>
      <c r="V375" s="56"/>
      <c r="W375" s="85"/>
      <c r="X375" s="85"/>
      <c r="Y375" s="85"/>
      <c r="Z375" s="85"/>
      <c r="AA375" s="85"/>
      <c r="AB375" s="85"/>
      <c r="AC375" s="85"/>
      <c r="AD375" s="85"/>
      <c r="AE375" s="85"/>
      <c r="AF375" s="85"/>
      <c r="AG375" s="85"/>
      <c r="AH375" s="85"/>
      <c r="AI375" s="85"/>
      <c r="AJ375" s="56"/>
      <c r="AK375" s="56"/>
      <c r="AL375" s="56"/>
      <c r="AM375" s="56"/>
      <c r="AN375" s="80">
        <f t="shared" si="68"/>
        <v>0</v>
      </c>
      <c r="AO375" s="56"/>
      <c r="AP375" s="56"/>
      <c r="AQ375" s="85"/>
      <c r="AR375" s="85"/>
      <c r="AS375" s="85"/>
      <c r="AT375" s="85"/>
      <c r="AU375" s="85"/>
      <c r="AV375" s="85"/>
      <c r="AW375" s="56"/>
      <c r="AX375" s="10"/>
      <c r="AY375" s="71"/>
      <c r="AZ375" s="156" t="e">
        <f>#REF!-#REF!</f>
        <v>#REF!</v>
      </c>
      <c r="BA375" s="156">
        <f>IF(C375="Scheme",IF(SUM(AJ375:AS375)&gt;0,IF(H375&lt;#REF!,H375-#REF!,0),0),0)</f>
        <v>0</v>
      </c>
      <c r="BB375" s="156">
        <f t="shared" si="69"/>
        <v>0</v>
      </c>
    </row>
    <row r="376" spans="1:57" s="49" customFormat="1" ht="409.5" outlineLevel="1" x14ac:dyDescent="0.25">
      <c r="A376" s="169"/>
      <c r="B376" s="169" t="s">
        <v>495</v>
      </c>
      <c r="C376" s="169" t="s">
        <v>54</v>
      </c>
      <c r="D376" s="29"/>
      <c r="E376" s="140"/>
      <c r="F376" s="69"/>
      <c r="G376" s="192"/>
      <c r="H376" s="216">
        <f>SUM(W376:AB376)</f>
        <v>6</v>
      </c>
      <c r="I376" s="10"/>
      <c r="J376" s="10"/>
      <c r="K376" s="69"/>
      <c r="L376" s="189"/>
      <c r="M376" s="189"/>
      <c r="N376" s="189"/>
      <c r="O376" s="300" t="s">
        <v>822</v>
      </c>
      <c r="P376" s="85"/>
      <c r="Q376" s="56"/>
      <c r="R376" s="56"/>
      <c r="S376" s="56"/>
      <c r="T376" s="56">
        <f t="shared" si="67"/>
        <v>0</v>
      </c>
      <c r="U376" s="56"/>
      <c r="V376" s="56"/>
      <c r="W376" s="85"/>
      <c r="X376" s="85"/>
      <c r="Y376" s="85">
        <v>6</v>
      </c>
      <c r="Z376" s="85"/>
      <c r="AA376" s="85"/>
      <c r="AB376" s="85"/>
      <c r="AC376" s="85"/>
      <c r="AD376" s="85"/>
      <c r="AE376" s="85"/>
      <c r="AF376" s="85"/>
      <c r="AG376" s="85"/>
      <c r="AH376" s="85"/>
      <c r="AI376" s="85"/>
      <c r="AJ376" s="56"/>
      <c r="AK376" s="56"/>
      <c r="AL376" s="56"/>
      <c r="AM376" s="56"/>
      <c r="AN376" s="80">
        <f t="shared" si="68"/>
        <v>0</v>
      </c>
      <c r="AO376" s="56"/>
      <c r="AP376" s="56"/>
      <c r="AQ376" s="85"/>
      <c r="AR376" s="85"/>
      <c r="AS376" s="85">
        <v>6</v>
      </c>
      <c r="AT376" s="85"/>
      <c r="AU376" s="85"/>
      <c r="AV376" s="85"/>
      <c r="AW376" s="56"/>
      <c r="AX376" s="10"/>
      <c r="AY376" s="71"/>
      <c r="AZ376" s="156" t="e">
        <f>#REF!-#REF!</f>
        <v>#REF!</v>
      </c>
      <c r="BA376" s="156" t="e">
        <f>IF(C376="Scheme",IF(SUM(AJ376:AS376)&gt;0,IF(H376&lt;#REF!,H376-#REF!,0),0),0)</f>
        <v>#REF!</v>
      </c>
      <c r="BB376" s="156">
        <f t="shared" si="69"/>
        <v>-6</v>
      </c>
      <c r="BC376" s="49" t="s">
        <v>727</v>
      </c>
      <c r="BD376" s="49" t="s">
        <v>728</v>
      </c>
    </row>
    <row r="377" spans="1:57" s="49" customFormat="1" ht="409.5" outlineLevel="1" x14ac:dyDescent="0.25">
      <c r="A377" s="169"/>
      <c r="B377" s="169" t="s">
        <v>496</v>
      </c>
      <c r="C377" s="169" t="s">
        <v>54</v>
      </c>
      <c r="D377" s="29"/>
      <c r="E377" s="140"/>
      <c r="F377" s="69"/>
      <c r="G377" s="192"/>
      <c r="H377" s="216">
        <f>SUM(W377:AB377)</f>
        <v>10</v>
      </c>
      <c r="I377" s="10"/>
      <c r="J377" s="10"/>
      <c r="K377" s="69"/>
      <c r="L377" s="189"/>
      <c r="M377" s="189"/>
      <c r="N377" s="189"/>
      <c r="O377" s="300" t="s">
        <v>823</v>
      </c>
      <c r="P377" s="85"/>
      <c r="Q377" s="56"/>
      <c r="R377" s="56"/>
      <c r="S377" s="56"/>
      <c r="T377" s="56">
        <f t="shared" si="67"/>
        <v>0</v>
      </c>
      <c r="U377" s="56"/>
      <c r="V377" s="56"/>
      <c r="W377" s="85"/>
      <c r="X377" s="85"/>
      <c r="Y377" s="85">
        <v>10</v>
      </c>
      <c r="Z377" s="85"/>
      <c r="AA377" s="85"/>
      <c r="AB377" s="85"/>
      <c r="AC377" s="85"/>
      <c r="AD377" s="85"/>
      <c r="AE377" s="85"/>
      <c r="AF377" s="85"/>
      <c r="AG377" s="85"/>
      <c r="AH377" s="85"/>
      <c r="AI377" s="85"/>
      <c r="AJ377" s="56"/>
      <c r="AK377" s="56"/>
      <c r="AL377" s="56"/>
      <c r="AM377" s="56"/>
      <c r="AN377" s="80">
        <f t="shared" si="68"/>
        <v>0</v>
      </c>
      <c r="AO377" s="56"/>
      <c r="AP377" s="56"/>
      <c r="AQ377" s="85"/>
      <c r="AR377" s="85"/>
      <c r="AS377" s="85">
        <v>10</v>
      </c>
      <c r="AT377" s="85"/>
      <c r="AU377" s="85"/>
      <c r="AV377" s="85"/>
      <c r="AW377" s="56"/>
      <c r="AX377" s="10"/>
      <c r="AY377" s="71"/>
      <c r="AZ377" s="156" t="e">
        <f>#REF!-#REF!</f>
        <v>#REF!</v>
      </c>
      <c r="BA377" s="156" t="e">
        <f>IF(C377="Scheme",IF(SUM(AJ377:AS377)&gt;0,IF(H377&lt;#REF!,H377-#REF!,0),0),0)</f>
        <v>#REF!</v>
      </c>
      <c r="BB377" s="156">
        <f t="shared" si="69"/>
        <v>-10</v>
      </c>
      <c r="BC377" s="49" t="s">
        <v>727</v>
      </c>
      <c r="BD377" s="49" t="s">
        <v>728</v>
      </c>
    </row>
    <row r="378" spans="1:57" s="49" customFormat="1" ht="150" outlineLevel="1" x14ac:dyDescent="0.25">
      <c r="A378" s="169"/>
      <c r="B378" s="169" t="s">
        <v>497</v>
      </c>
      <c r="C378" s="169" t="s">
        <v>54</v>
      </c>
      <c r="D378" s="29"/>
      <c r="E378" s="140"/>
      <c r="F378" s="69"/>
      <c r="G378" s="192"/>
      <c r="H378" s="216">
        <f>SUM(W378:AB378)</f>
        <v>10</v>
      </c>
      <c r="I378" s="10"/>
      <c r="J378" s="10"/>
      <c r="K378" s="69"/>
      <c r="L378" s="189"/>
      <c r="M378" s="189"/>
      <c r="N378" s="189"/>
      <c r="O378" s="300" t="s">
        <v>824</v>
      </c>
      <c r="P378" s="85"/>
      <c r="Q378" s="56"/>
      <c r="R378" s="56"/>
      <c r="S378" s="56"/>
      <c r="T378" s="56">
        <f t="shared" si="67"/>
        <v>0</v>
      </c>
      <c r="U378" s="56"/>
      <c r="V378" s="56"/>
      <c r="W378" s="85"/>
      <c r="X378" s="85"/>
      <c r="Y378" s="85">
        <v>10</v>
      </c>
      <c r="Z378" s="85"/>
      <c r="AA378" s="85"/>
      <c r="AB378" s="85"/>
      <c r="AC378" s="85"/>
      <c r="AD378" s="85"/>
      <c r="AE378" s="85"/>
      <c r="AF378" s="85"/>
      <c r="AG378" s="85"/>
      <c r="AH378" s="85"/>
      <c r="AI378" s="85"/>
      <c r="AJ378" s="56"/>
      <c r="AK378" s="56"/>
      <c r="AL378" s="56"/>
      <c r="AM378" s="56"/>
      <c r="AN378" s="80">
        <f t="shared" si="68"/>
        <v>0</v>
      </c>
      <c r="AO378" s="56"/>
      <c r="AP378" s="56"/>
      <c r="AQ378" s="85"/>
      <c r="AR378" s="85"/>
      <c r="AS378" s="85">
        <v>10</v>
      </c>
      <c r="AT378" s="85"/>
      <c r="AU378" s="85"/>
      <c r="AV378" s="85"/>
      <c r="AW378" s="56"/>
      <c r="AX378" s="10"/>
      <c r="AY378" s="71"/>
      <c r="AZ378" s="156" t="e">
        <f>#REF!-#REF!</f>
        <v>#REF!</v>
      </c>
      <c r="BA378" s="156" t="e">
        <f>IF(C378="Scheme",IF(SUM(AJ378:AS378)&gt;0,IF(H378&lt;#REF!,H378-#REF!,0),0),0)</f>
        <v>#REF!</v>
      </c>
      <c r="BB378" s="156">
        <f t="shared" si="69"/>
        <v>-10</v>
      </c>
      <c r="BC378" s="49" t="s">
        <v>727</v>
      </c>
      <c r="BD378" s="49" t="s">
        <v>728</v>
      </c>
    </row>
    <row r="379" spans="1:57" s="49" customFormat="1" ht="16.5" outlineLevel="1" x14ac:dyDescent="0.25">
      <c r="A379" s="25">
        <v>3</v>
      </c>
      <c r="B379" s="26" t="s">
        <v>498</v>
      </c>
      <c r="C379" s="25" t="s">
        <v>53</v>
      </c>
      <c r="D379" s="29"/>
      <c r="E379" s="140"/>
      <c r="F379" s="69"/>
      <c r="G379" s="192"/>
      <c r="H379" s="204">
        <v>25</v>
      </c>
      <c r="I379" s="10"/>
      <c r="J379" s="10"/>
      <c r="K379" s="69"/>
      <c r="L379" s="189"/>
      <c r="M379" s="189"/>
      <c r="N379" s="189"/>
      <c r="O379" s="10"/>
      <c r="P379" s="85"/>
      <c r="Q379" s="56"/>
      <c r="R379" s="56"/>
      <c r="S379" s="56"/>
      <c r="T379" s="56">
        <f t="shared" si="67"/>
        <v>0</v>
      </c>
      <c r="U379" s="56"/>
      <c r="V379" s="56"/>
      <c r="W379" s="85"/>
      <c r="X379" s="85"/>
      <c r="Y379" s="85"/>
      <c r="Z379" s="85"/>
      <c r="AA379" s="85"/>
      <c r="AB379" s="85"/>
      <c r="AC379" s="85"/>
      <c r="AD379" s="85"/>
      <c r="AE379" s="85"/>
      <c r="AF379" s="85"/>
      <c r="AG379" s="85"/>
      <c r="AH379" s="85"/>
      <c r="AI379" s="85"/>
      <c r="AJ379" s="56"/>
      <c r="AK379" s="56"/>
      <c r="AL379" s="56"/>
      <c r="AM379" s="56"/>
      <c r="AN379" s="80">
        <f t="shared" si="68"/>
        <v>0</v>
      </c>
      <c r="AO379" s="56"/>
      <c r="AP379" s="56"/>
      <c r="AQ379" s="85"/>
      <c r="AR379" s="85"/>
      <c r="AS379" s="85"/>
      <c r="AT379" s="85"/>
      <c r="AU379" s="85"/>
      <c r="AV379" s="85"/>
      <c r="AW379" s="56"/>
      <c r="AX379" s="10"/>
      <c r="AY379" s="71"/>
      <c r="AZ379" s="156" t="e">
        <f>#REF!-#REF!</f>
        <v>#REF!</v>
      </c>
      <c r="BA379" s="156">
        <f>IF(C379="Scheme",IF(SUM(AJ379:AS379)&gt;0,IF(H379&lt;#REF!,H379-#REF!,0),0),0)</f>
        <v>0</v>
      </c>
      <c r="BB379" s="156">
        <f t="shared" si="69"/>
        <v>0</v>
      </c>
    </row>
    <row r="380" spans="1:57" s="49" customFormat="1" ht="409.5" outlineLevel="1" x14ac:dyDescent="0.25">
      <c r="A380" s="169"/>
      <c r="B380" s="169" t="s">
        <v>499</v>
      </c>
      <c r="C380" s="169" t="s">
        <v>54</v>
      </c>
      <c r="D380" s="29"/>
      <c r="E380" s="140"/>
      <c r="F380" s="69"/>
      <c r="G380" s="192"/>
      <c r="H380" s="216">
        <f>SUM(W380:AB380)</f>
        <v>15</v>
      </c>
      <c r="I380" s="10"/>
      <c r="J380" s="10"/>
      <c r="K380" s="69"/>
      <c r="L380" s="189"/>
      <c r="M380" s="189"/>
      <c r="N380" s="189"/>
      <c r="O380" s="300" t="s">
        <v>825</v>
      </c>
      <c r="P380" s="85"/>
      <c r="Q380" s="56"/>
      <c r="R380" s="56"/>
      <c r="S380" s="56"/>
      <c r="T380" s="56">
        <f t="shared" si="67"/>
        <v>0</v>
      </c>
      <c r="U380" s="56"/>
      <c r="V380" s="56"/>
      <c r="W380" s="85"/>
      <c r="X380" s="85"/>
      <c r="Y380" s="205">
        <v>15</v>
      </c>
      <c r="Z380" s="85"/>
      <c r="AA380" s="85"/>
      <c r="AB380" s="85"/>
      <c r="AC380" s="85"/>
      <c r="AD380" s="85"/>
      <c r="AE380" s="85"/>
      <c r="AF380" s="85"/>
      <c r="AG380" s="85"/>
      <c r="AH380" s="85"/>
      <c r="AI380" s="85"/>
      <c r="AJ380" s="56"/>
      <c r="AK380" s="56"/>
      <c r="AL380" s="56"/>
      <c r="AM380" s="56"/>
      <c r="AN380" s="80">
        <f t="shared" si="68"/>
        <v>0</v>
      </c>
      <c r="AO380" s="56"/>
      <c r="AP380" s="56"/>
      <c r="AQ380" s="85"/>
      <c r="AR380" s="85"/>
      <c r="AS380" s="205">
        <v>15</v>
      </c>
      <c r="AT380" s="85"/>
      <c r="AU380" s="85"/>
      <c r="AV380" s="85"/>
      <c r="AW380" s="56"/>
      <c r="AX380" s="10"/>
      <c r="AY380" s="71"/>
      <c r="AZ380" s="156" t="e">
        <f>#REF!-#REF!</f>
        <v>#REF!</v>
      </c>
      <c r="BA380" s="156" t="e">
        <f>IF(C380="Scheme",IF(SUM(AJ380:AS380)&gt;0,IF(H380&lt;#REF!,H380-#REF!,0),0),0)</f>
        <v>#REF!</v>
      </c>
      <c r="BB380" s="156">
        <f t="shared" si="69"/>
        <v>-15</v>
      </c>
      <c r="BC380" s="49" t="s">
        <v>727</v>
      </c>
      <c r="BD380" s="49" t="s">
        <v>728</v>
      </c>
    </row>
    <row r="381" spans="1:57" s="49" customFormat="1" ht="135" outlineLevel="1" x14ac:dyDescent="0.25">
      <c r="A381" s="169"/>
      <c r="B381" s="169" t="s">
        <v>500</v>
      </c>
      <c r="C381" s="169" t="s">
        <v>54</v>
      </c>
      <c r="D381" s="29"/>
      <c r="E381" s="140"/>
      <c r="F381" s="69"/>
      <c r="G381" s="192"/>
      <c r="H381" s="216">
        <f>SUM(W381:AB381)</f>
        <v>5</v>
      </c>
      <c r="I381" s="10"/>
      <c r="J381" s="10"/>
      <c r="K381" s="69"/>
      <c r="L381" s="189"/>
      <c r="M381" s="189"/>
      <c r="N381" s="189"/>
      <c r="O381" s="300" t="s">
        <v>826</v>
      </c>
      <c r="P381" s="85"/>
      <c r="Q381" s="56"/>
      <c r="R381" s="56"/>
      <c r="S381" s="56"/>
      <c r="T381" s="56">
        <f t="shared" si="67"/>
        <v>0</v>
      </c>
      <c r="U381" s="56"/>
      <c r="V381" s="56"/>
      <c r="W381" s="85"/>
      <c r="X381" s="85"/>
      <c r="Y381" s="205">
        <v>5</v>
      </c>
      <c r="Z381" s="85"/>
      <c r="AA381" s="85"/>
      <c r="AB381" s="85"/>
      <c r="AC381" s="85"/>
      <c r="AD381" s="85"/>
      <c r="AE381" s="85"/>
      <c r="AF381" s="85"/>
      <c r="AG381" s="85"/>
      <c r="AH381" s="85"/>
      <c r="AI381" s="85"/>
      <c r="AJ381" s="56"/>
      <c r="AK381" s="56"/>
      <c r="AL381" s="56"/>
      <c r="AM381" s="56"/>
      <c r="AN381" s="80">
        <f t="shared" si="68"/>
        <v>0</v>
      </c>
      <c r="AO381" s="56"/>
      <c r="AP381" s="56"/>
      <c r="AQ381" s="85"/>
      <c r="AR381" s="85"/>
      <c r="AS381" s="205">
        <v>5</v>
      </c>
      <c r="AT381" s="85"/>
      <c r="AU381" s="85"/>
      <c r="AV381" s="85"/>
      <c r="AW381" s="56"/>
      <c r="AX381" s="10"/>
      <c r="AY381" s="71"/>
      <c r="AZ381" s="156" t="e">
        <f>#REF!-#REF!</f>
        <v>#REF!</v>
      </c>
      <c r="BA381" s="156" t="e">
        <f>IF(C381="Scheme",IF(SUM(AJ381:AS381)&gt;0,IF(H381&lt;#REF!,H381-#REF!,0),0),0)</f>
        <v>#REF!</v>
      </c>
      <c r="BB381" s="156">
        <f t="shared" si="69"/>
        <v>-5</v>
      </c>
      <c r="BC381" s="49" t="s">
        <v>727</v>
      </c>
      <c r="BD381" s="49" t="s">
        <v>728</v>
      </c>
    </row>
    <row r="382" spans="1:57" s="49" customFormat="1" ht="135" outlineLevel="1" x14ac:dyDescent="0.25">
      <c r="A382" s="169"/>
      <c r="B382" s="169" t="s">
        <v>501</v>
      </c>
      <c r="C382" s="169" t="s">
        <v>54</v>
      </c>
      <c r="D382" s="29"/>
      <c r="E382" s="140"/>
      <c r="F382" s="69"/>
      <c r="G382" s="192"/>
      <c r="H382" s="216">
        <f>SUM(W382:AB382)</f>
        <v>5</v>
      </c>
      <c r="I382" s="10"/>
      <c r="J382" s="10"/>
      <c r="K382" s="69"/>
      <c r="L382" s="189"/>
      <c r="M382" s="189"/>
      <c r="N382" s="189"/>
      <c r="O382" s="300" t="s">
        <v>827</v>
      </c>
      <c r="P382" s="85"/>
      <c r="Q382" s="56"/>
      <c r="R382" s="56"/>
      <c r="S382" s="56"/>
      <c r="T382" s="56">
        <f t="shared" si="67"/>
        <v>0</v>
      </c>
      <c r="U382" s="56"/>
      <c r="V382" s="56"/>
      <c r="W382" s="85"/>
      <c r="X382" s="85"/>
      <c r="Y382" s="205">
        <v>5</v>
      </c>
      <c r="Z382" s="85"/>
      <c r="AA382" s="85"/>
      <c r="AB382" s="85"/>
      <c r="AC382" s="85"/>
      <c r="AD382" s="85"/>
      <c r="AE382" s="85"/>
      <c r="AF382" s="85"/>
      <c r="AG382" s="85"/>
      <c r="AH382" s="85"/>
      <c r="AI382" s="85"/>
      <c r="AJ382" s="56"/>
      <c r="AK382" s="56"/>
      <c r="AL382" s="56"/>
      <c r="AM382" s="56"/>
      <c r="AN382" s="80">
        <f t="shared" si="68"/>
        <v>0</v>
      </c>
      <c r="AO382" s="56"/>
      <c r="AP382" s="56"/>
      <c r="AQ382" s="85"/>
      <c r="AR382" s="85"/>
      <c r="AS382" s="205">
        <v>5</v>
      </c>
      <c r="AT382" s="85"/>
      <c r="AU382" s="85"/>
      <c r="AV382" s="85"/>
      <c r="AW382" s="56"/>
      <c r="AX382" s="10"/>
      <c r="AY382" s="71"/>
      <c r="AZ382" s="156" t="e">
        <f>#REF!-#REF!</f>
        <v>#REF!</v>
      </c>
      <c r="BA382" s="156" t="e">
        <f>IF(C382="Scheme",IF(SUM(AJ382:AS382)&gt;0,IF(H382&lt;#REF!,H382-#REF!,0),0),0)</f>
        <v>#REF!</v>
      </c>
      <c r="BB382" s="156">
        <f t="shared" ref="BB382:BB413" si="70">IF(C382="scheme",G382-SUM(AJ382:AS382),0)</f>
        <v>-5</v>
      </c>
      <c r="BC382" s="49" t="s">
        <v>727</v>
      </c>
      <c r="BD382" s="49" t="s">
        <v>728</v>
      </c>
    </row>
    <row r="383" spans="1:57" s="49" customFormat="1" ht="15.75" outlineLevel="1" x14ac:dyDescent="0.25">
      <c r="A383" s="227"/>
      <c r="B383" s="227" t="s">
        <v>502</v>
      </c>
      <c r="C383" s="227"/>
      <c r="D383" s="29"/>
      <c r="E383" s="140"/>
      <c r="F383" s="69"/>
      <c r="G383" s="192"/>
      <c r="H383" s="206"/>
      <c r="I383" s="10"/>
      <c r="J383" s="10"/>
      <c r="K383" s="69"/>
      <c r="L383" s="189"/>
      <c r="M383" s="189"/>
      <c r="N383" s="189"/>
      <c r="O383" s="10"/>
      <c r="P383" s="85"/>
      <c r="Q383" s="56"/>
      <c r="R383" s="56"/>
      <c r="S383" s="56"/>
      <c r="T383" s="56">
        <f t="shared" si="67"/>
        <v>0</v>
      </c>
      <c r="U383" s="56"/>
      <c r="V383" s="56"/>
      <c r="W383" s="85"/>
      <c r="X383" s="85"/>
      <c r="Y383" s="85"/>
      <c r="Z383" s="85"/>
      <c r="AA383" s="85"/>
      <c r="AB383" s="85"/>
      <c r="AC383" s="85"/>
      <c r="AD383" s="85"/>
      <c r="AE383" s="85"/>
      <c r="AF383" s="85"/>
      <c r="AG383" s="85"/>
      <c r="AH383" s="85"/>
      <c r="AI383" s="85"/>
      <c r="AJ383" s="56"/>
      <c r="AK383" s="56"/>
      <c r="AL383" s="56"/>
      <c r="AM383" s="56"/>
      <c r="AN383" s="80">
        <f t="shared" si="68"/>
        <v>0</v>
      </c>
      <c r="AO383" s="56"/>
      <c r="AP383" s="56"/>
      <c r="AQ383" s="85"/>
      <c r="AR383" s="85"/>
      <c r="AS383" s="85"/>
      <c r="AT383" s="85"/>
      <c r="AU383" s="85"/>
      <c r="AV383" s="85"/>
      <c r="AW383" s="56"/>
      <c r="AX383" s="10"/>
      <c r="AY383" s="71"/>
      <c r="AZ383" s="156" t="e">
        <f>#REF!-#REF!</f>
        <v>#REF!</v>
      </c>
      <c r="BA383" s="156">
        <f>IF(C383="Scheme",IF(SUM(AJ383:AS383)&gt;0,IF(H383&lt;#REF!,H383-#REF!,0),0),0)</f>
        <v>0</v>
      </c>
      <c r="BB383" s="156">
        <f t="shared" si="70"/>
        <v>0</v>
      </c>
    </row>
    <row r="384" spans="1:57" s="49" customFormat="1" ht="31.5" outlineLevel="1" x14ac:dyDescent="0.25">
      <c r="A384" s="25">
        <v>1</v>
      </c>
      <c r="B384" s="26" t="s">
        <v>503</v>
      </c>
      <c r="C384" s="25" t="s">
        <v>53</v>
      </c>
      <c r="D384" s="29"/>
      <c r="E384" s="140"/>
      <c r="F384" s="69"/>
      <c r="G384" s="192"/>
      <c r="H384" s="204">
        <v>47.3</v>
      </c>
      <c r="I384" s="10"/>
      <c r="J384" s="10"/>
      <c r="K384" s="69"/>
      <c r="L384" s="189"/>
      <c r="M384" s="189"/>
      <c r="N384" s="189"/>
      <c r="O384" s="10"/>
      <c r="P384" s="85"/>
      <c r="Q384" s="56"/>
      <c r="R384" s="56"/>
      <c r="S384" s="56"/>
      <c r="T384" s="56">
        <f t="shared" si="67"/>
        <v>0</v>
      </c>
      <c r="U384" s="56"/>
      <c r="V384" s="56"/>
      <c r="W384" s="85"/>
      <c r="X384" s="85"/>
      <c r="Y384" s="85"/>
      <c r="Z384" s="85"/>
      <c r="AA384" s="85"/>
      <c r="AB384" s="85"/>
      <c r="AC384" s="85"/>
      <c r="AD384" s="85"/>
      <c r="AE384" s="85"/>
      <c r="AF384" s="85"/>
      <c r="AG384" s="85"/>
      <c r="AH384" s="85"/>
      <c r="AI384" s="85"/>
      <c r="AJ384" s="56"/>
      <c r="AK384" s="56"/>
      <c r="AL384" s="56"/>
      <c r="AM384" s="56"/>
      <c r="AN384" s="80">
        <f t="shared" si="68"/>
        <v>0</v>
      </c>
      <c r="AO384" s="56"/>
      <c r="AP384" s="56"/>
      <c r="AQ384" s="85"/>
      <c r="AR384" s="85"/>
      <c r="AS384" s="85"/>
      <c r="AT384" s="85"/>
      <c r="AU384" s="85"/>
      <c r="AV384" s="85"/>
      <c r="AW384" s="56"/>
      <c r="AX384" s="10"/>
      <c r="AY384" s="71"/>
      <c r="AZ384" s="156" t="e">
        <f>#REF!-#REF!</f>
        <v>#REF!</v>
      </c>
      <c r="BA384" s="156">
        <f>IF(C384="Scheme",IF(SUM(AJ384:AS384)&gt;0,IF(H384&lt;#REF!,H384-#REF!,0),0),0)</f>
        <v>0</v>
      </c>
      <c r="BB384" s="156">
        <f t="shared" si="70"/>
        <v>0</v>
      </c>
    </row>
    <row r="385" spans="1:56" s="49" customFormat="1" ht="409.5" outlineLevel="1" x14ac:dyDescent="0.25">
      <c r="A385" s="169"/>
      <c r="B385" s="169" t="s">
        <v>504</v>
      </c>
      <c r="C385" s="169" t="s">
        <v>54</v>
      </c>
      <c r="D385" s="29"/>
      <c r="E385" s="140"/>
      <c r="F385" s="69"/>
      <c r="G385" s="192"/>
      <c r="H385" s="216">
        <f>SUM(W385:AB385)</f>
        <v>47.3</v>
      </c>
      <c r="I385" s="10"/>
      <c r="J385" s="10"/>
      <c r="K385" s="69"/>
      <c r="L385" s="189"/>
      <c r="M385" s="189"/>
      <c r="N385" s="189"/>
      <c r="O385" s="305" t="s">
        <v>828</v>
      </c>
      <c r="P385" s="85"/>
      <c r="Q385" s="56"/>
      <c r="R385" s="56"/>
      <c r="S385" s="56"/>
      <c r="T385" s="56">
        <f t="shared" si="67"/>
        <v>0</v>
      </c>
      <c r="U385" s="56"/>
      <c r="V385" s="56"/>
      <c r="W385" s="85"/>
      <c r="X385" s="205">
        <v>7.3</v>
      </c>
      <c r="Y385" s="205">
        <v>10</v>
      </c>
      <c r="Z385" s="205">
        <v>10</v>
      </c>
      <c r="AA385" s="205">
        <v>10</v>
      </c>
      <c r="AB385" s="205">
        <v>10</v>
      </c>
      <c r="AC385" s="85"/>
      <c r="AD385" s="85"/>
      <c r="AE385" s="85"/>
      <c r="AF385" s="85"/>
      <c r="AG385" s="85"/>
      <c r="AH385" s="85"/>
      <c r="AI385" s="85"/>
      <c r="AJ385" s="56"/>
      <c r="AK385" s="56"/>
      <c r="AL385" s="56"/>
      <c r="AM385" s="56"/>
      <c r="AN385" s="80">
        <f t="shared" si="68"/>
        <v>0</v>
      </c>
      <c r="AO385" s="56"/>
      <c r="AP385" s="56"/>
      <c r="AQ385" s="85"/>
      <c r="AR385" s="205">
        <v>7.3</v>
      </c>
      <c r="AS385" s="205">
        <v>10</v>
      </c>
      <c r="AT385" s="205">
        <v>10</v>
      </c>
      <c r="AU385" s="205">
        <v>10</v>
      </c>
      <c r="AV385" s="205">
        <v>10</v>
      </c>
      <c r="AW385" s="56"/>
      <c r="AX385" s="10"/>
      <c r="AY385" s="71"/>
      <c r="AZ385" s="156" t="e">
        <f>#REF!-#REF!</f>
        <v>#REF!</v>
      </c>
      <c r="BA385" s="156" t="e">
        <f>IF(C385="Scheme",IF(SUM(AJ385:AS385)&gt;0,IF(H385&lt;#REF!,H385-#REF!,0),0),0)</f>
        <v>#REF!</v>
      </c>
      <c r="BB385" s="156">
        <f t="shared" si="70"/>
        <v>-17.3</v>
      </c>
      <c r="BC385" s="49" t="s">
        <v>727</v>
      </c>
      <c r="BD385" s="49" t="s">
        <v>728</v>
      </c>
    </row>
    <row r="386" spans="1:56" s="49" customFormat="1" ht="31.5" outlineLevel="1" x14ac:dyDescent="0.25">
      <c r="A386" s="25">
        <v>2</v>
      </c>
      <c r="B386" s="26" t="s">
        <v>508</v>
      </c>
      <c r="C386" s="25" t="s">
        <v>53</v>
      </c>
      <c r="D386" s="29"/>
      <c r="E386" s="140"/>
      <c r="F386" s="69"/>
      <c r="G386" s="192"/>
      <c r="H386" s="217">
        <f>H387+H388+H389</f>
        <v>25.679999999999996</v>
      </c>
      <c r="I386" s="10"/>
      <c r="J386" s="10"/>
      <c r="K386" s="69"/>
      <c r="L386" s="189"/>
      <c r="M386" s="189"/>
      <c r="N386" s="189"/>
      <c r="O386" s="10"/>
      <c r="P386" s="85"/>
      <c r="Q386" s="56"/>
      <c r="R386" s="56"/>
      <c r="S386" s="56"/>
      <c r="T386" s="56">
        <f t="shared" si="67"/>
        <v>0</v>
      </c>
      <c r="U386" s="56"/>
      <c r="V386" s="56"/>
      <c r="W386" s="85"/>
      <c r="X386" s="85"/>
      <c r="Y386" s="85"/>
      <c r="Z386" s="85"/>
      <c r="AA386" s="85"/>
      <c r="AB386" s="85"/>
      <c r="AC386" s="85"/>
      <c r="AD386" s="85"/>
      <c r="AE386" s="85"/>
      <c r="AF386" s="85"/>
      <c r="AG386" s="85"/>
      <c r="AH386" s="85"/>
      <c r="AI386" s="85"/>
      <c r="AJ386" s="56"/>
      <c r="AK386" s="56"/>
      <c r="AL386" s="56"/>
      <c r="AM386" s="56"/>
      <c r="AN386" s="80">
        <f t="shared" si="68"/>
        <v>0</v>
      </c>
      <c r="AO386" s="56"/>
      <c r="AP386" s="56"/>
      <c r="AQ386" s="85"/>
      <c r="AR386" s="85"/>
      <c r="AS386" s="85"/>
      <c r="AT386" s="85"/>
      <c r="AU386" s="85"/>
      <c r="AV386" s="85"/>
      <c r="AW386" s="56"/>
      <c r="AX386" s="10"/>
      <c r="AY386" s="71"/>
      <c r="AZ386" s="156" t="e">
        <f>#REF!-#REF!</f>
        <v>#REF!</v>
      </c>
      <c r="BA386" s="156">
        <f>IF(C386="Scheme",IF(SUM(AJ386:AS386)&gt;0,IF(H386&lt;#REF!,H386-#REF!,0),0),0)</f>
        <v>0</v>
      </c>
      <c r="BB386" s="156">
        <f t="shared" si="70"/>
        <v>0</v>
      </c>
    </row>
    <row r="387" spans="1:56" s="49" customFormat="1" ht="189" outlineLevel="1" x14ac:dyDescent="0.25">
      <c r="A387" s="169"/>
      <c r="B387" s="169" t="s">
        <v>509</v>
      </c>
      <c r="C387" s="169" t="s">
        <v>54</v>
      </c>
      <c r="D387" s="29"/>
      <c r="E387" s="140"/>
      <c r="F387" s="69"/>
      <c r="G387" s="192"/>
      <c r="H387" s="216">
        <f>SUM(W387:AB387)</f>
        <v>12.52</v>
      </c>
      <c r="I387" s="10"/>
      <c r="J387" s="10"/>
      <c r="K387" s="69"/>
      <c r="L387" s="189"/>
      <c r="M387" s="189"/>
      <c r="N387" s="189"/>
      <c r="O387" s="305" t="s">
        <v>829</v>
      </c>
      <c r="P387" s="85"/>
      <c r="Q387" s="56"/>
      <c r="R387" s="56"/>
      <c r="S387" s="56"/>
      <c r="T387" s="56">
        <f t="shared" si="67"/>
        <v>0</v>
      </c>
      <c r="U387" s="56"/>
      <c r="V387" s="56"/>
      <c r="W387" s="85"/>
      <c r="X387" s="205">
        <v>12.52</v>
      </c>
      <c r="Y387" s="85"/>
      <c r="Z387" s="85"/>
      <c r="AA387" s="85"/>
      <c r="AB387" s="85"/>
      <c r="AC387" s="85"/>
      <c r="AD387" s="85"/>
      <c r="AE387" s="85"/>
      <c r="AF387" s="85"/>
      <c r="AG387" s="85"/>
      <c r="AH387" s="85"/>
      <c r="AI387" s="85"/>
      <c r="AJ387" s="56"/>
      <c r="AK387" s="56"/>
      <c r="AL387" s="56"/>
      <c r="AM387" s="56"/>
      <c r="AN387" s="80">
        <f t="shared" si="68"/>
        <v>0</v>
      </c>
      <c r="AO387" s="56"/>
      <c r="AP387" s="56"/>
      <c r="AQ387" s="85"/>
      <c r="AR387" s="205">
        <v>12.52</v>
      </c>
      <c r="AS387" s="85"/>
      <c r="AT387" s="85"/>
      <c r="AU387" s="85"/>
      <c r="AV387" s="85"/>
      <c r="AW387" s="56"/>
      <c r="AX387" s="10"/>
      <c r="AY387" s="71"/>
      <c r="AZ387" s="156" t="e">
        <f>#REF!-#REF!</f>
        <v>#REF!</v>
      </c>
      <c r="BA387" s="156" t="e">
        <f>IF(C387="Scheme",IF(SUM(AJ387:AS387)&gt;0,IF(H387&lt;#REF!,H387-#REF!,0),0),0)</f>
        <v>#REF!</v>
      </c>
      <c r="BB387" s="156">
        <f t="shared" si="70"/>
        <v>-12.52</v>
      </c>
      <c r="BC387" s="49" t="s">
        <v>727</v>
      </c>
      <c r="BD387" s="49" t="s">
        <v>728</v>
      </c>
    </row>
    <row r="388" spans="1:56" s="49" customFormat="1" ht="409.5" outlineLevel="1" x14ac:dyDescent="0.25">
      <c r="A388" s="169"/>
      <c r="B388" s="169" t="s">
        <v>505</v>
      </c>
      <c r="C388" s="169" t="s">
        <v>54</v>
      </c>
      <c r="D388" s="29"/>
      <c r="E388" s="140"/>
      <c r="F388" s="69"/>
      <c r="G388" s="192"/>
      <c r="H388" s="216">
        <f>SUM(W388:AB388)</f>
        <v>12.35</v>
      </c>
      <c r="I388" s="10"/>
      <c r="J388" s="10"/>
      <c r="K388" s="69"/>
      <c r="L388" s="189"/>
      <c r="M388" s="189"/>
      <c r="N388" s="189"/>
      <c r="O388" s="306" t="s">
        <v>830</v>
      </c>
      <c r="P388" s="85"/>
      <c r="Q388" s="56"/>
      <c r="R388" s="56"/>
      <c r="S388" s="56"/>
      <c r="T388" s="56">
        <f t="shared" si="67"/>
        <v>0</v>
      </c>
      <c r="U388" s="56"/>
      <c r="V388" s="56"/>
      <c r="W388" s="85"/>
      <c r="X388" s="205">
        <v>2</v>
      </c>
      <c r="Y388" s="205">
        <v>4.3499999999999996</v>
      </c>
      <c r="Z388" s="205">
        <v>1</v>
      </c>
      <c r="AA388" s="205">
        <v>5</v>
      </c>
      <c r="AB388" s="205"/>
      <c r="AC388" s="85"/>
      <c r="AD388" s="85"/>
      <c r="AE388" s="85"/>
      <c r="AF388" s="85"/>
      <c r="AG388" s="85"/>
      <c r="AH388" s="85"/>
      <c r="AI388" s="85"/>
      <c r="AJ388" s="56"/>
      <c r="AK388" s="56"/>
      <c r="AL388" s="56"/>
      <c r="AM388" s="56"/>
      <c r="AN388" s="80">
        <f t="shared" si="68"/>
        <v>0</v>
      </c>
      <c r="AO388" s="56"/>
      <c r="AP388" s="56"/>
      <c r="AQ388" s="85"/>
      <c r="AR388" s="205">
        <v>2</v>
      </c>
      <c r="AS388" s="205">
        <v>4.3499999999999996</v>
      </c>
      <c r="AT388" s="205">
        <v>1</v>
      </c>
      <c r="AU388" s="205">
        <v>5</v>
      </c>
      <c r="AV388" s="205"/>
      <c r="AW388" s="56"/>
      <c r="AX388" s="10"/>
      <c r="AY388" s="71"/>
      <c r="AZ388" s="156" t="e">
        <f>#REF!-#REF!</f>
        <v>#REF!</v>
      </c>
      <c r="BA388" s="156" t="e">
        <f>IF(C388="Scheme",IF(SUM(AJ388:AS388)&gt;0,IF(H388&lt;#REF!,H388-#REF!,0),0),0)</f>
        <v>#REF!</v>
      </c>
      <c r="BB388" s="156">
        <f t="shared" si="70"/>
        <v>-6.35</v>
      </c>
      <c r="BC388" s="49" t="s">
        <v>727</v>
      </c>
      <c r="BD388" s="49" t="s">
        <v>728</v>
      </c>
    </row>
    <row r="389" spans="1:56" s="49" customFormat="1" ht="409.5" outlineLevel="1" x14ac:dyDescent="0.25">
      <c r="A389" s="169"/>
      <c r="B389" s="169" t="s">
        <v>506</v>
      </c>
      <c r="C389" s="169" t="s">
        <v>54</v>
      </c>
      <c r="D389" s="29"/>
      <c r="E389" s="140"/>
      <c r="F389" s="69"/>
      <c r="G389" s="192"/>
      <c r="H389" s="216">
        <f>SUM(W389:AB389)</f>
        <v>0.81</v>
      </c>
      <c r="I389" s="10"/>
      <c r="J389" s="10"/>
      <c r="K389" s="69"/>
      <c r="L389" s="189"/>
      <c r="M389" s="189"/>
      <c r="N389" s="189"/>
      <c r="O389" s="305" t="s">
        <v>831</v>
      </c>
      <c r="P389" s="85"/>
      <c r="Q389" s="56"/>
      <c r="R389" s="56"/>
      <c r="S389" s="56"/>
      <c r="T389" s="56">
        <f t="shared" si="67"/>
        <v>0</v>
      </c>
      <c r="U389" s="56"/>
      <c r="V389" s="56"/>
      <c r="W389" s="85"/>
      <c r="X389" s="205">
        <v>0.81</v>
      </c>
      <c r="Y389" s="205"/>
      <c r="Z389" s="205"/>
      <c r="AA389" s="205"/>
      <c r="AB389" s="205"/>
      <c r="AC389" s="85"/>
      <c r="AD389" s="85"/>
      <c r="AE389" s="85"/>
      <c r="AF389" s="85"/>
      <c r="AG389" s="85"/>
      <c r="AH389" s="85"/>
      <c r="AI389" s="85"/>
      <c r="AJ389" s="56"/>
      <c r="AK389" s="56"/>
      <c r="AL389" s="56"/>
      <c r="AM389" s="56"/>
      <c r="AN389" s="80">
        <f t="shared" si="68"/>
        <v>0</v>
      </c>
      <c r="AO389" s="56"/>
      <c r="AP389" s="56"/>
      <c r="AQ389" s="85"/>
      <c r="AR389" s="205">
        <v>0.81</v>
      </c>
      <c r="AS389" s="205"/>
      <c r="AT389" s="205"/>
      <c r="AU389" s="205"/>
      <c r="AV389" s="205"/>
      <c r="AW389" s="56"/>
      <c r="AX389" s="10"/>
      <c r="AY389" s="71"/>
      <c r="AZ389" s="156" t="e">
        <f>#REF!-#REF!</f>
        <v>#REF!</v>
      </c>
      <c r="BA389" s="156" t="e">
        <f>IF(C389="Scheme",IF(SUM(AJ389:AS389)&gt;0,IF(H389&lt;#REF!,H389-#REF!,0),0),0)</f>
        <v>#REF!</v>
      </c>
      <c r="BB389" s="156">
        <f t="shared" si="70"/>
        <v>-0.81</v>
      </c>
      <c r="BC389" s="49" t="s">
        <v>727</v>
      </c>
      <c r="BD389" s="49" t="s">
        <v>728</v>
      </c>
    </row>
    <row r="390" spans="1:56" s="49" customFormat="1" ht="47.25" outlineLevel="1" x14ac:dyDescent="0.25">
      <c r="A390" s="25">
        <v>3</v>
      </c>
      <c r="B390" s="26" t="s">
        <v>730</v>
      </c>
      <c r="C390" s="25" t="s">
        <v>53</v>
      </c>
      <c r="D390" s="29"/>
      <c r="E390" s="140"/>
      <c r="F390" s="69"/>
      <c r="G390" s="192"/>
      <c r="H390" s="217">
        <f>H391+H392+H393+H394</f>
        <v>29</v>
      </c>
      <c r="I390" s="10"/>
      <c r="J390" s="10"/>
      <c r="K390" s="69"/>
      <c r="L390" s="189"/>
      <c r="M390" s="189"/>
      <c r="N390" s="189"/>
      <c r="O390" s="10"/>
      <c r="P390" s="85"/>
      <c r="Q390" s="56"/>
      <c r="R390" s="56"/>
      <c r="S390" s="56"/>
      <c r="T390" s="56">
        <f t="shared" si="67"/>
        <v>0</v>
      </c>
      <c r="U390" s="56"/>
      <c r="V390" s="56"/>
      <c r="W390" s="85"/>
      <c r="X390" s="85"/>
      <c r="Y390" s="85"/>
      <c r="Z390" s="85"/>
      <c r="AA390" s="85"/>
      <c r="AB390" s="85"/>
      <c r="AC390" s="85"/>
      <c r="AD390" s="85"/>
      <c r="AE390" s="85"/>
      <c r="AF390" s="85"/>
      <c r="AG390" s="85"/>
      <c r="AH390" s="85"/>
      <c r="AI390" s="85"/>
      <c r="AJ390" s="56"/>
      <c r="AK390" s="56"/>
      <c r="AL390" s="56"/>
      <c r="AM390" s="56"/>
      <c r="AN390" s="80">
        <f t="shared" si="68"/>
        <v>0</v>
      </c>
      <c r="AO390" s="56"/>
      <c r="AP390" s="56"/>
      <c r="AQ390" s="85"/>
      <c r="AR390" s="85"/>
      <c r="AS390" s="85"/>
      <c r="AT390" s="85"/>
      <c r="AU390" s="85"/>
      <c r="AV390" s="85"/>
      <c r="AW390" s="56"/>
      <c r="AX390" s="10"/>
      <c r="AY390" s="71"/>
      <c r="AZ390" s="156" t="e">
        <f>#REF!-#REF!</f>
        <v>#REF!</v>
      </c>
      <c r="BA390" s="156">
        <f>IF(C390="Scheme",IF(SUM(AJ390:AS390)&gt;0,IF(H390&lt;#REF!,H390-#REF!,0),0),0)</f>
        <v>0</v>
      </c>
      <c r="BB390" s="156">
        <f t="shared" si="70"/>
        <v>0</v>
      </c>
    </row>
    <row r="391" spans="1:56" s="49" customFormat="1" ht="409.5" outlineLevel="1" x14ac:dyDescent="0.25">
      <c r="A391" s="169"/>
      <c r="B391" s="169" t="s">
        <v>510</v>
      </c>
      <c r="C391" s="169" t="s">
        <v>54</v>
      </c>
      <c r="D391" s="29"/>
      <c r="E391" s="140"/>
      <c r="F391" s="69"/>
      <c r="G391" s="192"/>
      <c r="H391" s="216">
        <f>SUM(W391:AB391)</f>
        <v>14</v>
      </c>
      <c r="I391" s="10"/>
      <c r="J391" s="10"/>
      <c r="K391" s="69"/>
      <c r="L391" s="189"/>
      <c r="M391" s="189"/>
      <c r="N391" s="189"/>
      <c r="O391" s="306" t="s">
        <v>832</v>
      </c>
      <c r="P391" s="85"/>
      <c r="Q391" s="56"/>
      <c r="R391" s="56"/>
      <c r="S391" s="56"/>
      <c r="T391" s="56">
        <f t="shared" si="67"/>
        <v>0</v>
      </c>
      <c r="U391" s="56"/>
      <c r="V391" s="56"/>
      <c r="W391" s="85"/>
      <c r="X391" s="205">
        <v>14</v>
      </c>
      <c r="Y391" s="205"/>
      <c r="Z391" s="85"/>
      <c r="AA391" s="85"/>
      <c r="AB391" s="85"/>
      <c r="AC391" s="85"/>
      <c r="AD391" s="85"/>
      <c r="AE391" s="85"/>
      <c r="AF391" s="85"/>
      <c r="AG391" s="85"/>
      <c r="AH391" s="85"/>
      <c r="AI391" s="85"/>
      <c r="AJ391" s="56"/>
      <c r="AK391" s="56"/>
      <c r="AL391" s="56"/>
      <c r="AM391" s="56"/>
      <c r="AN391" s="80">
        <f t="shared" si="68"/>
        <v>0</v>
      </c>
      <c r="AO391" s="56"/>
      <c r="AP391" s="56"/>
      <c r="AQ391" s="85"/>
      <c r="AR391" s="205">
        <v>14</v>
      </c>
      <c r="AS391" s="205"/>
      <c r="AT391" s="85"/>
      <c r="AU391" s="85"/>
      <c r="AV391" s="85"/>
      <c r="AW391" s="56"/>
      <c r="AX391" s="10"/>
      <c r="AY391" s="71"/>
      <c r="AZ391" s="156" t="e">
        <f>#REF!-#REF!</f>
        <v>#REF!</v>
      </c>
      <c r="BA391" s="156" t="e">
        <f>IF(C391="Scheme",IF(SUM(AJ391:AS391)&gt;0,IF(H391&lt;#REF!,H391-#REF!,0),0),0)</f>
        <v>#REF!</v>
      </c>
      <c r="BB391" s="156">
        <f t="shared" si="70"/>
        <v>-14</v>
      </c>
      <c r="BC391" s="49" t="s">
        <v>731</v>
      </c>
      <c r="BD391" s="49" t="s">
        <v>728</v>
      </c>
    </row>
    <row r="392" spans="1:56" s="49" customFormat="1" ht="409.5" outlineLevel="1" x14ac:dyDescent="0.25">
      <c r="A392" s="169"/>
      <c r="B392" s="169" t="s">
        <v>507</v>
      </c>
      <c r="C392" s="169" t="s">
        <v>54</v>
      </c>
      <c r="D392" s="29"/>
      <c r="E392" s="140"/>
      <c r="F392" s="69"/>
      <c r="G392" s="192"/>
      <c r="H392" s="216">
        <f>SUM(W392:AB392)</f>
        <v>6.8000000000000007</v>
      </c>
      <c r="I392" s="10"/>
      <c r="J392" s="10"/>
      <c r="K392" s="69"/>
      <c r="L392" s="189"/>
      <c r="M392" s="189"/>
      <c r="N392" s="189"/>
      <c r="O392" s="305" t="s">
        <v>833</v>
      </c>
      <c r="P392" s="85"/>
      <c r="Q392" s="56"/>
      <c r="R392" s="56"/>
      <c r="S392" s="56"/>
      <c r="T392" s="56">
        <f t="shared" ref="T392:T455" si="71">SUM(P392:S392)</f>
        <v>0</v>
      </c>
      <c r="U392" s="56"/>
      <c r="V392" s="56"/>
      <c r="W392" s="85"/>
      <c r="X392" s="205">
        <v>1.1000000000000001</v>
      </c>
      <c r="Y392" s="205">
        <v>5.7</v>
      </c>
      <c r="Z392" s="205"/>
      <c r="AA392" s="205"/>
      <c r="AB392" s="205"/>
      <c r="AC392" s="85"/>
      <c r="AD392" s="85"/>
      <c r="AE392" s="85"/>
      <c r="AF392" s="85"/>
      <c r="AG392" s="85"/>
      <c r="AH392" s="85"/>
      <c r="AI392" s="85"/>
      <c r="AJ392" s="56"/>
      <c r="AK392" s="56"/>
      <c r="AL392" s="56"/>
      <c r="AM392" s="56"/>
      <c r="AN392" s="80">
        <f t="shared" ref="AN392:AN455" si="72">SUM(AJ392:AM392)</f>
        <v>0</v>
      </c>
      <c r="AO392" s="56"/>
      <c r="AP392" s="56"/>
      <c r="AQ392" s="85"/>
      <c r="AR392" s="205">
        <v>1.1000000000000001</v>
      </c>
      <c r="AS392" s="205">
        <v>5.7</v>
      </c>
      <c r="AT392" s="205"/>
      <c r="AU392" s="205"/>
      <c r="AV392" s="205"/>
      <c r="AW392" s="56"/>
      <c r="AX392" s="10"/>
      <c r="AY392" s="71"/>
      <c r="AZ392" s="156" t="e">
        <f>#REF!-#REF!</f>
        <v>#REF!</v>
      </c>
      <c r="BA392" s="156" t="e">
        <f>IF(C392="Scheme",IF(SUM(AJ392:AS392)&gt;0,IF(H392&lt;#REF!,H392-#REF!,0),0),0)</f>
        <v>#REF!</v>
      </c>
      <c r="BB392" s="156">
        <f t="shared" si="70"/>
        <v>-6.8000000000000007</v>
      </c>
      <c r="BC392" s="49" t="s">
        <v>727</v>
      </c>
      <c r="BD392" s="49" t="s">
        <v>728</v>
      </c>
    </row>
    <row r="393" spans="1:56" s="49" customFormat="1" ht="330.75" outlineLevel="1" x14ac:dyDescent="0.25">
      <c r="A393" s="169"/>
      <c r="B393" s="169" t="s">
        <v>511</v>
      </c>
      <c r="C393" s="169" t="s">
        <v>54</v>
      </c>
      <c r="D393" s="29"/>
      <c r="E393" s="140"/>
      <c r="F393" s="69"/>
      <c r="G393" s="192"/>
      <c r="H393" s="216">
        <f>SUM(W393:AB393)</f>
        <v>1.8</v>
      </c>
      <c r="I393" s="10"/>
      <c r="J393" s="10"/>
      <c r="K393" s="69"/>
      <c r="L393" s="189"/>
      <c r="M393" s="189"/>
      <c r="N393" s="189"/>
      <c r="O393" s="305" t="s">
        <v>834</v>
      </c>
      <c r="P393" s="85"/>
      <c r="Q393" s="56"/>
      <c r="R393" s="56"/>
      <c r="S393" s="56"/>
      <c r="T393" s="56">
        <f t="shared" si="71"/>
        <v>0</v>
      </c>
      <c r="U393" s="56"/>
      <c r="V393" s="56"/>
      <c r="W393" s="85"/>
      <c r="X393" s="205"/>
      <c r="Y393" s="205">
        <v>1.8</v>
      </c>
      <c r="Z393" s="85"/>
      <c r="AA393" s="85"/>
      <c r="AB393" s="85"/>
      <c r="AC393" s="85"/>
      <c r="AD393" s="85"/>
      <c r="AE393" s="85"/>
      <c r="AF393" s="85"/>
      <c r="AG393" s="85"/>
      <c r="AH393" s="85"/>
      <c r="AI393" s="85"/>
      <c r="AJ393" s="56"/>
      <c r="AK393" s="56"/>
      <c r="AL393" s="56"/>
      <c r="AM393" s="56"/>
      <c r="AN393" s="80">
        <f t="shared" si="72"/>
        <v>0</v>
      </c>
      <c r="AO393" s="56"/>
      <c r="AP393" s="56"/>
      <c r="AQ393" s="85"/>
      <c r="AR393" s="205"/>
      <c r="AS393" s="205">
        <v>1.8</v>
      </c>
      <c r="AT393" s="85"/>
      <c r="AU393" s="85"/>
      <c r="AV393" s="85"/>
      <c r="AW393" s="56"/>
      <c r="AX393" s="10"/>
      <c r="AY393" s="71"/>
      <c r="AZ393" s="156" t="e">
        <f>#REF!-#REF!</f>
        <v>#REF!</v>
      </c>
      <c r="BA393" s="156" t="e">
        <f>IF(C393="Scheme",IF(SUM(AJ393:AS393)&gt;0,IF(H393&lt;#REF!,H393-#REF!,0),0),0)</f>
        <v>#REF!</v>
      </c>
      <c r="BB393" s="156">
        <f t="shared" si="70"/>
        <v>-1.8</v>
      </c>
      <c r="BC393" s="49" t="s">
        <v>727</v>
      </c>
      <c r="BD393" s="49" t="s">
        <v>728</v>
      </c>
    </row>
    <row r="394" spans="1:56" s="49" customFormat="1" ht="47.25" outlineLevel="1" x14ac:dyDescent="0.25">
      <c r="A394" s="169"/>
      <c r="B394" s="169" t="s">
        <v>478</v>
      </c>
      <c r="C394" s="169" t="s">
        <v>54</v>
      </c>
      <c r="D394" s="184"/>
      <c r="E394" s="69"/>
      <c r="F394" s="69"/>
      <c r="G394" s="10"/>
      <c r="H394" s="216">
        <f>SUM(W394:AB394)</f>
        <v>6.4</v>
      </c>
      <c r="I394" s="10"/>
      <c r="J394" s="10"/>
      <c r="K394" s="69"/>
      <c r="L394" s="189"/>
      <c r="M394" s="189"/>
      <c r="N394" s="189"/>
      <c r="O394" s="10"/>
      <c r="P394" s="56"/>
      <c r="Q394" s="85"/>
      <c r="R394" s="85"/>
      <c r="S394" s="85"/>
      <c r="T394" s="85">
        <f t="shared" si="71"/>
        <v>0</v>
      </c>
      <c r="U394" s="85"/>
      <c r="V394" s="85"/>
      <c r="W394" s="85"/>
      <c r="X394" s="85">
        <v>1.4</v>
      </c>
      <c r="Y394" s="85">
        <v>5</v>
      </c>
      <c r="Z394" s="85"/>
      <c r="AA394" s="85"/>
      <c r="AB394" s="85"/>
      <c r="AC394" s="115"/>
      <c r="AD394" s="115"/>
      <c r="AE394" s="115"/>
      <c r="AF394" s="115"/>
      <c r="AG394" s="115"/>
      <c r="AH394" s="115"/>
      <c r="AI394" s="115"/>
      <c r="AJ394" s="56"/>
      <c r="AK394" s="10"/>
      <c r="AL394" s="10"/>
      <c r="AM394" s="10"/>
      <c r="AN394" s="80">
        <f t="shared" si="72"/>
        <v>0</v>
      </c>
      <c r="AO394" s="10"/>
      <c r="AP394" s="10"/>
      <c r="AQ394" s="85"/>
      <c r="AR394" s="85">
        <v>1.4</v>
      </c>
      <c r="AS394" s="85">
        <v>5</v>
      </c>
      <c r="AT394" s="85"/>
      <c r="AU394" s="85"/>
      <c r="AV394" s="85"/>
      <c r="AW394" s="10"/>
      <c r="AX394" s="10"/>
      <c r="AY394" s="215"/>
      <c r="AZ394" s="156" t="e">
        <f>#REF!-#REF!</f>
        <v>#REF!</v>
      </c>
      <c r="BA394" s="156" t="e">
        <f>IF(C394="Scheme",IF(SUM(AJ394:AS394)&gt;0,IF(H394&lt;#REF!,H394-#REF!,0),0),0)</f>
        <v>#REF!</v>
      </c>
      <c r="BB394" s="156">
        <f t="shared" si="70"/>
        <v>-6.4</v>
      </c>
      <c r="BC394" s="49" t="s">
        <v>727</v>
      </c>
      <c r="BD394" s="49" t="s">
        <v>728</v>
      </c>
    </row>
    <row r="395" spans="1:56" s="49" customFormat="1" ht="16.5" outlineLevel="1" x14ac:dyDescent="0.25">
      <c r="A395" s="227"/>
      <c r="B395" s="227" t="s">
        <v>512</v>
      </c>
      <c r="C395" s="227"/>
      <c r="D395" s="29"/>
      <c r="E395" s="140"/>
      <c r="F395" s="69"/>
      <c r="G395" s="192"/>
      <c r="H395" s="204"/>
      <c r="I395" s="10"/>
      <c r="J395" s="10"/>
      <c r="K395" s="69"/>
      <c r="L395" s="189"/>
      <c r="M395" s="189"/>
      <c r="N395" s="189"/>
      <c r="O395" s="10"/>
      <c r="P395" s="85"/>
      <c r="Q395" s="56"/>
      <c r="R395" s="56"/>
      <c r="S395" s="56"/>
      <c r="T395" s="56">
        <f t="shared" si="71"/>
        <v>0</v>
      </c>
      <c r="U395" s="56"/>
      <c r="V395" s="56"/>
      <c r="W395" s="85"/>
      <c r="X395" s="85"/>
      <c r="Y395" s="85"/>
      <c r="Z395" s="85"/>
      <c r="AA395" s="85"/>
      <c r="AB395" s="85"/>
      <c r="AC395" s="85"/>
      <c r="AD395" s="85"/>
      <c r="AE395" s="85"/>
      <c r="AF395" s="85"/>
      <c r="AG395" s="85"/>
      <c r="AH395" s="85"/>
      <c r="AI395" s="85"/>
      <c r="AJ395" s="56"/>
      <c r="AK395" s="56"/>
      <c r="AL395" s="56"/>
      <c r="AM395" s="56"/>
      <c r="AN395" s="80">
        <f t="shared" si="72"/>
        <v>0</v>
      </c>
      <c r="AO395" s="56"/>
      <c r="AP395" s="56"/>
      <c r="AQ395" s="85"/>
      <c r="AR395" s="85"/>
      <c r="AS395" s="85"/>
      <c r="AT395" s="85"/>
      <c r="AU395" s="85"/>
      <c r="AV395" s="85"/>
      <c r="AW395" s="56"/>
      <c r="AX395" s="10"/>
      <c r="AY395" s="71"/>
      <c r="AZ395" s="156" t="e">
        <f>#REF!-#REF!</f>
        <v>#REF!</v>
      </c>
      <c r="BA395" s="156">
        <f>IF(C395="Scheme",IF(SUM(AJ395:AS395)&gt;0,IF(H395&lt;#REF!,H395-#REF!,0),0),0)</f>
        <v>0</v>
      </c>
      <c r="BB395" s="156">
        <f t="shared" si="70"/>
        <v>0</v>
      </c>
    </row>
    <row r="396" spans="1:56" s="49" customFormat="1" ht="78.75" outlineLevel="1" x14ac:dyDescent="0.25">
      <c r="A396" s="25">
        <v>1</v>
      </c>
      <c r="B396" s="26" t="s">
        <v>732</v>
      </c>
      <c r="C396" s="25" t="s">
        <v>53</v>
      </c>
      <c r="D396" s="29"/>
      <c r="E396" s="140"/>
      <c r="F396" s="69"/>
      <c r="G396" s="192"/>
      <c r="H396" s="204">
        <f>H397</f>
        <v>48.607999999999997</v>
      </c>
      <c r="I396" s="10"/>
      <c r="J396" s="10"/>
      <c r="K396" s="69"/>
      <c r="L396" s="189"/>
      <c r="M396" s="189"/>
      <c r="N396" s="189"/>
      <c r="O396" s="10"/>
      <c r="P396" s="85"/>
      <c r="Q396" s="56"/>
      <c r="R396" s="56"/>
      <c r="S396" s="56"/>
      <c r="T396" s="56">
        <f t="shared" si="71"/>
        <v>0</v>
      </c>
      <c r="U396" s="56"/>
      <c r="V396" s="56"/>
      <c r="W396" s="85"/>
      <c r="X396" s="85"/>
      <c r="Y396" s="85"/>
      <c r="Z396" s="85"/>
      <c r="AA396" s="85"/>
      <c r="AB396" s="85"/>
      <c r="AC396" s="85"/>
      <c r="AD396" s="85"/>
      <c r="AE396" s="85"/>
      <c r="AF396" s="85"/>
      <c r="AG396" s="85"/>
      <c r="AH396" s="85"/>
      <c r="AI396" s="85"/>
      <c r="AJ396" s="56"/>
      <c r="AK396" s="56"/>
      <c r="AL396" s="56"/>
      <c r="AM396" s="56"/>
      <c r="AN396" s="80">
        <f t="shared" si="72"/>
        <v>0</v>
      </c>
      <c r="AO396" s="56"/>
      <c r="AP396" s="56"/>
      <c r="AQ396" s="85"/>
      <c r="AR396" s="85"/>
      <c r="AS396" s="85"/>
      <c r="AT396" s="85"/>
      <c r="AU396" s="85"/>
      <c r="AV396" s="85"/>
      <c r="AW396" s="56"/>
      <c r="AX396" s="10"/>
      <c r="AY396" s="71"/>
      <c r="AZ396" s="156" t="e">
        <f>#REF!-#REF!</f>
        <v>#REF!</v>
      </c>
      <c r="BA396" s="156">
        <f>IF(C396="Scheme",IF(SUM(AJ396:AS396)&gt;0,IF(H396&lt;#REF!,H396-#REF!,0),0),0)</f>
        <v>0</v>
      </c>
      <c r="BB396" s="156">
        <f t="shared" si="70"/>
        <v>0</v>
      </c>
    </row>
    <row r="397" spans="1:56" s="49" customFormat="1" ht="409.5" outlineLevel="1" x14ac:dyDescent="0.25">
      <c r="A397" s="169"/>
      <c r="B397" s="169" t="s">
        <v>475</v>
      </c>
      <c r="C397" s="169" t="s">
        <v>54</v>
      </c>
      <c r="D397" s="29"/>
      <c r="E397" s="140"/>
      <c r="F397" s="69"/>
      <c r="G397" s="192"/>
      <c r="H397" s="216">
        <f>SUM(W397:AB397)</f>
        <v>48.607999999999997</v>
      </c>
      <c r="I397" s="10"/>
      <c r="J397" s="10"/>
      <c r="K397" s="69"/>
      <c r="L397" s="189"/>
      <c r="M397" s="189"/>
      <c r="N397" s="189"/>
      <c r="O397" s="307" t="s">
        <v>835</v>
      </c>
      <c r="P397" s="85"/>
      <c r="Q397" s="56"/>
      <c r="R397" s="56"/>
      <c r="S397" s="56"/>
      <c r="T397" s="56">
        <f t="shared" si="71"/>
        <v>0</v>
      </c>
      <c r="U397" s="56"/>
      <c r="V397" s="56"/>
      <c r="W397" s="85"/>
      <c r="X397" s="85"/>
      <c r="Y397" s="207">
        <v>24.303999999999998</v>
      </c>
      <c r="Z397" s="207">
        <v>24.303999999999998</v>
      </c>
      <c r="AA397" s="85"/>
      <c r="AB397" s="85"/>
      <c r="AC397" s="85"/>
      <c r="AD397" s="85"/>
      <c r="AE397" s="85"/>
      <c r="AF397" s="85"/>
      <c r="AG397" s="85"/>
      <c r="AH397" s="85"/>
      <c r="AI397" s="85"/>
      <c r="AJ397" s="56"/>
      <c r="AK397" s="56"/>
      <c r="AL397" s="56"/>
      <c r="AM397" s="56"/>
      <c r="AN397" s="80">
        <f t="shared" si="72"/>
        <v>0</v>
      </c>
      <c r="AO397" s="56"/>
      <c r="AP397" s="56"/>
      <c r="AQ397" s="85"/>
      <c r="AR397" s="85"/>
      <c r="AS397" s="207">
        <v>24.303999999999998</v>
      </c>
      <c r="AT397" s="207">
        <v>24.303999999999998</v>
      </c>
      <c r="AU397" s="85"/>
      <c r="AV397" s="85"/>
      <c r="AW397" s="56"/>
      <c r="AX397" s="10"/>
      <c r="AY397" s="71"/>
      <c r="AZ397" s="156" t="e">
        <f>#REF!-#REF!</f>
        <v>#REF!</v>
      </c>
      <c r="BA397" s="156" t="e">
        <f>IF(C397="Scheme",IF(SUM(AJ397:AS397)&gt;0,IF(H397&lt;#REF!,H397-#REF!,0),0),0)</f>
        <v>#REF!</v>
      </c>
      <c r="BB397" s="156">
        <f t="shared" si="70"/>
        <v>-24.303999999999998</v>
      </c>
      <c r="BC397" s="49" t="s">
        <v>727</v>
      </c>
      <c r="BD397" s="49" t="s">
        <v>728</v>
      </c>
    </row>
    <row r="398" spans="1:56" s="49" customFormat="1" ht="78.75" outlineLevel="1" x14ac:dyDescent="0.25">
      <c r="A398" s="25">
        <v>2</v>
      </c>
      <c r="B398" s="26" t="s">
        <v>733</v>
      </c>
      <c r="C398" s="25" t="s">
        <v>53</v>
      </c>
      <c r="D398" s="29"/>
      <c r="E398" s="140"/>
      <c r="F398" s="69"/>
      <c r="G398" s="192"/>
      <c r="H398" s="204">
        <f>SUM(H399:H405)</f>
        <v>25.39</v>
      </c>
      <c r="I398" s="10"/>
      <c r="J398" s="10"/>
      <c r="K398" s="69"/>
      <c r="L398" s="189"/>
      <c r="M398" s="189"/>
      <c r="N398" s="189"/>
      <c r="O398" s="10"/>
      <c r="P398" s="85"/>
      <c r="Q398" s="56"/>
      <c r="R398" s="56"/>
      <c r="S398" s="56"/>
      <c r="T398" s="56">
        <f t="shared" si="71"/>
        <v>0</v>
      </c>
      <c r="U398" s="56"/>
      <c r="V398" s="56"/>
      <c r="W398" s="85"/>
      <c r="X398" s="85"/>
      <c r="Y398" s="85"/>
      <c r="Z398" s="85"/>
      <c r="AA398" s="85"/>
      <c r="AB398" s="85"/>
      <c r="AC398" s="85"/>
      <c r="AD398" s="85"/>
      <c r="AE398" s="85"/>
      <c r="AF398" s="85"/>
      <c r="AG398" s="85"/>
      <c r="AH398" s="85"/>
      <c r="AI398" s="85"/>
      <c r="AJ398" s="56"/>
      <c r="AK398" s="56"/>
      <c r="AL398" s="56"/>
      <c r="AM398" s="56"/>
      <c r="AN398" s="80">
        <f t="shared" si="72"/>
        <v>0</v>
      </c>
      <c r="AO398" s="56"/>
      <c r="AP398" s="56"/>
      <c r="AQ398" s="85"/>
      <c r="AR398" s="85"/>
      <c r="AS398" s="85"/>
      <c r="AT398" s="85"/>
      <c r="AU398" s="85"/>
      <c r="AV398" s="85"/>
      <c r="AW398" s="56"/>
      <c r="AX398" s="10"/>
      <c r="AY398" s="71"/>
      <c r="AZ398" s="156" t="e">
        <f>#REF!-#REF!</f>
        <v>#REF!</v>
      </c>
      <c r="BA398" s="156">
        <f>IF(C398="Scheme",IF(SUM(AJ398:AS398)&gt;0,IF(H398&lt;#REF!,H398-#REF!,0),0),0)</f>
        <v>0</v>
      </c>
      <c r="BB398" s="156">
        <f t="shared" si="70"/>
        <v>0</v>
      </c>
    </row>
    <row r="399" spans="1:56" s="49" customFormat="1" ht="378" outlineLevel="1" x14ac:dyDescent="0.25">
      <c r="A399" s="169"/>
      <c r="B399" s="169" t="s">
        <v>514</v>
      </c>
      <c r="C399" s="169" t="s">
        <v>54</v>
      </c>
      <c r="D399" s="29"/>
      <c r="E399" s="140"/>
      <c r="F399" s="69"/>
      <c r="G399" s="192"/>
      <c r="H399" s="216">
        <f t="shared" ref="H399:H405" si="73">SUM(W399:AB399)</f>
        <v>6</v>
      </c>
      <c r="I399" s="10"/>
      <c r="J399" s="10"/>
      <c r="K399" s="69"/>
      <c r="L399" s="189"/>
      <c r="M399" s="189"/>
      <c r="N399" s="189"/>
      <c r="O399" s="307" t="s">
        <v>836</v>
      </c>
      <c r="P399" s="85"/>
      <c r="Q399" s="56"/>
      <c r="R399" s="56"/>
      <c r="S399" s="56"/>
      <c r="T399" s="56">
        <f t="shared" si="71"/>
        <v>0</v>
      </c>
      <c r="U399" s="56"/>
      <c r="V399" s="56"/>
      <c r="W399" s="85"/>
      <c r="X399" s="85"/>
      <c r="Y399" s="85"/>
      <c r="Z399" s="205"/>
      <c r="AA399" s="205">
        <v>3</v>
      </c>
      <c r="AB399" s="205">
        <v>3</v>
      </c>
      <c r="AC399" s="85"/>
      <c r="AD399" s="85"/>
      <c r="AE399" s="85"/>
      <c r="AF399" s="85"/>
      <c r="AG399" s="85"/>
      <c r="AH399" s="85"/>
      <c r="AI399" s="85"/>
      <c r="AJ399" s="56"/>
      <c r="AK399" s="56"/>
      <c r="AL399" s="56"/>
      <c r="AM399" s="56"/>
      <c r="AN399" s="80">
        <f t="shared" si="72"/>
        <v>0</v>
      </c>
      <c r="AO399" s="56"/>
      <c r="AP399" s="56"/>
      <c r="AQ399" s="85"/>
      <c r="AR399" s="85"/>
      <c r="AS399" s="85"/>
      <c r="AT399" s="205"/>
      <c r="AU399" s="205">
        <v>3</v>
      </c>
      <c r="AV399" s="205">
        <v>3</v>
      </c>
      <c r="AW399" s="56"/>
      <c r="AX399" s="10"/>
      <c r="AY399" s="71"/>
      <c r="AZ399" s="156" t="e">
        <f>#REF!-#REF!</f>
        <v>#REF!</v>
      </c>
      <c r="BA399" s="156">
        <f>IF(C399="Scheme",IF(SUM(AJ399:AS399)&gt;0,IF(H399&lt;#REF!,H399-#REF!,0),0),0)</f>
        <v>0</v>
      </c>
      <c r="BB399" s="156">
        <f t="shared" si="70"/>
        <v>0</v>
      </c>
      <c r="BC399" s="49" t="s">
        <v>727</v>
      </c>
      <c r="BD399" s="49" t="s">
        <v>728</v>
      </c>
    </row>
    <row r="400" spans="1:56" s="49" customFormat="1" ht="378" outlineLevel="1" x14ac:dyDescent="0.25">
      <c r="A400" s="169"/>
      <c r="B400" s="169" t="s">
        <v>515</v>
      </c>
      <c r="C400" s="169" t="s">
        <v>54</v>
      </c>
      <c r="D400" s="29"/>
      <c r="E400" s="140"/>
      <c r="F400" s="69"/>
      <c r="G400" s="192"/>
      <c r="H400" s="216">
        <f t="shared" si="73"/>
        <v>3.89</v>
      </c>
      <c r="I400" s="10"/>
      <c r="J400" s="10"/>
      <c r="K400" s="69"/>
      <c r="L400" s="189"/>
      <c r="M400" s="189"/>
      <c r="N400" s="189"/>
      <c r="O400" s="307" t="s">
        <v>836</v>
      </c>
      <c r="P400" s="85"/>
      <c r="Q400" s="56"/>
      <c r="R400" s="56"/>
      <c r="S400" s="56"/>
      <c r="T400" s="56">
        <f t="shared" si="71"/>
        <v>0</v>
      </c>
      <c r="U400" s="56"/>
      <c r="V400" s="56"/>
      <c r="W400" s="85"/>
      <c r="X400" s="85"/>
      <c r="Y400" s="205">
        <v>3.89</v>
      </c>
      <c r="Z400" s="85"/>
      <c r="AA400" s="85"/>
      <c r="AB400" s="85"/>
      <c r="AC400" s="85"/>
      <c r="AD400" s="85"/>
      <c r="AE400" s="85"/>
      <c r="AF400" s="85"/>
      <c r="AG400" s="85"/>
      <c r="AH400" s="85"/>
      <c r="AI400" s="85"/>
      <c r="AJ400" s="56"/>
      <c r="AK400" s="56"/>
      <c r="AL400" s="56"/>
      <c r="AM400" s="56"/>
      <c r="AN400" s="80">
        <f t="shared" si="72"/>
        <v>0</v>
      </c>
      <c r="AO400" s="56"/>
      <c r="AP400" s="56"/>
      <c r="AQ400" s="85"/>
      <c r="AR400" s="85"/>
      <c r="AS400" s="205">
        <v>3.89</v>
      </c>
      <c r="AT400" s="85"/>
      <c r="AU400" s="85"/>
      <c r="AV400" s="85"/>
      <c r="AW400" s="56"/>
      <c r="AX400" s="10"/>
      <c r="AY400" s="71"/>
      <c r="AZ400" s="156" t="e">
        <f>#REF!-#REF!</f>
        <v>#REF!</v>
      </c>
      <c r="BA400" s="156" t="e">
        <f>IF(C400="Scheme",IF(SUM(AJ400:AS400)&gt;0,IF(H400&lt;#REF!,H400-#REF!,0),0),0)</f>
        <v>#REF!</v>
      </c>
      <c r="BB400" s="156">
        <f t="shared" si="70"/>
        <v>-3.89</v>
      </c>
      <c r="BC400" s="49" t="s">
        <v>727</v>
      </c>
      <c r="BD400" s="49" t="s">
        <v>728</v>
      </c>
    </row>
    <row r="401" spans="1:56" s="49" customFormat="1" ht="94.5" outlineLevel="1" x14ac:dyDescent="0.25">
      <c r="A401" s="169"/>
      <c r="B401" s="169" t="s">
        <v>513</v>
      </c>
      <c r="C401" s="169" t="s">
        <v>54</v>
      </c>
      <c r="D401" s="29"/>
      <c r="E401" s="140"/>
      <c r="F401" s="69"/>
      <c r="G401" s="192"/>
      <c r="H401" s="216">
        <f t="shared" si="73"/>
        <v>3</v>
      </c>
      <c r="I401" s="10"/>
      <c r="J401" s="10"/>
      <c r="K401" s="69"/>
      <c r="L401" s="189"/>
      <c r="M401" s="189"/>
      <c r="N401" s="189"/>
      <c r="O401" s="308" t="s">
        <v>837</v>
      </c>
      <c r="P401" s="85"/>
      <c r="Q401" s="56"/>
      <c r="R401" s="56"/>
      <c r="S401" s="56"/>
      <c r="T401" s="56">
        <f t="shared" si="71"/>
        <v>0</v>
      </c>
      <c r="U401" s="56"/>
      <c r="V401" s="56"/>
      <c r="W401" s="85"/>
      <c r="X401" s="85"/>
      <c r="Y401" s="85">
        <v>3</v>
      </c>
      <c r="Z401" s="85"/>
      <c r="AA401" s="85"/>
      <c r="AB401" s="85"/>
      <c r="AC401" s="85"/>
      <c r="AD401" s="85"/>
      <c r="AE401" s="85"/>
      <c r="AF401" s="85"/>
      <c r="AG401" s="85"/>
      <c r="AH401" s="85"/>
      <c r="AI401" s="85"/>
      <c r="AJ401" s="56"/>
      <c r="AK401" s="56"/>
      <c r="AL401" s="56"/>
      <c r="AM401" s="56"/>
      <c r="AN401" s="80">
        <f t="shared" si="72"/>
        <v>0</v>
      </c>
      <c r="AO401" s="56"/>
      <c r="AP401" s="56"/>
      <c r="AQ401" s="85"/>
      <c r="AR401" s="85"/>
      <c r="AS401" s="85">
        <v>3</v>
      </c>
      <c r="AT401" s="85"/>
      <c r="AU401" s="85"/>
      <c r="AV401" s="85"/>
      <c r="AW401" s="56"/>
      <c r="AX401" s="10"/>
      <c r="AY401" s="71"/>
      <c r="AZ401" s="156" t="e">
        <f>#REF!-#REF!</f>
        <v>#REF!</v>
      </c>
      <c r="BA401" s="156" t="e">
        <f>IF(C401="Scheme",IF(SUM(AJ401:AS401)&gt;0,IF(H401&lt;#REF!,H401-#REF!,0),0),0)</f>
        <v>#REF!</v>
      </c>
      <c r="BB401" s="156">
        <f t="shared" si="70"/>
        <v>-3</v>
      </c>
      <c r="BC401" s="49" t="s">
        <v>727</v>
      </c>
      <c r="BD401" s="49" t="s">
        <v>728</v>
      </c>
    </row>
    <row r="402" spans="1:56" s="49" customFormat="1" ht="378" outlineLevel="1" x14ac:dyDescent="0.25">
      <c r="A402" s="169"/>
      <c r="B402" s="169" t="s">
        <v>516</v>
      </c>
      <c r="C402" s="169" t="s">
        <v>54</v>
      </c>
      <c r="D402" s="29"/>
      <c r="E402" s="140"/>
      <c r="F402" s="69"/>
      <c r="G402" s="192"/>
      <c r="H402" s="216">
        <f t="shared" si="73"/>
        <v>3.5</v>
      </c>
      <c r="I402" s="10"/>
      <c r="J402" s="10"/>
      <c r="K402" s="69"/>
      <c r="L402" s="189"/>
      <c r="M402" s="189"/>
      <c r="N402" s="189"/>
      <c r="O402" s="307" t="s">
        <v>836</v>
      </c>
      <c r="P402" s="85"/>
      <c r="Q402" s="56"/>
      <c r="R402" s="56"/>
      <c r="S402" s="56"/>
      <c r="T402" s="56">
        <f t="shared" si="71"/>
        <v>0</v>
      </c>
      <c r="U402" s="56"/>
      <c r="V402" s="56"/>
      <c r="W402" s="85"/>
      <c r="X402" s="85"/>
      <c r="Y402" s="85"/>
      <c r="Z402" s="205">
        <v>3.5</v>
      </c>
      <c r="AA402" s="85"/>
      <c r="AB402" s="85"/>
      <c r="AC402" s="85"/>
      <c r="AD402" s="85"/>
      <c r="AE402" s="85"/>
      <c r="AF402" s="85"/>
      <c r="AG402" s="85"/>
      <c r="AH402" s="85"/>
      <c r="AI402" s="85"/>
      <c r="AJ402" s="56"/>
      <c r="AK402" s="56"/>
      <c r="AL402" s="56"/>
      <c r="AM402" s="56"/>
      <c r="AN402" s="80">
        <f t="shared" si="72"/>
        <v>0</v>
      </c>
      <c r="AO402" s="56"/>
      <c r="AP402" s="56"/>
      <c r="AQ402" s="85"/>
      <c r="AR402" s="85"/>
      <c r="AS402" s="85"/>
      <c r="AT402" s="205">
        <v>3.5</v>
      </c>
      <c r="AU402" s="85"/>
      <c r="AV402" s="85"/>
      <c r="AW402" s="56"/>
      <c r="AX402" s="10"/>
      <c r="AY402" s="71"/>
      <c r="AZ402" s="156" t="e">
        <f>#REF!-#REF!</f>
        <v>#REF!</v>
      </c>
      <c r="BA402" s="156">
        <f>IF(C402="Scheme",IF(SUM(AJ402:AS402)&gt;0,IF(H402&lt;#REF!,H402-#REF!,0),0),0)</f>
        <v>0</v>
      </c>
      <c r="BB402" s="156">
        <f t="shared" si="70"/>
        <v>0</v>
      </c>
      <c r="BC402" s="49" t="s">
        <v>727</v>
      </c>
      <c r="BD402" s="49" t="s">
        <v>728</v>
      </c>
    </row>
    <row r="403" spans="1:56" s="49" customFormat="1" ht="378" outlineLevel="1" x14ac:dyDescent="0.25">
      <c r="A403" s="169"/>
      <c r="B403" s="169" t="s">
        <v>517</v>
      </c>
      <c r="C403" s="169" t="s">
        <v>54</v>
      </c>
      <c r="D403" s="29"/>
      <c r="E403" s="140"/>
      <c r="F403" s="69"/>
      <c r="G403" s="192"/>
      <c r="H403" s="216">
        <f t="shared" si="73"/>
        <v>3</v>
      </c>
      <c r="I403" s="10"/>
      <c r="J403" s="10"/>
      <c r="K403" s="69"/>
      <c r="L403" s="189"/>
      <c r="M403" s="189"/>
      <c r="N403" s="189"/>
      <c r="O403" s="307" t="s">
        <v>836</v>
      </c>
      <c r="P403" s="85"/>
      <c r="Q403" s="56"/>
      <c r="R403" s="56"/>
      <c r="S403" s="56"/>
      <c r="T403" s="56">
        <f t="shared" si="71"/>
        <v>0</v>
      </c>
      <c r="U403" s="56"/>
      <c r="V403" s="56"/>
      <c r="W403" s="85"/>
      <c r="X403" s="85"/>
      <c r="Y403" s="85"/>
      <c r="Z403" s="85">
        <v>3</v>
      </c>
      <c r="AA403" s="85"/>
      <c r="AB403" s="85"/>
      <c r="AC403" s="85"/>
      <c r="AD403" s="85"/>
      <c r="AE403" s="85"/>
      <c r="AF403" s="85"/>
      <c r="AG403" s="85"/>
      <c r="AH403" s="85"/>
      <c r="AI403" s="85"/>
      <c r="AJ403" s="56"/>
      <c r="AK403" s="56"/>
      <c r="AL403" s="56"/>
      <c r="AM403" s="56"/>
      <c r="AN403" s="80">
        <f t="shared" si="72"/>
        <v>0</v>
      </c>
      <c r="AO403" s="56"/>
      <c r="AP403" s="56"/>
      <c r="AQ403" s="85"/>
      <c r="AR403" s="85"/>
      <c r="AS403" s="85"/>
      <c r="AT403" s="85">
        <v>3</v>
      </c>
      <c r="AU403" s="85"/>
      <c r="AV403" s="85"/>
      <c r="AW403" s="56"/>
      <c r="AX403" s="10"/>
      <c r="AY403" s="71"/>
      <c r="AZ403" s="156" t="e">
        <f>#REF!-#REF!</f>
        <v>#REF!</v>
      </c>
      <c r="BA403" s="156">
        <f>IF(C403="Scheme",IF(SUM(AJ403:AS403)&gt;0,IF(H403&lt;#REF!,H403-#REF!,0),0),0)</f>
        <v>0</v>
      </c>
      <c r="BB403" s="156">
        <f t="shared" si="70"/>
        <v>0</v>
      </c>
      <c r="BC403" s="49" t="s">
        <v>727</v>
      </c>
      <c r="BD403" s="49" t="s">
        <v>728</v>
      </c>
    </row>
    <row r="404" spans="1:56" s="49" customFormat="1" ht="94.5" outlineLevel="1" x14ac:dyDescent="0.25">
      <c r="A404" s="169"/>
      <c r="B404" s="169" t="s">
        <v>518</v>
      </c>
      <c r="C404" s="169" t="s">
        <v>54</v>
      </c>
      <c r="D404" s="29"/>
      <c r="E404" s="140"/>
      <c r="F404" s="69"/>
      <c r="G404" s="192"/>
      <c r="H404" s="216">
        <f t="shared" si="73"/>
        <v>3</v>
      </c>
      <c r="I404" s="10"/>
      <c r="J404" s="10"/>
      <c r="K404" s="69"/>
      <c r="L404" s="189"/>
      <c r="M404" s="189"/>
      <c r="N404" s="189"/>
      <c r="O404" s="308" t="s">
        <v>837</v>
      </c>
      <c r="P404" s="85"/>
      <c r="Q404" s="56"/>
      <c r="R404" s="56"/>
      <c r="S404" s="56"/>
      <c r="T404" s="56">
        <f t="shared" si="71"/>
        <v>0</v>
      </c>
      <c r="U404" s="56"/>
      <c r="V404" s="56"/>
      <c r="W404" s="85"/>
      <c r="X404" s="85"/>
      <c r="Y404" s="85">
        <v>3</v>
      </c>
      <c r="Z404" s="85"/>
      <c r="AA404" s="85"/>
      <c r="AB404" s="85"/>
      <c r="AC404" s="85"/>
      <c r="AD404" s="85"/>
      <c r="AE404" s="85"/>
      <c r="AF404" s="85"/>
      <c r="AG404" s="85"/>
      <c r="AH404" s="85"/>
      <c r="AI404" s="85"/>
      <c r="AJ404" s="56"/>
      <c r="AK404" s="56"/>
      <c r="AL404" s="56"/>
      <c r="AM404" s="56"/>
      <c r="AN404" s="80">
        <f t="shared" si="72"/>
        <v>0</v>
      </c>
      <c r="AO404" s="56"/>
      <c r="AP404" s="56"/>
      <c r="AQ404" s="85"/>
      <c r="AR404" s="85"/>
      <c r="AS404" s="85">
        <v>3</v>
      </c>
      <c r="AT404" s="85"/>
      <c r="AU404" s="85"/>
      <c r="AV404" s="85"/>
      <c r="AW404" s="56"/>
      <c r="AX404" s="10"/>
      <c r="AY404" s="71"/>
      <c r="AZ404" s="156" t="e">
        <f>#REF!-#REF!</f>
        <v>#REF!</v>
      </c>
      <c r="BA404" s="156" t="e">
        <f>IF(C404="Scheme",IF(SUM(AJ404:AS404)&gt;0,IF(H404&lt;#REF!,H404-#REF!,0),0),0)</f>
        <v>#REF!</v>
      </c>
      <c r="BB404" s="156">
        <f t="shared" si="70"/>
        <v>-3</v>
      </c>
      <c r="BC404" s="49" t="s">
        <v>727</v>
      </c>
      <c r="BD404" s="49" t="s">
        <v>728</v>
      </c>
    </row>
    <row r="405" spans="1:56" s="49" customFormat="1" ht="94.5" outlineLevel="1" x14ac:dyDescent="0.25">
      <c r="A405" s="169"/>
      <c r="B405" s="169" t="s">
        <v>519</v>
      </c>
      <c r="C405" s="169" t="s">
        <v>54</v>
      </c>
      <c r="D405" s="29"/>
      <c r="E405" s="140"/>
      <c r="F405" s="69"/>
      <c r="G405" s="192"/>
      <c r="H405" s="216">
        <f t="shared" si="73"/>
        <v>3</v>
      </c>
      <c r="I405" s="10"/>
      <c r="J405" s="10"/>
      <c r="K405" s="69"/>
      <c r="L405" s="189"/>
      <c r="M405" s="189"/>
      <c r="N405" s="189"/>
      <c r="O405" s="308" t="s">
        <v>837</v>
      </c>
      <c r="P405" s="85"/>
      <c r="Q405" s="56"/>
      <c r="R405" s="56"/>
      <c r="S405" s="56"/>
      <c r="T405" s="56">
        <f t="shared" si="71"/>
        <v>0</v>
      </c>
      <c r="U405" s="56"/>
      <c r="V405" s="56"/>
      <c r="W405" s="85"/>
      <c r="X405" s="85"/>
      <c r="Y405" s="85">
        <v>3</v>
      </c>
      <c r="Z405" s="85"/>
      <c r="AA405" s="85"/>
      <c r="AB405" s="85"/>
      <c r="AC405" s="85"/>
      <c r="AD405" s="85"/>
      <c r="AE405" s="85"/>
      <c r="AF405" s="85"/>
      <c r="AG405" s="85"/>
      <c r="AH405" s="85"/>
      <c r="AI405" s="85"/>
      <c r="AJ405" s="56"/>
      <c r="AK405" s="56"/>
      <c r="AL405" s="56"/>
      <c r="AM405" s="56"/>
      <c r="AN405" s="80">
        <f t="shared" si="72"/>
        <v>0</v>
      </c>
      <c r="AO405" s="56"/>
      <c r="AP405" s="56"/>
      <c r="AQ405" s="85"/>
      <c r="AR405" s="85"/>
      <c r="AS405" s="85">
        <v>3</v>
      </c>
      <c r="AT405" s="85"/>
      <c r="AU405" s="85"/>
      <c r="AV405" s="85"/>
      <c r="AW405" s="56"/>
      <c r="AX405" s="10"/>
      <c r="AY405" s="71"/>
      <c r="AZ405" s="156" t="e">
        <f>#REF!-#REF!</f>
        <v>#REF!</v>
      </c>
      <c r="BA405" s="156" t="e">
        <f>IF(C405="Scheme",IF(SUM(AJ405:AS405)&gt;0,IF(H405&lt;#REF!,H405-#REF!,0),0),0)</f>
        <v>#REF!</v>
      </c>
      <c r="BB405" s="156">
        <f t="shared" si="70"/>
        <v>-3</v>
      </c>
      <c r="BC405" s="49" t="s">
        <v>727</v>
      </c>
      <c r="BD405" s="49" t="s">
        <v>728</v>
      </c>
    </row>
    <row r="406" spans="1:56" s="49" customFormat="1" ht="47.25" outlineLevel="1" x14ac:dyDescent="0.25">
      <c r="A406" s="25">
        <v>3</v>
      </c>
      <c r="B406" s="26" t="s">
        <v>520</v>
      </c>
      <c r="C406" s="25" t="s">
        <v>53</v>
      </c>
      <c r="D406" s="29"/>
      <c r="E406" s="140"/>
      <c r="F406" s="69"/>
      <c r="G406" s="192"/>
      <c r="H406" s="204">
        <v>30</v>
      </c>
      <c r="I406" s="10"/>
      <c r="J406" s="10"/>
      <c r="K406" s="69"/>
      <c r="L406" s="189"/>
      <c r="M406" s="189"/>
      <c r="N406" s="189"/>
      <c r="O406" s="10"/>
      <c r="P406" s="85"/>
      <c r="Q406" s="56"/>
      <c r="R406" s="56"/>
      <c r="S406" s="56"/>
      <c r="T406" s="56">
        <f t="shared" si="71"/>
        <v>0</v>
      </c>
      <c r="U406" s="56"/>
      <c r="V406" s="56"/>
      <c r="W406" s="85"/>
      <c r="X406" s="85"/>
      <c r="Y406" s="85"/>
      <c r="Z406" s="85"/>
      <c r="AA406" s="85"/>
      <c r="AB406" s="85"/>
      <c r="AC406" s="85"/>
      <c r="AD406" s="85"/>
      <c r="AE406" s="85"/>
      <c r="AF406" s="85"/>
      <c r="AG406" s="85"/>
      <c r="AH406" s="85"/>
      <c r="AI406" s="85"/>
      <c r="AJ406" s="56"/>
      <c r="AK406" s="56"/>
      <c r="AL406" s="56"/>
      <c r="AM406" s="56"/>
      <c r="AN406" s="80">
        <f t="shared" si="72"/>
        <v>0</v>
      </c>
      <c r="AO406" s="56"/>
      <c r="AP406" s="56"/>
      <c r="AQ406" s="85"/>
      <c r="AR406" s="85"/>
      <c r="AS406" s="85"/>
      <c r="AT406" s="85"/>
      <c r="AU406" s="85"/>
      <c r="AV406" s="85"/>
      <c r="AW406" s="56"/>
      <c r="AX406" s="10"/>
      <c r="AY406" s="71"/>
      <c r="AZ406" s="156" t="e">
        <f>#REF!-#REF!</f>
        <v>#REF!</v>
      </c>
      <c r="BA406" s="156">
        <f>IF(C406="Scheme",IF(SUM(AJ406:AS406)&gt;0,IF(H406&lt;#REF!,H406-#REF!,0),0),0)</f>
        <v>0</v>
      </c>
      <c r="BB406" s="156">
        <f t="shared" si="70"/>
        <v>0</v>
      </c>
    </row>
    <row r="407" spans="1:56" s="49" customFormat="1" ht="94.5" outlineLevel="1" x14ac:dyDescent="0.25">
      <c r="A407" s="169"/>
      <c r="B407" s="169" t="s">
        <v>520</v>
      </c>
      <c r="C407" s="169" t="s">
        <v>54</v>
      </c>
      <c r="D407" s="29"/>
      <c r="E407" s="140"/>
      <c r="F407" s="69"/>
      <c r="G407" s="192"/>
      <c r="H407" s="216">
        <f>SUM(W407:AB407)</f>
        <v>30</v>
      </c>
      <c r="I407" s="10"/>
      <c r="J407" s="10"/>
      <c r="K407" s="69"/>
      <c r="L407" s="189"/>
      <c r="M407" s="189"/>
      <c r="N407" s="189"/>
      <c r="O407" s="308" t="s">
        <v>837</v>
      </c>
      <c r="P407" s="85"/>
      <c r="Q407" s="56"/>
      <c r="R407" s="56"/>
      <c r="S407" s="56"/>
      <c r="T407" s="56">
        <f t="shared" si="71"/>
        <v>0</v>
      </c>
      <c r="U407" s="56"/>
      <c r="V407" s="56"/>
      <c r="W407" s="85"/>
      <c r="X407" s="85"/>
      <c r="Y407" s="85"/>
      <c r="Z407" s="85"/>
      <c r="AA407" s="85">
        <v>30</v>
      </c>
      <c r="AB407" s="85"/>
      <c r="AC407" s="85"/>
      <c r="AD407" s="85"/>
      <c r="AE407" s="85"/>
      <c r="AF407" s="85"/>
      <c r="AG407" s="85"/>
      <c r="AH407" s="85"/>
      <c r="AI407" s="85"/>
      <c r="AJ407" s="56"/>
      <c r="AK407" s="56"/>
      <c r="AL407" s="56"/>
      <c r="AM407" s="56"/>
      <c r="AN407" s="80">
        <f t="shared" si="72"/>
        <v>0</v>
      </c>
      <c r="AO407" s="56"/>
      <c r="AP407" s="56"/>
      <c r="AQ407" s="85"/>
      <c r="AR407" s="85"/>
      <c r="AS407" s="85"/>
      <c r="AT407" s="85"/>
      <c r="AU407" s="85">
        <v>30</v>
      </c>
      <c r="AV407" s="85"/>
      <c r="AW407" s="56"/>
      <c r="AX407" s="10"/>
      <c r="AY407" s="71"/>
      <c r="AZ407" s="156" t="e">
        <f>#REF!-#REF!</f>
        <v>#REF!</v>
      </c>
      <c r="BA407" s="156">
        <f>IF(C407="Scheme",IF(SUM(AJ407:AS407)&gt;0,IF(H407&lt;#REF!,H407-#REF!,0),0),0)</f>
        <v>0</v>
      </c>
      <c r="BB407" s="156">
        <f t="shared" si="70"/>
        <v>0</v>
      </c>
      <c r="BC407" s="49" t="s">
        <v>727</v>
      </c>
      <c r="BD407" s="49" t="s">
        <v>728</v>
      </c>
    </row>
    <row r="408" spans="1:56" s="49" customFormat="1" ht="31.5" outlineLevel="1" x14ac:dyDescent="0.25">
      <c r="A408" s="25">
        <v>4</v>
      </c>
      <c r="B408" s="26" t="s">
        <v>521</v>
      </c>
      <c r="C408" s="25" t="s">
        <v>54</v>
      </c>
      <c r="D408" s="29"/>
      <c r="E408" s="140"/>
      <c r="F408" s="69"/>
      <c r="G408" s="192"/>
      <c r="H408" s="204">
        <v>60</v>
      </c>
      <c r="I408" s="10"/>
      <c r="J408" s="10"/>
      <c r="K408" s="69"/>
      <c r="L408" s="189"/>
      <c r="M408" s="189"/>
      <c r="N408" s="189"/>
      <c r="O408" s="10"/>
      <c r="P408" s="85"/>
      <c r="Q408" s="56"/>
      <c r="R408" s="56"/>
      <c r="S408" s="56"/>
      <c r="T408" s="56">
        <f t="shared" si="71"/>
        <v>0</v>
      </c>
      <c r="U408" s="56"/>
      <c r="V408" s="56"/>
      <c r="W408" s="85"/>
      <c r="X408" s="85"/>
      <c r="Y408" s="85"/>
      <c r="Z408" s="85"/>
      <c r="AA408" s="85"/>
      <c r="AB408" s="85"/>
      <c r="AC408" s="85"/>
      <c r="AD408" s="85"/>
      <c r="AE408" s="85"/>
      <c r="AF408" s="85"/>
      <c r="AG408" s="85"/>
      <c r="AH408" s="85"/>
      <c r="AI408" s="85"/>
      <c r="AJ408" s="56"/>
      <c r="AK408" s="56"/>
      <c r="AL408" s="56"/>
      <c r="AM408" s="56"/>
      <c r="AN408" s="80">
        <f t="shared" si="72"/>
        <v>0</v>
      </c>
      <c r="AO408" s="56"/>
      <c r="AP408" s="56"/>
      <c r="AQ408" s="85"/>
      <c r="AR408" s="85"/>
      <c r="AS408" s="85"/>
      <c r="AT408" s="85"/>
      <c r="AU408" s="85"/>
      <c r="AV408" s="85"/>
      <c r="AW408" s="56"/>
      <c r="AX408" s="10"/>
      <c r="AY408" s="71"/>
      <c r="AZ408" s="156" t="e">
        <f>#REF!-#REF!</f>
        <v>#REF!</v>
      </c>
      <c r="BA408" s="156">
        <f>IF(C408="Scheme",IF(SUM(AJ408:AS408)&gt;0,IF(H408&lt;#REF!,H408-#REF!,0),0),0)</f>
        <v>0</v>
      </c>
      <c r="BB408" s="156">
        <f t="shared" si="70"/>
        <v>0</v>
      </c>
      <c r="BC408" s="49" t="s">
        <v>727</v>
      </c>
      <c r="BD408" s="49" t="s">
        <v>728</v>
      </c>
    </row>
    <row r="409" spans="1:56" s="49" customFormat="1" ht="31.5" outlineLevel="1" x14ac:dyDescent="0.25">
      <c r="A409" s="169"/>
      <c r="B409" s="169" t="s">
        <v>521</v>
      </c>
      <c r="C409" s="169" t="s">
        <v>54</v>
      </c>
      <c r="D409" s="29"/>
      <c r="E409" s="140"/>
      <c r="F409" s="69"/>
      <c r="G409" s="192"/>
      <c r="H409" s="216">
        <f>SUM(W409:AB409)</f>
        <v>60</v>
      </c>
      <c r="I409" s="10"/>
      <c r="J409" s="10"/>
      <c r="K409" s="69"/>
      <c r="L409" s="189"/>
      <c r="M409" s="189"/>
      <c r="N409" s="189"/>
      <c r="O409" s="10"/>
      <c r="P409" s="85"/>
      <c r="Q409" s="56"/>
      <c r="R409" s="56"/>
      <c r="S409" s="56"/>
      <c r="T409" s="56">
        <f t="shared" si="71"/>
        <v>0</v>
      </c>
      <c r="U409" s="56"/>
      <c r="V409" s="56"/>
      <c r="W409" s="85"/>
      <c r="X409" s="85"/>
      <c r="Y409" s="85"/>
      <c r="Z409" s="85"/>
      <c r="AA409" s="85"/>
      <c r="AB409" s="85">
        <v>60</v>
      </c>
      <c r="AC409" s="85"/>
      <c r="AD409" s="85"/>
      <c r="AE409" s="85"/>
      <c r="AF409" s="85"/>
      <c r="AG409" s="85"/>
      <c r="AH409" s="85"/>
      <c r="AI409" s="85"/>
      <c r="AJ409" s="56"/>
      <c r="AK409" s="56"/>
      <c r="AL409" s="56"/>
      <c r="AM409" s="56"/>
      <c r="AN409" s="80">
        <f t="shared" si="72"/>
        <v>0</v>
      </c>
      <c r="AO409" s="56"/>
      <c r="AP409" s="56"/>
      <c r="AQ409" s="85"/>
      <c r="AR409" s="85"/>
      <c r="AS409" s="85"/>
      <c r="AT409" s="85"/>
      <c r="AU409" s="85"/>
      <c r="AV409" s="85">
        <v>60</v>
      </c>
      <c r="AW409" s="56"/>
      <c r="AX409" s="10"/>
      <c r="AY409" s="71"/>
      <c r="AZ409" s="156" t="e">
        <f>#REF!-#REF!</f>
        <v>#REF!</v>
      </c>
      <c r="BA409" s="156">
        <f>IF(C409="Scheme",IF(SUM(AJ409:AS409)&gt;0,IF(H409&lt;#REF!,H409-#REF!,0),0),0)</f>
        <v>0</v>
      </c>
      <c r="BB409" s="156">
        <f t="shared" si="70"/>
        <v>0</v>
      </c>
      <c r="BC409" s="49" t="s">
        <v>727</v>
      </c>
      <c r="BD409" s="49" t="s">
        <v>728</v>
      </c>
    </row>
    <row r="410" spans="1:56" s="49" customFormat="1" ht="16.5" outlineLevel="1" x14ac:dyDescent="0.25">
      <c r="A410" s="25">
        <v>5</v>
      </c>
      <c r="B410" s="26" t="s">
        <v>522</v>
      </c>
      <c r="C410" s="25" t="s">
        <v>53</v>
      </c>
      <c r="D410" s="29"/>
      <c r="E410" s="140"/>
      <c r="F410" s="69"/>
      <c r="G410" s="192"/>
      <c r="H410" s="204">
        <v>26.4</v>
      </c>
      <c r="I410" s="10"/>
      <c r="J410" s="10"/>
      <c r="K410" s="69"/>
      <c r="L410" s="189"/>
      <c r="M410" s="189"/>
      <c r="N410" s="189"/>
      <c r="O410" s="10"/>
      <c r="P410" s="85"/>
      <c r="Q410" s="56"/>
      <c r="R410" s="56"/>
      <c r="S410" s="56"/>
      <c r="T410" s="56">
        <f t="shared" si="71"/>
        <v>0</v>
      </c>
      <c r="U410" s="56"/>
      <c r="V410" s="56"/>
      <c r="W410" s="85"/>
      <c r="X410" s="85"/>
      <c r="Y410" s="85"/>
      <c r="Z410" s="85"/>
      <c r="AA410" s="85"/>
      <c r="AB410" s="85"/>
      <c r="AC410" s="85"/>
      <c r="AD410" s="85"/>
      <c r="AE410" s="85"/>
      <c r="AF410" s="85"/>
      <c r="AG410" s="85"/>
      <c r="AH410" s="85"/>
      <c r="AI410" s="85"/>
      <c r="AJ410" s="56"/>
      <c r="AK410" s="56"/>
      <c r="AL410" s="56"/>
      <c r="AM410" s="56"/>
      <c r="AN410" s="80">
        <f t="shared" si="72"/>
        <v>0</v>
      </c>
      <c r="AO410" s="56"/>
      <c r="AP410" s="56"/>
      <c r="AQ410" s="85"/>
      <c r="AR410" s="85"/>
      <c r="AS410" s="85"/>
      <c r="AT410" s="85"/>
      <c r="AU410" s="85"/>
      <c r="AV410" s="85"/>
      <c r="AW410" s="56"/>
      <c r="AX410" s="10"/>
      <c r="AY410" s="71"/>
      <c r="AZ410" s="156" t="e">
        <f>#REF!-#REF!</f>
        <v>#REF!</v>
      </c>
      <c r="BA410" s="156">
        <f>IF(C410="Scheme",IF(SUM(AJ410:AS410)&gt;0,IF(H410&lt;#REF!,H410-#REF!,0),0),0)</f>
        <v>0</v>
      </c>
      <c r="BB410" s="156">
        <f t="shared" si="70"/>
        <v>0</v>
      </c>
    </row>
    <row r="411" spans="1:56" s="49" customFormat="1" ht="31.5" outlineLevel="1" x14ac:dyDescent="0.25">
      <c r="A411" s="169"/>
      <c r="B411" s="169" t="s">
        <v>523</v>
      </c>
      <c r="C411" s="169" t="s">
        <v>54</v>
      </c>
      <c r="D411" s="29"/>
      <c r="E411" s="140"/>
      <c r="F411" s="69"/>
      <c r="G411" s="192"/>
      <c r="H411" s="216">
        <f>SUM(W411:AB411)</f>
        <v>8.1999999999999993</v>
      </c>
      <c r="I411" s="10"/>
      <c r="J411" s="10"/>
      <c r="K411" s="69"/>
      <c r="L411" s="189"/>
      <c r="M411" s="189"/>
      <c r="N411" s="189"/>
      <c r="O411" s="10"/>
      <c r="P411" s="85"/>
      <c r="Q411" s="56"/>
      <c r="R411" s="56"/>
      <c r="S411" s="56"/>
      <c r="T411" s="56">
        <f t="shared" si="71"/>
        <v>0</v>
      </c>
      <c r="U411" s="56"/>
      <c r="V411" s="56"/>
      <c r="W411" s="85"/>
      <c r="X411" s="85"/>
      <c r="Y411" s="85"/>
      <c r="Z411" s="85"/>
      <c r="AA411" s="205">
        <v>8.1999999999999993</v>
      </c>
      <c r="AB411" s="85"/>
      <c r="AC411" s="85"/>
      <c r="AD411" s="85"/>
      <c r="AE411" s="85"/>
      <c r="AF411" s="85"/>
      <c r="AG411" s="85"/>
      <c r="AH411" s="85"/>
      <c r="AI411" s="85"/>
      <c r="AJ411" s="56"/>
      <c r="AK411" s="56"/>
      <c r="AL411" s="56"/>
      <c r="AM411" s="56"/>
      <c r="AN411" s="80">
        <f t="shared" si="72"/>
        <v>0</v>
      </c>
      <c r="AO411" s="56"/>
      <c r="AP411" s="56"/>
      <c r="AQ411" s="85"/>
      <c r="AR411" s="85"/>
      <c r="AS411" s="85"/>
      <c r="AT411" s="85"/>
      <c r="AU411" s="205">
        <v>8.1999999999999993</v>
      </c>
      <c r="AV411" s="85"/>
      <c r="AW411" s="56"/>
      <c r="AX411" s="10"/>
      <c r="AY411" s="71"/>
      <c r="AZ411" s="156" t="e">
        <f>#REF!-#REF!</f>
        <v>#REF!</v>
      </c>
      <c r="BA411" s="156">
        <f>IF(C411="Scheme",IF(SUM(AJ411:AS411)&gt;0,IF(H411&lt;#REF!,H411-#REF!,0),0),0)</f>
        <v>0</v>
      </c>
      <c r="BB411" s="156">
        <f t="shared" si="70"/>
        <v>0</v>
      </c>
      <c r="BC411" s="49" t="s">
        <v>727</v>
      </c>
      <c r="BD411" s="49" t="s">
        <v>728</v>
      </c>
    </row>
    <row r="412" spans="1:56" s="49" customFormat="1" ht="31.5" outlineLevel="1" x14ac:dyDescent="0.25">
      <c r="A412" s="169"/>
      <c r="B412" s="169" t="s">
        <v>524</v>
      </c>
      <c r="C412" s="169" t="s">
        <v>54</v>
      </c>
      <c r="D412" s="29"/>
      <c r="E412" s="140"/>
      <c r="F412" s="69"/>
      <c r="G412" s="192"/>
      <c r="H412" s="216">
        <f>SUM(W412:AB412)</f>
        <v>2.4500000000000002</v>
      </c>
      <c r="I412" s="10"/>
      <c r="J412" s="10"/>
      <c r="K412" s="69"/>
      <c r="L412" s="189"/>
      <c r="M412" s="189"/>
      <c r="N412" s="189"/>
      <c r="O412" s="10"/>
      <c r="P412" s="85"/>
      <c r="Q412" s="56"/>
      <c r="R412" s="56"/>
      <c r="S412" s="56"/>
      <c r="T412" s="56">
        <f t="shared" si="71"/>
        <v>0</v>
      </c>
      <c r="U412" s="56"/>
      <c r="V412" s="56"/>
      <c r="W412" s="85"/>
      <c r="X412" s="85"/>
      <c r="Y412" s="85"/>
      <c r="Z412" s="85"/>
      <c r="AA412" s="205">
        <v>2.4500000000000002</v>
      </c>
      <c r="AB412" s="85"/>
      <c r="AC412" s="85"/>
      <c r="AD412" s="85"/>
      <c r="AE412" s="85"/>
      <c r="AF412" s="85"/>
      <c r="AG412" s="85"/>
      <c r="AH412" s="85"/>
      <c r="AI412" s="85"/>
      <c r="AJ412" s="56"/>
      <c r="AK412" s="56"/>
      <c r="AL412" s="56"/>
      <c r="AM412" s="56"/>
      <c r="AN412" s="80">
        <f t="shared" si="72"/>
        <v>0</v>
      </c>
      <c r="AO412" s="56"/>
      <c r="AP412" s="56"/>
      <c r="AQ412" s="85"/>
      <c r="AR412" s="85"/>
      <c r="AS412" s="85"/>
      <c r="AT412" s="85"/>
      <c r="AU412" s="205">
        <v>2.4500000000000002</v>
      </c>
      <c r="AV412" s="85"/>
      <c r="AW412" s="56"/>
      <c r="AX412" s="10"/>
      <c r="AY412" s="71"/>
      <c r="AZ412" s="156" t="e">
        <f>#REF!-#REF!</f>
        <v>#REF!</v>
      </c>
      <c r="BA412" s="156">
        <f>IF(C412="Scheme",IF(SUM(AJ412:AS412)&gt;0,IF(H412&lt;#REF!,H412-#REF!,0),0),0)</f>
        <v>0</v>
      </c>
      <c r="BB412" s="156">
        <f t="shared" si="70"/>
        <v>0</v>
      </c>
      <c r="BC412" s="49" t="s">
        <v>727</v>
      </c>
      <c r="BD412" s="49" t="s">
        <v>728</v>
      </c>
    </row>
    <row r="413" spans="1:56" s="49" customFormat="1" ht="47.25" outlineLevel="1" x14ac:dyDescent="0.25">
      <c r="A413" s="169"/>
      <c r="B413" s="169" t="s">
        <v>525</v>
      </c>
      <c r="C413" s="169" t="s">
        <v>54</v>
      </c>
      <c r="D413" s="29"/>
      <c r="E413" s="140"/>
      <c r="F413" s="69"/>
      <c r="G413" s="192"/>
      <c r="H413" s="216">
        <f>SUM(W413:AB413)</f>
        <v>15.75</v>
      </c>
      <c r="I413" s="10"/>
      <c r="J413" s="10"/>
      <c r="K413" s="69"/>
      <c r="L413" s="189"/>
      <c r="M413" s="189"/>
      <c r="N413" s="189"/>
      <c r="O413" s="10"/>
      <c r="P413" s="85"/>
      <c r="Q413" s="56"/>
      <c r="R413" s="56"/>
      <c r="S413" s="56"/>
      <c r="T413" s="56">
        <f t="shared" si="71"/>
        <v>0</v>
      </c>
      <c r="U413" s="56"/>
      <c r="V413" s="56"/>
      <c r="W413" s="85"/>
      <c r="X413" s="85"/>
      <c r="Y413" s="85"/>
      <c r="Z413" s="85"/>
      <c r="AA413" s="205">
        <v>15.75</v>
      </c>
      <c r="AB413" s="85"/>
      <c r="AC413" s="85"/>
      <c r="AD413" s="85"/>
      <c r="AE413" s="85"/>
      <c r="AF413" s="85"/>
      <c r="AG413" s="85"/>
      <c r="AH413" s="85"/>
      <c r="AI413" s="85"/>
      <c r="AJ413" s="56"/>
      <c r="AK413" s="56"/>
      <c r="AL413" s="56"/>
      <c r="AM413" s="56"/>
      <c r="AN413" s="80">
        <f t="shared" si="72"/>
        <v>0</v>
      </c>
      <c r="AO413" s="56"/>
      <c r="AP413" s="56"/>
      <c r="AQ413" s="85"/>
      <c r="AR413" s="85"/>
      <c r="AS413" s="85"/>
      <c r="AT413" s="85"/>
      <c r="AU413" s="205">
        <v>15.75</v>
      </c>
      <c r="AV413" s="85"/>
      <c r="AW413" s="56"/>
      <c r="AX413" s="10"/>
      <c r="AY413" s="71"/>
      <c r="AZ413" s="156" t="e">
        <f>#REF!-#REF!</f>
        <v>#REF!</v>
      </c>
      <c r="BA413" s="156">
        <f>IF(C413="Scheme",IF(SUM(AJ413:AS413)&gt;0,IF(H413&lt;#REF!,H413-#REF!,0),0),0)</f>
        <v>0</v>
      </c>
      <c r="BB413" s="156">
        <f t="shared" si="70"/>
        <v>0</v>
      </c>
      <c r="BC413" s="49" t="s">
        <v>727</v>
      </c>
      <c r="BD413" s="49" t="s">
        <v>728</v>
      </c>
    </row>
    <row r="414" spans="1:56" s="49" customFormat="1" ht="15.75" outlineLevel="1" x14ac:dyDescent="0.25">
      <c r="A414" s="227"/>
      <c r="B414" s="227" t="s">
        <v>526</v>
      </c>
      <c r="C414" s="227"/>
      <c r="D414" s="29"/>
      <c r="E414" s="140"/>
      <c r="F414" s="69"/>
      <c r="G414" s="192"/>
      <c r="H414" s="206"/>
      <c r="I414" s="10"/>
      <c r="J414" s="10"/>
      <c r="K414" s="69"/>
      <c r="L414" s="189"/>
      <c r="M414" s="189"/>
      <c r="N414" s="189"/>
      <c r="O414" s="10"/>
      <c r="P414" s="85"/>
      <c r="Q414" s="56"/>
      <c r="R414" s="56"/>
      <c r="S414" s="56"/>
      <c r="T414" s="56">
        <f t="shared" si="71"/>
        <v>0</v>
      </c>
      <c r="U414" s="56"/>
      <c r="V414" s="56"/>
      <c r="W414" s="85"/>
      <c r="X414" s="85"/>
      <c r="Y414" s="85"/>
      <c r="Z414" s="85"/>
      <c r="AA414" s="85"/>
      <c r="AB414" s="85"/>
      <c r="AC414" s="85"/>
      <c r="AD414" s="85"/>
      <c r="AE414" s="85"/>
      <c r="AF414" s="85"/>
      <c r="AG414" s="85"/>
      <c r="AH414" s="85"/>
      <c r="AI414" s="85"/>
      <c r="AJ414" s="56"/>
      <c r="AK414" s="56"/>
      <c r="AL414" s="56"/>
      <c r="AM414" s="56"/>
      <c r="AN414" s="80">
        <f t="shared" si="72"/>
        <v>0</v>
      </c>
      <c r="AO414" s="56"/>
      <c r="AP414" s="56"/>
      <c r="AQ414" s="85"/>
      <c r="AR414" s="85"/>
      <c r="AS414" s="85"/>
      <c r="AT414" s="85"/>
      <c r="AU414" s="85"/>
      <c r="AV414" s="85"/>
      <c r="AW414" s="56"/>
      <c r="AX414" s="10"/>
      <c r="AY414" s="71"/>
      <c r="AZ414" s="156" t="e">
        <f>#REF!-#REF!</f>
        <v>#REF!</v>
      </c>
      <c r="BA414" s="156">
        <f>IF(C414="Scheme",IF(SUM(AJ414:AS414)&gt;0,IF(H414&lt;#REF!,H414-#REF!,0),0),0)</f>
        <v>0</v>
      </c>
      <c r="BB414" s="156">
        <f t="shared" ref="BB414:BB445" si="74">IF(C414="scheme",G414-SUM(AJ414:AS414),0)</f>
        <v>0</v>
      </c>
    </row>
    <row r="415" spans="1:56" s="49" customFormat="1" ht="47.25" outlineLevel="1" x14ac:dyDescent="0.25">
      <c r="A415" s="25">
        <v>1</v>
      </c>
      <c r="B415" s="26" t="s">
        <v>527</v>
      </c>
      <c r="C415" s="25" t="s">
        <v>53</v>
      </c>
      <c r="D415" s="29"/>
      <c r="E415" s="140"/>
      <c r="F415" s="69"/>
      <c r="G415" s="192"/>
      <c r="H415" s="204">
        <v>58</v>
      </c>
      <c r="I415" s="10"/>
      <c r="J415" s="10"/>
      <c r="K415" s="69"/>
      <c r="L415" s="189"/>
      <c r="M415" s="189"/>
      <c r="N415" s="189"/>
      <c r="O415" s="10"/>
      <c r="P415" s="85"/>
      <c r="Q415" s="56"/>
      <c r="R415" s="56"/>
      <c r="S415" s="56"/>
      <c r="T415" s="56">
        <f t="shared" si="71"/>
        <v>0</v>
      </c>
      <c r="U415" s="56"/>
      <c r="V415" s="56"/>
      <c r="W415" s="85"/>
      <c r="X415" s="85"/>
      <c r="Y415" s="85"/>
      <c r="Z415" s="85"/>
      <c r="AA415" s="85"/>
      <c r="AB415" s="85"/>
      <c r="AC415" s="85"/>
      <c r="AD415" s="85"/>
      <c r="AE415" s="85"/>
      <c r="AF415" s="85"/>
      <c r="AG415" s="85"/>
      <c r="AH415" s="85"/>
      <c r="AI415" s="85"/>
      <c r="AJ415" s="56"/>
      <c r="AK415" s="56"/>
      <c r="AL415" s="56"/>
      <c r="AM415" s="56"/>
      <c r="AN415" s="80">
        <f t="shared" si="72"/>
        <v>0</v>
      </c>
      <c r="AO415" s="56"/>
      <c r="AP415" s="56"/>
      <c r="AQ415" s="85"/>
      <c r="AR415" s="85"/>
      <c r="AS415" s="85"/>
      <c r="AT415" s="85"/>
      <c r="AU415" s="85"/>
      <c r="AV415" s="85"/>
      <c r="AW415" s="56"/>
      <c r="AX415" s="10"/>
      <c r="AY415" s="71"/>
      <c r="AZ415" s="156" t="e">
        <f>#REF!-#REF!</f>
        <v>#REF!</v>
      </c>
      <c r="BA415" s="156">
        <f>IF(C415="Scheme",IF(SUM(AJ415:AS415)&gt;0,IF(H415&lt;#REF!,H415-#REF!,0),0),0)</f>
        <v>0</v>
      </c>
      <c r="BB415" s="156">
        <f t="shared" si="74"/>
        <v>0</v>
      </c>
    </row>
    <row r="416" spans="1:56" s="49" customFormat="1" ht="31.5" outlineLevel="1" x14ac:dyDescent="0.25">
      <c r="A416" s="169"/>
      <c r="B416" s="169" t="s">
        <v>528</v>
      </c>
      <c r="C416" s="169" t="s">
        <v>54</v>
      </c>
      <c r="D416" s="29"/>
      <c r="E416" s="140"/>
      <c r="F416" s="69"/>
      <c r="G416" s="192"/>
      <c r="H416" s="216">
        <f>SUM(W416:AB416)</f>
        <v>38</v>
      </c>
      <c r="I416" s="10"/>
      <c r="J416" s="10"/>
      <c r="K416" s="69"/>
      <c r="L416" s="189"/>
      <c r="M416" s="189"/>
      <c r="N416" s="189"/>
      <c r="O416" s="10" t="s">
        <v>838</v>
      </c>
      <c r="P416" s="85"/>
      <c r="Q416" s="56"/>
      <c r="R416" s="56"/>
      <c r="S416" s="56"/>
      <c r="T416" s="56">
        <f t="shared" si="71"/>
        <v>0</v>
      </c>
      <c r="U416" s="56"/>
      <c r="V416" s="56"/>
      <c r="W416" s="85"/>
      <c r="X416" s="205">
        <v>38</v>
      </c>
      <c r="Y416" s="85"/>
      <c r="Z416" s="85"/>
      <c r="AA416" s="85"/>
      <c r="AB416" s="85"/>
      <c r="AC416" s="85"/>
      <c r="AD416" s="85"/>
      <c r="AE416" s="85"/>
      <c r="AF416" s="85"/>
      <c r="AG416" s="85"/>
      <c r="AH416" s="85"/>
      <c r="AI416" s="85"/>
      <c r="AJ416" s="56"/>
      <c r="AK416" s="56"/>
      <c r="AL416" s="56"/>
      <c r="AM416" s="56"/>
      <c r="AN416" s="80">
        <f t="shared" si="72"/>
        <v>0</v>
      </c>
      <c r="AO416" s="56"/>
      <c r="AP416" s="56"/>
      <c r="AQ416" s="85"/>
      <c r="AR416" s="205">
        <v>38</v>
      </c>
      <c r="AS416" s="85"/>
      <c r="AT416" s="85"/>
      <c r="AU416" s="85"/>
      <c r="AV416" s="85"/>
      <c r="AW416" s="56"/>
      <c r="AX416" s="10"/>
      <c r="AY416" s="71"/>
      <c r="AZ416" s="156" t="e">
        <f>#REF!-#REF!</f>
        <v>#REF!</v>
      </c>
      <c r="BA416" s="156" t="e">
        <f>IF(C416="Scheme",IF(SUM(AJ416:AS416)&gt;0,IF(H416&lt;#REF!,H416-#REF!,0),0),0)</f>
        <v>#REF!</v>
      </c>
      <c r="BB416" s="156">
        <f t="shared" si="74"/>
        <v>-38</v>
      </c>
      <c r="BC416" s="49" t="s">
        <v>734</v>
      </c>
      <c r="BD416" s="49" t="s">
        <v>728</v>
      </c>
    </row>
    <row r="417" spans="1:56" s="49" customFormat="1" ht="31.5" outlineLevel="1" x14ac:dyDescent="0.25">
      <c r="A417" s="169"/>
      <c r="B417" s="169" t="s">
        <v>529</v>
      </c>
      <c r="C417" s="169" t="s">
        <v>54</v>
      </c>
      <c r="D417" s="29"/>
      <c r="E417" s="140"/>
      <c r="F417" s="69"/>
      <c r="G417" s="192"/>
      <c r="H417" s="216">
        <f>SUM(W417:AB417)</f>
        <v>15</v>
      </c>
      <c r="I417" s="10"/>
      <c r="J417" s="10"/>
      <c r="K417" s="69"/>
      <c r="L417" s="189"/>
      <c r="M417" s="189"/>
      <c r="N417" s="189"/>
      <c r="O417" s="10" t="s">
        <v>839</v>
      </c>
      <c r="P417" s="85"/>
      <c r="Q417" s="56"/>
      <c r="R417" s="56"/>
      <c r="S417" s="56"/>
      <c r="T417" s="56">
        <f t="shared" si="71"/>
        <v>0</v>
      </c>
      <c r="U417" s="56"/>
      <c r="V417" s="56"/>
      <c r="W417" s="85"/>
      <c r="X417" s="205">
        <v>15</v>
      </c>
      <c r="Y417" s="85"/>
      <c r="Z417" s="85"/>
      <c r="AA417" s="85"/>
      <c r="AB417" s="85"/>
      <c r="AC417" s="85"/>
      <c r="AD417" s="85"/>
      <c r="AE417" s="85"/>
      <c r="AF417" s="85"/>
      <c r="AG417" s="85"/>
      <c r="AH417" s="85"/>
      <c r="AI417" s="85"/>
      <c r="AJ417" s="56"/>
      <c r="AK417" s="56"/>
      <c r="AL417" s="56"/>
      <c r="AM417" s="56"/>
      <c r="AN417" s="80">
        <f t="shared" si="72"/>
        <v>0</v>
      </c>
      <c r="AO417" s="56"/>
      <c r="AP417" s="56"/>
      <c r="AQ417" s="85"/>
      <c r="AR417" s="205">
        <v>15</v>
      </c>
      <c r="AS417" s="85"/>
      <c r="AT417" s="85"/>
      <c r="AU417" s="85"/>
      <c r="AV417" s="85"/>
      <c r="AW417" s="56"/>
      <c r="AX417" s="10"/>
      <c r="AY417" s="71"/>
      <c r="AZ417" s="156" t="e">
        <f>#REF!-#REF!</f>
        <v>#REF!</v>
      </c>
      <c r="BA417" s="156" t="e">
        <f>IF(C417="Scheme",IF(SUM(AJ417:AS417)&gt;0,IF(H417&lt;#REF!,H417-#REF!,0),0),0)</f>
        <v>#REF!</v>
      </c>
      <c r="BB417" s="156">
        <f t="shared" si="74"/>
        <v>-15</v>
      </c>
      <c r="BC417" s="49" t="s">
        <v>727</v>
      </c>
      <c r="BD417" s="49" t="s">
        <v>728</v>
      </c>
    </row>
    <row r="418" spans="1:56" s="49" customFormat="1" ht="31.5" outlineLevel="1" x14ac:dyDescent="0.25">
      <c r="A418" s="169"/>
      <c r="B418" s="169" t="s">
        <v>530</v>
      </c>
      <c r="C418" s="169" t="s">
        <v>54</v>
      </c>
      <c r="D418" s="29"/>
      <c r="E418" s="140"/>
      <c r="F418" s="69"/>
      <c r="G418" s="192"/>
      <c r="H418" s="216">
        <f>SUM(W418:AB418)</f>
        <v>5</v>
      </c>
      <c r="I418" s="10"/>
      <c r="J418" s="10"/>
      <c r="K418" s="69"/>
      <c r="L418" s="189"/>
      <c r="M418" s="189"/>
      <c r="N418" s="189"/>
      <c r="O418" s="10" t="s">
        <v>840</v>
      </c>
      <c r="P418" s="85"/>
      <c r="Q418" s="56"/>
      <c r="R418" s="56"/>
      <c r="S418" s="56"/>
      <c r="T418" s="56">
        <f t="shared" si="71"/>
        <v>0</v>
      </c>
      <c r="U418" s="56"/>
      <c r="V418" s="56"/>
      <c r="W418" s="85"/>
      <c r="X418" s="205">
        <v>5</v>
      </c>
      <c r="Y418" s="85"/>
      <c r="Z418" s="85"/>
      <c r="AA418" s="85"/>
      <c r="AB418" s="85"/>
      <c r="AC418" s="85"/>
      <c r="AD418" s="85"/>
      <c r="AE418" s="85"/>
      <c r="AF418" s="85"/>
      <c r="AG418" s="85"/>
      <c r="AH418" s="85"/>
      <c r="AI418" s="85"/>
      <c r="AJ418" s="56"/>
      <c r="AK418" s="56"/>
      <c r="AL418" s="56"/>
      <c r="AM418" s="56"/>
      <c r="AN418" s="80">
        <f t="shared" si="72"/>
        <v>0</v>
      </c>
      <c r="AO418" s="56"/>
      <c r="AP418" s="56"/>
      <c r="AQ418" s="85"/>
      <c r="AR418" s="205">
        <v>5</v>
      </c>
      <c r="AS418" s="85"/>
      <c r="AT418" s="85"/>
      <c r="AU418" s="85"/>
      <c r="AV418" s="85"/>
      <c r="AW418" s="56"/>
      <c r="AX418" s="10"/>
      <c r="AY418" s="71"/>
      <c r="AZ418" s="156" t="e">
        <f>#REF!-#REF!</f>
        <v>#REF!</v>
      </c>
      <c r="BA418" s="156" t="e">
        <f>IF(C418="Scheme",IF(SUM(AJ418:AS418)&gt;0,IF(H418&lt;#REF!,H418-#REF!,0),0),0)</f>
        <v>#REF!</v>
      </c>
      <c r="BB418" s="156">
        <f t="shared" si="74"/>
        <v>-5</v>
      </c>
      <c r="BC418" s="49" t="s">
        <v>727</v>
      </c>
      <c r="BD418" s="49" t="s">
        <v>728</v>
      </c>
    </row>
    <row r="419" spans="1:56" s="49" customFormat="1" ht="94.5" outlineLevel="1" x14ac:dyDescent="0.25">
      <c r="A419" s="25">
        <v>2</v>
      </c>
      <c r="B419" s="26" t="s">
        <v>531</v>
      </c>
      <c r="C419" s="25" t="s">
        <v>53</v>
      </c>
      <c r="D419" s="29"/>
      <c r="E419" s="140"/>
      <c r="F419" s="69"/>
      <c r="G419" s="192"/>
      <c r="H419" s="204">
        <v>33</v>
      </c>
      <c r="I419" s="10"/>
      <c r="J419" s="10"/>
      <c r="K419" s="69"/>
      <c r="L419" s="189"/>
      <c r="M419" s="189"/>
      <c r="N419" s="189"/>
      <c r="O419" s="10"/>
      <c r="P419" s="85"/>
      <c r="Q419" s="56"/>
      <c r="R419" s="56"/>
      <c r="S419" s="56"/>
      <c r="T419" s="56">
        <f t="shared" si="71"/>
        <v>0</v>
      </c>
      <c r="U419" s="56"/>
      <c r="V419" s="56"/>
      <c r="W419" s="85"/>
      <c r="X419" s="205"/>
      <c r="Y419" s="85"/>
      <c r="Z419" s="85"/>
      <c r="AA419" s="85"/>
      <c r="AB419" s="85"/>
      <c r="AC419" s="85"/>
      <c r="AD419" s="85"/>
      <c r="AE419" s="85"/>
      <c r="AF419" s="85"/>
      <c r="AG419" s="85"/>
      <c r="AH419" s="85"/>
      <c r="AI419" s="85"/>
      <c r="AJ419" s="56"/>
      <c r="AK419" s="56"/>
      <c r="AL419" s="56"/>
      <c r="AM419" s="56"/>
      <c r="AN419" s="80">
        <f t="shared" si="72"/>
        <v>0</v>
      </c>
      <c r="AO419" s="56"/>
      <c r="AP419" s="56"/>
      <c r="AQ419" s="85"/>
      <c r="AR419" s="205"/>
      <c r="AS419" s="85"/>
      <c r="AT419" s="85"/>
      <c r="AU419" s="85"/>
      <c r="AV419" s="85"/>
      <c r="AW419" s="56"/>
      <c r="AX419" s="10"/>
      <c r="AY419" s="71"/>
      <c r="AZ419" s="156" t="e">
        <f>#REF!-#REF!</f>
        <v>#REF!</v>
      </c>
      <c r="BA419" s="156">
        <f>IF(C419="Scheme",IF(SUM(AJ419:AS419)&gt;0,IF(H419&lt;#REF!,H419-#REF!,0),0),0)</f>
        <v>0</v>
      </c>
      <c r="BB419" s="156">
        <f t="shared" si="74"/>
        <v>0</v>
      </c>
    </row>
    <row r="420" spans="1:56" s="49" customFormat="1" ht="47.25" outlineLevel="1" x14ac:dyDescent="0.25">
      <c r="A420" s="169"/>
      <c r="B420" s="169" t="s">
        <v>532</v>
      </c>
      <c r="C420" s="169" t="s">
        <v>54</v>
      </c>
      <c r="D420" s="29"/>
      <c r="E420" s="140"/>
      <c r="F420" s="69"/>
      <c r="G420" s="192"/>
      <c r="H420" s="216">
        <f>SUM(W420:AB420)</f>
        <v>12</v>
      </c>
      <c r="I420" s="10"/>
      <c r="J420" s="10"/>
      <c r="K420" s="69"/>
      <c r="L420" s="189"/>
      <c r="M420" s="189"/>
      <c r="N420" s="189"/>
      <c r="O420" s="10" t="s">
        <v>841</v>
      </c>
      <c r="P420" s="85"/>
      <c r="Q420" s="56"/>
      <c r="R420" s="56"/>
      <c r="S420" s="56"/>
      <c r="T420" s="56">
        <f t="shared" si="71"/>
        <v>0</v>
      </c>
      <c r="U420" s="56"/>
      <c r="V420" s="56"/>
      <c r="W420" s="85"/>
      <c r="X420" s="85"/>
      <c r="Y420" s="205">
        <v>12</v>
      </c>
      <c r="Z420" s="85"/>
      <c r="AA420" s="85"/>
      <c r="AB420" s="85"/>
      <c r="AC420" s="85"/>
      <c r="AD420" s="85"/>
      <c r="AE420" s="85"/>
      <c r="AF420" s="85"/>
      <c r="AG420" s="85"/>
      <c r="AH420" s="85"/>
      <c r="AI420" s="85"/>
      <c r="AJ420" s="56"/>
      <c r="AK420" s="56"/>
      <c r="AL420" s="56"/>
      <c r="AM420" s="56"/>
      <c r="AN420" s="80">
        <f t="shared" si="72"/>
        <v>0</v>
      </c>
      <c r="AO420" s="56"/>
      <c r="AP420" s="56"/>
      <c r="AQ420" s="85"/>
      <c r="AR420" s="85"/>
      <c r="AS420" s="205">
        <v>12</v>
      </c>
      <c r="AT420" s="85"/>
      <c r="AU420" s="85"/>
      <c r="AV420" s="85"/>
      <c r="AW420" s="56"/>
      <c r="AX420" s="10"/>
      <c r="AY420" s="71"/>
      <c r="AZ420" s="156" t="e">
        <f>#REF!-#REF!</f>
        <v>#REF!</v>
      </c>
      <c r="BA420" s="156" t="e">
        <f>IF(C420="Scheme",IF(SUM(AJ420:AS420)&gt;0,IF(H420&lt;#REF!,H420-#REF!,0),0),0)</f>
        <v>#REF!</v>
      </c>
      <c r="BB420" s="156">
        <f t="shared" si="74"/>
        <v>-12</v>
      </c>
      <c r="BC420" s="49" t="s">
        <v>727</v>
      </c>
      <c r="BD420" s="49" t="s">
        <v>728</v>
      </c>
    </row>
    <row r="421" spans="1:56" s="49" customFormat="1" ht="31.5" outlineLevel="1" x14ac:dyDescent="0.25">
      <c r="A421" s="169"/>
      <c r="B421" s="169" t="s">
        <v>533</v>
      </c>
      <c r="C421" s="169" t="s">
        <v>54</v>
      </c>
      <c r="D421" s="29"/>
      <c r="E421" s="140"/>
      <c r="F421" s="69"/>
      <c r="G421" s="192"/>
      <c r="H421" s="216">
        <f>SUM(W421:AB421)</f>
        <v>10</v>
      </c>
      <c r="I421" s="10"/>
      <c r="J421" s="10"/>
      <c r="K421" s="69"/>
      <c r="L421" s="189"/>
      <c r="M421" s="189"/>
      <c r="N421" s="189"/>
      <c r="O421" s="10" t="s">
        <v>842</v>
      </c>
      <c r="P421" s="85"/>
      <c r="Q421" s="56"/>
      <c r="R421" s="56"/>
      <c r="S421" s="56"/>
      <c r="T421" s="56">
        <f t="shared" si="71"/>
        <v>0</v>
      </c>
      <c r="U421" s="56"/>
      <c r="V421" s="56"/>
      <c r="W421" s="85"/>
      <c r="X421" s="85"/>
      <c r="Y421" s="205">
        <v>10</v>
      </c>
      <c r="Z421" s="85"/>
      <c r="AA421" s="85"/>
      <c r="AB421" s="85"/>
      <c r="AC421" s="85"/>
      <c r="AD421" s="85"/>
      <c r="AE421" s="85"/>
      <c r="AF421" s="85"/>
      <c r="AG421" s="85"/>
      <c r="AH421" s="85"/>
      <c r="AI421" s="85"/>
      <c r="AJ421" s="56"/>
      <c r="AK421" s="56"/>
      <c r="AL421" s="56"/>
      <c r="AM421" s="56"/>
      <c r="AN421" s="80">
        <f t="shared" si="72"/>
        <v>0</v>
      </c>
      <c r="AO421" s="56"/>
      <c r="AP421" s="56"/>
      <c r="AQ421" s="85"/>
      <c r="AR421" s="85"/>
      <c r="AS421" s="205">
        <v>10</v>
      </c>
      <c r="AT421" s="85"/>
      <c r="AU421" s="85"/>
      <c r="AV421" s="85"/>
      <c r="AW421" s="56"/>
      <c r="AX421" s="10"/>
      <c r="AY421" s="71"/>
      <c r="AZ421" s="156" t="e">
        <f>#REF!-#REF!</f>
        <v>#REF!</v>
      </c>
      <c r="BA421" s="156" t="e">
        <f>IF(C421="Scheme",IF(SUM(AJ421:AS421)&gt;0,IF(H421&lt;#REF!,H421-#REF!,0),0),0)</f>
        <v>#REF!</v>
      </c>
      <c r="BB421" s="156">
        <f t="shared" si="74"/>
        <v>-10</v>
      </c>
      <c r="BC421" s="49" t="s">
        <v>727</v>
      </c>
      <c r="BD421" s="49" t="s">
        <v>728</v>
      </c>
    </row>
    <row r="422" spans="1:56" s="49" customFormat="1" ht="31.5" outlineLevel="1" x14ac:dyDescent="0.25">
      <c r="A422" s="169"/>
      <c r="B422" s="169" t="s">
        <v>534</v>
      </c>
      <c r="C422" s="169" t="s">
        <v>54</v>
      </c>
      <c r="D422" s="29"/>
      <c r="E422" s="140"/>
      <c r="F422" s="69"/>
      <c r="G422" s="192"/>
      <c r="H422" s="216">
        <f>SUM(W422:AB422)</f>
        <v>5.5</v>
      </c>
      <c r="I422" s="10"/>
      <c r="J422" s="10"/>
      <c r="K422" s="69"/>
      <c r="L422" s="189"/>
      <c r="M422" s="189"/>
      <c r="N422" s="189"/>
      <c r="O422" s="10" t="s">
        <v>843</v>
      </c>
      <c r="P422" s="85"/>
      <c r="Q422" s="56"/>
      <c r="R422" s="56"/>
      <c r="S422" s="56"/>
      <c r="T422" s="56">
        <f t="shared" si="71"/>
        <v>0</v>
      </c>
      <c r="U422" s="56"/>
      <c r="V422" s="56"/>
      <c r="W422" s="85"/>
      <c r="X422" s="85"/>
      <c r="Y422" s="205">
        <v>5.5</v>
      </c>
      <c r="Z422" s="85"/>
      <c r="AA422" s="85"/>
      <c r="AB422" s="85"/>
      <c r="AC422" s="85"/>
      <c r="AD422" s="85"/>
      <c r="AE422" s="85"/>
      <c r="AF422" s="85"/>
      <c r="AG422" s="85"/>
      <c r="AH422" s="85"/>
      <c r="AI422" s="85"/>
      <c r="AJ422" s="56"/>
      <c r="AK422" s="56"/>
      <c r="AL422" s="56"/>
      <c r="AM422" s="56"/>
      <c r="AN422" s="80">
        <f t="shared" si="72"/>
        <v>0</v>
      </c>
      <c r="AO422" s="56"/>
      <c r="AP422" s="56"/>
      <c r="AQ422" s="85"/>
      <c r="AR422" s="85"/>
      <c r="AS422" s="205">
        <v>5.5</v>
      </c>
      <c r="AT422" s="85"/>
      <c r="AU422" s="85"/>
      <c r="AV422" s="85"/>
      <c r="AW422" s="56"/>
      <c r="AX422" s="10"/>
      <c r="AY422" s="71"/>
      <c r="AZ422" s="156" t="e">
        <f>#REF!-#REF!</f>
        <v>#REF!</v>
      </c>
      <c r="BA422" s="156" t="e">
        <f>IF(C422="Scheme",IF(SUM(AJ422:AS422)&gt;0,IF(H422&lt;#REF!,H422-#REF!,0),0),0)</f>
        <v>#REF!</v>
      </c>
      <c r="BB422" s="156">
        <f t="shared" si="74"/>
        <v>-5.5</v>
      </c>
      <c r="BC422" s="49" t="s">
        <v>727</v>
      </c>
      <c r="BD422" s="49" t="s">
        <v>728</v>
      </c>
    </row>
    <row r="423" spans="1:56" s="49" customFormat="1" ht="47.25" outlineLevel="1" x14ac:dyDescent="0.25">
      <c r="A423" s="169"/>
      <c r="B423" s="169" t="s">
        <v>535</v>
      </c>
      <c r="C423" s="169" t="s">
        <v>54</v>
      </c>
      <c r="D423" s="29"/>
      <c r="E423" s="140"/>
      <c r="F423" s="69"/>
      <c r="G423" s="192"/>
      <c r="H423" s="216">
        <f>SUM(W423:AB423)</f>
        <v>5.5</v>
      </c>
      <c r="I423" s="10"/>
      <c r="J423" s="10"/>
      <c r="K423" s="69"/>
      <c r="L423" s="189"/>
      <c r="M423" s="189"/>
      <c r="N423" s="189"/>
      <c r="O423" s="10" t="s">
        <v>844</v>
      </c>
      <c r="P423" s="85"/>
      <c r="Q423" s="56"/>
      <c r="R423" s="56"/>
      <c r="S423" s="56"/>
      <c r="T423" s="56">
        <f t="shared" si="71"/>
        <v>0</v>
      </c>
      <c r="U423" s="56"/>
      <c r="V423" s="56"/>
      <c r="W423" s="85"/>
      <c r="X423" s="85"/>
      <c r="Y423" s="205">
        <v>5.5</v>
      </c>
      <c r="Z423" s="85"/>
      <c r="AA423" s="85"/>
      <c r="AB423" s="85"/>
      <c r="AC423" s="85"/>
      <c r="AD423" s="85"/>
      <c r="AE423" s="85"/>
      <c r="AF423" s="85"/>
      <c r="AG423" s="85"/>
      <c r="AH423" s="85"/>
      <c r="AI423" s="85"/>
      <c r="AJ423" s="56"/>
      <c r="AK423" s="56"/>
      <c r="AL423" s="56"/>
      <c r="AM423" s="56"/>
      <c r="AN423" s="80">
        <f t="shared" si="72"/>
        <v>0</v>
      </c>
      <c r="AO423" s="56"/>
      <c r="AP423" s="56"/>
      <c r="AQ423" s="85"/>
      <c r="AR423" s="85"/>
      <c r="AS423" s="205">
        <v>5.5</v>
      </c>
      <c r="AT423" s="85"/>
      <c r="AU423" s="85"/>
      <c r="AV423" s="85"/>
      <c r="AW423" s="56"/>
      <c r="AX423" s="10"/>
      <c r="AY423" s="71"/>
      <c r="AZ423" s="156" t="e">
        <f>#REF!-#REF!</f>
        <v>#REF!</v>
      </c>
      <c r="BA423" s="156" t="e">
        <f>IF(C423="Scheme",IF(SUM(AJ423:AS423)&gt;0,IF(H423&lt;#REF!,H423-#REF!,0),0),0)</f>
        <v>#REF!</v>
      </c>
      <c r="BB423" s="156">
        <f t="shared" si="74"/>
        <v>-5.5</v>
      </c>
      <c r="BC423" s="49" t="s">
        <v>727</v>
      </c>
      <c r="BD423" s="49" t="s">
        <v>728</v>
      </c>
    </row>
    <row r="424" spans="1:56" s="49" customFormat="1" ht="31.5" outlineLevel="1" x14ac:dyDescent="0.25">
      <c r="A424" s="25">
        <v>3</v>
      </c>
      <c r="B424" s="26" t="s">
        <v>536</v>
      </c>
      <c r="C424" s="25" t="s">
        <v>53</v>
      </c>
      <c r="D424" s="29"/>
      <c r="E424" s="140"/>
      <c r="F424" s="69"/>
      <c r="G424" s="192"/>
      <c r="H424" s="204">
        <v>32</v>
      </c>
      <c r="I424" s="10"/>
      <c r="J424" s="10"/>
      <c r="K424" s="69"/>
      <c r="L424" s="189"/>
      <c r="M424" s="189"/>
      <c r="N424" s="189"/>
      <c r="O424" s="10"/>
      <c r="P424" s="85"/>
      <c r="Q424" s="56"/>
      <c r="R424" s="56"/>
      <c r="S424" s="56"/>
      <c r="T424" s="56">
        <f t="shared" si="71"/>
        <v>0</v>
      </c>
      <c r="U424" s="56"/>
      <c r="V424" s="56"/>
      <c r="W424" s="85"/>
      <c r="X424" s="85"/>
      <c r="Y424" s="85"/>
      <c r="Z424" s="85"/>
      <c r="AA424" s="85"/>
      <c r="AB424" s="85"/>
      <c r="AC424" s="85"/>
      <c r="AD424" s="85"/>
      <c r="AE424" s="85"/>
      <c r="AF424" s="85"/>
      <c r="AG424" s="85"/>
      <c r="AH424" s="85"/>
      <c r="AI424" s="85"/>
      <c r="AJ424" s="56"/>
      <c r="AK424" s="56"/>
      <c r="AL424" s="56"/>
      <c r="AM424" s="56"/>
      <c r="AN424" s="80">
        <f t="shared" si="72"/>
        <v>0</v>
      </c>
      <c r="AO424" s="56"/>
      <c r="AP424" s="56"/>
      <c r="AQ424" s="85"/>
      <c r="AR424" s="85"/>
      <c r="AS424" s="85"/>
      <c r="AT424" s="85"/>
      <c r="AU424" s="85"/>
      <c r="AV424" s="85"/>
      <c r="AW424" s="56"/>
      <c r="AX424" s="10"/>
      <c r="AY424" s="71"/>
      <c r="AZ424" s="156" t="e">
        <f>#REF!-#REF!</f>
        <v>#REF!</v>
      </c>
      <c r="BA424" s="156">
        <f>IF(C424="Scheme",IF(SUM(AJ424:AS424)&gt;0,IF(H424&lt;#REF!,H424-#REF!,0),0),0)</f>
        <v>0</v>
      </c>
      <c r="BB424" s="156">
        <f t="shared" si="74"/>
        <v>0</v>
      </c>
    </row>
    <row r="425" spans="1:56" s="49" customFormat="1" ht="15.75" outlineLevel="1" x14ac:dyDescent="0.25">
      <c r="A425" s="169"/>
      <c r="B425" s="169" t="s">
        <v>537</v>
      </c>
      <c r="C425" s="169" t="s">
        <v>54</v>
      </c>
      <c r="D425" s="29"/>
      <c r="E425" s="140"/>
      <c r="F425" s="69"/>
      <c r="G425" s="192"/>
      <c r="H425" s="216">
        <f>SUM(W425:AB425)</f>
        <v>12</v>
      </c>
      <c r="I425" s="10"/>
      <c r="J425" s="10"/>
      <c r="K425" s="69"/>
      <c r="L425" s="189"/>
      <c r="M425" s="189"/>
      <c r="N425" s="189"/>
      <c r="O425" s="10" t="s">
        <v>845</v>
      </c>
      <c r="P425" s="85"/>
      <c r="Q425" s="56"/>
      <c r="R425" s="56"/>
      <c r="S425" s="56"/>
      <c r="T425" s="56">
        <f t="shared" si="71"/>
        <v>0</v>
      </c>
      <c r="U425" s="56"/>
      <c r="V425" s="56"/>
      <c r="W425" s="85"/>
      <c r="X425" s="85"/>
      <c r="Y425" s="85"/>
      <c r="Z425" s="85">
        <v>12</v>
      </c>
      <c r="AA425" s="85"/>
      <c r="AB425" s="85"/>
      <c r="AC425" s="85"/>
      <c r="AD425" s="85"/>
      <c r="AE425" s="85"/>
      <c r="AF425" s="85"/>
      <c r="AG425" s="85"/>
      <c r="AH425" s="85"/>
      <c r="AI425" s="85"/>
      <c r="AJ425" s="56"/>
      <c r="AK425" s="56"/>
      <c r="AL425" s="56"/>
      <c r="AM425" s="56"/>
      <c r="AN425" s="80">
        <f t="shared" si="72"/>
        <v>0</v>
      </c>
      <c r="AO425" s="56"/>
      <c r="AP425" s="56"/>
      <c r="AQ425" s="85"/>
      <c r="AR425" s="85"/>
      <c r="AS425" s="85"/>
      <c r="AT425" s="85">
        <v>12</v>
      </c>
      <c r="AU425" s="85"/>
      <c r="AV425" s="85"/>
      <c r="AW425" s="56"/>
      <c r="AX425" s="10"/>
      <c r="AY425" s="71"/>
      <c r="AZ425" s="156" t="e">
        <f>#REF!-#REF!</f>
        <v>#REF!</v>
      </c>
      <c r="BA425" s="156">
        <f>IF(C425="Scheme",IF(SUM(AJ425:AS425)&gt;0,IF(H425&lt;#REF!,H425-#REF!,0),0),0)</f>
        <v>0</v>
      </c>
      <c r="BB425" s="156">
        <f t="shared" si="74"/>
        <v>0</v>
      </c>
      <c r="BC425" s="49" t="s">
        <v>734</v>
      </c>
      <c r="BD425" s="49" t="s">
        <v>728</v>
      </c>
    </row>
    <row r="426" spans="1:56" s="49" customFormat="1" ht="15.75" outlineLevel="1" x14ac:dyDescent="0.25">
      <c r="A426" s="169"/>
      <c r="B426" s="169" t="s">
        <v>538</v>
      </c>
      <c r="C426" s="169" t="s">
        <v>54</v>
      </c>
      <c r="D426" s="29"/>
      <c r="E426" s="140"/>
      <c r="F426" s="69"/>
      <c r="G426" s="192"/>
      <c r="H426" s="216">
        <f>SUM(W426:AB426)</f>
        <v>9</v>
      </c>
      <c r="I426" s="10"/>
      <c r="J426" s="10"/>
      <c r="K426" s="69"/>
      <c r="L426" s="189"/>
      <c r="M426" s="189"/>
      <c r="N426" s="189"/>
      <c r="O426" s="10" t="s">
        <v>846</v>
      </c>
      <c r="P426" s="85"/>
      <c r="Q426" s="56"/>
      <c r="R426" s="56"/>
      <c r="S426" s="56"/>
      <c r="T426" s="56">
        <f t="shared" si="71"/>
        <v>0</v>
      </c>
      <c r="U426" s="56"/>
      <c r="V426" s="56"/>
      <c r="W426" s="85"/>
      <c r="X426" s="85"/>
      <c r="Y426" s="85"/>
      <c r="Z426" s="85">
        <v>9</v>
      </c>
      <c r="AA426" s="85"/>
      <c r="AB426" s="85"/>
      <c r="AC426" s="85"/>
      <c r="AD426" s="85"/>
      <c r="AE426" s="85"/>
      <c r="AF426" s="85"/>
      <c r="AG426" s="85"/>
      <c r="AH426" s="85"/>
      <c r="AI426" s="85"/>
      <c r="AJ426" s="56"/>
      <c r="AK426" s="56"/>
      <c r="AL426" s="56"/>
      <c r="AM426" s="56"/>
      <c r="AN426" s="80">
        <f t="shared" si="72"/>
        <v>0</v>
      </c>
      <c r="AO426" s="56"/>
      <c r="AP426" s="56"/>
      <c r="AQ426" s="85"/>
      <c r="AR426" s="85"/>
      <c r="AS426" s="85"/>
      <c r="AT426" s="85">
        <v>9</v>
      </c>
      <c r="AU426" s="85"/>
      <c r="AV426" s="85"/>
      <c r="AW426" s="56"/>
      <c r="AX426" s="10"/>
      <c r="AY426" s="71"/>
      <c r="AZ426" s="156" t="e">
        <f>#REF!-#REF!</f>
        <v>#REF!</v>
      </c>
      <c r="BA426" s="156">
        <f>IF(C426="Scheme",IF(SUM(AJ426:AS426)&gt;0,IF(H426&lt;#REF!,H426-#REF!,0),0),0)</f>
        <v>0</v>
      </c>
      <c r="BB426" s="156">
        <f t="shared" si="74"/>
        <v>0</v>
      </c>
      <c r="BC426" s="49" t="s">
        <v>727</v>
      </c>
      <c r="BD426" s="49" t="s">
        <v>728</v>
      </c>
    </row>
    <row r="427" spans="1:56" s="49" customFormat="1" ht="31.5" outlineLevel="1" x14ac:dyDescent="0.25">
      <c r="A427" s="169"/>
      <c r="B427" s="169" t="s">
        <v>539</v>
      </c>
      <c r="C427" s="169" t="s">
        <v>54</v>
      </c>
      <c r="D427" s="29"/>
      <c r="E427" s="140"/>
      <c r="F427" s="69"/>
      <c r="G427" s="192"/>
      <c r="H427" s="216">
        <f>SUM(W427:AB427)</f>
        <v>5</v>
      </c>
      <c r="I427" s="10"/>
      <c r="J427" s="10"/>
      <c r="K427" s="69"/>
      <c r="L427" s="189"/>
      <c r="M427" s="189"/>
      <c r="N427" s="189"/>
      <c r="O427" s="10" t="s">
        <v>843</v>
      </c>
      <c r="P427" s="85"/>
      <c r="Q427" s="56"/>
      <c r="R427" s="56"/>
      <c r="S427" s="56"/>
      <c r="T427" s="56">
        <f t="shared" si="71"/>
        <v>0</v>
      </c>
      <c r="U427" s="56"/>
      <c r="V427" s="56"/>
      <c r="W427" s="85"/>
      <c r="X427" s="85"/>
      <c r="Y427" s="85"/>
      <c r="Z427" s="85">
        <v>5</v>
      </c>
      <c r="AA427" s="85"/>
      <c r="AB427" s="85"/>
      <c r="AC427" s="85"/>
      <c r="AD427" s="85"/>
      <c r="AE427" s="85"/>
      <c r="AF427" s="85"/>
      <c r="AG427" s="85"/>
      <c r="AH427" s="85"/>
      <c r="AI427" s="85"/>
      <c r="AJ427" s="56"/>
      <c r="AK427" s="56"/>
      <c r="AL427" s="56"/>
      <c r="AM427" s="56"/>
      <c r="AN427" s="80">
        <f t="shared" si="72"/>
        <v>0</v>
      </c>
      <c r="AO427" s="56"/>
      <c r="AP427" s="56"/>
      <c r="AQ427" s="85"/>
      <c r="AR427" s="85"/>
      <c r="AS427" s="85"/>
      <c r="AT427" s="85">
        <v>5</v>
      </c>
      <c r="AU427" s="85"/>
      <c r="AV427" s="85"/>
      <c r="AW427" s="56"/>
      <c r="AX427" s="10"/>
      <c r="AY427" s="71"/>
      <c r="AZ427" s="156" t="e">
        <f>#REF!-#REF!</f>
        <v>#REF!</v>
      </c>
      <c r="BA427" s="156">
        <f>IF(C427="Scheme",IF(SUM(AJ427:AS427)&gt;0,IF(H427&lt;#REF!,H427-#REF!,0),0),0)</f>
        <v>0</v>
      </c>
      <c r="BB427" s="156">
        <f t="shared" si="74"/>
        <v>0</v>
      </c>
      <c r="BC427" s="49" t="s">
        <v>727</v>
      </c>
      <c r="BD427" s="49" t="s">
        <v>728</v>
      </c>
    </row>
    <row r="428" spans="1:56" s="49" customFormat="1" ht="31.5" outlineLevel="1" x14ac:dyDescent="0.25">
      <c r="A428" s="169"/>
      <c r="B428" s="169" t="s">
        <v>540</v>
      </c>
      <c r="C428" s="169" t="s">
        <v>54</v>
      </c>
      <c r="D428" s="29"/>
      <c r="E428" s="140"/>
      <c r="F428" s="69"/>
      <c r="G428" s="192"/>
      <c r="H428" s="216">
        <f>SUM(W428:AB428)</f>
        <v>6</v>
      </c>
      <c r="I428" s="10"/>
      <c r="J428" s="10"/>
      <c r="K428" s="69"/>
      <c r="L428" s="189"/>
      <c r="M428" s="189"/>
      <c r="N428" s="189"/>
      <c r="O428" s="10" t="s">
        <v>847</v>
      </c>
      <c r="P428" s="85"/>
      <c r="Q428" s="56"/>
      <c r="R428" s="56"/>
      <c r="S428" s="56"/>
      <c r="T428" s="56">
        <f t="shared" si="71"/>
        <v>0</v>
      </c>
      <c r="U428" s="56"/>
      <c r="V428" s="56"/>
      <c r="W428" s="85"/>
      <c r="X428" s="85"/>
      <c r="Y428" s="85"/>
      <c r="Z428" s="85"/>
      <c r="AA428" s="85">
        <v>6</v>
      </c>
      <c r="AB428" s="85"/>
      <c r="AC428" s="85"/>
      <c r="AD428" s="85"/>
      <c r="AE428" s="85"/>
      <c r="AF428" s="85"/>
      <c r="AG428" s="85"/>
      <c r="AH428" s="85"/>
      <c r="AI428" s="85"/>
      <c r="AJ428" s="56"/>
      <c r="AK428" s="56"/>
      <c r="AL428" s="56"/>
      <c r="AM428" s="56"/>
      <c r="AN428" s="80">
        <f t="shared" si="72"/>
        <v>0</v>
      </c>
      <c r="AO428" s="56"/>
      <c r="AP428" s="56"/>
      <c r="AQ428" s="85"/>
      <c r="AR428" s="85"/>
      <c r="AS428" s="85"/>
      <c r="AT428" s="85"/>
      <c r="AU428" s="85">
        <v>6</v>
      </c>
      <c r="AV428" s="85"/>
      <c r="AW428" s="56"/>
      <c r="AX428" s="10"/>
      <c r="AY428" s="71"/>
      <c r="AZ428" s="156" t="e">
        <f>#REF!-#REF!</f>
        <v>#REF!</v>
      </c>
      <c r="BA428" s="156">
        <f>IF(C428="Scheme",IF(SUM(AJ428:AS428)&gt;0,IF(H428&lt;#REF!,H428-#REF!,0),0),0)</f>
        <v>0</v>
      </c>
      <c r="BB428" s="156">
        <f t="shared" si="74"/>
        <v>0</v>
      </c>
      <c r="BC428" s="49" t="s">
        <v>727</v>
      </c>
      <c r="BD428" s="49" t="s">
        <v>728</v>
      </c>
    </row>
    <row r="429" spans="1:56" s="49" customFormat="1" ht="16.5" outlineLevel="1" x14ac:dyDescent="0.25">
      <c r="A429" s="227"/>
      <c r="B429" s="227" t="s">
        <v>541</v>
      </c>
      <c r="C429" s="227"/>
      <c r="D429" s="29"/>
      <c r="E429" s="140"/>
      <c r="F429" s="69"/>
      <c r="G429" s="192"/>
      <c r="H429" s="204"/>
      <c r="I429" s="10"/>
      <c r="J429" s="10"/>
      <c r="K429" s="69"/>
      <c r="L429" s="189"/>
      <c r="M429" s="189"/>
      <c r="N429" s="189"/>
      <c r="O429" s="10"/>
      <c r="P429" s="85"/>
      <c r="Q429" s="56"/>
      <c r="R429" s="56"/>
      <c r="S429" s="56"/>
      <c r="T429" s="56">
        <f t="shared" si="71"/>
        <v>0</v>
      </c>
      <c r="U429" s="56"/>
      <c r="V429" s="56"/>
      <c r="W429" s="85"/>
      <c r="X429" s="85"/>
      <c r="Y429" s="85"/>
      <c r="Z429" s="85"/>
      <c r="AA429" s="85"/>
      <c r="AB429" s="85"/>
      <c r="AC429" s="85"/>
      <c r="AD429" s="85"/>
      <c r="AE429" s="85"/>
      <c r="AF429" s="85"/>
      <c r="AG429" s="85"/>
      <c r="AH429" s="85"/>
      <c r="AI429" s="85"/>
      <c r="AJ429" s="56"/>
      <c r="AK429" s="56"/>
      <c r="AL429" s="56"/>
      <c r="AM429" s="56"/>
      <c r="AN429" s="80">
        <f t="shared" si="72"/>
        <v>0</v>
      </c>
      <c r="AO429" s="56"/>
      <c r="AP429" s="56"/>
      <c r="AQ429" s="85"/>
      <c r="AR429" s="85"/>
      <c r="AS429" s="85"/>
      <c r="AT429" s="85"/>
      <c r="AU429" s="85"/>
      <c r="AV429" s="85"/>
      <c r="AW429" s="56"/>
      <c r="AX429" s="10"/>
      <c r="AY429" s="71"/>
      <c r="AZ429" s="156" t="e">
        <f>#REF!-#REF!</f>
        <v>#REF!</v>
      </c>
      <c r="BA429" s="156">
        <f>IF(C429="Scheme",IF(SUM(AJ429:AS429)&gt;0,IF(H429&lt;#REF!,H429-#REF!,0),0),0)</f>
        <v>0</v>
      </c>
      <c r="BB429" s="156">
        <f t="shared" si="74"/>
        <v>0</v>
      </c>
    </row>
    <row r="430" spans="1:56" s="49" customFormat="1" ht="47.25" outlineLevel="1" x14ac:dyDescent="0.25">
      <c r="A430" s="25">
        <v>1</v>
      </c>
      <c r="B430" s="26" t="s">
        <v>542</v>
      </c>
      <c r="C430" s="25" t="s">
        <v>53</v>
      </c>
      <c r="D430" s="29"/>
      <c r="E430" s="140"/>
      <c r="F430" s="69"/>
      <c r="G430" s="192"/>
      <c r="H430" s="204">
        <v>85.69</v>
      </c>
      <c r="I430" s="10"/>
      <c r="J430" s="10"/>
      <c r="K430" s="69"/>
      <c r="L430" s="189"/>
      <c r="M430" s="189"/>
      <c r="N430" s="189"/>
      <c r="O430" s="10"/>
      <c r="P430" s="85"/>
      <c r="Q430" s="56"/>
      <c r="R430" s="56"/>
      <c r="S430" s="56"/>
      <c r="T430" s="56">
        <f t="shared" si="71"/>
        <v>0</v>
      </c>
      <c r="U430" s="56"/>
      <c r="V430" s="56"/>
      <c r="W430" s="85"/>
      <c r="X430" s="85"/>
      <c r="Y430" s="85"/>
      <c r="Z430" s="85"/>
      <c r="AA430" s="85"/>
      <c r="AB430" s="85"/>
      <c r="AC430" s="85"/>
      <c r="AD430" s="85"/>
      <c r="AE430" s="85"/>
      <c r="AF430" s="85"/>
      <c r="AG430" s="85"/>
      <c r="AH430" s="85"/>
      <c r="AI430" s="85"/>
      <c r="AJ430" s="56"/>
      <c r="AK430" s="56"/>
      <c r="AL430" s="56"/>
      <c r="AM430" s="56"/>
      <c r="AN430" s="80">
        <f t="shared" si="72"/>
        <v>0</v>
      </c>
      <c r="AO430" s="56"/>
      <c r="AP430" s="56"/>
      <c r="AQ430" s="85"/>
      <c r="AR430" s="85"/>
      <c r="AS430" s="85"/>
      <c r="AT430" s="85"/>
      <c r="AU430" s="85"/>
      <c r="AV430" s="85"/>
      <c r="AW430" s="56"/>
      <c r="AX430" s="10"/>
      <c r="AY430" s="71"/>
      <c r="AZ430" s="156" t="e">
        <f>#REF!-#REF!</f>
        <v>#REF!</v>
      </c>
      <c r="BA430" s="156">
        <f>IF(C430="Scheme",IF(SUM(AJ430:AS430)&gt;0,IF(H430&lt;#REF!,H430-#REF!,0),0),0)</f>
        <v>0</v>
      </c>
      <c r="BB430" s="156">
        <f t="shared" si="74"/>
        <v>0</v>
      </c>
    </row>
    <row r="431" spans="1:56" s="49" customFormat="1" ht="47.25" outlineLevel="1" x14ac:dyDescent="0.25">
      <c r="A431" s="169"/>
      <c r="B431" s="169" t="s">
        <v>542</v>
      </c>
      <c r="C431" s="169" t="s">
        <v>54</v>
      </c>
      <c r="D431" s="29"/>
      <c r="E431" s="140"/>
      <c r="F431" s="69"/>
      <c r="G431" s="192"/>
      <c r="H431" s="216">
        <f>SUM(W431:AB431)</f>
        <v>85.679999999999993</v>
      </c>
      <c r="I431" s="10"/>
      <c r="J431" s="10"/>
      <c r="K431" s="69"/>
      <c r="L431" s="189"/>
      <c r="M431" s="189"/>
      <c r="N431" s="189"/>
      <c r="O431" s="10"/>
      <c r="P431" s="85"/>
      <c r="Q431" s="56"/>
      <c r="R431" s="56"/>
      <c r="S431" s="56"/>
      <c r="T431" s="56">
        <f t="shared" si="71"/>
        <v>0</v>
      </c>
      <c r="U431" s="56"/>
      <c r="V431" s="56"/>
      <c r="W431" s="85"/>
      <c r="X431" s="205">
        <v>28.56</v>
      </c>
      <c r="Y431" s="205">
        <v>28.56</v>
      </c>
      <c r="Z431" s="205">
        <v>28.56</v>
      </c>
      <c r="AA431" s="85"/>
      <c r="AB431" s="85"/>
      <c r="AC431" s="85"/>
      <c r="AD431" s="85"/>
      <c r="AE431" s="85"/>
      <c r="AF431" s="85"/>
      <c r="AG431" s="85"/>
      <c r="AH431" s="85"/>
      <c r="AI431" s="85"/>
      <c r="AJ431" s="56"/>
      <c r="AK431" s="56"/>
      <c r="AL431" s="56"/>
      <c r="AM431" s="56"/>
      <c r="AN431" s="80">
        <f t="shared" si="72"/>
        <v>0</v>
      </c>
      <c r="AO431" s="56"/>
      <c r="AP431" s="56"/>
      <c r="AQ431" s="85"/>
      <c r="AR431" s="205">
        <v>28.56</v>
      </c>
      <c r="AS431" s="205">
        <v>28.56</v>
      </c>
      <c r="AT431" s="205">
        <v>28.56</v>
      </c>
      <c r="AU431" s="85"/>
      <c r="AV431" s="85"/>
      <c r="AW431" s="56"/>
      <c r="AX431" s="10"/>
      <c r="AY431" s="71"/>
      <c r="AZ431" s="156" t="e">
        <f>#REF!-#REF!</f>
        <v>#REF!</v>
      </c>
      <c r="BA431" s="156" t="e">
        <f>IF(C431="Scheme",IF(SUM(AJ431:AS431)&gt;0,IF(H431&lt;#REF!,H431-#REF!,0),0),0)</f>
        <v>#REF!</v>
      </c>
      <c r="BB431" s="156">
        <f t="shared" si="74"/>
        <v>-57.12</v>
      </c>
      <c r="BC431" s="49" t="s">
        <v>727</v>
      </c>
      <c r="BD431" s="49" t="s">
        <v>728</v>
      </c>
    </row>
    <row r="432" spans="1:56" s="49" customFormat="1" ht="78.75" outlineLevel="1" x14ac:dyDescent="0.25">
      <c r="A432" s="25">
        <v>2</v>
      </c>
      <c r="B432" s="26" t="s">
        <v>543</v>
      </c>
      <c r="C432" s="25" t="s">
        <v>53</v>
      </c>
      <c r="D432" s="29"/>
      <c r="E432" s="140"/>
      <c r="F432" s="69"/>
      <c r="G432" s="192"/>
      <c r="H432" s="204">
        <v>32.28</v>
      </c>
      <c r="I432" s="10"/>
      <c r="J432" s="10"/>
      <c r="K432" s="69"/>
      <c r="L432" s="189"/>
      <c r="M432" s="189"/>
      <c r="N432" s="189"/>
      <c r="O432" s="10"/>
      <c r="P432" s="85"/>
      <c r="Q432" s="56"/>
      <c r="R432" s="56"/>
      <c r="S432" s="56"/>
      <c r="T432" s="56">
        <f t="shared" si="71"/>
        <v>0</v>
      </c>
      <c r="U432" s="56"/>
      <c r="V432" s="56"/>
      <c r="W432" s="85"/>
      <c r="X432" s="85"/>
      <c r="Y432" s="85"/>
      <c r="Z432" s="85"/>
      <c r="AA432" s="85"/>
      <c r="AB432" s="85"/>
      <c r="AC432" s="85"/>
      <c r="AD432" s="85"/>
      <c r="AE432" s="85"/>
      <c r="AF432" s="85"/>
      <c r="AG432" s="85"/>
      <c r="AH432" s="85"/>
      <c r="AI432" s="85"/>
      <c r="AJ432" s="56"/>
      <c r="AK432" s="56"/>
      <c r="AL432" s="56"/>
      <c r="AM432" s="56"/>
      <c r="AN432" s="80">
        <f t="shared" si="72"/>
        <v>0</v>
      </c>
      <c r="AO432" s="56"/>
      <c r="AP432" s="56"/>
      <c r="AQ432" s="85"/>
      <c r="AR432" s="85"/>
      <c r="AS432" s="85"/>
      <c r="AT432" s="85"/>
      <c r="AU432" s="85"/>
      <c r="AV432" s="85"/>
      <c r="AW432" s="56"/>
      <c r="AX432" s="10"/>
      <c r="AY432" s="71"/>
      <c r="AZ432" s="156" t="e">
        <f>#REF!-#REF!</f>
        <v>#REF!</v>
      </c>
      <c r="BA432" s="156">
        <f>IF(C432="Scheme",IF(SUM(AJ432:AS432)&gt;0,IF(H432&lt;#REF!,H432-#REF!,0),0),0)</f>
        <v>0</v>
      </c>
      <c r="BB432" s="156">
        <f t="shared" si="74"/>
        <v>0</v>
      </c>
    </row>
    <row r="433" spans="1:56" s="49" customFormat="1" ht="78.75" outlineLevel="1" x14ac:dyDescent="0.25">
      <c r="A433" s="169"/>
      <c r="B433" s="169" t="s">
        <v>543</v>
      </c>
      <c r="C433" s="169" t="s">
        <v>54</v>
      </c>
      <c r="D433" s="29"/>
      <c r="E433" s="140"/>
      <c r="F433" s="69"/>
      <c r="G433" s="192"/>
      <c r="H433" s="216">
        <f>SUM(W433:AB433)</f>
        <v>32.28</v>
      </c>
      <c r="I433" s="10"/>
      <c r="J433" s="10"/>
      <c r="K433" s="69"/>
      <c r="L433" s="189"/>
      <c r="M433" s="189"/>
      <c r="N433" s="189"/>
      <c r="O433" s="10"/>
      <c r="P433" s="85"/>
      <c r="Q433" s="56"/>
      <c r="R433" s="56"/>
      <c r="S433" s="56"/>
      <c r="T433" s="56">
        <f t="shared" si="71"/>
        <v>0</v>
      </c>
      <c r="U433" s="56"/>
      <c r="V433" s="56"/>
      <c r="W433" s="85"/>
      <c r="X433" s="205">
        <v>32.28</v>
      </c>
      <c r="Y433" s="85"/>
      <c r="Z433" s="85"/>
      <c r="AA433" s="85"/>
      <c r="AB433" s="85"/>
      <c r="AC433" s="85"/>
      <c r="AD433" s="85"/>
      <c r="AE433" s="85"/>
      <c r="AF433" s="85"/>
      <c r="AG433" s="85"/>
      <c r="AH433" s="85"/>
      <c r="AI433" s="85"/>
      <c r="AJ433" s="56"/>
      <c r="AK433" s="56"/>
      <c r="AL433" s="56"/>
      <c r="AM433" s="56"/>
      <c r="AN433" s="80">
        <f t="shared" si="72"/>
        <v>0</v>
      </c>
      <c r="AO433" s="56"/>
      <c r="AP433" s="56"/>
      <c r="AQ433" s="85"/>
      <c r="AR433" s="205">
        <v>32.28</v>
      </c>
      <c r="AS433" s="85"/>
      <c r="AT433" s="85"/>
      <c r="AU433" s="85"/>
      <c r="AV433" s="85"/>
      <c r="AW433" s="56"/>
      <c r="AX433" s="10"/>
      <c r="AY433" s="71"/>
      <c r="AZ433" s="156" t="e">
        <f>#REF!-#REF!</f>
        <v>#REF!</v>
      </c>
      <c r="BA433" s="156" t="e">
        <f>IF(C433="Scheme",IF(SUM(AJ433:AS433)&gt;0,IF(H433&lt;#REF!,H433-#REF!,0),0),0)</f>
        <v>#REF!</v>
      </c>
      <c r="BB433" s="156">
        <f t="shared" si="74"/>
        <v>-32.28</v>
      </c>
      <c r="BC433" s="49" t="s">
        <v>727</v>
      </c>
      <c r="BD433" s="49" t="s">
        <v>728</v>
      </c>
    </row>
    <row r="434" spans="1:56" s="49" customFormat="1" ht="31.5" outlineLevel="1" x14ac:dyDescent="0.25">
      <c r="A434" s="25">
        <v>3</v>
      </c>
      <c r="B434" s="26" t="s">
        <v>544</v>
      </c>
      <c r="C434" s="25" t="s">
        <v>53</v>
      </c>
      <c r="D434" s="29"/>
      <c r="E434" s="140"/>
      <c r="F434" s="69"/>
      <c r="G434" s="192"/>
      <c r="H434" s="204">
        <v>30</v>
      </c>
      <c r="I434" s="10"/>
      <c r="J434" s="10"/>
      <c r="K434" s="69"/>
      <c r="L434" s="189"/>
      <c r="M434" s="189"/>
      <c r="N434" s="189"/>
      <c r="O434" s="10"/>
      <c r="P434" s="85"/>
      <c r="Q434" s="56"/>
      <c r="R434" s="56"/>
      <c r="S434" s="56"/>
      <c r="T434" s="56">
        <f t="shared" si="71"/>
        <v>0</v>
      </c>
      <c r="U434" s="56"/>
      <c r="V434" s="56"/>
      <c r="W434" s="85"/>
      <c r="X434" s="85"/>
      <c r="Y434" s="85"/>
      <c r="Z434" s="85"/>
      <c r="AA434" s="85"/>
      <c r="AB434" s="85"/>
      <c r="AC434" s="85"/>
      <c r="AD434" s="85"/>
      <c r="AE434" s="85"/>
      <c r="AF434" s="85"/>
      <c r="AG434" s="85"/>
      <c r="AH434" s="85"/>
      <c r="AI434" s="85"/>
      <c r="AJ434" s="56"/>
      <c r="AK434" s="56"/>
      <c r="AL434" s="56"/>
      <c r="AM434" s="56"/>
      <c r="AN434" s="80">
        <f t="shared" si="72"/>
        <v>0</v>
      </c>
      <c r="AO434" s="56"/>
      <c r="AP434" s="56"/>
      <c r="AQ434" s="85"/>
      <c r="AR434" s="85"/>
      <c r="AS434" s="85"/>
      <c r="AT434" s="85"/>
      <c r="AU434" s="85"/>
      <c r="AV434" s="85"/>
      <c r="AW434" s="56"/>
      <c r="AX434" s="10"/>
      <c r="AY434" s="71"/>
      <c r="AZ434" s="156" t="e">
        <f>#REF!-#REF!</f>
        <v>#REF!</v>
      </c>
      <c r="BA434" s="156">
        <f>IF(C434="Scheme",IF(SUM(AJ434:AS434)&gt;0,IF(H434&lt;#REF!,H434-#REF!,0),0),0)</f>
        <v>0</v>
      </c>
      <c r="BB434" s="156">
        <f t="shared" si="74"/>
        <v>0</v>
      </c>
    </row>
    <row r="435" spans="1:56" s="49" customFormat="1" ht="31.5" outlineLevel="1" x14ac:dyDescent="0.25">
      <c r="A435" s="169"/>
      <c r="B435" s="169" t="s">
        <v>544</v>
      </c>
      <c r="C435" s="169" t="s">
        <v>54</v>
      </c>
      <c r="D435" s="29"/>
      <c r="E435" s="140"/>
      <c r="F435" s="69"/>
      <c r="G435" s="192"/>
      <c r="H435" s="216">
        <f>SUM(W435:AB435)</f>
        <v>30</v>
      </c>
      <c r="I435" s="10"/>
      <c r="J435" s="10"/>
      <c r="K435" s="69"/>
      <c r="L435" s="189"/>
      <c r="M435" s="189"/>
      <c r="N435" s="189"/>
      <c r="O435" s="10"/>
      <c r="P435" s="85"/>
      <c r="Q435" s="56"/>
      <c r="R435" s="56"/>
      <c r="S435" s="56"/>
      <c r="T435" s="56">
        <f t="shared" si="71"/>
        <v>0</v>
      </c>
      <c r="U435" s="56"/>
      <c r="V435" s="56"/>
      <c r="W435" s="85"/>
      <c r="X435" s="205">
        <v>30</v>
      </c>
      <c r="Y435" s="85"/>
      <c r="Z435" s="85"/>
      <c r="AA435" s="85"/>
      <c r="AB435" s="85"/>
      <c r="AC435" s="85"/>
      <c r="AD435" s="85"/>
      <c r="AE435" s="85"/>
      <c r="AF435" s="85"/>
      <c r="AG435" s="85"/>
      <c r="AH435" s="85"/>
      <c r="AI435" s="85"/>
      <c r="AJ435" s="56"/>
      <c r="AK435" s="56"/>
      <c r="AL435" s="56"/>
      <c r="AM435" s="56"/>
      <c r="AN435" s="80">
        <f t="shared" si="72"/>
        <v>0</v>
      </c>
      <c r="AO435" s="56"/>
      <c r="AP435" s="56"/>
      <c r="AQ435" s="85"/>
      <c r="AR435" s="205">
        <v>30</v>
      </c>
      <c r="AS435" s="85"/>
      <c r="AT435" s="85"/>
      <c r="AU435" s="85"/>
      <c r="AV435" s="85"/>
      <c r="AW435" s="56"/>
      <c r="AX435" s="10"/>
      <c r="AY435" s="71"/>
      <c r="AZ435" s="156" t="e">
        <f>#REF!-#REF!</f>
        <v>#REF!</v>
      </c>
      <c r="BA435" s="156" t="e">
        <f>IF(C435="Scheme",IF(SUM(AJ435:AS435)&gt;0,IF(H435&lt;#REF!,H435-#REF!,0),0),0)</f>
        <v>#REF!</v>
      </c>
      <c r="BB435" s="156">
        <f t="shared" si="74"/>
        <v>-30</v>
      </c>
      <c r="BC435" s="49" t="s">
        <v>727</v>
      </c>
      <c r="BD435" s="49" t="s">
        <v>728</v>
      </c>
    </row>
    <row r="436" spans="1:56" s="49" customFormat="1" ht="78.75" outlineLevel="1" x14ac:dyDescent="0.25">
      <c r="A436" s="25">
        <v>4</v>
      </c>
      <c r="B436" s="26" t="s">
        <v>545</v>
      </c>
      <c r="C436" s="25" t="s">
        <v>53</v>
      </c>
      <c r="D436" s="29"/>
      <c r="E436" s="140"/>
      <c r="F436" s="69"/>
      <c r="G436" s="192"/>
      <c r="H436" s="204">
        <v>25</v>
      </c>
      <c r="I436" s="10"/>
      <c r="J436" s="10"/>
      <c r="K436" s="69"/>
      <c r="L436" s="189"/>
      <c r="M436" s="189"/>
      <c r="N436" s="189"/>
      <c r="O436" s="10"/>
      <c r="P436" s="85"/>
      <c r="Q436" s="56"/>
      <c r="R436" s="56"/>
      <c r="S436" s="56"/>
      <c r="T436" s="56">
        <f t="shared" si="71"/>
        <v>0</v>
      </c>
      <c r="U436" s="56"/>
      <c r="V436" s="56"/>
      <c r="W436" s="85"/>
      <c r="X436" s="85"/>
      <c r="Y436" s="85"/>
      <c r="Z436" s="85"/>
      <c r="AA436" s="85"/>
      <c r="AB436" s="85"/>
      <c r="AC436" s="85"/>
      <c r="AD436" s="85"/>
      <c r="AE436" s="85"/>
      <c r="AF436" s="85"/>
      <c r="AG436" s="85"/>
      <c r="AH436" s="85"/>
      <c r="AI436" s="85"/>
      <c r="AJ436" s="56"/>
      <c r="AK436" s="56"/>
      <c r="AL436" s="56"/>
      <c r="AM436" s="56"/>
      <c r="AN436" s="80">
        <f t="shared" si="72"/>
        <v>0</v>
      </c>
      <c r="AO436" s="56"/>
      <c r="AP436" s="56"/>
      <c r="AQ436" s="85"/>
      <c r="AR436" s="85"/>
      <c r="AS436" s="85"/>
      <c r="AT436" s="85"/>
      <c r="AU436" s="85"/>
      <c r="AV436" s="85"/>
      <c r="AW436" s="56"/>
      <c r="AX436" s="10"/>
      <c r="AY436" s="71"/>
      <c r="AZ436" s="156" t="e">
        <f>#REF!-#REF!</f>
        <v>#REF!</v>
      </c>
      <c r="BA436" s="156">
        <f>IF(C436="Scheme",IF(SUM(AJ436:AS436)&gt;0,IF(H436&lt;#REF!,H436-#REF!,0),0),0)</f>
        <v>0</v>
      </c>
      <c r="BB436" s="156">
        <f t="shared" si="74"/>
        <v>0</v>
      </c>
    </row>
    <row r="437" spans="1:56" s="49" customFormat="1" ht="78.75" outlineLevel="1" x14ac:dyDescent="0.25">
      <c r="A437" s="169"/>
      <c r="B437" s="169" t="s">
        <v>545</v>
      </c>
      <c r="C437" s="169" t="s">
        <v>54</v>
      </c>
      <c r="D437" s="29"/>
      <c r="E437" s="140"/>
      <c r="F437" s="69"/>
      <c r="G437" s="192"/>
      <c r="H437" s="216">
        <f>SUM(W437:AB437)</f>
        <v>25</v>
      </c>
      <c r="I437" s="10"/>
      <c r="J437" s="10"/>
      <c r="K437" s="69"/>
      <c r="L437" s="189"/>
      <c r="M437" s="189"/>
      <c r="N437" s="189"/>
      <c r="O437" s="10"/>
      <c r="P437" s="85"/>
      <c r="Q437" s="56"/>
      <c r="R437" s="56"/>
      <c r="S437" s="56"/>
      <c r="T437" s="56">
        <f t="shared" si="71"/>
        <v>0</v>
      </c>
      <c r="U437" s="56"/>
      <c r="V437" s="56"/>
      <c r="W437" s="85"/>
      <c r="X437" s="205">
        <v>25</v>
      </c>
      <c r="Y437" s="85"/>
      <c r="Z437" s="85"/>
      <c r="AA437" s="85"/>
      <c r="AB437" s="85"/>
      <c r="AC437" s="85"/>
      <c r="AD437" s="85"/>
      <c r="AE437" s="85"/>
      <c r="AF437" s="85"/>
      <c r="AG437" s="85"/>
      <c r="AH437" s="85"/>
      <c r="AI437" s="85"/>
      <c r="AJ437" s="56"/>
      <c r="AK437" s="56"/>
      <c r="AL437" s="56"/>
      <c r="AM437" s="56"/>
      <c r="AN437" s="80">
        <f t="shared" si="72"/>
        <v>0</v>
      </c>
      <c r="AO437" s="56"/>
      <c r="AP437" s="56"/>
      <c r="AQ437" s="85"/>
      <c r="AR437" s="205">
        <v>25</v>
      </c>
      <c r="AS437" s="85"/>
      <c r="AT437" s="85"/>
      <c r="AU437" s="85"/>
      <c r="AV437" s="85"/>
      <c r="AW437" s="56"/>
      <c r="AX437" s="10"/>
      <c r="AY437" s="71"/>
      <c r="AZ437" s="156" t="e">
        <f>#REF!-#REF!</f>
        <v>#REF!</v>
      </c>
      <c r="BA437" s="156" t="e">
        <f>IF(C437="Scheme",IF(SUM(AJ437:AS437)&gt;0,IF(H437&lt;#REF!,H437-#REF!,0),0),0)</f>
        <v>#REF!</v>
      </c>
      <c r="BB437" s="156">
        <f t="shared" si="74"/>
        <v>-25</v>
      </c>
      <c r="BC437" s="49" t="s">
        <v>727</v>
      </c>
      <c r="BD437" s="49" t="s">
        <v>728</v>
      </c>
    </row>
    <row r="438" spans="1:56" s="49" customFormat="1" ht="47.25" outlineLevel="1" x14ac:dyDescent="0.25">
      <c r="A438" s="25">
        <v>5</v>
      </c>
      <c r="B438" s="26" t="s">
        <v>546</v>
      </c>
      <c r="C438" s="25" t="s">
        <v>53</v>
      </c>
      <c r="D438" s="29"/>
      <c r="E438" s="140"/>
      <c r="F438" s="69"/>
      <c r="G438" s="192"/>
      <c r="H438" s="204">
        <v>25</v>
      </c>
      <c r="I438" s="10"/>
      <c r="J438" s="10"/>
      <c r="K438" s="69"/>
      <c r="L438" s="189"/>
      <c r="M438" s="189"/>
      <c r="N438" s="189"/>
      <c r="O438" s="10"/>
      <c r="P438" s="85"/>
      <c r="Q438" s="56"/>
      <c r="R438" s="56"/>
      <c r="S438" s="56"/>
      <c r="T438" s="56">
        <f t="shared" si="71"/>
        <v>0</v>
      </c>
      <c r="U438" s="56"/>
      <c r="V438" s="56"/>
      <c r="W438" s="85"/>
      <c r="X438" s="85"/>
      <c r="Y438" s="85"/>
      <c r="Z438" s="85"/>
      <c r="AA438" s="85"/>
      <c r="AB438" s="85"/>
      <c r="AC438" s="85"/>
      <c r="AD438" s="85"/>
      <c r="AE438" s="85"/>
      <c r="AF438" s="85"/>
      <c r="AG438" s="85"/>
      <c r="AH438" s="85"/>
      <c r="AI438" s="85"/>
      <c r="AJ438" s="56"/>
      <c r="AK438" s="56"/>
      <c r="AL438" s="56"/>
      <c r="AM438" s="56"/>
      <c r="AN438" s="80">
        <f t="shared" si="72"/>
        <v>0</v>
      </c>
      <c r="AO438" s="56"/>
      <c r="AP438" s="56"/>
      <c r="AQ438" s="85"/>
      <c r="AR438" s="85"/>
      <c r="AS438" s="85"/>
      <c r="AT438" s="85"/>
      <c r="AU438" s="85"/>
      <c r="AV438" s="85"/>
      <c r="AW438" s="56"/>
      <c r="AX438" s="10"/>
      <c r="AY438" s="71"/>
      <c r="AZ438" s="156" t="e">
        <f>#REF!-#REF!</f>
        <v>#REF!</v>
      </c>
      <c r="BA438" s="156">
        <f>IF(C438="Scheme",IF(SUM(AJ438:AS438)&gt;0,IF(H438&lt;#REF!,H438-#REF!,0),0),0)</f>
        <v>0</v>
      </c>
      <c r="BB438" s="156">
        <f t="shared" si="74"/>
        <v>0</v>
      </c>
    </row>
    <row r="439" spans="1:56" s="49" customFormat="1" ht="47.25" outlineLevel="1" x14ac:dyDescent="0.25">
      <c r="A439" s="169"/>
      <c r="B439" s="169" t="s">
        <v>546</v>
      </c>
      <c r="C439" s="169" t="s">
        <v>54</v>
      </c>
      <c r="D439" s="29"/>
      <c r="E439" s="140"/>
      <c r="F439" s="69"/>
      <c r="G439" s="192"/>
      <c r="H439" s="216">
        <f>SUM(W439:AB439)</f>
        <v>25</v>
      </c>
      <c r="I439" s="10"/>
      <c r="J439" s="10"/>
      <c r="K439" s="69"/>
      <c r="L439" s="189"/>
      <c r="M439" s="189"/>
      <c r="N439" s="189"/>
      <c r="O439" s="10"/>
      <c r="P439" s="85"/>
      <c r="Q439" s="56"/>
      <c r="R439" s="56"/>
      <c r="S439" s="56"/>
      <c r="T439" s="56">
        <f t="shared" si="71"/>
        <v>0</v>
      </c>
      <c r="U439" s="56"/>
      <c r="V439" s="56"/>
      <c r="W439" s="85"/>
      <c r="X439" s="205">
        <v>25</v>
      </c>
      <c r="Y439" s="85"/>
      <c r="Z439" s="85"/>
      <c r="AA439" s="85"/>
      <c r="AB439" s="85"/>
      <c r="AC439" s="85"/>
      <c r="AD439" s="85"/>
      <c r="AE439" s="85"/>
      <c r="AF439" s="85"/>
      <c r="AG439" s="85"/>
      <c r="AH439" s="85"/>
      <c r="AI439" s="85"/>
      <c r="AJ439" s="56"/>
      <c r="AK439" s="56"/>
      <c r="AL439" s="56"/>
      <c r="AM439" s="56"/>
      <c r="AN439" s="80">
        <f t="shared" si="72"/>
        <v>0</v>
      </c>
      <c r="AO439" s="56"/>
      <c r="AP439" s="56"/>
      <c r="AQ439" s="85"/>
      <c r="AR439" s="205">
        <v>25</v>
      </c>
      <c r="AS439" s="85"/>
      <c r="AT439" s="85"/>
      <c r="AU439" s="85"/>
      <c r="AV439" s="85"/>
      <c r="AW439" s="56"/>
      <c r="AX439" s="10"/>
      <c r="AY439" s="71"/>
      <c r="AZ439" s="156" t="e">
        <f>#REF!-#REF!</f>
        <v>#REF!</v>
      </c>
      <c r="BA439" s="156" t="e">
        <f>IF(C439="Scheme",IF(SUM(AJ439:AS439)&gt;0,IF(H439&lt;#REF!,H439-#REF!,0),0),0)</f>
        <v>#REF!</v>
      </c>
      <c r="BB439" s="156">
        <f t="shared" si="74"/>
        <v>-25</v>
      </c>
      <c r="BC439" s="49" t="s">
        <v>727</v>
      </c>
      <c r="BD439" s="49" t="s">
        <v>728</v>
      </c>
    </row>
    <row r="440" spans="1:56" s="49" customFormat="1" ht="126" outlineLevel="1" x14ac:dyDescent="0.25">
      <c r="A440" s="25">
        <v>6</v>
      </c>
      <c r="B440" s="26" t="s">
        <v>547</v>
      </c>
      <c r="C440" s="25" t="s">
        <v>53</v>
      </c>
      <c r="D440" s="29"/>
      <c r="E440" s="140"/>
      <c r="F440" s="69"/>
      <c r="G440" s="192"/>
      <c r="H440" s="204">
        <v>40</v>
      </c>
      <c r="I440" s="10"/>
      <c r="J440" s="10"/>
      <c r="K440" s="69"/>
      <c r="L440" s="189"/>
      <c r="M440" s="189"/>
      <c r="N440" s="189"/>
      <c r="O440" s="10"/>
      <c r="P440" s="85"/>
      <c r="Q440" s="56"/>
      <c r="R440" s="56"/>
      <c r="S440" s="56"/>
      <c r="T440" s="56">
        <f t="shared" si="71"/>
        <v>0</v>
      </c>
      <c r="U440" s="56"/>
      <c r="V440" s="56"/>
      <c r="W440" s="85"/>
      <c r="X440" s="85"/>
      <c r="Y440" s="85"/>
      <c r="Z440" s="85"/>
      <c r="AA440" s="85"/>
      <c r="AB440" s="85"/>
      <c r="AC440" s="85"/>
      <c r="AD440" s="85"/>
      <c r="AE440" s="85"/>
      <c r="AF440" s="85"/>
      <c r="AG440" s="85"/>
      <c r="AH440" s="85"/>
      <c r="AI440" s="85"/>
      <c r="AJ440" s="56"/>
      <c r="AK440" s="56"/>
      <c r="AL440" s="56"/>
      <c r="AM440" s="56"/>
      <c r="AN440" s="80">
        <f t="shared" si="72"/>
        <v>0</v>
      </c>
      <c r="AO440" s="56"/>
      <c r="AP440" s="56"/>
      <c r="AQ440" s="85"/>
      <c r="AR440" s="85"/>
      <c r="AS440" s="85"/>
      <c r="AT440" s="85"/>
      <c r="AU440" s="85"/>
      <c r="AV440" s="85"/>
      <c r="AW440" s="56"/>
      <c r="AX440" s="10"/>
      <c r="AY440" s="71"/>
      <c r="AZ440" s="156" t="e">
        <f>#REF!-#REF!</f>
        <v>#REF!</v>
      </c>
      <c r="BA440" s="156">
        <f>IF(C440="Scheme",IF(SUM(AJ440:AS440)&gt;0,IF(H440&lt;#REF!,H440-#REF!,0),0),0)</f>
        <v>0</v>
      </c>
      <c r="BB440" s="156">
        <f t="shared" si="74"/>
        <v>0</v>
      </c>
    </row>
    <row r="441" spans="1:56" s="49" customFormat="1" ht="126" outlineLevel="1" x14ac:dyDescent="0.25">
      <c r="A441" s="169"/>
      <c r="B441" s="169" t="s">
        <v>547</v>
      </c>
      <c r="C441" s="169" t="s">
        <v>54</v>
      </c>
      <c r="D441" s="29"/>
      <c r="E441" s="140"/>
      <c r="F441" s="69"/>
      <c r="G441" s="192"/>
      <c r="H441" s="216">
        <f>SUM(W441:AB441)</f>
        <v>40</v>
      </c>
      <c r="I441" s="10"/>
      <c r="J441" s="10"/>
      <c r="K441" s="69"/>
      <c r="L441" s="189"/>
      <c r="M441" s="189"/>
      <c r="N441" s="189"/>
      <c r="O441" s="10"/>
      <c r="P441" s="85"/>
      <c r="Q441" s="56"/>
      <c r="R441" s="56"/>
      <c r="S441" s="56"/>
      <c r="T441" s="56">
        <f t="shared" si="71"/>
        <v>0</v>
      </c>
      <c r="U441" s="56"/>
      <c r="V441" s="56"/>
      <c r="W441" s="85"/>
      <c r="X441" s="205">
        <v>40</v>
      </c>
      <c r="Y441" s="85"/>
      <c r="Z441" s="85"/>
      <c r="AA441" s="85"/>
      <c r="AB441" s="85"/>
      <c r="AC441" s="85"/>
      <c r="AD441" s="85"/>
      <c r="AE441" s="85"/>
      <c r="AF441" s="85"/>
      <c r="AG441" s="85"/>
      <c r="AH441" s="85"/>
      <c r="AI441" s="85"/>
      <c r="AJ441" s="56"/>
      <c r="AK441" s="56"/>
      <c r="AL441" s="56"/>
      <c r="AM441" s="56"/>
      <c r="AN441" s="80">
        <f t="shared" si="72"/>
        <v>0</v>
      </c>
      <c r="AO441" s="56"/>
      <c r="AP441" s="56"/>
      <c r="AQ441" s="85"/>
      <c r="AR441" s="205">
        <v>40</v>
      </c>
      <c r="AS441" s="85"/>
      <c r="AT441" s="85"/>
      <c r="AU441" s="85"/>
      <c r="AV441" s="85"/>
      <c r="AW441" s="56"/>
      <c r="AX441" s="10"/>
      <c r="AY441" s="71"/>
      <c r="AZ441" s="156" t="e">
        <f>#REF!-#REF!</f>
        <v>#REF!</v>
      </c>
      <c r="BA441" s="156" t="e">
        <f>IF(C441="Scheme",IF(SUM(AJ441:AS441)&gt;0,IF(H441&lt;#REF!,H441-#REF!,0),0),0)</f>
        <v>#REF!</v>
      </c>
      <c r="BB441" s="156">
        <f t="shared" si="74"/>
        <v>-40</v>
      </c>
      <c r="BC441" s="49" t="s">
        <v>727</v>
      </c>
      <c r="BD441" s="49" t="s">
        <v>728</v>
      </c>
    </row>
    <row r="442" spans="1:56" s="49" customFormat="1" ht="47.25" outlineLevel="1" x14ac:dyDescent="0.25">
      <c r="A442" s="25">
        <v>7</v>
      </c>
      <c r="B442" s="26" t="s">
        <v>548</v>
      </c>
      <c r="C442" s="25" t="s">
        <v>53</v>
      </c>
      <c r="D442" s="29"/>
      <c r="E442" s="140"/>
      <c r="F442" s="69"/>
      <c r="G442" s="192"/>
      <c r="H442" s="204">
        <v>40</v>
      </c>
      <c r="I442" s="10"/>
      <c r="J442" s="10"/>
      <c r="K442" s="69"/>
      <c r="L442" s="189"/>
      <c r="M442" s="189"/>
      <c r="N442" s="189"/>
      <c r="O442" s="10"/>
      <c r="P442" s="85"/>
      <c r="Q442" s="56"/>
      <c r="R442" s="56"/>
      <c r="S442" s="56"/>
      <c r="T442" s="56">
        <f t="shared" si="71"/>
        <v>0</v>
      </c>
      <c r="U442" s="56"/>
      <c r="V442" s="56"/>
      <c r="W442" s="85"/>
      <c r="X442" s="85"/>
      <c r="Y442" s="85"/>
      <c r="Z442" s="85"/>
      <c r="AA442" s="85"/>
      <c r="AB442" s="85"/>
      <c r="AC442" s="85"/>
      <c r="AD442" s="85"/>
      <c r="AE442" s="85"/>
      <c r="AF442" s="85"/>
      <c r="AG442" s="85"/>
      <c r="AH442" s="85"/>
      <c r="AI442" s="85"/>
      <c r="AJ442" s="56"/>
      <c r="AK442" s="56"/>
      <c r="AL442" s="56"/>
      <c r="AM442" s="56"/>
      <c r="AN442" s="80">
        <f t="shared" si="72"/>
        <v>0</v>
      </c>
      <c r="AO442" s="56"/>
      <c r="AP442" s="56"/>
      <c r="AQ442" s="85"/>
      <c r="AR442" s="85"/>
      <c r="AS442" s="85"/>
      <c r="AT442" s="85"/>
      <c r="AU442" s="85"/>
      <c r="AV442" s="85"/>
      <c r="AW442" s="56"/>
      <c r="AX442" s="10"/>
      <c r="AY442" s="71"/>
      <c r="AZ442" s="156" t="e">
        <f>#REF!-#REF!</f>
        <v>#REF!</v>
      </c>
      <c r="BA442" s="156">
        <f>IF(C442="Scheme",IF(SUM(AJ442:AS442)&gt;0,IF(H442&lt;#REF!,H442-#REF!,0),0),0)</f>
        <v>0</v>
      </c>
      <c r="BB442" s="156">
        <f t="shared" si="74"/>
        <v>0</v>
      </c>
    </row>
    <row r="443" spans="1:56" s="49" customFormat="1" ht="47.25" outlineLevel="1" x14ac:dyDescent="0.25">
      <c r="A443" s="169"/>
      <c r="B443" s="169" t="s">
        <v>548</v>
      </c>
      <c r="C443" s="169" t="s">
        <v>54</v>
      </c>
      <c r="D443" s="29"/>
      <c r="E443" s="140"/>
      <c r="F443" s="69"/>
      <c r="G443" s="192"/>
      <c r="H443" s="216">
        <f>SUM(W443:AB443)</f>
        <v>40</v>
      </c>
      <c r="I443" s="10"/>
      <c r="J443" s="10"/>
      <c r="K443" s="69"/>
      <c r="L443" s="189"/>
      <c r="M443" s="189"/>
      <c r="N443" s="189"/>
      <c r="O443" s="10"/>
      <c r="P443" s="85"/>
      <c r="Q443" s="56"/>
      <c r="R443" s="56"/>
      <c r="S443" s="56"/>
      <c r="T443" s="56">
        <f t="shared" si="71"/>
        <v>0</v>
      </c>
      <c r="U443" s="56"/>
      <c r="V443" s="56"/>
      <c r="W443" s="85"/>
      <c r="X443" s="205">
        <v>40</v>
      </c>
      <c r="Y443" s="85"/>
      <c r="Z443" s="85"/>
      <c r="AA443" s="85"/>
      <c r="AB443" s="85"/>
      <c r="AC443" s="85"/>
      <c r="AD443" s="85"/>
      <c r="AE443" s="85"/>
      <c r="AF443" s="85"/>
      <c r="AG443" s="85"/>
      <c r="AH443" s="85"/>
      <c r="AI443" s="85"/>
      <c r="AJ443" s="56"/>
      <c r="AK443" s="56"/>
      <c r="AL443" s="56"/>
      <c r="AM443" s="56"/>
      <c r="AN443" s="80">
        <f t="shared" si="72"/>
        <v>0</v>
      </c>
      <c r="AO443" s="56"/>
      <c r="AP443" s="56"/>
      <c r="AQ443" s="85"/>
      <c r="AR443" s="205">
        <v>40</v>
      </c>
      <c r="AS443" s="85"/>
      <c r="AT443" s="85"/>
      <c r="AU443" s="85"/>
      <c r="AV443" s="85"/>
      <c r="AW443" s="56"/>
      <c r="AX443" s="10"/>
      <c r="AY443" s="71"/>
      <c r="AZ443" s="156" t="e">
        <f>#REF!-#REF!</f>
        <v>#REF!</v>
      </c>
      <c r="BA443" s="156" t="e">
        <f>IF(C443="Scheme",IF(SUM(AJ443:AS443)&gt;0,IF(H443&lt;#REF!,H443-#REF!,0),0),0)</f>
        <v>#REF!</v>
      </c>
      <c r="BB443" s="156">
        <f t="shared" si="74"/>
        <v>-40</v>
      </c>
      <c r="BC443" s="49" t="s">
        <v>727</v>
      </c>
      <c r="BD443" s="49" t="s">
        <v>728</v>
      </c>
    </row>
    <row r="444" spans="1:56" s="49" customFormat="1" ht="63" outlineLevel="1" x14ac:dyDescent="0.25">
      <c r="A444" s="25">
        <v>8</v>
      </c>
      <c r="B444" s="26" t="s">
        <v>549</v>
      </c>
      <c r="C444" s="25" t="s">
        <v>53</v>
      </c>
      <c r="D444" s="29"/>
      <c r="E444" s="140"/>
      <c r="F444" s="69"/>
      <c r="G444" s="192"/>
      <c r="H444" s="204">
        <v>52</v>
      </c>
      <c r="I444" s="10"/>
      <c r="J444" s="10"/>
      <c r="K444" s="69"/>
      <c r="L444" s="189"/>
      <c r="M444" s="189"/>
      <c r="N444" s="189"/>
      <c r="O444" s="10"/>
      <c r="P444" s="85"/>
      <c r="Q444" s="56"/>
      <c r="R444" s="56"/>
      <c r="S444" s="56"/>
      <c r="T444" s="56">
        <f t="shared" si="71"/>
        <v>0</v>
      </c>
      <c r="U444" s="56"/>
      <c r="V444" s="56"/>
      <c r="W444" s="85"/>
      <c r="X444" s="85"/>
      <c r="Y444" s="85"/>
      <c r="Z444" s="85"/>
      <c r="AA444" s="85"/>
      <c r="AB444" s="85"/>
      <c r="AC444" s="85"/>
      <c r="AD444" s="85"/>
      <c r="AE444" s="85"/>
      <c r="AF444" s="85"/>
      <c r="AG444" s="85"/>
      <c r="AH444" s="85"/>
      <c r="AI444" s="85"/>
      <c r="AJ444" s="56"/>
      <c r="AK444" s="56"/>
      <c r="AL444" s="56"/>
      <c r="AM444" s="56"/>
      <c r="AN444" s="80">
        <f t="shared" si="72"/>
        <v>0</v>
      </c>
      <c r="AO444" s="56"/>
      <c r="AP444" s="56"/>
      <c r="AQ444" s="85"/>
      <c r="AR444" s="85"/>
      <c r="AS444" s="85"/>
      <c r="AT444" s="85"/>
      <c r="AU444" s="85"/>
      <c r="AV444" s="85"/>
      <c r="AW444" s="56"/>
      <c r="AX444" s="10"/>
      <c r="AY444" s="71"/>
      <c r="AZ444" s="156" t="e">
        <f>#REF!-#REF!</f>
        <v>#REF!</v>
      </c>
      <c r="BA444" s="156">
        <f>IF(C444="Scheme",IF(SUM(AJ444:AS444)&gt;0,IF(H444&lt;#REF!,H444-#REF!,0),0),0)</f>
        <v>0</v>
      </c>
      <c r="BB444" s="156">
        <f t="shared" si="74"/>
        <v>0</v>
      </c>
    </row>
    <row r="445" spans="1:56" s="49" customFormat="1" ht="63" outlineLevel="1" x14ac:dyDescent="0.25">
      <c r="A445" s="169"/>
      <c r="B445" s="169" t="s">
        <v>549</v>
      </c>
      <c r="C445" s="169" t="s">
        <v>54</v>
      </c>
      <c r="D445" s="29"/>
      <c r="E445" s="140"/>
      <c r="F445" s="69"/>
      <c r="G445" s="192"/>
      <c r="H445" s="216">
        <f>SUM(W445:AB445)</f>
        <v>52</v>
      </c>
      <c r="I445" s="10"/>
      <c r="J445" s="10"/>
      <c r="K445" s="69"/>
      <c r="L445" s="189"/>
      <c r="M445" s="189"/>
      <c r="N445" s="189"/>
      <c r="O445" s="10"/>
      <c r="P445" s="85"/>
      <c r="Q445" s="56"/>
      <c r="R445" s="56"/>
      <c r="S445" s="56"/>
      <c r="T445" s="56">
        <f t="shared" si="71"/>
        <v>0</v>
      </c>
      <c r="U445" s="56"/>
      <c r="V445" s="56"/>
      <c r="W445" s="85"/>
      <c r="X445" s="205">
        <v>52</v>
      </c>
      <c r="Y445" s="85"/>
      <c r="Z445" s="85"/>
      <c r="AA445" s="85"/>
      <c r="AB445" s="85"/>
      <c r="AC445" s="85"/>
      <c r="AD445" s="85"/>
      <c r="AE445" s="85"/>
      <c r="AF445" s="85"/>
      <c r="AG445" s="85"/>
      <c r="AH445" s="85"/>
      <c r="AI445" s="85"/>
      <c r="AJ445" s="56"/>
      <c r="AK445" s="56"/>
      <c r="AL445" s="56"/>
      <c r="AM445" s="56"/>
      <c r="AN445" s="80">
        <f t="shared" si="72"/>
        <v>0</v>
      </c>
      <c r="AO445" s="56"/>
      <c r="AP445" s="56"/>
      <c r="AQ445" s="85"/>
      <c r="AR445" s="205">
        <v>52</v>
      </c>
      <c r="AS445" s="85"/>
      <c r="AT445" s="85"/>
      <c r="AU445" s="85"/>
      <c r="AV445" s="85"/>
      <c r="AW445" s="56"/>
      <c r="AX445" s="10"/>
      <c r="AY445" s="71"/>
      <c r="AZ445" s="156" t="e">
        <f>#REF!-#REF!</f>
        <v>#REF!</v>
      </c>
      <c r="BA445" s="156" t="e">
        <f>IF(C445="Scheme",IF(SUM(AJ445:AS445)&gt;0,IF(H445&lt;#REF!,H445-#REF!,0),0),0)</f>
        <v>#REF!</v>
      </c>
      <c r="BB445" s="156">
        <f t="shared" si="74"/>
        <v>-52</v>
      </c>
      <c r="BC445" s="49" t="s">
        <v>727</v>
      </c>
      <c r="BD445" s="49" t="s">
        <v>728</v>
      </c>
    </row>
    <row r="446" spans="1:56" s="49" customFormat="1" ht="47.25" outlineLevel="1" x14ac:dyDescent="0.25">
      <c r="A446" s="25">
        <v>9</v>
      </c>
      <c r="B446" s="26" t="s">
        <v>550</v>
      </c>
      <c r="C446" s="25" t="s">
        <v>53</v>
      </c>
      <c r="D446" s="29"/>
      <c r="E446" s="140"/>
      <c r="F446" s="69"/>
      <c r="G446" s="192"/>
      <c r="H446" s="204">
        <v>30</v>
      </c>
      <c r="I446" s="10"/>
      <c r="J446" s="10"/>
      <c r="K446" s="69"/>
      <c r="L446" s="189"/>
      <c r="M446" s="189"/>
      <c r="N446" s="189"/>
      <c r="O446" s="10"/>
      <c r="P446" s="85"/>
      <c r="Q446" s="56"/>
      <c r="R446" s="56"/>
      <c r="S446" s="56"/>
      <c r="T446" s="56">
        <f t="shared" si="71"/>
        <v>0</v>
      </c>
      <c r="U446" s="56"/>
      <c r="V446" s="56"/>
      <c r="W446" s="85"/>
      <c r="X446" s="85"/>
      <c r="Y446" s="85"/>
      <c r="Z446" s="85"/>
      <c r="AA446" s="85"/>
      <c r="AB446" s="85"/>
      <c r="AC446" s="85"/>
      <c r="AD446" s="85"/>
      <c r="AE446" s="85"/>
      <c r="AF446" s="85"/>
      <c r="AG446" s="85"/>
      <c r="AH446" s="85"/>
      <c r="AI446" s="85"/>
      <c r="AJ446" s="56"/>
      <c r="AK446" s="56"/>
      <c r="AL446" s="56"/>
      <c r="AM446" s="56"/>
      <c r="AN446" s="80">
        <f t="shared" si="72"/>
        <v>0</v>
      </c>
      <c r="AO446" s="56"/>
      <c r="AP446" s="56"/>
      <c r="AQ446" s="85"/>
      <c r="AR446" s="85"/>
      <c r="AS446" s="85"/>
      <c r="AT446" s="85"/>
      <c r="AU446" s="85"/>
      <c r="AV446" s="85"/>
      <c r="AW446" s="56"/>
      <c r="AX446" s="10"/>
      <c r="AY446" s="71"/>
      <c r="AZ446" s="156" t="e">
        <f>#REF!-#REF!</f>
        <v>#REF!</v>
      </c>
      <c r="BA446" s="156">
        <f>IF(C446="Scheme",IF(SUM(AJ446:AS446)&gt;0,IF(H446&lt;#REF!,H446-#REF!,0),0),0)</f>
        <v>0</v>
      </c>
      <c r="BB446" s="156">
        <f t="shared" ref="BB446:BB477" si="75">IF(C446="scheme",G446-SUM(AJ446:AS446),0)</f>
        <v>0</v>
      </c>
    </row>
    <row r="447" spans="1:56" s="49" customFormat="1" ht="47.25" outlineLevel="1" x14ac:dyDescent="0.25">
      <c r="A447" s="169"/>
      <c r="B447" s="169" t="s">
        <v>551</v>
      </c>
      <c r="C447" s="169" t="s">
        <v>54</v>
      </c>
      <c r="D447" s="29"/>
      <c r="E447" s="140"/>
      <c r="F447" s="69"/>
      <c r="G447" s="192"/>
      <c r="H447" s="216">
        <f>SUM(W447:AB447)</f>
        <v>30</v>
      </c>
      <c r="I447" s="10"/>
      <c r="J447" s="10"/>
      <c r="K447" s="69"/>
      <c r="L447" s="189"/>
      <c r="M447" s="189"/>
      <c r="N447" s="189"/>
      <c r="O447" s="10"/>
      <c r="P447" s="85"/>
      <c r="Q447" s="56"/>
      <c r="R447" s="56"/>
      <c r="S447" s="56"/>
      <c r="T447" s="56">
        <f t="shared" si="71"/>
        <v>0</v>
      </c>
      <c r="U447" s="56"/>
      <c r="V447" s="56"/>
      <c r="W447" s="85"/>
      <c r="X447" s="205">
        <v>30</v>
      </c>
      <c r="Y447" s="85"/>
      <c r="Z447" s="85"/>
      <c r="AA447" s="85"/>
      <c r="AB447" s="85"/>
      <c r="AC447" s="85"/>
      <c r="AD447" s="85"/>
      <c r="AE447" s="85"/>
      <c r="AF447" s="85"/>
      <c r="AG447" s="85"/>
      <c r="AH447" s="85"/>
      <c r="AI447" s="85"/>
      <c r="AJ447" s="56"/>
      <c r="AK447" s="56"/>
      <c r="AL447" s="56"/>
      <c r="AM447" s="56"/>
      <c r="AN447" s="80">
        <f t="shared" si="72"/>
        <v>0</v>
      </c>
      <c r="AO447" s="56"/>
      <c r="AP447" s="56"/>
      <c r="AQ447" s="85"/>
      <c r="AR447" s="205">
        <v>30</v>
      </c>
      <c r="AS447" s="85"/>
      <c r="AT447" s="85"/>
      <c r="AU447" s="85"/>
      <c r="AV447" s="85"/>
      <c r="AW447" s="56"/>
      <c r="AX447" s="10"/>
      <c r="AY447" s="71"/>
      <c r="AZ447" s="156" t="e">
        <f>#REF!-#REF!</f>
        <v>#REF!</v>
      </c>
      <c r="BA447" s="156" t="e">
        <f>IF(C447="Scheme",IF(SUM(AJ447:AS447)&gt;0,IF(H447&lt;#REF!,H447-#REF!,0),0),0)</f>
        <v>#REF!</v>
      </c>
      <c r="BB447" s="156">
        <f t="shared" si="75"/>
        <v>-30</v>
      </c>
      <c r="BC447" s="49" t="s">
        <v>727</v>
      </c>
      <c r="BD447" s="49" t="s">
        <v>728</v>
      </c>
    </row>
    <row r="448" spans="1:56" s="49" customFormat="1" ht="47.25" outlineLevel="1" x14ac:dyDescent="0.25">
      <c r="A448" s="25">
        <v>10</v>
      </c>
      <c r="B448" s="26" t="s">
        <v>552</v>
      </c>
      <c r="C448" s="25" t="s">
        <v>53</v>
      </c>
      <c r="D448" s="29"/>
      <c r="E448" s="140"/>
      <c r="F448" s="69"/>
      <c r="G448" s="192"/>
      <c r="H448" s="204">
        <v>52.62</v>
      </c>
      <c r="I448" s="10"/>
      <c r="J448" s="10"/>
      <c r="K448" s="69"/>
      <c r="L448" s="189"/>
      <c r="M448" s="189"/>
      <c r="N448" s="189"/>
      <c r="O448" s="10"/>
      <c r="P448" s="85"/>
      <c r="Q448" s="56"/>
      <c r="R448" s="56"/>
      <c r="S448" s="56"/>
      <c r="T448" s="56">
        <f t="shared" si="71"/>
        <v>0</v>
      </c>
      <c r="U448" s="56"/>
      <c r="V448" s="56"/>
      <c r="W448" s="85"/>
      <c r="X448" s="205"/>
      <c r="Y448" s="85"/>
      <c r="Z448" s="85"/>
      <c r="AA448" s="85"/>
      <c r="AB448" s="85"/>
      <c r="AC448" s="85"/>
      <c r="AD448" s="85"/>
      <c r="AE448" s="85"/>
      <c r="AF448" s="85"/>
      <c r="AG448" s="85"/>
      <c r="AH448" s="85"/>
      <c r="AI448" s="85"/>
      <c r="AJ448" s="56"/>
      <c r="AK448" s="56"/>
      <c r="AL448" s="56"/>
      <c r="AM448" s="56"/>
      <c r="AN448" s="80">
        <f t="shared" si="72"/>
        <v>0</v>
      </c>
      <c r="AO448" s="56"/>
      <c r="AP448" s="56"/>
      <c r="AQ448" s="85"/>
      <c r="AR448" s="205"/>
      <c r="AS448" s="85"/>
      <c r="AT448" s="85"/>
      <c r="AU448" s="85"/>
      <c r="AV448" s="85"/>
      <c r="AW448" s="56"/>
      <c r="AX448" s="10"/>
      <c r="AY448" s="71"/>
      <c r="AZ448" s="156" t="e">
        <f>#REF!-#REF!</f>
        <v>#REF!</v>
      </c>
      <c r="BA448" s="156">
        <f>IF(C448="Scheme",IF(SUM(AJ448:AS448)&gt;0,IF(H448&lt;#REF!,H448-#REF!,0),0),0)</f>
        <v>0</v>
      </c>
      <c r="BB448" s="156">
        <f t="shared" si="75"/>
        <v>0</v>
      </c>
    </row>
    <row r="449" spans="1:56" s="49" customFormat="1" ht="47.25" outlineLevel="1" x14ac:dyDescent="0.25">
      <c r="A449" s="169"/>
      <c r="B449" s="169" t="s">
        <v>552</v>
      </c>
      <c r="C449" s="169" t="s">
        <v>54</v>
      </c>
      <c r="D449" s="29"/>
      <c r="E449" s="140"/>
      <c r="F449" s="69"/>
      <c r="G449" s="192"/>
      <c r="H449" s="216">
        <f>SUM(W449:AB449)</f>
        <v>52.62</v>
      </c>
      <c r="I449" s="10"/>
      <c r="J449" s="10"/>
      <c r="K449" s="69"/>
      <c r="L449" s="189"/>
      <c r="M449" s="189"/>
      <c r="N449" s="189"/>
      <c r="O449" s="10"/>
      <c r="P449" s="85"/>
      <c r="Q449" s="56"/>
      <c r="R449" s="56"/>
      <c r="S449" s="56"/>
      <c r="T449" s="56">
        <f t="shared" si="71"/>
        <v>0</v>
      </c>
      <c r="U449" s="56"/>
      <c r="V449" s="56"/>
      <c r="W449" s="85"/>
      <c r="X449" s="205">
        <v>52.62</v>
      </c>
      <c r="Y449" s="85"/>
      <c r="Z449" s="85"/>
      <c r="AA449" s="85"/>
      <c r="AB449" s="85"/>
      <c r="AC449" s="85"/>
      <c r="AD449" s="85"/>
      <c r="AE449" s="85"/>
      <c r="AF449" s="85"/>
      <c r="AG449" s="85"/>
      <c r="AH449" s="85"/>
      <c r="AI449" s="85"/>
      <c r="AJ449" s="56"/>
      <c r="AK449" s="56"/>
      <c r="AL449" s="56"/>
      <c r="AM449" s="56"/>
      <c r="AN449" s="80">
        <f t="shared" si="72"/>
        <v>0</v>
      </c>
      <c r="AO449" s="56"/>
      <c r="AP449" s="56"/>
      <c r="AQ449" s="85"/>
      <c r="AR449" s="205">
        <v>52.62</v>
      </c>
      <c r="AS449" s="85"/>
      <c r="AT449" s="85"/>
      <c r="AU449" s="85"/>
      <c r="AV449" s="85"/>
      <c r="AW449" s="56"/>
      <c r="AX449" s="10"/>
      <c r="AY449" s="71"/>
      <c r="AZ449" s="156" t="e">
        <f>#REF!-#REF!</f>
        <v>#REF!</v>
      </c>
      <c r="BA449" s="156" t="e">
        <f>IF(C449="Scheme",IF(SUM(AJ449:AS449)&gt;0,IF(H449&lt;#REF!,H449-#REF!,0),0),0)</f>
        <v>#REF!</v>
      </c>
      <c r="BB449" s="156">
        <f t="shared" si="75"/>
        <v>-52.62</v>
      </c>
      <c r="BC449" s="49" t="s">
        <v>727</v>
      </c>
      <c r="BD449" s="49" t="s">
        <v>728</v>
      </c>
    </row>
    <row r="450" spans="1:56" s="49" customFormat="1" ht="15.75" outlineLevel="1" x14ac:dyDescent="0.25">
      <c r="A450" s="227"/>
      <c r="B450" s="227" t="s">
        <v>553</v>
      </c>
      <c r="C450" s="227"/>
      <c r="D450" s="29"/>
      <c r="E450" s="140"/>
      <c r="F450" s="69"/>
      <c r="G450" s="192"/>
      <c r="H450" s="206"/>
      <c r="I450" s="10"/>
      <c r="J450" s="10"/>
      <c r="K450" s="69"/>
      <c r="L450" s="189"/>
      <c r="M450" s="189"/>
      <c r="N450" s="189"/>
      <c r="O450" s="10"/>
      <c r="P450" s="85"/>
      <c r="Q450" s="56"/>
      <c r="R450" s="56"/>
      <c r="S450" s="56"/>
      <c r="T450" s="56">
        <f t="shared" si="71"/>
        <v>0</v>
      </c>
      <c r="U450" s="56"/>
      <c r="V450" s="56"/>
      <c r="W450" s="85"/>
      <c r="X450" s="85"/>
      <c r="Y450" s="85"/>
      <c r="Z450" s="85"/>
      <c r="AA450" s="85"/>
      <c r="AB450" s="85"/>
      <c r="AC450" s="85"/>
      <c r="AD450" s="85"/>
      <c r="AE450" s="85"/>
      <c r="AF450" s="85"/>
      <c r="AG450" s="85"/>
      <c r="AH450" s="85"/>
      <c r="AI450" s="85"/>
      <c r="AJ450" s="56"/>
      <c r="AK450" s="56"/>
      <c r="AL450" s="56"/>
      <c r="AM450" s="56"/>
      <c r="AN450" s="80">
        <f t="shared" si="72"/>
        <v>0</v>
      </c>
      <c r="AO450" s="56"/>
      <c r="AP450" s="56"/>
      <c r="AQ450" s="85"/>
      <c r="AR450" s="85"/>
      <c r="AS450" s="85"/>
      <c r="AT450" s="85"/>
      <c r="AU450" s="85"/>
      <c r="AV450" s="85"/>
      <c r="AW450" s="56"/>
      <c r="AX450" s="10"/>
      <c r="AY450" s="71"/>
      <c r="AZ450" s="156" t="e">
        <f>#REF!-#REF!</f>
        <v>#REF!</v>
      </c>
      <c r="BA450" s="156">
        <f>IF(C450="Scheme",IF(SUM(AJ450:AS450)&gt;0,IF(H450&lt;#REF!,H450-#REF!,0),0),0)</f>
        <v>0</v>
      </c>
      <c r="BB450" s="156">
        <f t="shared" si="75"/>
        <v>0</v>
      </c>
    </row>
    <row r="451" spans="1:56" s="49" customFormat="1" ht="63" outlineLevel="1" x14ac:dyDescent="0.25">
      <c r="A451" s="25">
        <v>1</v>
      </c>
      <c r="B451" s="26" t="s">
        <v>469</v>
      </c>
      <c r="C451" s="25" t="s">
        <v>53</v>
      </c>
      <c r="D451" s="184"/>
      <c r="E451" s="69"/>
      <c r="F451" s="69"/>
      <c r="G451" s="10"/>
      <c r="H451" s="204">
        <v>25.42</v>
      </c>
      <c r="I451" s="10"/>
      <c r="J451" s="10"/>
      <c r="K451" s="69"/>
      <c r="L451" s="189"/>
      <c r="M451" s="189"/>
      <c r="N451" s="189"/>
      <c r="O451" s="10"/>
      <c r="P451" s="56"/>
      <c r="Q451" s="85"/>
      <c r="R451" s="85"/>
      <c r="S451" s="85"/>
      <c r="T451" s="85">
        <f t="shared" si="71"/>
        <v>0</v>
      </c>
      <c r="U451" s="85"/>
      <c r="V451" s="85"/>
      <c r="W451" s="182"/>
      <c r="X451" s="182"/>
      <c r="Y451" s="182"/>
      <c r="Z451" s="182"/>
      <c r="AA451" s="182"/>
      <c r="AB451" s="182"/>
      <c r="AC451" s="115"/>
      <c r="AD451" s="115"/>
      <c r="AE451" s="115"/>
      <c r="AF451" s="115"/>
      <c r="AG451" s="115"/>
      <c r="AH451" s="115"/>
      <c r="AI451" s="115"/>
      <c r="AJ451" s="56"/>
      <c r="AK451" s="10"/>
      <c r="AL451" s="10"/>
      <c r="AM451" s="10"/>
      <c r="AN451" s="80">
        <f t="shared" si="72"/>
        <v>0</v>
      </c>
      <c r="AO451" s="10"/>
      <c r="AP451" s="10"/>
      <c r="AQ451" s="182"/>
      <c r="AR451" s="182"/>
      <c r="AS451" s="182"/>
      <c r="AT451" s="182"/>
      <c r="AU451" s="182"/>
      <c r="AV451" s="182"/>
      <c r="AW451" s="10"/>
      <c r="AX451" s="10"/>
      <c r="AY451" s="215"/>
      <c r="AZ451" s="156" t="e">
        <f>#REF!-#REF!</f>
        <v>#REF!</v>
      </c>
      <c r="BA451" s="156">
        <f>IF(C451="Scheme",IF(SUM(AJ451:AS451)&gt;0,IF(H451&lt;#REF!,H451-#REF!,0),0),0)</f>
        <v>0</v>
      </c>
      <c r="BB451" s="156">
        <f t="shared" si="75"/>
        <v>0</v>
      </c>
    </row>
    <row r="452" spans="1:56" s="49" customFormat="1" ht="135" outlineLevel="1" x14ac:dyDescent="0.25">
      <c r="A452" s="169"/>
      <c r="B452" s="169" t="s">
        <v>469</v>
      </c>
      <c r="C452" s="169" t="s">
        <v>54</v>
      </c>
      <c r="D452" s="184"/>
      <c r="E452" s="69"/>
      <c r="F452" s="69"/>
      <c r="G452" s="10"/>
      <c r="H452" s="192">
        <v>25.42</v>
      </c>
      <c r="I452" s="10"/>
      <c r="J452" s="10"/>
      <c r="K452" s="69"/>
      <c r="L452" s="189"/>
      <c r="M452" s="189"/>
      <c r="N452" s="189"/>
      <c r="O452" s="300" t="s">
        <v>848</v>
      </c>
      <c r="P452" s="56"/>
      <c r="Q452" s="85"/>
      <c r="R452" s="85"/>
      <c r="S452" s="85"/>
      <c r="T452" s="85">
        <f t="shared" si="71"/>
        <v>0</v>
      </c>
      <c r="U452" s="85"/>
      <c r="V452" s="85"/>
      <c r="W452" s="182">
        <v>25.42</v>
      </c>
      <c r="X452" s="182"/>
      <c r="Y452" s="182"/>
      <c r="Z452" s="182"/>
      <c r="AA452" s="182"/>
      <c r="AB452" s="182"/>
      <c r="AC452" s="115"/>
      <c r="AD452" s="115"/>
      <c r="AE452" s="115"/>
      <c r="AF452" s="115"/>
      <c r="AG452" s="115"/>
      <c r="AH452" s="115"/>
      <c r="AI452" s="115"/>
      <c r="AJ452" s="56"/>
      <c r="AK452" s="10"/>
      <c r="AL452" s="10"/>
      <c r="AM452" s="10"/>
      <c r="AN452" s="80">
        <f t="shared" si="72"/>
        <v>0</v>
      </c>
      <c r="AO452" s="10"/>
      <c r="AP452" s="10"/>
      <c r="AQ452" s="182">
        <v>25.42</v>
      </c>
      <c r="AR452" s="182"/>
      <c r="AS452" s="182"/>
      <c r="AT452" s="182"/>
      <c r="AU452" s="182"/>
      <c r="AV452" s="182"/>
      <c r="AW452" s="10"/>
      <c r="AX452" s="10"/>
      <c r="AY452" s="215"/>
      <c r="AZ452" s="156" t="e">
        <f>#REF!-#REF!</f>
        <v>#REF!</v>
      </c>
      <c r="BA452" s="156" t="e">
        <f>IF(C452="Scheme",IF(SUM(AJ452:AS452)&gt;0,IF(H452&lt;#REF!,H452-#REF!,0),0),0)</f>
        <v>#REF!</v>
      </c>
      <c r="BB452" s="156">
        <f t="shared" si="75"/>
        <v>-25.42</v>
      </c>
      <c r="BC452" s="49" t="s">
        <v>727</v>
      </c>
      <c r="BD452" s="49" t="s">
        <v>728</v>
      </c>
    </row>
    <row r="453" spans="1:56" s="49" customFormat="1" ht="47.25" outlineLevel="1" x14ac:dyDescent="0.25">
      <c r="A453" s="25">
        <v>2</v>
      </c>
      <c r="B453" s="26" t="s">
        <v>554</v>
      </c>
      <c r="C453" s="25" t="s">
        <v>53</v>
      </c>
      <c r="D453" s="29"/>
      <c r="E453" s="140"/>
      <c r="F453" s="69"/>
      <c r="G453" s="192"/>
      <c r="H453" s="204">
        <v>25</v>
      </c>
      <c r="I453" s="10"/>
      <c r="J453" s="10"/>
      <c r="K453" s="69"/>
      <c r="L453" s="189"/>
      <c r="M453" s="189"/>
      <c r="N453" s="189"/>
      <c r="O453" s="10"/>
      <c r="P453" s="85"/>
      <c r="Q453" s="56"/>
      <c r="R453" s="56"/>
      <c r="S453" s="56"/>
      <c r="T453" s="56">
        <f t="shared" si="71"/>
        <v>0</v>
      </c>
      <c r="U453" s="56"/>
      <c r="V453" s="56"/>
      <c r="W453" s="85"/>
      <c r="X453" s="85"/>
      <c r="Y453" s="85"/>
      <c r="Z453" s="85"/>
      <c r="AA453" s="85"/>
      <c r="AB453" s="85"/>
      <c r="AC453" s="85"/>
      <c r="AD453" s="85"/>
      <c r="AE453" s="85"/>
      <c r="AF453" s="85"/>
      <c r="AG453" s="85"/>
      <c r="AH453" s="85"/>
      <c r="AI453" s="85"/>
      <c r="AJ453" s="56"/>
      <c r="AK453" s="56"/>
      <c r="AL453" s="56"/>
      <c r="AM453" s="56"/>
      <c r="AN453" s="80">
        <f t="shared" si="72"/>
        <v>0</v>
      </c>
      <c r="AO453" s="56"/>
      <c r="AP453" s="56"/>
      <c r="AQ453" s="85"/>
      <c r="AR453" s="85"/>
      <c r="AS453" s="85"/>
      <c r="AT453" s="85"/>
      <c r="AU453" s="85"/>
      <c r="AV453" s="85"/>
      <c r="AW453" s="56"/>
      <c r="AX453" s="10"/>
      <c r="AY453" s="71"/>
      <c r="AZ453" s="156" t="e">
        <f>#REF!-#REF!</f>
        <v>#REF!</v>
      </c>
      <c r="BA453" s="156">
        <f>IF(C453="Scheme",IF(SUM(AJ453:AS453)&gt;0,IF(H453&lt;#REF!,H453-#REF!,0),0),0)</f>
        <v>0</v>
      </c>
      <c r="BB453" s="156">
        <f t="shared" si="75"/>
        <v>0</v>
      </c>
    </row>
    <row r="454" spans="1:56" s="49" customFormat="1" ht="135" outlineLevel="1" x14ac:dyDescent="0.25">
      <c r="A454" s="169"/>
      <c r="B454" s="169" t="s">
        <v>555</v>
      </c>
      <c r="C454" s="169" t="s">
        <v>54</v>
      </c>
      <c r="D454" s="29"/>
      <c r="E454" s="140"/>
      <c r="F454" s="69"/>
      <c r="G454" s="192"/>
      <c r="H454" s="216">
        <f>SUM(W454:AB454)</f>
        <v>25</v>
      </c>
      <c r="I454" s="10"/>
      <c r="J454" s="10"/>
      <c r="K454" s="69"/>
      <c r="L454" s="189"/>
      <c r="M454" s="189"/>
      <c r="N454" s="189"/>
      <c r="O454" s="309" t="s">
        <v>849</v>
      </c>
      <c r="P454" s="85"/>
      <c r="Q454" s="56"/>
      <c r="R454" s="56"/>
      <c r="S454" s="56"/>
      <c r="T454" s="56">
        <f t="shared" si="71"/>
        <v>0</v>
      </c>
      <c r="U454" s="56"/>
      <c r="V454" s="56"/>
      <c r="W454" s="85"/>
      <c r="X454" s="85"/>
      <c r="Y454" s="85">
        <v>6.25</v>
      </c>
      <c r="Z454" s="85">
        <v>6.25</v>
      </c>
      <c r="AA454" s="85">
        <v>6.25</v>
      </c>
      <c r="AB454" s="85">
        <v>6.25</v>
      </c>
      <c r="AC454" s="85"/>
      <c r="AD454" s="85"/>
      <c r="AE454" s="85"/>
      <c r="AF454" s="85"/>
      <c r="AG454" s="85"/>
      <c r="AH454" s="85"/>
      <c r="AI454" s="85"/>
      <c r="AJ454" s="56"/>
      <c r="AK454" s="56"/>
      <c r="AL454" s="56"/>
      <c r="AM454" s="56"/>
      <c r="AN454" s="80">
        <f t="shared" si="72"/>
        <v>0</v>
      </c>
      <c r="AO454" s="56"/>
      <c r="AP454" s="56"/>
      <c r="AQ454" s="85"/>
      <c r="AR454" s="85"/>
      <c r="AS454" s="85">
        <v>6.25</v>
      </c>
      <c r="AT454" s="85">
        <v>6.25</v>
      </c>
      <c r="AU454" s="85">
        <v>6.25</v>
      </c>
      <c r="AV454" s="85">
        <v>6.25</v>
      </c>
      <c r="AW454" s="56"/>
      <c r="AX454" s="10"/>
      <c r="AY454" s="71"/>
      <c r="AZ454" s="156" t="e">
        <f>#REF!-#REF!</f>
        <v>#REF!</v>
      </c>
      <c r="BA454" s="156" t="e">
        <f>IF(C454="Scheme",IF(SUM(AJ454:AS454)&gt;0,IF(H454&lt;#REF!,H454-#REF!,0),0),0)</f>
        <v>#REF!</v>
      </c>
      <c r="BB454" s="156">
        <f t="shared" si="75"/>
        <v>-6.25</v>
      </c>
      <c r="BC454" s="49" t="s">
        <v>727</v>
      </c>
      <c r="BD454" s="49" t="s">
        <v>728</v>
      </c>
    </row>
    <row r="455" spans="1:56" s="49" customFormat="1" ht="47.25" outlineLevel="1" x14ac:dyDescent="0.25">
      <c r="A455" s="25">
        <v>3</v>
      </c>
      <c r="B455" s="26" t="s">
        <v>556</v>
      </c>
      <c r="C455" s="25" t="s">
        <v>53</v>
      </c>
      <c r="D455" s="29"/>
      <c r="E455" s="140"/>
      <c r="F455" s="69"/>
      <c r="G455" s="192"/>
      <c r="H455" s="204">
        <v>44.25</v>
      </c>
      <c r="I455" s="10"/>
      <c r="J455" s="10"/>
      <c r="K455" s="69"/>
      <c r="L455" s="189"/>
      <c r="M455" s="189"/>
      <c r="N455" s="189"/>
      <c r="O455" s="310"/>
      <c r="P455" s="85"/>
      <c r="Q455" s="56"/>
      <c r="R455" s="56"/>
      <c r="S455" s="56"/>
      <c r="T455" s="56">
        <f t="shared" si="71"/>
        <v>0</v>
      </c>
      <c r="U455" s="56"/>
      <c r="V455" s="56"/>
      <c r="W455" s="85"/>
      <c r="X455" s="85"/>
      <c r="Y455" s="85"/>
      <c r="Z455" s="85"/>
      <c r="AA455" s="85"/>
      <c r="AB455" s="85"/>
      <c r="AC455" s="85"/>
      <c r="AD455" s="85"/>
      <c r="AE455" s="85"/>
      <c r="AF455" s="85"/>
      <c r="AG455" s="85"/>
      <c r="AH455" s="85"/>
      <c r="AI455" s="85"/>
      <c r="AJ455" s="56"/>
      <c r="AK455" s="56"/>
      <c r="AL455" s="56"/>
      <c r="AM455" s="56"/>
      <c r="AN455" s="80">
        <f t="shared" si="72"/>
        <v>0</v>
      </c>
      <c r="AO455" s="56"/>
      <c r="AP455" s="56"/>
      <c r="AQ455" s="85"/>
      <c r="AR455" s="85"/>
      <c r="AS455" s="85"/>
      <c r="AT455" s="85"/>
      <c r="AU455" s="85"/>
      <c r="AV455" s="85"/>
      <c r="AW455" s="56"/>
      <c r="AX455" s="10"/>
      <c r="AY455" s="71"/>
      <c r="AZ455" s="156" t="e">
        <f>#REF!-#REF!</f>
        <v>#REF!</v>
      </c>
      <c r="BA455" s="156">
        <f>IF(C455="Scheme",IF(SUM(AJ455:AS455)&gt;0,IF(H455&lt;#REF!,H455-#REF!,0),0),0)</f>
        <v>0</v>
      </c>
      <c r="BB455" s="156">
        <f t="shared" si="75"/>
        <v>0</v>
      </c>
    </row>
    <row r="456" spans="1:56" s="49" customFormat="1" ht="31.5" customHeight="1" outlineLevel="1" x14ac:dyDescent="0.25">
      <c r="A456" s="169"/>
      <c r="B456" s="169" t="s">
        <v>557</v>
      </c>
      <c r="C456" s="169" t="s">
        <v>54</v>
      </c>
      <c r="D456" s="29"/>
      <c r="E456" s="140"/>
      <c r="F456" s="69"/>
      <c r="G456" s="192"/>
      <c r="H456" s="216">
        <f>SUM(W456:AB456)</f>
        <v>7.2</v>
      </c>
      <c r="I456" s="10"/>
      <c r="J456" s="10"/>
      <c r="K456" s="69"/>
      <c r="L456" s="189"/>
      <c r="M456" s="189"/>
      <c r="N456" s="189"/>
      <c r="O456" s="342" t="s">
        <v>850</v>
      </c>
      <c r="P456" s="85"/>
      <c r="Q456" s="56"/>
      <c r="R456" s="56"/>
      <c r="S456" s="56"/>
      <c r="T456" s="56">
        <f t="shared" ref="T456:T519" si="76">SUM(P456:S456)</f>
        <v>0</v>
      </c>
      <c r="U456" s="56"/>
      <c r="V456" s="56"/>
      <c r="W456" s="85"/>
      <c r="X456" s="85"/>
      <c r="Y456" s="85">
        <v>3.2</v>
      </c>
      <c r="Z456" s="85"/>
      <c r="AA456" s="85"/>
      <c r="AB456" s="85">
        <v>4</v>
      </c>
      <c r="AC456" s="85"/>
      <c r="AD456" s="85"/>
      <c r="AE456" s="85"/>
      <c r="AF456" s="85"/>
      <c r="AG456" s="85"/>
      <c r="AH456" s="85"/>
      <c r="AI456" s="85"/>
      <c r="AJ456" s="56"/>
      <c r="AK456" s="56"/>
      <c r="AL456" s="56"/>
      <c r="AM456" s="56"/>
      <c r="AN456" s="80">
        <f t="shared" ref="AN456:AN519" si="77">SUM(AJ456:AM456)</f>
        <v>0</v>
      </c>
      <c r="AO456" s="56"/>
      <c r="AP456" s="56"/>
      <c r="AQ456" s="85"/>
      <c r="AR456" s="85"/>
      <c r="AS456" s="85">
        <v>3.2</v>
      </c>
      <c r="AT456" s="85"/>
      <c r="AU456" s="85"/>
      <c r="AV456" s="85">
        <v>4</v>
      </c>
      <c r="AW456" s="56"/>
      <c r="AX456" s="10"/>
      <c r="AY456" s="71"/>
      <c r="AZ456" s="156" t="e">
        <f>#REF!-#REF!</f>
        <v>#REF!</v>
      </c>
      <c r="BA456" s="156" t="e">
        <f>IF(C456="Scheme",IF(SUM(AJ456:AS456)&gt;0,IF(H456&lt;#REF!,H456-#REF!,0),0),0)</f>
        <v>#REF!</v>
      </c>
      <c r="BB456" s="156">
        <f t="shared" si="75"/>
        <v>-3.2</v>
      </c>
      <c r="BC456" s="49" t="s">
        <v>727</v>
      </c>
      <c r="BD456" s="49" t="s">
        <v>728</v>
      </c>
    </row>
    <row r="457" spans="1:56" s="49" customFormat="1" ht="31.5" outlineLevel="1" x14ac:dyDescent="0.25">
      <c r="A457" s="169"/>
      <c r="B457" s="169" t="s">
        <v>558</v>
      </c>
      <c r="C457" s="169" t="s">
        <v>54</v>
      </c>
      <c r="D457" s="29"/>
      <c r="E457" s="140"/>
      <c r="F457" s="69"/>
      <c r="G457" s="192"/>
      <c r="H457" s="216">
        <f>SUM(W457:AB457)</f>
        <v>11.2</v>
      </c>
      <c r="I457" s="10"/>
      <c r="J457" s="10"/>
      <c r="K457" s="69"/>
      <c r="L457" s="189"/>
      <c r="M457" s="189"/>
      <c r="N457" s="189"/>
      <c r="O457" s="343"/>
      <c r="P457" s="85"/>
      <c r="Q457" s="56"/>
      <c r="R457" s="56"/>
      <c r="S457" s="56"/>
      <c r="T457" s="56">
        <f t="shared" si="76"/>
        <v>0</v>
      </c>
      <c r="U457" s="56"/>
      <c r="V457" s="56"/>
      <c r="W457" s="85"/>
      <c r="X457" s="85"/>
      <c r="Y457" s="85">
        <v>5.2</v>
      </c>
      <c r="Z457" s="85"/>
      <c r="AA457" s="85"/>
      <c r="AB457" s="85">
        <v>6</v>
      </c>
      <c r="AC457" s="85"/>
      <c r="AD457" s="85"/>
      <c r="AE457" s="85"/>
      <c r="AF457" s="85"/>
      <c r="AG457" s="85"/>
      <c r="AH457" s="85"/>
      <c r="AI457" s="85"/>
      <c r="AJ457" s="56"/>
      <c r="AK457" s="56"/>
      <c r="AL457" s="56"/>
      <c r="AM457" s="56"/>
      <c r="AN457" s="80">
        <f t="shared" si="77"/>
        <v>0</v>
      </c>
      <c r="AO457" s="56"/>
      <c r="AP457" s="56"/>
      <c r="AQ457" s="85"/>
      <c r="AR457" s="85"/>
      <c r="AS457" s="85">
        <v>5.2</v>
      </c>
      <c r="AT457" s="85"/>
      <c r="AU457" s="85"/>
      <c r="AV457" s="85">
        <v>6</v>
      </c>
      <c r="AW457" s="56"/>
      <c r="AX457" s="10"/>
      <c r="AY457" s="71"/>
      <c r="AZ457" s="156" t="e">
        <f>#REF!-#REF!</f>
        <v>#REF!</v>
      </c>
      <c r="BA457" s="156" t="e">
        <f>IF(C457="Scheme",IF(SUM(AJ457:AS457)&gt;0,IF(H457&lt;#REF!,H457-#REF!,0),0),0)</f>
        <v>#REF!</v>
      </c>
      <c r="BB457" s="156">
        <f t="shared" si="75"/>
        <v>-5.2</v>
      </c>
      <c r="BC457" s="49" t="s">
        <v>727</v>
      </c>
      <c r="BD457" s="49" t="s">
        <v>728</v>
      </c>
    </row>
    <row r="458" spans="1:56" s="49" customFormat="1" ht="47.25" outlineLevel="1" x14ac:dyDescent="0.25">
      <c r="A458" s="169"/>
      <c r="B458" s="169" t="s">
        <v>559</v>
      </c>
      <c r="C458" s="169" t="s">
        <v>54</v>
      </c>
      <c r="D458" s="29"/>
      <c r="E458" s="140"/>
      <c r="F458" s="69"/>
      <c r="G458" s="192"/>
      <c r="H458" s="216">
        <f>SUM(W458:AB458)</f>
        <v>15.85</v>
      </c>
      <c r="I458" s="10"/>
      <c r="J458" s="10"/>
      <c r="K458" s="69"/>
      <c r="L458" s="189"/>
      <c r="M458" s="189"/>
      <c r="N458" s="189"/>
      <c r="O458" s="343"/>
      <c r="P458" s="85"/>
      <c r="Q458" s="56"/>
      <c r="R458" s="56"/>
      <c r="S458" s="56"/>
      <c r="T458" s="56">
        <f t="shared" si="76"/>
        <v>0</v>
      </c>
      <c r="U458" s="56"/>
      <c r="V458" s="56"/>
      <c r="W458" s="85"/>
      <c r="X458" s="85"/>
      <c r="Y458" s="85"/>
      <c r="Z458" s="85">
        <v>15.85</v>
      </c>
      <c r="AA458" s="85"/>
      <c r="AB458" s="85"/>
      <c r="AC458" s="85"/>
      <c r="AD458" s="85"/>
      <c r="AE458" s="85"/>
      <c r="AF458" s="85"/>
      <c r="AG458" s="85"/>
      <c r="AH458" s="85"/>
      <c r="AI458" s="85"/>
      <c r="AJ458" s="56"/>
      <c r="AK458" s="56"/>
      <c r="AL458" s="56"/>
      <c r="AM458" s="56"/>
      <c r="AN458" s="80">
        <f t="shared" si="77"/>
        <v>0</v>
      </c>
      <c r="AO458" s="56"/>
      <c r="AP458" s="56"/>
      <c r="AQ458" s="85"/>
      <c r="AR458" s="85"/>
      <c r="AS458" s="85"/>
      <c r="AT458" s="85">
        <v>15.85</v>
      </c>
      <c r="AU458" s="85"/>
      <c r="AV458" s="85"/>
      <c r="AW458" s="56"/>
      <c r="AX458" s="10"/>
      <c r="AY458" s="71"/>
      <c r="AZ458" s="156" t="e">
        <f>#REF!-#REF!</f>
        <v>#REF!</v>
      </c>
      <c r="BA458" s="156">
        <f>IF(C458="Scheme",IF(SUM(AJ458:AS458)&gt;0,IF(H458&lt;#REF!,H458-#REF!,0),0),0)</f>
        <v>0</v>
      </c>
      <c r="BB458" s="156">
        <f t="shared" si="75"/>
        <v>0</v>
      </c>
      <c r="BC458" s="49" t="s">
        <v>727</v>
      </c>
      <c r="BD458" s="49" t="s">
        <v>728</v>
      </c>
    </row>
    <row r="459" spans="1:56" s="49" customFormat="1" ht="47.25" outlineLevel="1" x14ac:dyDescent="0.25">
      <c r="A459" s="169"/>
      <c r="B459" s="169" t="s">
        <v>560</v>
      </c>
      <c r="C459" s="169" t="s">
        <v>54</v>
      </c>
      <c r="D459" s="29"/>
      <c r="E459" s="140"/>
      <c r="F459" s="69"/>
      <c r="G459" s="192"/>
      <c r="H459" s="216">
        <f>SUM(W459:AB459)</f>
        <v>8.5</v>
      </c>
      <c r="I459" s="10"/>
      <c r="J459" s="10"/>
      <c r="K459" s="69"/>
      <c r="L459" s="189"/>
      <c r="M459" s="189"/>
      <c r="N459" s="189"/>
      <c r="O459" s="343"/>
      <c r="P459" s="85"/>
      <c r="Q459" s="56"/>
      <c r="R459" s="56"/>
      <c r="S459" s="56"/>
      <c r="T459" s="56">
        <f t="shared" si="76"/>
        <v>0</v>
      </c>
      <c r="U459" s="56"/>
      <c r="V459" s="56"/>
      <c r="W459" s="85"/>
      <c r="X459" s="85"/>
      <c r="Y459" s="85"/>
      <c r="Z459" s="85"/>
      <c r="AA459" s="85">
        <v>8.5</v>
      </c>
      <c r="AB459" s="85"/>
      <c r="AC459" s="85"/>
      <c r="AD459" s="85"/>
      <c r="AE459" s="85"/>
      <c r="AF459" s="85"/>
      <c r="AG459" s="85"/>
      <c r="AH459" s="85"/>
      <c r="AI459" s="85"/>
      <c r="AJ459" s="56"/>
      <c r="AK459" s="56"/>
      <c r="AL459" s="56"/>
      <c r="AM459" s="56"/>
      <c r="AN459" s="80">
        <f t="shared" si="77"/>
        <v>0</v>
      </c>
      <c r="AO459" s="56"/>
      <c r="AP459" s="56"/>
      <c r="AQ459" s="85"/>
      <c r="AR459" s="85"/>
      <c r="AS459" s="85"/>
      <c r="AT459" s="85"/>
      <c r="AU459" s="85">
        <v>8.5</v>
      </c>
      <c r="AV459" s="85"/>
      <c r="AW459" s="56"/>
      <c r="AX459" s="10"/>
      <c r="AY459" s="71"/>
      <c r="AZ459" s="156" t="e">
        <f>#REF!-#REF!</f>
        <v>#REF!</v>
      </c>
      <c r="BA459" s="156">
        <f>IF(C459="Scheme",IF(SUM(AJ459:AS459)&gt;0,IF(H459&lt;#REF!,H459-#REF!,0),0),0)</f>
        <v>0</v>
      </c>
      <c r="BB459" s="156">
        <f t="shared" si="75"/>
        <v>0</v>
      </c>
      <c r="BC459" s="49" t="s">
        <v>727</v>
      </c>
      <c r="BD459" s="49" t="s">
        <v>728</v>
      </c>
    </row>
    <row r="460" spans="1:56" s="49" customFormat="1" ht="31.5" outlineLevel="1" x14ac:dyDescent="0.25">
      <c r="A460" s="169"/>
      <c r="B460" s="169" t="s">
        <v>561</v>
      </c>
      <c r="C460" s="169" t="s">
        <v>54</v>
      </c>
      <c r="D460" s="29"/>
      <c r="E460" s="140"/>
      <c r="F460" s="69"/>
      <c r="G460" s="192"/>
      <c r="H460" s="216">
        <f>SUM(W460:AB460)</f>
        <v>1.5</v>
      </c>
      <c r="I460" s="10"/>
      <c r="J460" s="10"/>
      <c r="K460" s="69"/>
      <c r="L460" s="189"/>
      <c r="M460" s="189"/>
      <c r="N460" s="189"/>
      <c r="O460" s="344"/>
      <c r="P460" s="85"/>
      <c r="Q460" s="56"/>
      <c r="R460" s="56"/>
      <c r="S460" s="56"/>
      <c r="T460" s="56">
        <f t="shared" si="76"/>
        <v>0</v>
      </c>
      <c r="U460" s="56"/>
      <c r="V460" s="56"/>
      <c r="W460" s="85"/>
      <c r="X460" s="85"/>
      <c r="Y460" s="85">
        <v>0.75</v>
      </c>
      <c r="Z460" s="85">
        <v>0.75</v>
      </c>
      <c r="AA460" s="85"/>
      <c r="AB460" s="85"/>
      <c r="AC460" s="85"/>
      <c r="AD460" s="85"/>
      <c r="AE460" s="85"/>
      <c r="AF460" s="85"/>
      <c r="AG460" s="85"/>
      <c r="AH460" s="85"/>
      <c r="AI460" s="85"/>
      <c r="AJ460" s="56"/>
      <c r="AK460" s="56"/>
      <c r="AL460" s="56"/>
      <c r="AM460" s="56"/>
      <c r="AN460" s="80">
        <f t="shared" si="77"/>
        <v>0</v>
      </c>
      <c r="AO460" s="56"/>
      <c r="AP460" s="56"/>
      <c r="AQ460" s="85"/>
      <c r="AR460" s="85"/>
      <c r="AS460" s="85">
        <v>0.75</v>
      </c>
      <c r="AT460" s="85">
        <v>0.75</v>
      </c>
      <c r="AU460" s="85"/>
      <c r="AV460" s="85"/>
      <c r="AW460" s="56"/>
      <c r="AX460" s="10"/>
      <c r="AY460" s="71"/>
      <c r="AZ460" s="156" t="e">
        <f>#REF!-#REF!</f>
        <v>#REF!</v>
      </c>
      <c r="BA460" s="156" t="e">
        <f>IF(C460="Scheme",IF(SUM(AJ460:AS460)&gt;0,IF(H460&lt;#REF!,H460-#REF!,0),0),0)</f>
        <v>#REF!</v>
      </c>
      <c r="BB460" s="156">
        <f t="shared" si="75"/>
        <v>-0.75</v>
      </c>
      <c r="BC460" s="49" t="s">
        <v>727</v>
      </c>
      <c r="BD460" s="49" t="s">
        <v>728</v>
      </c>
    </row>
    <row r="461" spans="1:56" s="49" customFormat="1" ht="31.5" outlineLevel="1" x14ac:dyDescent="0.25">
      <c r="A461" s="25">
        <v>4</v>
      </c>
      <c r="B461" s="26" t="s">
        <v>562</v>
      </c>
      <c r="C461" s="25" t="s">
        <v>53</v>
      </c>
      <c r="D461" s="29"/>
      <c r="E461" s="140"/>
      <c r="F461" s="69"/>
      <c r="G461" s="192"/>
      <c r="H461" s="204">
        <f>H462+H463+H464</f>
        <v>36.81</v>
      </c>
      <c r="I461" s="10"/>
      <c r="J461" s="10"/>
      <c r="K461" s="69"/>
      <c r="L461" s="189"/>
      <c r="M461" s="189"/>
      <c r="N461" s="189"/>
      <c r="O461" s="311"/>
      <c r="P461" s="85"/>
      <c r="Q461" s="56"/>
      <c r="R461" s="56"/>
      <c r="S461" s="56"/>
      <c r="T461" s="56">
        <f t="shared" si="76"/>
        <v>0</v>
      </c>
      <c r="U461" s="56"/>
      <c r="V461" s="56"/>
      <c r="W461" s="85"/>
      <c r="X461" s="85"/>
      <c r="Y461" s="85"/>
      <c r="Z461" s="85"/>
      <c r="AA461" s="85"/>
      <c r="AB461" s="85"/>
      <c r="AC461" s="85"/>
      <c r="AD461" s="85"/>
      <c r="AE461" s="85"/>
      <c r="AF461" s="85"/>
      <c r="AG461" s="85"/>
      <c r="AH461" s="85"/>
      <c r="AI461" s="85"/>
      <c r="AJ461" s="56"/>
      <c r="AK461" s="56"/>
      <c r="AL461" s="56"/>
      <c r="AM461" s="56"/>
      <c r="AN461" s="80">
        <f t="shared" si="77"/>
        <v>0</v>
      </c>
      <c r="AO461" s="56"/>
      <c r="AP461" s="56"/>
      <c r="AQ461" s="85"/>
      <c r="AR461" s="85"/>
      <c r="AS461" s="85"/>
      <c r="AT461" s="85"/>
      <c r="AU461" s="85"/>
      <c r="AV461" s="85"/>
      <c r="AW461" s="56"/>
      <c r="AX461" s="10"/>
      <c r="AY461" s="71"/>
      <c r="AZ461" s="156" t="e">
        <f>#REF!-#REF!</f>
        <v>#REF!</v>
      </c>
      <c r="BA461" s="156">
        <f>IF(C461="Scheme",IF(SUM(AJ461:AS461)&gt;0,IF(H461&lt;#REF!,H461-#REF!,0),0),0)</f>
        <v>0</v>
      </c>
      <c r="BB461" s="156">
        <f t="shared" si="75"/>
        <v>0</v>
      </c>
    </row>
    <row r="462" spans="1:56" s="49" customFormat="1" ht="345" outlineLevel="1" x14ac:dyDescent="0.25">
      <c r="A462" s="169"/>
      <c r="B462" s="169" t="s">
        <v>563</v>
      </c>
      <c r="C462" s="169" t="s">
        <v>54</v>
      </c>
      <c r="D462" s="29"/>
      <c r="E462" s="140"/>
      <c r="F462" s="69"/>
      <c r="G462" s="192"/>
      <c r="H462" s="216">
        <f>SUM(W462:AB462)</f>
        <v>24</v>
      </c>
      <c r="I462" s="10"/>
      <c r="J462" s="10"/>
      <c r="K462" s="69"/>
      <c r="L462" s="189"/>
      <c r="M462" s="189"/>
      <c r="N462" s="189"/>
      <c r="O462" s="311" t="s">
        <v>851</v>
      </c>
      <c r="P462" s="85"/>
      <c r="Q462" s="56"/>
      <c r="R462" s="56"/>
      <c r="S462" s="56"/>
      <c r="T462" s="56">
        <f t="shared" si="76"/>
        <v>0</v>
      </c>
      <c r="U462" s="56"/>
      <c r="V462" s="56"/>
      <c r="W462" s="85"/>
      <c r="X462" s="85"/>
      <c r="Y462" s="85">
        <v>24</v>
      </c>
      <c r="Z462" s="85"/>
      <c r="AA462" s="85"/>
      <c r="AB462" s="85"/>
      <c r="AC462" s="85"/>
      <c r="AD462" s="85"/>
      <c r="AE462" s="85"/>
      <c r="AF462" s="85"/>
      <c r="AG462" s="85"/>
      <c r="AH462" s="85"/>
      <c r="AI462" s="85"/>
      <c r="AJ462" s="56"/>
      <c r="AK462" s="56"/>
      <c r="AL462" s="56"/>
      <c r="AM462" s="56"/>
      <c r="AN462" s="80">
        <f t="shared" si="77"/>
        <v>0</v>
      </c>
      <c r="AO462" s="56"/>
      <c r="AP462" s="56"/>
      <c r="AQ462" s="85"/>
      <c r="AR462" s="85"/>
      <c r="AS462" s="85">
        <v>24</v>
      </c>
      <c r="AT462" s="85"/>
      <c r="AU462" s="85"/>
      <c r="AV462" s="85"/>
      <c r="AW462" s="56"/>
      <c r="AX462" s="10"/>
      <c r="AY462" s="71"/>
      <c r="AZ462" s="156" t="e">
        <f>#REF!-#REF!</f>
        <v>#REF!</v>
      </c>
      <c r="BA462" s="156" t="e">
        <f>IF(C462="Scheme",IF(SUM(AJ462:AS462)&gt;0,IF(H462&lt;#REF!,H462-#REF!,0),0),0)</f>
        <v>#REF!</v>
      </c>
      <c r="BB462" s="156">
        <f t="shared" si="75"/>
        <v>-24</v>
      </c>
      <c r="BC462" s="49" t="s">
        <v>727</v>
      </c>
      <c r="BD462" s="49" t="s">
        <v>728</v>
      </c>
    </row>
    <row r="463" spans="1:56" s="49" customFormat="1" ht="375" outlineLevel="1" x14ac:dyDescent="0.25">
      <c r="A463" s="169"/>
      <c r="B463" s="169" t="s">
        <v>564</v>
      </c>
      <c r="C463" s="169" t="s">
        <v>54</v>
      </c>
      <c r="D463" s="29"/>
      <c r="E463" s="140"/>
      <c r="F463" s="69"/>
      <c r="G463" s="192"/>
      <c r="H463" s="216">
        <f>SUM(W463:AB463)</f>
        <v>9.81</v>
      </c>
      <c r="I463" s="10"/>
      <c r="J463" s="10"/>
      <c r="K463" s="69"/>
      <c r="L463" s="189"/>
      <c r="M463" s="189"/>
      <c r="N463" s="189"/>
      <c r="O463" s="312" t="s">
        <v>852</v>
      </c>
      <c r="P463" s="85"/>
      <c r="Q463" s="56"/>
      <c r="R463" s="56"/>
      <c r="S463" s="56"/>
      <c r="T463" s="56">
        <f t="shared" si="76"/>
        <v>0</v>
      </c>
      <c r="U463" s="56"/>
      <c r="V463" s="56"/>
      <c r="W463" s="85"/>
      <c r="X463" s="85">
        <v>9.81</v>
      </c>
      <c r="Y463" s="85"/>
      <c r="Z463" s="85"/>
      <c r="AA463" s="85"/>
      <c r="AB463" s="85"/>
      <c r="AC463" s="85"/>
      <c r="AD463" s="85"/>
      <c r="AE463" s="85"/>
      <c r="AF463" s="85"/>
      <c r="AG463" s="85"/>
      <c r="AH463" s="85"/>
      <c r="AI463" s="85"/>
      <c r="AJ463" s="56"/>
      <c r="AK463" s="56"/>
      <c r="AL463" s="56"/>
      <c r="AM463" s="56"/>
      <c r="AN463" s="80">
        <f t="shared" si="77"/>
        <v>0</v>
      </c>
      <c r="AO463" s="56"/>
      <c r="AP463" s="56"/>
      <c r="AQ463" s="85"/>
      <c r="AR463" s="85">
        <v>9.81</v>
      </c>
      <c r="AS463" s="85"/>
      <c r="AT463" s="85"/>
      <c r="AU463" s="85"/>
      <c r="AV463" s="85"/>
      <c r="AW463" s="56"/>
      <c r="AX463" s="10"/>
      <c r="AY463" s="71"/>
      <c r="AZ463" s="156" t="e">
        <f>#REF!-#REF!</f>
        <v>#REF!</v>
      </c>
      <c r="BA463" s="156" t="e">
        <f>IF(C463="Scheme",IF(SUM(AJ463:AS463)&gt;0,IF(H463&lt;#REF!,H463-#REF!,0),0),0)</f>
        <v>#REF!</v>
      </c>
      <c r="BB463" s="156">
        <f t="shared" si="75"/>
        <v>-9.81</v>
      </c>
      <c r="BC463" s="49" t="s">
        <v>727</v>
      </c>
      <c r="BD463" s="49" t="s">
        <v>728</v>
      </c>
    </row>
    <row r="464" spans="1:56" s="49" customFormat="1" ht="255" outlineLevel="1" x14ac:dyDescent="0.25">
      <c r="A464" s="169"/>
      <c r="B464" s="169" t="s">
        <v>565</v>
      </c>
      <c r="C464" s="169" t="s">
        <v>54</v>
      </c>
      <c r="D464" s="29"/>
      <c r="E464" s="140"/>
      <c r="F464" s="69"/>
      <c r="G464" s="192"/>
      <c r="H464" s="216">
        <f>SUM(W464:AB464)</f>
        <v>3</v>
      </c>
      <c r="I464" s="10"/>
      <c r="J464" s="10"/>
      <c r="K464" s="69"/>
      <c r="L464" s="189"/>
      <c r="M464" s="189"/>
      <c r="N464" s="189"/>
      <c r="O464" s="300" t="s">
        <v>853</v>
      </c>
      <c r="P464" s="85"/>
      <c r="Q464" s="56"/>
      <c r="R464" s="56"/>
      <c r="S464" s="56"/>
      <c r="T464" s="56">
        <f t="shared" si="76"/>
        <v>0</v>
      </c>
      <c r="U464" s="56"/>
      <c r="V464" s="56"/>
      <c r="W464" s="85"/>
      <c r="X464" s="85"/>
      <c r="Y464" s="85">
        <v>1.5</v>
      </c>
      <c r="Z464" s="85">
        <v>1.5</v>
      </c>
      <c r="AA464" s="85"/>
      <c r="AB464" s="85"/>
      <c r="AC464" s="85"/>
      <c r="AD464" s="85"/>
      <c r="AE464" s="85"/>
      <c r="AF464" s="85"/>
      <c r="AG464" s="85"/>
      <c r="AH464" s="85"/>
      <c r="AI464" s="85"/>
      <c r="AJ464" s="56"/>
      <c r="AK464" s="56"/>
      <c r="AL464" s="56"/>
      <c r="AM464" s="56"/>
      <c r="AN464" s="80">
        <f t="shared" si="77"/>
        <v>0</v>
      </c>
      <c r="AO464" s="56"/>
      <c r="AP464" s="56"/>
      <c r="AQ464" s="85"/>
      <c r="AR464" s="85"/>
      <c r="AS464" s="85">
        <v>1.5</v>
      </c>
      <c r="AT464" s="85">
        <v>1.5</v>
      </c>
      <c r="AU464" s="85"/>
      <c r="AV464" s="85"/>
      <c r="AW464" s="56"/>
      <c r="AX464" s="10"/>
      <c r="AY464" s="71"/>
      <c r="AZ464" s="156" t="e">
        <f>#REF!-#REF!</f>
        <v>#REF!</v>
      </c>
      <c r="BA464" s="156" t="e">
        <f>IF(C464="Scheme",IF(SUM(AJ464:AS464)&gt;0,IF(H464&lt;#REF!,H464-#REF!,0),0),0)</f>
        <v>#REF!</v>
      </c>
      <c r="BB464" s="156">
        <f t="shared" si="75"/>
        <v>-1.5</v>
      </c>
      <c r="BC464" s="49" t="s">
        <v>727</v>
      </c>
      <c r="BD464" s="49" t="s">
        <v>728</v>
      </c>
    </row>
    <row r="465" spans="1:56" s="49" customFormat="1" ht="16.5" outlineLevel="1" x14ac:dyDescent="0.25">
      <c r="A465" s="25">
        <v>5</v>
      </c>
      <c r="B465" s="26" t="s">
        <v>566</v>
      </c>
      <c r="C465" s="25" t="s">
        <v>54</v>
      </c>
      <c r="D465" s="29"/>
      <c r="E465" s="140"/>
      <c r="F465" s="69"/>
      <c r="G465" s="192"/>
      <c r="H465" s="204">
        <f>H466+H467</f>
        <v>45</v>
      </c>
      <c r="I465" s="10"/>
      <c r="J465" s="10"/>
      <c r="K465" s="69"/>
      <c r="L465" s="189"/>
      <c r="M465" s="189"/>
      <c r="N465" s="189"/>
      <c r="O465" s="10"/>
      <c r="P465" s="85"/>
      <c r="Q465" s="56"/>
      <c r="R465" s="56"/>
      <c r="S465" s="56"/>
      <c r="T465" s="56">
        <f t="shared" si="76"/>
        <v>0</v>
      </c>
      <c r="U465" s="56"/>
      <c r="V465" s="56"/>
      <c r="W465" s="85"/>
      <c r="X465" s="85"/>
      <c r="Y465" s="85"/>
      <c r="Z465" s="85"/>
      <c r="AA465" s="85"/>
      <c r="AB465" s="85"/>
      <c r="AC465" s="85"/>
      <c r="AD465" s="85"/>
      <c r="AE465" s="85"/>
      <c r="AF465" s="85"/>
      <c r="AG465" s="85"/>
      <c r="AH465" s="85"/>
      <c r="AI465" s="85"/>
      <c r="AJ465" s="56"/>
      <c r="AK465" s="56"/>
      <c r="AL465" s="56"/>
      <c r="AM465" s="56"/>
      <c r="AN465" s="80">
        <f t="shared" si="77"/>
        <v>0</v>
      </c>
      <c r="AO465" s="56"/>
      <c r="AP465" s="56"/>
      <c r="AQ465" s="85"/>
      <c r="AR465" s="85"/>
      <c r="AS465" s="85"/>
      <c r="AT465" s="85"/>
      <c r="AU465" s="85"/>
      <c r="AV465" s="85"/>
      <c r="AW465" s="56"/>
      <c r="AX465" s="10"/>
      <c r="AY465" s="71"/>
      <c r="AZ465" s="156" t="e">
        <f>#REF!-#REF!</f>
        <v>#REF!</v>
      </c>
      <c r="BA465" s="156">
        <f>IF(C465="Scheme",IF(SUM(AJ465:AS465)&gt;0,IF(H465&lt;#REF!,H465-#REF!,0),0),0)</f>
        <v>0</v>
      </c>
      <c r="BB465" s="156">
        <f t="shared" si="75"/>
        <v>0</v>
      </c>
      <c r="BC465" s="49" t="s">
        <v>727</v>
      </c>
      <c r="BD465" s="49" t="s">
        <v>728</v>
      </c>
    </row>
    <row r="466" spans="1:56" s="49" customFormat="1" ht="345" outlineLevel="1" x14ac:dyDescent="0.25">
      <c r="A466" s="169"/>
      <c r="B466" s="169" t="s">
        <v>568</v>
      </c>
      <c r="C466" s="169" t="s">
        <v>54</v>
      </c>
      <c r="D466" s="29"/>
      <c r="E466" s="140"/>
      <c r="F466" s="69"/>
      <c r="G466" s="192"/>
      <c r="H466" s="216">
        <f>SUM(W466:AB466)</f>
        <v>10</v>
      </c>
      <c r="I466" s="10"/>
      <c r="J466" s="10"/>
      <c r="K466" s="69"/>
      <c r="L466" s="189"/>
      <c r="M466" s="189"/>
      <c r="N466" s="189"/>
      <c r="O466" s="300" t="s">
        <v>851</v>
      </c>
      <c r="P466" s="85"/>
      <c r="Q466" s="56"/>
      <c r="R466" s="56"/>
      <c r="S466" s="56"/>
      <c r="T466" s="56">
        <f t="shared" si="76"/>
        <v>0</v>
      </c>
      <c r="U466" s="56"/>
      <c r="V466" s="56"/>
      <c r="W466" s="85"/>
      <c r="X466" s="85">
        <v>10</v>
      </c>
      <c r="Y466" s="85"/>
      <c r="Z466" s="85"/>
      <c r="AA466" s="85"/>
      <c r="AB466" s="85"/>
      <c r="AC466" s="85"/>
      <c r="AD466" s="85"/>
      <c r="AE466" s="85"/>
      <c r="AF466" s="85"/>
      <c r="AG466" s="85"/>
      <c r="AH466" s="85"/>
      <c r="AI466" s="85"/>
      <c r="AJ466" s="56"/>
      <c r="AK466" s="56"/>
      <c r="AL466" s="56"/>
      <c r="AM466" s="56"/>
      <c r="AN466" s="80">
        <f t="shared" si="77"/>
        <v>0</v>
      </c>
      <c r="AO466" s="56"/>
      <c r="AP466" s="56"/>
      <c r="AQ466" s="85"/>
      <c r="AR466" s="85">
        <v>10</v>
      </c>
      <c r="AS466" s="85"/>
      <c r="AT466" s="85"/>
      <c r="AU466" s="85"/>
      <c r="AV466" s="85"/>
      <c r="AW466" s="56"/>
      <c r="AX466" s="10"/>
      <c r="AY466" s="71"/>
      <c r="AZ466" s="156" t="e">
        <f>#REF!-#REF!</f>
        <v>#REF!</v>
      </c>
      <c r="BA466" s="156" t="e">
        <f>IF(C466="Scheme",IF(SUM(AJ466:AS466)&gt;0,IF(H466&lt;#REF!,H466-#REF!,0),0),0)</f>
        <v>#REF!</v>
      </c>
      <c r="BB466" s="156">
        <f t="shared" si="75"/>
        <v>-10</v>
      </c>
      <c r="BC466" s="49" t="s">
        <v>727</v>
      </c>
      <c r="BD466" s="49" t="s">
        <v>728</v>
      </c>
    </row>
    <row r="467" spans="1:56" s="49" customFormat="1" ht="330" outlineLevel="1" x14ac:dyDescent="0.25">
      <c r="A467" s="169"/>
      <c r="B467" s="169" t="s">
        <v>569</v>
      </c>
      <c r="C467" s="169" t="s">
        <v>54</v>
      </c>
      <c r="D467" s="29"/>
      <c r="E467" s="140"/>
      <c r="F467" s="69"/>
      <c r="G467" s="192"/>
      <c r="H467" s="216">
        <f>SUM(W467:AB467)</f>
        <v>35</v>
      </c>
      <c r="I467" s="10"/>
      <c r="J467" s="10"/>
      <c r="K467" s="69"/>
      <c r="L467" s="189"/>
      <c r="M467" s="189"/>
      <c r="N467" s="189"/>
      <c r="O467" s="300" t="s">
        <v>854</v>
      </c>
      <c r="P467" s="85"/>
      <c r="Q467" s="56"/>
      <c r="R467" s="56"/>
      <c r="S467" s="56"/>
      <c r="T467" s="56">
        <f t="shared" si="76"/>
        <v>0</v>
      </c>
      <c r="U467" s="56"/>
      <c r="V467" s="56"/>
      <c r="W467" s="85"/>
      <c r="X467" s="85">
        <v>35</v>
      </c>
      <c r="Y467" s="85"/>
      <c r="Z467" s="85"/>
      <c r="AA467" s="85"/>
      <c r="AB467" s="85"/>
      <c r="AC467" s="85"/>
      <c r="AD467" s="85"/>
      <c r="AE467" s="85"/>
      <c r="AF467" s="85"/>
      <c r="AG467" s="85"/>
      <c r="AH467" s="85"/>
      <c r="AI467" s="85"/>
      <c r="AJ467" s="56"/>
      <c r="AK467" s="56"/>
      <c r="AL467" s="56"/>
      <c r="AM467" s="56"/>
      <c r="AN467" s="80">
        <f t="shared" si="77"/>
        <v>0</v>
      </c>
      <c r="AO467" s="56"/>
      <c r="AP467" s="56"/>
      <c r="AQ467" s="85"/>
      <c r="AR467" s="85">
        <v>35</v>
      </c>
      <c r="AS467" s="85"/>
      <c r="AT467" s="85"/>
      <c r="AU467" s="85"/>
      <c r="AV467" s="85"/>
      <c r="AW467" s="56"/>
      <c r="AX467" s="10"/>
      <c r="AY467" s="71"/>
      <c r="AZ467" s="156" t="e">
        <f>#REF!-#REF!</f>
        <v>#REF!</v>
      </c>
      <c r="BA467" s="156" t="e">
        <f>IF(C467="Scheme",IF(SUM(AJ467:AS467)&gt;0,IF(H467&lt;#REF!,H467-#REF!,0),0),0)</f>
        <v>#REF!</v>
      </c>
      <c r="BB467" s="156">
        <f t="shared" si="75"/>
        <v>-35</v>
      </c>
      <c r="BC467" s="49" t="s">
        <v>727</v>
      </c>
      <c r="BD467" s="49" t="s">
        <v>728</v>
      </c>
    </row>
    <row r="468" spans="1:56" s="49" customFormat="1" ht="31.5" outlineLevel="1" x14ac:dyDescent="0.25">
      <c r="A468" s="25">
        <v>6</v>
      </c>
      <c r="B468" s="26" t="s">
        <v>570</v>
      </c>
      <c r="C468" s="25" t="s">
        <v>53</v>
      </c>
      <c r="D468" s="29"/>
      <c r="E468" s="140"/>
      <c r="F468" s="69"/>
      <c r="G468" s="192"/>
      <c r="H468" s="204">
        <v>35</v>
      </c>
      <c r="I468" s="10"/>
      <c r="J468" s="10"/>
      <c r="K468" s="69"/>
      <c r="L468" s="189"/>
      <c r="M468" s="189"/>
      <c r="N468" s="189"/>
      <c r="O468" s="10"/>
      <c r="P468" s="85"/>
      <c r="Q468" s="56"/>
      <c r="R468" s="56"/>
      <c r="S468" s="56"/>
      <c r="T468" s="56">
        <f t="shared" si="76"/>
        <v>0</v>
      </c>
      <c r="U468" s="56"/>
      <c r="V468" s="56"/>
      <c r="W468" s="85"/>
      <c r="X468" s="85"/>
      <c r="Y468" s="85"/>
      <c r="Z468" s="85"/>
      <c r="AA468" s="85"/>
      <c r="AB468" s="85"/>
      <c r="AC468" s="85"/>
      <c r="AD468" s="85"/>
      <c r="AE468" s="85"/>
      <c r="AF468" s="85"/>
      <c r="AG468" s="85"/>
      <c r="AH468" s="85"/>
      <c r="AI468" s="85"/>
      <c r="AJ468" s="56"/>
      <c r="AK468" s="56"/>
      <c r="AL468" s="56"/>
      <c r="AM468" s="56"/>
      <c r="AN468" s="80">
        <f t="shared" si="77"/>
        <v>0</v>
      </c>
      <c r="AO468" s="56"/>
      <c r="AP468" s="56"/>
      <c r="AQ468" s="85"/>
      <c r="AR468" s="85"/>
      <c r="AS468" s="85"/>
      <c r="AT468" s="85"/>
      <c r="AU468" s="85"/>
      <c r="AV468" s="85"/>
      <c r="AW468" s="56"/>
      <c r="AX468" s="10"/>
      <c r="AY468" s="71"/>
      <c r="AZ468" s="156" t="e">
        <f>#REF!-#REF!</f>
        <v>#REF!</v>
      </c>
      <c r="BA468" s="156">
        <f>IF(C468="Scheme",IF(SUM(AJ468:AS468)&gt;0,IF(H468&lt;#REF!,H468-#REF!,0),0),0)</f>
        <v>0</v>
      </c>
      <c r="BB468" s="156">
        <f t="shared" si="75"/>
        <v>0</v>
      </c>
    </row>
    <row r="469" spans="1:56" s="49" customFormat="1" ht="315" outlineLevel="1" x14ac:dyDescent="0.25">
      <c r="A469" s="169"/>
      <c r="B469" s="169" t="s">
        <v>735</v>
      </c>
      <c r="C469" s="169" t="s">
        <v>54</v>
      </c>
      <c r="D469" s="29"/>
      <c r="E469" s="140"/>
      <c r="F469" s="69"/>
      <c r="G469" s="192"/>
      <c r="H469" s="216">
        <f>SUM(W469:AB469)</f>
        <v>35</v>
      </c>
      <c r="I469" s="10"/>
      <c r="J469" s="10"/>
      <c r="K469" s="69"/>
      <c r="L469" s="189"/>
      <c r="M469" s="189"/>
      <c r="N469" s="189"/>
      <c r="O469" s="300" t="s">
        <v>855</v>
      </c>
      <c r="P469" s="85"/>
      <c r="Q469" s="56"/>
      <c r="R469" s="56"/>
      <c r="S469" s="56"/>
      <c r="T469" s="56">
        <f t="shared" si="76"/>
        <v>0</v>
      </c>
      <c r="U469" s="56"/>
      <c r="V469" s="56"/>
      <c r="W469" s="85"/>
      <c r="X469" s="85"/>
      <c r="Y469" s="85"/>
      <c r="Z469" s="205">
        <v>35</v>
      </c>
      <c r="AA469" s="85"/>
      <c r="AB469" s="85"/>
      <c r="AC469" s="85"/>
      <c r="AD469" s="85"/>
      <c r="AE469" s="85"/>
      <c r="AF469" s="85"/>
      <c r="AG469" s="85"/>
      <c r="AH469" s="85"/>
      <c r="AI469" s="85"/>
      <c r="AJ469" s="56"/>
      <c r="AK469" s="56"/>
      <c r="AL469" s="56"/>
      <c r="AM469" s="56"/>
      <c r="AN469" s="80">
        <f t="shared" si="77"/>
        <v>0</v>
      </c>
      <c r="AO469" s="56"/>
      <c r="AP469" s="56"/>
      <c r="AQ469" s="85"/>
      <c r="AR469" s="85"/>
      <c r="AS469" s="85"/>
      <c r="AT469" s="205">
        <v>35</v>
      </c>
      <c r="AU469" s="85"/>
      <c r="AV469" s="85"/>
      <c r="AW469" s="56"/>
      <c r="AX469" s="10"/>
      <c r="AY469" s="71"/>
      <c r="AZ469" s="156" t="e">
        <f>#REF!-#REF!</f>
        <v>#REF!</v>
      </c>
      <c r="BA469" s="156">
        <f>IF(C469="Scheme",IF(SUM(AJ469:AS469)&gt;0,IF(H469&lt;#REF!,H469-#REF!,0),0),0)</f>
        <v>0</v>
      </c>
      <c r="BB469" s="156">
        <f t="shared" si="75"/>
        <v>0</v>
      </c>
      <c r="BC469" s="49" t="s">
        <v>727</v>
      </c>
      <c r="BD469" s="49" t="s">
        <v>728</v>
      </c>
    </row>
    <row r="470" spans="1:56" s="49" customFormat="1" ht="16.5" outlineLevel="1" x14ac:dyDescent="0.25">
      <c r="A470" s="25">
        <v>7</v>
      </c>
      <c r="B470" s="26" t="s">
        <v>571</v>
      </c>
      <c r="C470" s="25" t="s">
        <v>53</v>
      </c>
      <c r="D470" s="29"/>
      <c r="E470" s="140"/>
      <c r="F470" s="69"/>
      <c r="G470" s="192"/>
      <c r="H470" s="204">
        <v>30</v>
      </c>
      <c r="I470" s="10"/>
      <c r="J470" s="10"/>
      <c r="K470" s="69"/>
      <c r="L470" s="189"/>
      <c r="M470" s="189"/>
      <c r="N470" s="189"/>
      <c r="O470" s="10"/>
      <c r="P470" s="85"/>
      <c r="Q470" s="56"/>
      <c r="R470" s="56"/>
      <c r="S470" s="56"/>
      <c r="T470" s="56">
        <f t="shared" si="76"/>
        <v>0</v>
      </c>
      <c r="U470" s="56"/>
      <c r="V470" s="56"/>
      <c r="W470" s="85"/>
      <c r="X470" s="85"/>
      <c r="Y470" s="85"/>
      <c r="Z470" s="85"/>
      <c r="AA470" s="85"/>
      <c r="AB470" s="85"/>
      <c r="AC470" s="85"/>
      <c r="AD470" s="85"/>
      <c r="AE470" s="85"/>
      <c r="AF470" s="85"/>
      <c r="AG470" s="85"/>
      <c r="AH470" s="85"/>
      <c r="AI470" s="85"/>
      <c r="AJ470" s="56"/>
      <c r="AK470" s="56"/>
      <c r="AL470" s="56"/>
      <c r="AM470" s="56"/>
      <c r="AN470" s="80">
        <f t="shared" si="77"/>
        <v>0</v>
      </c>
      <c r="AO470" s="56"/>
      <c r="AP470" s="56"/>
      <c r="AQ470" s="85"/>
      <c r="AR470" s="85"/>
      <c r="AS470" s="85"/>
      <c r="AT470" s="85"/>
      <c r="AU470" s="85"/>
      <c r="AV470" s="85"/>
      <c r="AW470" s="56"/>
      <c r="AX470" s="10"/>
      <c r="AY470" s="71"/>
      <c r="AZ470" s="156" t="e">
        <f>#REF!-#REF!</f>
        <v>#REF!</v>
      </c>
      <c r="BA470" s="156">
        <f>IF(C470="Scheme",IF(SUM(AJ470:AS470)&gt;0,IF(H470&lt;#REF!,H470-#REF!,0),0),0)</f>
        <v>0</v>
      </c>
      <c r="BB470" s="156">
        <f t="shared" si="75"/>
        <v>0</v>
      </c>
    </row>
    <row r="471" spans="1:56" s="49" customFormat="1" ht="210" outlineLevel="1" x14ac:dyDescent="0.25">
      <c r="A471" s="169"/>
      <c r="B471" s="169" t="s">
        <v>572</v>
      </c>
      <c r="C471" s="169" t="s">
        <v>54</v>
      </c>
      <c r="D471" s="29"/>
      <c r="E471" s="140"/>
      <c r="F471" s="69"/>
      <c r="G471" s="192"/>
      <c r="H471" s="216">
        <f>SUM(W471:AB471)</f>
        <v>30</v>
      </c>
      <c r="I471" s="10"/>
      <c r="J471" s="10"/>
      <c r="K471" s="69"/>
      <c r="L471" s="189"/>
      <c r="M471" s="189"/>
      <c r="N471" s="189"/>
      <c r="O471" s="300" t="s">
        <v>856</v>
      </c>
      <c r="P471" s="85"/>
      <c r="Q471" s="56"/>
      <c r="R471" s="56"/>
      <c r="S471" s="56"/>
      <c r="T471" s="56">
        <f t="shared" si="76"/>
        <v>0</v>
      </c>
      <c r="U471" s="56"/>
      <c r="V471" s="56"/>
      <c r="W471" s="85"/>
      <c r="X471" s="85"/>
      <c r="Y471" s="85"/>
      <c r="Z471" s="85"/>
      <c r="AA471" s="85"/>
      <c r="AB471" s="205">
        <v>30</v>
      </c>
      <c r="AC471" s="85"/>
      <c r="AD471" s="85"/>
      <c r="AE471" s="85"/>
      <c r="AF471" s="85"/>
      <c r="AG471" s="85"/>
      <c r="AH471" s="85"/>
      <c r="AI471" s="85"/>
      <c r="AJ471" s="56"/>
      <c r="AK471" s="56"/>
      <c r="AL471" s="56"/>
      <c r="AM471" s="56"/>
      <c r="AN471" s="80">
        <f t="shared" si="77"/>
        <v>0</v>
      </c>
      <c r="AO471" s="56"/>
      <c r="AP471" s="56"/>
      <c r="AQ471" s="85"/>
      <c r="AR471" s="85"/>
      <c r="AS471" s="85"/>
      <c r="AT471" s="85"/>
      <c r="AU471" s="85"/>
      <c r="AV471" s="205">
        <v>30</v>
      </c>
      <c r="AW471" s="56"/>
      <c r="AX471" s="10"/>
      <c r="AY471" s="71"/>
      <c r="AZ471" s="156" t="e">
        <f>#REF!-#REF!</f>
        <v>#REF!</v>
      </c>
      <c r="BA471" s="156">
        <f>IF(C471="Scheme",IF(SUM(AJ471:AS471)&gt;0,IF(H471&lt;#REF!,H471-#REF!,0),0),0)</f>
        <v>0</v>
      </c>
      <c r="BB471" s="156">
        <f t="shared" si="75"/>
        <v>0</v>
      </c>
      <c r="BC471" s="49" t="s">
        <v>727</v>
      </c>
      <c r="BD471" s="49" t="s">
        <v>728</v>
      </c>
    </row>
    <row r="472" spans="1:56" s="49" customFormat="1" ht="16.5" outlineLevel="1" x14ac:dyDescent="0.25">
      <c r="A472" s="25">
        <v>8</v>
      </c>
      <c r="B472" s="26" t="s">
        <v>573</v>
      </c>
      <c r="C472" s="25" t="s">
        <v>53</v>
      </c>
      <c r="D472" s="29"/>
      <c r="E472" s="140"/>
      <c r="F472" s="69"/>
      <c r="G472" s="192"/>
      <c r="H472" s="204">
        <v>50</v>
      </c>
      <c r="I472" s="10"/>
      <c r="J472" s="10"/>
      <c r="K472" s="69"/>
      <c r="L472" s="189"/>
      <c r="M472" s="189"/>
      <c r="N472" s="189"/>
      <c r="O472" s="10"/>
      <c r="P472" s="85"/>
      <c r="Q472" s="56"/>
      <c r="R472" s="56"/>
      <c r="S472" s="56"/>
      <c r="T472" s="56">
        <f t="shared" si="76"/>
        <v>0</v>
      </c>
      <c r="U472" s="56"/>
      <c r="V472" s="56"/>
      <c r="W472" s="85"/>
      <c r="X472" s="85"/>
      <c r="Y472" s="85"/>
      <c r="Z472" s="85"/>
      <c r="AA472" s="85"/>
      <c r="AB472" s="85"/>
      <c r="AC472" s="85"/>
      <c r="AD472" s="85"/>
      <c r="AE472" s="85"/>
      <c r="AF472" s="85"/>
      <c r="AG472" s="85"/>
      <c r="AH472" s="85"/>
      <c r="AI472" s="85"/>
      <c r="AJ472" s="56"/>
      <c r="AK472" s="56"/>
      <c r="AL472" s="56"/>
      <c r="AM472" s="56"/>
      <c r="AN472" s="80">
        <f t="shared" si="77"/>
        <v>0</v>
      </c>
      <c r="AO472" s="56"/>
      <c r="AP472" s="56"/>
      <c r="AQ472" s="85"/>
      <c r="AR472" s="85"/>
      <c r="AS472" s="85"/>
      <c r="AT472" s="85"/>
      <c r="AU472" s="85"/>
      <c r="AV472" s="85"/>
      <c r="AW472" s="56"/>
      <c r="AX472" s="10"/>
      <c r="AY472" s="71"/>
      <c r="AZ472" s="156" t="e">
        <f>#REF!-#REF!</f>
        <v>#REF!</v>
      </c>
      <c r="BA472" s="156">
        <f>IF(C472="Scheme",IF(SUM(AJ472:AS472)&gt;0,IF(H472&lt;#REF!,H472-#REF!,0),0),0)</f>
        <v>0</v>
      </c>
      <c r="BB472" s="156">
        <f t="shared" si="75"/>
        <v>0</v>
      </c>
    </row>
    <row r="473" spans="1:56" s="49" customFormat="1" ht="225" outlineLevel="1" x14ac:dyDescent="0.25">
      <c r="A473" s="169"/>
      <c r="B473" s="169" t="s">
        <v>574</v>
      </c>
      <c r="C473" s="169" t="s">
        <v>54</v>
      </c>
      <c r="D473" s="29"/>
      <c r="E473" s="140"/>
      <c r="F473" s="69"/>
      <c r="G473" s="192"/>
      <c r="H473" s="216">
        <f>SUM(W473:AB473)</f>
        <v>50</v>
      </c>
      <c r="I473" s="10"/>
      <c r="J473" s="10"/>
      <c r="K473" s="69"/>
      <c r="L473" s="189"/>
      <c r="M473" s="189"/>
      <c r="N473" s="189"/>
      <c r="O473" s="300" t="s">
        <v>857</v>
      </c>
      <c r="P473" s="85"/>
      <c r="Q473" s="56"/>
      <c r="R473" s="56"/>
      <c r="S473" s="56"/>
      <c r="T473" s="56">
        <f t="shared" si="76"/>
        <v>0</v>
      </c>
      <c r="U473" s="56"/>
      <c r="V473" s="56"/>
      <c r="W473" s="85"/>
      <c r="X473" s="85"/>
      <c r="Y473" s="85"/>
      <c r="Z473" s="85"/>
      <c r="AA473" s="205">
        <v>25</v>
      </c>
      <c r="AB473" s="205">
        <v>25</v>
      </c>
      <c r="AC473" s="85"/>
      <c r="AD473" s="85"/>
      <c r="AE473" s="85"/>
      <c r="AF473" s="85"/>
      <c r="AG473" s="85"/>
      <c r="AH473" s="85"/>
      <c r="AI473" s="85"/>
      <c r="AJ473" s="56"/>
      <c r="AK473" s="56"/>
      <c r="AL473" s="56"/>
      <c r="AM473" s="56"/>
      <c r="AN473" s="80">
        <f t="shared" si="77"/>
        <v>0</v>
      </c>
      <c r="AO473" s="56"/>
      <c r="AP473" s="56"/>
      <c r="AQ473" s="85"/>
      <c r="AR473" s="85"/>
      <c r="AS473" s="85"/>
      <c r="AT473" s="85"/>
      <c r="AU473" s="205">
        <v>25</v>
      </c>
      <c r="AV473" s="205">
        <v>25</v>
      </c>
      <c r="AW473" s="56"/>
      <c r="AX473" s="10"/>
      <c r="AY473" s="71"/>
      <c r="AZ473" s="156" t="e">
        <f>#REF!-#REF!</f>
        <v>#REF!</v>
      </c>
      <c r="BA473" s="156">
        <f>IF(C473="Scheme",IF(SUM(AJ473:AS473)&gt;0,IF(H473&lt;#REF!,H473-#REF!,0),0),0)</f>
        <v>0</v>
      </c>
      <c r="BB473" s="156">
        <f t="shared" si="75"/>
        <v>0</v>
      </c>
      <c r="BC473" s="49" t="s">
        <v>727</v>
      </c>
      <c r="BD473" s="49" t="s">
        <v>728</v>
      </c>
    </row>
    <row r="474" spans="1:56" s="49" customFormat="1" ht="15.75" outlineLevel="1" x14ac:dyDescent="0.25">
      <c r="A474" s="227"/>
      <c r="B474" s="227" t="s">
        <v>575</v>
      </c>
      <c r="C474" s="227"/>
      <c r="D474" s="29"/>
      <c r="E474" s="140"/>
      <c r="F474" s="69"/>
      <c r="G474" s="192"/>
      <c r="H474" s="10"/>
      <c r="I474" s="10"/>
      <c r="J474" s="10"/>
      <c r="K474" s="69"/>
      <c r="L474" s="189"/>
      <c r="M474" s="189"/>
      <c r="N474" s="189"/>
      <c r="O474" s="10"/>
      <c r="P474" s="85"/>
      <c r="Q474" s="56"/>
      <c r="R474" s="56"/>
      <c r="S474" s="56"/>
      <c r="T474" s="56">
        <f t="shared" si="76"/>
        <v>0</v>
      </c>
      <c r="U474" s="56"/>
      <c r="V474" s="56"/>
      <c r="W474" s="85"/>
      <c r="X474" s="85"/>
      <c r="Y474" s="85"/>
      <c r="Z474" s="85"/>
      <c r="AA474" s="85"/>
      <c r="AB474" s="85"/>
      <c r="AC474" s="85"/>
      <c r="AD474" s="85"/>
      <c r="AE474" s="85"/>
      <c r="AF474" s="85"/>
      <c r="AG474" s="85"/>
      <c r="AH474" s="85"/>
      <c r="AI474" s="85"/>
      <c r="AJ474" s="56"/>
      <c r="AK474" s="56"/>
      <c r="AL474" s="56"/>
      <c r="AM474" s="56"/>
      <c r="AN474" s="80">
        <f t="shared" si="77"/>
        <v>0</v>
      </c>
      <c r="AO474" s="56"/>
      <c r="AP474" s="56"/>
      <c r="AQ474" s="85"/>
      <c r="AR474" s="85"/>
      <c r="AS474" s="85"/>
      <c r="AT474" s="85"/>
      <c r="AU474" s="85"/>
      <c r="AV474" s="85"/>
      <c r="AW474" s="56"/>
      <c r="AX474" s="10"/>
      <c r="AY474" s="71"/>
      <c r="AZ474" s="156" t="e">
        <f>#REF!-#REF!</f>
        <v>#REF!</v>
      </c>
      <c r="BA474" s="156">
        <f>IF(C474="Scheme",IF(SUM(AJ474:AS474)&gt;0,IF(H474&lt;#REF!,H474-#REF!,0),0),0)</f>
        <v>0</v>
      </c>
      <c r="BB474" s="156">
        <f t="shared" si="75"/>
        <v>0</v>
      </c>
    </row>
    <row r="475" spans="1:56" s="49" customFormat="1" ht="189" outlineLevel="1" x14ac:dyDescent="0.25">
      <c r="A475" s="25">
        <v>1</v>
      </c>
      <c r="B475" s="26" t="s">
        <v>736</v>
      </c>
      <c r="C475" s="25" t="s">
        <v>53</v>
      </c>
      <c r="D475" s="29"/>
      <c r="E475" s="140"/>
      <c r="F475" s="69"/>
      <c r="G475" s="192"/>
      <c r="H475" s="204">
        <v>25.07</v>
      </c>
      <c r="I475" s="10"/>
      <c r="J475" s="10"/>
      <c r="K475" s="69"/>
      <c r="L475" s="189"/>
      <c r="M475" s="189"/>
      <c r="N475" s="189"/>
      <c r="O475" s="10"/>
      <c r="P475" s="85"/>
      <c r="Q475" s="56"/>
      <c r="R475" s="56"/>
      <c r="S475" s="56"/>
      <c r="T475" s="56">
        <f t="shared" si="76"/>
        <v>0</v>
      </c>
      <c r="U475" s="56"/>
      <c r="V475" s="56"/>
      <c r="W475" s="85"/>
      <c r="X475" s="85"/>
      <c r="Y475" s="85"/>
      <c r="Z475" s="85"/>
      <c r="AA475" s="85"/>
      <c r="AB475" s="85"/>
      <c r="AC475" s="85"/>
      <c r="AD475" s="85"/>
      <c r="AE475" s="85"/>
      <c r="AF475" s="85"/>
      <c r="AG475" s="85"/>
      <c r="AH475" s="85"/>
      <c r="AI475" s="85"/>
      <c r="AJ475" s="56"/>
      <c r="AK475" s="56"/>
      <c r="AL475" s="56"/>
      <c r="AM475" s="56"/>
      <c r="AN475" s="80">
        <f t="shared" si="77"/>
        <v>0</v>
      </c>
      <c r="AO475" s="56"/>
      <c r="AP475" s="56"/>
      <c r="AQ475" s="85"/>
      <c r="AR475" s="85"/>
      <c r="AS475" s="85"/>
      <c r="AT475" s="85"/>
      <c r="AU475" s="85"/>
      <c r="AV475" s="85"/>
      <c r="AW475" s="56"/>
      <c r="AX475" s="10"/>
      <c r="AY475" s="71"/>
      <c r="AZ475" s="156" t="e">
        <f>#REF!-#REF!</f>
        <v>#REF!</v>
      </c>
      <c r="BA475" s="156">
        <f>IF(C475="Scheme",IF(SUM(AJ475:AS475)&gt;0,IF(H475&lt;#REF!,H475-#REF!,0),0),0)</f>
        <v>0</v>
      </c>
      <c r="BB475" s="156">
        <f t="shared" si="75"/>
        <v>0</v>
      </c>
    </row>
    <row r="476" spans="1:56" s="49" customFormat="1" ht="120" outlineLevel="1" x14ac:dyDescent="0.25">
      <c r="A476" s="169"/>
      <c r="B476" s="169" t="s">
        <v>576</v>
      </c>
      <c r="C476" s="169" t="s">
        <v>54</v>
      </c>
      <c r="D476" s="29"/>
      <c r="E476" s="140"/>
      <c r="F476" s="69"/>
      <c r="G476" s="192"/>
      <c r="H476" s="216">
        <f>SUM(W476:AB476)</f>
        <v>15.07</v>
      </c>
      <c r="I476" s="10"/>
      <c r="J476" s="10"/>
      <c r="K476" s="69"/>
      <c r="L476" s="189"/>
      <c r="M476" s="189"/>
      <c r="N476" s="189"/>
      <c r="O476" s="313" t="s">
        <v>858</v>
      </c>
      <c r="P476" s="85"/>
      <c r="Q476" s="56"/>
      <c r="R476" s="56"/>
      <c r="S476" s="56"/>
      <c r="T476" s="56">
        <f t="shared" si="76"/>
        <v>0</v>
      </c>
      <c r="U476" s="56"/>
      <c r="V476" s="56"/>
      <c r="W476" s="85"/>
      <c r="X476" s="205">
        <v>15.07</v>
      </c>
      <c r="Y476" s="85"/>
      <c r="Z476" s="85"/>
      <c r="AA476" s="85"/>
      <c r="AB476" s="85"/>
      <c r="AC476" s="85"/>
      <c r="AD476" s="85"/>
      <c r="AE476" s="85"/>
      <c r="AF476" s="85"/>
      <c r="AG476" s="85"/>
      <c r="AH476" s="85"/>
      <c r="AI476" s="85"/>
      <c r="AJ476" s="56"/>
      <c r="AK476" s="56"/>
      <c r="AL476" s="56"/>
      <c r="AM476" s="56"/>
      <c r="AN476" s="80">
        <f t="shared" si="77"/>
        <v>0</v>
      </c>
      <c r="AO476" s="56"/>
      <c r="AP476" s="56"/>
      <c r="AQ476" s="85"/>
      <c r="AR476" s="205">
        <v>15.07</v>
      </c>
      <c r="AS476" s="85"/>
      <c r="AT476" s="85"/>
      <c r="AU476" s="85"/>
      <c r="AV476" s="85"/>
      <c r="AW476" s="56"/>
      <c r="AX476" s="10"/>
      <c r="AY476" s="71"/>
      <c r="AZ476" s="156" t="e">
        <f>#REF!-#REF!</f>
        <v>#REF!</v>
      </c>
      <c r="BA476" s="156" t="e">
        <f>IF(C476="Scheme",IF(SUM(AJ476:AS476)&gt;0,IF(H476&lt;#REF!,H476-#REF!,0),0),0)</f>
        <v>#REF!</v>
      </c>
      <c r="BB476" s="156">
        <f t="shared" si="75"/>
        <v>-15.07</v>
      </c>
      <c r="BC476" s="49" t="s">
        <v>727</v>
      </c>
      <c r="BD476" s="49" t="s">
        <v>728</v>
      </c>
    </row>
    <row r="477" spans="1:56" s="49" customFormat="1" ht="141.75" outlineLevel="1" x14ac:dyDescent="0.25">
      <c r="A477" s="169"/>
      <c r="B477" s="169" t="s">
        <v>577</v>
      </c>
      <c r="C477" s="169" t="s">
        <v>54</v>
      </c>
      <c r="D477" s="29"/>
      <c r="E477" s="140"/>
      <c r="F477" s="69"/>
      <c r="G477" s="192"/>
      <c r="H477" s="216">
        <f>SUM(W477:AB477)</f>
        <v>10</v>
      </c>
      <c r="I477" s="10"/>
      <c r="J477" s="10"/>
      <c r="K477" s="69"/>
      <c r="L477" s="189"/>
      <c r="M477" s="189"/>
      <c r="N477" s="189"/>
      <c r="O477" s="314" t="s">
        <v>859</v>
      </c>
      <c r="P477" s="85"/>
      <c r="Q477" s="56"/>
      <c r="R477" s="56"/>
      <c r="S477" s="56"/>
      <c r="T477" s="56">
        <f t="shared" si="76"/>
        <v>0</v>
      </c>
      <c r="U477" s="56"/>
      <c r="V477" s="56"/>
      <c r="W477" s="85"/>
      <c r="X477" s="85">
        <v>10</v>
      </c>
      <c r="Y477" s="85"/>
      <c r="Z477" s="85"/>
      <c r="AA477" s="85"/>
      <c r="AB477" s="85"/>
      <c r="AC477" s="85"/>
      <c r="AD477" s="85"/>
      <c r="AE477" s="85"/>
      <c r="AF477" s="85"/>
      <c r="AG477" s="85"/>
      <c r="AH477" s="85"/>
      <c r="AI477" s="85"/>
      <c r="AJ477" s="56"/>
      <c r="AK477" s="56"/>
      <c r="AL477" s="56"/>
      <c r="AM477" s="56"/>
      <c r="AN477" s="80">
        <f t="shared" si="77"/>
        <v>0</v>
      </c>
      <c r="AO477" s="56"/>
      <c r="AP477" s="56"/>
      <c r="AQ477" s="85"/>
      <c r="AR477" s="85">
        <v>10</v>
      </c>
      <c r="AS477" s="85"/>
      <c r="AT477" s="85"/>
      <c r="AU477" s="85"/>
      <c r="AV477" s="85"/>
      <c r="AW477" s="56"/>
      <c r="AX477" s="10"/>
      <c r="AY477" s="71"/>
      <c r="AZ477" s="156" t="e">
        <f>#REF!-#REF!</f>
        <v>#REF!</v>
      </c>
      <c r="BA477" s="156" t="e">
        <f>IF(C477="Scheme",IF(SUM(AJ477:AS477)&gt;0,IF(H477&lt;#REF!,H477-#REF!,0),0),0)</f>
        <v>#REF!</v>
      </c>
      <c r="BB477" s="156">
        <f t="shared" si="75"/>
        <v>-10</v>
      </c>
      <c r="BC477" s="49" t="s">
        <v>727</v>
      </c>
      <c r="BD477" s="49" t="s">
        <v>728</v>
      </c>
    </row>
    <row r="478" spans="1:56" s="49" customFormat="1" ht="47.25" outlineLevel="1" x14ac:dyDescent="0.25">
      <c r="A478" s="25">
        <v>2</v>
      </c>
      <c r="B478" s="26" t="s">
        <v>578</v>
      </c>
      <c r="C478" s="25" t="s">
        <v>53</v>
      </c>
      <c r="D478" s="29"/>
      <c r="E478" s="140"/>
      <c r="F478" s="69"/>
      <c r="G478" s="192"/>
      <c r="H478" s="204">
        <v>44.31</v>
      </c>
      <c r="I478" s="10"/>
      <c r="J478" s="10"/>
      <c r="K478" s="69"/>
      <c r="L478" s="189"/>
      <c r="M478" s="189"/>
      <c r="N478" s="189"/>
      <c r="O478" s="10"/>
      <c r="P478" s="85"/>
      <c r="Q478" s="56"/>
      <c r="R478" s="56"/>
      <c r="S478" s="56"/>
      <c r="T478" s="56">
        <f t="shared" si="76"/>
        <v>0</v>
      </c>
      <c r="U478" s="56"/>
      <c r="V478" s="56"/>
      <c r="W478" s="85"/>
      <c r="X478" s="85"/>
      <c r="Y478" s="85"/>
      <c r="Z478" s="85"/>
      <c r="AA478" s="85"/>
      <c r="AB478" s="85"/>
      <c r="AC478" s="85"/>
      <c r="AD478" s="85"/>
      <c r="AE478" s="85"/>
      <c r="AF478" s="85"/>
      <c r="AG478" s="85"/>
      <c r="AH478" s="85"/>
      <c r="AI478" s="85"/>
      <c r="AJ478" s="56"/>
      <c r="AK478" s="56"/>
      <c r="AL478" s="56"/>
      <c r="AM478" s="56"/>
      <c r="AN478" s="80">
        <f t="shared" si="77"/>
        <v>0</v>
      </c>
      <c r="AO478" s="56"/>
      <c r="AP478" s="56"/>
      <c r="AQ478" s="85"/>
      <c r="AR478" s="85"/>
      <c r="AS478" s="85"/>
      <c r="AT478" s="85"/>
      <c r="AU478" s="85"/>
      <c r="AV478" s="85"/>
      <c r="AW478" s="56"/>
      <c r="AX478" s="10"/>
      <c r="AY478" s="71"/>
      <c r="AZ478" s="156" t="e">
        <f>#REF!-#REF!</f>
        <v>#REF!</v>
      </c>
      <c r="BA478" s="156">
        <f>IF(C478="Scheme",IF(SUM(AJ478:AS478)&gt;0,IF(H478&lt;#REF!,H478-#REF!,0),0),0)</f>
        <v>0</v>
      </c>
      <c r="BB478" s="156">
        <f t="shared" ref="BB478:BB491" si="78">IF(C478="scheme",G478-SUM(AJ478:AS478),0)</f>
        <v>0</v>
      </c>
    </row>
    <row r="479" spans="1:56" s="49" customFormat="1" ht="300" outlineLevel="1" x14ac:dyDescent="0.25">
      <c r="A479" s="169"/>
      <c r="B479" s="169" t="s">
        <v>579</v>
      </c>
      <c r="C479" s="169" t="s">
        <v>54</v>
      </c>
      <c r="D479" s="29"/>
      <c r="E479" s="140"/>
      <c r="F479" s="69"/>
      <c r="G479" s="192"/>
      <c r="H479" s="216">
        <f>SUM(W479:AB479)</f>
        <v>44.31</v>
      </c>
      <c r="I479" s="10"/>
      <c r="J479" s="10"/>
      <c r="K479" s="69"/>
      <c r="L479" s="189"/>
      <c r="M479" s="189"/>
      <c r="N479" s="189"/>
      <c r="O479" s="313" t="s">
        <v>860</v>
      </c>
      <c r="P479" s="85"/>
      <c r="Q479" s="56"/>
      <c r="R479" s="56"/>
      <c r="S479" s="56"/>
      <c r="T479" s="56">
        <f t="shared" si="76"/>
        <v>0</v>
      </c>
      <c r="U479" s="56"/>
      <c r="V479" s="56"/>
      <c r="W479" s="85"/>
      <c r="X479" s="85">
        <v>44.31</v>
      </c>
      <c r="Y479" s="85"/>
      <c r="Z479" s="85"/>
      <c r="AA479" s="85"/>
      <c r="AB479" s="85"/>
      <c r="AC479" s="85"/>
      <c r="AD479" s="85"/>
      <c r="AE479" s="85"/>
      <c r="AF479" s="85"/>
      <c r="AG479" s="85"/>
      <c r="AH479" s="85"/>
      <c r="AI479" s="85"/>
      <c r="AJ479" s="56"/>
      <c r="AK479" s="56"/>
      <c r="AL479" s="56"/>
      <c r="AM479" s="56"/>
      <c r="AN479" s="80">
        <f t="shared" si="77"/>
        <v>0</v>
      </c>
      <c r="AO479" s="56"/>
      <c r="AP479" s="56"/>
      <c r="AQ479" s="85"/>
      <c r="AR479" s="85">
        <v>44.31</v>
      </c>
      <c r="AS479" s="85"/>
      <c r="AT479" s="85"/>
      <c r="AU479" s="85"/>
      <c r="AV479" s="85"/>
      <c r="AW479" s="56"/>
      <c r="AX479" s="10"/>
      <c r="AY479" s="71"/>
      <c r="AZ479" s="156" t="e">
        <f>#REF!-#REF!</f>
        <v>#REF!</v>
      </c>
      <c r="BA479" s="156" t="e">
        <f>IF(C479="Scheme",IF(SUM(AJ479:AS479)&gt;0,IF(H479&lt;#REF!,H479-#REF!,0),0),0)</f>
        <v>#REF!</v>
      </c>
      <c r="BB479" s="156">
        <f t="shared" si="78"/>
        <v>-44.31</v>
      </c>
      <c r="BC479" s="49" t="s">
        <v>727</v>
      </c>
      <c r="BD479" s="49" t="s">
        <v>728</v>
      </c>
    </row>
    <row r="480" spans="1:56" s="49" customFormat="1" ht="47.25" outlineLevel="1" x14ac:dyDescent="0.25">
      <c r="A480" s="25">
        <v>3</v>
      </c>
      <c r="B480" s="26" t="s">
        <v>580</v>
      </c>
      <c r="C480" s="25" t="s">
        <v>53</v>
      </c>
      <c r="D480" s="29"/>
      <c r="E480" s="140"/>
      <c r="F480" s="69"/>
      <c r="G480" s="192"/>
      <c r="H480" s="204">
        <v>25</v>
      </c>
      <c r="I480" s="10"/>
      <c r="J480" s="10"/>
      <c r="K480" s="69"/>
      <c r="L480" s="189"/>
      <c r="M480" s="189"/>
      <c r="N480" s="189"/>
      <c r="O480" s="10"/>
      <c r="P480" s="85"/>
      <c r="Q480" s="56"/>
      <c r="R480" s="56"/>
      <c r="S480" s="56"/>
      <c r="T480" s="56">
        <f t="shared" si="76"/>
        <v>0</v>
      </c>
      <c r="U480" s="56"/>
      <c r="V480" s="56"/>
      <c r="W480" s="85"/>
      <c r="X480" s="85"/>
      <c r="Y480" s="85"/>
      <c r="Z480" s="85"/>
      <c r="AA480" s="85"/>
      <c r="AB480" s="85"/>
      <c r="AC480" s="85"/>
      <c r="AD480" s="85"/>
      <c r="AE480" s="85"/>
      <c r="AF480" s="85"/>
      <c r="AG480" s="85"/>
      <c r="AH480" s="85"/>
      <c r="AI480" s="85"/>
      <c r="AJ480" s="56"/>
      <c r="AK480" s="56"/>
      <c r="AL480" s="56"/>
      <c r="AM480" s="56"/>
      <c r="AN480" s="80">
        <f t="shared" si="77"/>
        <v>0</v>
      </c>
      <c r="AO480" s="56"/>
      <c r="AP480" s="56"/>
      <c r="AQ480" s="85"/>
      <c r="AR480" s="85"/>
      <c r="AS480" s="85"/>
      <c r="AT480" s="85"/>
      <c r="AU480" s="85"/>
      <c r="AV480" s="85"/>
      <c r="AW480" s="56"/>
      <c r="AX480" s="10"/>
      <c r="AY480" s="71"/>
      <c r="AZ480" s="156" t="e">
        <f>#REF!-#REF!</f>
        <v>#REF!</v>
      </c>
      <c r="BA480" s="156">
        <f>IF(C480="Scheme",IF(SUM(AJ480:AS480)&gt;0,IF(H480&lt;#REF!,H480-#REF!,0),0),0)</f>
        <v>0</v>
      </c>
      <c r="BB480" s="156">
        <f t="shared" si="78"/>
        <v>0</v>
      </c>
    </row>
    <row r="481" spans="1:56" s="49" customFormat="1" ht="47.25" outlineLevel="1" x14ac:dyDescent="0.25">
      <c r="A481" s="169"/>
      <c r="B481" s="169" t="s">
        <v>581</v>
      </c>
      <c r="C481" s="169" t="s">
        <v>54</v>
      </c>
      <c r="D481" s="29"/>
      <c r="E481" s="140"/>
      <c r="F481" s="69"/>
      <c r="G481" s="192"/>
      <c r="H481" s="216">
        <f>SUM(W481:AB481)</f>
        <v>25</v>
      </c>
      <c r="I481" s="10"/>
      <c r="J481" s="10"/>
      <c r="K481" s="69"/>
      <c r="L481" s="189"/>
      <c r="M481" s="189"/>
      <c r="N481" s="189"/>
      <c r="O481" s="315" t="s">
        <v>861</v>
      </c>
      <c r="P481" s="85"/>
      <c r="Q481" s="56"/>
      <c r="R481" s="56"/>
      <c r="S481" s="56"/>
      <c r="T481" s="56">
        <f t="shared" si="76"/>
        <v>0</v>
      </c>
      <c r="U481" s="56"/>
      <c r="V481" s="56"/>
      <c r="W481" s="85"/>
      <c r="X481" s="85"/>
      <c r="Y481" s="85"/>
      <c r="Z481" s="85"/>
      <c r="AA481" s="85"/>
      <c r="AB481" s="85">
        <v>25</v>
      </c>
      <c r="AC481" s="85"/>
      <c r="AD481" s="85"/>
      <c r="AE481" s="85"/>
      <c r="AF481" s="85"/>
      <c r="AG481" s="85"/>
      <c r="AH481" s="85"/>
      <c r="AI481" s="85"/>
      <c r="AJ481" s="56"/>
      <c r="AK481" s="56"/>
      <c r="AL481" s="56"/>
      <c r="AM481" s="56"/>
      <c r="AN481" s="80">
        <f t="shared" si="77"/>
        <v>0</v>
      </c>
      <c r="AO481" s="56"/>
      <c r="AP481" s="56"/>
      <c r="AQ481" s="85"/>
      <c r="AR481" s="85"/>
      <c r="AS481" s="85"/>
      <c r="AT481" s="85"/>
      <c r="AU481" s="85"/>
      <c r="AV481" s="85">
        <v>25</v>
      </c>
      <c r="AW481" s="56"/>
      <c r="AX481" s="10"/>
      <c r="AY481" s="71"/>
      <c r="AZ481" s="156" t="e">
        <f>#REF!-#REF!</f>
        <v>#REF!</v>
      </c>
      <c r="BA481" s="156">
        <f>IF(C481="Scheme",IF(SUM(AJ481:AS481)&gt;0,IF(H481&lt;#REF!,H481-#REF!,0),0),0)</f>
        <v>0</v>
      </c>
      <c r="BB481" s="156">
        <f t="shared" si="78"/>
        <v>0</v>
      </c>
      <c r="BC481" s="49" t="s">
        <v>727</v>
      </c>
      <c r="BD481" s="49" t="s">
        <v>728</v>
      </c>
    </row>
    <row r="482" spans="1:56" s="49" customFormat="1" ht="110.25" outlineLevel="1" x14ac:dyDescent="0.25">
      <c r="A482" s="25">
        <v>4</v>
      </c>
      <c r="B482" s="26" t="s">
        <v>737</v>
      </c>
      <c r="C482" s="25" t="s">
        <v>53</v>
      </c>
      <c r="D482" s="29"/>
      <c r="E482" s="140"/>
      <c r="F482" s="69"/>
      <c r="G482" s="192"/>
      <c r="H482" s="217">
        <f>H483+H484+H485</f>
        <v>38</v>
      </c>
      <c r="I482" s="10"/>
      <c r="J482" s="10"/>
      <c r="K482" s="69"/>
      <c r="L482" s="189"/>
      <c r="M482" s="189"/>
      <c r="N482" s="189"/>
      <c r="O482" s="10"/>
      <c r="P482" s="85"/>
      <c r="Q482" s="56"/>
      <c r="R482" s="56"/>
      <c r="S482" s="56"/>
      <c r="T482" s="56">
        <f t="shared" si="76"/>
        <v>0</v>
      </c>
      <c r="U482" s="56"/>
      <c r="V482" s="56"/>
      <c r="W482" s="85"/>
      <c r="X482" s="85"/>
      <c r="Y482" s="85"/>
      <c r="Z482" s="85"/>
      <c r="AA482" s="85"/>
      <c r="AB482" s="85"/>
      <c r="AC482" s="85"/>
      <c r="AD482" s="85"/>
      <c r="AE482" s="85"/>
      <c r="AF482" s="85"/>
      <c r="AG482" s="85"/>
      <c r="AH482" s="85"/>
      <c r="AI482" s="85"/>
      <c r="AJ482" s="56"/>
      <c r="AK482" s="56"/>
      <c r="AL482" s="56"/>
      <c r="AM482" s="56"/>
      <c r="AN482" s="80">
        <f t="shared" si="77"/>
        <v>0</v>
      </c>
      <c r="AO482" s="56"/>
      <c r="AP482" s="56"/>
      <c r="AQ482" s="85"/>
      <c r="AR482" s="85"/>
      <c r="AS482" s="85"/>
      <c r="AT482" s="85"/>
      <c r="AU482" s="85"/>
      <c r="AV482" s="85"/>
      <c r="AW482" s="56"/>
      <c r="AX482" s="10"/>
      <c r="AY482" s="71"/>
      <c r="AZ482" s="156" t="e">
        <f>#REF!-#REF!</f>
        <v>#REF!</v>
      </c>
      <c r="BA482" s="156">
        <f>IF(C482="Scheme",IF(SUM(AJ482:AS482)&gt;0,IF(H482&lt;#REF!,H482-#REF!,0),0),0)</f>
        <v>0</v>
      </c>
      <c r="BB482" s="156">
        <f t="shared" si="78"/>
        <v>0</v>
      </c>
    </row>
    <row r="483" spans="1:56" s="49" customFormat="1" ht="270" outlineLevel="1" x14ac:dyDescent="0.25">
      <c r="A483" s="169"/>
      <c r="B483" s="169" t="s">
        <v>582</v>
      </c>
      <c r="C483" s="169" t="s">
        <v>54</v>
      </c>
      <c r="D483" s="29"/>
      <c r="E483" s="140"/>
      <c r="F483" s="69"/>
      <c r="G483" s="192"/>
      <c r="H483" s="216">
        <f>SUM(W483:AB483)</f>
        <v>10</v>
      </c>
      <c r="I483" s="10"/>
      <c r="J483" s="10"/>
      <c r="K483" s="69"/>
      <c r="L483" s="189"/>
      <c r="M483" s="189"/>
      <c r="N483" s="189"/>
      <c r="O483" s="316" t="s">
        <v>862</v>
      </c>
      <c r="P483" s="85"/>
      <c r="Q483" s="56"/>
      <c r="R483" s="56"/>
      <c r="S483" s="56"/>
      <c r="T483" s="56">
        <f t="shared" si="76"/>
        <v>0</v>
      </c>
      <c r="U483" s="56"/>
      <c r="V483" s="56"/>
      <c r="W483" s="85"/>
      <c r="X483" s="85"/>
      <c r="Y483" s="85"/>
      <c r="Z483" s="85">
        <v>10</v>
      </c>
      <c r="AA483" s="85"/>
      <c r="AB483" s="85"/>
      <c r="AC483" s="85"/>
      <c r="AD483" s="85"/>
      <c r="AE483" s="85"/>
      <c r="AF483" s="85"/>
      <c r="AG483" s="85"/>
      <c r="AH483" s="85"/>
      <c r="AI483" s="85"/>
      <c r="AJ483" s="56"/>
      <c r="AK483" s="56"/>
      <c r="AL483" s="56"/>
      <c r="AM483" s="56"/>
      <c r="AN483" s="80">
        <f t="shared" si="77"/>
        <v>0</v>
      </c>
      <c r="AO483" s="56"/>
      <c r="AP483" s="56"/>
      <c r="AQ483" s="85"/>
      <c r="AR483" s="85"/>
      <c r="AS483" s="85"/>
      <c r="AT483" s="85">
        <v>10</v>
      </c>
      <c r="AU483" s="85"/>
      <c r="AV483" s="85"/>
      <c r="AW483" s="56"/>
      <c r="AX483" s="10"/>
      <c r="AY483" s="71"/>
      <c r="AZ483" s="156" t="e">
        <f>#REF!-#REF!</f>
        <v>#REF!</v>
      </c>
      <c r="BA483" s="156">
        <f>IF(C483="Scheme",IF(SUM(AJ483:AS483)&gt;0,IF(H483&lt;#REF!,H483-#REF!,0),0),0)</f>
        <v>0</v>
      </c>
      <c r="BB483" s="156">
        <f t="shared" si="78"/>
        <v>0</v>
      </c>
      <c r="BC483" s="49" t="s">
        <v>727</v>
      </c>
      <c r="BD483" s="49" t="s">
        <v>728</v>
      </c>
    </row>
    <row r="484" spans="1:56" s="49" customFormat="1" ht="105" outlineLevel="1" x14ac:dyDescent="0.25">
      <c r="A484" s="169"/>
      <c r="B484" s="169" t="s">
        <v>583</v>
      </c>
      <c r="C484" s="169" t="s">
        <v>54</v>
      </c>
      <c r="D484" s="29"/>
      <c r="E484" s="140"/>
      <c r="F484" s="69"/>
      <c r="G484" s="192"/>
      <c r="H484" s="216">
        <f>SUM(W484:AB484)</f>
        <v>3</v>
      </c>
      <c r="I484" s="10"/>
      <c r="J484" s="10"/>
      <c r="K484" s="69"/>
      <c r="L484" s="189"/>
      <c r="M484" s="189"/>
      <c r="N484" s="189"/>
      <c r="O484" s="313" t="s">
        <v>863</v>
      </c>
      <c r="P484" s="85"/>
      <c r="Q484" s="56"/>
      <c r="R484" s="56"/>
      <c r="S484" s="56"/>
      <c r="T484" s="56">
        <f t="shared" si="76"/>
        <v>0</v>
      </c>
      <c r="U484" s="56"/>
      <c r="V484" s="56"/>
      <c r="W484" s="85"/>
      <c r="X484" s="85">
        <v>3</v>
      </c>
      <c r="Y484" s="85"/>
      <c r="Z484" s="85"/>
      <c r="AA484" s="85"/>
      <c r="AB484" s="85"/>
      <c r="AC484" s="85"/>
      <c r="AD484" s="85"/>
      <c r="AE484" s="85"/>
      <c r="AF484" s="85"/>
      <c r="AG484" s="85"/>
      <c r="AH484" s="85"/>
      <c r="AI484" s="85"/>
      <c r="AJ484" s="56"/>
      <c r="AK484" s="56"/>
      <c r="AL484" s="56"/>
      <c r="AM484" s="56"/>
      <c r="AN484" s="80">
        <f t="shared" si="77"/>
        <v>0</v>
      </c>
      <c r="AO484" s="56"/>
      <c r="AP484" s="56"/>
      <c r="AQ484" s="85"/>
      <c r="AR484" s="85">
        <v>3</v>
      </c>
      <c r="AS484" s="85"/>
      <c r="AT484" s="85"/>
      <c r="AU484" s="85"/>
      <c r="AV484" s="85"/>
      <c r="AW484" s="56"/>
      <c r="AX484" s="10"/>
      <c r="AY484" s="71"/>
      <c r="AZ484" s="156" t="e">
        <f>#REF!-#REF!</f>
        <v>#REF!</v>
      </c>
      <c r="BA484" s="156" t="e">
        <f>IF(C484="Scheme",IF(SUM(AJ484:AS484)&gt;0,IF(H484&lt;#REF!,H484-#REF!,0),0),0)</f>
        <v>#REF!</v>
      </c>
      <c r="BB484" s="156">
        <f t="shared" si="78"/>
        <v>-3</v>
      </c>
      <c r="BC484" s="49" t="s">
        <v>727</v>
      </c>
      <c r="BD484" s="49" t="s">
        <v>728</v>
      </c>
    </row>
    <row r="485" spans="1:56" s="49" customFormat="1" ht="90" outlineLevel="1" x14ac:dyDescent="0.25">
      <c r="A485" s="169"/>
      <c r="B485" s="169" t="s">
        <v>584</v>
      </c>
      <c r="C485" s="169" t="s">
        <v>54</v>
      </c>
      <c r="D485" s="29"/>
      <c r="E485" s="140"/>
      <c r="F485" s="69"/>
      <c r="G485" s="192"/>
      <c r="H485" s="216">
        <f>SUM(W485:AB485)</f>
        <v>25</v>
      </c>
      <c r="I485" s="10"/>
      <c r="J485" s="10"/>
      <c r="K485" s="69"/>
      <c r="L485" s="189"/>
      <c r="M485" s="189"/>
      <c r="N485" s="189"/>
      <c r="O485" s="314" t="s">
        <v>864</v>
      </c>
      <c r="P485" s="85"/>
      <c r="Q485" s="56"/>
      <c r="R485" s="56"/>
      <c r="S485" s="56"/>
      <c r="T485" s="56">
        <f t="shared" si="76"/>
        <v>0</v>
      </c>
      <c r="U485" s="56"/>
      <c r="V485" s="56"/>
      <c r="W485" s="85"/>
      <c r="X485" s="85"/>
      <c r="Y485" s="85">
        <v>25</v>
      </c>
      <c r="Z485" s="85"/>
      <c r="AA485" s="85"/>
      <c r="AB485" s="85"/>
      <c r="AC485" s="85"/>
      <c r="AD485" s="85"/>
      <c r="AE485" s="85"/>
      <c r="AF485" s="85"/>
      <c r="AG485" s="85"/>
      <c r="AH485" s="85"/>
      <c r="AI485" s="85"/>
      <c r="AJ485" s="56"/>
      <c r="AK485" s="56"/>
      <c r="AL485" s="56"/>
      <c r="AM485" s="56"/>
      <c r="AN485" s="80">
        <f t="shared" si="77"/>
        <v>0</v>
      </c>
      <c r="AO485" s="56"/>
      <c r="AP485" s="56"/>
      <c r="AQ485" s="85"/>
      <c r="AR485" s="85"/>
      <c r="AS485" s="85">
        <v>25</v>
      </c>
      <c r="AT485" s="85"/>
      <c r="AU485" s="85"/>
      <c r="AV485" s="85"/>
      <c r="AW485" s="56"/>
      <c r="AX485" s="10"/>
      <c r="AY485" s="71"/>
      <c r="AZ485" s="156" t="e">
        <f>#REF!-#REF!</f>
        <v>#REF!</v>
      </c>
      <c r="BA485" s="156" t="e">
        <f>IF(C485="Scheme",IF(SUM(AJ485:AS485)&gt;0,IF(H485&lt;#REF!,H485-#REF!,0),0),0)</f>
        <v>#REF!</v>
      </c>
      <c r="BB485" s="156">
        <f t="shared" si="78"/>
        <v>-25</v>
      </c>
      <c r="BC485" s="49" t="s">
        <v>727</v>
      </c>
      <c r="BD485" s="49" t="s">
        <v>728</v>
      </c>
    </row>
    <row r="486" spans="1:56" s="49" customFormat="1" ht="63" outlineLevel="1" x14ac:dyDescent="0.25">
      <c r="A486" s="25">
        <v>5</v>
      </c>
      <c r="B486" s="26" t="s">
        <v>585</v>
      </c>
      <c r="C486" s="25" t="s">
        <v>53</v>
      </c>
      <c r="D486" s="29"/>
      <c r="E486" s="140"/>
      <c r="F486" s="69"/>
      <c r="G486" s="192"/>
      <c r="H486" s="204">
        <v>26</v>
      </c>
      <c r="I486" s="10"/>
      <c r="J486" s="10"/>
      <c r="K486" s="69"/>
      <c r="L486" s="189"/>
      <c r="M486" s="189"/>
      <c r="N486" s="189"/>
      <c r="O486" s="10"/>
      <c r="P486" s="85"/>
      <c r="Q486" s="56"/>
      <c r="R486" s="56"/>
      <c r="S486" s="56"/>
      <c r="T486" s="56">
        <f t="shared" si="76"/>
        <v>0</v>
      </c>
      <c r="U486" s="56"/>
      <c r="V486" s="56"/>
      <c r="W486" s="85"/>
      <c r="X486" s="85"/>
      <c r="Y486" s="85"/>
      <c r="Z486" s="85"/>
      <c r="AA486" s="85"/>
      <c r="AB486" s="85"/>
      <c r="AC486" s="85"/>
      <c r="AD486" s="85"/>
      <c r="AE486" s="85"/>
      <c r="AF486" s="85"/>
      <c r="AG486" s="85"/>
      <c r="AH486" s="85"/>
      <c r="AI486" s="85"/>
      <c r="AJ486" s="56"/>
      <c r="AK486" s="56"/>
      <c r="AL486" s="56"/>
      <c r="AM486" s="56"/>
      <c r="AN486" s="80">
        <f t="shared" si="77"/>
        <v>0</v>
      </c>
      <c r="AO486" s="56"/>
      <c r="AP486" s="56"/>
      <c r="AQ486" s="85"/>
      <c r="AR486" s="85"/>
      <c r="AS486" s="85"/>
      <c r="AT486" s="85"/>
      <c r="AU486" s="85"/>
      <c r="AV486" s="85"/>
      <c r="AW486" s="56"/>
      <c r="AX486" s="10"/>
      <c r="AY486" s="71"/>
      <c r="AZ486" s="156" t="e">
        <f>#REF!-#REF!</f>
        <v>#REF!</v>
      </c>
      <c r="BA486" s="156">
        <f>IF(C486="Scheme",IF(SUM(AJ486:AS486)&gt;0,IF(H486&lt;#REF!,H486-#REF!,0),0),0)</f>
        <v>0</v>
      </c>
      <c r="BB486" s="156">
        <f t="shared" si="78"/>
        <v>0</v>
      </c>
    </row>
    <row r="487" spans="1:56" s="49" customFormat="1" ht="90" outlineLevel="1" x14ac:dyDescent="0.25">
      <c r="A487" s="169"/>
      <c r="B487" s="169" t="s">
        <v>586</v>
      </c>
      <c r="C487" s="169" t="s">
        <v>54</v>
      </c>
      <c r="D487" s="29"/>
      <c r="E487" s="140"/>
      <c r="F487" s="69"/>
      <c r="G487" s="192"/>
      <c r="H487" s="216">
        <f>SUM(W487:AB487)</f>
        <v>26</v>
      </c>
      <c r="I487" s="10"/>
      <c r="J487" s="10"/>
      <c r="K487" s="69"/>
      <c r="L487" s="189"/>
      <c r="M487" s="189"/>
      <c r="N487" s="189"/>
      <c r="O487" s="313" t="s">
        <v>865</v>
      </c>
      <c r="P487" s="85"/>
      <c r="Q487" s="56"/>
      <c r="R487" s="56"/>
      <c r="S487" s="56"/>
      <c r="T487" s="56">
        <f t="shared" si="76"/>
        <v>0</v>
      </c>
      <c r="U487" s="56"/>
      <c r="V487" s="56"/>
      <c r="W487" s="85"/>
      <c r="X487" s="85"/>
      <c r="Y487" s="85">
        <v>26</v>
      </c>
      <c r="Z487" s="85"/>
      <c r="AA487" s="85"/>
      <c r="AB487" s="85"/>
      <c r="AC487" s="85"/>
      <c r="AD487" s="85"/>
      <c r="AE487" s="85"/>
      <c r="AF487" s="85"/>
      <c r="AG487" s="85"/>
      <c r="AH487" s="85"/>
      <c r="AI487" s="85"/>
      <c r="AJ487" s="56"/>
      <c r="AK487" s="56"/>
      <c r="AL487" s="56"/>
      <c r="AM487" s="56"/>
      <c r="AN487" s="80">
        <f t="shared" si="77"/>
        <v>0</v>
      </c>
      <c r="AO487" s="56"/>
      <c r="AP487" s="56"/>
      <c r="AQ487" s="85"/>
      <c r="AR487" s="85"/>
      <c r="AS487" s="85">
        <v>26</v>
      </c>
      <c r="AT487" s="85"/>
      <c r="AU487" s="85"/>
      <c r="AV487" s="85"/>
      <c r="AW487" s="56"/>
      <c r="AX487" s="10"/>
      <c r="AY487" s="71"/>
      <c r="AZ487" s="156" t="e">
        <f>#REF!-#REF!</f>
        <v>#REF!</v>
      </c>
      <c r="BA487" s="156" t="e">
        <f>IF(C487="Scheme",IF(SUM(AJ487:AS487)&gt;0,IF(H487&lt;#REF!,H487-#REF!,0),0),0)</f>
        <v>#REF!</v>
      </c>
      <c r="BB487" s="156">
        <f t="shared" si="78"/>
        <v>-26</v>
      </c>
      <c r="BC487" s="49" t="s">
        <v>727</v>
      </c>
      <c r="BD487" s="49" t="s">
        <v>728</v>
      </c>
    </row>
    <row r="488" spans="1:56" s="49" customFormat="1" ht="47.25" outlineLevel="1" x14ac:dyDescent="0.25">
      <c r="A488" s="25">
        <v>6</v>
      </c>
      <c r="B488" s="26" t="s">
        <v>587</v>
      </c>
      <c r="C488" s="25" t="s">
        <v>53</v>
      </c>
      <c r="D488" s="29"/>
      <c r="E488" s="140"/>
      <c r="F488" s="69"/>
      <c r="G488" s="192"/>
      <c r="H488" s="204">
        <v>25</v>
      </c>
      <c r="I488" s="10"/>
      <c r="J488" s="10"/>
      <c r="K488" s="69"/>
      <c r="L488" s="189"/>
      <c r="M488" s="189"/>
      <c r="N488" s="189"/>
      <c r="O488" s="10"/>
      <c r="P488" s="85"/>
      <c r="Q488" s="56"/>
      <c r="R488" s="56"/>
      <c r="S488" s="56"/>
      <c r="T488" s="56">
        <f t="shared" si="76"/>
        <v>0</v>
      </c>
      <c r="U488" s="56"/>
      <c r="V488" s="56"/>
      <c r="W488" s="85"/>
      <c r="X488" s="85"/>
      <c r="Y488" s="85"/>
      <c r="Z488" s="85"/>
      <c r="AA488" s="85"/>
      <c r="AB488" s="85"/>
      <c r="AC488" s="85"/>
      <c r="AD488" s="85"/>
      <c r="AE488" s="85"/>
      <c r="AF488" s="85"/>
      <c r="AG488" s="85"/>
      <c r="AH488" s="85"/>
      <c r="AI488" s="85"/>
      <c r="AJ488" s="56"/>
      <c r="AK488" s="56"/>
      <c r="AL488" s="56"/>
      <c r="AM488" s="56"/>
      <c r="AN488" s="80">
        <f t="shared" si="77"/>
        <v>0</v>
      </c>
      <c r="AO488" s="56"/>
      <c r="AP488" s="56"/>
      <c r="AQ488" s="85"/>
      <c r="AR488" s="85"/>
      <c r="AS488" s="85"/>
      <c r="AT488" s="85"/>
      <c r="AU488" s="85"/>
      <c r="AV488" s="85"/>
      <c r="AW488" s="56"/>
      <c r="AX488" s="10"/>
      <c r="AY488" s="71"/>
      <c r="AZ488" s="156" t="e">
        <f>#REF!-#REF!</f>
        <v>#REF!</v>
      </c>
      <c r="BA488" s="156">
        <f>IF(C488="Scheme",IF(SUM(AJ488:AS488)&gt;0,IF(H488&lt;#REF!,H488-#REF!,0),0),0)</f>
        <v>0</v>
      </c>
      <c r="BB488" s="156">
        <f t="shared" si="78"/>
        <v>0</v>
      </c>
    </row>
    <row r="489" spans="1:56" s="49" customFormat="1" ht="90" outlineLevel="1" x14ac:dyDescent="0.25">
      <c r="A489" s="169"/>
      <c r="B489" s="169" t="s">
        <v>588</v>
      </c>
      <c r="C489" s="169" t="s">
        <v>54</v>
      </c>
      <c r="D489" s="29"/>
      <c r="E489" s="140"/>
      <c r="F489" s="69"/>
      <c r="G489" s="192"/>
      <c r="H489" s="216">
        <f>SUM(W489:AB489)</f>
        <v>25</v>
      </c>
      <c r="I489" s="10"/>
      <c r="J489" s="10"/>
      <c r="K489" s="69"/>
      <c r="L489" s="189"/>
      <c r="M489" s="189"/>
      <c r="N489" s="189"/>
      <c r="O489" s="313" t="s">
        <v>865</v>
      </c>
      <c r="P489" s="85"/>
      <c r="Q489" s="56"/>
      <c r="R489" s="56"/>
      <c r="S489" s="56"/>
      <c r="T489" s="56">
        <f t="shared" si="76"/>
        <v>0</v>
      </c>
      <c r="U489" s="56"/>
      <c r="V489" s="56"/>
      <c r="W489" s="85"/>
      <c r="X489" s="85"/>
      <c r="Y489" s="85"/>
      <c r="Z489" s="85">
        <v>25</v>
      </c>
      <c r="AA489" s="85"/>
      <c r="AB489" s="85"/>
      <c r="AC489" s="85"/>
      <c r="AD489" s="85"/>
      <c r="AE489" s="85"/>
      <c r="AF489" s="85"/>
      <c r="AG489" s="85"/>
      <c r="AH489" s="85"/>
      <c r="AI489" s="85"/>
      <c r="AJ489" s="56"/>
      <c r="AK489" s="56"/>
      <c r="AL489" s="56"/>
      <c r="AM489" s="56"/>
      <c r="AN489" s="80">
        <f t="shared" si="77"/>
        <v>0</v>
      </c>
      <c r="AO489" s="56"/>
      <c r="AP489" s="56"/>
      <c r="AQ489" s="85"/>
      <c r="AR489" s="85"/>
      <c r="AS489" s="85"/>
      <c r="AT489" s="85">
        <v>25</v>
      </c>
      <c r="AU489" s="85"/>
      <c r="AV489" s="85"/>
      <c r="AW489" s="56"/>
      <c r="AX489" s="10"/>
      <c r="AY489" s="71"/>
      <c r="AZ489" s="156" t="e">
        <f>#REF!-#REF!</f>
        <v>#REF!</v>
      </c>
      <c r="BA489" s="156">
        <f>IF(C489="Scheme",IF(SUM(AJ489:AS489)&gt;0,IF(H489&lt;#REF!,H489-#REF!,0),0),0)</f>
        <v>0</v>
      </c>
      <c r="BB489" s="156">
        <f t="shared" si="78"/>
        <v>0</v>
      </c>
      <c r="BC489" s="49" t="s">
        <v>727</v>
      </c>
      <c r="BD489" s="49" t="s">
        <v>728</v>
      </c>
    </row>
    <row r="490" spans="1:56" s="49" customFormat="1" ht="31.5" outlineLevel="1" x14ac:dyDescent="0.25">
      <c r="A490" s="25">
        <v>7</v>
      </c>
      <c r="B490" s="26" t="s">
        <v>589</v>
      </c>
      <c r="C490" s="25" t="s">
        <v>53</v>
      </c>
      <c r="D490" s="29"/>
      <c r="E490" s="140"/>
      <c r="F490" s="69"/>
      <c r="G490" s="192"/>
      <c r="H490" s="204">
        <v>25</v>
      </c>
      <c r="I490" s="10"/>
      <c r="J490" s="10"/>
      <c r="K490" s="69"/>
      <c r="L490" s="189"/>
      <c r="M490" s="189"/>
      <c r="N490" s="189"/>
      <c r="O490" s="10"/>
      <c r="P490" s="85"/>
      <c r="Q490" s="56"/>
      <c r="R490" s="56"/>
      <c r="S490" s="56"/>
      <c r="T490" s="56">
        <f t="shared" si="76"/>
        <v>0</v>
      </c>
      <c r="U490" s="56"/>
      <c r="V490" s="56"/>
      <c r="W490" s="85"/>
      <c r="X490" s="85"/>
      <c r="Y490" s="85"/>
      <c r="Z490" s="85"/>
      <c r="AA490" s="85"/>
      <c r="AB490" s="85"/>
      <c r="AC490" s="85"/>
      <c r="AD490" s="85"/>
      <c r="AE490" s="85"/>
      <c r="AF490" s="85"/>
      <c r="AG490" s="85"/>
      <c r="AH490" s="85"/>
      <c r="AI490" s="85"/>
      <c r="AJ490" s="56"/>
      <c r="AK490" s="56"/>
      <c r="AL490" s="56"/>
      <c r="AM490" s="56"/>
      <c r="AN490" s="80">
        <f t="shared" si="77"/>
        <v>0</v>
      </c>
      <c r="AO490" s="56"/>
      <c r="AP490" s="56"/>
      <c r="AQ490" s="85"/>
      <c r="AR490" s="85"/>
      <c r="AS490" s="85"/>
      <c r="AT490" s="85"/>
      <c r="AU490" s="85"/>
      <c r="AV490" s="85"/>
      <c r="AW490" s="56"/>
      <c r="AX490" s="10"/>
      <c r="AY490" s="71"/>
      <c r="AZ490" s="156" t="e">
        <f>#REF!-#REF!</f>
        <v>#REF!</v>
      </c>
      <c r="BA490" s="156">
        <f>IF(C490="Scheme",IF(SUM(AJ490:AS490)&gt;0,IF(H490&lt;#REF!,H490-#REF!,0),0),0)</f>
        <v>0</v>
      </c>
      <c r="BB490" s="156">
        <f t="shared" si="78"/>
        <v>0</v>
      </c>
    </row>
    <row r="491" spans="1:56" s="49" customFormat="1" ht="105" outlineLevel="1" x14ac:dyDescent="0.25">
      <c r="A491" s="169"/>
      <c r="B491" s="169" t="s">
        <v>590</v>
      </c>
      <c r="C491" s="169" t="s">
        <v>54</v>
      </c>
      <c r="D491" s="29"/>
      <c r="E491" s="140"/>
      <c r="F491" s="69"/>
      <c r="G491" s="192"/>
      <c r="H491" s="216">
        <f>SUM(W491:AB491)</f>
        <v>25</v>
      </c>
      <c r="I491" s="10"/>
      <c r="J491" s="10"/>
      <c r="K491" s="69"/>
      <c r="L491" s="189"/>
      <c r="M491" s="189"/>
      <c r="N491" s="189"/>
      <c r="O491" s="313" t="s">
        <v>866</v>
      </c>
      <c r="P491" s="85"/>
      <c r="Q491" s="56"/>
      <c r="R491" s="56"/>
      <c r="S491" s="56"/>
      <c r="T491" s="56">
        <f t="shared" si="76"/>
        <v>0</v>
      </c>
      <c r="U491" s="56"/>
      <c r="V491" s="56"/>
      <c r="W491" s="85"/>
      <c r="X491" s="85"/>
      <c r="Y491" s="85"/>
      <c r="Z491" s="85"/>
      <c r="AA491" s="85">
        <v>25</v>
      </c>
      <c r="AB491" s="85"/>
      <c r="AC491" s="85"/>
      <c r="AD491" s="85"/>
      <c r="AE491" s="85"/>
      <c r="AF491" s="85"/>
      <c r="AG491" s="85"/>
      <c r="AH491" s="85"/>
      <c r="AI491" s="85"/>
      <c r="AJ491" s="56"/>
      <c r="AK491" s="56"/>
      <c r="AL491" s="56"/>
      <c r="AM491" s="56"/>
      <c r="AN491" s="80">
        <f t="shared" si="77"/>
        <v>0</v>
      </c>
      <c r="AO491" s="56"/>
      <c r="AP491" s="56"/>
      <c r="AQ491" s="85"/>
      <c r="AR491" s="85"/>
      <c r="AS491" s="85"/>
      <c r="AT491" s="85"/>
      <c r="AU491" s="85">
        <v>25</v>
      </c>
      <c r="AV491" s="85"/>
      <c r="AW491" s="56"/>
      <c r="AX491" s="10"/>
      <c r="AY491" s="71"/>
      <c r="AZ491" s="156" t="e">
        <f>#REF!-#REF!</f>
        <v>#REF!</v>
      </c>
      <c r="BA491" s="156">
        <f>IF(C491="Scheme",IF(SUM(AJ491:AS491)&gt;0,IF(H491&lt;#REF!,H491-#REF!,0),0),0)</f>
        <v>0</v>
      </c>
      <c r="BB491" s="156">
        <f t="shared" si="78"/>
        <v>0</v>
      </c>
      <c r="BC491" s="49" t="s">
        <v>727</v>
      </c>
      <c r="BD491" s="49" t="s">
        <v>728</v>
      </c>
    </row>
    <row r="492" spans="1:56" s="49" customFormat="1" ht="47.25" outlineLevel="1" x14ac:dyDescent="0.25">
      <c r="A492" s="25">
        <v>8</v>
      </c>
      <c r="B492" s="26" t="s">
        <v>591</v>
      </c>
      <c r="C492" s="25" t="s">
        <v>53</v>
      </c>
      <c r="D492" s="29"/>
      <c r="E492" s="140"/>
      <c r="F492" s="69"/>
      <c r="G492" s="192"/>
      <c r="H492" s="204">
        <v>30</v>
      </c>
      <c r="I492" s="10"/>
      <c r="J492" s="10"/>
      <c r="K492" s="69"/>
      <c r="L492" s="189"/>
      <c r="M492" s="189"/>
      <c r="N492" s="189"/>
      <c r="O492" s="10"/>
      <c r="P492" s="85"/>
      <c r="Q492" s="56"/>
      <c r="R492" s="56"/>
      <c r="S492" s="56"/>
      <c r="T492" s="56">
        <f t="shared" si="76"/>
        <v>0</v>
      </c>
      <c r="U492" s="56"/>
      <c r="V492" s="56"/>
      <c r="W492" s="85"/>
      <c r="X492" s="85"/>
      <c r="Y492" s="85"/>
      <c r="Z492" s="85"/>
      <c r="AA492" s="85"/>
      <c r="AB492" s="85"/>
      <c r="AC492" s="85"/>
      <c r="AD492" s="85"/>
      <c r="AE492" s="85"/>
      <c r="AF492" s="85"/>
      <c r="AG492" s="85"/>
      <c r="AH492" s="85"/>
      <c r="AI492" s="85"/>
      <c r="AJ492" s="56"/>
      <c r="AK492" s="56"/>
      <c r="AL492" s="56"/>
      <c r="AM492" s="56"/>
      <c r="AN492" s="80">
        <f t="shared" si="77"/>
        <v>0</v>
      </c>
      <c r="AO492" s="56"/>
      <c r="AP492" s="56"/>
      <c r="AQ492" s="85"/>
      <c r="AR492" s="85"/>
      <c r="AS492" s="85"/>
      <c r="AT492" s="85"/>
      <c r="AU492" s="85"/>
      <c r="AV492" s="85"/>
      <c r="AW492" s="56"/>
      <c r="AX492" s="10"/>
      <c r="AY492" s="71"/>
      <c r="AZ492" s="156"/>
      <c r="BA492" s="156"/>
      <c r="BB492" s="156"/>
      <c r="BC492" s="49" t="s">
        <v>727</v>
      </c>
      <c r="BD492" s="49" t="s">
        <v>728</v>
      </c>
    </row>
    <row r="493" spans="1:56" s="49" customFormat="1" ht="195" outlineLevel="1" x14ac:dyDescent="0.25">
      <c r="A493" s="169"/>
      <c r="B493" s="169" t="s">
        <v>591</v>
      </c>
      <c r="C493" s="169" t="s">
        <v>54</v>
      </c>
      <c r="D493" s="29"/>
      <c r="E493" s="140"/>
      <c r="F493" s="69"/>
      <c r="G493" s="192"/>
      <c r="H493" s="216">
        <f>SUM(W493:AB493)</f>
        <v>30</v>
      </c>
      <c r="I493" s="10"/>
      <c r="J493" s="10"/>
      <c r="K493" s="69"/>
      <c r="L493" s="189"/>
      <c r="M493" s="189"/>
      <c r="N493" s="189"/>
      <c r="O493" s="313" t="s">
        <v>867</v>
      </c>
      <c r="P493" s="85"/>
      <c r="Q493" s="56"/>
      <c r="R493" s="56"/>
      <c r="S493" s="56"/>
      <c r="T493" s="56">
        <f t="shared" si="76"/>
        <v>0</v>
      </c>
      <c r="U493" s="56"/>
      <c r="V493" s="56"/>
      <c r="W493" s="85"/>
      <c r="X493" s="85"/>
      <c r="Y493" s="85">
        <v>30</v>
      </c>
      <c r="Z493" s="85"/>
      <c r="AA493" s="85"/>
      <c r="AB493" s="85"/>
      <c r="AC493" s="85"/>
      <c r="AD493" s="85"/>
      <c r="AE493" s="85"/>
      <c r="AF493" s="85"/>
      <c r="AG493" s="85"/>
      <c r="AH493" s="85"/>
      <c r="AI493" s="85"/>
      <c r="AJ493" s="56"/>
      <c r="AK493" s="56"/>
      <c r="AL493" s="56"/>
      <c r="AM493" s="56"/>
      <c r="AN493" s="80">
        <f t="shared" si="77"/>
        <v>0</v>
      </c>
      <c r="AO493" s="56"/>
      <c r="AP493" s="56"/>
      <c r="AQ493" s="85"/>
      <c r="AR493" s="85"/>
      <c r="AS493" s="85">
        <v>30</v>
      </c>
      <c r="AT493" s="85"/>
      <c r="AU493" s="85"/>
      <c r="AV493" s="85"/>
      <c r="AW493" s="56"/>
      <c r="AX493" s="10"/>
      <c r="AY493" s="71"/>
      <c r="AZ493" s="156"/>
      <c r="BA493" s="156"/>
      <c r="BB493" s="156"/>
      <c r="BC493" s="49" t="s">
        <v>727</v>
      </c>
      <c r="BD493" s="49" t="s">
        <v>728</v>
      </c>
    </row>
    <row r="494" spans="1:56" s="49" customFormat="1" ht="15.75" outlineLevel="1" x14ac:dyDescent="0.25">
      <c r="A494" s="227"/>
      <c r="B494" s="227" t="s">
        <v>592</v>
      </c>
      <c r="C494" s="227"/>
      <c r="D494" s="29"/>
      <c r="E494" s="140"/>
      <c r="F494" s="69"/>
      <c r="G494" s="192"/>
      <c r="H494" s="10"/>
      <c r="I494" s="10"/>
      <c r="J494" s="10"/>
      <c r="K494" s="69"/>
      <c r="L494" s="189"/>
      <c r="M494" s="189"/>
      <c r="N494" s="189"/>
      <c r="O494" s="10"/>
      <c r="P494" s="85"/>
      <c r="Q494" s="56"/>
      <c r="R494" s="56"/>
      <c r="S494" s="56"/>
      <c r="T494" s="56">
        <f t="shared" si="76"/>
        <v>0</v>
      </c>
      <c r="U494" s="56"/>
      <c r="V494" s="56"/>
      <c r="W494" s="85"/>
      <c r="X494" s="85"/>
      <c r="Y494" s="85"/>
      <c r="Z494" s="85"/>
      <c r="AA494" s="85"/>
      <c r="AB494" s="85"/>
      <c r="AC494" s="85"/>
      <c r="AD494" s="85"/>
      <c r="AE494" s="85"/>
      <c r="AF494" s="85"/>
      <c r="AG494" s="85"/>
      <c r="AH494" s="85"/>
      <c r="AI494" s="85"/>
      <c r="AJ494" s="56"/>
      <c r="AK494" s="56"/>
      <c r="AL494" s="56"/>
      <c r="AM494" s="56"/>
      <c r="AN494" s="80">
        <f t="shared" si="77"/>
        <v>0</v>
      </c>
      <c r="AO494" s="56"/>
      <c r="AP494" s="56"/>
      <c r="AQ494" s="85"/>
      <c r="AR494" s="85"/>
      <c r="AS494" s="85"/>
      <c r="AT494" s="85"/>
      <c r="AU494" s="85"/>
      <c r="AV494" s="85"/>
      <c r="AW494" s="56"/>
      <c r="AX494" s="10"/>
      <c r="AY494" s="71"/>
      <c r="AZ494" s="156" t="e">
        <f>#REF!-#REF!</f>
        <v>#REF!</v>
      </c>
      <c r="BA494" s="156">
        <f>IF(C494="Scheme",IF(SUM(AJ494:AS494)&gt;0,IF(H494&lt;#REF!,H494-#REF!,0),0),0)</f>
        <v>0</v>
      </c>
      <c r="BB494" s="156">
        <f t="shared" ref="BB494:BB513" si="79">IF(C494="scheme",G494-SUM(AJ494:AS494),0)</f>
        <v>0</v>
      </c>
    </row>
    <row r="495" spans="1:56" s="49" customFormat="1" ht="31.5" outlineLevel="1" x14ac:dyDescent="0.25">
      <c r="A495" s="25">
        <v>1</v>
      </c>
      <c r="B495" s="26" t="s">
        <v>593</v>
      </c>
      <c r="C495" s="25" t="s">
        <v>53</v>
      </c>
      <c r="D495" s="29"/>
      <c r="E495" s="140"/>
      <c r="F495" s="69"/>
      <c r="G495" s="192"/>
      <c r="H495" s="204">
        <v>30</v>
      </c>
      <c r="I495" s="10"/>
      <c r="J495" s="10"/>
      <c r="K495" s="69"/>
      <c r="L495" s="189"/>
      <c r="M495" s="189"/>
      <c r="N495" s="189"/>
      <c r="O495" s="10"/>
      <c r="P495" s="85"/>
      <c r="Q495" s="56"/>
      <c r="R495" s="56"/>
      <c r="S495" s="56"/>
      <c r="T495" s="56">
        <f t="shared" si="76"/>
        <v>0</v>
      </c>
      <c r="U495" s="56"/>
      <c r="V495" s="56"/>
      <c r="W495" s="85"/>
      <c r="X495" s="85"/>
      <c r="Y495" s="85"/>
      <c r="Z495" s="85"/>
      <c r="AA495" s="85"/>
      <c r="AB495" s="85"/>
      <c r="AC495" s="85"/>
      <c r="AD495" s="85"/>
      <c r="AE495" s="85"/>
      <c r="AF495" s="85"/>
      <c r="AG495" s="85"/>
      <c r="AH495" s="85"/>
      <c r="AI495" s="85"/>
      <c r="AJ495" s="56"/>
      <c r="AK495" s="56"/>
      <c r="AL495" s="56"/>
      <c r="AM495" s="56"/>
      <c r="AN495" s="80">
        <f t="shared" si="77"/>
        <v>0</v>
      </c>
      <c r="AO495" s="56"/>
      <c r="AP495" s="56"/>
      <c r="AQ495" s="85"/>
      <c r="AR495" s="85"/>
      <c r="AS495" s="85"/>
      <c r="AT495" s="85"/>
      <c r="AU495" s="85"/>
      <c r="AV495" s="85"/>
      <c r="AW495" s="56"/>
      <c r="AX495" s="10"/>
      <c r="AY495" s="71"/>
      <c r="AZ495" s="156" t="e">
        <f>#REF!-#REF!</f>
        <v>#REF!</v>
      </c>
      <c r="BA495" s="156">
        <f>IF(C495="Scheme",IF(SUM(AJ495:AS495)&gt;0,IF(H495&lt;#REF!,H495-#REF!,0),0),0)</f>
        <v>0</v>
      </c>
      <c r="BB495" s="156">
        <f t="shared" si="79"/>
        <v>0</v>
      </c>
    </row>
    <row r="496" spans="1:56" s="49" customFormat="1" ht="31.5" outlineLevel="1" x14ac:dyDescent="0.25">
      <c r="A496" s="169"/>
      <c r="B496" s="169" t="s">
        <v>594</v>
      </c>
      <c r="C496" s="169" t="s">
        <v>54</v>
      </c>
      <c r="D496" s="29"/>
      <c r="E496" s="140"/>
      <c r="F496" s="69"/>
      <c r="G496" s="192"/>
      <c r="H496" s="216">
        <f>SUM(W496:AB496)</f>
        <v>30</v>
      </c>
      <c r="I496" s="10"/>
      <c r="J496" s="10"/>
      <c r="K496" s="69"/>
      <c r="L496" s="189"/>
      <c r="M496" s="189"/>
      <c r="N496" s="189"/>
      <c r="O496" s="10"/>
      <c r="P496" s="85"/>
      <c r="Q496" s="56"/>
      <c r="R496" s="56"/>
      <c r="S496" s="56"/>
      <c r="T496" s="56">
        <f t="shared" si="76"/>
        <v>0</v>
      </c>
      <c r="U496" s="56"/>
      <c r="V496" s="56"/>
      <c r="W496" s="85"/>
      <c r="X496" s="85">
        <v>30</v>
      </c>
      <c r="Y496" s="85"/>
      <c r="Z496" s="85"/>
      <c r="AA496" s="85"/>
      <c r="AB496" s="85"/>
      <c r="AC496" s="85"/>
      <c r="AD496" s="85"/>
      <c r="AE496" s="85"/>
      <c r="AF496" s="85"/>
      <c r="AG496" s="85"/>
      <c r="AH496" s="85"/>
      <c r="AI496" s="85"/>
      <c r="AJ496" s="56"/>
      <c r="AK496" s="56"/>
      <c r="AL496" s="56"/>
      <c r="AM496" s="56"/>
      <c r="AN496" s="80">
        <f t="shared" si="77"/>
        <v>0</v>
      </c>
      <c r="AO496" s="56"/>
      <c r="AP496" s="56"/>
      <c r="AQ496" s="85"/>
      <c r="AR496" s="85">
        <v>30</v>
      </c>
      <c r="AS496" s="85"/>
      <c r="AT496" s="85"/>
      <c r="AU496" s="85"/>
      <c r="AV496" s="85"/>
      <c r="AW496" s="56"/>
      <c r="AX496" s="10"/>
      <c r="AY496" s="71"/>
      <c r="AZ496" s="156" t="e">
        <f>#REF!-#REF!</f>
        <v>#REF!</v>
      </c>
      <c r="BA496" s="156" t="e">
        <f>IF(C496="Scheme",IF(SUM(AJ496:AS496)&gt;0,IF(H496&lt;#REF!,H496-#REF!,0),0),0)</f>
        <v>#REF!</v>
      </c>
      <c r="BB496" s="156">
        <f t="shared" si="79"/>
        <v>-30</v>
      </c>
      <c r="BC496" s="49" t="s">
        <v>727</v>
      </c>
      <c r="BD496" s="49" t="s">
        <v>728</v>
      </c>
    </row>
    <row r="497" spans="1:56" s="49" customFormat="1" ht="31.5" outlineLevel="1" x14ac:dyDescent="0.25">
      <c r="A497" s="25">
        <v>2</v>
      </c>
      <c r="B497" s="26" t="s">
        <v>599</v>
      </c>
      <c r="C497" s="25" t="s">
        <v>53</v>
      </c>
      <c r="D497" s="29"/>
      <c r="E497" s="140"/>
      <c r="F497" s="69"/>
      <c r="G497" s="192"/>
      <c r="H497" s="204">
        <v>40</v>
      </c>
      <c r="I497" s="10"/>
      <c r="J497" s="10"/>
      <c r="K497" s="69"/>
      <c r="L497" s="189"/>
      <c r="M497" s="189"/>
      <c r="N497" s="189"/>
      <c r="O497" s="10"/>
      <c r="P497" s="85"/>
      <c r="Q497" s="56"/>
      <c r="R497" s="56"/>
      <c r="S497" s="56"/>
      <c r="T497" s="56">
        <f t="shared" si="76"/>
        <v>0</v>
      </c>
      <c r="U497" s="56"/>
      <c r="V497" s="56"/>
      <c r="W497" s="85"/>
      <c r="X497" s="85"/>
      <c r="Y497" s="205"/>
      <c r="Z497" s="205"/>
      <c r="AA497" s="85"/>
      <c r="AB497" s="85"/>
      <c r="AC497" s="85"/>
      <c r="AD497" s="85"/>
      <c r="AE497" s="85"/>
      <c r="AF497" s="85"/>
      <c r="AG497" s="85"/>
      <c r="AH497" s="85"/>
      <c r="AI497" s="85"/>
      <c r="AJ497" s="56"/>
      <c r="AK497" s="56"/>
      <c r="AL497" s="56"/>
      <c r="AM497" s="56"/>
      <c r="AN497" s="80">
        <f t="shared" si="77"/>
        <v>0</v>
      </c>
      <c r="AO497" s="56"/>
      <c r="AP497" s="56"/>
      <c r="AQ497" s="85"/>
      <c r="AR497" s="85"/>
      <c r="AS497" s="205"/>
      <c r="AT497" s="205"/>
      <c r="AU497" s="85"/>
      <c r="AV497" s="85"/>
      <c r="AW497" s="56"/>
      <c r="AX497" s="10"/>
      <c r="AY497" s="71"/>
      <c r="AZ497" s="156" t="e">
        <f>#REF!-#REF!</f>
        <v>#REF!</v>
      </c>
      <c r="BA497" s="156">
        <f>IF(C497="Scheme",IF(SUM(AJ497:AS497)&gt;0,IF(H497&lt;#REF!,H497-#REF!,0),0),0)</f>
        <v>0</v>
      </c>
      <c r="BB497" s="156">
        <f t="shared" si="79"/>
        <v>0</v>
      </c>
    </row>
    <row r="498" spans="1:56" s="49" customFormat="1" ht="31.5" outlineLevel="1" x14ac:dyDescent="0.25">
      <c r="A498" s="169"/>
      <c r="B498" s="169" t="s">
        <v>599</v>
      </c>
      <c r="C498" s="169" t="s">
        <v>54</v>
      </c>
      <c r="D498" s="29"/>
      <c r="E498" s="140"/>
      <c r="F498" s="69"/>
      <c r="G498" s="192"/>
      <c r="H498" s="216">
        <f>SUM(W498:AB498)</f>
        <v>40</v>
      </c>
      <c r="I498" s="10"/>
      <c r="J498" s="10"/>
      <c r="K498" s="69"/>
      <c r="L498" s="189"/>
      <c r="M498" s="189"/>
      <c r="N498" s="189"/>
      <c r="O498" s="10"/>
      <c r="P498" s="85"/>
      <c r="Q498" s="56"/>
      <c r="R498" s="56"/>
      <c r="S498" s="56"/>
      <c r="T498" s="56">
        <f t="shared" si="76"/>
        <v>0</v>
      </c>
      <c r="U498" s="56"/>
      <c r="V498" s="56"/>
      <c r="W498" s="85"/>
      <c r="X498" s="85"/>
      <c r="Y498" s="205"/>
      <c r="Z498" s="205">
        <v>40</v>
      </c>
      <c r="AA498" s="85"/>
      <c r="AB498" s="85"/>
      <c r="AC498" s="85"/>
      <c r="AD498" s="85"/>
      <c r="AE498" s="85"/>
      <c r="AF498" s="85"/>
      <c r="AG498" s="85"/>
      <c r="AH498" s="85"/>
      <c r="AI498" s="85"/>
      <c r="AJ498" s="56"/>
      <c r="AK498" s="56"/>
      <c r="AL498" s="56"/>
      <c r="AM498" s="56"/>
      <c r="AN498" s="80">
        <f t="shared" si="77"/>
        <v>0</v>
      </c>
      <c r="AO498" s="56"/>
      <c r="AP498" s="56"/>
      <c r="AQ498" s="85"/>
      <c r="AR498" s="85"/>
      <c r="AS498" s="205"/>
      <c r="AT498" s="205">
        <v>40</v>
      </c>
      <c r="AU498" s="85"/>
      <c r="AV498" s="85"/>
      <c r="AW498" s="56"/>
      <c r="AX498" s="10"/>
      <c r="AY498" s="71"/>
      <c r="AZ498" s="156" t="e">
        <f>#REF!-#REF!</f>
        <v>#REF!</v>
      </c>
      <c r="BA498" s="156">
        <f>IF(C498="Scheme",IF(SUM(AJ498:AS498)&gt;0,IF(H498&lt;#REF!,H498-#REF!,0),0),0)</f>
        <v>0</v>
      </c>
      <c r="BB498" s="156">
        <f t="shared" si="79"/>
        <v>0</v>
      </c>
      <c r="BC498" s="49" t="s">
        <v>727</v>
      </c>
      <c r="BD498" s="49" t="s">
        <v>728</v>
      </c>
    </row>
    <row r="499" spans="1:56" s="49" customFormat="1" ht="63" outlineLevel="1" x14ac:dyDescent="0.25">
      <c r="A499" s="25">
        <v>3</v>
      </c>
      <c r="B499" s="26" t="s">
        <v>600</v>
      </c>
      <c r="C499" s="25" t="s">
        <v>53</v>
      </c>
      <c r="D499" s="29"/>
      <c r="E499" s="140"/>
      <c r="F499" s="69"/>
      <c r="G499" s="192"/>
      <c r="H499" s="217">
        <f>SUM(H500:H504)</f>
        <v>26.1</v>
      </c>
      <c r="I499" s="10"/>
      <c r="J499" s="10"/>
      <c r="K499" s="69"/>
      <c r="L499" s="189"/>
      <c r="M499" s="189"/>
      <c r="N499" s="189"/>
      <c r="O499" s="10"/>
      <c r="P499" s="85"/>
      <c r="Q499" s="56"/>
      <c r="R499" s="56"/>
      <c r="S499" s="56"/>
      <c r="T499" s="56">
        <f t="shared" si="76"/>
        <v>0</v>
      </c>
      <c r="U499" s="56"/>
      <c r="V499" s="56"/>
      <c r="W499" s="85"/>
      <c r="X499" s="85"/>
      <c r="Y499" s="85"/>
      <c r="Z499" s="85"/>
      <c r="AA499" s="85"/>
      <c r="AB499" s="85"/>
      <c r="AC499" s="85"/>
      <c r="AD499" s="85"/>
      <c r="AE499" s="85"/>
      <c r="AF499" s="85"/>
      <c r="AG499" s="85"/>
      <c r="AH499" s="85"/>
      <c r="AI499" s="85"/>
      <c r="AJ499" s="56"/>
      <c r="AK499" s="56"/>
      <c r="AL499" s="56"/>
      <c r="AM499" s="56"/>
      <c r="AN499" s="80">
        <f t="shared" si="77"/>
        <v>0</v>
      </c>
      <c r="AO499" s="56"/>
      <c r="AP499" s="56"/>
      <c r="AQ499" s="85"/>
      <c r="AR499" s="85"/>
      <c r="AS499" s="85"/>
      <c r="AT499" s="85"/>
      <c r="AU499" s="85"/>
      <c r="AV499" s="85"/>
      <c r="AW499" s="56"/>
      <c r="AX499" s="10"/>
      <c r="AY499" s="71"/>
      <c r="AZ499" s="156" t="e">
        <f>#REF!-#REF!</f>
        <v>#REF!</v>
      </c>
      <c r="BA499" s="156">
        <f>IF(C499="Scheme",IF(SUM(AJ499:AS499)&gt;0,IF(H499&lt;#REF!,H499-#REF!,0),0),0)</f>
        <v>0</v>
      </c>
      <c r="BB499" s="156">
        <f t="shared" si="79"/>
        <v>0</v>
      </c>
    </row>
    <row r="500" spans="1:56" s="49" customFormat="1" ht="150" outlineLevel="1" x14ac:dyDescent="0.25">
      <c r="A500" s="169"/>
      <c r="B500" s="169" t="s">
        <v>601</v>
      </c>
      <c r="C500" s="169" t="s">
        <v>54</v>
      </c>
      <c r="D500" s="29"/>
      <c r="E500" s="140"/>
      <c r="F500" s="69"/>
      <c r="G500" s="192"/>
      <c r="H500" s="216">
        <f>SUM(W500:AB500)</f>
        <v>4.5</v>
      </c>
      <c r="I500" s="10"/>
      <c r="J500" s="10"/>
      <c r="K500" s="69"/>
      <c r="L500" s="189"/>
      <c r="M500" s="189"/>
      <c r="N500" s="189"/>
      <c r="O500" s="300" t="s">
        <v>868</v>
      </c>
      <c r="P500" s="85"/>
      <c r="Q500" s="56"/>
      <c r="R500" s="56"/>
      <c r="S500" s="56"/>
      <c r="T500" s="56">
        <f t="shared" si="76"/>
        <v>0</v>
      </c>
      <c r="U500" s="56"/>
      <c r="V500" s="56"/>
      <c r="W500" s="85"/>
      <c r="X500" s="85"/>
      <c r="Y500" s="205">
        <v>4.5</v>
      </c>
      <c r="Z500" s="85"/>
      <c r="AA500" s="85"/>
      <c r="AB500" s="85"/>
      <c r="AC500" s="85"/>
      <c r="AD500" s="85"/>
      <c r="AE500" s="85"/>
      <c r="AF500" s="85"/>
      <c r="AG500" s="85"/>
      <c r="AH500" s="85"/>
      <c r="AI500" s="85"/>
      <c r="AJ500" s="56"/>
      <c r="AK500" s="56"/>
      <c r="AL500" s="56"/>
      <c r="AM500" s="56"/>
      <c r="AN500" s="80">
        <f t="shared" si="77"/>
        <v>0</v>
      </c>
      <c r="AO500" s="56"/>
      <c r="AP500" s="56"/>
      <c r="AQ500" s="85"/>
      <c r="AR500" s="85"/>
      <c r="AS500" s="205">
        <v>4.5</v>
      </c>
      <c r="AT500" s="85"/>
      <c r="AU500" s="85"/>
      <c r="AV500" s="85"/>
      <c r="AW500" s="56"/>
      <c r="AX500" s="10"/>
      <c r="AY500" s="71"/>
      <c r="AZ500" s="156" t="e">
        <f>#REF!-#REF!</f>
        <v>#REF!</v>
      </c>
      <c r="BA500" s="156" t="e">
        <f>IF(C500="Scheme",IF(SUM(AJ500:AS500)&gt;0,IF(H500&lt;#REF!,H500-#REF!,0),0),0)</f>
        <v>#REF!</v>
      </c>
      <c r="BB500" s="156">
        <f t="shared" si="79"/>
        <v>-4.5</v>
      </c>
      <c r="BC500" s="49" t="s">
        <v>727</v>
      </c>
      <c r="BD500" s="49" t="s">
        <v>728</v>
      </c>
    </row>
    <row r="501" spans="1:56" s="49" customFormat="1" ht="409.5" outlineLevel="1" x14ac:dyDescent="0.25">
      <c r="A501" s="169"/>
      <c r="B501" s="169" t="s">
        <v>602</v>
      </c>
      <c r="C501" s="169" t="s">
        <v>54</v>
      </c>
      <c r="D501" s="29"/>
      <c r="E501" s="140"/>
      <c r="F501" s="69"/>
      <c r="G501" s="192"/>
      <c r="H501" s="216">
        <f>SUM(W501:AB501)</f>
        <v>5.5</v>
      </c>
      <c r="I501" s="10"/>
      <c r="J501" s="10"/>
      <c r="K501" s="69"/>
      <c r="L501" s="189"/>
      <c r="M501" s="189"/>
      <c r="N501" s="189"/>
      <c r="O501" s="300" t="s">
        <v>869</v>
      </c>
      <c r="P501" s="85"/>
      <c r="Q501" s="56"/>
      <c r="R501" s="56"/>
      <c r="S501" s="56"/>
      <c r="T501" s="56">
        <f t="shared" si="76"/>
        <v>0</v>
      </c>
      <c r="U501" s="56"/>
      <c r="V501" s="56"/>
      <c r="W501" s="85"/>
      <c r="X501" s="85"/>
      <c r="Y501" s="205">
        <v>5.5</v>
      </c>
      <c r="Z501" s="85"/>
      <c r="AA501" s="85"/>
      <c r="AB501" s="85"/>
      <c r="AC501" s="85"/>
      <c r="AD501" s="85"/>
      <c r="AE501" s="85"/>
      <c r="AF501" s="85"/>
      <c r="AG501" s="85"/>
      <c r="AH501" s="85"/>
      <c r="AI501" s="85"/>
      <c r="AJ501" s="56"/>
      <c r="AK501" s="56"/>
      <c r="AL501" s="56"/>
      <c r="AM501" s="56"/>
      <c r="AN501" s="80">
        <f t="shared" si="77"/>
        <v>0</v>
      </c>
      <c r="AO501" s="56"/>
      <c r="AP501" s="56"/>
      <c r="AQ501" s="85"/>
      <c r="AR501" s="85"/>
      <c r="AS501" s="205">
        <v>5.5</v>
      </c>
      <c r="AT501" s="85"/>
      <c r="AU501" s="85"/>
      <c r="AV501" s="85"/>
      <c r="AW501" s="56"/>
      <c r="AX501" s="10"/>
      <c r="AY501" s="71"/>
      <c r="AZ501" s="156" t="e">
        <f>#REF!-#REF!</f>
        <v>#REF!</v>
      </c>
      <c r="BA501" s="156" t="e">
        <f>IF(C501="Scheme",IF(SUM(AJ501:AS501)&gt;0,IF(H501&lt;#REF!,H501-#REF!,0),0),0)</f>
        <v>#REF!</v>
      </c>
      <c r="BB501" s="156">
        <f t="shared" si="79"/>
        <v>-5.5</v>
      </c>
      <c r="BC501" s="49" t="s">
        <v>727</v>
      </c>
      <c r="BD501" s="49" t="s">
        <v>728</v>
      </c>
    </row>
    <row r="502" spans="1:56" s="49" customFormat="1" ht="240" outlineLevel="1" x14ac:dyDescent="0.25">
      <c r="A502" s="169"/>
      <c r="B502" s="169" t="s">
        <v>603</v>
      </c>
      <c r="C502" s="169" t="s">
        <v>54</v>
      </c>
      <c r="D502" s="29"/>
      <c r="E502" s="140"/>
      <c r="F502" s="69"/>
      <c r="G502" s="192"/>
      <c r="H502" s="216">
        <f>SUM(W502:AB502)</f>
        <v>8.1</v>
      </c>
      <c r="I502" s="10"/>
      <c r="J502" s="10"/>
      <c r="K502" s="69"/>
      <c r="L502" s="189"/>
      <c r="M502" s="189"/>
      <c r="N502" s="189"/>
      <c r="O502" s="300" t="s">
        <v>870</v>
      </c>
      <c r="P502" s="85"/>
      <c r="Q502" s="56"/>
      <c r="R502" s="56"/>
      <c r="S502" s="56"/>
      <c r="T502" s="56">
        <f t="shared" si="76"/>
        <v>0</v>
      </c>
      <c r="U502" s="56"/>
      <c r="V502" s="56"/>
      <c r="W502" s="85"/>
      <c r="X502" s="85"/>
      <c r="Y502" s="205">
        <v>8.1</v>
      </c>
      <c r="Z502" s="85"/>
      <c r="AA502" s="85"/>
      <c r="AB502" s="85"/>
      <c r="AC502" s="85"/>
      <c r="AD502" s="85"/>
      <c r="AE502" s="85"/>
      <c r="AF502" s="85"/>
      <c r="AG502" s="85"/>
      <c r="AH502" s="85"/>
      <c r="AI502" s="85"/>
      <c r="AJ502" s="56"/>
      <c r="AK502" s="56"/>
      <c r="AL502" s="56"/>
      <c r="AM502" s="56"/>
      <c r="AN502" s="80">
        <f t="shared" si="77"/>
        <v>0</v>
      </c>
      <c r="AO502" s="56"/>
      <c r="AP502" s="56"/>
      <c r="AQ502" s="85"/>
      <c r="AR502" s="85"/>
      <c r="AS502" s="205">
        <v>8.1</v>
      </c>
      <c r="AT502" s="85"/>
      <c r="AU502" s="85"/>
      <c r="AV502" s="85"/>
      <c r="AW502" s="56"/>
      <c r="AX502" s="10"/>
      <c r="AY502" s="71"/>
      <c r="AZ502" s="156" t="e">
        <f>#REF!-#REF!</f>
        <v>#REF!</v>
      </c>
      <c r="BA502" s="156" t="e">
        <f>IF(C502="Scheme",IF(SUM(AJ502:AS502)&gt;0,IF(H502&lt;#REF!,H502-#REF!,0),0),0)</f>
        <v>#REF!</v>
      </c>
      <c r="BB502" s="156">
        <f t="shared" si="79"/>
        <v>-8.1</v>
      </c>
      <c r="BC502" s="49" t="s">
        <v>727</v>
      </c>
      <c r="BD502" s="49" t="s">
        <v>728</v>
      </c>
    </row>
    <row r="503" spans="1:56" s="49" customFormat="1" ht="409.5" outlineLevel="1" x14ac:dyDescent="0.25">
      <c r="A503" s="169"/>
      <c r="B503" s="169" t="s">
        <v>604</v>
      </c>
      <c r="C503" s="169" t="s">
        <v>54</v>
      </c>
      <c r="D503" s="29"/>
      <c r="E503" s="140"/>
      <c r="F503" s="69"/>
      <c r="G503" s="192"/>
      <c r="H503" s="216">
        <f>SUM(W503:AB503)</f>
        <v>2</v>
      </c>
      <c r="I503" s="10"/>
      <c r="J503" s="10"/>
      <c r="K503" s="69"/>
      <c r="L503" s="189"/>
      <c r="M503" s="189"/>
      <c r="N503" s="189"/>
      <c r="O503" s="300" t="s">
        <v>871</v>
      </c>
      <c r="P503" s="85"/>
      <c r="Q503" s="56"/>
      <c r="R503" s="56"/>
      <c r="S503" s="56"/>
      <c r="T503" s="56">
        <f t="shared" si="76"/>
        <v>0</v>
      </c>
      <c r="U503" s="56"/>
      <c r="V503" s="56"/>
      <c r="W503" s="85"/>
      <c r="X503" s="85"/>
      <c r="Y503" s="205">
        <v>2</v>
      </c>
      <c r="Z503" s="85"/>
      <c r="AA503" s="85"/>
      <c r="AB503" s="85"/>
      <c r="AC503" s="85"/>
      <c r="AD503" s="85"/>
      <c r="AE503" s="85"/>
      <c r="AF503" s="85"/>
      <c r="AG503" s="85"/>
      <c r="AH503" s="85"/>
      <c r="AI503" s="85"/>
      <c r="AJ503" s="56"/>
      <c r="AK503" s="56"/>
      <c r="AL503" s="56"/>
      <c r="AM503" s="56"/>
      <c r="AN503" s="80">
        <f t="shared" si="77"/>
        <v>0</v>
      </c>
      <c r="AO503" s="56"/>
      <c r="AP503" s="56"/>
      <c r="AQ503" s="85"/>
      <c r="AR503" s="85"/>
      <c r="AS503" s="205">
        <v>2</v>
      </c>
      <c r="AT503" s="85"/>
      <c r="AU503" s="85"/>
      <c r="AV503" s="85"/>
      <c r="AW503" s="56"/>
      <c r="AX503" s="10"/>
      <c r="AY503" s="71"/>
      <c r="AZ503" s="156" t="e">
        <f>#REF!-#REF!</f>
        <v>#REF!</v>
      </c>
      <c r="BA503" s="156" t="e">
        <f>IF(C503="Scheme",IF(SUM(AJ503:AS503)&gt;0,IF(H503&lt;#REF!,H503-#REF!,0),0),0)</f>
        <v>#REF!</v>
      </c>
      <c r="BB503" s="156">
        <f t="shared" si="79"/>
        <v>-2</v>
      </c>
      <c r="BC503" s="49" t="s">
        <v>727</v>
      </c>
      <c r="BD503" s="49" t="s">
        <v>728</v>
      </c>
    </row>
    <row r="504" spans="1:56" s="49" customFormat="1" ht="255" outlineLevel="1" x14ac:dyDescent="0.25">
      <c r="A504" s="169"/>
      <c r="B504" s="169" t="s">
        <v>595</v>
      </c>
      <c r="C504" s="169" t="s">
        <v>54</v>
      </c>
      <c r="D504" s="29"/>
      <c r="E504" s="140"/>
      <c r="F504" s="69"/>
      <c r="G504" s="192"/>
      <c r="H504" s="216">
        <f>SUM(W504:AB504)</f>
        <v>6</v>
      </c>
      <c r="I504" s="10"/>
      <c r="J504" s="10"/>
      <c r="K504" s="69"/>
      <c r="L504" s="189"/>
      <c r="M504" s="189"/>
      <c r="N504" s="189"/>
      <c r="O504" s="300" t="s">
        <v>872</v>
      </c>
      <c r="P504" s="85"/>
      <c r="Q504" s="56"/>
      <c r="R504" s="56"/>
      <c r="S504" s="56"/>
      <c r="T504" s="56">
        <f t="shared" si="76"/>
        <v>0</v>
      </c>
      <c r="U504" s="56"/>
      <c r="V504" s="56"/>
      <c r="W504" s="85"/>
      <c r="X504" s="85"/>
      <c r="Y504" s="205"/>
      <c r="Z504" s="205">
        <v>6</v>
      </c>
      <c r="AA504" s="85"/>
      <c r="AB504" s="85"/>
      <c r="AC504" s="85"/>
      <c r="AD504" s="85"/>
      <c r="AE504" s="85"/>
      <c r="AF504" s="85"/>
      <c r="AG504" s="85"/>
      <c r="AH504" s="85"/>
      <c r="AI504" s="85"/>
      <c r="AJ504" s="56"/>
      <c r="AK504" s="56"/>
      <c r="AL504" s="56"/>
      <c r="AM504" s="56"/>
      <c r="AN504" s="80">
        <f t="shared" si="77"/>
        <v>0</v>
      </c>
      <c r="AO504" s="56"/>
      <c r="AP504" s="56"/>
      <c r="AQ504" s="85"/>
      <c r="AR504" s="85"/>
      <c r="AS504" s="205"/>
      <c r="AT504" s="205">
        <v>6</v>
      </c>
      <c r="AU504" s="85"/>
      <c r="AV504" s="85"/>
      <c r="AW504" s="56"/>
      <c r="AX504" s="10"/>
      <c r="AY504" s="71"/>
      <c r="AZ504" s="156" t="e">
        <f>#REF!-#REF!</f>
        <v>#REF!</v>
      </c>
      <c r="BA504" s="156">
        <f>IF(C504="Scheme",IF(SUM(AJ504:AS504)&gt;0,IF(H504&lt;#REF!,H504-#REF!,0),0),0)</f>
        <v>0</v>
      </c>
      <c r="BB504" s="156">
        <f t="shared" si="79"/>
        <v>0</v>
      </c>
      <c r="BC504" s="49" t="s">
        <v>727</v>
      </c>
      <c r="BD504" s="49" t="s">
        <v>728</v>
      </c>
    </row>
    <row r="505" spans="1:56" s="49" customFormat="1" ht="94.5" outlineLevel="1" x14ac:dyDescent="0.25">
      <c r="A505" s="25">
        <v>4</v>
      </c>
      <c r="B505" s="26" t="s">
        <v>605</v>
      </c>
      <c r="C505" s="25" t="s">
        <v>53</v>
      </c>
      <c r="D505" s="29"/>
      <c r="E505" s="140"/>
      <c r="F505" s="69"/>
      <c r="G505" s="192"/>
      <c r="H505" s="218">
        <f>SUM(H506:H510)</f>
        <v>26</v>
      </c>
      <c r="I505" s="10"/>
      <c r="J505" s="10"/>
      <c r="K505" s="69"/>
      <c r="L505" s="189"/>
      <c r="M505" s="189"/>
      <c r="N505" s="189"/>
      <c r="O505" s="10"/>
      <c r="P505" s="85"/>
      <c r="Q505" s="56"/>
      <c r="R505" s="56"/>
      <c r="S505" s="56"/>
      <c r="T505" s="56">
        <f t="shared" si="76"/>
        <v>0</v>
      </c>
      <c r="U505" s="56"/>
      <c r="V505" s="56"/>
      <c r="W505" s="85"/>
      <c r="X505" s="85"/>
      <c r="Y505" s="85"/>
      <c r="Z505" s="85"/>
      <c r="AA505" s="85"/>
      <c r="AB505" s="85"/>
      <c r="AC505" s="85"/>
      <c r="AD505" s="85"/>
      <c r="AE505" s="85"/>
      <c r="AF505" s="85"/>
      <c r="AG505" s="85"/>
      <c r="AH505" s="85"/>
      <c r="AI505" s="85"/>
      <c r="AJ505" s="56"/>
      <c r="AK505" s="56"/>
      <c r="AL505" s="56"/>
      <c r="AM505" s="56"/>
      <c r="AN505" s="80">
        <f t="shared" si="77"/>
        <v>0</v>
      </c>
      <c r="AO505" s="56"/>
      <c r="AP505" s="56"/>
      <c r="AQ505" s="85"/>
      <c r="AR505" s="85"/>
      <c r="AS505" s="85"/>
      <c r="AT505" s="85"/>
      <c r="AU505" s="85"/>
      <c r="AV505" s="85"/>
      <c r="AW505" s="56"/>
      <c r="AX505" s="10"/>
      <c r="AY505" s="71"/>
      <c r="AZ505" s="156" t="e">
        <f>#REF!-#REF!</f>
        <v>#REF!</v>
      </c>
      <c r="BA505" s="156">
        <f>IF(C505="Scheme",IF(SUM(AJ505:AS505)&gt;0,IF(H505&lt;#REF!,H505-#REF!,0),0),0)</f>
        <v>0</v>
      </c>
      <c r="BB505" s="156">
        <f t="shared" si="79"/>
        <v>0</v>
      </c>
    </row>
    <row r="506" spans="1:56" s="49" customFormat="1" ht="409.5" outlineLevel="1" x14ac:dyDescent="0.25">
      <c r="A506" s="169"/>
      <c r="B506" s="169" t="s">
        <v>606</v>
      </c>
      <c r="C506" s="169" t="s">
        <v>54</v>
      </c>
      <c r="D506" s="29"/>
      <c r="E506" s="140"/>
      <c r="F506" s="69"/>
      <c r="G506" s="192"/>
      <c r="H506" s="216">
        <f>SUM(W506:AB506)</f>
        <v>9</v>
      </c>
      <c r="I506" s="10"/>
      <c r="J506" s="10"/>
      <c r="K506" s="69"/>
      <c r="L506" s="189"/>
      <c r="M506" s="189"/>
      <c r="N506" s="189"/>
      <c r="O506" s="300" t="s">
        <v>873</v>
      </c>
      <c r="P506" s="85"/>
      <c r="Q506" s="56"/>
      <c r="R506" s="56"/>
      <c r="S506" s="56"/>
      <c r="T506" s="56">
        <f t="shared" si="76"/>
        <v>0</v>
      </c>
      <c r="U506" s="56"/>
      <c r="V506" s="56"/>
      <c r="W506" s="85"/>
      <c r="X506" s="85"/>
      <c r="Y506" s="85"/>
      <c r="Z506" s="85">
        <v>9</v>
      </c>
      <c r="AA506" s="85"/>
      <c r="AB506" s="85"/>
      <c r="AC506" s="85"/>
      <c r="AD506" s="85"/>
      <c r="AE506" s="85"/>
      <c r="AF506" s="85"/>
      <c r="AG506" s="85"/>
      <c r="AH506" s="85"/>
      <c r="AI506" s="85"/>
      <c r="AJ506" s="56"/>
      <c r="AK506" s="56"/>
      <c r="AL506" s="56"/>
      <c r="AM506" s="56"/>
      <c r="AN506" s="80">
        <f t="shared" si="77"/>
        <v>0</v>
      </c>
      <c r="AO506" s="56"/>
      <c r="AP506" s="56"/>
      <c r="AQ506" s="85"/>
      <c r="AR506" s="85"/>
      <c r="AS506" s="85"/>
      <c r="AT506" s="85">
        <v>9</v>
      </c>
      <c r="AU506" s="85"/>
      <c r="AV506" s="85"/>
      <c r="AW506" s="56"/>
      <c r="AX506" s="10"/>
      <c r="AY506" s="71"/>
      <c r="AZ506" s="156" t="e">
        <f>#REF!-#REF!</f>
        <v>#REF!</v>
      </c>
      <c r="BA506" s="156">
        <f>IF(C506="Scheme",IF(SUM(AJ506:AS506)&gt;0,IF(H506&lt;#REF!,H506-#REF!,0),0),0)</f>
        <v>0</v>
      </c>
      <c r="BB506" s="156">
        <f t="shared" si="79"/>
        <v>0</v>
      </c>
      <c r="BC506" s="49" t="s">
        <v>727</v>
      </c>
      <c r="BD506" s="49" t="s">
        <v>728</v>
      </c>
    </row>
    <row r="507" spans="1:56" s="49" customFormat="1" ht="409.5" outlineLevel="1" x14ac:dyDescent="0.25">
      <c r="A507" s="169"/>
      <c r="B507" s="169" t="s">
        <v>607</v>
      </c>
      <c r="C507" s="169" t="s">
        <v>54</v>
      </c>
      <c r="D507" s="29"/>
      <c r="E507" s="140"/>
      <c r="F507" s="69"/>
      <c r="G507" s="192"/>
      <c r="H507" s="216">
        <f>SUM(W507:AB507)</f>
        <v>7</v>
      </c>
      <c r="I507" s="10"/>
      <c r="J507" s="10"/>
      <c r="K507" s="69"/>
      <c r="L507" s="189"/>
      <c r="M507" s="189"/>
      <c r="N507" s="189"/>
      <c r="O507" s="309" t="s">
        <v>874</v>
      </c>
      <c r="P507" s="85"/>
      <c r="Q507" s="56"/>
      <c r="R507" s="56"/>
      <c r="S507" s="56"/>
      <c r="T507" s="56">
        <f t="shared" si="76"/>
        <v>0</v>
      </c>
      <c r="U507" s="56"/>
      <c r="V507" s="56"/>
      <c r="W507" s="85"/>
      <c r="X507" s="85"/>
      <c r="Y507" s="85"/>
      <c r="Z507" s="85">
        <v>7</v>
      </c>
      <c r="AA507" s="85"/>
      <c r="AB507" s="85"/>
      <c r="AC507" s="85"/>
      <c r="AD507" s="85"/>
      <c r="AE507" s="85"/>
      <c r="AF507" s="85"/>
      <c r="AG507" s="85"/>
      <c r="AH507" s="85"/>
      <c r="AI507" s="85"/>
      <c r="AJ507" s="56"/>
      <c r="AK507" s="56"/>
      <c r="AL507" s="56"/>
      <c r="AM507" s="56"/>
      <c r="AN507" s="80">
        <f t="shared" si="77"/>
        <v>0</v>
      </c>
      <c r="AO507" s="56"/>
      <c r="AP507" s="56"/>
      <c r="AQ507" s="85"/>
      <c r="AR507" s="85"/>
      <c r="AS507" s="85"/>
      <c r="AT507" s="85">
        <v>7</v>
      </c>
      <c r="AU507" s="85"/>
      <c r="AV507" s="85"/>
      <c r="AW507" s="56"/>
      <c r="AX507" s="10"/>
      <c r="AY507" s="71"/>
      <c r="AZ507" s="156" t="e">
        <f>#REF!-#REF!</f>
        <v>#REF!</v>
      </c>
      <c r="BA507" s="156">
        <f>IF(C507="Scheme",IF(SUM(AJ507:AS507)&gt;0,IF(H507&lt;#REF!,H507-#REF!,0),0),0)</f>
        <v>0</v>
      </c>
      <c r="BB507" s="156">
        <f t="shared" si="79"/>
        <v>0</v>
      </c>
      <c r="BC507" s="49" t="s">
        <v>727</v>
      </c>
      <c r="BD507" s="49" t="s">
        <v>728</v>
      </c>
    </row>
    <row r="508" spans="1:56" s="49" customFormat="1" ht="270" outlineLevel="1" x14ac:dyDescent="0.25">
      <c r="A508" s="169"/>
      <c r="B508" s="169" t="s">
        <v>596</v>
      </c>
      <c r="C508" s="169" t="s">
        <v>54</v>
      </c>
      <c r="D508" s="29"/>
      <c r="E508" s="140"/>
      <c r="F508" s="69"/>
      <c r="G508" s="192"/>
      <c r="H508" s="216">
        <f>SUM(W508:AB508)</f>
        <v>4</v>
      </c>
      <c r="I508" s="10"/>
      <c r="J508" s="10"/>
      <c r="K508" s="69"/>
      <c r="L508" s="189"/>
      <c r="M508" s="189"/>
      <c r="N508" s="189"/>
      <c r="O508" s="311" t="s">
        <v>875</v>
      </c>
      <c r="P508" s="85"/>
      <c r="Q508" s="56"/>
      <c r="R508" s="56"/>
      <c r="S508" s="56"/>
      <c r="T508" s="56">
        <f t="shared" si="76"/>
        <v>0</v>
      </c>
      <c r="U508" s="56"/>
      <c r="V508" s="56"/>
      <c r="W508" s="85"/>
      <c r="X508" s="85"/>
      <c r="Y508" s="205">
        <v>4</v>
      </c>
      <c r="Z508" s="205"/>
      <c r="AA508" s="85"/>
      <c r="AB508" s="85"/>
      <c r="AC508" s="85"/>
      <c r="AD508" s="85"/>
      <c r="AE508" s="85"/>
      <c r="AF508" s="85"/>
      <c r="AG508" s="85"/>
      <c r="AH508" s="85"/>
      <c r="AI508" s="85"/>
      <c r="AJ508" s="56"/>
      <c r="AK508" s="56"/>
      <c r="AL508" s="56"/>
      <c r="AM508" s="56"/>
      <c r="AN508" s="80">
        <f t="shared" si="77"/>
        <v>0</v>
      </c>
      <c r="AO508" s="56"/>
      <c r="AP508" s="56"/>
      <c r="AQ508" s="85"/>
      <c r="AR508" s="85"/>
      <c r="AS508" s="205">
        <v>4</v>
      </c>
      <c r="AT508" s="205"/>
      <c r="AU508" s="85"/>
      <c r="AV508" s="85"/>
      <c r="AW508" s="56"/>
      <c r="AX508" s="10"/>
      <c r="AY508" s="71"/>
      <c r="AZ508" s="156" t="e">
        <f>#REF!-#REF!</f>
        <v>#REF!</v>
      </c>
      <c r="BA508" s="156" t="e">
        <f>IF(C508="Scheme",IF(SUM(AJ508:AS508)&gt;0,IF(H508&lt;#REF!,H508-#REF!,0),0),0)</f>
        <v>#REF!</v>
      </c>
      <c r="BB508" s="156">
        <f t="shared" si="79"/>
        <v>-4</v>
      </c>
      <c r="BC508" s="49" t="s">
        <v>727</v>
      </c>
      <c r="BD508" s="49" t="s">
        <v>728</v>
      </c>
    </row>
    <row r="509" spans="1:56" s="49" customFormat="1" ht="120" outlineLevel="1" x14ac:dyDescent="0.25">
      <c r="A509" s="169"/>
      <c r="B509" s="169" t="s">
        <v>597</v>
      </c>
      <c r="C509" s="169" t="s">
        <v>54</v>
      </c>
      <c r="D509" s="29"/>
      <c r="E509" s="140"/>
      <c r="F509" s="69"/>
      <c r="G509" s="192"/>
      <c r="H509" s="216">
        <f>SUM(W509:AB509)</f>
        <v>2</v>
      </c>
      <c r="I509" s="10"/>
      <c r="J509" s="10"/>
      <c r="K509" s="69"/>
      <c r="L509" s="189"/>
      <c r="M509" s="189"/>
      <c r="N509" s="189"/>
      <c r="O509" s="312" t="s">
        <v>876</v>
      </c>
      <c r="P509" s="85"/>
      <c r="Q509" s="56"/>
      <c r="R509" s="56"/>
      <c r="S509" s="56"/>
      <c r="T509" s="56">
        <f t="shared" si="76"/>
        <v>0</v>
      </c>
      <c r="U509" s="56"/>
      <c r="V509" s="56"/>
      <c r="W509" s="85"/>
      <c r="X509" s="85"/>
      <c r="Y509" s="205">
        <v>2</v>
      </c>
      <c r="Z509" s="205"/>
      <c r="AA509" s="85"/>
      <c r="AB509" s="85"/>
      <c r="AC509" s="85"/>
      <c r="AD509" s="85"/>
      <c r="AE509" s="85"/>
      <c r="AF509" s="85"/>
      <c r="AG509" s="85"/>
      <c r="AH509" s="85"/>
      <c r="AI509" s="85"/>
      <c r="AJ509" s="56"/>
      <c r="AK509" s="56"/>
      <c r="AL509" s="56"/>
      <c r="AM509" s="56"/>
      <c r="AN509" s="80">
        <f t="shared" si="77"/>
        <v>0</v>
      </c>
      <c r="AO509" s="56"/>
      <c r="AP509" s="56"/>
      <c r="AQ509" s="85"/>
      <c r="AR509" s="85"/>
      <c r="AS509" s="205">
        <v>2</v>
      </c>
      <c r="AT509" s="205"/>
      <c r="AU509" s="85"/>
      <c r="AV509" s="85"/>
      <c r="AW509" s="56"/>
      <c r="AX509" s="10"/>
      <c r="AY509" s="71"/>
      <c r="AZ509" s="156" t="e">
        <f>#REF!-#REF!</f>
        <v>#REF!</v>
      </c>
      <c r="BA509" s="156" t="e">
        <f>IF(C509="Scheme",IF(SUM(AJ509:AS509)&gt;0,IF(H509&lt;#REF!,H509-#REF!,0),0),0)</f>
        <v>#REF!</v>
      </c>
      <c r="BB509" s="156">
        <f t="shared" si="79"/>
        <v>-2</v>
      </c>
      <c r="BC509" s="49" t="s">
        <v>727</v>
      </c>
      <c r="BD509" s="49" t="s">
        <v>728</v>
      </c>
    </row>
    <row r="510" spans="1:56" s="49" customFormat="1" ht="255" outlineLevel="1" x14ac:dyDescent="0.25">
      <c r="A510" s="169"/>
      <c r="B510" s="169" t="s">
        <v>598</v>
      </c>
      <c r="C510" s="169" t="s">
        <v>54</v>
      </c>
      <c r="D510" s="29"/>
      <c r="E510" s="140"/>
      <c r="F510" s="69"/>
      <c r="G510" s="192"/>
      <c r="H510" s="216">
        <f>SUM(W510:AB510)</f>
        <v>4</v>
      </c>
      <c r="I510" s="10"/>
      <c r="J510" s="10"/>
      <c r="K510" s="69"/>
      <c r="L510" s="189"/>
      <c r="M510" s="189"/>
      <c r="N510" s="189"/>
      <c r="O510" s="300" t="s">
        <v>872</v>
      </c>
      <c r="P510" s="85"/>
      <c r="Q510" s="56"/>
      <c r="R510" s="56"/>
      <c r="S510" s="56"/>
      <c r="T510" s="56">
        <f t="shared" si="76"/>
        <v>0</v>
      </c>
      <c r="U510" s="56"/>
      <c r="V510" s="56"/>
      <c r="W510" s="85"/>
      <c r="X510" s="85"/>
      <c r="Y510" s="205"/>
      <c r="Z510" s="205">
        <v>4</v>
      </c>
      <c r="AA510" s="85"/>
      <c r="AB510" s="85"/>
      <c r="AC510" s="85"/>
      <c r="AD510" s="85"/>
      <c r="AE510" s="85"/>
      <c r="AF510" s="85"/>
      <c r="AG510" s="85"/>
      <c r="AH510" s="85"/>
      <c r="AI510" s="85"/>
      <c r="AJ510" s="56"/>
      <c r="AK510" s="56"/>
      <c r="AL510" s="56"/>
      <c r="AM510" s="56"/>
      <c r="AN510" s="80">
        <f t="shared" si="77"/>
        <v>0</v>
      </c>
      <c r="AO510" s="56"/>
      <c r="AP510" s="56"/>
      <c r="AQ510" s="85"/>
      <c r="AR510" s="85"/>
      <c r="AS510" s="205"/>
      <c r="AT510" s="205">
        <v>4</v>
      </c>
      <c r="AU510" s="85"/>
      <c r="AV510" s="85"/>
      <c r="AW510" s="56"/>
      <c r="AX510" s="10"/>
      <c r="AY510" s="71"/>
      <c r="AZ510" s="156" t="e">
        <f>#REF!-#REF!</f>
        <v>#REF!</v>
      </c>
      <c r="BA510" s="156">
        <f>IF(C510="Scheme",IF(SUM(AJ510:AS510)&gt;0,IF(H510&lt;#REF!,H510-#REF!,0),0),0)</f>
        <v>0</v>
      </c>
      <c r="BB510" s="156">
        <f t="shared" si="79"/>
        <v>0</v>
      </c>
      <c r="BC510" s="49" t="s">
        <v>727</v>
      </c>
      <c r="BD510" s="49" t="s">
        <v>728</v>
      </c>
    </row>
    <row r="511" spans="1:56" s="49" customFormat="1" ht="15.75" outlineLevel="1" x14ac:dyDescent="0.25">
      <c r="A511" s="227"/>
      <c r="B511" s="227" t="s">
        <v>608</v>
      </c>
      <c r="C511" s="227"/>
      <c r="D511" s="29"/>
      <c r="E511" s="140"/>
      <c r="F511" s="69"/>
      <c r="G511" s="192"/>
      <c r="H511" s="10"/>
      <c r="I511" s="10"/>
      <c r="J511" s="10"/>
      <c r="K511" s="69"/>
      <c r="L511" s="189"/>
      <c r="M511" s="189"/>
      <c r="N511" s="189"/>
      <c r="O511" s="10"/>
      <c r="P511" s="85"/>
      <c r="Q511" s="56"/>
      <c r="R511" s="56"/>
      <c r="S511" s="56"/>
      <c r="T511" s="56">
        <f t="shared" si="76"/>
        <v>0</v>
      </c>
      <c r="U511" s="56"/>
      <c r="V511" s="56"/>
      <c r="W511" s="85"/>
      <c r="X511" s="85"/>
      <c r="Y511" s="85"/>
      <c r="Z511" s="85"/>
      <c r="AA511" s="85"/>
      <c r="AB511" s="85"/>
      <c r="AC511" s="85"/>
      <c r="AD511" s="85"/>
      <c r="AE511" s="85"/>
      <c r="AF511" s="85"/>
      <c r="AG511" s="85"/>
      <c r="AH511" s="85"/>
      <c r="AI511" s="85"/>
      <c r="AJ511" s="56"/>
      <c r="AK511" s="56"/>
      <c r="AL511" s="56"/>
      <c r="AM511" s="56"/>
      <c r="AN511" s="80">
        <f t="shared" si="77"/>
        <v>0</v>
      </c>
      <c r="AO511" s="56"/>
      <c r="AP511" s="56"/>
      <c r="AQ511" s="85"/>
      <c r="AR511" s="85"/>
      <c r="AS511" s="85"/>
      <c r="AT511" s="85"/>
      <c r="AU511" s="85"/>
      <c r="AV511" s="85"/>
      <c r="AW511" s="56"/>
      <c r="AX511" s="10"/>
      <c r="AY511" s="71"/>
      <c r="AZ511" s="156" t="e">
        <f>#REF!-#REF!</f>
        <v>#REF!</v>
      </c>
      <c r="BA511" s="156">
        <f>IF(C511="Scheme",IF(SUM(AJ511:AS511)&gt;0,IF(H511&lt;#REF!,H511-#REF!,0),0),0)</f>
        <v>0</v>
      </c>
      <c r="BB511" s="156">
        <f t="shared" si="79"/>
        <v>0</v>
      </c>
    </row>
    <row r="512" spans="1:56" s="49" customFormat="1" ht="47.25" outlineLevel="1" x14ac:dyDescent="0.25">
      <c r="A512" s="25">
        <v>1</v>
      </c>
      <c r="B512" s="26" t="s">
        <v>609</v>
      </c>
      <c r="C512" s="25" t="s">
        <v>53</v>
      </c>
      <c r="D512" s="29"/>
      <c r="E512" s="140"/>
      <c r="F512" s="69"/>
      <c r="G512" s="192"/>
      <c r="H512" s="218">
        <f>H513+H514</f>
        <v>92</v>
      </c>
      <c r="I512" s="10"/>
      <c r="J512" s="10"/>
      <c r="K512" s="69"/>
      <c r="L512" s="189"/>
      <c r="M512" s="189"/>
      <c r="N512" s="189"/>
      <c r="O512" s="10"/>
      <c r="P512" s="85"/>
      <c r="Q512" s="56"/>
      <c r="R512" s="56"/>
      <c r="S512" s="56"/>
      <c r="T512" s="56">
        <f t="shared" si="76"/>
        <v>0</v>
      </c>
      <c r="U512" s="56"/>
      <c r="V512" s="56"/>
      <c r="W512" s="85"/>
      <c r="X512" s="85"/>
      <c r="Y512" s="85"/>
      <c r="Z512" s="85"/>
      <c r="AA512" s="85"/>
      <c r="AB512" s="85"/>
      <c r="AC512" s="85"/>
      <c r="AD512" s="85"/>
      <c r="AE512" s="85"/>
      <c r="AF512" s="85"/>
      <c r="AG512" s="85"/>
      <c r="AH512" s="85"/>
      <c r="AI512" s="85"/>
      <c r="AJ512" s="56"/>
      <c r="AK512" s="56"/>
      <c r="AL512" s="56"/>
      <c r="AM512" s="56"/>
      <c r="AN512" s="80">
        <f t="shared" si="77"/>
        <v>0</v>
      </c>
      <c r="AO512" s="56"/>
      <c r="AP512" s="56"/>
      <c r="AQ512" s="85"/>
      <c r="AR512" s="85"/>
      <c r="AS512" s="85"/>
      <c r="AT512" s="85"/>
      <c r="AU512" s="85"/>
      <c r="AV512" s="85"/>
      <c r="AW512" s="56"/>
      <c r="AX512" s="10"/>
      <c r="AY512" s="71"/>
      <c r="AZ512" s="156" t="e">
        <f>#REF!-#REF!</f>
        <v>#REF!</v>
      </c>
      <c r="BA512" s="156">
        <f>IF(C512="Scheme",IF(SUM(AJ512:AS512)&gt;0,IF(H512&lt;#REF!,H512-#REF!,0),0),0)</f>
        <v>0</v>
      </c>
      <c r="BB512" s="156">
        <f t="shared" si="79"/>
        <v>0</v>
      </c>
    </row>
    <row r="513" spans="1:56" s="49" customFormat="1" ht="150" outlineLevel="1" x14ac:dyDescent="0.25">
      <c r="A513" s="169"/>
      <c r="B513" s="169" t="s">
        <v>610</v>
      </c>
      <c r="C513" s="169" t="s">
        <v>54</v>
      </c>
      <c r="D513" s="29"/>
      <c r="E513" s="140"/>
      <c r="F513" s="69"/>
      <c r="G513" s="192"/>
      <c r="H513" s="216">
        <f>SUM(W513:AB513)</f>
        <v>45</v>
      </c>
      <c r="I513" s="10"/>
      <c r="J513" s="10"/>
      <c r="K513" s="69"/>
      <c r="L513" s="189"/>
      <c r="M513" s="189"/>
      <c r="N513" s="189"/>
      <c r="O513" s="300" t="s">
        <v>877</v>
      </c>
      <c r="P513" s="85"/>
      <c r="Q513" s="56"/>
      <c r="R513" s="56"/>
      <c r="S513" s="56"/>
      <c r="T513" s="56">
        <f t="shared" si="76"/>
        <v>0</v>
      </c>
      <c r="U513" s="56"/>
      <c r="V513" s="56"/>
      <c r="W513" s="85"/>
      <c r="X513" s="85">
        <v>15</v>
      </c>
      <c r="Y513" s="85">
        <v>15</v>
      </c>
      <c r="Z513" s="85">
        <v>15</v>
      </c>
      <c r="AA513" s="85"/>
      <c r="AB513" s="85"/>
      <c r="AC513" s="85"/>
      <c r="AD513" s="85"/>
      <c r="AE513" s="85"/>
      <c r="AF513" s="85"/>
      <c r="AG513" s="85"/>
      <c r="AH513" s="85"/>
      <c r="AI513" s="85"/>
      <c r="AJ513" s="56"/>
      <c r="AK513" s="56"/>
      <c r="AL513" s="56"/>
      <c r="AM513" s="56"/>
      <c r="AN513" s="80">
        <f t="shared" si="77"/>
        <v>0</v>
      </c>
      <c r="AO513" s="56"/>
      <c r="AP513" s="56"/>
      <c r="AQ513" s="85"/>
      <c r="AR513" s="85">
        <v>15</v>
      </c>
      <c r="AS513" s="85">
        <v>15</v>
      </c>
      <c r="AT513" s="85">
        <v>15</v>
      </c>
      <c r="AU513" s="85"/>
      <c r="AV513" s="85"/>
      <c r="AW513" s="56"/>
      <c r="AX513" s="10"/>
      <c r="AY513" s="71"/>
      <c r="AZ513" s="156" t="e">
        <f>#REF!-#REF!</f>
        <v>#REF!</v>
      </c>
      <c r="BA513" s="156" t="e">
        <f>IF(C513="Scheme",IF(SUM(AJ513:AS513)&gt;0,IF(H513&lt;#REF!,H513-#REF!,0),0),0)</f>
        <v>#REF!</v>
      </c>
      <c r="BB513" s="156">
        <f t="shared" si="79"/>
        <v>-30</v>
      </c>
      <c r="BC513" s="49" t="s">
        <v>738</v>
      </c>
      <c r="BD513" s="49" t="s">
        <v>728</v>
      </c>
    </row>
    <row r="514" spans="1:56" s="49" customFormat="1" ht="165" outlineLevel="1" x14ac:dyDescent="0.25">
      <c r="A514" s="169"/>
      <c r="B514" s="169" t="s">
        <v>739</v>
      </c>
      <c r="C514" s="169" t="s">
        <v>54</v>
      </c>
      <c r="D514" s="29"/>
      <c r="E514" s="140"/>
      <c r="F514" s="69"/>
      <c r="G514" s="192"/>
      <c r="H514" s="216">
        <v>47</v>
      </c>
      <c r="I514" s="10"/>
      <c r="J514" s="10"/>
      <c r="K514" s="69"/>
      <c r="L514" s="189"/>
      <c r="M514" s="189"/>
      <c r="N514" s="189"/>
      <c r="O514" s="300" t="s">
        <v>878</v>
      </c>
      <c r="P514" s="85"/>
      <c r="Q514" s="56"/>
      <c r="R514" s="56"/>
      <c r="S514" s="56"/>
      <c r="T514" s="56">
        <f t="shared" si="76"/>
        <v>0</v>
      </c>
      <c r="U514" s="56"/>
      <c r="V514" s="56"/>
      <c r="W514" s="85"/>
      <c r="X514" s="85"/>
      <c r="Y514" s="85">
        <f>47/2</f>
        <v>23.5</v>
      </c>
      <c r="Z514" s="85">
        <f>47/2</f>
        <v>23.5</v>
      </c>
      <c r="AA514" s="85"/>
      <c r="AB514" s="85"/>
      <c r="AC514" s="85"/>
      <c r="AD514" s="85"/>
      <c r="AE514" s="85"/>
      <c r="AF514" s="85"/>
      <c r="AG514" s="85"/>
      <c r="AH514" s="85"/>
      <c r="AI514" s="85"/>
      <c r="AJ514" s="56"/>
      <c r="AK514" s="56"/>
      <c r="AL514" s="56"/>
      <c r="AM514" s="56"/>
      <c r="AN514" s="80">
        <f t="shared" si="77"/>
        <v>0</v>
      </c>
      <c r="AO514" s="56"/>
      <c r="AP514" s="56"/>
      <c r="AQ514" s="85"/>
      <c r="AR514" s="85"/>
      <c r="AS514" s="85">
        <v>23.5</v>
      </c>
      <c r="AT514" s="85">
        <v>23.5</v>
      </c>
      <c r="AU514" s="85"/>
      <c r="AV514" s="85"/>
      <c r="AW514" s="56"/>
      <c r="AX514" s="10"/>
      <c r="AY514" s="71"/>
      <c r="AZ514" s="156"/>
      <c r="BA514" s="156"/>
      <c r="BB514" s="156"/>
      <c r="BC514" s="49" t="s">
        <v>738</v>
      </c>
      <c r="BD514" s="49" t="s">
        <v>728</v>
      </c>
    </row>
    <row r="515" spans="1:56" s="49" customFormat="1" ht="31.5" outlineLevel="1" x14ac:dyDescent="0.25">
      <c r="A515" s="25">
        <v>2</v>
      </c>
      <c r="B515" s="26" t="s">
        <v>740</v>
      </c>
      <c r="C515" s="25" t="s">
        <v>53</v>
      </c>
      <c r="D515" s="29"/>
      <c r="E515" s="140"/>
      <c r="F515" s="69"/>
      <c r="G515" s="192"/>
      <c r="H515" s="218">
        <f>SUM(H516:H519)</f>
        <v>121</v>
      </c>
      <c r="I515" s="10"/>
      <c r="J515" s="10"/>
      <c r="K515" s="69"/>
      <c r="L515" s="189"/>
      <c r="M515" s="189"/>
      <c r="N515" s="189"/>
      <c r="O515" s="10"/>
      <c r="P515" s="85"/>
      <c r="Q515" s="56"/>
      <c r="R515" s="56"/>
      <c r="S515" s="56"/>
      <c r="T515" s="56">
        <f t="shared" si="76"/>
        <v>0</v>
      </c>
      <c r="U515" s="56"/>
      <c r="V515" s="56"/>
      <c r="W515" s="85"/>
      <c r="X515" s="85"/>
      <c r="Y515" s="85"/>
      <c r="Z515" s="85"/>
      <c r="AA515" s="85"/>
      <c r="AB515" s="85"/>
      <c r="AC515" s="85"/>
      <c r="AD515" s="85"/>
      <c r="AE515" s="85"/>
      <c r="AF515" s="85"/>
      <c r="AG515" s="85"/>
      <c r="AH515" s="85"/>
      <c r="AI515" s="85"/>
      <c r="AJ515" s="56"/>
      <c r="AK515" s="56"/>
      <c r="AL515" s="56"/>
      <c r="AM515" s="56"/>
      <c r="AN515" s="80">
        <f t="shared" si="77"/>
        <v>0</v>
      </c>
      <c r="AO515" s="56"/>
      <c r="AP515" s="56"/>
      <c r="AQ515" s="85"/>
      <c r="AR515" s="85"/>
      <c r="AS515" s="85"/>
      <c r="AT515" s="85"/>
      <c r="AU515" s="85"/>
      <c r="AV515" s="85"/>
      <c r="AW515" s="56"/>
      <c r="AX515" s="10"/>
      <c r="AY515" s="71"/>
      <c r="AZ515" s="156"/>
      <c r="BA515" s="156"/>
      <c r="BB515" s="156"/>
      <c r="BC515" s="49" t="s">
        <v>727</v>
      </c>
      <c r="BD515" s="49" t="s">
        <v>728</v>
      </c>
    </row>
    <row r="516" spans="1:56" s="49" customFormat="1" ht="210" outlineLevel="1" x14ac:dyDescent="0.25">
      <c r="A516" s="169"/>
      <c r="B516" s="169" t="s">
        <v>611</v>
      </c>
      <c r="C516" s="169" t="s">
        <v>54</v>
      </c>
      <c r="D516" s="29"/>
      <c r="E516" s="140"/>
      <c r="F516" s="69"/>
      <c r="G516" s="192"/>
      <c r="H516" s="216">
        <f>SUM(W516:AB516)</f>
        <v>100</v>
      </c>
      <c r="I516" s="10"/>
      <c r="J516" s="10"/>
      <c r="K516" s="69"/>
      <c r="L516" s="189"/>
      <c r="M516" s="189"/>
      <c r="N516" s="189"/>
      <c r="O516" s="300" t="s">
        <v>879</v>
      </c>
      <c r="P516" s="85"/>
      <c r="Q516" s="56"/>
      <c r="R516" s="56"/>
      <c r="S516" s="56"/>
      <c r="T516" s="56">
        <f t="shared" si="76"/>
        <v>0</v>
      </c>
      <c r="U516" s="56"/>
      <c r="V516" s="56"/>
      <c r="W516" s="85"/>
      <c r="X516" s="85">
        <v>20</v>
      </c>
      <c r="Y516" s="85">
        <v>20</v>
      </c>
      <c r="Z516" s="85">
        <v>20</v>
      </c>
      <c r="AA516" s="85">
        <v>20</v>
      </c>
      <c r="AB516" s="85">
        <v>20</v>
      </c>
      <c r="AC516" s="85"/>
      <c r="AD516" s="85"/>
      <c r="AE516" s="85"/>
      <c r="AF516" s="85"/>
      <c r="AG516" s="85"/>
      <c r="AH516" s="85"/>
      <c r="AI516" s="85"/>
      <c r="AJ516" s="56"/>
      <c r="AK516" s="56"/>
      <c r="AL516" s="56"/>
      <c r="AM516" s="56"/>
      <c r="AN516" s="80">
        <f t="shared" si="77"/>
        <v>0</v>
      </c>
      <c r="AO516" s="56"/>
      <c r="AP516" s="56"/>
      <c r="AQ516" s="85"/>
      <c r="AR516" s="85">
        <v>20</v>
      </c>
      <c r="AS516" s="85">
        <v>20</v>
      </c>
      <c r="AT516" s="85">
        <v>20</v>
      </c>
      <c r="AU516" s="85">
        <v>20</v>
      </c>
      <c r="AV516" s="85">
        <v>20</v>
      </c>
      <c r="AW516" s="56"/>
      <c r="AX516" s="10"/>
      <c r="AY516" s="71"/>
      <c r="AZ516" s="156" t="e">
        <f>#REF!-#REF!</f>
        <v>#REF!</v>
      </c>
      <c r="BA516" s="156" t="e">
        <f>IF(C516="Scheme",IF(SUM(AJ516:AS516)&gt;0,IF(H516&lt;#REF!,H516-#REF!,0),0),0)</f>
        <v>#REF!</v>
      </c>
      <c r="BB516" s="156">
        <f t="shared" ref="BB516:BB557" si="80">IF(C516="scheme",G516-SUM(AJ516:AS516),0)</f>
        <v>-40</v>
      </c>
      <c r="BC516" s="49" t="s">
        <v>727</v>
      </c>
      <c r="BD516" s="49" t="s">
        <v>728</v>
      </c>
    </row>
    <row r="517" spans="1:56" s="49" customFormat="1" ht="31.5" outlineLevel="1" x14ac:dyDescent="0.25">
      <c r="A517" s="169"/>
      <c r="B517" s="169" t="s">
        <v>612</v>
      </c>
      <c r="C517" s="169" t="s">
        <v>54</v>
      </c>
      <c r="D517" s="29"/>
      <c r="E517" s="140"/>
      <c r="F517" s="69"/>
      <c r="G517" s="192"/>
      <c r="H517" s="216">
        <f>SUM(W517:AB517)</f>
        <v>11</v>
      </c>
      <c r="I517" s="10"/>
      <c r="J517" s="10"/>
      <c r="K517" s="69"/>
      <c r="L517" s="189"/>
      <c r="M517" s="189"/>
      <c r="N517" s="189"/>
      <c r="O517" s="10"/>
      <c r="P517" s="85"/>
      <c r="Q517" s="56"/>
      <c r="R517" s="56"/>
      <c r="S517" s="56"/>
      <c r="T517" s="56">
        <f t="shared" si="76"/>
        <v>0</v>
      </c>
      <c r="U517" s="56"/>
      <c r="V517" s="56"/>
      <c r="W517" s="85"/>
      <c r="X517" s="85">
        <v>5.5</v>
      </c>
      <c r="Y517" s="85">
        <v>5.5</v>
      </c>
      <c r="Z517" s="85"/>
      <c r="AA517" s="85"/>
      <c r="AB517" s="85"/>
      <c r="AC517" s="85"/>
      <c r="AD517" s="85"/>
      <c r="AE517" s="85"/>
      <c r="AF517" s="85"/>
      <c r="AG517" s="85"/>
      <c r="AH517" s="85"/>
      <c r="AI517" s="85"/>
      <c r="AJ517" s="56"/>
      <c r="AK517" s="56"/>
      <c r="AL517" s="56"/>
      <c r="AM517" s="56"/>
      <c r="AN517" s="80">
        <f t="shared" si="77"/>
        <v>0</v>
      </c>
      <c r="AO517" s="56"/>
      <c r="AP517" s="56"/>
      <c r="AQ517" s="85"/>
      <c r="AR517" s="85">
        <v>5.5</v>
      </c>
      <c r="AS517" s="85">
        <v>5.5</v>
      </c>
      <c r="AT517" s="85"/>
      <c r="AU517" s="85"/>
      <c r="AV517" s="85"/>
      <c r="AW517" s="56"/>
      <c r="AX517" s="10"/>
      <c r="AY517" s="71"/>
      <c r="AZ517" s="156" t="e">
        <f>#REF!-#REF!</f>
        <v>#REF!</v>
      </c>
      <c r="BA517" s="156" t="e">
        <f>IF(C517="Scheme",IF(SUM(AJ517:AS517)&gt;0,IF(H517&lt;#REF!,H517-#REF!,0),0),0)</f>
        <v>#REF!</v>
      </c>
      <c r="BB517" s="156">
        <f t="shared" si="80"/>
        <v>-11</v>
      </c>
      <c r="BC517" s="49" t="s">
        <v>727</v>
      </c>
      <c r="BD517" s="49" t="s">
        <v>728</v>
      </c>
    </row>
    <row r="518" spans="1:56" s="49" customFormat="1" ht="31.5" outlineLevel="1" x14ac:dyDescent="0.25">
      <c r="A518" s="169"/>
      <c r="B518" s="169" t="s">
        <v>613</v>
      </c>
      <c r="C518" s="169" t="s">
        <v>54</v>
      </c>
      <c r="D518" s="29"/>
      <c r="E518" s="140"/>
      <c r="F518" s="69"/>
      <c r="G518" s="192"/>
      <c r="H518" s="216">
        <f>SUM(W518:AB518)</f>
        <v>8</v>
      </c>
      <c r="I518" s="10"/>
      <c r="J518" s="10"/>
      <c r="K518" s="69"/>
      <c r="L518" s="189"/>
      <c r="M518" s="189"/>
      <c r="N518" s="189"/>
      <c r="O518" s="10"/>
      <c r="P518" s="85"/>
      <c r="Q518" s="56"/>
      <c r="R518" s="56"/>
      <c r="S518" s="56"/>
      <c r="T518" s="56">
        <f t="shared" si="76"/>
        <v>0</v>
      </c>
      <c r="U518" s="56"/>
      <c r="V518" s="56"/>
      <c r="W518" s="85"/>
      <c r="X518" s="85">
        <v>5</v>
      </c>
      <c r="Y518" s="85">
        <v>3</v>
      </c>
      <c r="Z518" s="85"/>
      <c r="AA518" s="85"/>
      <c r="AB518" s="85"/>
      <c r="AC518" s="85"/>
      <c r="AD518" s="85"/>
      <c r="AE518" s="85"/>
      <c r="AF518" s="85"/>
      <c r="AG518" s="85"/>
      <c r="AH518" s="85"/>
      <c r="AI518" s="85"/>
      <c r="AJ518" s="56"/>
      <c r="AK518" s="56"/>
      <c r="AL518" s="56"/>
      <c r="AM518" s="56"/>
      <c r="AN518" s="80">
        <f t="shared" si="77"/>
        <v>0</v>
      </c>
      <c r="AO518" s="56"/>
      <c r="AP518" s="56"/>
      <c r="AQ518" s="85"/>
      <c r="AR518" s="85">
        <v>5</v>
      </c>
      <c r="AS518" s="85">
        <v>3</v>
      </c>
      <c r="AT518" s="85"/>
      <c r="AU518" s="85"/>
      <c r="AV518" s="85"/>
      <c r="AW518" s="56"/>
      <c r="AX518" s="10"/>
      <c r="AY518" s="71"/>
      <c r="AZ518" s="156" t="e">
        <f>#REF!-#REF!</f>
        <v>#REF!</v>
      </c>
      <c r="BA518" s="156" t="e">
        <f>IF(C518="Scheme",IF(SUM(AJ518:AS518)&gt;0,IF(H518&lt;#REF!,H518-#REF!,0),0),0)</f>
        <v>#REF!</v>
      </c>
      <c r="BB518" s="156">
        <f t="shared" si="80"/>
        <v>-8</v>
      </c>
      <c r="BC518" s="49" t="s">
        <v>727</v>
      </c>
      <c r="BD518" s="49" t="s">
        <v>728</v>
      </c>
    </row>
    <row r="519" spans="1:56" s="49" customFormat="1" ht="31.5" outlineLevel="1" x14ac:dyDescent="0.25">
      <c r="A519" s="169"/>
      <c r="B519" s="169" t="s">
        <v>614</v>
      </c>
      <c r="C519" s="169" t="s">
        <v>54</v>
      </c>
      <c r="D519" s="29"/>
      <c r="E519" s="140"/>
      <c r="F519" s="69"/>
      <c r="G519" s="192"/>
      <c r="H519" s="216">
        <f>SUM(W519:AB519)</f>
        <v>2</v>
      </c>
      <c r="I519" s="10"/>
      <c r="J519" s="10"/>
      <c r="K519" s="69"/>
      <c r="L519" s="189"/>
      <c r="M519" s="189"/>
      <c r="N519" s="189"/>
      <c r="O519" s="10"/>
      <c r="P519" s="85"/>
      <c r="Q519" s="56"/>
      <c r="R519" s="56"/>
      <c r="S519" s="56"/>
      <c r="T519" s="56">
        <f t="shared" si="76"/>
        <v>0</v>
      </c>
      <c r="U519" s="56"/>
      <c r="V519" s="56"/>
      <c r="W519" s="85"/>
      <c r="X519" s="85">
        <v>2</v>
      </c>
      <c r="Y519" s="85"/>
      <c r="Z519" s="85"/>
      <c r="AA519" s="85"/>
      <c r="AB519" s="85"/>
      <c r="AC519" s="85"/>
      <c r="AD519" s="85"/>
      <c r="AE519" s="85"/>
      <c r="AF519" s="85"/>
      <c r="AG519" s="85"/>
      <c r="AH519" s="85"/>
      <c r="AI519" s="85"/>
      <c r="AJ519" s="56"/>
      <c r="AK519" s="56"/>
      <c r="AL519" s="56"/>
      <c r="AM519" s="56"/>
      <c r="AN519" s="80">
        <f t="shared" si="77"/>
        <v>0</v>
      </c>
      <c r="AO519" s="56"/>
      <c r="AP519" s="56"/>
      <c r="AQ519" s="85"/>
      <c r="AR519" s="85">
        <v>2</v>
      </c>
      <c r="AS519" s="85"/>
      <c r="AT519" s="85"/>
      <c r="AU519" s="85"/>
      <c r="AV519" s="85"/>
      <c r="AW519" s="56"/>
      <c r="AX519" s="10"/>
      <c r="AY519" s="71"/>
      <c r="AZ519" s="156" t="e">
        <f>#REF!-#REF!</f>
        <v>#REF!</v>
      </c>
      <c r="BA519" s="156" t="e">
        <f>IF(C519="Scheme",IF(SUM(AJ519:AS519)&gt;0,IF(H519&lt;#REF!,H519-#REF!,0),0),0)</f>
        <v>#REF!</v>
      </c>
      <c r="BB519" s="156">
        <f t="shared" si="80"/>
        <v>-2</v>
      </c>
      <c r="BC519" s="49" t="s">
        <v>727</v>
      </c>
      <c r="BD519" s="49" t="s">
        <v>728</v>
      </c>
    </row>
    <row r="520" spans="1:56" s="49" customFormat="1" ht="94.5" outlineLevel="1" x14ac:dyDescent="0.25">
      <c r="A520" s="25">
        <v>3</v>
      </c>
      <c r="B520" s="26" t="s">
        <v>615</v>
      </c>
      <c r="C520" s="25" t="s">
        <v>53</v>
      </c>
      <c r="D520" s="29"/>
      <c r="E520" s="140"/>
      <c r="F520" s="69"/>
      <c r="G520" s="192"/>
      <c r="H520" s="211">
        <v>56</v>
      </c>
      <c r="I520" s="10"/>
      <c r="J520" s="10"/>
      <c r="K520" s="69"/>
      <c r="L520" s="189"/>
      <c r="M520" s="189"/>
      <c r="N520" s="189"/>
      <c r="O520" s="10"/>
      <c r="P520" s="85"/>
      <c r="Q520" s="56"/>
      <c r="R520" s="56"/>
      <c r="S520" s="56"/>
      <c r="T520" s="56">
        <f t="shared" ref="T520:T583" si="81">SUM(P520:S520)</f>
        <v>0</v>
      </c>
      <c r="U520" s="56"/>
      <c r="V520" s="56"/>
      <c r="W520" s="85"/>
      <c r="X520" s="85"/>
      <c r="Y520" s="85"/>
      <c r="Z520" s="85"/>
      <c r="AA520" s="85"/>
      <c r="AB520" s="85"/>
      <c r="AC520" s="85"/>
      <c r="AD520" s="85"/>
      <c r="AE520" s="85"/>
      <c r="AF520" s="85"/>
      <c r="AG520" s="85"/>
      <c r="AH520" s="85"/>
      <c r="AI520" s="85"/>
      <c r="AJ520" s="56"/>
      <c r="AK520" s="56"/>
      <c r="AL520" s="56"/>
      <c r="AM520" s="56"/>
      <c r="AN520" s="80">
        <f t="shared" ref="AN520:AN583" si="82">SUM(AJ520:AM520)</f>
        <v>0</v>
      </c>
      <c r="AO520" s="56"/>
      <c r="AP520" s="56"/>
      <c r="AQ520" s="85"/>
      <c r="AR520" s="85"/>
      <c r="AS520" s="85"/>
      <c r="AT520" s="85"/>
      <c r="AU520" s="85"/>
      <c r="AV520" s="85"/>
      <c r="AW520" s="56"/>
      <c r="AX520" s="10"/>
      <c r="AY520" s="71"/>
      <c r="AZ520" s="156" t="e">
        <f>#REF!-#REF!</f>
        <v>#REF!</v>
      </c>
      <c r="BA520" s="156">
        <f>IF(C520="Scheme",IF(SUM(AJ520:AS520)&gt;0,IF(H520&lt;#REF!,H520-#REF!,0),0),0)</f>
        <v>0</v>
      </c>
      <c r="BB520" s="156">
        <f t="shared" si="80"/>
        <v>0</v>
      </c>
    </row>
    <row r="521" spans="1:56" s="49" customFormat="1" ht="285" outlineLevel="1" x14ac:dyDescent="0.25">
      <c r="A521" s="169"/>
      <c r="B521" s="169" t="s">
        <v>615</v>
      </c>
      <c r="C521" s="169" t="s">
        <v>54</v>
      </c>
      <c r="D521" s="29"/>
      <c r="E521" s="140"/>
      <c r="F521" s="69"/>
      <c r="G521" s="192"/>
      <c r="H521" s="216">
        <f>SUM(W521:AB521)</f>
        <v>56</v>
      </c>
      <c r="I521" s="10"/>
      <c r="J521" s="10"/>
      <c r="K521" s="69"/>
      <c r="L521" s="189"/>
      <c r="M521" s="189"/>
      <c r="N521" s="189"/>
      <c r="O521" s="300" t="s">
        <v>880</v>
      </c>
      <c r="P521" s="85"/>
      <c r="Q521" s="56"/>
      <c r="R521" s="56"/>
      <c r="S521" s="56"/>
      <c r="T521" s="56">
        <f t="shared" si="81"/>
        <v>0</v>
      </c>
      <c r="U521" s="56"/>
      <c r="V521" s="56"/>
      <c r="W521" s="85"/>
      <c r="X521" s="85">
        <v>28</v>
      </c>
      <c r="Y521" s="85">
        <v>28</v>
      </c>
      <c r="Z521" s="85"/>
      <c r="AA521" s="85"/>
      <c r="AB521" s="85"/>
      <c r="AC521" s="85"/>
      <c r="AD521" s="85"/>
      <c r="AE521" s="85"/>
      <c r="AF521" s="85"/>
      <c r="AG521" s="85"/>
      <c r="AH521" s="85"/>
      <c r="AI521" s="85"/>
      <c r="AJ521" s="56"/>
      <c r="AK521" s="56"/>
      <c r="AL521" s="56"/>
      <c r="AM521" s="56"/>
      <c r="AN521" s="80">
        <f t="shared" si="82"/>
        <v>0</v>
      </c>
      <c r="AO521" s="56"/>
      <c r="AP521" s="56"/>
      <c r="AQ521" s="85"/>
      <c r="AR521" s="85">
        <v>28</v>
      </c>
      <c r="AS521" s="85">
        <v>28</v>
      </c>
      <c r="AT521" s="85"/>
      <c r="AU521" s="85"/>
      <c r="AV521" s="85"/>
      <c r="AW521" s="56"/>
      <c r="AX521" s="10"/>
      <c r="AY521" s="71"/>
      <c r="AZ521" s="156" t="e">
        <f>#REF!-#REF!</f>
        <v>#REF!</v>
      </c>
      <c r="BA521" s="156" t="e">
        <f>IF(C521="Scheme",IF(SUM(AJ521:AS521)&gt;0,IF(H521&lt;#REF!,H521-#REF!,0),0),0)</f>
        <v>#REF!</v>
      </c>
      <c r="BB521" s="156">
        <f t="shared" si="80"/>
        <v>-56</v>
      </c>
      <c r="BC521" s="49" t="s">
        <v>727</v>
      </c>
      <c r="BD521" s="49" t="s">
        <v>728</v>
      </c>
    </row>
    <row r="522" spans="1:56" s="49" customFormat="1" ht="47.25" outlineLevel="1" x14ac:dyDescent="0.25">
      <c r="A522" s="25">
        <v>4</v>
      </c>
      <c r="B522" s="26" t="s">
        <v>616</v>
      </c>
      <c r="C522" s="25" t="s">
        <v>53</v>
      </c>
      <c r="D522" s="29"/>
      <c r="E522" s="140"/>
      <c r="F522" s="69"/>
      <c r="G522" s="192"/>
      <c r="H522" s="210">
        <v>58.37</v>
      </c>
      <c r="I522" s="10"/>
      <c r="J522" s="10"/>
      <c r="K522" s="69"/>
      <c r="L522" s="189"/>
      <c r="M522" s="189"/>
      <c r="N522" s="189"/>
      <c r="O522" s="300" t="s">
        <v>881</v>
      </c>
      <c r="P522" s="85"/>
      <c r="Q522" s="56"/>
      <c r="R522" s="56"/>
      <c r="S522" s="56"/>
      <c r="T522" s="56">
        <f t="shared" si="81"/>
        <v>0</v>
      </c>
      <c r="U522" s="56"/>
      <c r="V522" s="56"/>
      <c r="W522" s="85"/>
      <c r="X522" s="85"/>
      <c r="Y522" s="85"/>
      <c r="Z522" s="85"/>
      <c r="AA522" s="85"/>
      <c r="AB522" s="85"/>
      <c r="AC522" s="85"/>
      <c r="AD522" s="85"/>
      <c r="AE522" s="85"/>
      <c r="AF522" s="85"/>
      <c r="AG522" s="85"/>
      <c r="AH522" s="85"/>
      <c r="AI522" s="85"/>
      <c r="AJ522" s="56"/>
      <c r="AK522" s="56"/>
      <c r="AL522" s="56"/>
      <c r="AM522" s="56"/>
      <c r="AN522" s="80">
        <f t="shared" si="82"/>
        <v>0</v>
      </c>
      <c r="AO522" s="56"/>
      <c r="AP522" s="56"/>
      <c r="AQ522" s="85"/>
      <c r="AR522" s="85"/>
      <c r="AS522" s="85"/>
      <c r="AT522" s="85"/>
      <c r="AU522" s="85"/>
      <c r="AV522" s="85"/>
      <c r="AW522" s="56"/>
      <c r="AX522" s="10"/>
      <c r="AY522" s="71"/>
      <c r="AZ522" s="156" t="e">
        <f>#REF!-#REF!</f>
        <v>#REF!</v>
      </c>
      <c r="BA522" s="156">
        <f>IF(C522="Scheme",IF(SUM(AJ522:AS522)&gt;0,IF(H522&lt;#REF!,H522-#REF!,0),0),0)</f>
        <v>0</v>
      </c>
      <c r="BB522" s="156">
        <f t="shared" si="80"/>
        <v>0</v>
      </c>
    </row>
    <row r="523" spans="1:56" s="49" customFormat="1" ht="409.5" outlineLevel="1" x14ac:dyDescent="0.25">
      <c r="A523" s="169"/>
      <c r="B523" s="169" t="s">
        <v>617</v>
      </c>
      <c r="C523" s="169" t="s">
        <v>54</v>
      </c>
      <c r="D523" s="29"/>
      <c r="E523" s="140"/>
      <c r="F523" s="69"/>
      <c r="G523" s="192"/>
      <c r="H523" s="216">
        <f>SUM(W523:AB523)</f>
        <v>20.190000000000001</v>
      </c>
      <c r="I523" s="10"/>
      <c r="J523" s="10"/>
      <c r="K523" s="69"/>
      <c r="L523" s="189"/>
      <c r="M523" s="189"/>
      <c r="N523" s="189"/>
      <c r="O523" s="300" t="s">
        <v>882</v>
      </c>
      <c r="P523" s="85"/>
      <c r="Q523" s="56"/>
      <c r="R523" s="56"/>
      <c r="S523" s="56"/>
      <c r="T523" s="56">
        <f t="shared" si="81"/>
        <v>0</v>
      </c>
      <c r="U523" s="56"/>
      <c r="V523" s="56"/>
      <c r="W523" s="85"/>
      <c r="X523" s="85">
        <v>20.190000000000001</v>
      </c>
      <c r="Y523" s="85"/>
      <c r="Z523" s="85"/>
      <c r="AA523" s="85"/>
      <c r="AB523" s="85"/>
      <c r="AC523" s="85"/>
      <c r="AD523" s="85"/>
      <c r="AE523" s="85"/>
      <c r="AF523" s="85"/>
      <c r="AG523" s="85"/>
      <c r="AH523" s="85"/>
      <c r="AI523" s="85"/>
      <c r="AJ523" s="56"/>
      <c r="AK523" s="56"/>
      <c r="AL523" s="56"/>
      <c r="AM523" s="56"/>
      <c r="AN523" s="80">
        <f t="shared" si="82"/>
        <v>0</v>
      </c>
      <c r="AO523" s="56"/>
      <c r="AP523" s="56"/>
      <c r="AQ523" s="85"/>
      <c r="AR523" s="85">
        <v>20.190000000000001</v>
      </c>
      <c r="AS523" s="85"/>
      <c r="AT523" s="85"/>
      <c r="AU523" s="85"/>
      <c r="AV523" s="85"/>
      <c r="AW523" s="56"/>
      <c r="AX523" s="10"/>
      <c r="AY523" s="71"/>
      <c r="AZ523" s="156" t="e">
        <f>#REF!-#REF!</f>
        <v>#REF!</v>
      </c>
      <c r="BA523" s="156" t="e">
        <f>IF(C523="Scheme",IF(SUM(AJ523:AS523)&gt;0,IF(H523&lt;#REF!,H523-#REF!,0),0),0)</f>
        <v>#REF!</v>
      </c>
      <c r="BB523" s="156">
        <f t="shared" si="80"/>
        <v>-20.190000000000001</v>
      </c>
      <c r="BC523" s="49" t="s">
        <v>727</v>
      </c>
      <c r="BD523" s="49" t="s">
        <v>728</v>
      </c>
    </row>
    <row r="524" spans="1:56" s="49" customFormat="1" ht="345" outlineLevel="1" x14ac:dyDescent="0.25">
      <c r="A524" s="169"/>
      <c r="B524" s="169" t="s">
        <v>618</v>
      </c>
      <c r="C524" s="169" t="s">
        <v>54</v>
      </c>
      <c r="D524" s="29"/>
      <c r="E524" s="140"/>
      <c r="F524" s="69"/>
      <c r="G524" s="192"/>
      <c r="H524" s="216">
        <f>SUM(W524:AB524)</f>
        <v>38.18</v>
      </c>
      <c r="I524" s="10"/>
      <c r="J524" s="10"/>
      <c r="K524" s="69"/>
      <c r="L524" s="189"/>
      <c r="M524" s="189"/>
      <c r="N524" s="189"/>
      <c r="O524" s="300" t="s">
        <v>883</v>
      </c>
      <c r="P524" s="85"/>
      <c r="Q524" s="56"/>
      <c r="R524" s="56"/>
      <c r="S524" s="56"/>
      <c r="T524" s="56">
        <f t="shared" si="81"/>
        <v>0</v>
      </c>
      <c r="U524" s="56"/>
      <c r="V524" s="56"/>
      <c r="W524" s="85"/>
      <c r="X524" s="85">
        <v>18.809999999999999</v>
      </c>
      <c r="Y524" s="85">
        <v>19.37</v>
      </c>
      <c r="Z524" s="85"/>
      <c r="AA524" s="85"/>
      <c r="AB524" s="85"/>
      <c r="AC524" s="85"/>
      <c r="AD524" s="85"/>
      <c r="AE524" s="85"/>
      <c r="AF524" s="85"/>
      <c r="AG524" s="85"/>
      <c r="AH524" s="85"/>
      <c r="AI524" s="85"/>
      <c r="AJ524" s="56"/>
      <c r="AK524" s="56"/>
      <c r="AL524" s="56"/>
      <c r="AM524" s="56"/>
      <c r="AN524" s="80">
        <f t="shared" si="82"/>
        <v>0</v>
      </c>
      <c r="AO524" s="56"/>
      <c r="AP524" s="56"/>
      <c r="AQ524" s="85"/>
      <c r="AR524" s="85">
        <v>18.809999999999999</v>
      </c>
      <c r="AS524" s="85">
        <v>19.37</v>
      </c>
      <c r="AT524" s="85"/>
      <c r="AU524" s="85"/>
      <c r="AV524" s="85"/>
      <c r="AW524" s="56"/>
      <c r="AX524" s="10"/>
      <c r="AY524" s="71"/>
      <c r="AZ524" s="156" t="e">
        <f>#REF!-#REF!</f>
        <v>#REF!</v>
      </c>
      <c r="BA524" s="156" t="e">
        <f>IF(C524="Scheme",IF(SUM(AJ524:AS524)&gt;0,IF(H524&lt;#REF!,H524-#REF!,0),0),0)</f>
        <v>#REF!</v>
      </c>
      <c r="BB524" s="156">
        <f t="shared" si="80"/>
        <v>-38.18</v>
      </c>
      <c r="BC524" s="49" t="s">
        <v>727</v>
      </c>
      <c r="BD524" s="49" t="s">
        <v>728</v>
      </c>
    </row>
    <row r="525" spans="1:56" s="49" customFormat="1" ht="63" outlineLevel="1" x14ac:dyDescent="0.25">
      <c r="A525" s="25">
        <v>5</v>
      </c>
      <c r="B525" s="26" t="s">
        <v>619</v>
      </c>
      <c r="C525" s="25" t="s">
        <v>53</v>
      </c>
      <c r="D525" s="29"/>
      <c r="E525" s="140"/>
      <c r="F525" s="69"/>
      <c r="G525" s="192"/>
      <c r="H525" s="218">
        <f>H526</f>
        <v>27.55</v>
      </c>
      <c r="I525" s="10"/>
      <c r="J525" s="10"/>
      <c r="K525" s="69"/>
      <c r="L525" s="189"/>
      <c r="M525" s="189"/>
      <c r="N525" s="189"/>
      <c r="O525" s="10"/>
      <c r="P525" s="85"/>
      <c r="Q525" s="56"/>
      <c r="R525" s="56"/>
      <c r="S525" s="56"/>
      <c r="T525" s="56">
        <f t="shared" si="81"/>
        <v>0</v>
      </c>
      <c r="U525" s="56"/>
      <c r="V525" s="56"/>
      <c r="W525" s="85"/>
      <c r="X525" s="85"/>
      <c r="Y525" s="85"/>
      <c r="Z525" s="85"/>
      <c r="AA525" s="85"/>
      <c r="AB525" s="85"/>
      <c r="AC525" s="85"/>
      <c r="AD525" s="85"/>
      <c r="AE525" s="85"/>
      <c r="AF525" s="85"/>
      <c r="AG525" s="85"/>
      <c r="AH525" s="85"/>
      <c r="AI525" s="85"/>
      <c r="AJ525" s="56"/>
      <c r="AK525" s="56"/>
      <c r="AL525" s="56"/>
      <c r="AM525" s="56"/>
      <c r="AN525" s="80">
        <f t="shared" si="82"/>
        <v>0</v>
      </c>
      <c r="AO525" s="56"/>
      <c r="AP525" s="56"/>
      <c r="AQ525" s="85"/>
      <c r="AR525" s="85"/>
      <c r="AS525" s="85"/>
      <c r="AT525" s="85"/>
      <c r="AU525" s="85"/>
      <c r="AV525" s="85"/>
      <c r="AW525" s="56"/>
      <c r="AX525" s="10"/>
      <c r="AY525" s="71"/>
      <c r="AZ525" s="156" t="e">
        <f>#REF!-#REF!</f>
        <v>#REF!</v>
      </c>
      <c r="BA525" s="156">
        <f>IF(C525="Scheme",IF(SUM(AJ525:AS525)&gt;0,IF(H525&lt;#REF!,H525-#REF!,0),0),0)</f>
        <v>0</v>
      </c>
      <c r="BB525" s="156">
        <f t="shared" si="80"/>
        <v>0</v>
      </c>
    </row>
    <row r="526" spans="1:56" s="49" customFormat="1" ht="409.5" outlineLevel="1" x14ac:dyDescent="0.25">
      <c r="A526" s="169"/>
      <c r="B526" s="169" t="s">
        <v>619</v>
      </c>
      <c r="C526" s="169" t="s">
        <v>54</v>
      </c>
      <c r="D526" s="29"/>
      <c r="E526" s="140"/>
      <c r="F526" s="69"/>
      <c r="G526" s="192"/>
      <c r="H526" s="216">
        <f>SUM(W526:AB526)</f>
        <v>27.55</v>
      </c>
      <c r="I526" s="10"/>
      <c r="J526" s="10"/>
      <c r="K526" s="69"/>
      <c r="L526" s="189"/>
      <c r="M526" s="189"/>
      <c r="N526" s="189"/>
      <c r="O526" s="300" t="s">
        <v>884</v>
      </c>
      <c r="P526" s="85"/>
      <c r="Q526" s="56"/>
      <c r="R526" s="56"/>
      <c r="S526" s="56"/>
      <c r="T526" s="56">
        <f t="shared" si="81"/>
        <v>0</v>
      </c>
      <c r="U526" s="56"/>
      <c r="V526" s="56"/>
      <c r="W526" s="85"/>
      <c r="X526" s="85">
        <v>17.55</v>
      </c>
      <c r="Y526" s="85">
        <v>10</v>
      </c>
      <c r="Z526" s="85"/>
      <c r="AA526" s="85"/>
      <c r="AB526" s="85"/>
      <c r="AC526" s="85"/>
      <c r="AD526" s="85"/>
      <c r="AE526" s="85"/>
      <c r="AF526" s="85"/>
      <c r="AG526" s="85"/>
      <c r="AH526" s="85"/>
      <c r="AI526" s="85"/>
      <c r="AJ526" s="56"/>
      <c r="AK526" s="56"/>
      <c r="AL526" s="56"/>
      <c r="AM526" s="56"/>
      <c r="AN526" s="80">
        <f t="shared" si="82"/>
        <v>0</v>
      </c>
      <c r="AO526" s="56"/>
      <c r="AP526" s="56"/>
      <c r="AQ526" s="85"/>
      <c r="AR526" s="85">
        <v>17.55</v>
      </c>
      <c r="AS526" s="85">
        <v>10</v>
      </c>
      <c r="AT526" s="85"/>
      <c r="AU526" s="85"/>
      <c r="AV526" s="85"/>
      <c r="AW526" s="56"/>
      <c r="AX526" s="10"/>
      <c r="AY526" s="71"/>
      <c r="AZ526" s="156" t="e">
        <f>#REF!-#REF!</f>
        <v>#REF!</v>
      </c>
      <c r="BA526" s="156" t="e">
        <f>IF(C526="Scheme",IF(SUM(AJ526:AS526)&gt;0,IF(H526&lt;#REF!,H526-#REF!,0),0),0)</f>
        <v>#REF!</v>
      </c>
      <c r="BB526" s="156">
        <f t="shared" si="80"/>
        <v>-27.55</v>
      </c>
      <c r="BC526" s="49" t="s">
        <v>727</v>
      </c>
      <c r="BD526" s="49" t="s">
        <v>728</v>
      </c>
    </row>
    <row r="527" spans="1:56" s="49" customFormat="1" ht="47.25" outlineLevel="1" x14ac:dyDescent="0.25">
      <c r="A527" s="25">
        <v>6</v>
      </c>
      <c r="B527" s="26" t="s">
        <v>620</v>
      </c>
      <c r="C527" s="25" t="s">
        <v>53</v>
      </c>
      <c r="D527" s="29"/>
      <c r="E527" s="140"/>
      <c r="F527" s="69"/>
      <c r="G527" s="192"/>
      <c r="H527" s="211">
        <v>81.06</v>
      </c>
      <c r="I527" s="10"/>
      <c r="J527" s="10"/>
      <c r="K527" s="69"/>
      <c r="L527" s="189"/>
      <c r="M527" s="189"/>
      <c r="N527" s="189"/>
      <c r="O527" s="10"/>
      <c r="P527" s="85"/>
      <c r="Q527" s="56"/>
      <c r="R527" s="56"/>
      <c r="S527" s="56"/>
      <c r="T527" s="56">
        <f t="shared" si="81"/>
        <v>0</v>
      </c>
      <c r="U527" s="56"/>
      <c r="V527" s="56"/>
      <c r="W527" s="85"/>
      <c r="X527" s="85"/>
      <c r="Y527" s="85"/>
      <c r="Z527" s="85"/>
      <c r="AA527" s="85"/>
      <c r="AB527" s="85"/>
      <c r="AC527" s="85"/>
      <c r="AD527" s="85"/>
      <c r="AE527" s="85"/>
      <c r="AF527" s="85"/>
      <c r="AG527" s="85"/>
      <c r="AH527" s="85"/>
      <c r="AI527" s="85"/>
      <c r="AJ527" s="56"/>
      <c r="AK527" s="56"/>
      <c r="AL527" s="56"/>
      <c r="AM527" s="56"/>
      <c r="AN527" s="80">
        <f t="shared" si="82"/>
        <v>0</v>
      </c>
      <c r="AO527" s="56"/>
      <c r="AP527" s="56"/>
      <c r="AQ527" s="85"/>
      <c r="AR527" s="85"/>
      <c r="AS527" s="85"/>
      <c r="AT527" s="85"/>
      <c r="AU527" s="85"/>
      <c r="AV527" s="85"/>
      <c r="AW527" s="56"/>
      <c r="AX527" s="10"/>
      <c r="AY527" s="71"/>
      <c r="AZ527" s="156" t="e">
        <f>#REF!-#REF!</f>
        <v>#REF!</v>
      </c>
      <c r="BA527" s="156">
        <f>IF(C527="Scheme",IF(SUM(AJ527:AS527)&gt;0,IF(H527&lt;#REF!,H527-#REF!,0),0),0)</f>
        <v>0</v>
      </c>
      <c r="BB527" s="156">
        <f t="shared" si="80"/>
        <v>0</v>
      </c>
    </row>
    <row r="528" spans="1:56" s="49" customFormat="1" ht="409.5" outlineLevel="1" x14ac:dyDescent="0.25">
      <c r="A528" s="169"/>
      <c r="B528" s="169" t="s">
        <v>621</v>
      </c>
      <c r="C528" s="169" t="s">
        <v>54</v>
      </c>
      <c r="D528" s="29"/>
      <c r="E528" s="140"/>
      <c r="F528" s="69"/>
      <c r="G528" s="192"/>
      <c r="H528" s="216">
        <f>SUM(W528:AB528)</f>
        <v>81.06</v>
      </c>
      <c r="I528" s="10"/>
      <c r="J528" s="10"/>
      <c r="K528" s="69"/>
      <c r="L528" s="189"/>
      <c r="M528" s="189"/>
      <c r="N528" s="189"/>
      <c r="O528" s="300" t="s">
        <v>885</v>
      </c>
      <c r="P528" s="85"/>
      <c r="Q528" s="56"/>
      <c r="R528" s="56"/>
      <c r="S528" s="56"/>
      <c r="T528" s="56">
        <f t="shared" si="81"/>
        <v>0</v>
      </c>
      <c r="U528" s="56"/>
      <c r="V528" s="56"/>
      <c r="W528" s="85"/>
      <c r="X528" s="85"/>
      <c r="Y528" s="85">
        <v>18.809999999999999</v>
      </c>
      <c r="Z528" s="85">
        <v>19.75</v>
      </c>
      <c r="AA528" s="85">
        <v>20.73</v>
      </c>
      <c r="AB528" s="85">
        <v>21.77</v>
      </c>
      <c r="AC528" s="85"/>
      <c r="AD528" s="85"/>
      <c r="AE528" s="85"/>
      <c r="AF528" s="85"/>
      <c r="AG528" s="85"/>
      <c r="AH528" s="85"/>
      <c r="AI528" s="85"/>
      <c r="AJ528" s="56"/>
      <c r="AK528" s="56"/>
      <c r="AL528" s="56"/>
      <c r="AM528" s="56"/>
      <c r="AN528" s="80">
        <f t="shared" si="82"/>
        <v>0</v>
      </c>
      <c r="AO528" s="56"/>
      <c r="AP528" s="56"/>
      <c r="AQ528" s="85"/>
      <c r="AR528" s="85"/>
      <c r="AS528" s="85">
        <v>18.809999999999999</v>
      </c>
      <c r="AT528" s="85">
        <v>19.75</v>
      </c>
      <c r="AU528" s="85">
        <v>20.73</v>
      </c>
      <c r="AV528" s="85">
        <v>21.77</v>
      </c>
      <c r="AW528" s="56"/>
      <c r="AX528" s="10"/>
      <c r="AY528" s="71"/>
      <c r="AZ528" s="156" t="e">
        <f>#REF!-#REF!</f>
        <v>#REF!</v>
      </c>
      <c r="BA528" s="156" t="e">
        <f>IF(C528="Scheme",IF(SUM(AJ528:AS528)&gt;0,IF(H528&lt;#REF!,H528-#REF!,0),0),0)</f>
        <v>#REF!</v>
      </c>
      <c r="BB528" s="156">
        <f t="shared" si="80"/>
        <v>-18.809999999999999</v>
      </c>
      <c r="BC528" s="49" t="s">
        <v>727</v>
      </c>
      <c r="BD528" s="49" t="s">
        <v>728</v>
      </c>
    </row>
    <row r="529" spans="1:56" s="49" customFormat="1" ht="15.75" outlineLevel="1" x14ac:dyDescent="0.25">
      <c r="A529" s="227"/>
      <c r="B529" s="227" t="s">
        <v>622</v>
      </c>
      <c r="C529" s="227"/>
      <c r="D529" s="29"/>
      <c r="E529" s="140"/>
      <c r="F529" s="69"/>
      <c r="G529" s="192"/>
      <c r="H529" s="10"/>
      <c r="I529" s="10"/>
      <c r="J529" s="10"/>
      <c r="K529" s="69"/>
      <c r="L529" s="189"/>
      <c r="M529" s="189"/>
      <c r="N529" s="189"/>
      <c r="O529" s="10"/>
      <c r="P529" s="85"/>
      <c r="Q529" s="56"/>
      <c r="R529" s="56"/>
      <c r="S529" s="56"/>
      <c r="T529" s="56">
        <f t="shared" si="81"/>
        <v>0</v>
      </c>
      <c r="U529" s="56"/>
      <c r="V529" s="56"/>
      <c r="W529" s="85"/>
      <c r="X529" s="85"/>
      <c r="Y529" s="85"/>
      <c r="Z529" s="85"/>
      <c r="AA529" s="85"/>
      <c r="AB529" s="85"/>
      <c r="AC529" s="85"/>
      <c r="AD529" s="85"/>
      <c r="AE529" s="85"/>
      <c r="AF529" s="85"/>
      <c r="AG529" s="85"/>
      <c r="AH529" s="85"/>
      <c r="AI529" s="85"/>
      <c r="AJ529" s="56"/>
      <c r="AK529" s="56"/>
      <c r="AL529" s="56"/>
      <c r="AM529" s="56"/>
      <c r="AN529" s="80">
        <f t="shared" si="82"/>
        <v>0</v>
      </c>
      <c r="AO529" s="56"/>
      <c r="AP529" s="56"/>
      <c r="AQ529" s="85"/>
      <c r="AR529" s="85"/>
      <c r="AS529" s="85"/>
      <c r="AT529" s="85"/>
      <c r="AU529" s="85"/>
      <c r="AV529" s="85"/>
      <c r="AW529" s="56"/>
      <c r="AX529" s="10"/>
      <c r="AY529" s="71"/>
      <c r="AZ529" s="156" t="e">
        <f>#REF!-#REF!</f>
        <v>#REF!</v>
      </c>
      <c r="BA529" s="156">
        <f>IF(C529="Scheme",IF(SUM(AJ529:AS529)&gt;0,IF(H529&lt;#REF!,H529-#REF!,0),0),0)</f>
        <v>0</v>
      </c>
      <c r="BB529" s="156">
        <f t="shared" si="80"/>
        <v>0</v>
      </c>
    </row>
    <row r="530" spans="1:56" s="49" customFormat="1" ht="31.5" outlineLevel="1" x14ac:dyDescent="0.25">
      <c r="A530" s="25">
        <v>1</v>
      </c>
      <c r="B530" s="26" t="s">
        <v>623</v>
      </c>
      <c r="C530" s="25" t="s">
        <v>53</v>
      </c>
      <c r="D530" s="29"/>
      <c r="E530" s="140"/>
      <c r="F530" s="69"/>
      <c r="G530" s="192"/>
      <c r="H530" s="212">
        <v>95.65</v>
      </c>
      <c r="I530" s="10"/>
      <c r="J530" s="10"/>
      <c r="K530" s="69"/>
      <c r="L530" s="189"/>
      <c r="M530" s="189"/>
      <c r="N530" s="189"/>
      <c r="O530" s="10"/>
      <c r="P530" s="85"/>
      <c r="Q530" s="56"/>
      <c r="R530" s="56"/>
      <c r="S530" s="56"/>
      <c r="T530" s="56">
        <f t="shared" si="81"/>
        <v>0</v>
      </c>
      <c r="U530" s="56"/>
      <c r="V530" s="56"/>
      <c r="W530" s="85"/>
      <c r="X530" s="85"/>
      <c r="Y530" s="85"/>
      <c r="Z530" s="85"/>
      <c r="AA530" s="85"/>
      <c r="AB530" s="85"/>
      <c r="AC530" s="85"/>
      <c r="AD530" s="85"/>
      <c r="AE530" s="85"/>
      <c r="AF530" s="85"/>
      <c r="AG530" s="85"/>
      <c r="AH530" s="85"/>
      <c r="AI530" s="85"/>
      <c r="AJ530" s="56"/>
      <c r="AK530" s="56"/>
      <c r="AL530" s="56"/>
      <c r="AM530" s="56"/>
      <c r="AN530" s="80">
        <f t="shared" si="82"/>
        <v>0</v>
      </c>
      <c r="AO530" s="56"/>
      <c r="AP530" s="56"/>
      <c r="AQ530" s="85"/>
      <c r="AR530" s="85"/>
      <c r="AS530" s="85"/>
      <c r="AT530" s="85"/>
      <c r="AU530" s="85"/>
      <c r="AV530" s="85"/>
      <c r="AW530" s="56"/>
      <c r="AX530" s="10"/>
      <c r="AY530" s="71"/>
      <c r="AZ530" s="156" t="e">
        <f>#REF!-#REF!</f>
        <v>#REF!</v>
      </c>
      <c r="BA530" s="156">
        <f>IF(C530="Scheme",IF(SUM(AJ530:AS530)&gt;0,IF(H530&lt;#REF!,H530-#REF!,0),0),0)</f>
        <v>0</v>
      </c>
      <c r="BB530" s="156">
        <f t="shared" si="80"/>
        <v>0</v>
      </c>
    </row>
    <row r="531" spans="1:56" s="49" customFormat="1" ht="31.5" outlineLevel="1" x14ac:dyDescent="0.25">
      <c r="A531" s="169"/>
      <c r="B531" s="169" t="s">
        <v>624</v>
      </c>
      <c r="C531" s="169" t="s">
        <v>54</v>
      </c>
      <c r="D531" s="29"/>
      <c r="E531" s="140"/>
      <c r="F531" s="69"/>
      <c r="G531" s="192"/>
      <c r="H531" s="216">
        <v>16</v>
      </c>
      <c r="I531" s="10"/>
      <c r="J531" s="10"/>
      <c r="K531" s="69"/>
      <c r="L531" s="189"/>
      <c r="M531" s="189"/>
      <c r="N531" s="189"/>
      <c r="O531" s="10"/>
      <c r="P531" s="85"/>
      <c r="Q531" s="56"/>
      <c r="R531" s="56"/>
      <c r="S531" s="56"/>
      <c r="T531" s="56">
        <f t="shared" si="81"/>
        <v>0</v>
      </c>
      <c r="U531" s="56"/>
      <c r="V531" s="56"/>
      <c r="W531" s="85"/>
      <c r="X531" s="85"/>
      <c r="Y531" s="85"/>
      <c r="Z531" s="85">
        <v>16</v>
      </c>
      <c r="AA531" s="85"/>
      <c r="AB531" s="85"/>
      <c r="AC531" s="85"/>
      <c r="AD531" s="85"/>
      <c r="AE531" s="85"/>
      <c r="AF531" s="85"/>
      <c r="AG531" s="85"/>
      <c r="AH531" s="85"/>
      <c r="AI531" s="85"/>
      <c r="AJ531" s="56"/>
      <c r="AK531" s="56"/>
      <c r="AL531" s="56"/>
      <c r="AM531" s="56"/>
      <c r="AN531" s="80">
        <f t="shared" si="82"/>
        <v>0</v>
      </c>
      <c r="AO531" s="56"/>
      <c r="AP531" s="56"/>
      <c r="AQ531" s="85"/>
      <c r="AR531" s="85"/>
      <c r="AS531" s="85"/>
      <c r="AT531" s="85">
        <v>16</v>
      </c>
      <c r="AU531" s="85"/>
      <c r="AV531" s="85"/>
      <c r="AW531" s="56"/>
      <c r="AX531" s="10"/>
      <c r="AY531" s="71"/>
      <c r="AZ531" s="156" t="e">
        <f>#REF!-#REF!</f>
        <v>#REF!</v>
      </c>
      <c r="BA531" s="156">
        <f>IF(C531="Scheme",IF(SUM(AJ531:AS531)&gt;0,IF(H531&lt;#REF!,H531-#REF!,0),0),0)</f>
        <v>0</v>
      </c>
      <c r="BB531" s="156">
        <f t="shared" si="80"/>
        <v>0</v>
      </c>
      <c r="BC531" s="49" t="s">
        <v>727</v>
      </c>
      <c r="BD531" s="49" t="s">
        <v>728</v>
      </c>
    </row>
    <row r="532" spans="1:56" s="49" customFormat="1" ht="47.25" outlineLevel="1" x14ac:dyDescent="0.25">
      <c r="A532" s="169"/>
      <c r="B532" s="169" t="s">
        <v>625</v>
      </c>
      <c r="C532" s="169" t="s">
        <v>54</v>
      </c>
      <c r="D532" s="29"/>
      <c r="E532" s="140"/>
      <c r="F532" s="69"/>
      <c r="G532" s="192"/>
      <c r="H532" s="216">
        <f>SUM(W532:AB532)</f>
        <v>85.529939999999996</v>
      </c>
      <c r="I532" s="10"/>
      <c r="J532" s="10"/>
      <c r="K532" s="69"/>
      <c r="L532" s="189"/>
      <c r="M532" s="189"/>
      <c r="N532" s="189"/>
      <c r="O532" s="10"/>
      <c r="P532" s="85"/>
      <c r="Q532" s="56"/>
      <c r="R532" s="56"/>
      <c r="S532" s="56"/>
      <c r="T532" s="56">
        <f t="shared" si="81"/>
        <v>0</v>
      </c>
      <c r="U532" s="56"/>
      <c r="V532" s="56"/>
      <c r="W532" s="85"/>
      <c r="X532" s="85"/>
      <c r="Y532" s="85"/>
      <c r="Z532" s="85"/>
      <c r="AA532" s="85">
        <v>85.529939999999996</v>
      </c>
      <c r="AB532" s="85"/>
      <c r="AC532" s="85"/>
      <c r="AD532" s="85"/>
      <c r="AE532" s="85"/>
      <c r="AF532" s="85"/>
      <c r="AG532" s="85"/>
      <c r="AH532" s="85"/>
      <c r="AI532" s="85"/>
      <c r="AJ532" s="56"/>
      <c r="AK532" s="56"/>
      <c r="AL532" s="56"/>
      <c r="AM532" s="56"/>
      <c r="AN532" s="80">
        <f t="shared" si="82"/>
        <v>0</v>
      </c>
      <c r="AO532" s="56"/>
      <c r="AP532" s="56"/>
      <c r="AQ532" s="85"/>
      <c r="AR532" s="85"/>
      <c r="AS532" s="85"/>
      <c r="AT532" s="85"/>
      <c r="AU532" s="85">
        <v>85.529939999999996</v>
      </c>
      <c r="AV532" s="85"/>
      <c r="AW532" s="56"/>
      <c r="AX532" s="10"/>
      <c r="AY532" s="71"/>
      <c r="AZ532" s="156" t="e">
        <f>#REF!-#REF!</f>
        <v>#REF!</v>
      </c>
      <c r="BA532" s="156">
        <f>IF(C532="Scheme",IF(SUM(AJ532:AS532)&gt;0,IF(H532&lt;#REF!,H532-#REF!,0),0),0)</f>
        <v>0</v>
      </c>
      <c r="BB532" s="156">
        <f t="shared" si="80"/>
        <v>0</v>
      </c>
      <c r="BC532" s="49" t="s">
        <v>738</v>
      </c>
      <c r="BD532" s="49" t="s">
        <v>728</v>
      </c>
    </row>
    <row r="533" spans="1:56" s="49" customFormat="1" ht="16.5" outlineLevel="1" x14ac:dyDescent="0.25">
      <c r="A533" s="227"/>
      <c r="B533" s="227" t="s">
        <v>626</v>
      </c>
      <c r="C533" s="227"/>
      <c r="D533" s="29"/>
      <c r="E533" s="140"/>
      <c r="F533" s="69"/>
      <c r="G533" s="192"/>
      <c r="H533" s="212"/>
      <c r="I533" s="10"/>
      <c r="J533" s="10"/>
      <c r="K533" s="69"/>
      <c r="L533" s="189"/>
      <c r="M533" s="189"/>
      <c r="N533" s="189"/>
      <c r="O533" s="10"/>
      <c r="P533" s="85"/>
      <c r="Q533" s="56"/>
      <c r="R533" s="56"/>
      <c r="S533" s="56"/>
      <c r="T533" s="56">
        <f t="shared" si="81"/>
        <v>0</v>
      </c>
      <c r="U533" s="56"/>
      <c r="V533" s="56"/>
      <c r="W533" s="85"/>
      <c r="X533" s="85"/>
      <c r="Y533" s="85"/>
      <c r="Z533" s="85"/>
      <c r="AA533" s="85"/>
      <c r="AB533" s="85"/>
      <c r="AC533" s="85"/>
      <c r="AD533" s="85"/>
      <c r="AE533" s="85"/>
      <c r="AF533" s="85"/>
      <c r="AG533" s="85"/>
      <c r="AH533" s="85"/>
      <c r="AI533" s="85"/>
      <c r="AJ533" s="56"/>
      <c r="AK533" s="56"/>
      <c r="AL533" s="56"/>
      <c r="AM533" s="56"/>
      <c r="AN533" s="80">
        <f t="shared" si="82"/>
        <v>0</v>
      </c>
      <c r="AO533" s="56"/>
      <c r="AP533" s="56"/>
      <c r="AQ533" s="85"/>
      <c r="AR533" s="85"/>
      <c r="AS533" s="85"/>
      <c r="AT533" s="85"/>
      <c r="AU533" s="85"/>
      <c r="AV533" s="85"/>
      <c r="AW533" s="56"/>
      <c r="AX533" s="10"/>
      <c r="AY533" s="71"/>
      <c r="AZ533" s="156" t="e">
        <f>#REF!-#REF!</f>
        <v>#REF!</v>
      </c>
      <c r="BA533" s="156">
        <f>IF(C533="Scheme",IF(SUM(AJ533:AS533)&gt;0,IF(H533&lt;#REF!,H533-#REF!,0),0),0)</f>
        <v>0</v>
      </c>
      <c r="BB533" s="156">
        <f t="shared" si="80"/>
        <v>0</v>
      </c>
    </row>
    <row r="534" spans="1:56" s="49" customFormat="1" ht="78.75" outlineLevel="1" x14ac:dyDescent="0.25">
      <c r="A534" s="25">
        <v>1</v>
      </c>
      <c r="B534" s="26" t="s">
        <v>627</v>
      </c>
      <c r="C534" s="25" t="s">
        <v>53</v>
      </c>
      <c r="D534" s="29"/>
      <c r="E534" s="140"/>
      <c r="F534" s="69"/>
      <c r="G534" s="192"/>
      <c r="H534" s="212">
        <v>38</v>
      </c>
      <c r="I534" s="10"/>
      <c r="J534" s="10"/>
      <c r="K534" s="69"/>
      <c r="L534" s="189"/>
      <c r="M534" s="189"/>
      <c r="N534" s="189"/>
      <c r="O534" s="10"/>
      <c r="P534" s="85"/>
      <c r="Q534" s="56"/>
      <c r="R534" s="56"/>
      <c r="S534" s="56"/>
      <c r="T534" s="56">
        <f t="shared" si="81"/>
        <v>0</v>
      </c>
      <c r="U534" s="56"/>
      <c r="V534" s="56"/>
      <c r="W534" s="85"/>
      <c r="X534" s="85"/>
      <c r="Y534" s="85"/>
      <c r="Z534" s="85"/>
      <c r="AA534" s="85"/>
      <c r="AB534" s="85"/>
      <c r="AC534" s="85"/>
      <c r="AD534" s="85"/>
      <c r="AE534" s="85"/>
      <c r="AF534" s="85"/>
      <c r="AG534" s="85"/>
      <c r="AH534" s="85"/>
      <c r="AI534" s="85"/>
      <c r="AJ534" s="56"/>
      <c r="AK534" s="56"/>
      <c r="AL534" s="56"/>
      <c r="AM534" s="56"/>
      <c r="AN534" s="80">
        <f t="shared" si="82"/>
        <v>0</v>
      </c>
      <c r="AO534" s="56"/>
      <c r="AP534" s="56"/>
      <c r="AQ534" s="85"/>
      <c r="AR534" s="85"/>
      <c r="AS534" s="85"/>
      <c r="AT534" s="85"/>
      <c r="AU534" s="85"/>
      <c r="AV534" s="85"/>
      <c r="AW534" s="56"/>
      <c r="AX534" s="10"/>
      <c r="AY534" s="71"/>
      <c r="AZ534" s="156" t="e">
        <f>#REF!-#REF!</f>
        <v>#REF!</v>
      </c>
      <c r="BA534" s="156">
        <f>IF(C534="Scheme",IF(SUM(AJ534:AS534)&gt;0,IF(H534&lt;#REF!,H534-#REF!,0),0),0)</f>
        <v>0</v>
      </c>
      <c r="BB534" s="156">
        <f t="shared" si="80"/>
        <v>0</v>
      </c>
    </row>
    <row r="535" spans="1:56" s="49" customFormat="1" ht="47.25" outlineLevel="1" x14ac:dyDescent="0.25">
      <c r="A535" s="169"/>
      <c r="B535" s="169" t="s">
        <v>628</v>
      </c>
      <c r="C535" s="169" t="s">
        <v>54</v>
      </c>
      <c r="D535" s="29"/>
      <c r="E535" s="140"/>
      <c r="F535" s="69"/>
      <c r="G535" s="192"/>
      <c r="H535" s="216">
        <f>SUM(W535:AB535)</f>
        <v>16</v>
      </c>
      <c r="I535" s="10"/>
      <c r="J535" s="10"/>
      <c r="K535" s="69"/>
      <c r="L535" s="189"/>
      <c r="M535" s="189"/>
      <c r="N535" s="189"/>
      <c r="O535" s="10"/>
      <c r="P535" s="85"/>
      <c r="Q535" s="56"/>
      <c r="R535" s="56"/>
      <c r="S535" s="56"/>
      <c r="T535" s="56">
        <f t="shared" si="81"/>
        <v>0</v>
      </c>
      <c r="U535" s="56"/>
      <c r="V535" s="56"/>
      <c r="W535" s="85"/>
      <c r="X535" s="205">
        <v>16</v>
      </c>
      <c r="Y535" s="85"/>
      <c r="Z535" s="85"/>
      <c r="AA535" s="85"/>
      <c r="AB535" s="85"/>
      <c r="AC535" s="85"/>
      <c r="AD535" s="85"/>
      <c r="AE535" s="85"/>
      <c r="AF535" s="85"/>
      <c r="AG535" s="85"/>
      <c r="AH535" s="85"/>
      <c r="AI535" s="85"/>
      <c r="AJ535" s="56"/>
      <c r="AK535" s="56"/>
      <c r="AL535" s="56"/>
      <c r="AM535" s="56"/>
      <c r="AN535" s="80">
        <f t="shared" si="82"/>
        <v>0</v>
      </c>
      <c r="AO535" s="56"/>
      <c r="AP535" s="56"/>
      <c r="AQ535" s="85"/>
      <c r="AR535" s="205">
        <v>16</v>
      </c>
      <c r="AS535" s="85"/>
      <c r="AT535" s="85"/>
      <c r="AU535" s="85"/>
      <c r="AV535" s="85"/>
      <c r="AW535" s="56"/>
      <c r="AX535" s="10"/>
      <c r="AY535" s="71"/>
      <c r="AZ535" s="156" t="e">
        <f>#REF!-#REF!</f>
        <v>#REF!</v>
      </c>
      <c r="BA535" s="156" t="e">
        <f>IF(C535="Scheme",IF(SUM(AJ535:AS535)&gt;0,IF(H535&lt;#REF!,H535-#REF!,0),0),0)</f>
        <v>#REF!</v>
      </c>
      <c r="BB535" s="156">
        <f t="shared" si="80"/>
        <v>-16</v>
      </c>
      <c r="BC535" s="49" t="s">
        <v>727</v>
      </c>
      <c r="BD535" s="49" t="s">
        <v>728</v>
      </c>
    </row>
    <row r="536" spans="1:56" s="49" customFormat="1" ht="31.5" outlineLevel="1" x14ac:dyDescent="0.25">
      <c r="A536" s="169"/>
      <c r="B536" s="169" t="s">
        <v>629</v>
      </c>
      <c r="C536" s="169" t="s">
        <v>54</v>
      </c>
      <c r="D536" s="29"/>
      <c r="E536" s="140"/>
      <c r="F536" s="69"/>
      <c r="G536" s="192"/>
      <c r="H536" s="216">
        <f>SUM(W536:AB536)</f>
        <v>7</v>
      </c>
      <c r="I536" s="10"/>
      <c r="J536" s="10"/>
      <c r="K536" s="69"/>
      <c r="L536" s="189"/>
      <c r="M536" s="189"/>
      <c r="N536" s="189"/>
      <c r="O536" s="10"/>
      <c r="P536" s="85"/>
      <c r="Q536" s="56"/>
      <c r="R536" s="56"/>
      <c r="S536" s="56"/>
      <c r="T536" s="56">
        <f t="shared" si="81"/>
        <v>0</v>
      </c>
      <c r="U536" s="56"/>
      <c r="V536" s="56"/>
      <c r="W536" s="85"/>
      <c r="X536" s="205">
        <v>7</v>
      </c>
      <c r="Y536" s="85"/>
      <c r="Z536" s="85"/>
      <c r="AA536" s="85"/>
      <c r="AB536" s="85"/>
      <c r="AC536" s="85"/>
      <c r="AD536" s="85"/>
      <c r="AE536" s="85"/>
      <c r="AF536" s="85"/>
      <c r="AG536" s="85"/>
      <c r="AH536" s="85"/>
      <c r="AI536" s="85"/>
      <c r="AJ536" s="56"/>
      <c r="AK536" s="56"/>
      <c r="AL536" s="56"/>
      <c r="AM536" s="56"/>
      <c r="AN536" s="80">
        <f t="shared" si="82"/>
        <v>0</v>
      </c>
      <c r="AO536" s="56"/>
      <c r="AP536" s="56"/>
      <c r="AQ536" s="85"/>
      <c r="AR536" s="205">
        <v>7</v>
      </c>
      <c r="AS536" s="85"/>
      <c r="AT536" s="85"/>
      <c r="AU536" s="85"/>
      <c r="AV536" s="85"/>
      <c r="AW536" s="56"/>
      <c r="AX536" s="10"/>
      <c r="AY536" s="71"/>
      <c r="AZ536" s="156" t="e">
        <f>#REF!-#REF!</f>
        <v>#REF!</v>
      </c>
      <c r="BA536" s="156" t="e">
        <f>IF(C536="Scheme",IF(SUM(AJ536:AS536)&gt;0,IF(H536&lt;#REF!,H536-#REF!,0),0),0)</f>
        <v>#REF!</v>
      </c>
      <c r="BB536" s="156">
        <f t="shared" si="80"/>
        <v>-7</v>
      </c>
      <c r="BC536" s="49" t="s">
        <v>727</v>
      </c>
      <c r="BD536" s="49" t="s">
        <v>728</v>
      </c>
    </row>
    <row r="537" spans="1:56" s="49" customFormat="1" ht="63" outlineLevel="1" x14ac:dyDescent="0.25">
      <c r="A537" s="169"/>
      <c r="B537" s="169" t="s">
        <v>630</v>
      </c>
      <c r="C537" s="169" t="s">
        <v>54</v>
      </c>
      <c r="D537" s="29"/>
      <c r="E537" s="140"/>
      <c r="F537" s="69"/>
      <c r="G537" s="192"/>
      <c r="H537" s="216">
        <f>SUM(W537:AB537)</f>
        <v>5</v>
      </c>
      <c r="I537" s="10"/>
      <c r="J537" s="10"/>
      <c r="K537" s="69"/>
      <c r="L537" s="189"/>
      <c r="M537" s="189"/>
      <c r="N537" s="189"/>
      <c r="O537" s="10"/>
      <c r="P537" s="85"/>
      <c r="Q537" s="56"/>
      <c r="R537" s="56"/>
      <c r="S537" s="56"/>
      <c r="T537" s="56">
        <f t="shared" si="81"/>
        <v>0</v>
      </c>
      <c r="U537" s="56"/>
      <c r="V537" s="56"/>
      <c r="W537" s="85"/>
      <c r="X537" s="205">
        <v>5</v>
      </c>
      <c r="Y537" s="85"/>
      <c r="Z537" s="85"/>
      <c r="AA537" s="85"/>
      <c r="AB537" s="85"/>
      <c r="AC537" s="85"/>
      <c r="AD537" s="85"/>
      <c r="AE537" s="85"/>
      <c r="AF537" s="85"/>
      <c r="AG537" s="85"/>
      <c r="AH537" s="85"/>
      <c r="AI537" s="85"/>
      <c r="AJ537" s="56"/>
      <c r="AK537" s="56"/>
      <c r="AL537" s="56"/>
      <c r="AM537" s="56"/>
      <c r="AN537" s="80">
        <f t="shared" si="82"/>
        <v>0</v>
      </c>
      <c r="AO537" s="56"/>
      <c r="AP537" s="56"/>
      <c r="AQ537" s="85"/>
      <c r="AR537" s="205">
        <v>5</v>
      </c>
      <c r="AS537" s="85"/>
      <c r="AT537" s="85"/>
      <c r="AU537" s="85"/>
      <c r="AV537" s="85"/>
      <c r="AW537" s="56"/>
      <c r="AX537" s="10"/>
      <c r="AY537" s="71"/>
      <c r="AZ537" s="156" t="e">
        <f>#REF!-#REF!</f>
        <v>#REF!</v>
      </c>
      <c r="BA537" s="156" t="e">
        <f>IF(C537="Scheme",IF(SUM(AJ537:AS537)&gt;0,IF(H537&lt;#REF!,H537-#REF!,0),0),0)</f>
        <v>#REF!</v>
      </c>
      <c r="BB537" s="156">
        <f t="shared" si="80"/>
        <v>-5</v>
      </c>
      <c r="BC537" s="49" t="s">
        <v>727</v>
      </c>
      <c r="BD537" s="49" t="s">
        <v>728</v>
      </c>
    </row>
    <row r="538" spans="1:56" s="49" customFormat="1" ht="47.25" outlineLevel="1" x14ac:dyDescent="0.25">
      <c r="A538" s="25">
        <v>2</v>
      </c>
      <c r="B538" s="26" t="s">
        <v>631</v>
      </c>
      <c r="C538" s="25" t="s">
        <v>53</v>
      </c>
      <c r="D538" s="29"/>
      <c r="E538" s="140"/>
      <c r="F538" s="69"/>
      <c r="G538" s="192"/>
      <c r="H538" s="212">
        <v>75</v>
      </c>
      <c r="I538" s="10"/>
      <c r="J538" s="10"/>
      <c r="K538" s="69"/>
      <c r="L538" s="189"/>
      <c r="M538" s="189"/>
      <c r="N538" s="189"/>
      <c r="O538" s="10"/>
      <c r="P538" s="85"/>
      <c r="Q538" s="56"/>
      <c r="R538" s="56"/>
      <c r="S538" s="56"/>
      <c r="T538" s="56">
        <f t="shared" si="81"/>
        <v>0</v>
      </c>
      <c r="U538" s="56"/>
      <c r="V538" s="56"/>
      <c r="W538" s="85"/>
      <c r="X538" s="85"/>
      <c r="Y538" s="85"/>
      <c r="Z538" s="85"/>
      <c r="AA538" s="85"/>
      <c r="AB538" s="85"/>
      <c r="AC538" s="85"/>
      <c r="AD538" s="85"/>
      <c r="AE538" s="85"/>
      <c r="AF538" s="85"/>
      <c r="AG538" s="85"/>
      <c r="AH538" s="85"/>
      <c r="AI538" s="85"/>
      <c r="AJ538" s="56"/>
      <c r="AK538" s="56"/>
      <c r="AL538" s="56"/>
      <c r="AM538" s="56"/>
      <c r="AN538" s="80">
        <f t="shared" si="82"/>
        <v>0</v>
      </c>
      <c r="AO538" s="56"/>
      <c r="AP538" s="56"/>
      <c r="AQ538" s="85"/>
      <c r="AR538" s="85"/>
      <c r="AS538" s="85"/>
      <c r="AT538" s="85"/>
      <c r="AU538" s="85"/>
      <c r="AV538" s="85"/>
      <c r="AW538" s="56"/>
      <c r="AX538" s="10"/>
      <c r="AY538" s="71"/>
      <c r="AZ538" s="156" t="e">
        <f>#REF!-#REF!</f>
        <v>#REF!</v>
      </c>
      <c r="BA538" s="156">
        <f>IF(C538="Scheme",IF(SUM(AJ538:AS538)&gt;0,IF(H538&lt;#REF!,H538-#REF!,0),0),0)</f>
        <v>0</v>
      </c>
      <c r="BB538" s="156">
        <f t="shared" si="80"/>
        <v>0</v>
      </c>
    </row>
    <row r="539" spans="1:56" s="49" customFormat="1" ht="47.25" outlineLevel="1" x14ac:dyDescent="0.25">
      <c r="A539" s="169"/>
      <c r="B539" s="169" t="s">
        <v>632</v>
      </c>
      <c r="C539" s="169" t="s">
        <v>54</v>
      </c>
      <c r="D539" s="29"/>
      <c r="E539" s="140"/>
      <c r="F539" s="69"/>
      <c r="G539" s="192"/>
      <c r="H539" s="216">
        <f>SUM(W539:AB539)</f>
        <v>39</v>
      </c>
      <c r="I539" s="10"/>
      <c r="J539" s="10"/>
      <c r="K539" s="69"/>
      <c r="L539" s="189"/>
      <c r="M539" s="189"/>
      <c r="N539" s="189"/>
      <c r="O539" s="10"/>
      <c r="P539" s="85"/>
      <c r="Q539" s="56"/>
      <c r="R539" s="56"/>
      <c r="S539" s="56"/>
      <c r="T539" s="56">
        <f t="shared" si="81"/>
        <v>0</v>
      </c>
      <c r="U539" s="56"/>
      <c r="V539" s="56"/>
      <c r="W539" s="85"/>
      <c r="X539" s="205">
        <v>39</v>
      </c>
      <c r="Y539" s="85"/>
      <c r="Z539" s="85"/>
      <c r="AA539" s="85"/>
      <c r="AB539" s="85"/>
      <c r="AC539" s="85"/>
      <c r="AD539" s="85"/>
      <c r="AE539" s="85"/>
      <c r="AF539" s="85"/>
      <c r="AG539" s="85"/>
      <c r="AH539" s="85"/>
      <c r="AI539" s="85"/>
      <c r="AJ539" s="56"/>
      <c r="AK539" s="56"/>
      <c r="AL539" s="56"/>
      <c r="AM539" s="56"/>
      <c r="AN539" s="80">
        <f t="shared" si="82"/>
        <v>0</v>
      </c>
      <c r="AO539" s="56"/>
      <c r="AP539" s="56"/>
      <c r="AQ539" s="85"/>
      <c r="AR539" s="205">
        <v>39</v>
      </c>
      <c r="AS539" s="85"/>
      <c r="AT539" s="85"/>
      <c r="AU539" s="85"/>
      <c r="AV539" s="85"/>
      <c r="AW539" s="56"/>
      <c r="AX539" s="10"/>
      <c r="AY539" s="71"/>
      <c r="AZ539" s="156" t="e">
        <f>#REF!-#REF!</f>
        <v>#REF!</v>
      </c>
      <c r="BA539" s="156" t="e">
        <f>IF(C539="Scheme",IF(SUM(AJ539:AS539)&gt;0,IF(H539&lt;#REF!,H539-#REF!,0),0),0)</f>
        <v>#REF!</v>
      </c>
      <c r="BB539" s="156">
        <f t="shared" si="80"/>
        <v>-39</v>
      </c>
      <c r="BC539" s="49" t="s">
        <v>727</v>
      </c>
      <c r="BD539" s="49" t="s">
        <v>728</v>
      </c>
    </row>
    <row r="540" spans="1:56" s="49" customFormat="1" ht="15.75" outlineLevel="1" x14ac:dyDescent="0.25">
      <c r="A540" s="169"/>
      <c r="B540" s="169" t="s">
        <v>633</v>
      </c>
      <c r="C540" s="169" t="s">
        <v>54</v>
      </c>
      <c r="D540" s="29"/>
      <c r="E540" s="140"/>
      <c r="F540" s="69"/>
      <c r="G540" s="192"/>
      <c r="H540" s="216">
        <f>SUM(W540:AB540)</f>
        <v>15</v>
      </c>
      <c r="I540" s="10"/>
      <c r="J540" s="10"/>
      <c r="K540" s="69"/>
      <c r="L540" s="189"/>
      <c r="M540" s="189"/>
      <c r="N540" s="189"/>
      <c r="O540" s="10"/>
      <c r="P540" s="85"/>
      <c r="Q540" s="56"/>
      <c r="R540" s="56"/>
      <c r="S540" s="56"/>
      <c r="T540" s="56">
        <f t="shared" si="81"/>
        <v>0</v>
      </c>
      <c r="U540" s="56"/>
      <c r="V540" s="56"/>
      <c r="W540" s="85"/>
      <c r="X540" s="205">
        <v>15</v>
      </c>
      <c r="Y540" s="85"/>
      <c r="Z540" s="85"/>
      <c r="AA540" s="85"/>
      <c r="AB540" s="85"/>
      <c r="AC540" s="85"/>
      <c r="AD540" s="85"/>
      <c r="AE540" s="85"/>
      <c r="AF540" s="85"/>
      <c r="AG540" s="85"/>
      <c r="AH540" s="85"/>
      <c r="AI540" s="85"/>
      <c r="AJ540" s="56"/>
      <c r="AK540" s="56"/>
      <c r="AL540" s="56"/>
      <c r="AM540" s="56"/>
      <c r="AN540" s="80">
        <f t="shared" si="82"/>
        <v>0</v>
      </c>
      <c r="AO540" s="56"/>
      <c r="AP540" s="56"/>
      <c r="AQ540" s="85"/>
      <c r="AR540" s="205">
        <v>15</v>
      </c>
      <c r="AS540" s="85"/>
      <c r="AT540" s="85"/>
      <c r="AU540" s="85"/>
      <c r="AV540" s="85"/>
      <c r="AW540" s="56"/>
      <c r="AX540" s="10"/>
      <c r="AY540" s="71"/>
      <c r="AZ540" s="156" t="e">
        <f>#REF!-#REF!</f>
        <v>#REF!</v>
      </c>
      <c r="BA540" s="156" t="e">
        <f>IF(C540="Scheme",IF(SUM(AJ540:AS540)&gt;0,IF(H540&lt;#REF!,H540-#REF!,0),0),0)</f>
        <v>#REF!</v>
      </c>
      <c r="BB540" s="156">
        <f t="shared" si="80"/>
        <v>-15</v>
      </c>
      <c r="BC540" s="49" t="s">
        <v>727</v>
      </c>
      <c r="BD540" s="49" t="s">
        <v>728</v>
      </c>
    </row>
    <row r="541" spans="1:56" s="49" customFormat="1" ht="47.25" outlineLevel="1" x14ac:dyDescent="0.25">
      <c r="A541" s="169"/>
      <c r="B541" s="169" t="s">
        <v>634</v>
      </c>
      <c r="C541" s="169" t="s">
        <v>54</v>
      </c>
      <c r="D541" s="29"/>
      <c r="E541" s="140"/>
      <c r="F541" s="69"/>
      <c r="G541" s="192"/>
      <c r="H541" s="216">
        <f>SUM(W541:AB541)</f>
        <v>11</v>
      </c>
      <c r="I541" s="10"/>
      <c r="J541" s="10"/>
      <c r="K541" s="69"/>
      <c r="L541" s="189"/>
      <c r="M541" s="189"/>
      <c r="N541" s="189"/>
      <c r="O541" s="10"/>
      <c r="P541" s="85"/>
      <c r="Q541" s="56"/>
      <c r="R541" s="56"/>
      <c r="S541" s="56"/>
      <c r="T541" s="56">
        <f t="shared" si="81"/>
        <v>0</v>
      </c>
      <c r="U541" s="56"/>
      <c r="V541" s="56"/>
      <c r="W541" s="85"/>
      <c r="X541" s="205">
        <v>11</v>
      </c>
      <c r="Y541" s="85"/>
      <c r="Z541" s="85"/>
      <c r="AA541" s="85"/>
      <c r="AB541" s="85"/>
      <c r="AC541" s="85"/>
      <c r="AD541" s="85"/>
      <c r="AE541" s="85"/>
      <c r="AF541" s="85"/>
      <c r="AG541" s="85"/>
      <c r="AH541" s="85"/>
      <c r="AI541" s="85"/>
      <c r="AJ541" s="56"/>
      <c r="AK541" s="56"/>
      <c r="AL541" s="56"/>
      <c r="AM541" s="56"/>
      <c r="AN541" s="80">
        <f t="shared" si="82"/>
        <v>0</v>
      </c>
      <c r="AO541" s="56"/>
      <c r="AP541" s="56"/>
      <c r="AQ541" s="85"/>
      <c r="AR541" s="205">
        <v>11</v>
      </c>
      <c r="AS541" s="85"/>
      <c r="AT541" s="85"/>
      <c r="AU541" s="85"/>
      <c r="AV541" s="85"/>
      <c r="AW541" s="56"/>
      <c r="AX541" s="10"/>
      <c r="AY541" s="71"/>
      <c r="AZ541" s="156" t="e">
        <f>#REF!-#REF!</f>
        <v>#REF!</v>
      </c>
      <c r="BA541" s="156" t="e">
        <f>IF(C541="Scheme",IF(SUM(AJ541:AS541)&gt;0,IF(H541&lt;#REF!,H541-#REF!,0),0),0)</f>
        <v>#REF!</v>
      </c>
      <c r="BB541" s="156">
        <f t="shared" si="80"/>
        <v>-11</v>
      </c>
      <c r="BC541" s="49" t="s">
        <v>727</v>
      </c>
      <c r="BD541" s="49" t="s">
        <v>728</v>
      </c>
    </row>
    <row r="542" spans="1:56" s="49" customFormat="1" ht="31.5" outlineLevel="1" x14ac:dyDescent="0.25">
      <c r="A542" s="169"/>
      <c r="B542" s="169" t="s">
        <v>635</v>
      </c>
      <c r="C542" s="169" t="s">
        <v>54</v>
      </c>
      <c r="D542" s="29"/>
      <c r="E542" s="140"/>
      <c r="F542" s="69"/>
      <c r="G542" s="192"/>
      <c r="H542" s="216">
        <f>SUM(W542:AB542)</f>
        <v>10</v>
      </c>
      <c r="I542" s="10"/>
      <c r="J542" s="10"/>
      <c r="K542" s="69"/>
      <c r="L542" s="189"/>
      <c r="M542" s="189"/>
      <c r="N542" s="189"/>
      <c r="O542" s="10"/>
      <c r="P542" s="85"/>
      <c r="Q542" s="56"/>
      <c r="R542" s="56"/>
      <c r="S542" s="56"/>
      <c r="T542" s="56">
        <f t="shared" si="81"/>
        <v>0</v>
      </c>
      <c r="U542" s="56"/>
      <c r="V542" s="56"/>
      <c r="W542" s="85"/>
      <c r="X542" s="205">
        <v>10</v>
      </c>
      <c r="Y542" s="85"/>
      <c r="Z542" s="85"/>
      <c r="AA542" s="85"/>
      <c r="AB542" s="85"/>
      <c r="AC542" s="85"/>
      <c r="AD542" s="85"/>
      <c r="AE542" s="85"/>
      <c r="AF542" s="85"/>
      <c r="AG542" s="85"/>
      <c r="AH542" s="85"/>
      <c r="AI542" s="85"/>
      <c r="AJ542" s="56"/>
      <c r="AK542" s="56"/>
      <c r="AL542" s="56"/>
      <c r="AM542" s="56"/>
      <c r="AN542" s="80">
        <f t="shared" si="82"/>
        <v>0</v>
      </c>
      <c r="AO542" s="56"/>
      <c r="AP542" s="56"/>
      <c r="AQ542" s="85"/>
      <c r="AR542" s="205">
        <v>10</v>
      </c>
      <c r="AS542" s="85"/>
      <c r="AT542" s="85"/>
      <c r="AU542" s="85"/>
      <c r="AV542" s="85"/>
      <c r="AW542" s="56"/>
      <c r="AX542" s="10"/>
      <c r="AY542" s="71"/>
      <c r="AZ542" s="156" t="e">
        <f>#REF!-#REF!</f>
        <v>#REF!</v>
      </c>
      <c r="BA542" s="156" t="e">
        <f>IF(C542="Scheme",IF(SUM(AJ542:AS542)&gt;0,IF(H542&lt;#REF!,H542-#REF!,0),0),0)</f>
        <v>#REF!</v>
      </c>
      <c r="BB542" s="156">
        <f t="shared" si="80"/>
        <v>-10</v>
      </c>
      <c r="BC542" s="49" t="s">
        <v>727</v>
      </c>
      <c r="BD542" s="49" t="s">
        <v>728</v>
      </c>
    </row>
    <row r="543" spans="1:56" s="49" customFormat="1" ht="63" outlineLevel="1" x14ac:dyDescent="0.25">
      <c r="A543" s="25">
        <v>3</v>
      </c>
      <c r="B543" s="26" t="s">
        <v>741</v>
      </c>
      <c r="C543" s="25" t="s">
        <v>53</v>
      </c>
      <c r="D543" s="29"/>
      <c r="E543" s="140"/>
      <c r="F543" s="69"/>
      <c r="G543" s="192"/>
      <c r="H543" s="212">
        <v>29</v>
      </c>
      <c r="I543" s="10"/>
      <c r="J543" s="10"/>
      <c r="K543" s="69"/>
      <c r="L543" s="189"/>
      <c r="M543" s="189"/>
      <c r="N543" s="189"/>
      <c r="O543" s="10"/>
      <c r="P543" s="85"/>
      <c r="Q543" s="56"/>
      <c r="R543" s="56"/>
      <c r="S543" s="56"/>
      <c r="T543" s="56">
        <f t="shared" si="81"/>
        <v>0</v>
      </c>
      <c r="U543" s="56"/>
      <c r="V543" s="56"/>
      <c r="W543" s="85"/>
      <c r="X543" s="85"/>
      <c r="Y543" s="85"/>
      <c r="Z543" s="85"/>
      <c r="AA543" s="85"/>
      <c r="AB543" s="85"/>
      <c r="AC543" s="85"/>
      <c r="AD543" s="85"/>
      <c r="AE543" s="85"/>
      <c r="AF543" s="85"/>
      <c r="AG543" s="85"/>
      <c r="AH543" s="85"/>
      <c r="AI543" s="85"/>
      <c r="AJ543" s="56"/>
      <c r="AK543" s="56"/>
      <c r="AL543" s="56"/>
      <c r="AM543" s="56"/>
      <c r="AN543" s="80">
        <f t="shared" si="82"/>
        <v>0</v>
      </c>
      <c r="AO543" s="56"/>
      <c r="AP543" s="56"/>
      <c r="AQ543" s="85"/>
      <c r="AR543" s="85"/>
      <c r="AS543" s="85"/>
      <c r="AT543" s="85"/>
      <c r="AU543" s="85"/>
      <c r="AV543" s="85"/>
      <c r="AW543" s="56"/>
      <c r="AX543" s="10"/>
      <c r="AY543" s="71"/>
      <c r="AZ543" s="156" t="e">
        <f>#REF!-#REF!</f>
        <v>#REF!</v>
      </c>
      <c r="BA543" s="156">
        <f>IF(C543="Scheme",IF(SUM(AJ543:AS543)&gt;0,IF(H543&lt;#REF!,H543-#REF!,0),0),0)</f>
        <v>0</v>
      </c>
      <c r="BB543" s="156">
        <f t="shared" si="80"/>
        <v>0</v>
      </c>
    </row>
    <row r="544" spans="1:56" s="49" customFormat="1" ht="31.5" outlineLevel="1" x14ac:dyDescent="0.25">
      <c r="A544" s="169"/>
      <c r="B544" s="169" t="s">
        <v>636</v>
      </c>
      <c r="C544" s="169" t="s">
        <v>54</v>
      </c>
      <c r="D544" s="29"/>
      <c r="E544" s="140"/>
      <c r="F544" s="69"/>
      <c r="G544" s="192"/>
      <c r="H544" s="216">
        <f>SUM(W544:AB544)</f>
        <v>9</v>
      </c>
      <c r="I544" s="10"/>
      <c r="J544" s="10"/>
      <c r="K544" s="69"/>
      <c r="L544" s="189"/>
      <c r="M544" s="189"/>
      <c r="N544" s="189"/>
      <c r="O544" s="10"/>
      <c r="P544" s="85"/>
      <c r="Q544" s="56"/>
      <c r="R544" s="56"/>
      <c r="S544" s="56"/>
      <c r="T544" s="56">
        <f t="shared" si="81"/>
        <v>0</v>
      </c>
      <c r="U544" s="56"/>
      <c r="V544" s="56"/>
      <c r="W544" s="85"/>
      <c r="X544" s="205">
        <v>9</v>
      </c>
      <c r="Y544" s="85"/>
      <c r="Z544" s="85"/>
      <c r="AA544" s="85"/>
      <c r="AB544" s="85"/>
      <c r="AC544" s="85"/>
      <c r="AD544" s="85"/>
      <c r="AE544" s="85"/>
      <c r="AF544" s="85"/>
      <c r="AG544" s="85"/>
      <c r="AH544" s="85"/>
      <c r="AI544" s="85"/>
      <c r="AJ544" s="56"/>
      <c r="AK544" s="56"/>
      <c r="AL544" s="56"/>
      <c r="AM544" s="56"/>
      <c r="AN544" s="80">
        <f t="shared" si="82"/>
        <v>0</v>
      </c>
      <c r="AO544" s="56"/>
      <c r="AP544" s="56"/>
      <c r="AQ544" s="85"/>
      <c r="AR544" s="205">
        <v>9</v>
      </c>
      <c r="AS544" s="85"/>
      <c r="AT544" s="85"/>
      <c r="AU544" s="85"/>
      <c r="AV544" s="85"/>
      <c r="AW544" s="56"/>
      <c r="AX544" s="10"/>
      <c r="AY544" s="71"/>
      <c r="AZ544" s="156" t="e">
        <f>#REF!-#REF!</f>
        <v>#REF!</v>
      </c>
      <c r="BA544" s="156" t="e">
        <f>IF(C544="Scheme",IF(SUM(AJ544:AS544)&gt;0,IF(H544&lt;#REF!,H544-#REF!,0),0),0)</f>
        <v>#REF!</v>
      </c>
      <c r="BB544" s="156">
        <f t="shared" si="80"/>
        <v>-9</v>
      </c>
      <c r="BC544" s="49" t="s">
        <v>727</v>
      </c>
      <c r="BD544" s="49" t="s">
        <v>728</v>
      </c>
    </row>
    <row r="545" spans="1:56" s="49" customFormat="1" ht="47.25" outlineLevel="1" x14ac:dyDescent="0.25">
      <c r="A545" s="169"/>
      <c r="B545" s="169" t="s">
        <v>637</v>
      </c>
      <c r="C545" s="169" t="s">
        <v>54</v>
      </c>
      <c r="D545" s="29"/>
      <c r="E545" s="140"/>
      <c r="F545" s="69"/>
      <c r="G545" s="192"/>
      <c r="H545" s="216">
        <f>SUM(W545:AB545)</f>
        <v>20</v>
      </c>
      <c r="I545" s="10"/>
      <c r="J545" s="10"/>
      <c r="K545" s="69"/>
      <c r="L545" s="189"/>
      <c r="M545" s="189"/>
      <c r="N545" s="189"/>
      <c r="O545" s="10"/>
      <c r="P545" s="85"/>
      <c r="Q545" s="56"/>
      <c r="R545" s="56"/>
      <c r="S545" s="56"/>
      <c r="T545" s="56">
        <f t="shared" si="81"/>
        <v>0</v>
      </c>
      <c r="U545" s="56"/>
      <c r="V545" s="56"/>
      <c r="W545" s="85"/>
      <c r="X545" s="205">
        <v>20</v>
      </c>
      <c r="Y545" s="85"/>
      <c r="Z545" s="85"/>
      <c r="AA545" s="85"/>
      <c r="AB545" s="85"/>
      <c r="AC545" s="85"/>
      <c r="AD545" s="85"/>
      <c r="AE545" s="85"/>
      <c r="AF545" s="85"/>
      <c r="AG545" s="85"/>
      <c r="AH545" s="85"/>
      <c r="AI545" s="85"/>
      <c r="AJ545" s="56"/>
      <c r="AK545" s="56"/>
      <c r="AL545" s="56"/>
      <c r="AM545" s="56"/>
      <c r="AN545" s="80">
        <f t="shared" si="82"/>
        <v>0</v>
      </c>
      <c r="AO545" s="56"/>
      <c r="AP545" s="56"/>
      <c r="AQ545" s="85"/>
      <c r="AR545" s="205">
        <v>20</v>
      </c>
      <c r="AS545" s="85"/>
      <c r="AT545" s="85"/>
      <c r="AU545" s="85"/>
      <c r="AV545" s="85"/>
      <c r="AW545" s="56"/>
      <c r="AX545" s="10"/>
      <c r="AY545" s="71"/>
      <c r="AZ545" s="156" t="e">
        <f>#REF!-#REF!</f>
        <v>#REF!</v>
      </c>
      <c r="BA545" s="156" t="e">
        <f>IF(C545="Scheme",IF(SUM(AJ545:AS545)&gt;0,IF(H545&lt;#REF!,H545-#REF!,0),0),0)</f>
        <v>#REF!</v>
      </c>
      <c r="BB545" s="156">
        <f t="shared" si="80"/>
        <v>-20</v>
      </c>
      <c r="BC545" s="49" t="s">
        <v>727</v>
      </c>
      <c r="BD545" s="49" t="s">
        <v>728</v>
      </c>
    </row>
    <row r="546" spans="1:56" s="49" customFormat="1" ht="47.25" outlineLevel="1" x14ac:dyDescent="0.25">
      <c r="A546" s="25">
        <v>4</v>
      </c>
      <c r="B546" s="26" t="s">
        <v>638</v>
      </c>
      <c r="C546" s="25" t="s">
        <v>53</v>
      </c>
      <c r="D546" s="29"/>
      <c r="E546" s="140"/>
      <c r="F546" s="69"/>
      <c r="G546" s="192"/>
      <c r="H546" s="211">
        <v>29</v>
      </c>
      <c r="I546" s="10"/>
      <c r="J546" s="10"/>
      <c r="K546" s="69"/>
      <c r="L546" s="189"/>
      <c r="M546" s="189"/>
      <c r="N546" s="189"/>
      <c r="O546" s="10"/>
      <c r="P546" s="85"/>
      <c r="Q546" s="56"/>
      <c r="R546" s="56"/>
      <c r="S546" s="56"/>
      <c r="T546" s="56">
        <f t="shared" si="81"/>
        <v>0</v>
      </c>
      <c r="U546" s="56"/>
      <c r="V546" s="56"/>
      <c r="W546" s="85"/>
      <c r="X546" s="85"/>
      <c r="Y546" s="85"/>
      <c r="Z546" s="85"/>
      <c r="AA546" s="85"/>
      <c r="AB546" s="85"/>
      <c r="AC546" s="85"/>
      <c r="AD546" s="85"/>
      <c r="AE546" s="85"/>
      <c r="AF546" s="85"/>
      <c r="AG546" s="85"/>
      <c r="AH546" s="85"/>
      <c r="AI546" s="85"/>
      <c r="AJ546" s="56"/>
      <c r="AK546" s="56"/>
      <c r="AL546" s="56"/>
      <c r="AM546" s="56"/>
      <c r="AN546" s="80">
        <f t="shared" si="82"/>
        <v>0</v>
      </c>
      <c r="AO546" s="56"/>
      <c r="AP546" s="56"/>
      <c r="AQ546" s="85"/>
      <c r="AR546" s="85"/>
      <c r="AS546" s="85"/>
      <c r="AT546" s="85"/>
      <c r="AU546" s="85"/>
      <c r="AV546" s="85"/>
      <c r="AW546" s="56"/>
      <c r="AX546" s="10"/>
      <c r="AY546" s="71"/>
      <c r="AZ546" s="156" t="e">
        <f>#REF!-#REF!</f>
        <v>#REF!</v>
      </c>
      <c r="BA546" s="156">
        <f>IF(C546="Scheme",IF(SUM(AJ546:AS546)&gt;0,IF(H546&lt;#REF!,H546-#REF!,0),0),0)</f>
        <v>0</v>
      </c>
      <c r="BB546" s="156">
        <f t="shared" si="80"/>
        <v>0</v>
      </c>
    </row>
    <row r="547" spans="1:56" s="49" customFormat="1" ht="31.5" outlineLevel="1" x14ac:dyDescent="0.25">
      <c r="A547" s="169"/>
      <c r="B547" s="169" t="s">
        <v>639</v>
      </c>
      <c r="C547" s="169" t="s">
        <v>54</v>
      </c>
      <c r="D547" s="29"/>
      <c r="E547" s="140"/>
      <c r="F547" s="69"/>
      <c r="G547" s="192"/>
      <c r="H547" s="216">
        <f>SUM(W547:AB547)</f>
        <v>8</v>
      </c>
      <c r="I547" s="10"/>
      <c r="J547" s="10"/>
      <c r="K547" s="69"/>
      <c r="L547" s="189"/>
      <c r="M547" s="189"/>
      <c r="N547" s="189"/>
      <c r="O547" s="10"/>
      <c r="P547" s="85"/>
      <c r="Q547" s="56"/>
      <c r="R547" s="56"/>
      <c r="S547" s="56"/>
      <c r="T547" s="56">
        <f t="shared" si="81"/>
        <v>0</v>
      </c>
      <c r="U547" s="56"/>
      <c r="V547" s="56"/>
      <c r="W547" s="85"/>
      <c r="X547" s="205">
        <v>8</v>
      </c>
      <c r="Y547" s="85"/>
      <c r="Z547" s="85"/>
      <c r="AA547" s="85"/>
      <c r="AB547" s="85"/>
      <c r="AC547" s="85"/>
      <c r="AD547" s="85"/>
      <c r="AE547" s="85"/>
      <c r="AF547" s="85"/>
      <c r="AG547" s="85"/>
      <c r="AH547" s="85"/>
      <c r="AI547" s="85"/>
      <c r="AJ547" s="56"/>
      <c r="AK547" s="56"/>
      <c r="AL547" s="56"/>
      <c r="AM547" s="56"/>
      <c r="AN547" s="80">
        <f t="shared" si="82"/>
        <v>0</v>
      </c>
      <c r="AO547" s="56"/>
      <c r="AP547" s="56"/>
      <c r="AQ547" s="85"/>
      <c r="AR547" s="205">
        <v>8</v>
      </c>
      <c r="AS547" s="85"/>
      <c r="AT547" s="85"/>
      <c r="AU547" s="85"/>
      <c r="AV547" s="85"/>
      <c r="AW547" s="56"/>
      <c r="AX547" s="10"/>
      <c r="AY547" s="71"/>
      <c r="AZ547" s="156" t="e">
        <f>#REF!-#REF!</f>
        <v>#REF!</v>
      </c>
      <c r="BA547" s="156" t="e">
        <f>IF(C547="Scheme",IF(SUM(AJ547:AS547)&gt;0,IF(H547&lt;#REF!,H547-#REF!,0),0),0)</f>
        <v>#REF!</v>
      </c>
      <c r="BB547" s="156">
        <f t="shared" si="80"/>
        <v>-8</v>
      </c>
      <c r="BC547" s="49" t="s">
        <v>727</v>
      </c>
      <c r="BD547" s="49" t="s">
        <v>728</v>
      </c>
    </row>
    <row r="548" spans="1:56" s="49" customFormat="1" ht="63" outlineLevel="1" x14ac:dyDescent="0.25">
      <c r="A548" s="169"/>
      <c r="B548" s="169" t="s">
        <v>640</v>
      </c>
      <c r="C548" s="169" t="s">
        <v>54</v>
      </c>
      <c r="D548" s="29"/>
      <c r="E548" s="140"/>
      <c r="F548" s="69"/>
      <c r="G548" s="192"/>
      <c r="H548" s="216">
        <f>SUM(W548:AB548)</f>
        <v>4</v>
      </c>
      <c r="I548" s="10"/>
      <c r="J548" s="10"/>
      <c r="K548" s="69"/>
      <c r="L548" s="189"/>
      <c r="M548" s="189"/>
      <c r="N548" s="189"/>
      <c r="O548" s="10"/>
      <c r="P548" s="85"/>
      <c r="Q548" s="56"/>
      <c r="R548" s="56"/>
      <c r="S548" s="56"/>
      <c r="T548" s="56">
        <f t="shared" si="81"/>
        <v>0</v>
      </c>
      <c r="U548" s="56"/>
      <c r="V548" s="56"/>
      <c r="W548" s="85"/>
      <c r="X548" s="205">
        <v>4</v>
      </c>
      <c r="Y548" s="85"/>
      <c r="Z548" s="85"/>
      <c r="AA548" s="85"/>
      <c r="AB548" s="85"/>
      <c r="AC548" s="85"/>
      <c r="AD548" s="85"/>
      <c r="AE548" s="85"/>
      <c r="AF548" s="85"/>
      <c r="AG548" s="85"/>
      <c r="AH548" s="85"/>
      <c r="AI548" s="85"/>
      <c r="AJ548" s="56"/>
      <c r="AK548" s="56"/>
      <c r="AL548" s="56"/>
      <c r="AM548" s="56"/>
      <c r="AN548" s="80">
        <f t="shared" si="82"/>
        <v>0</v>
      </c>
      <c r="AO548" s="56"/>
      <c r="AP548" s="56"/>
      <c r="AQ548" s="85"/>
      <c r="AR548" s="205">
        <v>4</v>
      </c>
      <c r="AS548" s="85"/>
      <c r="AT548" s="85"/>
      <c r="AU548" s="85"/>
      <c r="AV548" s="85"/>
      <c r="AW548" s="56"/>
      <c r="AX548" s="10"/>
      <c r="AY548" s="71"/>
      <c r="AZ548" s="156" t="e">
        <f>#REF!-#REF!</f>
        <v>#REF!</v>
      </c>
      <c r="BA548" s="156" t="e">
        <f>IF(C548="Scheme",IF(SUM(AJ548:AS548)&gt;0,IF(H548&lt;#REF!,H548-#REF!,0),0),0)</f>
        <v>#REF!</v>
      </c>
      <c r="BB548" s="156">
        <f t="shared" si="80"/>
        <v>-4</v>
      </c>
      <c r="BC548" s="49" t="s">
        <v>727</v>
      </c>
      <c r="BD548" s="49" t="s">
        <v>728</v>
      </c>
    </row>
    <row r="549" spans="1:56" s="49" customFormat="1" ht="47.25" outlineLevel="1" x14ac:dyDescent="0.25">
      <c r="A549" s="169"/>
      <c r="B549" s="169" t="s">
        <v>641</v>
      </c>
      <c r="C549" s="169" t="s">
        <v>54</v>
      </c>
      <c r="D549" s="29"/>
      <c r="E549" s="140"/>
      <c r="F549" s="69"/>
      <c r="G549" s="192"/>
      <c r="H549" s="216">
        <f>SUM(W549:AB549)</f>
        <v>8</v>
      </c>
      <c r="I549" s="10"/>
      <c r="J549" s="10"/>
      <c r="K549" s="69"/>
      <c r="L549" s="189"/>
      <c r="M549" s="189"/>
      <c r="N549" s="189"/>
      <c r="O549" s="10"/>
      <c r="P549" s="85"/>
      <c r="Q549" s="56"/>
      <c r="R549" s="56"/>
      <c r="S549" s="56"/>
      <c r="T549" s="56">
        <f t="shared" si="81"/>
        <v>0</v>
      </c>
      <c r="U549" s="56"/>
      <c r="V549" s="56"/>
      <c r="W549" s="85"/>
      <c r="X549" s="205">
        <v>5</v>
      </c>
      <c r="Y549" s="85"/>
      <c r="Z549" s="205">
        <v>3</v>
      </c>
      <c r="AA549" s="85"/>
      <c r="AB549" s="85"/>
      <c r="AC549" s="85"/>
      <c r="AD549" s="85"/>
      <c r="AE549" s="85"/>
      <c r="AF549" s="85"/>
      <c r="AG549" s="85"/>
      <c r="AH549" s="85"/>
      <c r="AI549" s="85"/>
      <c r="AJ549" s="56"/>
      <c r="AK549" s="56"/>
      <c r="AL549" s="56"/>
      <c r="AM549" s="56"/>
      <c r="AN549" s="80">
        <f t="shared" si="82"/>
        <v>0</v>
      </c>
      <c r="AO549" s="56"/>
      <c r="AP549" s="56"/>
      <c r="AQ549" s="85"/>
      <c r="AR549" s="205">
        <v>5</v>
      </c>
      <c r="AS549" s="85"/>
      <c r="AT549" s="205">
        <v>3</v>
      </c>
      <c r="AU549" s="85"/>
      <c r="AV549" s="85"/>
      <c r="AW549" s="56"/>
      <c r="AX549" s="10"/>
      <c r="AY549" s="71"/>
      <c r="AZ549" s="156" t="e">
        <f>#REF!-#REF!</f>
        <v>#REF!</v>
      </c>
      <c r="BA549" s="156" t="e">
        <f>IF(C549="Scheme",IF(SUM(AJ549:AS549)&gt;0,IF(H549&lt;#REF!,H549-#REF!,0),0),0)</f>
        <v>#REF!</v>
      </c>
      <c r="BB549" s="156">
        <f t="shared" si="80"/>
        <v>-5</v>
      </c>
      <c r="BC549" s="49" t="s">
        <v>727</v>
      </c>
      <c r="BD549" s="49" t="s">
        <v>728</v>
      </c>
    </row>
    <row r="550" spans="1:56" s="49" customFormat="1" ht="47.25" outlineLevel="1" x14ac:dyDescent="0.25">
      <c r="A550" s="169"/>
      <c r="B550" s="169" t="s">
        <v>642</v>
      </c>
      <c r="C550" s="169" t="s">
        <v>54</v>
      </c>
      <c r="D550" s="29"/>
      <c r="E550" s="140"/>
      <c r="F550" s="69"/>
      <c r="G550" s="192"/>
      <c r="H550" s="216">
        <f>SUM(W550:AB550)</f>
        <v>4</v>
      </c>
      <c r="I550" s="10"/>
      <c r="J550" s="10"/>
      <c r="K550" s="69"/>
      <c r="L550" s="189"/>
      <c r="M550" s="189"/>
      <c r="N550" s="189"/>
      <c r="O550" s="10"/>
      <c r="P550" s="85"/>
      <c r="Q550" s="56"/>
      <c r="R550" s="56"/>
      <c r="S550" s="56"/>
      <c r="T550" s="56">
        <f t="shared" si="81"/>
        <v>0</v>
      </c>
      <c r="U550" s="56"/>
      <c r="V550" s="56"/>
      <c r="W550" s="85"/>
      <c r="X550" s="205">
        <v>4</v>
      </c>
      <c r="Y550" s="85"/>
      <c r="Z550" s="85"/>
      <c r="AA550" s="85"/>
      <c r="AB550" s="85"/>
      <c r="AC550" s="85"/>
      <c r="AD550" s="85"/>
      <c r="AE550" s="85"/>
      <c r="AF550" s="85"/>
      <c r="AG550" s="85"/>
      <c r="AH550" s="85"/>
      <c r="AI550" s="85"/>
      <c r="AJ550" s="56"/>
      <c r="AK550" s="56"/>
      <c r="AL550" s="56"/>
      <c r="AM550" s="56"/>
      <c r="AN550" s="80">
        <f t="shared" si="82"/>
        <v>0</v>
      </c>
      <c r="AO550" s="56"/>
      <c r="AP550" s="56"/>
      <c r="AQ550" s="85"/>
      <c r="AR550" s="205">
        <v>4</v>
      </c>
      <c r="AS550" s="85"/>
      <c r="AT550" s="85"/>
      <c r="AU550" s="85"/>
      <c r="AV550" s="85"/>
      <c r="AW550" s="56"/>
      <c r="AX550" s="10"/>
      <c r="AY550" s="71"/>
      <c r="AZ550" s="156" t="e">
        <f>#REF!-#REF!</f>
        <v>#REF!</v>
      </c>
      <c r="BA550" s="156" t="e">
        <f>IF(C550="Scheme",IF(SUM(AJ550:AS550)&gt;0,IF(H550&lt;#REF!,H550-#REF!,0),0),0)</f>
        <v>#REF!</v>
      </c>
      <c r="BB550" s="156">
        <f t="shared" si="80"/>
        <v>-4</v>
      </c>
      <c r="BC550" s="49" t="s">
        <v>727</v>
      </c>
      <c r="BD550" s="49" t="s">
        <v>728</v>
      </c>
    </row>
    <row r="551" spans="1:56" s="49" customFormat="1" ht="47.25" outlineLevel="1" x14ac:dyDescent="0.25">
      <c r="A551" s="169"/>
      <c r="B551" s="169" t="s">
        <v>643</v>
      </c>
      <c r="C551" s="169" t="s">
        <v>54</v>
      </c>
      <c r="D551" s="29"/>
      <c r="E551" s="140"/>
      <c r="F551" s="69"/>
      <c r="G551" s="192"/>
      <c r="H551" s="216">
        <f>SUM(W551:AB551)</f>
        <v>5</v>
      </c>
      <c r="I551" s="10"/>
      <c r="J551" s="10"/>
      <c r="K551" s="69"/>
      <c r="L551" s="189"/>
      <c r="M551" s="189"/>
      <c r="N551" s="189"/>
      <c r="O551" s="10"/>
      <c r="P551" s="85"/>
      <c r="Q551" s="56"/>
      <c r="R551" s="56"/>
      <c r="S551" s="56"/>
      <c r="T551" s="56">
        <f t="shared" si="81"/>
        <v>0</v>
      </c>
      <c r="U551" s="56"/>
      <c r="V551" s="56"/>
      <c r="W551" s="85"/>
      <c r="X551" s="205">
        <v>5</v>
      </c>
      <c r="Y551" s="85"/>
      <c r="Z551" s="85"/>
      <c r="AA551" s="85"/>
      <c r="AB551" s="85"/>
      <c r="AC551" s="85"/>
      <c r="AD551" s="85"/>
      <c r="AE551" s="85"/>
      <c r="AF551" s="85"/>
      <c r="AG551" s="85"/>
      <c r="AH551" s="85"/>
      <c r="AI551" s="85"/>
      <c r="AJ551" s="56"/>
      <c r="AK551" s="56"/>
      <c r="AL551" s="56"/>
      <c r="AM551" s="56"/>
      <c r="AN551" s="80">
        <f t="shared" si="82"/>
        <v>0</v>
      </c>
      <c r="AO551" s="56"/>
      <c r="AP551" s="56"/>
      <c r="AQ551" s="85"/>
      <c r="AR551" s="205">
        <v>5</v>
      </c>
      <c r="AS551" s="85"/>
      <c r="AT551" s="85"/>
      <c r="AU551" s="85"/>
      <c r="AV551" s="85"/>
      <c r="AW551" s="56"/>
      <c r="AX551" s="10"/>
      <c r="AY551" s="71"/>
      <c r="AZ551" s="156" t="e">
        <f>#REF!-#REF!</f>
        <v>#REF!</v>
      </c>
      <c r="BA551" s="156" t="e">
        <f>IF(C551="Scheme",IF(SUM(AJ551:AS551)&gt;0,IF(H551&lt;#REF!,H551-#REF!,0),0),0)</f>
        <v>#REF!</v>
      </c>
      <c r="BB551" s="156">
        <f t="shared" si="80"/>
        <v>-5</v>
      </c>
      <c r="BC551" s="49" t="s">
        <v>727</v>
      </c>
      <c r="BD551" s="49" t="s">
        <v>728</v>
      </c>
    </row>
    <row r="552" spans="1:56" s="49" customFormat="1" ht="31.5" outlineLevel="1" x14ac:dyDescent="0.25">
      <c r="A552" s="25">
        <v>5</v>
      </c>
      <c r="B552" s="26" t="s">
        <v>644</v>
      </c>
      <c r="C552" s="25" t="s">
        <v>53</v>
      </c>
      <c r="D552" s="29"/>
      <c r="E552" s="140"/>
      <c r="F552" s="69"/>
      <c r="G552" s="192"/>
      <c r="H552" s="212">
        <v>29</v>
      </c>
      <c r="I552" s="10"/>
      <c r="J552" s="10"/>
      <c r="K552" s="69"/>
      <c r="L552" s="189"/>
      <c r="M552" s="189"/>
      <c r="N552" s="189"/>
      <c r="O552" s="10"/>
      <c r="P552" s="85"/>
      <c r="Q552" s="56"/>
      <c r="R552" s="56"/>
      <c r="S552" s="56"/>
      <c r="T552" s="56">
        <f t="shared" si="81"/>
        <v>0</v>
      </c>
      <c r="U552" s="56"/>
      <c r="V552" s="56"/>
      <c r="W552" s="85"/>
      <c r="X552" s="85"/>
      <c r="Y552" s="85"/>
      <c r="Z552" s="85"/>
      <c r="AA552" s="85"/>
      <c r="AB552" s="85"/>
      <c r="AC552" s="85"/>
      <c r="AD552" s="85"/>
      <c r="AE552" s="85"/>
      <c r="AF552" s="85"/>
      <c r="AG552" s="85"/>
      <c r="AH552" s="85"/>
      <c r="AI552" s="85"/>
      <c r="AJ552" s="56"/>
      <c r="AK552" s="56"/>
      <c r="AL552" s="56"/>
      <c r="AM552" s="56"/>
      <c r="AN552" s="80">
        <f t="shared" si="82"/>
        <v>0</v>
      </c>
      <c r="AO552" s="56"/>
      <c r="AP552" s="56"/>
      <c r="AQ552" s="85"/>
      <c r="AR552" s="85"/>
      <c r="AS552" s="85"/>
      <c r="AT552" s="85"/>
      <c r="AU552" s="85"/>
      <c r="AV552" s="85"/>
      <c r="AW552" s="56"/>
      <c r="AX552" s="10"/>
      <c r="AY552" s="71"/>
      <c r="AZ552" s="156" t="e">
        <f>#REF!-#REF!</f>
        <v>#REF!</v>
      </c>
      <c r="BA552" s="156">
        <f>IF(C552="Scheme",IF(SUM(AJ552:AS552)&gt;0,IF(H552&lt;#REF!,H552-#REF!,0),0),0)</f>
        <v>0</v>
      </c>
      <c r="BB552" s="156">
        <f t="shared" si="80"/>
        <v>0</v>
      </c>
    </row>
    <row r="553" spans="1:56" s="49" customFormat="1" ht="78.75" outlineLevel="1" x14ac:dyDescent="0.25">
      <c r="A553" s="169"/>
      <c r="B553" s="169" t="s">
        <v>645</v>
      </c>
      <c r="C553" s="169" t="s">
        <v>54</v>
      </c>
      <c r="D553" s="29"/>
      <c r="E553" s="140"/>
      <c r="F553" s="69"/>
      <c r="G553" s="192"/>
      <c r="H553" s="216">
        <f>SUM(W553:AB553)</f>
        <v>14</v>
      </c>
      <c r="I553" s="10"/>
      <c r="J553" s="10"/>
      <c r="K553" s="69"/>
      <c r="L553" s="189"/>
      <c r="M553" s="189"/>
      <c r="N553" s="189"/>
      <c r="O553" s="10"/>
      <c r="P553" s="85"/>
      <c r="Q553" s="56"/>
      <c r="R553" s="56"/>
      <c r="S553" s="56"/>
      <c r="T553" s="56">
        <f t="shared" si="81"/>
        <v>0</v>
      </c>
      <c r="U553" s="56"/>
      <c r="V553" s="56"/>
      <c r="W553" s="85"/>
      <c r="X553" s="85"/>
      <c r="Y553" s="205">
        <v>14</v>
      </c>
      <c r="Z553" s="85"/>
      <c r="AA553" s="85"/>
      <c r="AB553" s="85"/>
      <c r="AC553" s="85"/>
      <c r="AD553" s="85"/>
      <c r="AE553" s="85"/>
      <c r="AF553" s="85"/>
      <c r="AG553" s="85"/>
      <c r="AH553" s="85"/>
      <c r="AI553" s="85"/>
      <c r="AJ553" s="56"/>
      <c r="AK553" s="56"/>
      <c r="AL553" s="56"/>
      <c r="AM553" s="56"/>
      <c r="AN553" s="80">
        <f t="shared" si="82"/>
        <v>0</v>
      </c>
      <c r="AO553" s="56"/>
      <c r="AP553" s="56"/>
      <c r="AQ553" s="85"/>
      <c r="AR553" s="85"/>
      <c r="AS553" s="205">
        <v>14</v>
      </c>
      <c r="AT553" s="85"/>
      <c r="AU553" s="85"/>
      <c r="AV553" s="85"/>
      <c r="AW553" s="56"/>
      <c r="AX553" s="10"/>
      <c r="AY553" s="71"/>
      <c r="AZ553" s="156" t="e">
        <f>#REF!-#REF!</f>
        <v>#REF!</v>
      </c>
      <c r="BA553" s="156" t="e">
        <f>IF(C553="Scheme",IF(SUM(AJ553:AS553)&gt;0,IF(H553&lt;#REF!,H553-#REF!,0),0),0)</f>
        <v>#REF!</v>
      </c>
      <c r="BB553" s="156">
        <f t="shared" si="80"/>
        <v>-14</v>
      </c>
      <c r="BC553" s="49" t="s">
        <v>727</v>
      </c>
      <c r="BD553" s="49" t="s">
        <v>728</v>
      </c>
    </row>
    <row r="554" spans="1:56" s="49" customFormat="1" ht="63" outlineLevel="1" x14ac:dyDescent="0.25">
      <c r="A554" s="169"/>
      <c r="B554" s="169" t="s">
        <v>646</v>
      </c>
      <c r="C554" s="169" t="s">
        <v>54</v>
      </c>
      <c r="D554" s="29"/>
      <c r="E554" s="140"/>
      <c r="F554" s="69"/>
      <c r="G554" s="192"/>
      <c r="H554" s="216">
        <f>SUM(W554:AB554)</f>
        <v>15</v>
      </c>
      <c r="I554" s="10"/>
      <c r="J554" s="10"/>
      <c r="K554" s="69"/>
      <c r="L554" s="189"/>
      <c r="M554" s="189"/>
      <c r="N554" s="189"/>
      <c r="O554" s="10"/>
      <c r="P554" s="85"/>
      <c r="Q554" s="56"/>
      <c r="R554" s="56"/>
      <c r="S554" s="56"/>
      <c r="T554" s="56">
        <f t="shared" si="81"/>
        <v>0</v>
      </c>
      <c r="U554" s="56"/>
      <c r="V554" s="56"/>
      <c r="W554" s="85"/>
      <c r="X554" s="85"/>
      <c r="Y554" s="205">
        <v>15</v>
      </c>
      <c r="Z554" s="85"/>
      <c r="AA554" s="85"/>
      <c r="AB554" s="85"/>
      <c r="AC554" s="85"/>
      <c r="AD554" s="85"/>
      <c r="AE554" s="85"/>
      <c r="AF554" s="85"/>
      <c r="AG554" s="85"/>
      <c r="AH554" s="85"/>
      <c r="AI554" s="85"/>
      <c r="AJ554" s="56"/>
      <c r="AK554" s="56"/>
      <c r="AL554" s="56"/>
      <c r="AM554" s="56"/>
      <c r="AN554" s="80">
        <f t="shared" si="82"/>
        <v>0</v>
      </c>
      <c r="AO554" s="56"/>
      <c r="AP554" s="56"/>
      <c r="AQ554" s="85"/>
      <c r="AR554" s="85"/>
      <c r="AS554" s="205">
        <v>15</v>
      </c>
      <c r="AT554" s="85"/>
      <c r="AU554" s="85"/>
      <c r="AV554" s="85"/>
      <c r="AW554" s="56"/>
      <c r="AX554" s="10"/>
      <c r="AY554" s="71"/>
      <c r="AZ554" s="156" t="e">
        <f>#REF!-#REF!</f>
        <v>#REF!</v>
      </c>
      <c r="BA554" s="156" t="e">
        <f>IF(C554="Scheme",IF(SUM(AJ554:AS554)&gt;0,IF(H554&lt;#REF!,H554-#REF!,0),0),0)</f>
        <v>#REF!</v>
      </c>
      <c r="BB554" s="156">
        <f t="shared" si="80"/>
        <v>-15</v>
      </c>
      <c r="BC554" s="49" t="s">
        <v>727</v>
      </c>
      <c r="BD554" s="49" t="s">
        <v>728</v>
      </c>
    </row>
    <row r="555" spans="1:56" s="49" customFormat="1" ht="47.25" outlineLevel="1" x14ac:dyDescent="0.25">
      <c r="A555" s="25">
        <v>6</v>
      </c>
      <c r="B555" s="26" t="s">
        <v>647</v>
      </c>
      <c r="C555" s="25" t="s">
        <v>53</v>
      </c>
      <c r="D555" s="29"/>
      <c r="E555" s="140"/>
      <c r="F555" s="69"/>
      <c r="G555" s="192"/>
      <c r="H555" s="211">
        <v>100</v>
      </c>
      <c r="I555" s="10"/>
      <c r="J555" s="10"/>
      <c r="K555" s="69"/>
      <c r="L555" s="189"/>
      <c r="M555" s="189"/>
      <c r="N555" s="189"/>
      <c r="O555" s="10"/>
      <c r="P555" s="85"/>
      <c r="Q555" s="56"/>
      <c r="R555" s="56"/>
      <c r="S555" s="56"/>
      <c r="T555" s="56">
        <f t="shared" si="81"/>
        <v>0</v>
      </c>
      <c r="U555" s="56"/>
      <c r="V555" s="56"/>
      <c r="W555" s="85"/>
      <c r="X555" s="85"/>
      <c r="Y555" s="85"/>
      <c r="Z555" s="85"/>
      <c r="AA555" s="85"/>
      <c r="AB555" s="85"/>
      <c r="AC555" s="85"/>
      <c r="AD555" s="85"/>
      <c r="AE555" s="85"/>
      <c r="AF555" s="85"/>
      <c r="AG555" s="85"/>
      <c r="AH555" s="85"/>
      <c r="AI555" s="85"/>
      <c r="AJ555" s="56"/>
      <c r="AK555" s="56"/>
      <c r="AL555" s="56"/>
      <c r="AM555" s="56"/>
      <c r="AN555" s="80">
        <f t="shared" si="82"/>
        <v>0</v>
      </c>
      <c r="AO555" s="56"/>
      <c r="AP555" s="56"/>
      <c r="AQ555" s="85"/>
      <c r="AR555" s="85"/>
      <c r="AS555" s="85"/>
      <c r="AT555" s="85"/>
      <c r="AU555" s="85"/>
      <c r="AV555" s="85"/>
      <c r="AW555" s="56"/>
      <c r="AX555" s="10"/>
      <c r="AY555" s="71"/>
      <c r="AZ555" s="156" t="e">
        <f>#REF!-#REF!</f>
        <v>#REF!</v>
      </c>
      <c r="BA555" s="156">
        <f>IF(C555="Scheme",IF(SUM(AJ555:AS555)&gt;0,IF(H555&lt;#REF!,H555-#REF!,0),0),0)</f>
        <v>0</v>
      </c>
      <c r="BB555" s="156">
        <f t="shared" si="80"/>
        <v>0</v>
      </c>
    </row>
    <row r="556" spans="1:56" s="49" customFormat="1" ht="63" outlineLevel="1" x14ac:dyDescent="0.25">
      <c r="A556" s="169"/>
      <c r="B556" s="169" t="s">
        <v>648</v>
      </c>
      <c r="C556" s="169" t="s">
        <v>54</v>
      </c>
      <c r="D556" s="29"/>
      <c r="E556" s="140"/>
      <c r="F556" s="69"/>
      <c r="G556" s="192"/>
      <c r="H556" s="216">
        <v>100</v>
      </c>
      <c r="I556" s="10"/>
      <c r="J556" s="10"/>
      <c r="K556" s="69"/>
      <c r="L556" s="189"/>
      <c r="M556" s="189"/>
      <c r="N556" s="189"/>
      <c r="O556" s="10"/>
      <c r="P556" s="85"/>
      <c r="Q556" s="56"/>
      <c r="R556" s="56"/>
      <c r="S556" s="56"/>
      <c r="T556" s="56">
        <f t="shared" si="81"/>
        <v>0</v>
      </c>
      <c r="U556" s="56"/>
      <c r="V556" s="56"/>
      <c r="W556" s="85"/>
      <c r="X556" s="85"/>
      <c r="Y556" s="85"/>
      <c r="Z556" s="85">
        <v>100</v>
      </c>
      <c r="AA556" s="85"/>
      <c r="AB556" s="85"/>
      <c r="AC556" s="85"/>
      <c r="AD556" s="85"/>
      <c r="AE556" s="85"/>
      <c r="AF556" s="85"/>
      <c r="AG556" s="85"/>
      <c r="AH556" s="85"/>
      <c r="AI556" s="85"/>
      <c r="AJ556" s="56"/>
      <c r="AK556" s="56"/>
      <c r="AL556" s="56"/>
      <c r="AM556" s="56"/>
      <c r="AN556" s="80">
        <f t="shared" si="82"/>
        <v>0</v>
      </c>
      <c r="AO556" s="56"/>
      <c r="AP556" s="56"/>
      <c r="AQ556" s="85"/>
      <c r="AR556" s="85"/>
      <c r="AS556" s="85"/>
      <c r="AT556" s="85">
        <v>100</v>
      </c>
      <c r="AU556" s="85"/>
      <c r="AV556" s="85"/>
      <c r="AW556" s="56"/>
      <c r="AX556" s="10"/>
      <c r="AY556" s="71"/>
      <c r="AZ556" s="156" t="e">
        <f>#REF!-#REF!</f>
        <v>#REF!</v>
      </c>
      <c r="BA556" s="156">
        <f>IF(C556="Scheme",IF(SUM(AJ556:AS556)&gt;0,IF(H556&lt;#REF!,H556-#REF!,0),0),0)</f>
        <v>0</v>
      </c>
      <c r="BB556" s="156">
        <f t="shared" si="80"/>
        <v>0</v>
      </c>
      <c r="BC556" s="49" t="s">
        <v>727</v>
      </c>
      <c r="BD556" s="49" t="s">
        <v>728</v>
      </c>
    </row>
    <row r="557" spans="1:56" s="49" customFormat="1" ht="15.75" outlineLevel="1" x14ac:dyDescent="0.25">
      <c r="A557" s="227"/>
      <c r="B557" s="227" t="s">
        <v>761</v>
      </c>
      <c r="C557" s="227"/>
      <c r="D557" s="29"/>
      <c r="E557" s="140"/>
      <c r="F557" s="69"/>
      <c r="G557" s="192"/>
      <c r="H557" s="10"/>
      <c r="I557" s="10"/>
      <c r="J557" s="10"/>
      <c r="K557" s="69"/>
      <c r="L557" s="189"/>
      <c r="M557" s="189"/>
      <c r="N557" s="189"/>
      <c r="O557" s="10"/>
      <c r="P557" s="85"/>
      <c r="Q557" s="56"/>
      <c r="R557" s="56"/>
      <c r="S557" s="56"/>
      <c r="T557" s="56">
        <f t="shared" si="81"/>
        <v>0</v>
      </c>
      <c r="U557" s="56"/>
      <c r="V557" s="56"/>
      <c r="W557" s="85"/>
      <c r="X557" s="85"/>
      <c r="Y557" s="85"/>
      <c r="Z557" s="85"/>
      <c r="AA557" s="85"/>
      <c r="AB557" s="85"/>
      <c r="AC557" s="85"/>
      <c r="AD557" s="85"/>
      <c r="AE557" s="85"/>
      <c r="AF557" s="85"/>
      <c r="AG557" s="85"/>
      <c r="AH557" s="85"/>
      <c r="AI557" s="85"/>
      <c r="AJ557" s="56"/>
      <c r="AK557" s="56"/>
      <c r="AL557" s="56"/>
      <c r="AM557" s="56"/>
      <c r="AN557" s="80">
        <f t="shared" si="82"/>
        <v>0</v>
      </c>
      <c r="AO557" s="56"/>
      <c r="AP557" s="56"/>
      <c r="AQ557" s="85"/>
      <c r="AR557" s="85"/>
      <c r="AS557" s="85"/>
      <c r="AT557" s="85"/>
      <c r="AU557" s="85"/>
      <c r="AV557" s="85"/>
      <c r="AW557" s="56"/>
      <c r="AX557" s="10"/>
      <c r="AY557" s="71"/>
      <c r="AZ557" s="156" t="e">
        <f>#REF!-#REF!</f>
        <v>#REF!</v>
      </c>
      <c r="BA557" s="156">
        <f>IF(C557="Scheme",IF(SUM(AJ557:AS557)&gt;0,IF(H557&lt;#REF!,H557-#REF!,0),0),0)</f>
        <v>0</v>
      </c>
      <c r="BB557" s="156">
        <f t="shared" si="80"/>
        <v>0</v>
      </c>
    </row>
    <row r="558" spans="1:56" s="49" customFormat="1" ht="47.25" outlineLevel="1" x14ac:dyDescent="0.25">
      <c r="A558" s="25">
        <v>1</v>
      </c>
      <c r="B558" s="26" t="s">
        <v>762</v>
      </c>
      <c r="C558" s="25" t="s">
        <v>53</v>
      </c>
      <c r="D558" s="29"/>
      <c r="E558" s="140"/>
      <c r="F558" s="69"/>
      <c r="G558" s="192"/>
      <c r="H558" s="211">
        <v>25</v>
      </c>
      <c r="I558" s="10"/>
      <c r="J558" s="10"/>
      <c r="K558" s="69"/>
      <c r="L558" s="189"/>
      <c r="M558" s="189"/>
      <c r="N558" s="189"/>
      <c r="O558" s="10"/>
      <c r="P558" s="85"/>
      <c r="Q558" s="56"/>
      <c r="R558" s="56"/>
      <c r="S558" s="56"/>
      <c r="T558" s="56">
        <f t="shared" si="81"/>
        <v>0</v>
      </c>
      <c r="U558" s="56"/>
      <c r="V558" s="56"/>
      <c r="W558" s="85"/>
      <c r="X558" s="85"/>
      <c r="Y558" s="85"/>
      <c r="Z558" s="85"/>
      <c r="AA558" s="85"/>
      <c r="AB558" s="85"/>
      <c r="AC558" s="85"/>
      <c r="AD558" s="85"/>
      <c r="AE558" s="85"/>
      <c r="AF558" s="85"/>
      <c r="AG558" s="85"/>
      <c r="AH558" s="85"/>
      <c r="AI558" s="85"/>
      <c r="AJ558" s="56"/>
      <c r="AK558" s="56"/>
      <c r="AL558" s="56"/>
      <c r="AM558" s="56"/>
      <c r="AN558" s="80">
        <f t="shared" si="82"/>
        <v>0</v>
      </c>
      <c r="AO558" s="56"/>
      <c r="AP558" s="56"/>
      <c r="AQ558" s="85"/>
      <c r="AR558" s="85"/>
      <c r="AS558" s="85"/>
      <c r="AT558" s="85"/>
      <c r="AU558" s="85"/>
      <c r="AV558" s="85"/>
      <c r="AW558" s="56"/>
      <c r="AX558" s="10"/>
      <c r="AY558" s="71"/>
      <c r="AZ558" s="156"/>
      <c r="BA558" s="156"/>
      <c r="BB558" s="156"/>
    </row>
    <row r="559" spans="1:56" s="49" customFormat="1" ht="47.25" outlineLevel="1" x14ac:dyDescent="0.25">
      <c r="A559" s="169"/>
      <c r="B559" s="169" t="s">
        <v>762</v>
      </c>
      <c r="C559" s="169" t="s">
        <v>54</v>
      </c>
      <c r="D559" s="29"/>
      <c r="E559" s="140"/>
      <c r="F559" s="69"/>
      <c r="G559" s="192"/>
      <c r="H559" s="216">
        <v>25</v>
      </c>
      <c r="I559" s="10"/>
      <c r="J559" s="10"/>
      <c r="K559" s="69"/>
      <c r="L559" s="189"/>
      <c r="M559" s="189"/>
      <c r="N559" s="189"/>
      <c r="O559" s="10"/>
      <c r="P559" s="85"/>
      <c r="Q559" s="56"/>
      <c r="R559" s="56"/>
      <c r="S559" s="56"/>
      <c r="T559" s="56">
        <f t="shared" si="81"/>
        <v>0</v>
      </c>
      <c r="U559" s="56"/>
      <c r="V559" s="56"/>
      <c r="W559" s="85"/>
      <c r="X559" s="85">
        <v>25</v>
      </c>
      <c r="Y559" s="85"/>
      <c r="Z559" s="85"/>
      <c r="AA559" s="85"/>
      <c r="AB559" s="85"/>
      <c r="AC559" s="85"/>
      <c r="AD559" s="85"/>
      <c r="AE559" s="85"/>
      <c r="AF559" s="85"/>
      <c r="AG559" s="85"/>
      <c r="AH559" s="85"/>
      <c r="AI559" s="85"/>
      <c r="AJ559" s="56"/>
      <c r="AK559" s="56"/>
      <c r="AL559" s="56"/>
      <c r="AM559" s="56"/>
      <c r="AN559" s="80">
        <f t="shared" si="82"/>
        <v>0</v>
      </c>
      <c r="AO559" s="56"/>
      <c r="AP559" s="56"/>
      <c r="AQ559" s="85"/>
      <c r="AR559" s="85"/>
      <c r="AS559" s="85"/>
      <c r="AT559" s="85"/>
      <c r="AU559" s="85"/>
      <c r="AV559" s="85"/>
      <c r="AW559" s="56"/>
      <c r="AX559" s="10"/>
      <c r="AY559" s="71"/>
      <c r="AZ559" s="156"/>
      <c r="BA559" s="156"/>
      <c r="BB559" s="156"/>
    </row>
    <row r="560" spans="1:56" s="49" customFormat="1" ht="47.25" outlineLevel="1" x14ac:dyDescent="0.25">
      <c r="A560" s="25">
        <v>2</v>
      </c>
      <c r="B560" s="26" t="s">
        <v>763</v>
      </c>
      <c r="C560" s="25" t="s">
        <v>53</v>
      </c>
      <c r="D560" s="29"/>
      <c r="E560" s="140"/>
      <c r="F560" s="69"/>
      <c r="G560" s="192"/>
      <c r="H560" s="211">
        <v>15</v>
      </c>
      <c r="I560" s="10"/>
      <c r="J560" s="10"/>
      <c r="K560" s="69"/>
      <c r="L560" s="189"/>
      <c r="M560" s="189"/>
      <c r="N560" s="189"/>
      <c r="O560" s="10"/>
      <c r="P560" s="85"/>
      <c r="Q560" s="56"/>
      <c r="R560" s="56"/>
      <c r="S560" s="56"/>
      <c r="T560" s="56">
        <f t="shared" si="81"/>
        <v>0</v>
      </c>
      <c r="U560" s="56"/>
      <c r="V560" s="56"/>
      <c r="W560" s="85"/>
      <c r="X560" s="85"/>
      <c r="Y560" s="85"/>
      <c r="Z560" s="85"/>
      <c r="AA560" s="85"/>
      <c r="AB560" s="85"/>
      <c r="AC560" s="85"/>
      <c r="AD560" s="85"/>
      <c r="AE560" s="85"/>
      <c r="AF560" s="85"/>
      <c r="AG560" s="85"/>
      <c r="AH560" s="85"/>
      <c r="AI560" s="85"/>
      <c r="AJ560" s="56"/>
      <c r="AK560" s="56"/>
      <c r="AL560" s="56"/>
      <c r="AM560" s="56"/>
      <c r="AN560" s="80">
        <f t="shared" si="82"/>
        <v>0</v>
      </c>
      <c r="AO560" s="56"/>
      <c r="AP560" s="56"/>
      <c r="AQ560" s="85"/>
      <c r="AR560" s="85"/>
      <c r="AS560" s="85"/>
      <c r="AT560" s="85"/>
      <c r="AU560" s="85"/>
      <c r="AV560" s="85"/>
      <c r="AW560" s="56"/>
      <c r="AX560" s="10"/>
      <c r="AY560" s="71"/>
      <c r="AZ560" s="156"/>
      <c r="BA560" s="156"/>
      <c r="BB560" s="156"/>
    </row>
    <row r="561" spans="1:56" s="49" customFormat="1" ht="47.25" outlineLevel="1" x14ac:dyDescent="0.25">
      <c r="A561" s="169"/>
      <c r="B561" s="169" t="s">
        <v>763</v>
      </c>
      <c r="C561" s="169" t="s">
        <v>54</v>
      </c>
      <c r="D561" s="29"/>
      <c r="E561" s="140"/>
      <c r="F561" s="69"/>
      <c r="G561" s="192"/>
      <c r="H561" s="216">
        <v>15</v>
      </c>
      <c r="I561" s="10"/>
      <c r="J561" s="10"/>
      <c r="K561" s="69"/>
      <c r="L561" s="189"/>
      <c r="M561" s="189"/>
      <c r="N561" s="189"/>
      <c r="O561" s="10"/>
      <c r="P561" s="85"/>
      <c r="Q561" s="56"/>
      <c r="R561" s="56"/>
      <c r="S561" s="56"/>
      <c r="T561" s="56">
        <f t="shared" si="81"/>
        <v>0</v>
      </c>
      <c r="U561" s="56"/>
      <c r="V561" s="56"/>
      <c r="W561" s="85"/>
      <c r="X561" s="85"/>
      <c r="Y561" s="85"/>
      <c r="Z561" s="85">
        <v>15</v>
      </c>
      <c r="AA561" s="85"/>
      <c r="AB561" s="85"/>
      <c r="AC561" s="85"/>
      <c r="AD561" s="85"/>
      <c r="AE561" s="85"/>
      <c r="AF561" s="85"/>
      <c r="AG561" s="85"/>
      <c r="AH561" s="85"/>
      <c r="AI561" s="85"/>
      <c r="AJ561" s="56"/>
      <c r="AK561" s="56"/>
      <c r="AL561" s="56"/>
      <c r="AM561" s="56"/>
      <c r="AN561" s="80">
        <f t="shared" si="82"/>
        <v>0</v>
      </c>
      <c r="AO561" s="56"/>
      <c r="AP561" s="56"/>
      <c r="AQ561" s="85"/>
      <c r="AR561" s="85"/>
      <c r="AS561" s="85"/>
      <c r="AT561" s="85"/>
      <c r="AU561" s="85"/>
      <c r="AV561" s="85"/>
      <c r="AW561" s="56"/>
      <c r="AX561" s="10"/>
      <c r="AY561" s="71"/>
      <c r="AZ561" s="156"/>
      <c r="BA561" s="156"/>
      <c r="BB561" s="156"/>
    </row>
    <row r="562" spans="1:56" s="49" customFormat="1" ht="31.5" outlineLevel="1" x14ac:dyDescent="0.25">
      <c r="A562" s="25">
        <v>3</v>
      </c>
      <c r="B562" s="26" t="s">
        <v>764</v>
      </c>
      <c r="C562" s="25" t="s">
        <v>53</v>
      </c>
      <c r="D562" s="29"/>
      <c r="E562" s="140"/>
      <c r="F562" s="69"/>
      <c r="G562" s="192"/>
      <c r="H562" s="211">
        <v>6</v>
      </c>
      <c r="I562" s="10"/>
      <c r="J562" s="10"/>
      <c r="K562" s="69"/>
      <c r="L562" s="189"/>
      <c r="M562" s="189"/>
      <c r="N562" s="189"/>
      <c r="O562" s="10"/>
      <c r="P562" s="85"/>
      <c r="Q562" s="56"/>
      <c r="R562" s="56"/>
      <c r="S562" s="56"/>
      <c r="T562" s="56">
        <f t="shared" si="81"/>
        <v>0</v>
      </c>
      <c r="U562" s="56"/>
      <c r="V562" s="56"/>
      <c r="W562" s="85"/>
      <c r="X562" s="85"/>
      <c r="Y562" s="85"/>
      <c r="Z562" s="85"/>
      <c r="AA562" s="85"/>
      <c r="AB562" s="85"/>
      <c r="AC562" s="85"/>
      <c r="AD562" s="85"/>
      <c r="AE562" s="85"/>
      <c r="AF562" s="85"/>
      <c r="AG562" s="85"/>
      <c r="AH562" s="85"/>
      <c r="AI562" s="85"/>
      <c r="AJ562" s="56"/>
      <c r="AK562" s="56"/>
      <c r="AL562" s="56"/>
      <c r="AM562" s="56"/>
      <c r="AN562" s="80">
        <f t="shared" si="82"/>
        <v>0</v>
      </c>
      <c r="AO562" s="56"/>
      <c r="AP562" s="56"/>
      <c r="AQ562" s="85"/>
      <c r="AR562" s="85"/>
      <c r="AS562" s="85"/>
      <c r="AT562" s="85"/>
      <c r="AU562" s="85"/>
      <c r="AV562" s="85"/>
      <c r="AW562" s="56"/>
      <c r="AX562" s="10"/>
      <c r="AY562" s="71"/>
      <c r="AZ562" s="156"/>
      <c r="BA562" s="156"/>
      <c r="BB562" s="156"/>
    </row>
    <row r="563" spans="1:56" s="49" customFormat="1" ht="31.5" outlineLevel="1" x14ac:dyDescent="0.25">
      <c r="A563" s="169"/>
      <c r="B563" s="169" t="s">
        <v>764</v>
      </c>
      <c r="C563" s="169" t="s">
        <v>54</v>
      </c>
      <c r="D563" s="29"/>
      <c r="E563" s="140"/>
      <c r="F563" s="69"/>
      <c r="G563" s="192"/>
      <c r="H563" s="216">
        <v>6</v>
      </c>
      <c r="I563" s="10"/>
      <c r="J563" s="10"/>
      <c r="K563" s="69"/>
      <c r="L563" s="189"/>
      <c r="M563" s="189"/>
      <c r="N563" s="189"/>
      <c r="O563" s="10"/>
      <c r="P563" s="85"/>
      <c r="Q563" s="56"/>
      <c r="R563" s="56"/>
      <c r="S563" s="56"/>
      <c r="T563" s="56">
        <f t="shared" si="81"/>
        <v>0</v>
      </c>
      <c r="U563" s="56"/>
      <c r="V563" s="56"/>
      <c r="W563" s="85"/>
      <c r="X563" s="85">
        <v>6</v>
      </c>
      <c r="Y563" s="85"/>
      <c r="Z563" s="85"/>
      <c r="AA563" s="85"/>
      <c r="AB563" s="85"/>
      <c r="AC563" s="85"/>
      <c r="AD563" s="85"/>
      <c r="AE563" s="85"/>
      <c r="AF563" s="85"/>
      <c r="AG563" s="85"/>
      <c r="AH563" s="85"/>
      <c r="AI563" s="85"/>
      <c r="AJ563" s="56"/>
      <c r="AK563" s="56"/>
      <c r="AL563" s="56"/>
      <c r="AM563" s="56"/>
      <c r="AN563" s="80">
        <f t="shared" si="82"/>
        <v>0</v>
      </c>
      <c r="AO563" s="56"/>
      <c r="AP563" s="56"/>
      <c r="AQ563" s="85"/>
      <c r="AR563" s="85"/>
      <c r="AS563" s="85"/>
      <c r="AT563" s="85"/>
      <c r="AU563" s="85"/>
      <c r="AV563" s="85"/>
      <c r="AW563" s="56"/>
      <c r="AX563" s="10"/>
      <c r="AY563" s="71"/>
      <c r="AZ563" s="156"/>
      <c r="BA563" s="156"/>
      <c r="BB563" s="156"/>
    </row>
    <row r="564" spans="1:56" s="49" customFormat="1" ht="31.5" outlineLevel="1" x14ac:dyDescent="0.25">
      <c r="A564" s="25">
        <v>4</v>
      </c>
      <c r="B564" s="26" t="s">
        <v>765</v>
      </c>
      <c r="C564" s="25" t="s">
        <v>53</v>
      </c>
      <c r="D564" s="29"/>
      <c r="E564" s="140"/>
      <c r="F564" s="69"/>
      <c r="G564" s="192"/>
      <c r="H564" s="211">
        <v>10</v>
      </c>
      <c r="I564" s="10"/>
      <c r="J564" s="10"/>
      <c r="K564" s="69"/>
      <c r="L564" s="189"/>
      <c r="M564" s="189"/>
      <c r="N564" s="189"/>
      <c r="O564" s="10"/>
      <c r="P564" s="85"/>
      <c r="Q564" s="56"/>
      <c r="R564" s="56"/>
      <c r="S564" s="56"/>
      <c r="T564" s="56">
        <f t="shared" si="81"/>
        <v>0</v>
      </c>
      <c r="U564" s="56"/>
      <c r="V564" s="56"/>
      <c r="W564" s="85"/>
      <c r="X564" s="85"/>
      <c r="Y564" s="85"/>
      <c r="Z564" s="85"/>
      <c r="AA564" s="85"/>
      <c r="AB564" s="85"/>
      <c r="AC564" s="85"/>
      <c r="AD564" s="85"/>
      <c r="AE564" s="85"/>
      <c r="AF564" s="85"/>
      <c r="AG564" s="85"/>
      <c r="AH564" s="85"/>
      <c r="AI564" s="85"/>
      <c r="AJ564" s="56"/>
      <c r="AK564" s="56"/>
      <c r="AL564" s="56"/>
      <c r="AM564" s="56"/>
      <c r="AN564" s="80">
        <f t="shared" si="82"/>
        <v>0</v>
      </c>
      <c r="AO564" s="56"/>
      <c r="AP564" s="56"/>
      <c r="AQ564" s="85"/>
      <c r="AR564" s="85"/>
      <c r="AS564" s="85"/>
      <c r="AT564" s="85"/>
      <c r="AU564" s="85"/>
      <c r="AV564" s="85"/>
      <c r="AW564" s="56"/>
      <c r="AX564" s="10"/>
      <c r="AY564" s="71"/>
      <c r="AZ564" s="156"/>
      <c r="BA564" s="156"/>
      <c r="BB564" s="156"/>
    </row>
    <row r="565" spans="1:56" s="49" customFormat="1" ht="31.5" outlineLevel="1" x14ac:dyDescent="0.25">
      <c r="A565" s="169"/>
      <c r="B565" s="169" t="s">
        <v>765</v>
      </c>
      <c r="C565" s="169" t="s">
        <v>54</v>
      </c>
      <c r="D565" s="29"/>
      <c r="E565" s="140"/>
      <c r="F565" s="69"/>
      <c r="G565" s="192"/>
      <c r="H565" s="216">
        <v>10</v>
      </c>
      <c r="I565" s="10"/>
      <c r="J565" s="10"/>
      <c r="K565" s="69"/>
      <c r="L565" s="189"/>
      <c r="M565" s="189"/>
      <c r="N565" s="189"/>
      <c r="O565" s="10"/>
      <c r="P565" s="85"/>
      <c r="Q565" s="56"/>
      <c r="R565" s="56"/>
      <c r="S565" s="56"/>
      <c r="T565" s="56">
        <f t="shared" si="81"/>
        <v>0</v>
      </c>
      <c r="U565" s="56"/>
      <c r="V565" s="56"/>
      <c r="W565" s="85"/>
      <c r="X565" s="85"/>
      <c r="Y565" s="85"/>
      <c r="Z565" s="85">
        <v>10</v>
      </c>
      <c r="AA565" s="85"/>
      <c r="AB565" s="85"/>
      <c r="AC565" s="85"/>
      <c r="AD565" s="85"/>
      <c r="AE565" s="85"/>
      <c r="AF565" s="85"/>
      <c r="AG565" s="85"/>
      <c r="AH565" s="85"/>
      <c r="AI565" s="85"/>
      <c r="AJ565" s="56"/>
      <c r="AK565" s="56"/>
      <c r="AL565" s="56"/>
      <c r="AM565" s="56"/>
      <c r="AN565" s="80">
        <f t="shared" si="82"/>
        <v>0</v>
      </c>
      <c r="AO565" s="56"/>
      <c r="AP565" s="56"/>
      <c r="AQ565" s="85"/>
      <c r="AR565" s="85"/>
      <c r="AS565" s="85"/>
      <c r="AT565" s="85"/>
      <c r="AU565" s="85"/>
      <c r="AV565" s="85"/>
      <c r="AW565" s="56"/>
      <c r="AX565" s="10"/>
      <c r="AY565" s="71"/>
      <c r="AZ565" s="156"/>
      <c r="BA565" s="156"/>
      <c r="BB565" s="156"/>
    </row>
    <row r="566" spans="1:56" s="49" customFormat="1" ht="15.75" outlineLevel="1" x14ac:dyDescent="0.25">
      <c r="A566" s="227"/>
      <c r="B566" s="227" t="s">
        <v>649</v>
      </c>
      <c r="C566" s="227"/>
      <c r="D566" s="29"/>
      <c r="E566" s="140"/>
      <c r="F566" s="69"/>
      <c r="G566" s="192"/>
      <c r="H566" s="10"/>
      <c r="I566" s="10"/>
      <c r="J566" s="10"/>
      <c r="K566" s="69"/>
      <c r="L566" s="189"/>
      <c r="M566" s="189"/>
      <c r="N566" s="189"/>
      <c r="O566" s="10"/>
      <c r="P566" s="85"/>
      <c r="Q566" s="56"/>
      <c r="R566" s="56"/>
      <c r="S566" s="56"/>
      <c r="T566" s="56">
        <f t="shared" si="81"/>
        <v>0</v>
      </c>
      <c r="U566" s="56"/>
      <c r="V566" s="56"/>
      <c r="W566" s="85"/>
      <c r="X566" s="85"/>
      <c r="Y566" s="85"/>
      <c r="Z566" s="85"/>
      <c r="AA566" s="85"/>
      <c r="AB566" s="85"/>
      <c r="AC566" s="85"/>
      <c r="AD566" s="85"/>
      <c r="AE566" s="85"/>
      <c r="AF566" s="85"/>
      <c r="AG566" s="85"/>
      <c r="AH566" s="85"/>
      <c r="AI566" s="85"/>
      <c r="AJ566" s="56"/>
      <c r="AK566" s="56"/>
      <c r="AL566" s="56"/>
      <c r="AM566" s="56"/>
      <c r="AN566" s="80">
        <f t="shared" si="82"/>
        <v>0</v>
      </c>
      <c r="AO566" s="56"/>
      <c r="AP566" s="56"/>
      <c r="AQ566" s="85"/>
      <c r="AR566" s="85"/>
      <c r="AS566" s="85"/>
      <c r="AT566" s="85"/>
      <c r="AU566" s="85"/>
      <c r="AV566" s="85"/>
      <c r="AW566" s="56"/>
      <c r="AX566" s="10"/>
      <c r="AY566" s="71"/>
      <c r="AZ566" s="156" t="e">
        <f>#REF!-#REF!</f>
        <v>#REF!</v>
      </c>
      <c r="BA566" s="156">
        <f>IF(C566="Scheme",IF(SUM(AJ566:AS566)&gt;0,IF(H566&lt;#REF!,H566-#REF!,0),0),0)</f>
        <v>0</v>
      </c>
      <c r="BB566" s="156">
        <f t="shared" ref="BB566:BB608" si="83">IF(C566="scheme",G566-SUM(AJ566:AS566),0)</f>
        <v>0</v>
      </c>
    </row>
    <row r="567" spans="1:56" s="49" customFormat="1" ht="31.5" outlineLevel="1" x14ac:dyDescent="0.25">
      <c r="A567" s="25">
        <v>1</v>
      </c>
      <c r="B567" s="26" t="s">
        <v>650</v>
      </c>
      <c r="C567" s="25" t="s">
        <v>53</v>
      </c>
      <c r="D567" s="29"/>
      <c r="E567" s="140"/>
      <c r="F567" s="69"/>
      <c r="G567" s="192"/>
      <c r="H567" s="211">
        <v>37.57</v>
      </c>
      <c r="I567" s="10"/>
      <c r="J567" s="10"/>
      <c r="K567" s="69"/>
      <c r="L567" s="189"/>
      <c r="M567" s="189"/>
      <c r="N567" s="189"/>
      <c r="O567" s="10"/>
      <c r="P567" s="85"/>
      <c r="Q567" s="56"/>
      <c r="R567" s="56"/>
      <c r="S567" s="56"/>
      <c r="T567" s="56">
        <f t="shared" si="81"/>
        <v>0</v>
      </c>
      <c r="U567" s="56"/>
      <c r="V567" s="56"/>
      <c r="W567" s="85"/>
      <c r="X567" s="85"/>
      <c r="Y567" s="85"/>
      <c r="Z567" s="85"/>
      <c r="AA567" s="85"/>
      <c r="AB567" s="85"/>
      <c r="AC567" s="85"/>
      <c r="AD567" s="85"/>
      <c r="AE567" s="85"/>
      <c r="AF567" s="85"/>
      <c r="AG567" s="85"/>
      <c r="AH567" s="85"/>
      <c r="AI567" s="85"/>
      <c r="AJ567" s="56"/>
      <c r="AK567" s="56"/>
      <c r="AL567" s="56"/>
      <c r="AM567" s="56"/>
      <c r="AN567" s="80">
        <f t="shared" si="82"/>
        <v>0</v>
      </c>
      <c r="AO567" s="56"/>
      <c r="AP567" s="56"/>
      <c r="AQ567" s="85"/>
      <c r="AR567" s="85"/>
      <c r="AS567" s="85"/>
      <c r="AT567" s="85"/>
      <c r="AU567" s="85"/>
      <c r="AV567" s="85"/>
      <c r="AW567" s="56"/>
      <c r="AX567" s="10"/>
      <c r="AY567" s="71"/>
      <c r="AZ567" s="156" t="e">
        <f>#REF!-#REF!</f>
        <v>#REF!</v>
      </c>
      <c r="BA567" s="156">
        <f>IF(C567="Scheme",IF(SUM(AJ567:AS567)&gt;0,IF(H567&lt;#REF!,H567-#REF!,0),0),0)</f>
        <v>0</v>
      </c>
      <c r="BB567" s="156">
        <f t="shared" si="83"/>
        <v>0</v>
      </c>
    </row>
    <row r="568" spans="1:56" s="49" customFormat="1" ht="409.5" outlineLevel="1" x14ac:dyDescent="0.25">
      <c r="A568" s="169"/>
      <c r="B568" s="169" t="s">
        <v>651</v>
      </c>
      <c r="C568" s="169" t="s">
        <v>54</v>
      </c>
      <c r="D568" s="29"/>
      <c r="E568" s="140"/>
      <c r="F568" s="69"/>
      <c r="G568" s="192"/>
      <c r="H568" s="216">
        <f>SUM(W568:AB568)</f>
        <v>37.57</v>
      </c>
      <c r="I568" s="10"/>
      <c r="J568" s="10"/>
      <c r="K568" s="69"/>
      <c r="L568" s="189"/>
      <c r="M568" s="189"/>
      <c r="N568" s="189"/>
      <c r="O568" s="300" t="s">
        <v>886</v>
      </c>
      <c r="P568" s="85"/>
      <c r="Q568" s="56"/>
      <c r="R568" s="56"/>
      <c r="S568" s="56"/>
      <c r="T568" s="56">
        <f t="shared" si="81"/>
        <v>0</v>
      </c>
      <c r="U568" s="56"/>
      <c r="V568" s="56"/>
      <c r="W568" s="205"/>
      <c r="X568" s="205">
        <v>10</v>
      </c>
      <c r="Y568" s="205">
        <v>27.57</v>
      </c>
      <c r="Z568" s="205"/>
      <c r="AA568" s="85"/>
      <c r="AB568" s="85"/>
      <c r="AC568" s="85"/>
      <c r="AD568" s="85"/>
      <c r="AE568" s="85"/>
      <c r="AF568" s="85"/>
      <c r="AG568" s="85"/>
      <c r="AH568" s="85"/>
      <c r="AI568" s="85"/>
      <c r="AJ568" s="56"/>
      <c r="AK568" s="56"/>
      <c r="AL568" s="56"/>
      <c r="AM568" s="56"/>
      <c r="AN568" s="80">
        <f t="shared" si="82"/>
        <v>0</v>
      </c>
      <c r="AO568" s="56"/>
      <c r="AP568" s="56"/>
      <c r="AQ568" s="205"/>
      <c r="AR568" s="205">
        <v>10</v>
      </c>
      <c r="AS568" s="205">
        <v>27.57</v>
      </c>
      <c r="AT568" s="205"/>
      <c r="AU568" s="85"/>
      <c r="AV568" s="85"/>
      <c r="AW568" s="56"/>
      <c r="AX568" s="10"/>
      <c r="AY568" s="71"/>
      <c r="AZ568" s="156" t="e">
        <f>#REF!-#REF!</f>
        <v>#REF!</v>
      </c>
      <c r="BA568" s="156" t="e">
        <f>IF(C568="Scheme",IF(SUM(AJ568:AS568)&gt;0,IF(H568&lt;#REF!,H568-#REF!,0),0),0)</f>
        <v>#REF!</v>
      </c>
      <c r="BB568" s="156">
        <f t="shared" si="83"/>
        <v>-37.57</v>
      </c>
      <c r="BC568" s="49" t="s">
        <v>727</v>
      </c>
      <c r="BD568" s="49" t="s">
        <v>728</v>
      </c>
    </row>
    <row r="569" spans="1:56" s="49" customFormat="1" ht="31.5" outlineLevel="1" x14ac:dyDescent="0.25">
      <c r="A569" s="25">
        <v>2</v>
      </c>
      <c r="B569" s="26" t="s">
        <v>652</v>
      </c>
      <c r="C569" s="25" t="s">
        <v>53</v>
      </c>
      <c r="D569" s="29"/>
      <c r="E569" s="140"/>
      <c r="F569" s="69"/>
      <c r="G569" s="192"/>
      <c r="H569" s="211">
        <v>47.15</v>
      </c>
      <c r="I569" s="10"/>
      <c r="J569" s="10"/>
      <c r="K569" s="69"/>
      <c r="L569" s="189"/>
      <c r="M569" s="189"/>
      <c r="N569" s="189"/>
      <c r="O569" s="10"/>
      <c r="P569" s="85"/>
      <c r="Q569" s="56"/>
      <c r="R569" s="56"/>
      <c r="S569" s="56"/>
      <c r="T569" s="56">
        <f t="shared" si="81"/>
        <v>0</v>
      </c>
      <c r="U569" s="56"/>
      <c r="V569" s="56"/>
      <c r="W569" s="85"/>
      <c r="X569" s="85"/>
      <c r="Y569" s="85"/>
      <c r="Z569" s="85"/>
      <c r="AA569" s="85"/>
      <c r="AB569" s="85"/>
      <c r="AC569" s="85"/>
      <c r="AD569" s="85"/>
      <c r="AE569" s="85"/>
      <c r="AF569" s="85"/>
      <c r="AG569" s="85"/>
      <c r="AH569" s="85"/>
      <c r="AI569" s="85"/>
      <c r="AJ569" s="56"/>
      <c r="AK569" s="56"/>
      <c r="AL569" s="56"/>
      <c r="AM569" s="56"/>
      <c r="AN569" s="80">
        <f t="shared" si="82"/>
        <v>0</v>
      </c>
      <c r="AO569" s="56"/>
      <c r="AP569" s="56"/>
      <c r="AQ569" s="85"/>
      <c r="AR569" s="85"/>
      <c r="AS569" s="85"/>
      <c r="AT569" s="85"/>
      <c r="AU569" s="85"/>
      <c r="AV569" s="85"/>
      <c r="AW569" s="56"/>
      <c r="AX569" s="10"/>
      <c r="AY569" s="71"/>
      <c r="AZ569" s="156" t="e">
        <f>#REF!-#REF!</f>
        <v>#REF!</v>
      </c>
      <c r="BA569" s="156">
        <f>IF(C569="Scheme",IF(SUM(AJ569:AS569)&gt;0,IF(H569&lt;#REF!,H569-#REF!,0),0),0)</f>
        <v>0</v>
      </c>
      <c r="BB569" s="156">
        <f t="shared" si="83"/>
        <v>0</v>
      </c>
    </row>
    <row r="570" spans="1:56" s="49" customFormat="1" ht="409.5" outlineLevel="1" x14ac:dyDescent="0.25">
      <c r="A570" s="169"/>
      <c r="B570" s="169" t="s">
        <v>653</v>
      </c>
      <c r="C570" s="169" t="s">
        <v>54</v>
      </c>
      <c r="D570" s="29"/>
      <c r="E570" s="140"/>
      <c r="F570" s="69"/>
      <c r="G570" s="192"/>
      <c r="H570" s="216">
        <f>SUM(W570:AB570)</f>
        <v>47.15</v>
      </c>
      <c r="I570" s="10"/>
      <c r="J570" s="10"/>
      <c r="K570" s="69"/>
      <c r="L570" s="189"/>
      <c r="M570" s="189"/>
      <c r="N570" s="189"/>
      <c r="O570" s="300" t="s">
        <v>887</v>
      </c>
      <c r="P570" s="85"/>
      <c r="Q570" s="56"/>
      <c r="R570" s="56"/>
      <c r="S570" s="56"/>
      <c r="T570" s="56">
        <f t="shared" si="81"/>
        <v>0</v>
      </c>
      <c r="U570" s="56"/>
      <c r="V570" s="56"/>
      <c r="W570" s="85"/>
      <c r="X570" s="205">
        <v>15</v>
      </c>
      <c r="Y570" s="205">
        <v>32.15</v>
      </c>
      <c r="Z570" s="85"/>
      <c r="AA570" s="85"/>
      <c r="AB570" s="85"/>
      <c r="AC570" s="85"/>
      <c r="AD570" s="85"/>
      <c r="AE570" s="85"/>
      <c r="AF570" s="85"/>
      <c r="AG570" s="85"/>
      <c r="AH570" s="85"/>
      <c r="AI570" s="85"/>
      <c r="AJ570" s="56"/>
      <c r="AK570" s="56"/>
      <c r="AL570" s="56"/>
      <c r="AM570" s="56"/>
      <c r="AN570" s="80">
        <f t="shared" si="82"/>
        <v>0</v>
      </c>
      <c r="AO570" s="56"/>
      <c r="AP570" s="56"/>
      <c r="AQ570" s="85"/>
      <c r="AR570" s="205">
        <v>15</v>
      </c>
      <c r="AS570" s="205">
        <v>32.15</v>
      </c>
      <c r="AT570" s="85"/>
      <c r="AU570" s="85"/>
      <c r="AV570" s="85"/>
      <c r="AW570" s="56"/>
      <c r="AX570" s="10"/>
      <c r="AY570" s="71"/>
      <c r="AZ570" s="156" t="e">
        <f>#REF!-#REF!</f>
        <v>#REF!</v>
      </c>
      <c r="BA570" s="156" t="e">
        <f>IF(C570="Scheme",IF(SUM(AJ570:AS570)&gt;0,IF(H570&lt;#REF!,H570-#REF!,0),0),0)</f>
        <v>#REF!</v>
      </c>
      <c r="BB570" s="156">
        <f t="shared" si="83"/>
        <v>-47.15</v>
      </c>
      <c r="BC570" s="49" t="s">
        <v>727</v>
      </c>
      <c r="BD570" s="49" t="s">
        <v>728</v>
      </c>
    </row>
    <row r="571" spans="1:56" s="49" customFormat="1" ht="31.5" outlineLevel="1" x14ac:dyDescent="0.25">
      <c r="A571" s="25">
        <v>3</v>
      </c>
      <c r="B571" s="26" t="s">
        <v>654</v>
      </c>
      <c r="C571" s="25" t="s">
        <v>53</v>
      </c>
      <c r="D571" s="29"/>
      <c r="E571" s="140"/>
      <c r="F571" s="69"/>
      <c r="G571" s="192"/>
      <c r="H571" s="211">
        <v>27.05</v>
      </c>
      <c r="I571" s="10"/>
      <c r="J571" s="10"/>
      <c r="K571" s="69"/>
      <c r="L571" s="189"/>
      <c r="M571" s="189"/>
      <c r="N571" s="189"/>
      <c r="O571" s="10"/>
      <c r="P571" s="85"/>
      <c r="Q571" s="56"/>
      <c r="R571" s="56"/>
      <c r="S571" s="56"/>
      <c r="T571" s="56">
        <f t="shared" si="81"/>
        <v>0</v>
      </c>
      <c r="U571" s="56"/>
      <c r="V571" s="56"/>
      <c r="W571" s="85"/>
      <c r="X571" s="85"/>
      <c r="Y571" s="85"/>
      <c r="Z571" s="85"/>
      <c r="AA571" s="85"/>
      <c r="AB571" s="85"/>
      <c r="AC571" s="85"/>
      <c r="AD571" s="85"/>
      <c r="AE571" s="85"/>
      <c r="AF571" s="85"/>
      <c r="AG571" s="85"/>
      <c r="AH571" s="85"/>
      <c r="AI571" s="85"/>
      <c r="AJ571" s="56"/>
      <c r="AK571" s="56"/>
      <c r="AL571" s="56"/>
      <c r="AM571" s="56"/>
      <c r="AN571" s="80">
        <f t="shared" si="82"/>
        <v>0</v>
      </c>
      <c r="AO571" s="56"/>
      <c r="AP571" s="56"/>
      <c r="AQ571" s="85"/>
      <c r="AR571" s="85"/>
      <c r="AS571" s="85"/>
      <c r="AT571" s="85"/>
      <c r="AU571" s="85"/>
      <c r="AV571" s="85"/>
      <c r="AW571" s="56"/>
      <c r="AX571" s="10"/>
      <c r="AY571" s="71"/>
      <c r="AZ571" s="156" t="e">
        <f>#REF!-#REF!</f>
        <v>#REF!</v>
      </c>
      <c r="BA571" s="156">
        <f>IF(C571="Scheme",IF(SUM(AJ571:AS571)&gt;0,IF(H571&lt;#REF!,H571-#REF!,0),0),0)</f>
        <v>0</v>
      </c>
      <c r="BB571" s="156">
        <f t="shared" si="83"/>
        <v>0</v>
      </c>
    </row>
    <row r="572" spans="1:56" s="49" customFormat="1" ht="409.5" outlineLevel="1" x14ac:dyDescent="0.25">
      <c r="A572" s="169"/>
      <c r="B572" s="169" t="s">
        <v>654</v>
      </c>
      <c r="C572" s="169" t="s">
        <v>54</v>
      </c>
      <c r="D572" s="29"/>
      <c r="E572" s="140"/>
      <c r="F572" s="69"/>
      <c r="G572" s="192"/>
      <c r="H572" s="216">
        <f>SUM(W572:AB572)</f>
        <v>27.05</v>
      </c>
      <c r="I572" s="10"/>
      <c r="J572" s="10"/>
      <c r="K572" s="69"/>
      <c r="L572" s="189"/>
      <c r="M572" s="189"/>
      <c r="N572" s="189"/>
      <c r="O572" s="300" t="s">
        <v>888</v>
      </c>
      <c r="P572" s="85"/>
      <c r="Q572" s="56"/>
      <c r="R572" s="56"/>
      <c r="S572" s="56"/>
      <c r="T572" s="56">
        <f t="shared" si="81"/>
        <v>0</v>
      </c>
      <c r="U572" s="56"/>
      <c r="V572" s="56"/>
      <c r="W572" s="85"/>
      <c r="X572" s="85">
        <v>15</v>
      </c>
      <c r="Y572" s="85">
        <v>12.05</v>
      </c>
      <c r="Z572" s="85"/>
      <c r="AA572" s="85"/>
      <c r="AB572" s="85"/>
      <c r="AC572" s="85"/>
      <c r="AD572" s="85"/>
      <c r="AE572" s="85"/>
      <c r="AF572" s="85"/>
      <c r="AG572" s="85"/>
      <c r="AH572" s="85"/>
      <c r="AI572" s="85"/>
      <c r="AJ572" s="56"/>
      <c r="AK572" s="56"/>
      <c r="AL572" s="56"/>
      <c r="AM572" s="56"/>
      <c r="AN572" s="80">
        <f t="shared" si="82"/>
        <v>0</v>
      </c>
      <c r="AO572" s="56"/>
      <c r="AP572" s="56"/>
      <c r="AQ572" s="85"/>
      <c r="AR572" s="85">
        <v>15</v>
      </c>
      <c r="AS572" s="85">
        <v>12.05</v>
      </c>
      <c r="AT572" s="85"/>
      <c r="AU572" s="85"/>
      <c r="AV572" s="85"/>
      <c r="AW572" s="56"/>
      <c r="AX572" s="10"/>
      <c r="AY572" s="71"/>
      <c r="AZ572" s="156" t="e">
        <f>#REF!-#REF!</f>
        <v>#REF!</v>
      </c>
      <c r="BA572" s="156" t="e">
        <f>IF(C572="Scheme",IF(SUM(AJ572:AS572)&gt;0,IF(H572&lt;#REF!,H572-#REF!,0),0),0)</f>
        <v>#REF!</v>
      </c>
      <c r="BB572" s="156">
        <f t="shared" si="83"/>
        <v>-27.05</v>
      </c>
      <c r="BC572" s="49" t="s">
        <v>727</v>
      </c>
      <c r="BD572" s="49" t="s">
        <v>728</v>
      </c>
    </row>
    <row r="573" spans="1:56" s="49" customFormat="1" ht="47.25" outlineLevel="1" x14ac:dyDescent="0.25">
      <c r="A573" s="25">
        <v>4</v>
      </c>
      <c r="B573" s="26" t="s">
        <v>655</v>
      </c>
      <c r="C573" s="25" t="s">
        <v>53</v>
      </c>
      <c r="D573" s="29"/>
      <c r="E573" s="140"/>
      <c r="F573" s="69"/>
      <c r="G573" s="192"/>
      <c r="H573" s="211">
        <v>30</v>
      </c>
      <c r="I573" s="10"/>
      <c r="J573" s="10"/>
      <c r="K573" s="69"/>
      <c r="L573" s="189"/>
      <c r="M573" s="189"/>
      <c r="N573" s="189"/>
      <c r="O573" s="10"/>
      <c r="P573" s="85"/>
      <c r="Q573" s="56"/>
      <c r="R573" s="56"/>
      <c r="S573" s="56"/>
      <c r="T573" s="56">
        <f t="shared" si="81"/>
        <v>0</v>
      </c>
      <c r="U573" s="56"/>
      <c r="V573" s="56"/>
      <c r="W573" s="85"/>
      <c r="X573" s="85"/>
      <c r="Y573" s="85"/>
      <c r="Z573" s="85"/>
      <c r="AA573" s="85"/>
      <c r="AB573" s="85"/>
      <c r="AC573" s="85"/>
      <c r="AD573" s="85"/>
      <c r="AE573" s="85"/>
      <c r="AF573" s="85"/>
      <c r="AG573" s="85"/>
      <c r="AH573" s="85"/>
      <c r="AI573" s="85"/>
      <c r="AJ573" s="56"/>
      <c r="AK573" s="56"/>
      <c r="AL573" s="56"/>
      <c r="AM573" s="56"/>
      <c r="AN573" s="80">
        <f t="shared" si="82"/>
        <v>0</v>
      </c>
      <c r="AO573" s="56"/>
      <c r="AP573" s="56"/>
      <c r="AQ573" s="85"/>
      <c r="AR573" s="85"/>
      <c r="AS573" s="85"/>
      <c r="AT573" s="85"/>
      <c r="AU573" s="85"/>
      <c r="AV573" s="85"/>
      <c r="AW573" s="56"/>
      <c r="AX573" s="10"/>
      <c r="AY573" s="71"/>
      <c r="AZ573" s="156" t="e">
        <f>#REF!-#REF!</f>
        <v>#REF!</v>
      </c>
      <c r="BA573" s="156">
        <f>IF(C573="Scheme",IF(SUM(AJ573:AS573)&gt;0,IF(H573&lt;#REF!,H573-#REF!,0),0),0)</f>
        <v>0</v>
      </c>
      <c r="BB573" s="156">
        <f t="shared" si="83"/>
        <v>0</v>
      </c>
    </row>
    <row r="574" spans="1:56" s="49" customFormat="1" ht="409.5" outlineLevel="1" x14ac:dyDescent="0.25">
      <c r="A574" s="169"/>
      <c r="B574" s="169" t="s">
        <v>656</v>
      </c>
      <c r="C574" s="169" t="s">
        <v>54</v>
      </c>
      <c r="D574" s="29"/>
      <c r="E574" s="140"/>
      <c r="F574" s="69"/>
      <c r="G574" s="192"/>
      <c r="H574" s="216">
        <f>SUM(W574:AB574)</f>
        <v>30</v>
      </c>
      <c r="I574" s="10"/>
      <c r="J574" s="10"/>
      <c r="K574" s="69"/>
      <c r="L574" s="189"/>
      <c r="M574" s="189"/>
      <c r="N574" s="189"/>
      <c r="O574" s="300" t="s">
        <v>889</v>
      </c>
      <c r="P574" s="85"/>
      <c r="Q574" s="56"/>
      <c r="R574" s="56"/>
      <c r="S574" s="56"/>
      <c r="T574" s="56">
        <f t="shared" si="81"/>
        <v>0</v>
      </c>
      <c r="U574" s="56"/>
      <c r="V574" s="56"/>
      <c r="W574" s="85"/>
      <c r="X574" s="205">
        <v>15</v>
      </c>
      <c r="Y574" s="205">
        <v>15</v>
      </c>
      <c r="Z574" s="85"/>
      <c r="AA574" s="85"/>
      <c r="AB574" s="85"/>
      <c r="AC574" s="85"/>
      <c r="AD574" s="85"/>
      <c r="AE574" s="85"/>
      <c r="AF574" s="85"/>
      <c r="AG574" s="85"/>
      <c r="AH574" s="85"/>
      <c r="AI574" s="85"/>
      <c r="AJ574" s="56"/>
      <c r="AK574" s="56"/>
      <c r="AL574" s="56"/>
      <c r="AM574" s="56"/>
      <c r="AN574" s="80">
        <f t="shared" si="82"/>
        <v>0</v>
      </c>
      <c r="AO574" s="56"/>
      <c r="AP574" s="56"/>
      <c r="AQ574" s="85"/>
      <c r="AR574" s="205">
        <v>15</v>
      </c>
      <c r="AS574" s="205">
        <v>15</v>
      </c>
      <c r="AT574" s="85"/>
      <c r="AU574" s="85"/>
      <c r="AV574" s="85"/>
      <c r="AW574" s="56"/>
      <c r="AX574" s="10"/>
      <c r="AY574" s="71"/>
      <c r="AZ574" s="156" t="e">
        <f>#REF!-#REF!</f>
        <v>#REF!</v>
      </c>
      <c r="BA574" s="156" t="e">
        <f>IF(C574="Scheme",IF(SUM(AJ574:AS574)&gt;0,IF(H574&lt;#REF!,H574-#REF!,0),0),0)</f>
        <v>#REF!</v>
      </c>
      <c r="BB574" s="156">
        <f t="shared" si="83"/>
        <v>-30</v>
      </c>
      <c r="BC574" s="49" t="s">
        <v>727</v>
      </c>
      <c r="BD574" s="49" t="s">
        <v>728</v>
      </c>
    </row>
    <row r="575" spans="1:56" s="49" customFormat="1" ht="31.5" outlineLevel="1" x14ac:dyDescent="0.25">
      <c r="A575" s="25">
        <v>5</v>
      </c>
      <c r="B575" s="26" t="s">
        <v>742</v>
      </c>
      <c r="C575" s="25" t="s">
        <v>53</v>
      </c>
      <c r="D575" s="29"/>
      <c r="E575" s="140"/>
      <c r="F575" s="69"/>
      <c r="G575" s="192"/>
      <c r="H575" s="211">
        <v>40</v>
      </c>
      <c r="I575" s="10"/>
      <c r="J575" s="10"/>
      <c r="K575" s="69"/>
      <c r="L575" s="189"/>
      <c r="M575" s="189"/>
      <c r="N575" s="189"/>
      <c r="O575" s="10"/>
      <c r="P575" s="85"/>
      <c r="Q575" s="56"/>
      <c r="R575" s="56"/>
      <c r="S575" s="56"/>
      <c r="T575" s="56">
        <f t="shared" si="81"/>
        <v>0</v>
      </c>
      <c r="U575" s="56"/>
      <c r="V575" s="56"/>
      <c r="W575" s="85"/>
      <c r="X575" s="85"/>
      <c r="Y575" s="85"/>
      <c r="Z575" s="85"/>
      <c r="AA575" s="85"/>
      <c r="AB575" s="85"/>
      <c r="AC575" s="85"/>
      <c r="AD575" s="85"/>
      <c r="AE575" s="85"/>
      <c r="AF575" s="85"/>
      <c r="AG575" s="85"/>
      <c r="AH575" s="85"/>
      <c r="AI575" s="85"/>
      <c r="AJ575" s="56"/>
      <c r="AK575" s="56"/>
      <c r="AL575" s="56"/>
      <c r="AM575" s="56"/>
      <c r="AN575" s="80">
        <f t="shared" si="82"/>
        <v>0</v>
      </c>
      <c r="AO575" s="56"/>
      <c r="AP575" s="56"/>
      <c r="AQ575" s="85"/>
      <c r="AR575" s="85"/>
      <c r="AS575" s="85"/>
      <c r="AT575" s="85"/>
      <c r="AU575" s="85"/>
      <c r="AV575" s="85"/>
      <c r="AW575" s="56"/>
      <c r="AX575" s="10"/>
      <c r="AY575" s="71"/>
      <c r="AZ575" s="156" t="e">
        <f>#REF!-#REF!</f>
        <v>#REF!</v>
      </c>
      <c r="BA575" s="156">
        <f>IF(C575="Scheme",IF(SUM(AJ575:AS575)&gt;0,IF(H575&lt;#REF!,H575-#REF!,0),0),0)</f>
        <v>0</v>
      </c>
      <c r="BB575" s="156">
        <f t="shared" si="83"/>
        <v>0</v>
      </c>
    </row>
    <row r="576" spans="1:56" s="49" customFormat="1" ht="409.5" outlineLevel="1" x14ac:dyDescent="0.25">
      <c r="A576" s="169"/>
      <c r="B576" s="169" t="s">
        <v>742</v>
      </c>
      <c r="C576" s="169" t="s">
        <v>54</v>
      </c>
      <c r="D576" s="29"/>
      <c r="E576" s="140"/>
      <c r="F576" s="69"/>
      <c r="G576" s="192"/>
      <c r="H576" s="216">
        <f>SUM(W576:AB576)</f>
        <v>30</v>
      </c>
      <c r="I576" s="10"/>
      <c r="J576" s="10"/>
      <c r="K576" s="69"/>
      <c r="L576" s="189"/>
      <c r="M576" s="189"/>
      <c r="N576" s="189"/>
      <c r="O576" s="300" t="s">
        <v>890</v>
      </c>
      <c r="P576" s="85"/>
      <c r="Q576" s="56"/>
      <c r="R576" s="56"/>
      <c r="S576" s="56"/>
      <c r="T576" s="56">
        <f t="shared" si="81"/>
        <v>0</v>
      </c>
      <c r="U576" s="56"/>
      <c r="V576" s="56"/>
      <c r="W576" s="85"/>
      <c r="X576" s="85">
        <v>15</v>
      </c>
      <c r="Y576" s="85">
        <v>15</v>
      </c>
      <c r="Z576" s="85"/>
      <c r="AA576" s="85"/>
      <c r="AB576" s="85"/>
      <c r="AC576" s="85"/>
      <c r="AD576" s="85"/>
      <c r="AE576" s="85"/>
      <c r="AF576" s="85"/>
      <c r="AG576" s="85"/>
      <c r="AH576" s="85"/>
      <c r="AI576" s="85"/>
      <c r="AJ576" s="56"/>
      <c r="AK576" s="56"/>
      <c r="AL576" s="56"/>
      <c r="AM576" s="56"/>
      <c r="AN576" s="80">
        <f t="shared" si="82"/>
        <v>0</v>
      </c>
      <c r="AO576" s="56"/>
      <c r="AP576" s="56"/>
      <c r="AQ576" s="85"/>
      <c r="AR576" s="85">
        <v>15</v>
      </c>
      <c r="AS576" s="85">
        <v>15</v>
      </c>
      <c r="AT576" s="85"/>
      <c r="AU576" s="85"/>
      <c r="AV576" s="85"/>
      <c r="AW576" s="56"/>
      <c r="AX576" s="10"/>
      <c r="AY576" s="71"/>
      <c r="AZ576" s="156" t="e">
        <f>#REF!-#REF!</f>
        <v>#REF!</v>
      </c>
      <c r="BA576" s="156" t="e">
        <f>IF(C576="Scheme",IF(SUM(AJ576:AS576)&gt;0,IF(H576&lt;#REF!,H576-#REF!,0),0),0)</f>
        <v>#REF!</v>
      </c>
      <c r="BB576" s="156">
        <f t="shared" si="83"/>
        <v>-30</v>
      </c>
      <c r="BC576" s="49" t="s">
        <v>727</v>
      </c>
      <c r="BD576" s="49" t="s">
        <v>728</v>
      </c>
    </row>
    <row r="577" spans="1:56" s="49" customFormat="1" ht="409.5" outlineLevel="1" x14ac:dyDescent="0.25">
      <c r="A577" s="169"/>
      <c r="B577" s="169" t="s">
        <v>657</v>
      </c>
      <c r="C577" s="169" t="s">
        <v>54</v>
      </c>
      <c r="D577" s="29"/>
      <c r="E577" s="140"/>
      <c r="F577" s="69"/>
      <c r="G577" s="192"/>
      <c r="H577" s="216">
        <f>SUM(W577:AB577)</f>
        <v>10</v>
      </c>
      <c r="I577" s="10"/>
      <c r="J577" s="10"/>
      <c r="K577" s="69"/>
      <c r="L577" s="189"/>
      <c r="M577" s="189"/>
      <c r="N577" s="189"/>
      <c r="O577" s="300" t="s">
        <v>890</v>
      </c>
      <c r="P577" s="85"/>
      <c r="Q577" s="56"/>
      <c r="R577" s="56"/>
      <c r="S577" s="56"/>
      <c r="T577" s="56">
        <f t="shared" si="81"/>
        <v>0</v>
      </c>
      <c r="U577" s="56"/>
      <c r="V577" s="56"/>
      <c r="W577" s="85"/>
      <c r="X577" s="85">
        <v>6</v>
      </c>
      <c r="Y577" s="85">
        <v>4</v>
      </c>
      <c r="Z577" s="85"/>
      <c r="AA577" s="85"/>
      <c r="AB577" s="85"/>
      <c r="AC577" s="85"/>
      <c r="AD577" s="85"/>
      <c r="AE577" s="85"/>
      <c r="AF577" s="85"/>
      <c r="AG577" s="85"/>
      <c r="AH577" s="85"/>
      <c r="AI577" s="85"/>
      <c r="AJ577" s="56"/>
      <c r="AK577" s="56"/>
      <c r="AL577" s="56"/>
      <c r="AM577" s="56"/>
      <c r="AN577" s="80">
        <f t="shared" si="82"/>
        <v>0</v>
      </c>
      <c r="AO577" s="56"/>
      <c r="AP577" s="56"/>
      <c r="AQ577" s="85"/>
      <c r="AR577" s="85">
        <v>6</v>
      </c>
      <c r="AS577" s="85">
        <v>4</v>
      </c>
      <c r="AT577" s="85"/>
      <c r="AU577" s="85"/>
      <c r="AV577" s="85"/>
      <c r="AW577" s="56"/>
      <c r="AX577" s="10"/>
      <c r="AY577" s="71"/>
      <c r="AZ577" s="156" t="e">
        <f>#REF!-#REF!</f>
        <v>#REF!</v>
      </c>
      <c r="BA577" s="156" t="e">
        <f>IF(C577="Scheme",IF(SUM(AJ577:AS577)&gt;0,IF(H577&lt;#REF!,H577-#REF!,0),0),0)</f>
        <v>#REF!</v>
      </c>
      <c r="BB577" s="156">
        <f t="shared" si="83"/>
        <v>-10</v>
      </c>
      <c r="BC577" s="49" t="s">
        <v>727</v>
      </c>
      <c r="BD577" s="49" t="s">
        <v>728</v>
      </c>
    </row>
    <row r="578" spans="1:56" s="49" customFormat="1" ht="31.5" outlineLevel="1" x14ac:dyDescent="0.25">
      <c r="A578" s="25">
        <v>6</v>
      </c>
      <c r="B578" s="26" t="s">
        <v>658</v>
      </c>
      <c r="C578" s="25" t="s">
        <v>53</v>
      </c>
      <c r="D578" s="29"/>
      <c r="E578" s="140"/>
      <c r="F578" s="69"/>
      <c r="G578" s="192"/>
      <c r="H578" s="212">
        <v>67.900000000000006</v>
      </c>
      <c r="I578" s="10"/>
      <c r="J578" s="10"/>
      <c r="K578" s="69"/>
      <c r="L578" s="189"/>
      <c r="M578" s="189"/>
      <c r="N578" s="189"/>
      <c r="O578" s="10"/>
      <c r="P578" s="85"/>
      <c r="Q578" s="56"/>
      <c r="R578" s="56"/>
      <c r="S578" s="56"/>
      <c r="T578" s="56">
        <f t="shared" si="81"/>
        <v>0</v>
      </c>
      <c r="U578" s="56"/>
      <c r="V578" s="56"/>
      <c r="W578" s="85"/>
      <c r="X578" s="85"/>
      <c r="Y578" s="85"/>
      <c r="Z578" s="85"/>
      <c r="AA578" s="85"/>
      <c r="AB578" s="85"/>
      <c r="AC578" s="85"/>
      <c r="AD578" s="85"/>
      <c r="AE578" s="85"/>
      <c r="AF578" s="85"/>
      <c r="AG578" s="85"/>
      <c r="AH578" s="85"/>
      <c r="AI578" s="85"/>
      <c r="AJ578" s="56"/>
      <c r="AK578" s="56"/>
      <c r="AL578" s="56"/>
      <c r="AM578" s="56"/>
      <c r="AN578" s="80">
        <f t="shared" si="82"/>
        <v>0</v>
      </c>
      <c r="AO578" s="56"/>
      <c r="AP578" s="56"/>
      <c r="AQ578" s="85"/>
      <c r="AR578" s="85"/>
      <c r="AS578" s="85"/>
      <c r="AT578" s="85"/>
      <c r="AU578" s="85"/>
      <c r="AV578" s="85"/>
      <c r="AW578" s="56"/>
      <c r="AX578" s="10"/>
      <c r="AY578" s="71"/>
      <c r="AZ578" s="156" t="e">
        <f>#REF!-#REF!</f>
        <v>#REF!</v>
      </c>
      <c r="BA578" s="156">
        <f>IF(C578="Scheme",IF(SUM(AJ578:AS578)&gt;0,IF(H578&lt;#REF!,H578-#REF!,0),0),0)</f>
        <v>0</v>
      </c>
      <c r="BB578" s="156">
        <f t="shared" si="83"/>
        <v>0</v>
      </c>
    </row>
    <row r="579" spans="1:56" s="49" customFormat="1" ht="409.5" outlineLevel="1" x14ac:dyDescent="0.25">
      <c r="A579" s="169"/>
      <c r="B579" s="169" t="s">
        <v>659</v>
      </c>
      <c r="C579" s="169" t="s">
        <v>54</v>
      </c>
      <c r="D579" s="29"/>
      <c r="E579" s="140"/>
      <c r="F579" s="69"/>
      <c r="G579" s="192"/>
      <c r="H579" s="216">
        <f t="shared" ref="H579:H584" si="84">SUM(W579:AB579)</f>
        <v>3.78</v>
      </c>
      <c r="I579" s="10"/>
      <c r="J579" s="10"/>
      <c r="K579" s="69"/>
      <c r="L579" s="189"/>
      <c r="M579" s="189"/>
      <c r="N579" s="189"/>
      <c r="O579" s="300" t="s">
        <v>891</v>
      </c>
      <c r="P579" s="85"/>
      <c r="Q579" s="56"/>
      <c r="R579" s="56"/>
      <c r="S579" s="56"/>
      <c r="T579" s="56">
        <f t="shared" si="81"/>
        <v>0</v>
      </c>
      <c r="U579" s="56"/>
      <c r="V579" s="56"/>
      <c r="W579" s="85"/>
      <c r="X579" s="85">
        <v>3.78</v>
      </c>
      <c r="Y579" s="85"/>
      <c r="Z579" s="85"/>
      <c r="AA579" s="85"/>
      <c r="AB579" s="85"/>
      <c r="AC579" s="85"/>
      <c r="AD579" s="85"/>
      <c r="AE579" s="85"/>
      <c r="AF579" s="85"/>
      <c r="AG579" s="85"/>
      <c r="AH579" s="85"/>
      <c r="AI579" s="85"/>
      <c r="AJ579" s="56"/>
      <c r="AK579" s="56"/>
      <c r="AL579" s="56"/>
      <c r="AM579" s="56"/>
      <c r="AN579" s="80">
        <f t="shared" si="82"/>
        <v>0</v>
      </c>
      <c r="AO579" s="56"/>
      <c r="AP579" s="56"/>
      <c r="AQ579" s="85"/>
      <c r="AR579" s="85">
        <v>3.78</v>
      </c>
      <c r="AS579" s="85"/>
      <c r="AT579" s="85"/>
      <c r="AU579" s="85"/>
      <c r="AV579" s="85"/>
      <c r="AW579" s="56"/>
      <c r="AX579" s="10"/>
      <c r="AY579" s="71"/>
      <c r="AZ579" s="156" t="e">
        <f>#REF!-#REF!</f>
        <v>#REF!</v>
      </c>
      <c r="BA579" s="156" t="e">
        <f>IF(C579="Scheme",IF(SUM(AJ579:AS579)&gt;0,IF(H579&lt;#REF!,H579-#REF!,0),0),0)</f>
        <v>#REF!</v>
      </c>
      <c r="BB579" s="156">
        <f t="shared" si="83"/>
        <v>-3.78</v>
      </c>
      <c r="BC579" s="49" t="s">
        <v>727</v>
      </c>
      <c r="BD579" s="49" t="s">
        <v>728</v>
      </c>
    </row>
    <row r="580" spans="1:56" s="49" customFormat="1" ht="270" outlineLevel="1" x14ac:dyDescent="0.25">
      <c r="A580" s="169"/>
      <c r="B580" s="169" t="s">
        <v>660</v>
      </c>
      <c r="C580" s="169" t="s">
        <v>54</v>
      </c>
      <c r="D580" s="29"/>
      <c r="E580" s="140"/>
      <c r="F580" s="69"/>
      <c r="G580" s="192"/>
      <c r="H580" s="216">
        <f t="shared" si="84"/>
        <v>4.05</v>
      </c>
      <c r="I580" s="10"/>
      <c r="J580" s="10"/>
      <c r="K580" s="69"/>
      <c r="L580" s="189"/>
      <c r="M580" s="189"/>
      <c r="N580" s="189"/>
      <c r="O580" s="300" t="s">
        <v>892</v>
      </c>
      <c r="P580" s="85"/>
      <c r="Q580" s="56"/>
      <c r="R580" s="56"/>
      <c r="S580" s="56"/>
      <c r="T580" s="56">
        <f t="shared" si="81"/>
        <v>0</v>
      </c>
      <c r="U580" s="56"/>
      <c r="V580" s="56"/>
      <c r="W580" s="85"/>
      <c r="X580" s="85">
        <v>4.05</v>
      </c>
      <c r="Y580" s="85"/>
      <c r="Z580" s="85"/>
      <c r="AA580" s="205"/>
      <c r="AB580" s="85"/>
      <c r="AC580" s="85"/>
      <c r="AD580" s="85"/>
      <c r="AE580" s="85"/>
      <c r="AF580" s="85"/>
      <c r="AG580" s="85"/>
      <c r="AH580" s="85"/>
      <c r="AI580" s="85"/>
      <c r="AJ580" s="56"/>
      <c r="AK580" s="56"/>
      <c r="AL580" s="56"/>
      <c r="AM580" s="56"/>
      <c r="AN580" s="80">
        <f t="shared" si="82"/>
        <v>0</v>
      </c>
      <c r="AO580" s="56"/>
      <c r="AP580" s="56"/>
      <c r="AQ580" s="85"/>
      <c r="AR580" s="85">
        <v>4.05</v>
      </c>
      <c r="AS580" s="85"/>
      <c r="AT580" s="85"/>
      <c r="AU580" s="205"/>
      <c r="AV580" s="85"/>
      <c r="AW580" s="56"/>
      <c r="AX580" s="10"/>
      <c r="AY580" s="71"/>
      <c r="AZ580" s="156" t="e">
        <f>#REF!-#REF!</f>
        <v>#REF!</v>
      </c>
      <c r="BA580" s="156" t="e">
        <f>IF(C580="Scheme",IF(SUM(AJ580:AS580)&gt;0,IF(H580&lt;#REF!,H580-#REF!,0),0),0)</f>
        <v>#REF!</v>
      </c>
      <c r="BB580" s="156">
        <f t="shared" si="83"/>
        <v>-4.05</v>
      </c>
      <c r="BC580" s="49" t="s">
        <v>727</v>
      </c>
      <c r="BD580" s="49" t="s">
        <v>728</v>
      </c>
    </row>
    <row r="581" spans="1:56" s="49" customFormat="1" ht="270" outlineLevel="1" x14ac:dyDescent="0.25">
      <c r="A581" s="169"/>
      <c r="B581" s="169" t="s">
        <v>661</v>
      </c>
      <c r="C581" s="169" t="s">
        <v>54</v>
      </c>
      <c r="D581" s="29"/>
      <c r="E581" s="140"/>
      <c r="F581" s="69"/>
      <c r="G581" s="192"/>
      <c r="H581" s="216">
        <f t="shared" si="84"/>
        <v>7.01</v>
      </c>
      <c r="I581" s="10"/>
      <c r="J581" s="10"/>
      <c r="K581" s="69"/>
      <c r="L581" s="189"/>
      <c r="M581" s="189"/>
      <c r="N581" s="189"/>
      <c r="O581" s="300" t="s">
        <v>892</v>
      </c>
      <c r="P581" s="85"/>
      <c r="Q581" s="56"/>
      <c r="R581" s="56"/>
      <c r="S581" s="56"/>
      <c r="T581" s="56">
        <f t="shared" si="81"/>
        <v>0</v>
      </c>
      <c r="U581" s="56"/>
      <c r="V581" s="56"/>
      <c r="W581" s="85"/>
      <c r="X581" s="85">
        <v>7.01</v>
      </c>
      <c r="Y581" s="85"/>
      <c r="Z581" s="85"/>
      <c r="AA581" s="85"/>
      <c r="AB581" s="85"/>
      <c r="AC581" s="85"/>
      <c r="AD581" s="85"/>
      <c r="AE581" s="85"/>
      <c r="AF581" s="85"/>
      <c r="AG581" s="85"/>
      <c r="AH581" s="85"/>
      <c r="AI581" s="85"/>
      <c r="AJ581" s="56"/>
      <c r="AK581" s="56"/>
      <c r="AL581" s="56"/>
      <c r="AM581" s="56"/>
      <c r="AN581" s="80">
        <f t="shared" si="82"/>
        <v>0</v>
      </c>
      <c r="AO581" s="56"/>
      <c r="AP581" s="56"/>
      <c r="AQ581" s="85"/>
      <c r="AR581" s="85">
        <v>7.01</v>
      </c>
      <c r="AS581" s="85"/>
      <c r="AT581" s="85"/>
      <c r="AU581" s="85"/>
      <c r="AV581" s="85"/>
      <c r="AW581" s="56"/>
      <c r="AX581" s="10"/>
      <c r="AY581" s="71"/>
      <c r="AZ581" s="156" t="e">
        <f>#REF!-#REF!</f>
        <v>#REF!</v>
      </c>
      <c r="BA581" s="156" t="e">
        <f>IF(C581="Scheme",IF(SUM(AJ581:AS581)&gt;0,IF(H581&lt;#REF!,H581-#REF!,0),0),0)</f>
        <v>#REF!</v>
      </c>
      <c r="BB581" s="156">
        <f t="shared" si="83"/>
        <v>-7.01</v>
      </c>
      <c r="BC581" s="49" t="s">
        <v>727</v>
      </c>
      <c r="BD581" s="49" t="s">
        <v>728</v>
      </c>
    </row>
    <row r="582" spans="1:56" s="49" customFormat="1" ht="300" outlineLevel="1" x14ac:dyDescent="0.25">
      <c r="A582" s="169"/>
      <c r="B582" s="169" t="s">
        <v>662</v>
      </c>
      <c r="C582" s="169" t="s">
        <v>54</v>
      </c>
      <c r="D582" s="29"/>
      <c r="E582" s="140"/>
      <c r="F582" s="69"/>
      <c r="G582" s="192"/>
      <c r="H582" s="216">
        <f t="shared" si="84"/>
        <v>6.34</v>
      </c>
      <c r="I582" s="10"/>
      <c r="J582" s="10"/>
      <c r="K582" s="69"/>
      <c r="L582" s="189"/>
      <c r="M582" s="189"/>
      <c r="N582" s="189"/>
      <c r="O582" s="300" t="s">
        <v>893</v>
      </c>
      <c r="P582" s="85"/>
      <c r="Q582" s="56"/>
      <c r="R582" s="56"/>
      <c r="S582" s="56"/>
      <c r="T582" s="56">
        <f t="shared" si="81"/>
        <v>0</v>
      </c>
      <c r="U582" s="56"/>
      <c r="V582" s="56"/>
      <c r="W582" s="85"/>
      <c r="X582" s="85">
        <v>6.34</v>
      </c>
      <c r="Y582" s="85"/>
      <c r="Z582" s="85"/>
      <c r="AA582" s="85"/>
      <c r="AB582" s="85"/>
      <c r="AC582" s="85"/>
      <c r="AD582" s="85"/>
      <c r="AE582" s="85"/>
      <c r="AF582" s="85"/>
      <c r="AG582" s="85"/>
      <c r="AH582" s="85"/>
      <c r="AI582" s="85"/>
      <c r="AJ582" s="56"/>
      <c r="AK582" s="56"/>
      <c r="AL582" s="56"/>
      <c r="AM582" s="56"/>
      <c r="AN582" s="80">
        <f t="shared" si="82"/>
        <v>0</v>
      </c>
      <c r="AO582" s="56"/>
      <c r="AP582" s="56"/>
      <c r="AQ582" s="85"/>
      <c r="AR582" s="85">
        <v>6.34</v>
      </c>
      <c r="AS582" s="85"/>
      <c r="AT582" s="85"/>
      <c r="AU582" s="85"/>
      <c r="AV582" s="85"/>
      <c r="AW582" s="56"/>
      <c r="AX582" s="10"/>
      <c r="AY582" s="71"/>
      <c r="AZ582" s="156" t="e">
        <f>#REF!-#REF!</f>
        <v>#REF!</v>
      </c>
      <c r="BA582" s="156" t="e">
        <f>IF(C582="Scheme",IF(SUM(AJ582:AS582)&gt;0,IF(H582&lt;#REF!,H582-#REF!,0),0),0)</f>
        <v>#REF!</v>
      </c>
      <c r="BB582" s="156">
        <f t="shared" si="83"/>
        <v>-6.34</v>
      </c>
      <c r="BC582" s="49" t="s">
        <v>727</v>
      </c>
      <c r="BD582" s="49" t="s">
        <v>728</v>
      </c>
    </row>
    <row r="583" spans="1:56" s="49" customFormat="1" ht="409.5" outlineLevel="1" x14ac:dyDescent="0.25">
      <c r="A583" s="169"/>
      <c r="B583" s="169" t="s">
        <v>663</v>
      </c>
      <c r="C583" s="169" t="s">
        <v>54</v>
      </c>
      <c r="D583" s="29"/>
      <c r="E583" s="140"/>
      <c r="F583" s="69"/>
      <c r="G583" s="192"/>
      <c r="H583" s="216">
        <f t="shared" si="84"/>
        <v>16.86</v>
      </c>
      <c r="I583" s="10"/>
      <c r="J583" s="10"/>
      <c r="K583" s="69"/>
      <c r="L583" s="189"/>
      <c r="M583" s="189"/>
      <c r="N583" s="189"/>
      <c r="O583" s="300" t="s">
        <v>894</v>
      </c>
      <c r="P583" s="85"/>
      <c r="Q583" s="56"/>
      <c r="R583" s="56"/>
      <c r="S583" s="56"/>
      <c r="T583" s="56">
        <f t="shared" si="81"/>
        <v>0</v>
      </c>
      <c r="U583" s="56"/>
      <c r="V583" s="56"/>
      <c r="W583" s="85"/>
      <c r="X583" s="85">
        <f>16.86/2</f>
        <v>8.43</v>
      </c>
      <c r="Y583" s="85">
        <f>16.86/2</f>
        <v>8.43</v>
      </c>
      <c r="Z583" s="85"/>
      <c r="AA583" s="85"/>
      <c r="AB583" s="85"/>
      <c r="AC583" s="85"/>
      <c r="AD583" s="85"/>
      <c r="AE583" s="85"/>
      <c r="AF583" s="85"/>
      <c r="AG583" s="85"/>
      <c r="AH583" s="85"/>
      <c r="AI583" s="85"/>
      <c r="AJ583" s="56"/>
      <c r="AK583" s="56"/>
      <c r="AL583" s="56"/>
      <c r="AM583" s="56"/>
      <c r="AN583" s="80">
        <f t="shared" si="82"/>
        <v>0</v>
      </c>
      <c r="AO583" s="56"/>
      <c r="AP583" s="56"/>
      <c r="AQ583" s="85"/>
      <c r="AR583" s="85">
        <v>8.43</v>
      </c>
      <c r="AS583" s="85">
        <v>8.43</v>
      </c>
      <c r="AT583" s="85"/>
      <c r="AU583" s="85"/>
      <c r="AV583" s="85"/>
      <c r="AW583" s="56"/>
      <c r="AX583" s="10"/>
      <c r="AY583" s="71"/>
      <c r="AZ583" s="156" t="e">
        <f>#REF!-#REF!</f>
        <v>#REF!</v>
      </c>
      <c r="BA583" s="156" t="e">
        <f>IF(C583="Scheme",IF(SUM(AJ583:AS583)&gt;0,IF(H583&lt;#REF!,H583-#REF!,0),0),0)</f>
        <v>#REF!</v>
      </c>
      <c r="BB583" s="156">
        <f t="shared" si="83"/>
        <v>-16.86</v>
      </c>
      <c r="BC583" s="49" t="s">
        <v>727</v>
      </c>
      <c r="BD583" s="49" t="s">
        <v>728</v>
      </c>
    </row>
    <row r="584" spans="1:56" s="49" customFormat="1" ht="409.5" outlineLevel="1" x14ac:dyDescent="0.25">
      <c r="A584" s="169"/>
      <c r="B584" s="169" t="s">
        <v>664</v>
      </c>
      <c r="C584" s="169" t="s">
        <v>54</v>
      </c>
      <c r="D584" s="29"/>
      <c r="E584" s="140"/>
      <c r="F584" s="69"/>
      <c r="G584" s="192"/>
      <c r="H584" s="216">
        <f t="shared" si="84"/>
        <v>29.81</v>
      </c>
      <c r="I584" s="10"/>
      <c r="J584" s="10"/>
      <c r="K584" s="69"/>
      <c r="L584" s="189"/>
      <c r="M584" s="189"/>
      <c r="N584" s="189"/>
      <c r="O584" s="300" t="s">
        <v>895</v>
      </c>
      <c r="P584" s="85"/>
      <c r="Q584" s="56"/>
      <c r="R584" s="56"/>
      <c r="S584" s="56"/>
      <c r="T584" s="56">
        <f t="shared" ref="T584:T647" si="85">SUM(P584:S584)</f>
        <v>0</v>
      </c>
      <c r="U584" s="56"/>
      <c r="V584" s="56"/>
      <c r="W584" s="85"/>
      <c r="X584" s="85">
        <f>29.81/2</f>
        <v>14.904999999999999</v>
      </c>
      <c r="Y584" s="85">
        <f>29.81/2</f>
        <v>14.904999999999999</v>
      </c>
      <c r="Z584" s="85"/>
      <c r="AA584" s="85"/>
      <c r="AB584" s="85"/>
      <c r="AC584" s="85"/>
      <c r="AD584" s="85"/>
      <c r="AE584" s="85"/>
      <c r="AF584" s="85"/>
      <c r="AG584" s="85"/>
      <c r="AH584" s="85"/>
      <c r="AI584" s="85"/>
      <c r="AJ584" s="56"/>
      <c r="AK584" s="56"/>
      <c r="AL584" s="56"/>
      <c r="AM584" s="56"/>
      <c r="AN584" s="80">
        <f t="shared" ref="AN584:AN647" si="86">SUM(AJ584:AM584)</f>
        <v>0</v>
      </c>
      <c r="AO584" s="56"/>
      <c r="AP584" s="56"/>
      <c r="AQ584" s="85"/>
      <c r="AR584" s="85">
        <v>14.904999999999999</v>
      </c>
      <c r="AS584" s="85">
        <v>14.904999999999999</v>
      </c>
      <c r="AT584" s="85"/>
      <c r="AU584" s="85"/>
      <c r="AV584" s="85"/>
      <c r="AW584" s="56"/>
      <c r="AX584" s="10"/>
      <c r="AY584" s="71"/>
      <c r="AZ584" s="156" t="e">
        <f>#REF!-#REF!</f>
        <v>#REF!</v>
      </c>
      <c r="BA584" s="156" t="e">
        <f>IF(C584="Scheme",IF(SUM(AJ584:AS584)&gt;0,IF(H584&lt;#REF!,H584-#REF!,0),0),0)</f>
        <v>#REF!</v>
      </c>
      <c r="BB584" s="156">
        <f t="shared" si="83"/>
        <v>-29.81</v>
      </c>
      <c r="BC584" s="49" t="s">
        <v>727</v>
      </c>
      <c r="BD584" s="49" t="s">
        <v>728</v>
      </c>
    </row>
    <row r="585" spans="1:56" s="49" customFormat="1" ht="47.25" outlineLevel="1" x14ac:dyDescent="0.25">
      <c r="A585" s="25">
        <v>7</v>
      </c>
      <c r="B585" s="26" t="s">
        <v>665</v>
      </c>
      <c r="C585" s="25" t="s">
        <v>53</v>
      </c>
      <c r="D585" s="29"/>
      <c r="E585" s="140"/>
      <c r="F585" s="69"/>
      <c r="G585" s="192"/>
      <c r="H585" s="212">
        <v>209</v>
      </c>
      <c r="I585" s="10"/>
      <c r="J585" s="10"/>
      <c r="K585" s="69"/>
      <c r="L585" s="189"/>
      <c r="M585" s="189"/>
      <c r="N585" s="189"/>
      <c r="O585" s="10"/>
      <c r="P585" s="85"/>
      <c r="Q585" s="56"/>
      <c r="R585" s="56"/>
      <c r="S585" s="56"/>
      <c r="T585" s="56">
        <f t="shared" si="85"/>
        <v>0</v>
      </c>
      <c r="U585" s="56"/>
      <c r="V585" s="56"/>
      <c r="W585" s="85"/>
      <c r="X585" s="85"/>
      <c r="Y585" s="85"/>
      <c r="Z585" s="85"/>
      <c r="AA585" s="85"/>
      <c r="AB585" s="85"/>
      <c r="AC585" s="85"/>
      <c r="AD585" s="85"/>
      <c r="AE585" s="85"/>
      <c r="AF585" s="85"/>
      <c r="AG585" s="85"/>
      <c r="AH585" s="85"/>
      <c r="AI585" s="85"/>
      <c r="AJ585" s="56"/>
      <c r="AK585" s="56"/>
      <c r="AL585" s="56"/>
      <c r="AM585" s="56"/>
      <c r="AN585" s="80">
        <f t="shared" si="86"/>
        <v>0</v>
      </c>
      <c r="AO585" s="56"/>
      <c r="AP585" s="56"/>
      <c r="AQ585" s="85"/>
      <c r="AR585" s="85"/>
      <c r="AS585" s="85"/>
      <c r="AT585" s="85"/>
      <c r="AU585" s="85"/>
      <c r="AV585" s="85"/>
      <c r="AW585" s="56"/>
      <c r="AX585" s="10"/>
      <c r="AY585" s="71"/>
      <c r="AZ585" s="156" t="e">
        <f>#REF!-#REF!</f>
        <v>#REF!</v>
      </c>
      <c r="BA585" s="156">
        <f>IF(C585="Scheme",IF(SUM(AJ585:AS585)&gt;0,IF(H585&lt;#REF!,H585-#REF!,0),0),0)</f>
        <v>0</v>
      </c>
      <c r="BB585" s="156">
        <f t="shared" si="83"/>
        <v>0</v>
      </c>
    </row>
    <row r="586" spans="1:56" s="49" customFormat="1" ht="409.5" outlineLevel="1" x14ac:dyDescent="0.25">
      <c r="A586" s="169"/>
      <c r="B586" s="169" t="s">
        <v>666</v>
      </c>
      <c r="C586" s="169" t="s">
        <v>54</v>
      </c>
      <c r="D586" s="29"/>
      <c r="E586" s="140"/>
      <c r="F586" s="69"/>
      <c r="G586" s="192"/>
      <c r="H586" s="216">
        <f t="shared" ref="H586:H592" si="87">SUM(W586:AB586)</f>
        <v>132</v>
      </c>
      <c r="I586" s="10"/>
      <c r="J586" s="10"/>
      <c r="K586" s="69"/>
      <c r="L586" s="189"/>
      <c r="M586" s="189"/>
      <c r="N586" s="189"/>
      <c r="O586" s="300" t="s">
        <v>896</v>
      </c>
      <c r="P586" s="85"/>
      <c r="Q586" s="56"/>
      <c r="R586" s="56"/>
      <c r="S586" s="56"/>
      <c r="T586" s="56">
        <f t="shared" si="85"/>
        <v>0</v>
      </c>
      <c r="U586" s="56"/>
      <c r="V586" s="56"/>
      <c r="W586" s="85"/>
      <c r="X586" s="85"/>
      <c r="Y586" s="85">
        <f>132/3</f>
        <v>44</v>
      </c>
      <c r="Z586" s="85">
        <f>132/3</f>
        <v>44</v>
      </c>
      <c r="AA586" s="85">
        <f>132/3</f>
        <v>44</v>
      </c>
      <c r="AB586" s="85"/>
      <c r="AC586" s="85"/>
      <c r="AD586" s="85"/>
      <c r="AE586" s="85"/>
      <c r="AF586" s="85"/>
      <c r="AG586" s="85"/>
      <c r="AH586" s="85"/>
      <c r="AI586" s="85"/>
      <c r="AJ586" s="56"/>
      <c r="AK586" s="56"/>
      <c r="AL586" s="56"/>
      <c r="AM586" s="56"/>
      <c r="AN586" s="80">
        <f t="shared" si="86"/>
        <v>0</v>
      </c>
      <c r="AO586" s="56"/>
      <c r="AP586" s="56"/>
      <c r="AQ586" s="85"/>
      <c r="AR586" s="85"/>
      <c r="AS586" s="85">
        <v>44</v>
      </c>
      <c r="AT586" s="85">
        <v>44</v>
      </c>
      <c r="AU586" s="85">
        <v>44</v>
      </c>
      <c r="AV586" s="85"/>
      <c r="AW586" s="56"/>
      <c r="AX586" s="10"/>
      <c r="AY586" s="71"/>
      <c r="AZ586" s="156" t="e">
        <f>#REF!-#REF!</f>
        <v>#REF!</v>
      </c>
      <c r="BA586" s="156" t="e">
        <f>IF(C586="Scheme",IF(SUM(AJ586:AS586)&gt;0,IF(H586&lt;#REF!,H586-#REF!,0),0),0)</f>
        <v>#REF!</v>
      </c>
      <c r="BB586" s="156">
        <f t="shared" si="83"/>
        <v>-44</v>
      </c>
      <c r="BC586" s="49" t="s">
        <v>743</v>
      </c>
      <c r="BD586" s="49" t="s">
        <v>728</v>
      </c>
    </row>
    <row r="587" spans="1:56" s="49" customFormat="1" ht="409.5" outlineLevel="1" x14ac:dyDescent="0.25">
      <c r="A587" s="169"/>
      <c r="B587" s="169" t="s">
        <v>667</v>
      </c>
      <c r="C587" s="169" t="s">
        <v>54</v>
      </c>
      <c r="D587" s="29"/>
      <c r="E587" s="140"/>
      <c r="F587" s="69"/>
      <c r="G587" s="192"/>
      <c r="H587" s="216">
        <f t="shared" si="87"/>
        <v>2</v>
      </c>
      <c r="I587" s="10"/>
      <c r="J587" s="10"/>
      <c r="K587" s="69"/>
      <c r="L587" s="189"/>
      <c r="M587" s="189"/>
      <c r="N587" s="189"/>
      <c r="O587" s="300" t="s">
        <v>896</v>
      </c>
      <c r="P587" s="85"/>
      <c r="Q587" s="56"/>
      <c r="R587" s="56"/>
      <c r="S587" s="56"/>
      <c r="T587" s="56">
        <f t="shared" si="85"/>
        <v>0</v>
      </c>
      <c r="U587" s="56"/>
      <c r="V587" s="56"/>
      <c r="W587" s="85"/>
      <c r="X587" s="85"/>
      <c r="Y587" s="85">
        <v>2</v>
      </c>
      <c r="Z587" s="85"/>
      <c r="AA587" s="85"/>
      <c r="AB587" s="85"/>
      <c r="AC587" s="85"/>
      <c r="AD587" s="85"/>
      <c r="AE587" s="85"/>
      <c r="AF587" s="85"/>
      <c r="AG587" s="85"/>
      <c r="AH587" s="85"/>
      <c r="AI587" s="85"/>
      <c r="AJ587" s="56"/>
      <c r="AK587" s="56"/>
      <c r="AL587" s="56"/>
      <c r="AM587" s="56"/>
      <c r="AN587" s="80">
        <f t="shared" si="86"/>
        <v>0</v>
      </c>
      <c r="AO587" s="56"/>
      <c r="AP587" s="56"/>
      <c r="AQ587" s="85"/>
      <c r="AR587" s="85"/>
      <c r="AS587" s="85">
        <v>2</v>
      </c>
      <c r="AT587" s="85"/>
      <c r="AU587" s="85"/>
      <c r="AV587" s="85"/>
      <c r="AW587" s="56"/>
      <c r="AX587" s="10"/>
      <c r="AY587" s="71"/>
      <c r="AZ587" s="156" t="e">
        <f>#REF!-#REF!</f>
        <v>#REF!</v>
      </c>
      <c r="BA587" s="156" t="e">
        <f>IF(C587="Scheme",IF(SUM(AJ587:AS587)&gt;0,IF(H587&lt;#REF!,H587-#REF!,0),0),0)</f>
        <v>#REF!</v>
      </c>
      <c r="BB587" s="156">
        <f t="shared" si="83"/>
        <v>-2</v>
      </c>
      <c r="BC587" s="49" t="s">
        <v>727</v>
      </c>
      <c r="BD587" s="49" t="s">
        <v>728</v>
      </c>
    </row>
    <row r="588" spans="1:56" s="49" customFormat="1" ht="409.5" outlineLevel="1" x14ac:dyDescent="0.25">
      <c r="A588" s="169"/>
      <c r="B588" s="169" t="s">
        <v>668</v>
      </c>
      <c r="C588" s="169" t="s">
        <v>54</v>
      </c>
      <c r="D588" s="29"/>
      <c r="E588" s="140"/>
      <c r="F588" s="69"/>
      <c r="G588" s="192"/>
      <c r="H588" s="216">
        <f t="shared" si="87"/>
        <v>55</v>
      </c>
      <c r="I588" s="10"/>
      <c r="J588" s="10"/>
      <c r="K588" s="69"/>
      <c r="L588" s="189"/>
      <c r="M588" s="189"/>
      <c r="N588" s="189"/>
      <c r="O588" s="300" t="s">
        <v>895</v>
      </c>
      <c r="P588" s="85"/>
      <c r="Q588" s="56"/>
      <c r="R588" s="56"/>
      <c r="S588" s="56"/>
      <c r="T588" s="56">
        <f t="shared" si="85"/>
        <v>0</v>
      </c>
      <c r="U588" s="56"/>
      <c r="V588" s="56"/>
      <c r="W588" s="85"/>
      <c r="X588" s="85"/>
      <c r="Y588" s="85"/>
      <c r="Z588" s="85">
        <f>55/2</f>
        <v>27.5</v>
      </c>
      <c r="AA588" s="85">
        <f>55/2</f>
        <v>27.5</v>
      </c>
      <c r="AB588" s="85"/>
      <c r="AC588" s="85"/>
      <c r="AD588" s="85"/>
      <c r="AE588" s="85"/>
      <c r="AF588" s="85"/>
      <c r="AG588" s="85"/>
      <c r="AH588" s="85"/>
      <c r="AI588" s="85"/>
      <c r="AJ588" s="56"/>
      <c r="AK588" s="56"/>
      <c r="AL588" s="56"/>
      <c r="AM588" s="56"/>
      <c r="AN588" s="80">
        <f t="shared" si="86"/>
        <v>0</v>
      </c>
      <c r="AO588" s="56"/>
      <c r="AP588" s="56"/>
      <c r="AQ588" s="85"/>
      <c r="AR588" s="85"/>
      <c r="AS588" s="85"/>
      <c r="AT588" s="85">
        <v>27.5</v>
      </c>
      <c r="AU588" s="85">
        <v>27.5</v>
      </c>
      <c r="AV588" s="85"/>
      <c r="AW588" s="56"/>
      <c r="AX588" s="10"/>
      <c r="AY588" s="71"/>
      <c r="AZ588" s="156" t="e">
        <f>#REF!-#REF!</f>
        <v>#REF!</v>
      </c>
      <c r="BA588" s="156">
        <f>IF(C588="Scheme",IF(SUM(AJ588:AS588)&gt;0,IF(H588&lt;#REF!,H588-#REF!,0),0),0)</f>
        <v>0</v>
      </c>
      <c r="BB588" s="156">
        <f t="shared" si="83"/>
        <v>0</v>
      </c>
      <c r="BC588" s="49" t="s">
        <v>727</v>
      </c>
      <c r="BD588" s="49" t="s">
        <v>728</v>
      </c>
    </row>
    <row r="589" spans="1:56" s="49" customFormat="1" ht="409.5" outlineLevel="1" x14ac:dyDescent="0.25">
      <c r="A589" s="169"/>
      <c r="B589" s="169" t="s">
        <v>669</v>
      </c>
      <c r="C589" s="169" t="s">
        <v>54</v>
      </c>
      <c r="D589" s="29"/>
      <c r="E589" s="140"/>
      <c r="F589" s="69"/>
      <c r="G589" s="192"/>
      <c r="H589" s="216">
        <f t="shared" si="87"/>
        <v>1.5</v>
      </c>
      <c r="I589" s="10"/>
      <c r="J589" s="10"/>
      <c r="K589" s="69"/>
      <c r="L589" s="189"/>
      <c r="M589" s="189"/>
      <c r="N589" s="189"/>
      <c r="O589" s="300" t="s">
        <v>896</v>
      </c>
      <c r="P589" s="85"/>
      <c r="Q589" s="56"/>
      <c r="R589" s="56"/>
      <c r="S589" s="56"/>
      <c r="T589" s="56">
        <f t="shared" si="85"/>
        <v>0</v>
      </c>
      <c r="U589" s="56"/>
      <c r="V589" s="56"/>
      <c r="W589" s="85"/>
      <c r="X589" s="85"/>
      <c r="Y589" s="85"/>
      <c r="Z589" s="85">
        <v>1.5</v>
      </c>
      <c r="AA589" s="85"/>
      <c r="AB589" s="85"/>
      <c r="AC589" s="85"/>
      <c r="AD589" s="85"/>
      <c r="AE589" s="85"/>
      <c r="AF589" s="85"/>
      <c r="AG589" s="85"/>
      <c r="AH589" s="85"/>
      <c r="AI589" s="85"/>
      <c r="AJ589" s="56"/>
      <c r="AK589" s="56"/>
      <c r="AL589" s="56"/>
      <c r="AM589" s="56"/>
      <c r="AN589" s="80">
        <f t="shared" si="86"/>
        <v>0</v>
      </c>
      <c r="AO589" s="56"/>
      <c r="AP589" s="56"/>
      <c r="AQ589" s="85"/>
      <c r="AR589" s="85"/>
      <c r="AS589" s="85"/>
      <c r="AT589" s="85">
        <v>1.5</v>
      </c>
      <c r="AU589" s="85"/>
      <c r="AV589" s="85"/>
      <c r="AW589" s="56"/>
      <c r="AX589" s="10"/>
      <c r="AY589" s="71"/>
      <c r="AZ589" s="156" t="e">
        <f>#REF!-#REF!</f>
        <v>#REF!</v>
      </c>
      <c r="BA589" s="156">
        <f>IF(C589="Scheme",IF(SUM(AJ589:AS589)&gt;0,IF(H589&lt;#REF!,H589-#REF!,0),0),0)</f>
        <v>0</v>
      </c>
      <c r="BB589" s="156">
        <f t="shared" si="83"/>
        <v>0</v>
      </c>
      <c r="BC589" s="49" t="s">
        <v>743</v>
      </c>
      <c r="BD589" s="49" t="s">
        <v>728</v>
      </c>
    </row>
    <row r="590" spans="1:56" s="49" customFormat="1" ht="409.5" outlineLevel="1" x14ac:dyDescent="0.25">
      <c r="A590" s="169"/>
      <c r="B590" s="169" t="s">
        <v>670</v>
      </c>
      <c r="C590" s="169" t="s">
        <v>54</v>
      </c>
      <c r="D590" s="29"/>
      <c r="E590" s="140"/>
      <c r="F590" s="69"/>
      <c r="G590" s="192"/>
      <c r="H590" s="216">
        <f t="shared" si="87"/>
        <v>1.5</v>
      </c>
      <c r="I590" s="10"/>
      <c r="J590" s="10"/>
      <c r="K590" s="69"/>
      <c r="L590" s="189"/>
      <c r="M590" s="189"/>
      <c r="N590" s="189"/>
      <c r="O590" s="300" t="s">
        <v>896</v>
      </c>
      <c r="P590" s="85"/>
      <c r="Q590" s="56"/>
      <c r="R590" s="56"/>
      <c r="S590" s="56"/>
      <c r="T590" s="56">
        <f t="shared" si="85"/>
        <v>0</v>
      </c>
      <c r="U590" s="56"/>
      <c r="V590" s="56"/>
      <c r="W590" s="85"/>
      <c r="X590" s="85"/>
      <c r="Y590" s="85"/>
      <c r="Z590" s="85">
        <v>1.5</v>
      </c>
      <c r="AA590" s="85"/>
      <c r="AB590" s="85"/>
      <c r="AC590" s="85"/>
      <c r="AD590" s="85"/>
      <c r="AE590" s="85"/>
      <c r="AF590" s="85"/>
      <c r="AG590" s="85"/>
      <c r="AH590" s="85"/>
      <c r="AI590" s="85"/>
      <c r="AJ590" s="56"/>
      <c r="AK590" s="56"/>
      <c r="AL590" s="56"/>
      <c r="AM590" s="56"/>
      <c r="AN590" s="80">
        <f t="shared" si="86"/>
        <v>0</v>
      </c>
      <c r="AO590" s="56"/>
      <c r="AP590" s="56"/>
      <c r="AQ590" s="85"/>
      <c r="AR590" s="85"/>
      <c r="AS590" s="85"/>
      <c r="AT590" s="85">
        <v>1.5</v>
      </c>
      <c r="AU590" s="85"/>
      <c r="AV590" s="85"/>
      <c r="AW590" s="56"/>
      <c r="AX590" s="10"/>
      <c r="AY590" s="71"/>
      <c r="AZ590" s="156" t="e">
        <f>#REF!-#REF!</f>
        <v>#REF!</v>
      </c>
      <c r="BA590" s="156">
        <f>IF(C590="Scheme",IF(SUM(AJ590:AS590)&gt;0,IF(H590&lt;#REF!,H590-#REF!,0),0),0)</f>
        <v>0</v>
      </c>
      <c r="BB590" s="156">
        <f t="shared" si="83"/>
        <v>0</v>
      </c>
      <c r="BC590" s="49" t="s">
        <v>743</v>
      </c>
      <c r="BD590" s="49" t="s">
        <v>728</v>
      </c>
    </row>
    <row r="591" spans="1:56" s="49" customFormat="1" ht="409.5" outlineLevel="1" x14ac:dyDescent="0.25">
      <c r="A591" s="169"/>
      <c r="B591" s="169" t="s">
        <v>671</v>
      </c>
      <c r="C591" s="169" t="s">
        <v>54</v>
      </c>
      <c r="D591" s="29"/>
      <c r="E591" s="140"/>
      <c r="F591" s="69"/>
      <c r="G591" s="192"/>
      <c r="H591" s="216">
        <f t="shared" si="87"/>
        <v>2</v>
      </c>
      <c r="I591" s="10"/>
      <c r="J591" s="10"/>
      <c r="K591" s="69"/>
      <c r="L591" s="189"/>
      <c r="M591" s="189"/>
      <c r="N591" s="189"/>
      <c r="O591" s="300" t="s">
        <v>896</v>
      </c>
      <c r="P591" s="85"/>
      <c r="Q591" s="56"/>
      <c r="R591" s="56"/>
      <c r="S591" s="56"/>
      <c r="T591" s="56">
        <f t="shared" si="85"/>
        <v>0</v>
      </c>
      <c r="U591" s="56"/>
      <c r="V591" s="56"/>
      <c r="W591" s="85"/>
      <c r="X591" s="85"/>
      <c r="Y591" s="85"/>
      <c r="Z591" s="85">
        <v>2</v>
      </c>
      <c r="AA591" s="85"/>
      <c r="AB591" s="85"/>
      <c r="AC591" s="85"/>
      <c r="AD591" s="85"/>
      <c r="AE591" s="85"/>
      <c r="AF591" s="85"/>
      <c r="AG591" s="85"/>
      <c r="AH591" s="85"/>
      <c r="AI591" s="85"/>
      <c r="AJ591" s="56"/>
      <c r="AK591" s="56"/>
      <c r="AL591" s="56"/>
      <c r="AM591" s="56"/>
      <c r="AN591" s="80">
        <f t="shared" si="86"/>
        <v>0</v>
      </c>
      <c r="AO591" s="56"/>
      <c r="AP591" s="56"/>
      <c r="AQ591" s="85"/>
      <c r="AR591" s="85"/>
      <c r="AS591" s="85"/>
      <c r="AT591" s="85">
        <v>2</v>
      </c>
      <c r="AU591" s="85"/>
      <c r="AV591" s="85"/>
      <c r="AW591" s="56"/>
      <c r="AX591" s="10"/>
      <c r="AY591" s="71"/>
      <c r="AZ591" s="156" t="e">
        <f>#REF!-#REF!</f>
        <v>#REF!</v>
      </c>
      <c r="BA591" s="156">
        <f>IF(C591="Scheme",IF(SUM(AJ591:AS591)&gt;0,IF(H591&lt;#REF!,H591-#REF!,0),0),0)</f>
        <v>0</v>
      </c>
      <c r="BB591" s="156">
        <f t="shared" si="83"/>
        <v>0</v>
      </c>
      <c r="BC591" s="49" t="s">
        <v>727</v>
      </c>
      <c r="BD591" s="49" t="s">
        <v>728</v>
      </c>
    </row>
    <row r="592" spans="1:56" s="49" customFormat="1" ht="409.5" outlineLevel="1" x14ac:dyDescent="0.25">
      <c r="A592" s="169"/>
      <c r="B592" s="169" t="s">
        <v>672</v>
      </c>
      <c r="C592" s="169" t="s">
        <v>54</v>
      </c>
      <c r="D592" s="29"/>
      <c r="E592" s="140"/>
      <c r="F592" s="69"/>
      <c r="G592" s="192"/>
      <c r="H592" s="216">
        <f t="shared" si="87"/>
        <v>15</v>
      </c>
      <c r="I592" s="10"/>
      <c r="J592" s="10"/>
      <c r="K592" s="69"/>
      <c r="L592" s="189"/>
      <c r="M592" s="189"/>
      <c r="N592" s="189"/>
      <c r="O592" s="300" t="s">
        <v>895</v>
      </c>
      <c r="P592" s="85"/>
      <c r="Q592" s="56"/>
      <c r="R592" s="56"/>
      <c r="S592" s="56"/>
      <c r="T592" s="56">
        <f t="shared" si="85"/>
        <v>0</v>
      </c>
      <c r="U592" s="56"/>
      <c r="V592" s="56"/>
      <c r="W592" s="85"/>
      <c r="X592" s="85"/>
      <c r="Y592" s="85"/>
      <c r="Z592" s="85">
        <v>15</v>
      </c>
      <c r="AA592" s="85"/>
      <c r="AB592" s="85"/>
      <c r="AC592" s="85"/>
      <c r="AD592" s="85"/>
      <c r="AE592" s="85"/>
      <c r="AF592" s="85"/>
      <c r="AG592" s="85"/>
      <c r="AH592" s="85"/>
      <c r="AI592" s="85"/>
      <c r="AJ592" s="56"/>
      <c r="AK592" s="56"/>
      <c r="AL592" s="56"/>
      <c r="AM592" s="56"/>
      <c r="AN592" s="80">
        <f t="shared" si="86"/>
        <v>0</v>
      </c>
      <c r="AO592" s="56"/>
      <c r="AP592" s="56"/>
      <c r="AQ592" s="85"/>
      <c r="AR592" s="85"/>
      <c r="AS592" s="85"/>
      <c r="AT592" s="85">
        <v>15</v>
      </c>
      <c r="AU592" s="85"/>
      <c r="AV592" s="85"/>
      <c r="AW592" s="56"/>
      <c r="AX592" s="10"/>
      <c r="AY592" s="71"/>
      <c r="AZ592" s="156" t="e">
        <f>#REF!-#REF!</f>
        <v>#REF!</v>
      </c>
      <c r="BA592" s="156">
        <f>IF(C592="Scheme",IF(SUM(AJ592:AS592)&gt;0,IF(H592&lt;#REF!,H592-#REF!,0),0),0)</f>
        <v>0</v>
      </c>
      <c r="BB592" s="156">
        <f t="shared" si="83"/>
        <v>0</v>
      </c>
      <c r="BC592" s="49" t="s">
        <v>727</v>
      </c>
      <c r="BD592" s="49" t="s">
        <v>728</v>
      </c>
    </row>
    <row r="593" spans="1:56" s="49" customFormat="1" ht="63" outlineLevel="1" x14ac:dyDescent="0.25">
      <c r="A593" s="25">
        <v>8</v>
      </c>
      <c r="B593" s="26" t="s">
        <v>673</v>
      </c>
      <c r="C593" s="25" t="s">
        <v>53</v>
      </c>
      <c r="D593" s="29"/>
      <c r="E593" s="140"/>
      <c r="F593" s="69"/>
      <c r="G593" s="192"/>
      <c r="H593" s="212">
        <v>76.25</v>
      </c>
      <c r="I593" s="10"/>
      <c r="J593" s="10"/>
      <c r="K593" s="69"/>
      <c r="L593" s="189"/>
      <c r="M593" s="189"/>
      <c r="N593" s="189"/>
      <c r="O593" s="10"/>
      <c r="P593" s="85"/>
      <c r="Q593" s="56"/>
      <c r="R593" s="56"/>
      <c r="S593" s="56"/>
      <c r="T593" s="56">
        <f t="shared" si="85"/>
        <v>0</v>
      </c>
      <c r="U593" s="56"/>
      <c r="V593" s="56"/>
      <c r="W593" s="85"/>
      <c r="X593" s="85"/>
      <c r="Y593" s="85"/>
      <c r="Z593" s="85"/>
      <c r="AA593" s="85"/>
      <c r="AB593" s="85"/>
      <c r="AC593" s="85"/>
      <c r="AD593" s="85"/>
      <c r="AE593" s="85"/>
      <c r="AF593" s="85"/>
      <c r="AG593" s="85"/>
      <c r="AH593" s="85"/>
      <c r="AI593" s="85"/>
      <c r="AJ593" s="56"/>
      <c r="AK593" s="56"/>
      <c r="AL593" s="56"/>
      <c r="AM593" s="56"/>
      <c r="AN593" s="80">
        <f t="shared" si="86"/>
        <v>0</v>
      </c>
      <c r="AO593" s="56"/>
      <c r="AP593" s="56"/>
      <c r="AQ593" s="85"/>
      <c r="AR593" s="85"/>
      <c r="AS593" s="85"/>
      <c r="AT593" s="85"/>
      <c r="AU593" s="85"/>
      <c r="AV593" s="85"/>
      <c r="AW593" s="56"/>
      <c r="AX593" s="10"/>
      <c r="AY593" s="71"/>
      <c r="AZ593" s="156" t="e">
        <f>#REF!-#REF!</f>
        <v>#REF!</v>
      </c>
      <c r="BA593" s="156">
        <f>IF(C593="Scheme",IF(SUM(AJ593:AS593)&gt;0,IF(H593&lt;#REF!,H593-#REF!,0),0),0)</f>
        <v>0</v>
      </c>
      <c r="BB593" s="156">
        <f t="shared" si="83"/>
        <v>0</v>
      </c>
    </row>
    <row r="594" spans="1:56" s="49" customFormat="1" ht="409.5" outlineLevel="1" x14ac:dyDescent="0.25">
      <c r="A594" s="169"/>
      <c r="B594" s="169" t="s">
        <v>674</v>
      </c>
      <c r="C594" s="169" t="s">
        <v>54</v>
      </c>
      <c r="D594" s="29"/>
      <c r="E594" s="140"/>
      <c r="F594" s="69"/>
      <c r="G594" s="192"/>
      <c r="H594" s="216">
        <f t="shared" ref="H594:H600" si="88">SUM(W594:AB594)</f>
        <v>60</v>
      </c>
      <c r="I594" s="10"/>
      <c r="J594" s="10"/>
      <c r="K594" s="69"/>
      <c r="L594" s="189"/>
      <c r="M594" s="189"/>
      <c r="N594" s="189"/>
      <c r="O594" s="186" t="s">
        <v>897</v>
      </c>
      <c r="P594" s="85"/>
      <c r="Q594" s="56"/>
      <c r="R594" s="56"/>
      <c r="S594" s="56"/>
      <c r="T594" s="56">
        <f t="shared" si="85"/>
        <v>0</v>
      </c>
      <c r="U594" s="56"/>
      <c r="V594" s="56"/>
      <c r="W594" s="85"/>
      <c r="X594" s="85"/>
      <c r="Y594" s="85"/>
      <c r="Z594" s="85">
        <v>30</v>
      </c>
      <c r="AA594" s="85">
        <v>30</v>
      </c>
      <c r="AB594" s="85"/>
      <c r="AC594" s="85"/>
      <c r="AD594" s="85"/>
      <c r="AE594" s="85"/>
      <c r="AF594" s="85"/>
      <c r="AG594" s="85"/>
      <c r="AH594" s="85"/>
      <c r="AI594" s="85"/>
      <c r="AJ594" s="56"/>
      <c r="AK594" s="56"/>
      <c r="AL594" s="56"/>
      <c r="AM594" s="56"/>
      <c r="AN594" s="80">
        <f t="shared" si="86"/>
        <v>0</v>
      </c>
      <c r="AO594" s="56"/>
      <c r="AP594" s="56"/>
      <c r="AQ594" s="85"/>
      <c r="AR594" s="85"/>
      <c r="AS594" s="85"/>
      <c r="AT594" s="85">
        <v>30</v>
      </c>
      <c r="AU594" s="85">
        <v>30</v>
      </c>
      <c r="AV594" s="85"/>
      <c r="AW594" s="56"/>
      <c r="AX594" s="10"/>
      <c r="AY594" s="71"/>
      <c r="AZ594" s="156" t="e">
        <f>#REF!-#REF!</f>
        <v>#REF!</v>
      </c>
      <c r="BA594" s="156">
        <f>IF(C594="Scheme",IF(SUM(AJ594:AS594)&gt;0,IF(H594&lt;#REF!,H594-#REF!,0),0),0)</f>
        <v>0</v>
      </c>
      <c r="BB594" s="156">
        <f t="shared" si="83"/>
        <v>0</v>
      </c>
      <c r="BC594" s="49" t="s">
        <v>743</v>
      </c>
      <c r="BD594" s="49" t="s">
        <v>728</v>
      </c>
    </row>
    <row r="595" spans="1:56" s="49" customFormat="1" ht="409.5" outlineLevel="1" x14ac:dyDescent="0.25">
      <c r="A595" s="169"/>
      <c r="B595" s="169" t="s">
        <v>675</v>
      </c>
      <c r="C595" s="169" t="s">
        <v>54</v>
      </c>
      <c r="D595" s="29"/>
      <c r="E595" s="140"/>
      <c r="F595" s="69"/>
      <c r="G595" s="192"/>
      <c r="H595" s="216">
        <f t="shared" si="88"/>
        <v>2</v>
      </c>
      <c r="I595" s="10"/>
      <c r="J595" s="10"/>
      <c r="K595" s="69"/>
      <c r="L595" s="189"/>
      <c r="M595" s="189"/>
      <c r="N595" s="189"/>
      <c r="O595" s="186" t="s">
        <v>897</v>
      </c>
      <c r="P595" s="85"/>
      <c r="Q595" s="56"/>
      <c r="R595" s="56"/>
      <c r="S595" s="56"/>
      <c r="T595" s="56">
        <f t="shared" si="85"/>
        <v>0</v>
      </c>
      <c r="U595" s="56"/>
      <c r="V595" s="56"/>
      <c r="W595" s="85"/>
      <c r="X595" s="85"/>
      <c r="Y595" s="85"/>
      <c r="Z595" s="85"/>
      <c r="AA595" s="85">
        <v>2</v>
      </c>
      <c r="AB595" s="85"/>
      <c r="AC595" s="85"/>
      <c r="AD595" s="85"/>
      <c r="AE595" s="85"/>
      <c r="AF595" s="85"/>
      <c r="AG595" s="85"/>
      <c r="AH595" s="85"/>
      <c r="AI595" s="85"/>
      <c r="AJ595" s="56"/>
      <c r="AK595" s="56"/>
      <c r="AL595" s="56"/>
      <c r="AM595" s="56"/>
      <c r="AN595" s="80">
        <f t="shared" si="86"/>
        <v>0</v>
      </c>
      <c r="AO595" s="56"/>
      <c r="AP595" s="56"/>
      <c r="AQ595" s="85"/>
      <c r="AR595" s="85"/>
      <c r="AS595" s="85"/>
      <c r="AT595" s="85"/>
      <c r="AU595" s="85">
        <v>2</v>
      </c>
      <c r="AV595" s="85"/>
      <c r="AW595" s="56"/>
      <c r="AX595" s="10"/>
      <c r="AY595" s="71"/>
      <c r="AZ595" s="156" t="e">
        <f>#REF!-#REF!</f>
        <v>#REF!</v>
      </c>
      <c r="BA595" s="156">
        <f>IF(C595="Scheme",IF(SUM(AJ595:AS595)&gt;0,IF(H595&lt;#REF!,H595-#REF!,0),0),0)</f>
        <v>0</v>
      </c>
      <c r="BB595" s="156">
        <f t="shared" si="83"/>
        <v>0</v>
      </c>
      <c r="BC595" s="49" t="s">
        <v>743</v>
      </c>
      <c r="BD595" s="49" t="s">
        <v>728</v>
      </c>
    </row>
    <row r="596" spans="1:56" s="49" customFormat="1" ht="409.5" outlineLevel="1" x14ac:dyDescent="0.25">
      <c r="A596" s="169"/>
      <c r="B596" s="169" t="s">
        <v>676</v>
      </c>
      <c r="C596" s="169" t="s">
        <v>54</v>
      </c>
      <c r="D596" s="29"/>
      <c r="E596" s="140"/>
      <c r="F596" s="69"/>
      <c r="G596" s="192"/>
      <c r="H596" s="216">
        <f t="shared" si="88"/>
        <v>7.5</v>
      </c>
      <c r="I596" s="10"/>
      <c r="J596" s="10"/>
      <c r="K596" s="69"/>
      <c r="L596" s="189"/>
      <c r="M596" s="189"/>
      <c r="N596" s="189"/>
      <c r="O596" s="186" t="s">
        <v>897</v>
      </c>
      <c r="P596" s="85"/>
      <c r="Q596" s="56"/>
      <c r="R596" s="56"/>
      <c r="S596" s="56"/>
      <c r="T596" s="56">
        <f t="shared" si="85"/>
        <v>0</v>
      </c>
      <c r="U596" s="56"/>
      <c r="V596" s="56"/>
      <c r="W596" s="85"/>
      <c r="X596" s="85"/>
      <c r="Y596" s="85"/>
      <c r="Z596" s="85"/>
      <c r="AA596" s="85">
        <v>7.5</v>
      </c>
      <c r="AB596" s="85"/>
      <c r="AC596" s="85"/>
      <c r="AD596" s="85"/>
      <c r="AE596" s="85"/>
      <c r="AF596" s="85"/>
      <c r="AG596" s="85"/>
      <c r="AH596" s="85"/>
      <c r="AI596" s="85"/>
      <c r="AJ596" s="56"/>
      <c r="AK596" s="56"/>
      <c r="AL596" s="56"/>
      <c r="AM596" s="56"/>
      <c r="AN596" s="80">
        <f t="shared" si="86"/>
        <v>0</v>
      </c>
      <c r="AO596" s="56"/>
      <c r="AP596" s="56"/>
      <c r="AQ596" s="85"/>
      <c r="AR596" s="85"/>
      <c r="AS596" s="85"/>
      <c r="AT596" s="85"/>
      <c r="AU596" s="85">
        <v>7.5</v>
      </c>
      <c r="AV596" s="85"/>
      <c r="AW596" s="56"/>
      <c r="AX596" s="10"/>
      <c r="AY596" s="71"/>
      <c r="AZ596" s="156" t="e">
        <f>#REF!-#REF!</f>
        <v>#REF!</v>
      </c>
      <c r="BA596" s="156">
        <f>IF(C596="Scheme",IF(SUM(AJ596:AS596)&gt;0,IF(H596&lt;#REF!,H596-#REF!,0),0),0)</f>
        <v>0</v>
      </c>
      <c r="BB596" s="156">
        <f t="shared" si="83"/>
        <v>0</v>
      </c>
      <c r="BC596" s="49" t="s">
        <v>743</v>
      </c>
      <c r="BD596" s="49" t="s">
        <v>728</v>
      </c>
    </row>
    <row r="597" spans="1:56" s="49" customFormat="1" ht="409.5" outlineLevel="1" x14ac:dyDescent="0.25">
      <c r="A597" s="169"/>
      <c r="B597" s="169" t="s">
        <v>677</v>
      </c>
      <c r="C597" s="169" t="s">
        <v>54</v>
      </c>
      <c r="D597" s="29"/>
      <c r="E597" s="140"/>
      <c r="F597" s="69"/>
      <c r="G597" s="192"/>
      <c r="H597" s="216">
        <f t="shared" si="88"/>
        <v>0.75</v>
      </c>
      <c r="I597" s="10"/>
      <c r="J597" s="10"/>
      <c r="K597" s="69"/>
      <c r="L597" s="189"/>
      <c r="M597" s="189"/>
      <c r="N597" s="189"/>
      <c r="O597" s="186" t="s">
        <v>897</v>
      </c>
      <c r="P597" s="85"/>
      <c r="Q597" s="56"/>
      <c r="R597" s="56"/>
      <c r="S597" s="56"/>
      <c r="T597" s="56">
        <f t="shared" si="85"/>
        <v>0</v>
      </c>
      <c r="U597" s="56"/>
      <c r="V597" s="56"/>
      <c r="W597" s="85"/>
      <c r="X597" s="85"/>
      <c r="Y597" s="85"/>
      <c r="Z597" s="85"/>
      <c r="AA597" s="85">
        <v>0.75</v>
      </c>
      <c r="AB597" s="85"/>
      <c r="AC597" s="85"/>
      <c r="AD597" s="85"/>
      <c r="AE597" s="85"/>
      <c r="AF597" s="85"/>
      <c r="AG597" s="85"/>
      <c r="AH597" s="85"/>
      <c r="AI597" s="85"/>
      <c r="AJ597" s="56"/>
      <c r="AK597" s="56"/>
      <c r="AL597" s="56"/>
      <c r="AM597" s="56"/>
      <c r="AN597" s="80">
        <f t="shared" si="86"/>
        <v>0</v>
      </c>
      <c r="AO597" s="56"/>
      <c r="AP597" s="56"/>
      <c r="AQ597" s="85"/>
      <c r="AR597" s="85"/>
      <c r="AS597" s="85"/>
      <c r="AT597" s="85"/>
      <c r="AU597" s="85">
        <v>0.75</v>
      </c>
      <c r="AV597" s="85"/>
      <c r="AW597" s="56"/>
      <c r="AX597" s="10"/>
      <c r="AY597" s="71"/>
      <c r="AZ597" s="156" t="e">
        <f>#REF!-#REF!</f>
        <v>#REF!</v>
      </c>
      <c r="BA597" s="156">
        <f>IF(C597="Scheme",IF(SUM(AJ597:AS597)&gt;0,IF(H597&lt;#REF!,H597-#REF!,0),0),0)</f>
        <v>0</v>
      </c>
      <c r="BB597" s="156">
        <f t="shared" si="83"/>
        <v>0</v>
      </c>
      <c r="BC597" s="49" t="s">
        <v>727</v>
      </c>
      <c r="BD597" s="49" t="s">
        <v>728</v>
      </c>
    </row>
    <row r="598" spans="1:56" s="49" customFormat="1" ht="360" outlineLevel="1" x14ac:dyDescent="0.25">
      <c r="A598" s="169"/>
      <c r="B598" s="169" t="s">
        <v>678</v>
      </c>
      <c r="C598" s="169" t="s">
        <v>54</v>
      </c>
      <c r="D598" s="29"/>
      <c r="E598" s="140"/>
      <c r="F598" s="69"/>
      <c r="G598" s="192"/>
      <c r="H598" s="216">
        <f t="shared" si="88"/>
        <v>2</v>
      </c>
      <c r="I598" s="10"/>
      <c r="J598" s="10"/>
      <c r="K598" s="69"/>
      <c r="L598" s="189"/>
      <c r="M598" s="189"/>
      <c r="N598" s="189"/>
      <c r="O598" s="300" t="s">
        <v>898</v>
      </c>
      <c r="P598" s="85"/>
      <c r="Q598" s="56"/>
      <c r="R598" s="56"/>
      <c r="S598" s="56"/>
      <c r="T598" s="56">
        <f t="shared" si="85"/>
        <v>0</v>
      </c>
      <c r="U598" s="56"/>
      <c r="V598" s="56"/>
      <c r="W598" s="85"/>
      <c r="X598" s="85"/>
      <c r="Y598" s="85"/>
      <c r="Z598" s="85"/>
      <c r="AA598" s="85">
        <v>2</v>
      </c>
      <c r="AB598" s="85"/>
      <c r="AC598" s="85"/>
      <c r="AD598" s="85"/>
      <c r="AE598" s="85"/>
      <c r="AF598" s="85"/>
      <c r="AG598" s="85"/>
      <c r="AH598" s="85"/>
      <c r="AI598" s="85"/>
      <c r="AJ598" s="56"/>
      <c r="AK598" s="56"/>
      <c r="AL598" s="56"/>
      <c r="AM598" s="56"/>
      <c r="AN598" s="80">
        <f t="shared" si="86"/>
        <v>0</v>
      </c>
      <c r="AO598" s="56"/>
      <c r="AP598" s="56"/>
      <c r="AQ598" s="85"/>
      <c r="AR598" s="85"/>
      <c r="AS598" s="85"/>
      <c r="AT598" s="85"/>
      <c r="AU598" s="85">
        <v>2</v>
      </c>
      <c r="AV598" s="85"/>
      <c r="AW598" s="56"/>
      <c r="AX598" s="10"/>
      <c r="AY598" s="71"/>
      <c r="AZ598" s="156" t="e">
        <f>#REF!-#REF!</f>
        <v>#REF!</v>
      </c>
      <c r="BA598" s="156">
        <f>IF(C598="Scheme",IF(SUM(AJ598:AS598)&gt;0,IF(H598&lt;#REF!,H598-#REF!,0),0),0)</f>
        <v>0</v>
      </c>
      <c r="BB598" s="156">
        <f t="shared" si="83"/>
        <v>0</v>
      </c>
      <c r="BC598" s="49" t="s">
        <v>727</v>
      </c>
      <c r="BD598" s="49" t="s">
        <v>728</v>
      </c>
    </row>
    <row r="599" spans="1:56" s="49" customFormat="1" ht="270" outlineLevel="1" x14ac:dyDescent="0.25">
      <c r="A599" s="169"/>
      <c r="B599" s="169" t="s">
        <v>679</v>
      </c>
      <c r="C599" s="169" t="s">
        <v>54</v>
      </c>
      <c r="D599" s="29"/>
      <c r="E599" s="140"/>
      <c r="F599" s="69"/>
      <c r="G599" s="192"/>
      <c r="H599" s="216">
        <f t="shared" si="88"/>
        <v>2</v>
      </c>
      <c r="I599" s="10"/>
      <c r="J599" s="10"/>
      <c r="K599" s="69"/>
      <c r="L599" s="189"/>
      <c r="M599" s="189"/>
      <c r="N599" s="189"/>
      <c r="O599" s="300" t="s">
        <v>892</v>
      </c>
      <c r="P599" s="85"/>
      <c r="Q599" s="56"/>
      <c r="R599" s="56"/>
      <c r="S599" s="56"/>
      <c r="T599" s="56">
        <f t="shared" si="85"/>
        <v>0</v>
      </c>
      <c r="U599" s="56"/>
      <c r="V599" s="56"/>
      <c r="W599" s="85"/>
      <c r="X599" s="85"/>
      <c r="Y599" s="85"/>
      <c r="Z599" s="85"/>
      <c r="AA599" s="85">
        <v>2</v>
      </c>
      <c r="AB599" s="85"/>
      <c r="AC599" s="85"/>
      <c r="AD599" s="85"/>
      <c r="AE599" s="85"/>
      <c r="AF599" s="85"/>
      <c r="AG599" s="85"/>
      <c r="AH599" s="85"/>
      <c r="AI599" s="85"/>
      <c r="AJ599" s="56"/>
      <c r="AK599" s="56"/>
      <c r="AL599" s="56"/>
      <c r="AM599" s="56"/>
      <c r="AN599" s="80">
        <f t="shared" si="86"/>
        <v>0</v>
      </c>
      <c r="AO599" s="56"/>
      <c r="AP599" s="56"/>
      <c r="AQ599" s="85"/>
      <c r="AR599" s="85"/>
      <c r="AS599" s="85"/>
      <c r="AT599" s="85"/>
      <c r="AU599" s="85">
        <v>2</v>
      </c>
      <c r="AV599" s="85"/>
      <c r="AW599" s="56"/>
      <c r="AX599" s="10"/>
      <c r="AY599" s="71"/>
      <c r="AZ599" s="156" t="e">
        <f>#REF!-#REF!</f>
        <v>#REF!</v>
      </c>
      <c r="BA599" s="156">
        <f>IF(C599="Scheme",IF(SUM(AJ599:AS599)&gt;0,IF(H599&lt;#REF!,H599-#REF!,0),0),0)</f>
        <v>0</v>
      </c>
      <c r="BB599" s="156">
        <f t="shared" si="83"/>
        <v>0</v>
      </c>
      <c r="BC599" s="49" t="s">
        <v>727</v>
      </c>
      <c r="BD599" s="49" t="s">
        <v>728</v>
      </c>
    </row>
    <row r="600" spans="1:56" s="49" customFormat="1" ht="255" outlineLevel="1" x14ac:dyDescent="0.25">
      <c r="A600" s="169"/>
      <c r="B600" s="169" t="s">
        <v>680</v>
      </c>
      <c r="C600" s="169" t="s">
        <v>54</v>
      </c>
      <c r="D600" s="29"/>
      <c r="E600" s="140"/>
      <c r="F600" s="69"/>
      <c r="G600" s="192"/>
      <c r="H600" s="216">
        <f t="shared" si="88"/>
        <v>2</v>
      </c>
      <c r="I600" s="10"/>
      <c r="J600" s="10"/>
      <c r="K600" s="69"/>
      <c r="L600" s="189"/>
      <c r="M600" s="189"/>
      <c r="N600" s="189"/>
      <c r="O600" s="300" t="s">
        <v>899</v>
      </c>
      <c r="P600" s="85"/>
      <c r="Q600" s="56"/>
      <c r="R600" s="56"/>
      <c r="S600" s="56"/>
      <c r="T600" s="56">
        <f t="shared" si="85"/>
        <v>0</v>
      </c>
      <c r="U600" s="56"/>
      <c r="V600" s="56"/>
      <c r="W600" s="85"/>
      <c r="X600" s="85"/>
      <c r="Y600" s="85"/>
      <c r="Z600" s="85"/>
      <c r="AA600" s="85">
        <v>2</v>
      </c>
      <c r="AB600" s="85"/>
      <c r="AC600" s="85"/>
      <c r="AD600" s="85"/>
      <c r="AE600" s="85"/>
      <c r="AF600" s="85"/>
      <c r="AG600" s="85"/>
      <c r="AH600" s="85"/>
      <c r="AI600" s="85"/>
      <c r="AJ600" s="56"/>
      <c r="AK600" s="56"/>
      <c r="AL600" s="56"/>
      <c r="AM600" s="56"/>
      <c r="AN600" s="80">
        <f t="shared" si="86"/>
        <v>0</v>
      </c>
      <c r="AO600" s="56"/>
      <c r="AP600" s="56"/>
      <c r="AQ600" s="85"/>
      <c r="AR600" s="85"/>
      <c r="AS600" s="85"/>
      <c r="AT600" s="85"/>
      <c r="AU600" s="85">
        <v>2</v>
      </c>
      <c r="AV600" s="85"/>
      <c r="AW600" s="56"/>
      <c r="AX600" s="10"/>
      <c r="AY600" s="71"/>
      <c r="AZ600" s="156" t="e">
        <f>#REF!-#REF!</f>
        <v>#REF!</v>
      </c>
      <c r="BA600" s="156">
        <f>IF(C600="Scheme",IF(SUM(AJ600:AS600)&gt;0,IF(H600&lt;#REF!,H600-#REF!,0),0),0)</f>
        <v>0</v>
      </c>
      <c r="BB600" s="156">
        <f t="shared" si="83"/>
        <v>0</v>
      </c>
      <c r="BC600" s="49" t="s">
        <v>743</v>
      </c>
      <c r="BD600" s="49" t="s">
        <v>728</v>
      </c>
    </row>
    <row r="601" spans="1:56" s="49" customFormat="1" ht="31.5" outlineLevel="1" x14ac:dyDescent="0.25">
      <c r="A601" s="25">
        <v>9</v>
      </c>
      <c r="B601" s="26" t="s">
        <v>681</v>
      </c>
      <c r="C601" s="25" t="s">
        <v>53</v>
      </c>
      <c r="D601" s="29"/>
      <c r="E601" s="140"/>
      <c r="F601" s="69"/>
      <c r="G601" s="192"/>
      <c r="H601" s="212">
        <f>SUM(H602:H605)</f>
        <v>29.950000000000003</v>
      </c>
      <c r="I601" s="10"/>
      <c r="J601" s="10"/>
      <c r="K601" s="69"/>
      <c r="L601" s="189"/>
      <c r="M601" s="189"/>
      <c r="N601" s="189"/>
      <c r="O601" s="10"/>
      <c r="P601" s="85"/>
      <c r="Q601" s="56"/>
      <c r="R601" s="56"/>
      <c r="S601" s="56"/>
      <c r="T601" s="56">
        <f t="shared" si="85"/>
        <v>0</v>
      </c>
      <c r="U601" s="56"/>
      <c r="V601" s="56"/>
      <c r="W601" s="85"/>
      <c r="X601" s="85"/>
      <c r="Y601" s="85"/>
      <c r="Z601" s="85"/>
      <c r="AA601" s="85"/>
      <c r="AB601" s="85"/>
      <c r="AC601" s="85"/>
      <c r="AD601" s="85"/>
      <c r="AE601" s="85"/>
      <c r="AF601" s="85"/>
      <c r="AG601" s="85"/>
      <c r="AH601" s="85"/>
      <c r="AI601" s="85"/>
      <c r="AJ601" s="56"/>
      <c r="AK601" s="56"/>
      <c r="AL601" s="56"/>
      <c r="AM601" s="56"/>
      <c r="AN601" s="80">
        <f t="shared" si="86"/>
        <v>0</v>
      </c>
      <c r="AO601" s="56"/>
      <c r="AP601" s="56"/>
      <c r="AQ601" s="85"/>
      <c r="AR601" s="85"/>
      <c r="AS601" s="85"/>
      <c r="AT601" s="85"/>
      <c r="AU601" s="85"/>
      <c r="AV601" s="85"/>
      <c r="AW601" s="56"/>
      <c r="AX601" s="10"/>
      <c r="AY601" s="71"/>
      <c r="AZ601" s="156" t="e">
        <f>#REF!-#REF!</f>
        <v>#REF!</v>
      </c>
      <c r="BA601" s="156">
        <f>IF(C601="Scheme",IF(SUM(AJ601:AS601)&gt;0,IF(H601&lt;#REF!,H601-#REF!,0),0),0)</f>
        <v>0</v>
      </c>
      <c r="BB601" s="156">
        <f t="shared" si="83"/>
        <v>0</v>
      </c>
    </row>
    <row r="602" spans="1:56" s="49" customFormat="1" ht="255" outlineLevel="1" x14ac:dyDescent="0.25">
      <c r="A602" s="169"/>
      <c r="B602" s="169" t="s">
        <v>682</v>
      </c>
      <c r="C602" s="169" t="s">
        <v>54</v>
      </c>
      <c r="D602" s="29"/>
      <c r="E602" s="140"/>
      <c r="F602" s="69"/>
      <c r="G602" s="192"/>
      <c r="H602" s="216">
        <f>SUM(W602:AB602)</f>
        <v>7.51</v>
      </c>
      <c r="I602" s="10"/>
      <c r="J602" s="10"/>
      <c r="K602" s="69"/>
      <c r="L602" s="189"/>
      <c r="M602" s="189"/>
      <c r="N602" s="189"/>
      <c r="O602" s="300" t="s">
        <v>900</v>
      </c>
      <c r="P602" s="85"/>
      <c r="Q602" s="56"/>
      <c r="R602" s="56"/>
      <c r="S602" s="56"/>
      <c r="T602" s="56">
        <f t="shared" si="85"/>
        <v>0</v>
      </c>
      <c r="U602" s="56"/>
      <c r="V602" s="56"/>
      <c r="W602" s="85"/>
      <c r="X602" s="85">
        <v>3.7549999999999999</v>
      </c>
      <c r="Y602" s="85">
        <v>3.7549999999999999</v>
      </c>
      <c r="Z602" s="85"/>
      <c r="AA602" s="85"/>
      <c r="AB602" s="85"/>
      <c r="AC602" s="85"/>
      <c r="AD602" s="85"/>
      <c r="AE602" s="85"/>
      <c r="AF602" s="85"/>
      <c r="AG602" s="85"/>
      <c r="AH602" s="85"/>
      <c r="AI602" s="85"/>
      <c r="AJ602" s="56"/>
      <c r="AK602" s="56"/>
      <c r="AL602" s="56"/>
      <c r="AM602" s="56"/>
      <c r="AN602" s="80">
        <f t="shared" si="86"/>
        <v>0</v>
      </c>
      <c r="AO602" s="56"/>
      <c r="AP602" s="56"/>
      <c r="AQ602" s="85"/>
      <c r="AR602" s="85">
        <v>3.7549999999999999</v>
      </c>
      <c r="AS602" s="85">
        <v>3.7549999999999999</v>
      </c>
      <c r="AT602" s="85"/>
      <c r="AU602" s="85"/>
      <c r="AV602" s="85"/>
      <c r="AW602" s="56"/>
      <c r="AX602" s="10"/>
      <c r="AY602" s="71"/>
      <c r="AZ602" s="156" t="e">
        <f>#REF!-#REF!</f>
        <v>#REF!</v>
      </c>
      <c r="BA602" s="156" t="e">
        <f>IF(C602="Scheme",IF(SUM(AJ602:AS602)&gt;0,IF(H602&lt;#REF!,H602-#REF!,0),0),0)</f>
        <v>#REF!</v>
      </c>
      <c r="BB602" s="156">
        <f t="shared" si="83"/>
        <v>-7.51</v>
      </c>
      <c r="BC602" s="49" t="s">
        <v>727</v>
      </c>
      <c r="BD602" s="49" t="s">
        <v>728</v>
      </c>
    </row>
    <row r="603" spans="1:56" s="49" customFormat="1" ht="255" outlineLevel="1" x14ac:dyDescent="0.25">
      <c r="A603" s="169"/>
      <c r="B603" s="169" t="s">
        <v>683</v>
      </c>
      <c r="C603" s="169" t="s">
        <v>54</v>
      </c>
      <c r="D603" s="29"/>
      <c r="E603" s="140"/>
      <c r="F603" s="69"/>
      <c r="G603" s="192"/>
      <c r="H603" s="216">
        <f>SUM(W603:AB603)</f>
        <v>12.22</v>
      </c>
      <c r="I603" s="10"/>
      <c r="J603" s="10"/>
      <c r="K603" s="69"/>
      <c r="L603" s="189"/>
      <c r="M603" s="189"/>
      <c r="N603" s="189"/>
      <c r="O603" s="300" t="s">
        <v>900</v>
      </c>
      <c r="P603" s="85"/>
      <c r="Q603" s="56"/>
      <c r="R603" s="56"/>
      <c r="S603" s="56"/>
      <c r="T603" s="56">
        <f t="shared" si="85"/>
        <v>0</v>
      </c>
      <c r="U603" s="56"/>
      <c r="V603" s="56"/>
      <c r="W603" s="85"/>
      <c r="X603" s="85">
        <v>6.11</v>
      </c>
      <c r="Y603" s="85">
        <v>6.11</v>
      </c>
      <c r="Z603" s="85"/>
      <c r="AA603" s="85"/>
      <c r="AB603" s="85"/>
      <c r="AC603" s="85"/>
      <c r="AD603" s="85"/>
      <c r="AE603" s="85"/>
      <c r="AF603" s="85"/>
      <c r="AG603" s="85"/>
      <c r="AH603" s="85"/>
      <c r="AI603" s="85"/>
      <c r="AJ603" s="56"/>
      <c r="AK603" s="56"/>
      <c r="AL603" s="56"/>
      <c r="AM603" s="56"/>
      <c r="AN603" s="80">
        <f t="shared" si="86"/>
        <v>0</v>
      </c>
      <c r="AO603" s="56"/>
      <c r="AP603" s="56"/>
      <c r="AQ603" s="85"/>
      <c r="AR603" s="85">
        <v>6.11</v>
      </c>
      <c r="AS603" s="85">
        <v>6.11</v>
      </c>
      <c r="AT603" s="85"/>
      <c r="AU603" s="85"/>
      <c r="AV603" s="85"/>
      <c r="AW603" s="56"/>
      <c r="AX603" s="10"/>
      <c r="AY603" s="71"/>
      <c r="AZ603" s="156" t="e">
        <f>#REF!-#REF!</f>
        <v>#REF!</v>
      </c>
      <c r="BA603" s="156" t="e">
        <f>IF(C603="Scheme",IF(SUM(AJ603:AS603)&gt;0,IF(H603&lt;#REF!,H603-#REF!,0),0),0)</f>
        <v>#REF!</v>
      </c>
      <c r="BB603" s="156">
        <f t="shared" si="83"/>
        <v>-12.22</v>
      </c>
      <c r="BC603" s="49" t="s">
        <v>727</v>
      </c>
      <c r="BD603" s="49" t="s">
        <v>728</v>
      </c>
    </row>
    <row r="604" spans="1:56" s="49" customFormat="1" ht="255" outlineLevel="1" x14ac:dyDescent="0.25">
      <c r="A604" s="169"/>
      <c r="B604" s="169" t="s">
        <v>684</v>
      </c>
      <c r="C604" s="169" t="s">
        <v>54</v>
      </c>
      <c r="D604" s="29"/>
      <c r="E604" s="140"/>
      <c r="F604" s="69"/>
      <c r="G604" s="192"/>
      <c r="H604" s="216">
        <f>SUM(W604:AB604)</f>
        <v>6.65</v>
      </c>
      <c r="I604" s="10"/>
      <c r="J604" s="10"/>
      <c r="K604" s="69"/>
      <c r="L604" s="189"/>
      <c r="M604" s="189"/>
      <c r="N604" s="189"/>
      <c r="O604" s="300" t="s">
        <v>900</v>
      </c>
      <c r="P604" s="85"/>
      <c r="Q604" s="56"/>
      <c r="R604" s="56"/>
      <c r="S604" s="56"/>
      <c r="T604" s="56">
        <f t="shared" si="85"/>
        <v>0</v>
      </c>
      <c r="U604" s="56"/>
      <c r="V604" s="56"/>
      <c r="W604" s="85"/>
      <c r="X604" s="85">
        <v>3.3250000000000002</v>
      </c>
      <c r="Y604" s="85">
        <v>3.3250000000000002</v>
      </c>
      <c r="Z604" s="85"/>
      <c r="AA604" s="85"/>
      <c r="AB604" s="85"/>
      <c r="AC604" s="85"/>
      <c r="AD604" s="85"/>
      <c r="AE604" s="85"/>
      <c r="AF604" s="85"/>
      <c r="AG604" s="85"/>
      <c r="AH604" s="85"/>
      <c r="AI604" s="85"/>
      <c r="AJ604" s="56"/>
      <c r="AK604" s="56"/>
      <c r="AL604" s="56"/>
      <c r="AM604" s="56"/>
      <c r="AN604" s="80">
        <f t="shared" si="86"/>
        <v>0</v>
      </c>
      <c r="AO604" s="56"/>
      <c r="AP604" s="56"/>
      <c r="AQ604" s="85"/>
      <c r="AR604" s="85">
        <v>3.3250000000000002</v>
      </c>
      <c r="AS604" s="85">
        <v>3.3250000000000002</v>
      </c>
      <c r="AT604" s="85"/>
      <c r="AU604" s="85"/>
      <c r="AV604" s="85"/>
      <c r="AW604" s="56"/>
      <c r="AX604" s="10"/>
      <c r="AY604" s="71"/>
      <c r="AZ604" s="156" t="e">
        <f>#REF!-#REF!</f>
        <v>#REF!</v>
      </c>
      <c r="BA604" s="156" t="e">
        <f>IF(C604="Scheme",IF(SUM(AJ604:AS604)&gt;0,IF(H604&lt;#REF!,H604-#REF!,0),0),0)</f>
        <v>#REF!</v>
      </c>
      <c r="BB604" s="156">
        <f t="shared" si="83"/>
        <v>-6.65</v>
      </c>
      <c r="BC604" s="49" t="s">
        <v>727</v>
      </c>
      <c r="BD604" s="49" t="s">
        <v>728</v>
      </c>
    </row>
    <row r="605" spans="1:56" s="49" customFormat="1" ht="255" outlineLevel="1" x14ac:dyDescent="0.25">
      <c r="A605" s="169"/>
      <c r="B605" s="169" t="s">
        <v>685</v>
      </c>
      <c r="C605" s="169" t="s">
        <v>54</v>
      </c>
      <c r="D605" s="29"/>
      <c r="E605" s="140"/>
      <c r="F605" s="69"/>
      <c r="G605" s="192"/>
      <c r="H605" s="216">
        <f>SUM(W605:AB605)</f>
        <v>3.57</v>
      </c>
      <c r="I605" s="10"/>
      <c r="J605" s="10"/>
      <c r="K605" s="69"/>
      <c r="L605" s="189"/>
      <c r="M605" s="189"/>
      <c r="N605" s="189"/>
      <c r="O605" s="300" t="s">
        <v>900</v>
      </c>
      <c r="P605" s="85"/>
      <c r="Q605" s="56"/>
      <c r="R605" s="56"/>
      <c r="S605" s="56"/>
      <c r="T605" s="56">
        <f t="shared" si="85"/>
        <v>0</v>
      </c>
      <c r="U605" s="56"/>
      <c r="V605" s="56"/>
      <c r="W605" s="85"/>
      <c r="X605" s="85">
        <v>1.7849999999999999</v>
      </c>
      <c r="Y605" s="85">
        <v>1.7849999999999999</v>
      </c>
      <c r="Z605" s="85"/>
      <c r="AA605" s="85"/>
      <c r="AB605" s="85"/>
      <c r="AC605" s="85"/>
      <c r="AD605" s="85"/>
      <c r="AE605" s="85"/>
      <c r="AF605" s="85"/>
      <c r="AG605" s="85"/>
      <c r="AH605" s="85"/>
      <c r="AI605" s="85"/>
      <c r="AJ605" s="56"/>
      <c r="AK605" s="56"/>
      <c r="AL605" s="56"/>
      <c r="AM605" s="56"/>
      <c r="AN605" s="80">
        <f t="shared" si="86"/>
        <v>0</v>
      </c>
      <c r="AO605" s="56"/>
      <c r="AP605" s="56"/>
      <c r="AQ605" s="85"/>
      <c r="AR605" s="85">
        <v>1.7849999999999999</v>
      </c>
      <c r="AS605" s="85">
        <v>1.7849999999999999</v>
      </c>
      <c r="AT605" s="85"/>
      <c r="AU605" s="85"/>
      <c r="AV605" s="85"/>
      <c r="AW605" s="56"/>
      <c r="AX605" s="10"/>
      <c r="AY605" s="71"/>
      <c r="AZ605" s="156" t="e">
        <f>#REF!-#REF!</f>
        <v>#REF!</v>
      </c>
      <c r="BA605" s="156" t="e">
        <f>IF(C605="Scheme",IF(SUM(AJ605:AS605)&gt;0,IF(H605&lt;#REF!,H605-#REF!,0),0),0)</f>
        <v>#REF!</v>
      </c>
      <c r="BB605" s="156">
        <f t="shared" si="83"/>
        <v>-3.57</v>
      </c>
      <c r="BC605" s="49" t="s">
        <v>743</v>
      </c>
      <c r="BD605" s="49" t="s">
        <v>728</v>
      </c>
    </row>
    <row r="606" spans="1:56" s="49" customFormat="1" ht="16.5" outlineLevel="1" x14ac:dyDescent="0.25">
      <c r="A606" s="25">
        <v>10</v>
      </c>
      <c r="B606" s="26" t="s">
        <v>744</v>
      </c>
      <c r="C606" s="25" t="s">
        <v>53</v>
      </c>
      <c r="D606" s="29"/>
      <c r="E606" s="140"/>
      <c r="F606" s="69"/>
      <c r="G606" s="192"/>
      <c r="H606" s="212">
        <v>400</v>
      </c>
      <c r="I606" s="10"/>
      <c r="J606" s="10"/>
      <c r="K606" s="69"/>
      <c r="L606" s="189"/>
      <c r="M606" s="189"/>
      <c r="N606" s="189"/>
      <c r="O606" s="10"/>
      <c r="P606" s="85"/>
      <c r="Q606" s="56"/>
      <c r="R606" s="56"/>
      <c r="S606" s="56"/>
      <c r="T606" s="56">
        <f t="shared" si="85"/>
        <v>0</v>
      </c>
      <c r="U606" s="56"/>
      <c r="V606" s="56"/>
      <c r="W606" s="85"/>
      <c r="X606" s="85"/>
      <c r="Y606" s="85"/>
      <c r="Z606" s="85"/>
      <c r="AA606" s="85"/>
      <c r="AB606" s="85"/>
      <c r="AC606" s="85"/>
      <c r="AD606" s="85"/>
      <c r="AE606" s="85"/>
      <c r="AF606" s="85"/>
      <c r="AG606" s="85"/>
      <c r="AH606" s="85"/>
      <c r="AI606" s="85"/>
      <c r="AJ606" s="56"/>
      <c r="AK606" s="56"/>
      <c r="AL606" s="56"/>
      <c r="AM606" s="56"/>
      <c r="AN606" s="80">
        <f t="shared" si="86"/>
        <v>0</v>
      </c>
      <c r="AO606" s="56"/>
      <c r="AP606" s="56"/>
      <c r="AQ606" s="85"/>
      <c r="AR606" s="85"/>
      <c r="AS606" s="85"/>
      <c r="AT606" s="85"/>
      <c r="AU606" s="85"/>
      <c r="AV606" s="85"/>
      <c r="AW606" s="56"/>
      <c r="AX606" s="10"/>
      <c r="AY606" s="71"/>
      <c r="AZ606" s="156" t="e">
        <f>#REF!-#REF!</f>
        <v>#REF!</v>
      </c>
      <c r="BA606" s="156">
        <f>IF(C606="Scheme",IF(SUM(AJ606:AS606)&gt;0,IF(H606&lt;#REF!,H606-#REF!,0),0),0)</f>
        <v>0</v>
      </c>
      <c r="BB606" s="156">
        <f t="shared" si="83"/>
        <v>0</v>
      </c>
    </row>
    <row r="607" spans="1:56" s="49" customFormat="1" ht="31.5" outlineLevel="1" x14ac:dyDescent="0.25">
      <c r="A607" s="169"/>
      <c r="B607" s="169" t="s">
        <v>745</v>
      </c>
      <c r="C607" s="169" t="s">
        <v>54</v>
      </c>
      <c r="D607" s="29"/>
      <c r="E607" s="140"/>
      <c r="F607" s="69"/>
      <c r="G607" s="192"/>
      <c r="H607" s="216">
        <f>SUM(W607:AB607)</f>
        <v>293</v>
      </c>
      <c r="I607" s="10"/>
      <c r="J607" s="10"/>
      <c r="K607" s="69"/>
      <c r="L607" s="189"/>
      <c r="M607" s="189"/>
      <c r="N607" s="189"/>
      <c r="O607" s="10"/>
      <c r="P607" s="85"/>
      <c r="Q607" s="56"/>
      <c r="R607" s="56"/>
      <c r="S607" s="56"/>
      <c r="T607" s="56">
        <f t="shared" si="85"/>
        <v>0</v>
      </c>
      <c r="U607" s="56"/>
      <c r="V607" s="56"/>
      <c r="W607" s="85"/>
      <c r="X607" s="85"/>
      <c r="Y607" s="85">
        <v>293</v>
      </c>
      <c r="Z607" s="85"/>
      <c r="AA607" s="85"/>
      <c r="AB607" s="85"/>
      <c r="AC607" s="85"/>
      <c r="AD607" s="85"/>
      <c r="AE607" s="85"/>
      <c r="AF607" s="85"/>
      <c r="AG607" s="85"/>
      <c r="AH607" s="85"/>
      <c r="AI607" s="85"/>
      <c r="AJ607" s="56"/>
      <c r="AK607" s="56"/>
      <c r="AL607" s="56"/>
      <c r="AM607" s="56"/>
      <c r="AN607" s="80">
        <f t="shared" si="86"/>
        <v>0</v>
      </c>
      <c r="AO607" s="56"/>
      <c r="AP607" s="56"/>
      <c r="AQ607" s="85"/>
      <c r="AR607" s="85"/>
      <c r="AS607" s="85">
        <v>293</v>
      </c>
      <c r="AT607" s="85"/>
      <c r="AU607" s="85"/>
      <c r="AV607" s="85"/>
      <c r="AW607" s="56"/>
      <c r="AX607" s="10"/>
      <c r="AY607" s="71"/>
      <c r="AZ607" s="156" t="e">
        <f>#REF!-#REF!</f>
        <v>#REF!</v>
      </c>
      <c r="BA607" s="156" t="e">
        <f>IF(C607="Scheme",IF(SUM(AJ607:AS607)&gt;0,IF(H607&lt;#REF!,H607-#REF!,0),0),0)</f>
        <v>#REF!</v>
      </c>
      <c r="BB607" s="156">
        <f t="shared" si="83"/>
        <v>-293</v>
      </c>
      <c r="BC607" s="49" t="s">
        <v>727</v>
      </c>
      <c r="BD607" s="49" t="s">
        <v>728</v>
      </c>
    </row>
    <row r="608" spans="1:56" s="49" customFormat="1" ht="31.5" outlineLevel="1" x14ac:dyDescent="0.25">
      <c r="A608" s="169"/>
      <c r="B608" s="169" t="s">
        <v>746</v>
      </c>
      <c r="C608" s="169" t="s">
        <v>54</v>
      </c>
      <c r="D608" s="29"/>
      <c r="E608" s="140"/>
      <c r="F608" s="69"/>
      <c r="G608" s="192"/>
      <c r="H608" s="216">
        <f>SUM(W608:AB608)</f>
        <v>300</v>
      </c>
      <c r="I608" s="10"/>
      <c r="J608" s="10"/>
      <c r="K608" s="69"/>
      <c r="L608" s="189"/>
      <c r="M608" s="189"/>
      <c r="N608" s="189"/>
      <c r="O608" s="10"/>
      <c r="P608" s="85"/>
      <c r="Q608" s="56"/>
      <c r="R608" s="56"/>
      <c r="S608" s="56"/>
      <c r="T608" s="56">
        <f t="shared" si="85"/>
        <v>0</v>
      </c>
      <c r="U608" s="56"/>
      <c r="V608" s="56"/>
      <c r="W608" s="85"/>
      <c r="X608" s="85"/>
      <c r="Y608" s="85"/>
      <c r="Z608" s="85"/>
      <c r="AA608" s="85">
        <v>300</v>
      </c>
      <c r="AB608" s="85"/>
      <c r="AC608" s="85"/>
      <c r="AD608" s="85"/>
      <c r="AE608" s="85"/>
      <c r="AF608" s="85"/>
      <c r="AG608" s="85"/>
      <c r="AH608" s="85"/>
      <c r="AI608" s="85"/>
      <c r="AJ608" s="56"/>
      <c r="AK608" s="56"/>
      <c r="AL608" s="56"/>
      <c r="AM608" s="56"/>
      <c r="AN608" s="80">
        <f t="shared" si="86"/>
        <v>0</v>
      </c>
      <c r="AO608" s="56"/>
      <c r="AP608" s="56"/>
      <c r="AQ608" s="85"/>
      <c r="AR608" s="85"/>
      <c r="AS608" s="85"/>
      <c r="AT608" s="85"/>
      <c r="AU608" s="85">
        <v>300</v>
      </c>
      <c r="AV608" s="85"/>
      <c r="AW608" s="56"/>
      <c r="AX608" s="10"/>
      <c r="AY608" s="71"/>
      <c r="AZ608" s="156" t="e">
        <f>#REF!-#REF!</f>
        <v>#REF!</v>
      </c>
      <c r="BA608" s="156">
        <f>IF(C608="Scheme",IF(SUM(AJ608:AS608)&gt;0,IF(H608&lt;#REF!,H608-#REF!,0),0),0)</f>
        <v>0</v>
      </c>
      <c r="BB608" s="156">
        <f t="shared" si="83"/>
        <v>0</v>
      </c>
      <c r="BC608" s="49" t="s">
        <v>727</v>
      </c>
      <c r="BD608" s="49" t="s">
        <v>728</v>
      </c>
    </row>
    <row r="609" spans="1:56" s="49" customFormat="1" ht="16.5" outlineLevel="1" x14ac:dyDescent="0.25">
      <c r="A609" s="25">
        <v>11</v>
      </c>
      <c r="B609" s="26" t="s">
        <v>747</v>
      </c>
      <c r="C609" s="25" t="s">
        <v>53</v>
      </c>
      <c r="D609" s="29"/>
      <c r="E609" s="140"/>
      <c r="F609" s="69"/>
      <c r="G609" s="192"/>
      <c r="H609" s="212">
        <v>100</v>
      </c>
      <c r="I609" s="10"/>
      <c r="J609" s="10"/>
      <c r="K609" s="69"/>
      <c r="L609" s="189"/>
      <c r="M609" s="189"/>
      <c r="N609" s="189"/>
      <c r="O609" s="10"/>
      <c r="P609" s="85"/>
      <c r="Q609" s="56"/>
      <c r="R609" s="56"/>
      <c r="S609" s="56"/>
      <c r="T609" s="56">
        <f t="shared" si="85"/>
        <v>0</v>
      </c>
      <c r="U609" s="56"/>
      <c r="V609" s="56"/>
      <c r="W609" s="85"/>
      <c r="X609" s="85"/>
      <c r="Y609" s="85"/>
      <c r="Z609" s="85"/>
      <c r="AA609" s="85"/>
      <c r="AB609" s="85"/>
      <c r="AC609" s="85"/>
      <c r="AD609" s="85"/>
      <c r="AE609" s="85"/>
      <c r="AF609" s="85"/>
      <c r="AG609" s="85"/>
      <c r="AH609" s="85"/>
      <c r="AI609" s="85"/>
      <c r="AJ609" s="56"/>
      <c r="AK609" s="56"/>
      <c r="AL609" s="56"/>
      <c r="AM609" s="56"/>
      <c r="AN609" s="80">
        <f t="shared" si="86"/>
        <v>0</v>
      </c>
      <c r="AO609" s="56"/>
      <c r="AP609" s="56"/>
      <c r="AQ609" s="85"/>
      <c r="AR609" s="85"/>
      <c r="AS609" s="85"/>
      <c r="AT609" s="85"/>
      <c r="AU609" s="85"/>
      <c r="AV609" s="85"/>
      <c r="AW609" s="56"/>
      <c r="AX609" s="10"/>
      <c r="AY609" s="71"/>
      <c r="AZ609" s="156"/>
      <c r="BA609" s="156"/>
      <c r="BB609" s="156"/>
    </row>
    <row r="610" spans="1:56" s="49" customFormat="1" ht="15.75" outlineLevel="1" x14ac:dyDescent="0.25">
      <c r="A610" s="169"/>
      <c r="B610" s="169" t="s">
        <v>748</v>
      </c>
      <c r="C610" s="169" t="s">
        <v>54</v>
      </c>
      <c r="D610" s="29"/>
      <c r="E610" s="140"/>
      <c r="F610" s="69"/>
      <c r="G610" s="192"/>
      <c r="H610" s="216">
        <f>SUM(W610:AB610)</f>
        <v>100</v>
      </c>
      <c r="I610" s="10"/>
      <c r="J610" s="10"/>
      <c r="K610" s="69"/>
      <c r="L610" s="189"/>
      <c r="M610" s="189"/>
      <c r="N610" s="189"/>
      <c r="O610" s="10"/>
      <c r="P610" s="85"/>
      <c r="Q610" s="56"/>
      <c r="R610" s="56"/>
      <c r="S610" s="56"/>
      <c r="T610" s="56">
        <f t="shared" si="85"/>
        <v>0</v>
      </c>
      <c r="U610" s="56"/>
      <c r="V610" s="56"/>
      <c r="W610" s="85"/>
      <c r="X610" s="85"/>
      <c r="Y610" s="85">
        <v>100</v>
      </c>
      <c r="Z610" s="85"/>
      <c r="AA610" s="85"/>
      <c r="AB610" s="85"/>
      <c r="AC610" s="85"/>
      <c r="AD610" s="85"/>
      <c r="AE610" s="85"/>
      <c r="AF610" s="85"/>
      <c r="AG610" s="85"/>
      <c r="AH610" s="85"/>
      <c r="AI610" s="85"/>
      <c r="AJ610" s="56"/>
      <c r="AK610" s="56"/>
      <c r="AL610" s="56"/>
      <c r="AM610" s="56"/>
      <c r="AN610" s="80">
        <f t="shared" si="86"/>
        <v>0</v>
      </c>
      <c r="AO610" s="56"/>
      <c r="AP610" s="56"/>
      <c r="AQ610" s="85"/>
      <c r="AR610" s="85"/>
      <c r="AS610" s="85">
        <v>100</v>
      </c>
      <c r="AT610" s="85"/>
      <c r="AU610" s="85"/>
      <c r="AV610" s="85"/>
      <c r="AW610" s="56"/>
      <c r="AX610" s="10"/>
      <c r="AY610" s="71"/>
      <c r="AZ610" s="156"/>
      <c r="BA610" s="156"/>
      <c r="BB610" s="156"/>
      <c r="BC610" s="49" t="s">
        <v>727</v>
      </c>
      <c r="BD610" s="49" t="s">
        <v>728</v>
      </c>
    </row>
    <row r="611" spans="1:56" s="49" customFormat="1" ht="16.5" outlineLevel="1" x14ac:dyDescent="0.25">
      <c r="A611" s="25">
        <v>12</v>
      </c>
      <c r="B611" s="26" t="s">
        <v>749</v>
      </c>
      <c r="C611" s="25" t="s">
        <v>53</v>
      </c>
      <c r="D611" s="29"/>
      <c r="E611" s="140"/>
      <c r="F611" s="69"/>
      <c r="G611" s="192"/>
      <c r="H611" s="212">
        <v>200</v>
      </c>
      <c r="I611" s="10"/>
      <c r="J611" s="10"/>
      <c r="K611" s="69"/>
      <c r="L611" s="189"/>
      <c r="M611" s="189"/>
      <c r="N611" s="189"/>
      <c r="O611" s="10"/>
      <c r="P611" s="85"/>
      <c r="Q611" s="56"/>
      <c r="R611" s="56"/>
      <c r="S611" s="56"/>
      <c r="T611" s="56">
        <f t="shared" si="85"/>
        <v>0</v>
      </c>
      <c r="U611" s="56"/>
      <c r="V611" s="56"/>
      <c r="W611" s="85"/>
      <c r="X611" s="85"/>
      <c r="Y611" s="85"/>
      <c r="Z611" s="85"/>
      <c r="AA611" s="85"/>
      <c r="AB611" s="85"/>
      <c r="AC611" s="85"/>
      <c r="AD611" s="85"/>
      <c r="AE611" s="85"/>
      <c r="AF611" s="85"/>
      <c r="AG611" s="85"/>
      <c r="AH611" s="85"/>
      <c r="AI611" s="85"/>
      <c r="AJ611" s="56"/>
      <c r="AK611" s="56"/>
      <c r="AL611" s="56"/>
      <c r="AM611" s="56"/>
      <c r="AN611" s="80">
        <f t="shared" si="86"/>
        <v>0</v>
      </c>
      <c r="AO611" s="56"/>
      <c r="AP611" s="56"/>
      <c r="AQ611" s="85"/>
      <c r="AR611" s="85"/>
      <c r="AS611" s="85"/>
      <c r="AT611" s="85"/>
      <c r="AU611" s="85"/>
      <c r="AV611" s="85"/>
      <c r="AW611" s="56"/>
      <c r="AX611" s="10"/>
      <c r="AY611" s="71"/>
      <c r="AZ611" s="156"/>
      <c r="BA611" s="156"/>
      <c r="BB611" s="156"/>
    </row>
    <row r="612" spans="1:56" s="49" customFormat="1" ht="15.75" outlineLevel="1" x14ac:dyDescent="0.25">
      <c r="A612" s="169"/>
      <c r="B612" s="169" t="s">
        <v>749</v>
      </c>
      <c r="C612" s="169" t="s">
        <v>54</v>
      </c>
      <c r="D612" s="29"/>
      <c r="E612" s="140"/>
      <c r="F612" s="69"/>
      <c r="G612" s="192"/>
      <c r="H612" s="208">
        <v>200</v>
      </c>
      <c r="I612" s="10"/>
      <c r="J612" s="10"/>
      <c r="K612" s="69"/>
      <c r="L612" s="189"/>
      <c r="M612" s="189"/>
      <c r="N612" s="189"/>
      <c r="O612" s="10"/>
      <c r="P612" s="85"/>
      <c r="Q612" s="56"/>
      <c r="R612" s="56"/>
      <c r="S612" s="56"/>
      <c r="T612" s="56">
        <f t="shared" si="85"/>
        <v>0</v>
      </c>
      <c r="U612" s="56"/>
      <c r="V612" s="56"/>
      <c r="W612" s="85"/>
      <c r="X612" s="85">
        <v>200</v>
      </c>
      <c r="Y612" s="85"/>
      <c r="Z612" s="85"/>
      <c r="AA612" s="85"/>
      <c r="AB612" s="85"/>
      <c r="AC612" s="85"/>
      <c r="AD612" s="85"/>
      <c r="AE612" s="85"/>
      <c r="AF612" s="85"/>
      <c r="AG612" s="85"/>
      <c r="AH612" s="85"/>
      <c r="AI612" s="85"/>
      <c r="AJ612" s="56"/>
      <c r="AK612" s="56"/>
      <c r="AL612" s="56"/>
      <c r="AM612" s="56"/>
      <c r="AN612" s="80">
        <f t="shared" si="86"/>
        <v>0</v>
      </c>
      <c r="AO612" s="56"/>
      <c r="AP612" s="56"/>
      <c r="AQ612" s="85"/>
      <c r="AR612" s="85">
        <v>200</v>
      </c>
      <c r="AS612" s="85"/>
      <c r="AT612" s="85"/>
      <c r="AU612" s="85"/>
      <c r="AV612" s="85"/>
      <c r="AW612" s="56"/>
      <c r="AX612" s="10"/>
      <c r="AY612" s="71"/>
      <c r="AZ612" s="156"/>
      <c r="BA612" s="156"/>
      <c r="BB612" s="156"/>
      <c r="BC612" s="49" t="s">
        <v>750</v>
      </c>
      <c r="BD612" s="49" t="s">
        <v>728</v>
      </c>
    </row>
    <row r="613" spans="1:56" s="49" customFormat="1" ht="63" outlineLevel="1" x14ac:dyDescent="0.25">
      <c r="A613" s="25">
        <v>13</v>
      </c>
      <c r="B613" s="26" t="s">
        <v>766</v>
      </c>
      <c r="C613" s="25" t="s">
        <v>53</v>
      </c>
      <c r="D613" s="29"/>
      <c r="E613" s="140"/>
      <c r="F613" s="69"/>
      <c r="G613" s="192"/>
      <c r="H613" s="212">
        <v>42</v>
      </c>
      <c r="I613" s="10"/>
      <c r="J613" s="10"/>
      <c r="K613" s="69"/>
      <c r="L613" s="189"/>
      <c r="M613" s="189"/>
      <c r="N613" s="189"/>
      <c r="O613" s="10"/>
      <c r="P613" s="85"/>
      <c r="Q613" s="56"/>
      <c r="R613" s="56"/>
      <c r="S613" s="56"/>
      <c r="T613" s="56">
        <f t="shared" si="85"/>
        <v>0</v>
      </c>
      <c r="U613" s="56"/>
      <c r="V613" s="56"/>
      <c r="W613" s="85"/>
      <c r="X613" s="85"/>
      <c r="Y613" s="85"/>
      <c r="Z613" s="85"/>
      <c r="AA613" s="85"/>
      <c r="AB613" s="85"/>
      <c r="AC613" s="85"/>
      <c r="AD613" s="85"/>
      <c r="AE613" s="85"/>
      <c r="AF613" s="85"/>
      <c r="AG613" s="85"/>
      <c r="AH613" s="85"/>
      <c r="AI613" s="85"/>
      <c r="AJ613" s="56"/>
      <c r="AK613" s="56"/>
      <c r="AL613" s="56"/>
      <c r="AM613" s="56"/>
      <c r="AN613" s="80">
        <f t="shared" si="86"/>
        <v>0</v>
      </c>
      <c r="AO613" s="56"/>
      <c r="AP613" s="56"/>
      <c r="AQ613" s="85"/>
      <c r="AR613" s="85"/>
      <c r="AS613" s="85"/>
      <c r="AT613" s="85"/>
      <c r="AU613" s="85"/>
      <c r="AV613" s="85"/>
      <c r="AW613" s="56"/>
      <c r="AX613" s="10"/>
      <c r="AY613" s="71"/>
      <c r="AZ613" s="156"/>
      <c r="BA613" s="156"/>
      <c r="BB613" s="156"/>
    </row>
    <row r="614" spans="1:56" s="49" customFormat="1" ht="63" outlineLevel="1" x14ac:dyDescent="0.25">
      <c r="A614" s="169"/>
      <c r="B614" s="169" t="s">
        <v>766</v>
      </c>
      <c r="C614" s="169" t="s">
        <v>54</v>
      </c>
      <c r="D614" s="29"/>
      <c r="E614" s="140"/>
      <c r="F614" s="69"/>
      <c r="G614" s="192"/>
      <c r="H614" s="208">
        <v>42</v>
      </c>
      <c r="I614" s="10"/>
      <c r="J614" s="10"/>
      <c r="K614" s="69"/>
      <c r="L614" s="189"/>
      <c r="M614" s="189"/>
      <c r="N614" s="189"/>
      <c r="O614" s="10"/>
      <c r="P614" s="85"/>
      <c r="Q614" s="56"/>
      <c r="R614" s="56"/>
      <c r="S614" s="56"/>
      <c r="T614" s="56">
        <f t="shared" si="85"/>
        <v>0</v>
      </c>
      <c r="U614" s="56"/>
      <c r="V614" s="56"/>
      <c r="W614" s="85"/>
      <c r="X614" s="85">
        <v>42</v>
      </c>
      <c r="Y614" s="85"/>
      <c r="Z614" s="85"/>
      <c r="AA614" s="85"/>
      <c r="AB614" s="85"/>
      <c r="AC614" s="85"/>
      <c r="AD614" s="85"/>
      <c r="AE614" s="85"/>
      <c r="AF614" s="85"/>
      <c r="AG614" s="85"/>
      <c r="AH614" s="85"/>
      <c r="AI614" s="85"/>
      <c r="AJ614" s="56"/>
      <c r="AK614" s="56"/>
      <c r="AL614" s="56"/>
      <c r="AM614" s="56"/>
      <c r="AN614" s="80">
        <f t="shared" si="86"/>
        <v>0</v>
      </c>
      <c r="AO614" s="56"/>
      <c r="AP614" s="56"/>
      <c r="AQ614" s="85"/>
      <c r="AR614" s="85">
        <v>42</v>
      </c>
      <c r="AS614" s="85"/>
      <c r="AT614" s="85"/>
      <c r="AU614" s="85"/>
      <c r="AV614" s="85"/>
      <c r="AW614" s="56"/>
      <c r="AX614" s="10"/>
      <c r="AY614" s="71"/>
      <c r="AZ614" s="156"/>
      <c r="BA614" s="156"/>
      <c r="BB614" s="156"/>
      <c r="BC614" s="49" t="s">
        <v>727</v>
      </c>
      <c r="BD614" s="49" t="s">
        <v>728</v>
      </c>
    </row>
    <row r="615" spans="1:56" s="49" customFormat="1" ht="31.5" outlineLevel="1" x14ac:dyDescent="0.25">
      <c r="A615" s="25">
        <v>14</v>
      </c>
      <c r="B615" s="26" t="s">
        <v>767</v>
      </c>
      <c r="C615" s="25" t="s">
        <v>53</v>
      </c>
      <c r="D615" s="29"/>
      <c r="E615" s="140"/>
      <c r="F615" s="69"/>
      <c r="G615" s="192"/>
      <c r="H615" s="212">
        <v>25</v>
      </c>
      <c r="I615" s="10"/>
      <c r="J615" s="10"/>
      <c r="K615" s="69"/>
      <c r="L615" s="189"/>
      <c r="M615" s="189"/>
      <c r="N615" s="189"/>
      <c r="O615" s="10"/>
      <c r="P615" s="85"/>
      <c r="Q615" s="56"/>
      <c r="R615" s="56"/>
      <c r="S615" s="56"/>
      <c r="T615" s="56">
        <f t="shared" si="85"/>
        <v>0</v>
      </c>
      <c r="U615" s="56"/>
      <c r="V615" s="56"/>
      <c r="W615" s="85"/>
      <c r="X615" s="85"/>
      <c r="Y615" s="85"/>
      <c r="Z615" s="85"/>
      <c r="AA615" s="85"/>
      <c r="AB615" s="85"/>
      <c r="AC615" s="85"/>
      <c r="AD615" s="85"/>
      <c r="AE615" s="85"/>
      <c r="AF615" s="85"/>
      <c r="AG615" s="85"/>
      <c r="AH615" s="85"/>
      <c r="AI615" s="85"/>
      <c r="AJ615" s="56"/>
      <c r="AK615" s="56"/>
      <c r="AL615" s="56"/>
      <c r="AM615" s="56"/>
      <c r="AN615" s="80">
        <f t="shared" si="86"/>
        <v>0</v>
      </c>
      <c r="AO615" s="56"/>
      <c r="AP615" s="56"/>
      <c r="AQ615" s="85"/>
      <c r="AR615" s="85"/>
      <c r="AS615" s="85"/>
      <c r="AT615" s="85"/>
      <c r="AU615" s="85"/>
      <c r="AV615" s="85"/>
      <c r="AW615" s="56"/>
      <c r="AX615" s="10"/>
      <c r="AY615" s="71"/>
      <c r="AZ615" s="156"/>
      <c r="BA615" s="156"/>
      <c r="BB615" s="156"/>
    </row>
    <row r="616" spans="1:56" s="49" customFormat="1" ht="31.5" outlineLevel="1" x14ac:dyDescent="0.25">
      <c r="A616" s="169"/>
      <c r="B616" s="169" t="s">
        <v>768</v>
      </c>
      <c r="C616" s="169" t="s">
        <v>54</v>
      </c>
      <c r="D616" s="29"/>
      <c r="E616" s="140"/>
      <c r="F616" s="69"/>
      <c r="G616" s="192"/>
      <c r="H616" s="208">
        <v>25</v>
      </c>
      <c r="I616" s="10"/>
      <c r="J616" s="10"/>
      <c r="K616" s="69"/>
      <c r="L616" s="189"/>
      <c r="M616" s="189"/>
      <c r="N616" s="189"/>
      <c r="O616" s="10"/>
      <c r="P616" s="85"/>
      <c r="Q616" s="56"/>
      <c r="R616" s="56"/>
      <c r="S616" s="56"/>
      <c r="T616" s="56">
        <f t="shared" si="85"/>
        <v>0</v>
      </c>
      <c r="U616" s="56"/>
      <c r="V616" s="56"/>
      <c r="W616" s="85"/>
      <c r="X616" s="85">
        <v>25</v>
      </c>
      <c r="Y616" s="85"/>
      <c r="Z616" s="85"/>
      <c r="AA616" s="85"/>
      <c r="AB616" s="85"/>
      <c r="AC616" s="85"/>
      <c r="AD616" s="85"/>
      <c r="AE616" s="85"/>
      <c r="AF616" s="85"/>
      <c r="AG616" s="85"/>
      <c r="AH616" s="85"/>
      <c r="AI616" s="85"/>
      <c r="AJ616" s="56"/>
      <c r="AK616" s="56"/>
      <c r="AL616" s="56"/>
      <c r="AM616" s="56"/>
      <c r="AN616" s="80">
        <f t="shared" si="86"/>
        <v>0</v>
      </c>
      <c r="AO616" s="56"/>
      <c r="AP616" s="56"/>
      <c r="AQ616" s="85"/>
      <c r="AR616" s="85">
        <v>25</v>
      </c>
      <c r="AS616" s="85"/>
      <c r="AT616" s="85"/>
      <c r="AU616" s="85"/>
      <c r="AV616" s="85"/>
      <c r="AW616" s="56"/>
      <c r="AX616" s="10"/>
      <c r="AY616" s="71"/>
      <c r="AZ616" s="156"/>
      <c r="BA616" s="156"/>
      <c r="BB616" s="156"/>
      <c r="BC616" s="49" t="s">
        <v>727</v>
      </c>
      <c r="BD616" s="49" t="s">
        <v>728</v>
      </c>
    </row>
    <row r="617" spans="1:56" s="49" customFormat="1" ht="31.5" outlineLevel="1" x14ac:dyDescent="0.25">
      <c r="A617" s="25">
        <v>15</v>
      </c>
      <c r="B617" s="26" t="s">
        <v>769</v>
      </c>
      <c r="C617" s="25" t="s">
        <v>53</v>
      </c>
      <c r="D617" s="29"/>
      <c r="E617" s="140"/>
      <c r="F617" s="69"/>
      <c r="G617" s="192"/>
      <c r="H617" s="212">
        <f>H618+H619+H620</f>
        <v>278.5</v>
      </c>
      <c r="I617" s="10"/>
      <c r="J617" s="10"/>
      <c r="K617" s="69"/>
      <c r="L617" s="189"/>
      <c r="M617" s="189"/>
      <c r="N617" s="189"/>
      <c r="O617" s="10"/>
      <c r="P617" s="85"/>
      <c r="Q617" s="56"/>
      <c r="R617" s="56"/>
      <c r="S617" s="56"/>
      <c r="T617" s="56">
        <f t="shared" si="85"/>
        <v>0</v>
      </c>
      <c r="U617" s="56"/>
      <c r="V617" s="56"/>
      <c r="W617" s="85"/>
      <c r="X617" s="85"/>
      <c r="Y617" s="85"/>
      <c r="Z617" s="85"/>
      <c r="AA617" s="85"/>
      <c r="AB617" s="85"/>
      <c r="AC617" s="85"/>
      <c r="AD617" s="85"/>
      <c r="AE617" s="85"/>
      <c r="AF617" s="85"/>
      <c r="AG617" s="85"/>
      <c r="AH617" s="85"/>
      <c r="AI617" s="85"/>
      <c r="AJ617" s="56"/>
      <c r="AK617" s="56"/>
      <c r="AL617" s="56"/>
      <c r="AM617" s="56"/>
      <c r="AN617" s="80">
        <f t="shared" si="86"/>
        <v>0</v>
      </c>
      <c r="AO617" s="56"/>
      <c r="AP617" s="56"/>
      <c r="AQ617" s="85"/>
      <c r="AR617" s="85"/>
      <c r="AS617" s="85"/>
      <c r="AT617" s="85"/>
      <c r="AU617" s="85"/>
      <c r="AV617" s="85"/>
      <c r="AW617" s="56"/>
      <c r="AX617" s="10"/>
      <c r="AY617" s="71"/>
      <c r="AZ617" s="156"/>
      <c r="BA617" s="156"/>
      <c r="BB617" s="156"/>
    </row>
    <row r="618" spans="1:56" s="49" customFormat="1" ht="47.25" outlineLevel="1" x14ac:dyDescent="0.25">
      <c r="A618" s="169"/>
      <c r="B618" s="169" t="s">
        <v>770</v>
      </c>
      <c r="C618" s="169" t="s">
        <v>54</v>
      </c>
      <c r="D618" s="29"/>
      <c r="E618" s="140"/>
      <c r="F618" s="69"/>
      <c r="G618" s="192"/>
      <c r="H618" s="208">
        <v>268</v>
      </c>
      <c r="I618" s="10"/>
      <c r="J618" s="10"/>
      <c r="K618" s="69"/>
      <c r="L618" s="189"/>
      <c r="M618" s="189"/>
      <c r="N618" s="189"/>
      <c r="O618" s="10"/>
      <c r="P618" s="85"/>
      <c r="Q618" s="56"/>
      <c r="R618" s="56"/>
      <c r="S618" s="56"/>
      <c r="T618" s="56">
        <f t="shared" si="85"/>
        <v>0</v>
      </c>
      <c r="U618" s="56"/>
      <c r="V618" s="56"/>
      <c r="W618" s="85"/>
      <c r="X618" s="85">
        <v>200</v>
      </c>
      <c r="Y618" s="85">
        <v>68</v>
      </c>
      <c r="Z618" s="85"/>
      <c r="AA618" s="85"/>
      <c r="AB618" s="85"/>
      <c r="AC618" s="85"/>
      <c r="AD618" s="85"/>
      <c r="AE618" s="85"/>
      <c r="AF618" s="85"/>
      <c r="AG618" s="85"/>
      <c r="AH618" s="85"/>
      <c r="AI618" s="85"/>
      <c r="AJ618" s="56"/>
      <c r="AK618" s="56"/>
      <c r="AL618" s="56"/>
      <c r="AM618" s="56"/>
      <c r="AN618" s="80">
        <f t="shared" si="86"/>
        <v>0</v>
      </c>
      <c r="AO618" s="56"/>
      <c r="AP618" s="56"/>
      <c r="AQ618" s="85"/>
      <c r="AR618" s="85">
        <v>200</v>
      </c>
      <c r="AS618" s="85">
        <v>68</v>
      </c>
      <c r="AT618" s="85"/>
      <c r="AU618" s="85"/>
      <c r="AV618" s="85"/>
      <c r="AW618" s="56"/>
      <c r="AX618" s="10"/>
      <c r="AY618" s="71"/>
      <c r="AZ618" s="156"/>
      <c r="BA618" s="156"/>
      <c r="BB618" s="156"/>
      <c r="BC618" s="49" t="s">
        <v>771</v>
      </c>
      <c r="BD618" s="49" t="s">
        <v>728</v>
      </c>
    </row>
    <row r="619" spans="1:56" s="49" customFormat="1" ht="47.25" outlineLevel="1" x14ac:dyDescent="0.25">
      <c r="A619" s="169"/>
      <c r="B619" s="169" t="s">
        <v>772</v>
      </c>
      <c r="C619" s="169" t="s">
        <v>54</v>
      </c>
      <c r="D619" s="29"/>
      <c r="E619" s="140"/>
      <c r="F619" s="69"/>
      <c r="G619" s="192"/>
      <c r="H619" s="208">
        <v>10</v>
      </c>
      <c r="I619" s="10"/>
      <c r="J619" s="10"/>
      <c r="K619" s="69"/>
      <c r="L619" s="189"/>
      <c r="M619" s="189"/>
      <c r="N619" s="189"/>
      <c r="O619" s="10"/>
      <c r="P619" s="85"/>
      <c r="Q619" s="56"/>
      <c r="R619" s="56"/>
      <c r="S619" s="56"/>
      <c r="T619" s="56">
        <f t="shared" si="85"/>
        <v>0</v>
      </c>
      <c r="U619" s="56"/>
      <c r="V619" s="56"/>
      <c r="W619" s="85"/>
      <c r="X619" s="85">
        <v>10</v>
      </c>
      <c r="Y619" s="85"/>
      <c r="Z619" s="85"/>
      <c r="AA619" s="85"/>
      <c r="AB619" s="85"/>
      <c r="AC619" s="85"/>
      <c r="AD619" s="85"/>
      <c r="AE619" s="85"/>
      <c r="AF619" s="85"/>
      <c r="AG619" s="85"/>
      <c r="AH619" s="85"/>
      <c r="AI619" s="85"/>
      <c r="AJ619" s="56"/>
      <c r="AK619" s="56"/>
      <c r="AL619" s="56"/>
      <c r="AM619" s="56"/>
      <c r="AN619" s="80">
        <f t="shared" si="86"/>
        <v>0</v>
      </c>
      <c r="AO619" s="56"/>
      <c r="AP619" s="56"/>
      <c r="AQ619" s="85"/>
      <c r="AR619" s="85">
        <v>10</v>
      </c>
      <c r="AS619" s="85"/>
      <c r="AT619" s="85"/>
      <c r="AU619" s="85"/>
      <c r="AV619" s="85"/>
      <c r="AW619" s="56"/>
      <c r="AX619" s="10"/>
      <c r="AY619" s="71"/>
      <c r="AZ619" s="156"/>
      <c r="BA619" s="156"/>
      <c r="BB619" s="156"/>
      <c r="BC619" s="49" t="s">
        <v>771</v>
      </c>
      <c r="BD619" s="49" t="s">
        <v>728</v>
      </c>
    </row>
    <row r="620" spans="1:56" s="49" customFormat="1" ht="63" outlineLevel="1" x14ac:dyDescent="0.25">
      <c r="A620" s="169"/>
      <c r="B620" s="169" t="s">
        <v>773</v>
      </c>
      <c r="C620" s="169" t="s">
        <v>54</v>
      </c>
      <c r="D620" s="29"/>
      <c r="E620" s="140"/>
      <c r="F620" s="69"/>
      <c r="G620" s="192"/>
      <c r="H620" s="208">
        <v>0.5</v>
      </c>
      <c r="I620" s="10"/>
      <c r="J620" s="10"/>
      <c r="K620" s="69"/>
      <c r="L620" s="189"/>
      <c r="M620" s="189"/>
      <c r="N620" s="189"/>
      <c r="O620" s="10"/>
      <c r="P620" s="85"/>
      <c r="Q620" s="56"/>
      <c r="R620" s="56"/>
      <c r="S620" s="56"/>
      <c r="T620" s="56">
        <f t="shared" si="85"/>
        <v>0</v>
      </c>
      <c r="U620" s="56"/>
      <c r="V620" s="56"/>
      <c r="W620" s="85"/>
      <c r="X620" s="85">
        <v>0.5</v>
      </c>
      <c r="Y620" s="85"/>
      <c r="Z620" s="85"/>
      <c r="AA620" s="85"/>
      <c r="AB620" s="85"/>
      <c r="AC620" s="85"/>
      <c r="AD620" s="85"/>
      <c r="AE620" s="85"/>
      <c r="AF620" s="85"/>
      <c r="AG620" s="85"/>
      <c r="AH620" s="85"/>
      <c r="AI620" s="85"/>
      <c r="AJ620" s="56"/>
      <c r="AK620" s="56"/>
      <c r="AL620" s="56"/>
      <c r="AM620" s="56"/>
      <c r="AN620" s="80">
        <f t="shared" si="86"/>
        <v>0</v>
      </c>
      <c r="AO620" s="56"/>
      <c r="AP620" s="56"/>
      <c r="AQ620" s="85"/>
      <c r="AR620" s="85">
        <v>0.5</v>
      </c>
      <c r="AS620" s="85"/>
      <c r="AT620" s="85"/>
      <c r="AU620" s="85"/>
      <c r="AV620" s="85"/>
      <c r="AW620" s="56"/>
      <c r="AX620" s="10"/>
      <c r="AY620" s="71"/>
      <c r="AZ620" s="156"/>
      <c r="BA620" s="156"/>
      <c r="BB620" s="156"/>
      <c r="BC620" s="49" t="s">
        <v>771</v>
      </c>
      <c r="BD620" s="49" t="s">
        <v>728</v>
      </c>
    </row>
    <row r="621" spans="1:56" s="49" customFormat="1" ht="31.5" outlineLevel="1" x14ac:dyDescent="0.25">
      <c r="A621" s="25">
        <v>16</v>
      </c>
      <c r="B621" s="26" t="s">
        <v>774</v>
      </c>
      <c r="C621" s="25" t="s">
        <v>53</v>
      </c>
      <c r="D621" s="29"/>
      <c r="E621" s="140"/>
      <c r="F621" s="69"/>
      <c r="G621" s="192"/>
      <c r="H621" s="212">
        <v>25</v>
      </c>
      <c r="I621" s="10"/>
      <c r="J621" s="10"/>
      <c r="K621" s="69"/>
      <c r="L621" s="189"/>
      <c r="M621" s="189"/>
      <c r="N621" s="189"/>
      <c r="O621" s="10"/>
      <c r="P621" s="85"/>
      <c r="Q621" s="56"/>
      <c r="R621" s="56"/>
      <c r="S621" s="56"/>
      <c r="T621" s="56">
        <f t="shared" si="85"/>
        <v>0</v>
      </c>
      <c r="U621" s="56"/>
      <c r="V621" s="56"/>
      <c r="W621" s="85"/>
      <c r="X621" s="85"/>
      <c r="Y621" s="85"/>
      <c r="Z621" s="85"/>
      <c r="AA621" s="85"/>
      <c r="AB621" s="85"/>
      <c r="AC621" s="85"/>
      <c r="AD621" s="85"/>
      <c r="AE621" s="85"/>
      <c r="AF621" s="85"/>
      <c r="AG621" s="85"/>
      <c r="AH621" s="85"/>
      <c r="AI621" s="85"/>
      <c r="AJ621" s="56"/>
      <c r="AK621" s="56"/>
      <c r="AL621" s="56"/>
      <c r="AM621" s="56"/>
      <c r="AN621" s="80">
        <f t="shared" si="86"/>
        <v>0</v>
      </c>
      <c r="AO621" s="56"/>
      <c r="AP621" s="56"/>
      <c r="AQ621" s="85"/>
      <c r="AR621" s="85"/>
      <c r="AS621" s="85"/>
      <c r="AT621" s="85"/>
      <c r="AU621" s="85"/>
      <c r="AV621" s="85"/>
      <c r="AW621" s="56"/>
      <c r="AX621" s="10"/>
      <c r="AY621" s="71"/>
      <c r="AZ621" s="156"/>
      <c r="BA621" s="156"/>
      <c r="BB621" s="156"/>
    </row>
    <row r="622" spans="1:56" s="49" customFormat="1" ht="31.5" outlineLevel="1" x14ac:dyDescent="0.25">
      <c r="A622" s="169"/>
      <c r="B622" s="169" t="s">
        <v>774</v>
      </c>
      <c r="C622" s="169" t="s">
        <v>54</v>
      </c>
      <c r="D622" s="29"/>
      <c r="E622" s="140"/>
      <c r="F622" s="69"/>
      <c r="G622" s="192"/>
      <c r="H622" s="208">
        <v>25</v>
      </c>
      <c r="I622" s="10"/>
      <c r="J622" s="10"/>
      <c r="K622" s="69"/>
      <c r="L622" s="189"/>
      <c r="M622" s="189"/>
      <c r="N622" s="189"/>
      <c r="O622" s="10"/>
      <c r="P622" s="85"/>
      <c r="Q622" s="56"/>
      <c r="R622" s="56"/>
      <c r="S622" s="56"/>
      <c r="T622" s="56">
        <f t="shared" si="85"/>
        <v>0</v>
      </c>
      <c r="U622" s="56"/>
      <c r="V622" s="56"/>
      <c r="W622" s="85"/>
      <c r="X622" s="85"/>
      <c r="Y622" s="85">
        <v>12.5</v>
      </c>
      <c r="Z622" s="85">
        <v>12.5</v>
      </c>
      <c r="AA622" s="85"/>
      <c r="AB622" s="85"/>
      <c r="AC622" s="85"/>
      <c r="AD622" s="85"/>
      <c r="AE622" s="85"/>
      <c r="AF622" s="85"/>
      <c r="AG622" s="85"/>
      <c r="AH622" s="85"/>
      <c r="AI622" s="85"/>
      <c r="AJ622" s="56"/>
      <c r="AK622" s="56"/>
      <c r="AL622" s="56"/>
      <c r="AM622" s="56"/>
      <c r="AN622" s="80">
        <f t="shared" si="86"/>
        <v>0</v>
      </c>
      <c r="AO622" s="56"/>
      <c r="AP622" s="56"/>
      <c r="AQ622" s="85"/>
      <c r="AR622" s="85"/>
      <c r="AS622" s="85">
        <v>12.5</v>
      </c>
      <c r="AT622" s="85">
        <v>12.5</v>
      </c>
      <c r="AU622" s="85"/>
      <c r="AV622" s="85"/>
      <c r="AW622" s="56"/>
      <c r="AX622" s="10"/>
      <c r="AY622" s="71"/>
      <c r="AZ622" s="156"/>
      <c r="BA622" s="156"/>
      <c r="BB622" s="156"/>
      <c r="BC622" s="49" t="s">
        <v>727</v>
      </c>
      <c r="BD622" s="49" t="s">
        <v>728</v>
      </c>
    </row>
    <row r="623" spans="1:56" s="49" customFormat="1" ht="78.75" outlineLevel="1" x14ac:dyDescent="0.25">
      <c r="A623" s="25">
        <v>17</v>
      </c>
      <c r="B623" s="26" t="s">
        <v>775</v>
      </c>
      <c r="C623" s="25" t="s">
        <v>53</v>
      </c>
      <c r="D623" s="29"/>
      <c r="E623" s="140"/>
      <c r="F623" s="69"/>
      <c r="G623" s="192"/>
      <c r="H623" s="212">
        <v>27.6</v>
      </c>
      <c r="I623" s="10"/>
      <c r="J623" s="10"/>
      <c r="K623" s="69"/>
      <c r="L623" s="189"/>
      <c r="M623" s="189"/>
      <c r="N623" s="189"/>
      <c r="O623" s="10"/>
      <c r="P623" s="85"/>
      <c r="Q623" s="56"/>
      <c r="R623" s="56"/>
      <c r="S623" s="56"/>
      <c r="T623" s="56">
        <f t="shared" si="85"/>
        <v>0</v>
      </c>
      <c r="U623" s="56"/>
      <c r="V623" s="56"/>
      <c r="W623" s="85"/>
      <c r="X623" s="85"/>
      <c r="Y623" s="85"/>
      <c r="Z623" s="85"/>
      <c r="AA623" s="85"/>
      <c r="AB623" s="85"/>
      <c r="AC623" s="85"/>
      <c r="AD623" s="85"/>
      <c r="AE623" s="85"/>
      <c r="AF623" s="85"/>
      <c r="AG623" s="85"/>
      <c r="AH623" s="85"/>
      <c r="AI623" s="85"/>
      <c r="AJ623" s="56"/>
      <c r="AK623" s="56"/>
      <c r="AL623" s="56"/>
      <c r="AM623" s="56"/>
      <c r="AN623" s="80">
        <f t="shared" si="86"/>
        <v>0</v>
      </c>
      <c r="AO623" s="56"/>
      <c r="AP623" s="56"/>
      <c r="AQ623" s="85"/>
      <c r="AR623" s="85"/>
      <c r="AS623" s="85"/>
      <c r="AT623" s="85"/>
      <c r="AU623" s="85"/>
      <c r="AV623" s="85"/>
      <c r="AW623" s="56"/>
      <c r="AX623" s="10"/>
      <c r="AY623" s="71"/>
      <c r="AZ623" s="156"/>
      <c r="BA623" s="156"/>
      <c r="BB623" s="156"/>
    </row>
    <row r="624" spans="1:56" s="49" customFormat="1" ht="78.75" outlineLevel="1" x14ac:dyDescent="0.25">
      <c r="A624" s="169"/>
      <c r="B624" s="169" t="s">
        <v>776</v>
      </c>
      <c r="C624" s="169" t="s">
        <v>54</v>
      </c>
      <c r="D624" s="29"/>
      <c r="E624" s="140"/>
      <c r="F624" s="69"/>
      <c r="G624" s="192"/>
      <c r="H624" s="208">
        <v>8.9</v>
      </c>
      <c r="I624" s="10"/>
      <c r="J624" s="10"/>
      <c r="K624" s="69"/>
      <c r="L624" s="189"/>
      <c r="M624" s="189"/>
      <c r="N624" s="189"/>
      <c r="O624" s="10"/>
      <c r="P624" s="85"/>
      <c r="Q624" s="56"/>
      <c r="R624" s="56"/>
      <c r="S624" s="56"/>
      <c r="T624" s="56">
        <f t="shared" si="85"/>
        <v>0</v>
      </c>
      <c r="U624" s="56"/>
      <c r="V624" s="56"/>
      <c r="W624" s="85"/>
      <c r="X624" s="85"/>
      <c r="Y624" s="85">
        <f>H624</f>
        <v>8.9</v>
      </c>
      <c r="Z624" s="85"/>
      <c r="AA624" s="85"/>
      <c r="AB624" s="85"/>
      <c r="AC624" s="85"/>
      <c r="AD624" s="85"/>
      <c r="AE624" s="85"/>
      <c r="AF624" s="85"/>
      <c r="AG624" s="85"/>
      <c r="AH624" s="85"/>
      <c r="AI624" s="85"/>
      <c r="AJ624" s="56"/>
      <c r="AK624" s="56"/>
      <c r="AL624" s="56"/>
      <c r="AM624" s="56"/>
      <c r="AN624" s="80">
        <f t="shared" si="86"/>
        <v>0</v>
      </c>
      <c r="AO624" s="56"/>
      <c r="AP624" s="56"/>
      <c r="AQ624" s="85"/>
      <c r="AR624" s="85"/>
      <c r="AS624" s="85">
        <v>8.9</v>
      </c>
      <c r="AT624" s="85"/>
      <c r="AU624" s="85"/>
      <c r="AV624" s="85"/>
      <c r="AW624" s="56"/>
      <c r="AX624" s="10"/>
      <c r="AY624" s="71"/>
      <c r="AZ624" s="156"/>
      <c r="BA624" s="156"/>
      <c r="BB624" s="156"/>
      <c r="BC624" s="49" t="s">
        <v>727</v>
      </c>
      <c r="BD624" s="49" t="s">
        <v>728</v>
      </c>
    </row>
    <row r="625" spans="1:56" s="49" customFormat="1" ht="78.75" outlineLevel="1" x14ac:dyDescent="0.25">
      <c r="A625" s="169"/>
      <c r="B625" s="169" t="s">
        <v>777</v>
      </c>
      <c r="C625" s="169" t="s">
        <v>54</v>
      </c>
      <c r="D625" s="29"/>
      <c r="E625" s="140"/>
      <c r="F625" s="69"/>
      <c r="G625" s="192"/>
      <c r="H625" s="208">
        <v>10.82</v>
      </c>
      <c r="I625" s="10"/>
      <c r="J625" s="10"/>
      <c r="K625" s="69"/>
      <c r="L625" s="189"/>
      <c r="M625" s="189"/>
      <c r="N625" s="189"/>
      <c r="O625" s="10"/>
      <c r="P625" s="85"/>
      <c r="Q625" s="56"/>
      <c r="R625" s="56"/>
      <c r="S625" s="56"/>
      <c r="T625" s="56">
        <f t="shared" si="85"/>
        <v>0</v>
      </c>
      <c r="U625" s="56"/>
      <c r="V625" s="56"/>
      <c r="W625" s="85"/>
      <c r="X625" s="85"/>
      <c r="Y625" s="85">
        <f t="shared" ref="Y625:Y626" si="89">H625</f>
        <v>10.82</v>
      </c>
      <c r="Z625" s="85"/>
      <c r="AA625" s="85"/>
      <c r="AB625" s="85"/>
      <c r="AC625" s="85"/>
      <c r="AD625" s="85"/>
      <c r="AE625" s="85"/>
      <c r="AF625" s="85"/>
      <c r="AG625" s="85"/>
      <c r="AH625" s="85"/>
      <c r="AI625" s="85"/>
      <c r="AJ625" s="56"/>
      <c r="AK625" s="56"/>
      <c r="AL625" s="56"/>
      <c r="AM625" s="56"/>
      <c r="AN625" s="80">
        <f t="shared" si="86"/>
        <v>0</v>
      </c>
      <c r="AO625" s="56"/>
      <c r="AP625" s="56"/>
      <c r="AQ625" s="85"/>
      <c r="AR625" s="85"/>
      <c r="AS625" s="85">
        <v>10.82</v>
      </c>
      <c r="AT625" s="85"/>
      <c r="AU625" s="85"/>
      <c r="AV625" s="85"/>
      <c r="AW625" s="56"/>
      <c r="AX625" s="10"/>
      <c r="AY625" s="71"/>
      <c r="AZ625" s="156"/>
      <c r="BA625" s="156"/>
      <c r="BB625" s="156"/>
      <c r="BC625" s="49" t="s">
        <v>727</v>
      </c>
      <c r="BD625" s="49" t="s">
        <v>728</v>
      </c>
    </row>
    <row r="626" spans="1:56" s="49" customFormat="1" ht="78.75" outlineLevel="1" x14ac:dyDescent="0.25">
      <c r="A626" s="169"/>
      <c r="B626" s="169" t="s">
        <v>778</v>
      </c>
      <c r="C626" s="169" t="s">
        <v>54</v>
      </c>
      <c r="D626" s="29"/>
      <c r="E626" s="140"/>
      <c r="F626" s="69"/>
      <c r="G626" s="192"/>
      <c r="H626" s="208">
        <v>7.88</v>
      </c>
      <c r="I626" s="10"/>
      <c r="J626" s="10"/>
      <c r="K626" s="69"/>
      <c r="L626" s="189"/>
      <c r="M626" s="189"/>
      <c r="N626" s="189"/>
      <c r="O626" s="10"/>
      <c r="P626" s="85"/>
      <c r="Q626" s="56"/>
      <c r="R626" s="56"/>
      <c r="S626" s="56"/>
      <c r="T626" s="56">
        <f t="shared" si="85"/>
        <v>0</v>
      </c>
      <c r="U626" s="56"/>
      <c r="V626" s="56"/>
      <c r="W626" s="85"/>
      <c r="X626" s="85"/>
      <c r="Y626" s="85">
        <f t="shared" si="89"/>
        <v>7.88</v>
      </c>
      <c r="Z626" s="85"/>
      <c r="AA626" s="85"/>
      <c r="AB626" s="85"/>
      <c r="AC626" s="85"/>
      <c r="AD626" s="85"/>
      <c r="AE626" s="85"/>
      <c r="AF626" s="85"/>
      <c r="AG626" s="85"/>
      <c r="AH626" s="85"/>
      <c r="AI626" s="85"/>
      <c r="AJ626" s="56"/>
      <c r="AK626" s="56"/>
      <c r="AL626" s="56"/>
      <c r="AM626" s="56"/>
      <c r="AN626" s="80">
        <f t="shared" si="86"/>
        <v>0</v>
      </c>
      <c r="AO626" s="56"/>
      <c r="AP626" s="56"/>
      <c r="AQ626" s="85"/>
      <c r="AR626" s="85"/>
      <c r="AS626" s="85">
        <v>7.88</v>
      </c>
      <c r="AT626" s="85"/>
      <c r="AU626" s="85"/>
      <c r="AV626" s="85"/>
      <c r="AW626" s="56"/>
      <c r="AX626" s="10"/>
      <c r="AY626" s="71"/>
      <c r="AZ626" s="156"/>
      <c r="BA626" s="156"/>
      <c r="BB626" s="156"/>
      <c r="BC626" s="49" t="s">
        <v>727</v>
      </c>
      <c r="BD626" s="49" t="s">
        <v>728</v>
      </c>
    </row>
    <row r="627" spans="1:56" s="49" customFormat="1" ht="16.5" outlineLevel="1" x14ac:dyDescent="0.25">
      <c r="A627" s="25">
        <v>18</v>
      </c>
      <c r="B627" s="26" t="s">
        <v>779</v>
      </c>
      <c r="C627" s="25" t="s">
        <v>53</v>
      </c>
      <c r="D627" s="29"/>
      <c r="E627" s="140"/>
      <c r="F627" s="69"/>
      <c r="G627" s="192"/>
      <c r="H627" s="212">
        <v>120</v>
      </c>
      <c r="I627" s="10"/>
      <c r="J627" s="10"/>
      <c r="K627" s="69"/>
      <c r="L627" s="189"/>
      <c r="M627" s="189"/>
      <c r="N627" s="189"/>
      <c r="O627" s="10"/>
      <c r="P627" s="85"/>
      <c r="Q627" s="56"/>
      <c r="R627" s="56"/>
      <c r="S627" s="56"/>
      <c r="T627" s="56">
        <f t="shared" si="85"/>
        <v>0</v>
      </c>
      <c r="U627" s="56"/>
      <c r="V627" s="56"/>
      <c r="W627" s="85"/>
      <c r="X627" s="85"/>
      <c r="Y627" s="85"/>
      <c r="Z627" s="85"/>
      <c r="AA627" s="85"/>
      <c r="AB627" s="85"/>
      <c r="AC627" s="85"/>
      <c r="AD627" s="85"/>
      <c r="AE627" s="85"/>
      <c r="AF627" s="85"/>
      <c r="AG627" s="85"/>
      <c r="AH627" s="85"/>
      <c r="AI627" s="85"/>
      <c r="AJ627" s="56"/>
      <c r="AK627" s="56"/>
      <c r="AL627" s="56"/>
      <c r="AM627" s="56"/>
      <c r="AN627" s="80">
        <f t="shared" si="86"/>
        <v>0</v>
      </c>
      <c r="AO627" s="56"/>
      <c r="AP627" s="56"/>
      <c r="AQ627" s="85"/>
      <c r="AR627" s="85"/>
      <c r="AS627" s="85"/>
      <c r="AT627" s="85"/>
      <c r="AU627" s="85"/>
      <c r="AV627" s="85"/>
      <c r="AW627" s="56"/>
      <c r="AX627" s="10"/>
      <c r="AY627" s="71"/>
      <c r="AZ627" s="156"/>
      <c r="BA627" s="156"/>
      <c r="BB627" s="156"/>
    </row>
    <row r="628" spans="1:56" s="49" customFormat="1" ht="15.75" outlineLevel="1" x14ac:dyDescent="0.25">
      <c r="A628" s="169"/>
      <c r="B628" s="169" t="s">
        <v>779</v>
      </c>
      <c r="C628" s="169" t="s">
        <v>54</v>
      </c>
      <c r="D628" s="29"/>
      <c r="E628" s="140"/>
      <c r="F628" s="69"/>
      <c r="G628" s="192"/>
      <c r="H628" s="208">
        <v>120</v>
      </c>
      <c r="I628" s="10"/>
      <c r="J628" s="10"/>
      <c r="K628" s="69"/>
      <c r="L628" s="189"/>
      <c r="M628" s="189"/>
      <c r="N628" s="189"/>
      <c r="O628" s="10"/>
      <c r="P628" s="85"/>
      <c r="Q628" s="56"/>
      <c r="R628" s="56"/>
      <c r="S628" s="56"/>
      <c r="T628" s="56">
        <f t="shared" si="85"/>
        <v>0</v>
      </c>
      <c r="U628" s="56"/>
      <c r="V628" s="56"/>
      <c r="W628" s="85"/>
      <c r="X628" s="85"/>
      <c r="Y628" s="85"/>
      <c r="Z628" s="85">
        <v>60</v>
      </c>
      <c r="AA628" s="85">
        <v>60</v>
      </c>
      <c r="AB628" s="85"/>
      <c r="AC628" s="85"/>
      <c r="AD628" s="85"/>
      <c r="AE628" s="85"/>
      <c r="AF628" s="85"/>
      <c r="AG628" s="85"/>
      <c r="AH628" s="85"/>
      <c r="AI628" s="85"/>
      <c r="AJ628" s="56"/>
      <c r="AK628" s="56"/>
      <c r="AL628" s="56"/>
      <c r="AM628" s="56"/>
      <c r="AN628" s="80">
        <f t="shared" si="86"/>
        <v>0</v>
      </c>
      <c r="AO628" s="56"/>
      <c r="AP628" s="56"/>
      <c r="AQ628" s="85"/>
      <c r="AR628" s="85"/>
      <c r="AS628" s="85"/>
      <c r="AT628" s="85">
        <v>60</v>
      </c>
      <c r="AU628" s="85">
        <v>60</v>
      </c>
      <c r="AV628" s="85"/>
      <c r="AW628" s="56"/>
      <c r="AX628" s="10"/>
      <c r="AY628" s="71"/>
      <c r="AZ628" s="156"/>
      <c r="BA628" s="156"/>
      <c r="BB628" s="156"/>
      <c r="BC628" s="49" t="s">
        <v>771</v>
      </c>
      <c r="BD628" s="49" t="s">
        <v>728</v>
      </c>
    </row>
    <row r="629" spans="1:56" s="49" customFormat="1" ht="16.5" outlineLevel="1" x14ac:dyDescent="0.25">
      <c r="A629" s="25">
        <v>19</v>
      </c>
      <c r="B629" s="26" t="s">
        <v>780</v>
      </c>
      <c r="C629" s="25" t="s">
        <v>53</v>
      </c>
      <c r="D629" s="29"/>
      <c r="E629" s="140"/>
      <c r="F629" s="69"/>
      <c r="G629" s="192"/>
      <c r="H629" s="212">
        <v>100</v>
      </c>
      <c r="I629" s="10"/>
      <c r="J629" s="10"/>
      <c r="K629" s="69"/>
      <c r="L629" s="189"/>
      <c r="M629" s="189"/>
      <c r="N629" s="189"/>
      <c r="O629" s="10"/>
      <c r="P629" s="85"/>
      <c r="Q629" s="56"/>
      <c r="R629" s="56"/>
      <c r="S629" s="56"/>
      <c r="T629" s="56">
        <f t="shared" si="85"/>
        <v>0</v>
      </c>
      <c r="U629" s="56"/>
      <c r="V629" s="56"/>
      <c r="W629" s="85"/>
      <c r="X629" s="85"/>
      <c r="Y629" s="85"/>
      <c r="Z629" s="85"/>
      <c r="AA629" s="85"/>
      <c r="AB629" s="85"/>
      <c r="AC629" s="85"/>
      <c r="AD629" s="85"/>
      <c r="AE629" s="85"/>
      <c r="AF629" s="85"/>
      <c r="AG629" s="85"/>
      <c r="AH629" s="85"/>
      <c r="AI629" s="85"/>
      <c r="AJ629" s="56"/>
      <c r="AK629" s="56"/>
      <c r="AL629" s="56"/>
      <c r="AM629" s="56"/>
      <c r="AN629" s="80">
        <f t="shared" si="86"/>
        <v>0</v>
      </c>
      <c r="AO629" s="56"/>
      <c r="AP629" s="56"/>
      <c r="AQ629" s="85"/>
      <c r="AR629" s="85"/>
      <c r="AS629" s="85"/>
      <c r="AT629" s="85"/>
      <c r="AU629" s="85"/>
      <c r="AV629" s="85"/>
      <c r="AW629" s="56"/>
      <c r="AX629" s="10"/>
      <c r="AY629" s="71"/>
      <c r="AZ629" s="156"/>
      <c r="BA629" s="156"/>
      <c r="BB629" s="156"/>
    </row>
    <row r="630" spans="1:56" s="49" customFormat="1" ht="15.75" outlineLevel="1" x14ac:dyDescent="0.25">
      <c r="A630" s="169"/>
      <c r="B630" s="169" t="s">
        <v>780</v>
      </c>
      <c r="C630" s="169" t="s">
        <v>54</v>
      </c>
      <c r="D630" s="29"/>
      <c r="E630" s="140"/>
      <c r="F630" s="69"/>
      <c r="G630" s="192"/>
      <c r="H630" s="208">
        <v>100</v>
      </c>
      <c r="I630" s="10"/>
      <c r="J630" s="10"/>
      <c r="K630" s="69"/>
      <c r="L630" s="189"/>
      <c r="M630" s="189"/>
      <c r="N630" s="189"/>
      <c r="O630" s="10"/>
      <c r="P630" s="85"/>
      <c r="Q630" s="56"/>
      <c r="R630" s="56"/>
      <c r="S630" s="56"/>
      <c r="T630" s="56">
        <f t="shared" si="85"/>
        <v>0</v>
      </c>
      <c r="U630" s="56"/>
      <c r="V630" s="56"/>
      <c r="W630" s="85"/>
      <c r="X630" s="85"/>
      <c r="Y630" s="85"/>
      <c r="Z630" s="85">
        <v>50</v>
      </c>
      <c r="AA630" s="85">
        <v>50</v>
      </c>
      <c r="AB630" s="85"/>
      <c r="AC630" s="85"/>
      <c r="AD630" s="85"/>
      <c r="AE630" s="85"/>
      <c r="AF630" s="85"/>
      <c r="AG630" s="85"/>
      <c r="AH630" s="85"/>
      <c r="AI630" s="85"/>
      <c r="AJ630" s="56"/>
      <c r="AK630" s="56"/>
      <c r="AL630" s="56"/>
      <c r="AM630" s="56"/>
      <c r="AN630" s="80">
        <f t="shared" si="86"/>
        <v>0</v>
      </c>
      <c r="AO630" s="56"/>
      <c r="AP630" s="56"/>
      <c r="AQ630" s="85"/>
      <c r="AR630" s="85"/>
      <c r="AS630" s="85"/>
      <c r="AT630" s="85">
        <v>50</v>
      </c>
      <c r="AU630" s="85">
        <v>50</v>
      </c>
      <c r="AV630" s="85"/>
      <c r="AW630" s="56"/>
      <c r="AX630" s="10"/>
      <c r="AY630" s="71"/>
      <c r="AZ630" s="156"/>
      <c r="BA630" s="156"/>
      <c r="BB630" s="156"/>
      <c r="BC630" s="49" t="s">
        <v>771</v>
      </c>
      <c r="BD630" s="49" t="s">
        <v>728</v>
      </c>
    </row>
    <row r="631" spans="1:56" s="49" customFormat="1" ht="31.5" outlineLevel="1" x14ac:dyDescent="0.25">
      <c r="A631" s="25">
        <v>20</v>
      </c>
      <c r="B631" s="26" t="s">
        <v>781</v>
      </c>
      <c r="C631" s="25" t="s">
        <v>53</v>
      </c>
      <c r="D631" s="29"/>
      <c r="E631" s="140"/>
      <c r="F631" s="69"/>
      <c r="G631" s="192"/>
      <c r="H631" s="212">
        <v>110</v>
      </c>
      <c r="I631" s="10"/>
      <c r="J631" s="10"/>
      <c r="K631" s="69"/>
      <c r="L631" s="189"/>
      <c r="M631" s="189"/>
      <c r="N631" s="189"/>
      <c r="O631" s="10"/>
      <c r="P631" s="85"/>
      <c r="Q631" s="56"/>
      <c r="R631" s="56"/>
      <c r="S631" s="56"/>
      <c r="T631" s="56">
        <f t="shared" si="85"/>
        <v>0</v>
      </c>
      <c r="U631" s="56"/>
      <c r="V631" s="56"/>
      <c r="W631" s="85"/>
      <c r="X631" s="85"/>
      <c r="Y631" s="85"/>
      <c r="Z631" s="85"/>
      <c r="AA631" s="85"/>
      <c r="AB631" s="85"/>
      <c r="AC631" s="85"/>
      <c r="AD631" s="85"/>
      <c r="AE631" s="85"/>
      <c r="AF631" s="85"/>
      <c r="AG631" s="85"/>
      <c r="AH631" s="85"/>
      <c r="AI631" s="85"/>
      <c r="AJ631" s="56"/>
      <c r="AK631" s="56"/>
      <c r="AL631" s="56"/>
      <c r="AM631" s="56"/>
      <c r="AN631" s="80">
        <f t="shared" si="86"/>
        <v>0</v>
      </c>
      <c r="AO631" s="56"/>
      <c r="AP631" s="56"/>
      <c r="AQ631" s="85"/>
      <c r="AR631" s="85"/>
      <c r="AS631" s="85"/>
      <c r="AT631" s="85"/>
      <c r="AU631" s="85"/>
      <c r="AV631" s="85"/>
      <c r="AW631" s="56"/>
      <c r="AX631" s="10"/>
      <c r="AY631" s="71"/>
      <c r="AZ631" s="156"/>
      <c r="BA631" s="156"/>
      <c r="BB631" s="156"/>
    </row>
    <row r="632" spans="1:56" s="49" customFormat="1" ht="31.5" outlineLevel="1" x14ac:dyDescent="0.25">
      <c r="A632" s="169"/>
      <c r="B632" s="169" t="s">
        <v>781</v>
      </c>
      <c r="C632" s="169" t="s">
        <v>54</v>
      </c>
      <c r="D632" s="29"/>
      <c r="E632" s="140"/>
      <c r="F632" s="69"/>
      <c r="G632" s="192"/>
      <c r="H632" s="208">
        <v>110</v>
      </c>
      <c r="I632" s="10"/>
      <c r="J632" s="10"/>
      <c r="K632" s="69"/>
      <c r="L632" s="189"/>
      <c r="M632" s="189"/>
      <c r="N632" s="189"/>
      <c r="O632" s="10"/>
      <c r="P632" s="85"/>
      <c r="Q632" s="56"/>
      <c r="R632" s="56"/>
      <c r="S632" s="56"/>
      <c r="T632" s="56">
        <f t="shared" si="85"/>
        <v>0</v>
      </c>
      <c r="U632" s="56"/>
      <c r="V632" s="56"/>
      <c r="W632" s="85"/>
      <c r="X632" s="85"/>
      <c r="Y632" s="85"/>
      <c r="Z632" s="85">
        <v>55</v>
      </c>
      <c r="AA632" s="85">
        <v>55</v>
      </c>
      <c r="AB632" s="85"/>
      <c r="AC632" s="85"/>
      <c r="AD632" s="85"/>
      <c r="AE632" s="85"/>
      <c r="AF632" s="85"/>
      <c r="AG632" s="85"/>
      <c r="AH632" s="85"/>
      <c r="AI632" s="85"/>
      <c r="AJ632" s="56"/>
      <c r="AK632" s="56"/>
      <c r="AL632" s="56"/>
      <c r="AM632" s="56"/>
      <c r="AN632" s="80">
        <f t="shared" si="86"/>
        <v>0</v>
      </c>
      <c r="AO632" s="56"/>
      <c r="AP632" s="56"/>
      <c r="AQ632" s="85"/>
      <c r="AR632" s="85"/>
      <c r="AS632" s="85"/>
      <c r="AT632" s="85">
        <v>55</v>
      </c>
      <c r="AU632" s="85">
        <v>55</v>
      </c>
      <c r="AV632" s="85"/>
      <c r="AW632" s="56"/>
      <c r="AX632" s="10"/>
      <c r="AY632" s="71"/>
      <c r="AZ632" s="156"/>
      <c r="BA632" s="156"/>
      <c r="BB632" s="156"/>
      <c r="BC632" s="49" t="s">
        <v>771</v>
      </c>
      <c r="BD632" s="49" t="s">
        <v>728</v>
      </c>
    </row>
    <row r="633" spans="1:56" s="49" customFormat="1" ht="16.5" outlineLevel="1" x14ac:dyDescent="0.25">
      <c r="A633" s="25">
        <v>21</v>
      </c>
      <c r="B633" s="26" t="s">
        <v>782</v>
      </c>
      <c r="C633" s="25" t="s">
        <v>53</v>
      </c>
      <c r="D633" s="29"/>
      <c r="E633" s="140"/>
      <c r="F633" s="69"/>
      <c r="G633" s="192"/>
      <c r="H633" s="212">
        <v>50</v>
      </c>
      <c r="I633" s="10"/>
      <c r="J633" s="10"/>
      <c r="K633" s="69"/>
      <c r="L633" s="189"/>
      <c r="M633" s="189"/>
      <c r="N633" s="189"/>
      <c r="O633" s="10"/>
      <c r="P633" s="85"/>
      <c r="Q633" s="56"/>
      <c r="R633" s="56"/>
      <c r="S633" s="56"/>
      <c r="T633" s="56">
        <f t="shared" si="85"/>
        <v>0</v>
      </c>
      <c r="U633" s="56"/>
      <c r="V633" s="56"/>
      <c r="W633" s="85"/>
      <c r="X633" s="85"/>
      <c r="Y633" s="85"/>
      <c r="Z633" s="85"/>
      <c r="AA633" s="85"/>
      <c r="AB633" s="85"/>
      <c r="AC633" s="85"/>
      <c r="AD633" s="85"/>
      <c r="AE633" s="85"/>
      <c r="AF633" s="85"/>
      <c r="AG633" s="85"/>
      <c r="AH633" s="85"/>
      <c r="AI633" s="85"/>
      <c r="AJ633" s="56"/>
      <c r="AK633" s="56"/>
      <c r="AL633" s="56"/>
      <c r="AM633" s="56"/>
      <c r="AN633" s="80">
        <f t="shared" si="86"/>
        <v>0</v>
      </c>
      <c r="AO633" s="56"/>
      <c r="AP633" s="56"/>
      <c r="AQ633" s="85"/>
      <c r="AR633" s="85"/>
      <c r="AS633" s="85"/>
      <c r="AT633" s="85"/>
      <c r="AU633" s="85"/>
      <c r="AV633" s="85"/>
      <c r="AW633" s="56"/>
      <c r="AX633" s="10"/>
      <c r="AY633" s="71"/>
      <c r="AZ633" s="156"/>
      <c r="BA633" s="156"/>
      <c r="BB633" s="156"/>
    </row>
    <row r="634" spans="1:56" s="49" customFormat="1" ht="15.75" outlineLevel="1" x14ac:dyDescent="0.25">
      <c r="A634" s="169"/>
      <c r="B634" s="169" t="s">
        <v>783</v>
      </c>
      <c r="C634" s="169" t="s">
        <v>54</v>
      </c>
      <c r="D634" s="29"/>
      <c r="E634" s="140"/>
      <c r="F634" s="69"/>
      <c r="G634" s="192"/>
      <c r="H634" s="208">
        <v>50</v>
      </c>
      <c r="I634" s="10"/>
      <c r="J634" s="10"/>
      <c r="K634" s="69"/>
      <c r="L634" s="189"/>
      <c r="M634" s="189"/>
      <c r="N634" s="189"/>
      <c r="O634" s="10"/>
      <c r="P634" s="85"/>
      <c r="Q634" s="56"/>
      <c r="R634" s="56"/>
      <c r="S634" s="56"/>
      <c r="T634" s="56">
        <f t="shared" si="85"/>
        <v>0</v>
      </c>
      <c r="U634" s="56"/>
      <c r="V634" s="56"/>
      <c r="W634" s="85"/>
      <c r="X634" s="85"/>
      <c r="Y634" s="85"/>
      <c r="Z634" s="85">
        <v>25</v>
      </c>
      <c r="AA634" s="85">
        <v>25</v>
      </c>
      <c r="AB634" s="85"/>
      <c r="AC634" s="85"/>
      <c r="AD634" s="85"/>
      <c r="AE634" s="85"/>
      <c r="AF634" s="85"/>
      <c r="AG634" s="85"/>
      <c r="AH634" s="85"/>
      <c r="AI634" s="85"/>
      <c r="AJ634" s="56"/>
      <c r="AK634" s="56"/>
      <c r="AL634" s="56"/>
      <c r="AM634" s="56"/>
      <c r="AN634" s="80">
        <f t="shared" si="86"/>
        <v>0</v>
      </c>
      <c r="AO634" s="56"/>
      <c r="AP634" s="56"/>
      <c r="AQ634" s="85"/>
      <c r="AR634" s="85"/>
      <c r="AS634" s="85"/>
      <c r="AT634" s="85">
        <v>25</v>
      </c>
      <c r="AU634" s="85">
        <v>25</v>
      </c>
      <c r="AV634" s="85"/>
      <c r="AW634" s="56"/>
      <c r="AX634" s="10"/>
      <c r="AY634" s="71"/>
      <c r="AZ634" s="156"/>
      <c r="BA634" s="156"/>
      <c r="BB634" s="156"/>
      <c r="BC634" s="49" t="s">
        <v>727</v>
      </c>
      <c r="BD634" s="49" t="s">
        <v>728</v>
      </c>
    </row>
    <row r="635" spans="1:56" s="49" customFormat="1" ht="15.75" x14ac:dyDescent="0.25">
      <c r="A635" s="22"/>
      <c r="B635" s="8"/>
      <c r="C635" s="22"/>
      <c r="D635" s="22"/>
      <c r="E635" s="70"/>
      <c r="F635" s="70"/>
      <c r="G635" s="8"/>
      <c r="H635" s="8"/>
      <c r="I635" s="8"/>
      <c r="J635" s="8"/>
      <c r="K635" s="70"/>
      <c r="L635" s="148"/>
      <c r="M635" s="148"/>
      <c r="N635" s="148"/>
      <c r="P635" s="88"/>
      <c r="Q635" s="83"/>
      <c r="R635" s="83"/>
      <c r="S635" s="83"/>
      <c r="T635" s="83">
        <f t="shared" si="85"/>
        <v>0</v>
      </c>
      <c r="U635" s="56"/>
      <c r="V635" s="56"/>
      <c r="W635" s="56"/>
      <c r="X635" s="56"/>
      <c r="Y635" s="56"/>
      <c r="Z635" s="56"/>
      <c r="AA635" s="56"/>
      <c r="AB635" s="56"/>
      <c r="AC635" s="110"/>
      <c r="AD635" s="110"/>
      <c r="AE635" s="110"/>
      <c r="AF635" s="110"/>
      <c r="AG635" s="85"/>
      <c r="AH635" s="85"/>
      <c r="AI635" s="85"/>
      <c r="AJ635" s="97"/>
      <c r="AK635" s="8"/>
      <c r="AL635" s="8"/>
      <c r="AM635" s="8"/>
      <c r="AN635" s="80">
        <f t="shared" si="86"/>
        <v>0</v>
      </c>
      <c r="AO635" s="56"/>
      <c r="AP635" s="56"/>
      <c r="AQ635" s="56"/>
      <c r="AR635" s="56"/>
      <c r="AS635" s="56"/>
      <c r="AT635" s="56"/>
      <c r="AU635" s="56"/>
      <c r="AV635" s="56"/>
      <c r="AW635" s="56"/>
      <c r="AX635" s="11"/>
      <c r="AY635" s="179"/>
    </row>
    <row r="636" spans="1:56" s="49" customFormat="1" ht="15.75" x14ac:dyDescent="0.25">
      <c r="A636" s="29"/>
      <c r="B636" s="65"/>
      <c r="C636" s="66"/>
      <c r="D636" s="29"/>
      <c r="E636" s="140"/>
      <c r="F636" s="68"/>
      <c r="G636" s="28"/>
      <c r="H636" s="28"/>
      <c r="I636" s="87"/>
      <c r="J636" s="87"/>
      <c r="K636" s="69"/>
      <c r="L636" s="149"/>
      <c r="M636" s="149"/>
      <c r="N636" s="149"/>
      <c r="O636" s="10"/>
      <c r="P636" s="85"/>
      <c r="Q636" s="56"/>
      <c r="R636" s="56"/>
      <c r="S636" s="56"/>
      <c r="T636" s="56">
        <f t="shared" si="85"/>
        <v>0</v>
      </c>
      <c r="U636" s="56"/>
      <c r="V636" s="56"/>
      <c r="W636" s="56"/>
      <c r="X636" s="56"/>
      <c r="Y636" s="56"/>
      <c r="Z636" s="56"/>
      <c r="AA636" s="56"/>
      <c r="AB636" s="56"/>
      <c r="AC636" s="85"/>
      <c r="AD636" s="85"/>
      <c r="AE636" s="85"/>
      <c r="AF636" s="85"/>
      <c r="AG636" s="85"/>
      <c r="AH636" s="85"/>
      <c r="AI636" s="85"/>
      <c r="AJ636" s="56"/>
      <c r="AK636" s="56"/>
      <c r="AL636" s="56"/>
      <c r="AM636" s="56"/>
      <c r="AN636" s="80">
        <f t="shared" si="86"/>
        <v>0</v>
      </c>
      <c r="AO636" s="56"/>
      <c r="AP636" s="56"/>
      <c r="AQ636" s="56"/>
      <c r="AR636" s="56"/>
      <c r="AS636" s="56"/>
      <c r="AT636" s="56"/>
      <c r="AU636" s="56"/>
      <c r="AV636" s="56"/>
      <c r="AW636" s="56"/>
      <c r="AX636" s="11"/>
      <c r="AY636" s="179"/>
    </row>
    <row r="637" spans="1:56" s="49" customFormat="1" ht="15.75" x14ac:dyDescent="0.25">
      <c r="A637" s="219"/>
      <c r="B637" s="65"/>
      <c r="C637" s="220"/>
      <c r="D637" s="219"/>
      <c r="E637" s="221"/>
      <c r="F637" s="117"/>
      <c r="G637" s="222"/>
      <c r="H637" s="222"/>
      <c r="I637" s="116"/>
      <c r="J637" s="116"/>
      <c r="K637" s="70"/>
      <c r="L637" s="150"/>
      <c r="M637" s="150"/>
      <c r="N637" s="150"/>
      <c r="P637" s="120"/>
      <c r="Q637" s="88"/>
      <c r="R637" s="88"/>
      <c r="S637" s="88"/>
      <c r="T637" s="88">
        <f t="shared" si="85"/>
        <v>0</v>
      </c>
      <c r="U637" s="88"/>
      <c r="V637" s="88"/>
      <c r="W637" s="88"/>
      <c r="X637" s="88"/>
      <c r="Y637" s="88"/>
      <c r="Z637" s="88"/>
      <c r="AA637" s="88"/>
      <c r="AB637" s="88"/>
      <c r="AC637" s="120"/>
      <c r="AD637" s="120"/>
      <c r="AE637" s="120"/>
      <c r="AF637" s="120"/>
      <c r="AG637" s="120"/>
      <c r="AH637" s="120"/>
      <c r="AI637" s="120"/>
      <c r="AJ637" s="88"/>
      <c r="AK637" s="88"/>
      <c r="AL637" s="88"/>
      <c r="AM637" s="88"/>
      <c r="AN637" s="80">
        <f t="shared" si="86"/>
        <v>0</v>
      </c>
      <c r="AO637" s="88"/>
      <c r="AP637" s="88"/>
      <c r="AQ637" s="88"/>
      <c r="AR637" s="88"/>
      <c r="AS637" s="88"/>
      <c r="AT637" s="88"/>
      <c r="AU637" s="88"/>
      <c r="AV637" s="88"/>
      <c r="AW637" s="88"/>
      <c r="AX637" s="13"/>
      <c r="AY637" s="179"/>
    </row>
    <row r="638" spans="1:56" s="49" customFormat="1" ht="15.75" x14ac:dyDescent="0.25">
      <c r="A638" s="109"/>
      <c r="B638" s="84" t="s">
        <v>356</v>
      </c>
      <c r="C638" s="109"/>
      <c r="D638" s="109"/>
      <c r="E638" s="117"/>
      <c r="F638" s="117"/>
      <c r="G638" s="13"/>
      <c r="H638" s="13"/>
      <c r="I638" s="116"/>
      <c r="J638" s="116"/>
      <c r="K638" s="117"/>
      <c r="L638" s="150"/>
      <c r="M638" s="150"/>
      <c r="N638" s="150"/>
      <c r="P638" s="88"/>
      <c r="Q638" s="120"/>
      <c r="R638" s="120"/>
      <c r="S638" s="120"/>
      <c r="T638" s="120">
        <f t="shared" si="85"/>
        <v>0</v>
      </c>
      <c r="U638" s="120"/>
      <c r="V638" s="120"/>
      <c r="W638" s="120"/>
      <c r="X638" s="120"/>
      <c r="Y638" s="120"/>
      <c r="Z638" s="120"/>
      <c r="AA638" s="120"/>
      <c r="AB638" s="120"/>
      <c r="AC638" s="118"/>
      <c r="AD638" s="118"/>
      <c r="AE638" s="118"/>
      <c r="AF638" s="118"/>
      <c r="AG638" s="118"/>
      <c r="AH638" s="118"/>
      <c r="AI638" s="118"/>
      <c r="AJ638" s="88"/>
      <c r="AK638" s="13"/>
      <c r="AL638" s="13"/>
      <c r="AM638" s="13"/>
      <c r="AN638" s="80">
        <f t="shared" si="86"/>
        <v>0</v>
      </c>
      <c r="AO638" s="13"/>
      <c r="AP638" s="13"/>
      <c r="AQ638" s="13"/>
      <c r="AR638" s="13"/>
      <c r="AS638" s="13"/>
      <c r="AT638" s="13"/>
      <c r="AU638" s="13"/>
      <c r="AV638" s="13"/>
      <c r="AW638" s="13"/>
      <c r="AX638" s="13"/>
      <c r="AY638" s="179"/>
    </row>
    <row r="639" spans="1:56" s="49" customFormat="1" ht="15.75" outlineLevel="1" x14ac:dyDescent="0.25">
      <c r="A639" s="29">
        <v>1</v>
      </c>
      <c r="B639" s="169" t="s">
        <v>371</v>
      </c>
      <c r="C639" s="66" t="s">
        <v>357</v>
      </c>
      <c r="D639" s="29"/>
      <c r="E639" s="140"/>
      <c r="F639" s="69"/>
      <c r="G639" s="192"/>
      <c r="H639" s="192">
        <v>20</v>
      </c>
      <c r="I639" s="10"/>
      <c r="J639" s="10"/>
      <c r="K639" s="69"/>
      <c r="L639" s="189"/>
      <c r="M639" s="189"/>
      <c r="N639" s="189"/>
      <c r="O639" s="10"/>
      <c r="P639" s="85"/>
      <c r="Q639" s="56">
        <v>1.9755253070000001</v>
      </c>
      <c r="R639" s="56">
        <v>0.75187209099999985</v>
      </c>
      <c r="S639" s="56">
        <v>1.3456252200000001</v>
      </c>
      <c r="T639" s="56">
        <f t="shared" si="85"/>
        <v>4.0730226179999995</v>
      </c>
      <c r="U639" s="63">
        <f>AO639</f>
        <v>1.3031580909999998</v>
      </c>
      <c r="V639" s="223"/>
      <c r="W639" s="56">
        <v>1.5</v>
      </c>
      <c r="X639" s="56">
        <v>1.5</v>
      </c>
      <c r="Y639" s="56"/>
      <c r="Z639" s="56"/>
      <c r="AA639" s="56"/>
      <c r="AB639" s="56"/>
      <c r="AC639" s="85"/>
      <c r="AD639" s="85"/>
      <c r="AE639" s="85"/>
      <c r="AF639" s="85"/>
      <c r="AG639" s="85"/>
      <c r="AH639" s="85"/>
      <c r="AI639" s="85"/>
      <c r="AJ639" s="56"/>
      <c r="AK639" s="56">
        <v>1.9755253070000001</v>
      </c>
      <c r="AL639" s="56">
        <v>0.75187209099999985</v>
      </c>
      <c r="AM639" s="56">
        <v>1.3456252200000001</v>
      </c>
      <c r="AN639" s="80">
        <f t="shared" si="86"/>
        <v>4.0730226179999995</v>
      </c>
      <c r="AO639" s="63">
        <f>3.173158091-1.87</f>
        <v>1.3031580909999998</v>
      </c>
      <c r="AP639" s="56"/>
      <c r="AQ639" s="56">
        <v>1.5</v>
      </c>
      <c r="AR639" s="56">
        <v>1.5</v>
      </c>
      <c r="AS639" s="56"/>
      <c r="AT639" s="56"/>
      <c r="AU639" s="56"/>
      <c r="AV639" s="56"/>
      <c r="AW639" s="56">
        <v>6.0902271890000002</v>
      </c>
      <c r="AX639" s="10"/>
      <c r="AY639" s="71"/>
      <c r="AZ639" s="156" t="e">
        <f>#REF!-#REF!</f>
        <v>#REF!</v>
      </c>
      <c r="BA639" s="156" t="e">
        <f>IF(C639="Non-DPR",IF(SUM(AJ639:AV639)&gt;0,IF(H639&lt;#REF!,H639-#REF!,0),0),0)</f>
        <v>#REF!</v>
      </c>
      <c r="BB639" s="156">
        <f t="shared" ref="BB639:BB671" si="90">IF(C639="Non-DPR",H639-SUM(AJ639:AS639),0)</f>
        <v>7.5507966730000007</v>
      </c>
      <c r="BC639" s="49" t="s">
        <v>785</v>
      </c>
      <c r="BD639" s="49" t="s">
        <v>786</v>
      </c>
    </row>
    <row r="640" spans="1:56" s="49" customFormat="1" ht="15.75" outlineLevel="1" x14ac:dyDescent="0.25">
      <c r="A640" s="29">
        <v>2</v>
      </c>
      <c r="B640" s="169" t="s">
        <v>372</v>
      </c>
      <c r="C640" s="66" t="s">
        <v>357</v>
      </c>
      <c r="D640" s="29"/>
      <c r="E640" s="140"/>
      <c r="F640" s="69"/>
      <c r="G640" s="192"/>
      <c r="H640" s="192">
        <f>SUM(P640:AB640)</f>
        <v>1.3764700000000001</v>
      </c>
      <c r="I640" s="10"/>
      <c r="J640" s="10"/>
      <c r="K640" s="69"/>
      <c r="L640" s="189"/>
      <c r="M640" s="189"/>
      <c r="N640" s="189"/>
      <c r="O640" s="10"/>
      <c r="P640" s="85"/>
      <c r="Q640" s="193">
        <v>0.68823500000000004</v>
      </c>
      <c r="R640" s="56"/>
      <c r="S640" s="56"/>
      <c r="T640" s="56">
        <f t="shared" si="85"/>
        <v>0.68823500000000004</v>
      </c>
      <c r="U640" s="63"/>
      <c r="V640" s="56"/>
      <c r="W640" s="56"/>
      <c r="X640" s="56"/>
      <c r="Y640" s="56"/>
      <c r="Z640" s="56"/>
      <c r="AA640" s="56"/>
      <c r="AB640" s="56"/>
      <c r="AC640" s="85"/>
      <c r="AD640" s="85"/>
      <c r="AE640" s="85"/>
      <c r="AF640" s="85"/>
      <c r="AG640" s="85"/>
      <c r="AH640" s="85"/>
      <c r="AI640" s="85"/>
      <c r="AJ640" s="56"/>
      <c r="AK640" s="56"/>
      <c r="AL640" s="56"/>
      <c r="AM640" s="56"/>
      <c r="AN640" s="80">
        <f t="shared" si="86"/>
        <v>0</v>
      </c>
      <c r="AO640" s="63">
        <f>Q640</f>
        <v>0.68823500000000004</v>
      </c>
      <c r="AP640" s="56"/>
      <c r="AQ640" s="56"/>
      <c r="AR640" s="56"/>
      <c r="AS640" s="56"/>
      <c r="AT640" s="56"/>
      <c r="AU640" s="56"/>
      <c r="AV640" s="56"/>
      <c r="AX640" s="10"/>
      <c r="AY640" s="71"/>
      <c r="AZ640" s="156" t="e">
        <f>#REF!-#REF!</f>
        <v>#REF!</v>
      </c>
      <c r="BA640" s="156" t="e">
        <f>IF(C640="Non-DPR",IF(SUM(AJ640:AV640)&gt;0,IF(H640&lt;#REF!,H640-#REF!,0),0),0)</f>
        <v>#REF!</v>
      </c>
      <c r="BB640" s="156">
        <f t="shared" si="90"/>
        <v>0.68823500000000004</v>
      </c>
      <c r="BC640" s="49" t="s">
        <v>727</v>
      </c>
      <c r="BD640" s="49" t="s">
        <v>786</v>
      </c>
    </row>
    <row r="641" spans="1:56" s="49" customFormat="1" ht="15.75" outlineLevel="1" x14ac:dyDescent="0.25">
      <c r="A641" s="29">
        <v>3</v>
      </c>
      <c r="B641" s="169" t="s">
        <v>373</v>
      </c>
      <c r="C641" s="66" t="s">
        <v>357</v>
      </c>
      <c r="D641" s="29"/>
      <c r="E641" s="140"/>
      <c r="F641" s="69"/>
      <c r="G641" s="192"/>
      <c r="H641" s="192">
        <f>SUM(P641:AB641)</f>
        <v>3.1821571</v>
      </c>
      <c r="I641" s="10"/>
      <c r="J641" s="10"/>
      <c r="K641" s="69"/>
      <c r="L641" s="189"/>
      <c r="M641" s="189"/>
      <c r="N641" s="189"/>
      <c r="O641" s="10"/>
      <c r="P641" s="193">
        <v>3.1821571</v>
      </c>
      <c r="Q641" s="56"/>
      <c r="R641" s="56"/>
      <c r="S641" s="56"/>
      <c r="T641" s="56">
        <f t="shared" si="85"/>
        <v>3.1821571</v>
      </c>
      <c r="U641" s="63">
        <f>-P641</f>
        <v>-3.1821571</v>
      </c>
      <c r="V641" s="56"/>
      <c r="W641" s="56"/>
      <c r="X641" s="56"/>
      <c r="Y641" s="56"/>
      <c r="Z641" s="56"/>
      <c r="AA641" s="56"/>
      <c r="AB641" s="56"/>
      <c r="AC641" s="85"/>
      <c r="AD641" s="85"/>
      <c r="AE641" s="85"/>
      <c r="AF641" s="85"/>
      <c r="AG641" s="85"/>
      <c r="AH641" s="85"/>
      <c r="AI641" s="85"/>
      <c r="AJ641" s="56"/>
      <c r="AK641" s="56"/>
      <c r="AL641" s="56"/>
      <c r="AM641" s="56"/>
      <c r="AN641" s="80">
        <f t="shared" si="86"/>
        <v>0</v>
      </c>
      <c r="AO641" s="56"/>
      <c r="AP641" s="56"/>
      <c r="AQ641" s="56"/>
      <c r="AR641" s="56"/>
      <c r="AS641" s="56"/>
      <c r="AT641" s="56"/>
      <c r="AU641" s="56"/>
      <c r="AV641" s="56"/>
      <c r="AW641" s="56"/>
      <c r="AX641" s="10"/>
      <c r="AY641" s="71"/>
      <c r="AZ641" s="156" t="e">
        <f>#REF!-#REF!</f>
        <v>#REF!</v>
      </c>
      <c r="BA641" s="156">
        <f>IF(C641="Non-DPR",IF(SUM(AJ641:AV641)&gt;0,IF(H641&lt;#REF!,H641-#REF!,0),0),0)</f>
        <v>0</v>
      </c>
      <c r="BB641" s="156">
        <f t="shared" si="90"/>
        <v>3.1821571</v>
      </c>
      <c r="BC641" s="49" t="s">
        <v>727</v>
      </c>
      <c r="BD641" s="49" t="s">
        <v>786</v>
      </c>
    </row>
    <row r="642" spans="1:56" s="49" customFormat="1" ht="94.5" outlineLevel="1" x14ac:dyDescent="0.25">
      <c r="A642" s="29">
        <v>4</v>
      </c>
      <c r="B642" s="169" t="s">
        <v>432</v>
      </c>
      <c r="C642" s="66" t="s">
        <v>357</v>
      </c>
      <c r="D642" s="29"/>
      <c r="E642" s="140"/>
      <c r="F642" s="69"/>
      <c r="G642" s="192"/>
      <c r="H642" s="192">
        <f>SUM(P642:AB642)</f>
        <v>4.8622366000000001</v>
      </c>
      <c r="I642" s="10"/>
      <c r="J642" s="10"/>
      <c r="K642" s="69"/>
      <c r="L642" s="189"/>
      <c r="M642" s="189"/>
      <c r="N642" s="189"/>
      <c r="O642" s="10"/>
      <c r="P642" s="85"/>
      <c r="Q642" s="56"/>
      <c r="R642" s="56"/>
      <c r="S642" s="56"/>
      <c r="T642" s="56">
        <f t="shared" si="85"/>
        <v>0</v>
      </c>
      <c r="U642" s="63">
        <f>SUM(AJ642:AO642)-SUM(P642:S642)</f>
        <v>4.8622366000000001</v>
      </c>
      <c r="V642" s="56"/>
      <c r="W642" s="56"/>
      <c r="X642" s="56"/>
      <c r="Y642" s="56"/>
      <c r="Z642" s="56"/>
      <c r="AA642" s="56"/>
      <c r="AB642" s="56"/>
      <c r="AC642" s="85"/>
      <c r="AD642" s="85"/>
      <c r="AE642" s="85"/>
      <c r="AF642" s="85"/>
      <c r="AG642" s="85"/>
      <c r="AH642" s="85"/>
      <c r="AI642" s="85"/>
      <c r="AJ642" s="56"/>
      <c r="AK642" s="56"/>
      <c r="AL642" s="56"/>
      <c r="AM642" s="56"/>
      <c r="AN642" s="80">
        <f t="shared" si="86"/>
        <v>0</v>
      </c>
      <c r="AO642" s="63">
        <v>4.8622366000000001</v>
      </c>
      <c r="AP642" s="56"/>
      <c r="AQ642" s="56"/>
      <c r="AR642" s="56"/>
      <c r="AS642" s="56"/>
      <c r="AT642" s="56"/>
      <c r="AU642" s="56"/>
      <c r="AV642" s="56"/>
      <c r="AW642" s="56"/>
      <c r="AX642" s="10"/>
      <c r="AY642" s="71"/>
      <c r="AZ642" s="156" t="e">
        <f>#REF!-#REF!</f>
        <v>#REF!</v>
      </c>
      <c r="BA642" s="156" t="e">
        <f>IF(C642="Non-DPR",IF(SUM(AJ642:AV642)&gt;0,IF(H642&lt;#REF!,H642-#REF!,0),0),0)</f>
        <v>#REF!</v>
      </c>
      <c r="BB642" s="156">
        <f t="shared" si="90"/>
        <v>0</v>
      </c>
      <c r="BC642" s="49" t="s">
        <v>727</v>
      </c>
      <c r="BD642" s="49" t="s">
        <v>786</v>
      </c>
    </row>
    <row r="643" spans="1:56" s="49" customFormat="1" ht="63" outlineLevel="1" x14ac:dyDescent="0.25">
      <c r="A643" s="29">
        <v>5</v>
      </c>
      <c r="B643" s="169" t="s">
        <v>433</v>
      </c>
      <c r="C643" s="66" t="s">
        <v>357</v>
      </c>
      <c r="D643" s="29"/>
      <c r="E643" s="140"/>
      <c r="F643" s="69"/>
      <c r="G643" s="192"/>
      <c r="H643" s="192">
        <f>SUM(P643:AB643)</f>
        <v>4.7420485000000001</v>
      </c>
      <c r="I643" s="10"/>
      <c r="J643" s="10"/>
      <c r="K643" s="69"/>
      <c r="L643" s="189"/>
      <c r="M643" s="189"/>
      <c r="N643" s="189"/>
      <c r="O643" s="10"/>
      <c r="P643" s="85"/>
      <c r="Q643" s="56"/>
      <c r="R643" s="56"/>
      <c r="S643" s="56"/>
      <c r="T643" s="56">
        <f t="shared" si="85"/>
        <v>0</v>
      </c>
      <c r="U643" s="63">
        <f>SUM(AJ643:AO643)-SUM(P643:S643)</f>
        <v>4.7420485000000001</v>
      </c>
      <c r="V643" s="56"/>
      <c r="W643" s="56"/>
      <c r="X643" s="56"/>
      <c r="Y643" s="56"/>
      <c r="Z643" s="56"/>
      <c r="AA643" s="56"/>
      <c r="AB643" s="56"/>
      <c r="AC643" s="85"/>
      <c r="AD643" s="85"/>
      <c r="AE643" s="85"/>
      <c r="AF643" s="85"/>
      <c r="AG643" s="85"/>
      <c r="AH643" s="85"/>
      <c r="AI643" s="85"/>
      <c r="AJ643" s="56"/>
      <c r="AK643" s="56"/>
      <c r="AL643" s="56"/>
      <c r="AM643" s="56"/>
      <c r="AN643" s="80">
        <f t="shared" si="86"/>
        <v>0</v>
      </c>
      <c r="AO643" s="63">
        <v>4.7420485000000001</v>
      </c>
      <c r="AP643" s="56"/>
      <c r="AQ643" s="56"/>
      <c r="AR643" s="56"/>
      <c r="AS643" s="56"/>
      <c r="AT643" s="56"/>
      <c r="AU643" s="56"/>
      <c r="AV643" s="56"/>
      <c r="AW643" s="56"/>
      <c r="AX643" s="10"/>
      <c r="AY643" s="71"/>
      <c r="AZ643" s="156" t="e">
        <f>#REF!-#REF!</f>
        <v>#REF!</v>
      </c>
      <c r="BA643" s="156" t="e">
        <f>IF(C643="Non-DPR",IF(SUM(AJ643:AV643)&gt;0,IF(H643&lt;#REF!,H643-#REF!,0),0),0)</f>
        <v>#REF!</v>
      </c>
      <c r="BB643" s="156">
        <f t="shared" si="90"/>
        <v>0</v>
      </c>
      <c r="BC643" s="49" t="s">
        <v>727</v>
      </c>
      <c r="BD643" s="49" t="s">
        <v>786</v>
      </c>
    </row>
    <row r="644" spans="1:56" s="49" customFormat="1" ht="63" outlineLevel="1" x14ac:dyDescent="0.25">
      <c r="A644" s="29">
        <v>6</v>
      </c>
      <c r="B644" s="169" t="s">
        <v>434</v>
      </c>
      <c r="C644" s="66" t="s">
        <v>357</v>
      </c>
      <c r="D644" s="29"/>
      <c r="E644" s="140"/>
      <c r="F644" s="69"/>
      <c r="G644" s="192"/>
      <c r="H644" s="192">
        <v>4.51</v>
      </c>
      <c r="I644" s="10"/>
      <c r="J644" s="10"/>
      <c r="K644" s="69"/>
      <c r="L644" s="189"/>
      <c r="M644" s="189"/>
      <c r="N644" s="189"/>
      <c r="O644" s="10"/>
      <c r="P644" s="85"/>
      <c r="Q644" s="56"/>
      <c r="R644" s="56"/>
      <c r="S644" s="63">
        <v>2.2542719999999998</v>
      </c>
      <c r="T644" s="63">
        <f t="shared" si="85"/>
        <v>2.2542719999999998</v>
      </c>
      <c r="U644" s="63">
        <f>SUM(AJ644:AO644)-SUM(P644:S644)</f>
        <v>2.2542719999999998</v>
      </c>
      <c r="V644" s="56"/>
      <c r="W644" s="56"/>
      <c r="X644" s="56"/>
      <c r="Y644" s="56"/>
      <c r="Z644" s="56"/>
      <c r="AA644" s="56"/>
      <c r="AB644" s="56"/>
      <c r="AC644" s="85"/>
      <c r="AD644" s="85"/>
      <c r="AE644" s="85"/>
      <c r="AF644" s="85"/>
      <c r="AG644" s="85"/>
      <c r="AH644" s="85"/>
      <c r="AI644" s="85"/>
      <c r="AJ644" s="56"/>
      <c r="AK644" s="56"/>
      <c r="AL644" s="56"/>
      <c r="AM644" s="56"/>
      <c r="AN644" s="80">
        <f t="shared" si="86"/>
        <v>0</v>
      </c>
      <c r="AO644" s="63">
        <v>4.5085439999999997</v>
      </c>
      <c r="AP644" s="56"/>
      <c r="AQ644" s="56"/>
      <c r="AR644" s="56"/>
      <c r="AS644" s="56"/>
      <c r="AT644" s="56"/>
      <c r="AU644" s="56"/>
      <c r="AV644" s="56"/>
      <c r="AW644" s="56"/>
      <c r="AX644" s="10"/>
      <c r="AY644" s="71"/>
      <c r="AZ644" s="156" t="e">
        <f>#REF!-#REF!</f>
        <v>#REF!</v>
      </c>
      <c r="BA644" s="156" t="e">
        <f>IF(C644="Non-DPR",IF(SUM(AJ644:AV644)&gt;0,IF(H644&lt;#REF!,H644-#REF!,0),0),0)</f>
        <v>#REF!</v>
      </c>
      <c r="BB644" s="156">
        <f t="shared" si="90"/>
        <v>1.4560000000001239E-3</v>
      </c>
      <c r="BC644" s="49" t="s">
        <v>727</v>
      </c>
      <c r="BD644" s="49" t="s">
        <v>786</v>
      </c>
    </row>
    <row r="645" spans="1:56" s="49" customFormat="1" ht="63" outlineLevel="1" x14ac:dyDescent="0.25">
      <c r="A645" s="29">
        <v>7</v>
      </c>
      <c r="B645" s="169" t="s">
        <v>435</v>
      </c>
      <c r="C645" s="66" t="s">
        <v>357</v>
      </c>
      <c r="D645" s="29"/>
      <c r="E645" s="140"/>
      <c r="F645" s="69"/>
      <c r="G645" s="192"/>
      <c r="H645" s="192">
        <v>3.45</v>
      </c>
      <c r="I645" s="10"/>
      <c r="J645" s="10"/>
      <c r="K645" s="69"/>
      <c r="L645" s="189"/>
      <c r="M645" s="189"/>
      <c r="N645" s="189"/>
      <c r="O645" s="10"/>
      <c r="P645" s="85"/>
      <c r="Q645" s="56"/>
      <c r="R645" s="56"/>
      <c r="S645" s="56"/>
      <c r="T645" s="56">
        <f t="shared" si="85"/>
        <v>0</v>
      </c>
      <c r="U645" s="63">
        <f>SUM(AJ645:AO645)-SUM(P645:S645)</f>
        <v>3.4450571999999999</v>
      </c>
      <c r="V645" s="56"/>
      <c r="W645" s="56"/>
      <c r="X645" s="56"/>
      <c r="Y645" s="56"/>
      <c r="Z645" s="56"/>
      <c r="AA645" s="56"/>
      <c r="AB645" s="56"/>
      <c r="AC645" s="85"/>
      <c r="AD645" s="85"/>
      <c r="AE645" s="85"/>
      <c r="AF645" s="85"/>
      <c r="AG645" s="85"/>
      <c r="AH645" s="85"/>
      <c r="AI645" s="85"/>
      <c r="AJ645" s="56"/>
      <c r="AK645" s="56"/>
      <c r="AL645" s="56"/>
      <c r="AM645" s="56"/>
      <c r="AN645" s="80">
        <f t="shared" si="86"/>
        <v>0</v>
      </c>
      <c r="AO645" s="63">
        <v>3.4450571999999999</v>
      </c>
      <c r="AP645" s="56"/>
      <c r="AQ645" s="56"/>
      <c r="AR645" s="56"/>
      <c r="AS645" s="56"/>
      <c r="AT645" s="56"/>
      <c r="AU645" s="56"/>
      <c r="AV645" s="56"/>
      <c r="AW645" s="56"/>
      <c r="AX645" s="10"/>
      <c r="AY645" s="71"/>
      <c r="AZ645" s="156" t="e">
        <f>#REF!-#REF!</f>
        <v>#REF!</v>
      </c>
      <c r="BA645" s="156" t="e">
        <f>IF(C645="Non-DPR",IF(SUM(AJ645:AV645)&gt;0,IF(H645&lt;#REF!,H645-#REF!,0),0),0)</f>
        <v>#REF!</v>
      </c>
      <c r="BB645" s="156">
        <f t="shared" si="90"/>
        <v>4.942800000000247E-3</v>
      </c>
      <c r="BC645" s="49" t="s">
        <v>727</v>
      </c>
      <c r="BD645" s="49" t="s">
        <v>786</v>
      </c>
    </row>
    <row r="646" spans="1:56" s="49" customFormat="1" ht="409.5" outlineLevel="1" x14ac:dyDescent="0.25">
      <c r="A646" s="29">
        <v>8</v>
      </c>
      <c r="B646" s="169" t="s">
        <v>436</v>
      </c>
      <c r="C646" s="66" t="s">
        <v>357</v>
      </c>
      <c r="D646" s="29"/>
      <c r="E646" s="140"/>
      <c r="F646" s="69"/>
      <c r="G646" s="192"/>
      <c r="H646" s="192">
        <v>6.41</v>
      </c>
      <c r="I646" s="10"/>
      <c r="J646" s="10"/>
      <c r="K646" s="69"/>
      <c r="L646" s="189"/>
      <c r="M646" s="189"/>
      <c r="N646" s="189"/>
      <c r="O646" s="300" t="s">
        <v>901</v>
      </c>
      <c r="P646" s="85"/>
      <c r="Q646" s="56"/>
      <c r="R646" s="56"/>
      <c r="S646" s="56"/>
      <c r="T646" s="56">
        <f t="shared" si="85"/>
        <v>0</v>
      </c>
      <c r="U646" s="63">
        <v>0.81083681100000005</v>
      </c>
      <c r="V646" s="223">
        <v>1.120085741</v>
      </c>
      <c r="W646" s="56">
        <f>5.16*70%-V646-U646</f>
        <v>1.6810774479999995</v>
      </c>
      <c r="X646" s="56"/>
      <c r="Y646" s="56"/>
      <c r="Z646" s="56"/>
      <c r="AA646" s="56"/>
      <c r="AB646" s="56"/>
      <c r="AC646" s="85"/>
      <c r="AD646" s="85"/>
      <c r="AE646" s="85"/>
      <c r="AF646" s="85"/>
      <c r="AG646" s="85"/>
      <c r="AH646" s="85"/>
      <c r="AI646" s="85"/>
      <c r="AJ646" s="56"/>
      <c r="AK646" s="56"/>
      <c r="AL646" s="56"/>
      <c r="AM646" s="56"/>
      <c r="AN646" s="80">
        <f t="shared" si="86"/>
        <v>0</v>
      </c>
      <c r="AO646" s="56"/>
      <c r="AP646" s="56"/>
      <c r="AQ646" s="225">
        <f>U646+V646+W646</f>
        <v>3.6119999999999997</v>
      </c>
      <c r="AR646" s="56"/>
      <c r="AS646" s="56"/>
      <c r="AT646" s="56"/>
      <c r="AU646" s="56"/>
      <c r="AV646" s="56"/>
      <c r="AW646" s="56"/>
      <c r="AX646" s="10"/>
      <c r="AY646" s="71"/>
      <c r="AZ646" s="156" t="e">
        <f>#REF!-#REF!</f>
        <v>#REF!</v>
      </c>
      <c r="BA646" s="156" t="e">
        <f>IF(C646="Non-DPR",IF(SUM(AJ646:AV646)&gt;0,IF(H646&lt;#REF!,H646-#REF!,0),0),0)</f>
        <v>#REF!</v>
      </c>
      <c r="BB646" s="156">
        <f t="shared" si="90"/>
        <v>2.7980000000000005</v>
      </c>
      <c r="BC646" s="49" t="s">
        <v>727</v>
      </c>
      <c r="BD646" s="49" t="s">
        <v>786</v>
      </c>
    </row>
    <row r="647" spans="1:56" s="49" customFormat="1" ht="63" outlineLevel="1" x14ac:dyDescent="0.25">
      <c r="A647" s="29">
        <v>9</v>
      </c>
      <c r="B647" s="169" t="s">
        <v>437</v>
      </c>
      <c r="C647" s="66" t="s">
        <v>357</v>
      </c>
      <c r="D647" s="29"/>
      <c r="E647" s="140"/>
      <c r="F647" s="69"/>
      <c r="G647" s="192"/>
      <c r="H647" s="192">
        <v>7.95</v>
      </c>
      <c r="I647" s="10"/>
      <c r="J647" s="10"/>
      <c r="K647" s="69"/>
      <c r="L647" s="189"/>
      <c r="M647" s="189"/>
      <c r="N647" s="189"/>
      <c r="O647" s="10"/>
      <c r="P647" s="85"/>
      <c r="Q647" s="56"/>
      <c r="R647" s="56"/>
      <c r="S647" s="63">
        <v>2.5032657999999999</v>
      </c>
      <c r="T647" s="63">
        <f t="shared" si="85"/>
        <v>2.5032657999999999</v>
      </c>
      <c r="U647" s="63">
        <v>4.5199579999999999</v>
      </c>
      <c r="V647" s="56"/>
      <c r="W647" s="56">
        <f>7.95-U647-S647</f>
        <v>0.92677620000000038</v>
      </c>
      <c r="X647" s="56"/>
      <c r="Y647" s="56"/>
      <c r="Z647" s="56"/>
      <c r="AA647" s="56"/>
      <c r="AB647" s="56"/>
      <c r="AC647" s="85"/>
      <c r="AD647" s="85"/>
      <c r="AE647" s="85"/>
      <c r="AF647" s="85"/>
      <c r="AG647" s="85"/>
      <c r="AH647" s="85"/>
      <c r="AI647" s="85"/>
      <c r="AJ647" s="56"/>
      <c r="AK647" s="56"/>
      <c r="AL647" s="56"/>
      <c r="AM647" s="56"/>
      <c r="AN647" s="80">
        <f t="shared" si="86"/>
        <v>0</v>
      </c>
      <c r="AO647" s="56"/>
      <c r="AP647" s="56"/>
      <c r="AQ647" s="56"/>
      <c r="AR647" s="225">
        <v>7.9500000000000011</v>
      </c>
      <c r="AS647" s="56"/>
      <c r="AT647" s="56"/>
      <c r="AU647" s="56"/>
      <c r="AV647" s="56"/>
      <c r="AW647" s="56"/>
      <c r="AX647" s="10"/>
      <c r="AY647" s="71"/>
      <c r="AZ647" s="156" t="e">
        <f>#REF!-#REF!</f>
        <v>#REF!</v>
      </c>
      <c r="BA647" s="156" t="e">
        <f>IF(C647="Non-DPR",IF(SUM(AJ647:AV647)&gt;0,IF(H647&lt;#REF!,H647-#REF!,0),0),0)</f>
        <v>#REF!</v>
      </c>
      <c r="BB647" s="156">
        <f t="shared" si="90"/>
        <v>-8.8817841970012523E-16</v>
      </c>
      <c r="BC647" s="49" t="s">
        <v>727</v>
      </c>
      <c r="BD647" s="49" t="s">
        <v>728</v>
      </c>
    </row>
    <row r="648" spans="1:56" s="49" customFormat="1" ht="63" outlineLevel="1" x14ac:dyDescent="0.25">
      <c r="A648" s="29">
        <v>10</v>
      </c>
      <c r="B648" s="226" t="s">
        <v>787</v>
      </c>
      <c r="C648" s="66" t="s">
        <v>357</v>
      </c>
      <c r="D648" s="29"/>
      <c r="E648" s="140"/>
      <c r="F648" s="69"/>
      <c r="G648" s="192"/>
      <c r="H648" s="192">
        <v>4.7</v>
      </c>
      <c r="I648" s="10"/>
      <c r="J648" s="10"/>
      <c r="K648" s="69"/>
      <c r="L648" s="189"/>
      <c r="M648" s="189"/>
      <c r="N648" s="189"/>
      <c r="O648" s="10"/>
      <c r="P648" s="85"/>
      <c r="Q648" s="56"/>
      <c r="R648" s="56"/>
      <c r="S648" s="56"/>
      <c r="T648" s="56">
        <f t="shared" ref="T648:T671" si="91">SUM(P648:S648)</f>
        <v>0</v>
      </c>
      <c r="U648" s="63">
        <f>2.3541-2.88073928/2</f>
        <v>0.91373035999999996</v>
      </c>
      <c r="V648" s="223">
        <f>2.3541-2.88073928/2</f>
        <v>0.91373035999999996</v>
      </c>
      <c r="W648" s="56"/>
      <c r="X648" s="56"/>
      <c r="Y648" s="56"/>
      <c r="Z648" s="56"/>
      <c r="AA648" s="56"/>
      <c r="AB648" s="56"/>
      <c r="AC648" s="85"/>
      <c r="AD648" s="85"/>
      <c r="AE648" s="85"/>
      <c r="AF648" s="85"/>
      <c r="AG648" s="85"/>
      <c r="AH648" s="85"/>
      <c r="AI648" s="85"/>
      <c r="AJ648" s="56"/>
      <c r="AK648" s="56"/>
      <c r="AL648" s="56"/>
      <c r="AM648" s="56"/>
      <c r="AN648" s="80">
        <f t="shared" ref="AN648:AN671" si="92">SUM(AJ648:AM648)</f>
        <v>0</v>
      </c>
      <c r="AO648" s="56"/>
      <c r="AP648" s="224">
        <f>4.7082-2.88073928</f>
        <v>1.8274607199999999</v>
      </c>
      <c r="AQ648" s="56"/>
      <c r="AR648" s="56"/>
      <c r="AS648" s="56"/>
      <c r="AT648" s="56"/>
      <c r="AU648" s="56"/>
      <c r="AV648" s="56"/>
      <c r="AW648" s="56"/>
      <c r="AX648" s="10"/>
      <c r="AY648" s="71"/>
      <c r="AZ648" s="156" t="e">
        <f>#REF!-#REF!</f>
        <v>#REF!</v>
      </c>
      <c r="BA648" s="156" t="e">
        <f>IF(C648="Non-DPR",IF(SUM(AJ648:AV648)&gt;0,IF(H648&lt;#REF!,H648-#REF!,0),0),0)</f>
        <v>#REF!</v>
      </c>
      <c r="BB648" s="156">
        <f t="shared" si="90"/>
        <v>2.8725392800000003</v>
      </c>
      <c r="BC648" s="49" t="s">
        <v>727</v>
      </c>
      <c r="BD648" s="49" t="s">
        <v>786</v>
      </c>
    </row>
    <row r="649" spans="1:56" s="49" customFormat="1" ht="47.25" outlineLevel="1" x14ac:dyDescent="0.25">
      <c r="A649" s="29">
        <v>11</v>
      </c>
      <c r="B649" s="169" t="s">
        <v>374</v>
      </c>
      <c r="C649" s="66" t="s">
        <v>357</v>
      </c>
      <c r="D649" s="29"/>
      <c r="E649" s="140"/>
      <c r="F649" s="69"/>
      <c r="G649" s="192"/>
      <c r="H649" s="192">
        <f>SUM(P649:AB649)</f>
        <v>4.6024180000000001</v>
      </c>
      <c r="I649" s="10"/>
      <c r="J649" s="10"/>
      <c r="K649" s="69"/>
      <c r="L649" s="189"/>
      <c r="M649" s="189"/>
      <c r="N649" s="189"/>
      <c r="O649" s="10"/>
      <c r="P649" s="85"/>
      <c r="Q649" s="56"/>
      <c r="R649" s="56"/>
      <c r="S649" s="56"/>
      <c r="T649" s="56">
        <f t="shared" si="91"/>
        <v>0</v>
      </c>
      <c r="U649" s="63">
        <v>2.301418</v>
      </c>
      <c r="V649" s="223">
        <f>SUM(AJ649:AP649)-SUM(P649:U649)</f>
        <v>2.3010000000000002</v>
      </c>
      <c r="W649" s="56"/>
      <c r="X649" s="56"/>
      <c r="Y649" s="56"/>
      <c r="Z649" s="56"/>
      <c r="AA649" s="56"/>
      <c r="AB649" s="56"/>
      <c r="AC649" s="85"/>
      <c r="AD649" s="85"/>
      <c r="AE649" s="85"/>
      <c r="AF649" s="85"/>
      <c r="AG649" s="85"/>
      <c r="AH649" s="85"/>
      <c r="AI649" s="85"/>
      <c r="AJ649" s="56"/>
      <c r="AK649" s="56"/>
      <c r="AL649" s="56"/>
      <c r="AM649" s="56"/>
      <c r="AN649" s="80">
        <f t="shared" si="92"/>
        <v>0</v>
      </c>
      <c r="AO649" s="56"/>
      <c r="AP649" s="224">
        <v>4.6024180000000001</v>
      </c>
      <c r="AQ649" s="56"/>
      <c r="AR649" s="56"/>
      <c r="AS649" s="56"/>
      <c r="AT649" s="56"/>
      <c r="AU649" s="56"/>
      <c r="AV649" s="56"/>
      <c r="AW649" s="56"/>
      <c r="AX649" s="10"/>
      <c r="AY649" s="71"/>
      <c r="AZ649" s="156" t="e">
        <f>#REF!-#REF!</f>
        <v>#REF!</v>
      </c>
      <c r="BA649" s="156" t="e">
        <f>IF(C649="Non-DPR",IF(SUM(AJ649:AV649)&gt;0,IF(H649&lt;#REF!,H649-#REF!,0),0),0)</f>
        <v>#REF!</v>
      </c>
      <c r="BB649" s="156">
        <f t="shared" si="90"/>
        <v>0</v>
      </c>
      <c r="BC649" s="49" t="s">
        <v>727</v>
      </c>
      <c r="BD649" s="49" t="s">
        <v>786</v>
      </c>
    </row>
    <row r="650" spans="1:56" s="49" customFormat="1" ht="63" outlineLevel="1" x14ac:dyDescent="0.25">
      <c r="A650" s="29">
        <v>12</v>
      </c>
      <c r="B650" s="169" t="s">
        <v>438</v>
      </c>
      <c r="C650" s="66" t="s">
        <v>357</v>
      </c>
      <c r="D650" s="29"/>
      <c r="E650" s="140"/>
      <c r="F650" s="69"/>
      <c r="G650" s="192"/>
      <c r="H650" s="192">
        <v>7.2510000000000003</v>
      </c>
      <c r="I650" s="10"/>
      <c r="J650" s="10"/>
      <c r="K650" s="69"/>
      <c r="L650" s="189"/>
      <c r="M650" s="189"/>
      <c r="N650" s="189"/>
      <c r="O650" s="10"/>
      <c r="P650" s="85"/>
      <c r="Q650" s="56"/>
      <c r="R650" s="56"/>
      <c r="S650" s="56"/>
      <c r="T650" s="56">
        <f t="shared" si="91"/>
        <v>0</v>
      </c>
      <c r="U650" s="56"/>
      <c r="V650" s="223">
        <f>SUM(AJ650:AP650)-SUM(P650:U650)</f>
        <v>7.2509395000000003</v>
      </c>
      <c r="W650" s="56"/>
      <c r="X650" s="56"/>
      <c r="Y650" s="56"/>
      <c r="Z650" s="56"/>
      <c r="AA650" s="56"/>
      <c r="AB650" s="56"/>
      <c r="AC650" s="85"/>
      <c r="AD650" s="85"/>
      <c r="AE650" s="85"/>
      <c r="AF650" s="85"/>
      <c r="AG650" s="85"/>
      <c r="AH650" s="85"/>
      <c r="AI650" s="85"/>
      <c r="AJ650" s="56"/>
      <c r="AK650" s="56"/>
      <c r="AL650" s="56"/>
      <c r="AM650" s="56"/>
      <c r="AN650" s="80">
        <f t="shared" si="92"/>
        <v>0</v>
      </c>
      <c r="AO650" s="56"/>
      <c r="AP650" s="224">
        <v>7.2509395000000003</v>
      </c>
      <c r="AQ650" s="56"/>
      <c r="AR650" s="56"/>
      <c r="AS650" s="56"/>
      <c r="AT650" s="56"/>
      <c r="AU650" s="56"/>
      <c r="AV650" s="56"/>
      <c r="AW650" s="56"/>
      <c r="AX650" s="10"/>
      <c r="AY650" s="71"/>
      <c r="AZ650" s="156" t="e">
        <f>#REF!-#REF!</f>
        <v>#REF!</v>
      </c>
      <c r="BA650" s="156" t="e">
        <f>IF(C650="Non-DPR",IF(SUM(AJ650:AV650)&gt;0,IF(H650&lt;#REF!,H650-#REF!,0),0),0)</f>
        <v>#REF!</v>
      </c>
      <c r="BB650" s="156">
        <f t="shared" si="90"/>
        <v>6.0500000000018872E-5</v>
      </c>
      <c r="BC650" s="49" t="s">
        <v>727</v>
      </c>
      <c r="BD650" s="49" t="s">
        <v>786</v>
      </c>
    </row>
    <row r="651" spans="1:56" s="49" customFormat="1" ht="31.5" outlineLevel="1" x14ac:dyDescent="0.25">
      <c r="A651" s="29">
        <v>14</v>
      </c>
      <c r="B651" s="169" t="s">
        <v>439</v>
      </c>
      <c r="C651" s="66" t="s">
        <v>357</v>
      </c>
      <c r="D651" s="29"/>
      <c r="E651" s="140"/>
      <c r="F651" s="69"/>
      <c r="G651" s="192"/>
      <c r="H651" s="192">
        <v>5.27</v>
      </c>
      <c r="I651" s="10"/>
      <c r="J651" s="10"/>
      <c r="K651" s="69"/>
      <c r="L651" s="189"/>
      <c r="M651" s="189"/>
      <c r="N651" s="189"/>
      <c r="O651" s="10"/>
      <c r="P651" s="85"/>
      <c r="Q651" s="56"/>
      <c r="R651" s="56"/>
      <c r="S651" s="56"/>
      <c r="T651" s="56">
        <f t="shared" si="91"/>
        <v>0</v>
      </c>
      <c r="U651" s="56"/>
      <c r="V651" s="223">
        <v>2.5837661999999999</v>
      </c>
      <c r="W651" s="56">
        <f>5.27-V651</f>
        <v>2.6862337999999997</v>
      </c>
      <c r="X651" s="56"/>
      <c r="Y651" s="56"/>
      <c r="Z651" s="56"/>
      <c r="AA651" s="56"/>
      <c r="AB651" s="56"/>
      <c r="AC651" s="85"/>
      <c r="AD651" s="85"/>
      <c r="AE651" s="85"/>
      <c r="AF651" s="85"/>
      <c r="AG651" s="85"/>
      <c r="AH651" s="85"/>
      <c r="AI651" s="85"/>
      <c r="AJ651" s="56"/>
      <c r="AK651" s="56"/>
      <c r="AL651" s="56"/>
      <c r="AM651" s="56"/>
      <c r="AN651" s="80">
        <f t="shared" si="92"/>
        <v>0</v>
      </c>
      <c r="AO651" s="56"/>
      <c r="AP651" s="224">
        <v>2.5837663000000002</v>
      </c>
      <c r="AQ651" s="225">
        <f>V651+W651-AP651</f>
        <v>2.6862336999999994</v>
      </c>
      <c r="AR651" s="56"/>
      <c r="AS651" s="56"/>
      <c r="AT651" s="56"/>
      <c r="AU651" s="56"/>
      <c r="AV651" s="56"/>
      <c r="AW651" s="56"/>
      <c r="AX651" s="10"/>
      <c r="AY651" s="71"/>
      <c r="AZ651" s="156" t="e">
        <f>#REF!-#REF!</f>
        <v>#REF!</v>
      </c>
      <c r="BA651" s="156" t="e">
        <f>IF(C651="Non-DPR",IF(SUM(AJ651:AV651)&gt;0,IF(H651&lt;#REF!,H651-#REF!,0),0),0)</f>
        <v>#REF!</v>
      </c>
      <c r="BB651" s="156">
        <f t="shared" si="90"/>
        <v>0</v>
      </c>
      <c r="BC651" s="49" t="s">
        <v>727</v>
      </c>
      <c r="BD651" s="49" t="s">
        <v>786</v>
      </c>
    </row>
    <row r="652" spans="1:56" s="49" customFormat="1" ht="409.5" outlineLevel="1" x14ac:dyDescent="0.25">
      <c r="A652" s="29">
        <v>15</v>
      </c>
      <c r="B652" s="169" t="s">
        <v>440</v>
      </c>
      <c r="C652" s="66" t="s">
        <v>357</v>
      </c>
      <c r="D652" s="29"/>
      <c r="E652" s="140"/>
      <c r="F652" s="69"/>
      <c r="G652" s="192"/>
      <c r="H652" s="192">
        <v>5.61</v>
      </c>
      <c r="I652" s="10"/>
      <c r="J652" s="10"/>
      <c r="K652" s="69"/>
      <c r="L652" s="189"/>
      <c r="M652" s="189"/>
      <c r="N652" s="189"/>
      <c r="O652" s="300" t="s">
        <v>902</v>
      </c>
      <c r="P652" s="85"/>
      <c r="Q652" s="56"/>
      <c r="R652" s="56"/>
      <c r="S652" s="56"/>
      <c r="T652" s="56">
        <f t="shared" si="91"/>
        <v>0</v>
      </c>
      <c r="U652" s="56"/>
      <c r="V652" s="223">
        <v>5.5874359760000001</v>
      </c>
      <c r="W652" s="56"/>
      <c r="X652" s="56"/>
      <c r="Y652" s="56"/>
      <c r="Z652" s="56"/>
      <c r="AA652" s="56"/>
      <c r="AB652" s="56"/>
      <c r="AC652" s="85"/>
      <c r="AD652" s="85"/>
      <c r="AE652" s="85"/>
      <c r="AF652" s="85"/>
      <c r="AG652" s="85"/>
      <c r="AH652" s="85"/>
      <c r="AI652" s="85"/>
      <c r="AJ652" s="56"/>
      <c r="AK652" s="56"/>
      <c r="AL652" s="56"/>
      <c r="AM652" s="56"/>
      <c r="AN652" s="80">
        <f t="shared" si="92"/>
        <v>0</v>
      </c>
      <c r="AO652" s="56"/>
      <c r="AP652" s="56"/>
      <c r="AQ652" s="225">
        <f>V652</f>
        <v>5.5874359760000001</v>
      </c>
      <c r="AR652" s="56"/>
      <c r="AS652" s="56"/>
      <c r="AT652" s="56"/>
      <c r="AU652" s="56"/>
      <c r="AV652" s="56"/>
      <c r="AW652" s="56"/>
      <c r="AX652" s="10"/>
      <c r="AY652" s="71"/>
      <c r="AZ652" s="156" t="e">
        <f>#REF!-#REF!</f>
        <v>#REF!</v>
      </c>
      <c r="BA652" s="156" t="e">
        <f>IF(C652="Non-DPR",IF(SUM(AJ652:AV652)&gt;0,IF(H652&lt;#REF!,H652-#REF!,0),0),0)</f>
        <v>#REF!</v>
      </c>
      <c r="BB652" s="156">
        <f t="shared" si="90"/>
        <v>2.2564024000000238E-2</v>
      </c>
      <c r="BC652" s="49" t="s">
        <v>738</v>
      </c>
      <c r="BD652" s="49" t="s">
        <v>786</v>
      </c>
    </row>
    <row r="653" spans="1:56" s="49" customFormat="1" ht="47.25" outlineLevel="1" x14ac:dyDescent="0.25">
      <c r="A653" s="29">
        <v>16</v>
      </c>
      <c r="B653" s="169" t="s">
        <v>441</v>
      </c>
      <c r="C653" s="66" t="s">
        <v>357</v>
      </c>
      <c r="D653" s="29"/>
      <c r="E653" s="140"/>
      <c r="F653" s="69"/>
      <c r="G653" s="192"/>
      <c r="H653" s="192">
        <v>9.09</v>
      </c>
      <c r="I653" s="10"/>
      <c r="J653" s="10"/>
      <c r="K653" s="69"/>
      <c r="L653" s="189"/>
      <c r="M653" s="189"/>
      <c r="N653" s="189"/>
      <c r="O653" s="10"/>
      <c r="P653" s="85"/>
      <c r="Q653" s="56"/>
      <c r="R653" s="56"/>
      <c r="S653" s="56"/>
      <c r="T653" s="56">
        <f t="shared" si="91"/>
        <v>0</v>
      </c>
      <c r="U653" s="56"/>
      <c r="V653" s="223">
        <v>8.2282758079999994</v>
      </c>
      <c r="W653" s="56">
        <f>H653-V653</f>
        <v>0.8617241920000005</v>
      </c>
      <c r="X653" s="56"/>
      <c r="Y653" s="56"/>
      <c r="Z653" s="56"/>
      <c r="AA653" s="56"/>
      <c r="AB653" s="56"/>
      <c r="AC653" s="85"/>
      <c r="AD653" s="85"/>
      <c r="AE653" s="85"/>
      <c r="AF653" s="85"/>
      <c r="AG653" s="85"/>
      <c r="AH653" s="85"/>
      <c r="AI653" s="85"/>
      <c r="AJ653" s="56"/>
      <c r="AK653" s="56"/>
      <c r="AL653" s="56"/>
      <c r="AM653" s="56"/>
      <c r="AN653" s="80">
        <f t="shared" si="92"/>
        <v>0</v>
      </c>
      <c r="AO653" s="56"/>
      <c r="AP653" s="56"/>
      <c r="AQ653" s="225">
        <f>V653+W653</f>
        <v>9.09</v>
      </c>
      <c r="AR653" s="56"/>
      <c r="AS653" s="56"/>
      <c r="AT653" s="56"/>
      <c r="AU653" s="56"/>
      <c r="AV653" s="56"/>
      <c r="AW653" s="56"/>
      <c r="AX653" s="10"/>
      <c r="AY653" s="71"/>
      <c r="AZ653" s="156" t="e">
        <f>#REF!-#REF!</f>
        <v>#REF!</v>
      </c>
      <c r="BA653" s="156" t="e">
        <f>IF(C653="Non-DPR",IF(SUM(AJ653:AV653)&gt;0,IF(H653&lt;#REF!,H653-#REF!,0),0),0)</f>
        <v>#REF!</v>
      </c>
      <c r="BB653" s="156">
        <f t="shared" si="90"/>
        <v>0</v>
      </c>
      <c r="BC653" s="49" t="s">
        <v>727</v>
      </c>
      <c r="BD653" s="49" t="s">
        <v>786</v>
      </c>
    </row>
    <row r="654" spans="1:56" s="49" customFormat="1" ht="180" outlineLevel="1" x14ac:dyDescent="0.25">
      <c r="A654" s="29">
        <v>17</v>
      </c>
      <c r="B654" s="169" t="s">
        <v>442</v>
      </c>
      <c r="C654" s="66" t="s">
        <v>357</v>
      </c>
      <c r="D654" s="29"/>
      <c r="E654" s="140"/>
      <c r="F654" s="69"/>
      <c r="G654" s="192"/>
      <c r="H654" s="192">
        <v>9.9499999999999993</v>
      </c>
      <c r="I654" s="10"/>
      <c r="J654" s="10"/>
      <c r="K654" s="69"/>
      <c r="L654" s="189"/>
      <c r="M654" s="189"/>
      <c r="N654" s="189"/>
      <c r="O654" s="300" t="s">
        <v>903</v>
      </c>
      <c r="P654" s="85"/>
      <c r="Q654" s="56"/>
      <c r="R654" s="56"/>
      <c r="S654" s="56"/>
      <c r="T654" s="56">
        <f t="shared" si="91"/>
        <v>0</v>
      </c>
      <c r="U654" s="56"/>
      <c r="V654" s="56"/>
      <c r="W654" s="56">
        <v>9.9499999999999993</v>
      </c>
      <c r="X654" s="56"/>
      <c r="Y654" s="56"/>
      <c r="Z654" s="56"/>
      <c r="AA654" s="56"/>
      <c r="AB654" s="56"/>
      <c r="AC654" s="85"/>
      <c r="AD654" s="85"/>
      <c r="AE654" s="85"/>
      <c r="AF654" s="85"/>
      <c r="AG654" s="85"/>
      <c r="AH654" s="85"/>
      <c r="AI654" s="85"/>
      <c r="AJ654" s="56"/>
      <c r="AK654" s="56"/>
      <c r="AL654" s="56"/>
      <c r="AM654" s="56"/>
      <c r="AN654" s="80">
        <f t="shared" si="92"/>
        <v>0</v>
      </c>
      <c r="AO654" s="56"/>
      <c r="AP654" s="56"/>
      <c r="AQ654" s="225">
        <v>9.9499999999999993</v>
      </c>
      <c r="AR654" s="56"/>
      <c r="AS654" s="56"/>
      <c r="AT654" s="56"/>
      <c r="AU654" s="56"/>
      <c r="AV654" s="56"/>
      <c r="AW654" s="56"/>
      <c r="AX654" s="10"/>
      <c r="AY654" s="71"/>
      <c r="AZ654" s="156" t="e">
        <f>#REF!-#REF!</f>
        <v>#REF!</v>
      </c>
      <c r="BA654" s="156" t="e">
        <f>IF(C654="Non-DPR",IF(SUM(AJ654:AV654)&gt;0,IF(H654&lt;#REF!,H654-#REF!,0),0),0)</f>
        <v>#REF!</v>
      </c>
      <c r="BB654" s="156">
        <f t="shared" si="90"/>
        <v>0</v>
      </c>
      <c r="BC654" s="49" t="s">
        <v>727</v>
      </c>
      <c r="BD654" s="49" t="s">
        <v>786</v>
      </c>
    </row>
    <row r="655" spans="1:56" s="49" customFormat="1" ht="47.25" outlineLevel="1" x14ac:dyDescent="0.25">
      <c r="A655" s="29">
        <v>18</v>
      </c>
      <c r="B655" s="169" t="s">
        <v>443</v>
      </c>
      <c r="C655" s="66" t="s">
        <v>357</v>
      </c>
      <c r="D655" s="29"/>
      <c r="E655" s="140"/>
      <c r="F655" s="69"/>
      <c r="G655" s="192"/>
      <c r="H655" s="192">
        <v>4.9000000000000004</v>
      </c>
      <c r="I655" s="10"/>
      <c r="J655" s="10"/>
      <c r="K655" s="69"/>
      <c r="L655" s="189"/>
      <c r="M655" s="189"/>
      <c r="N655" s="189"/>
      <c r="O655" s="10"/>
      <c r="P655" s="85"/>
      <c r="Q655" s="56"/>
      <c r="R655" s="56"/>
      <c r="S655" s="56"/>
      <c r="T655" s="56">
        <f t="shared" si="91"/>
        <v>0</v>
      </c>
      <c r="U655" s="56"/>
      <c r="V655" s="223">
        <v>0.48380000000000001</v>
      </c>
      <c r="W655" s="56">
        <f>H655-V655</f>
        <v>4.4161999999999999</v>
      </c>
      <c r="X655" s="56"/>
      <c r="Y655" s="56"/>
      <c r="Z655" s="56"/>
      <c r="AA655" s="56"/>
      <c r="AB655" s="56"/>
      <c r="AC655" s="85"/>
      <c r="AD655" s="85"/>
      <c r="AE655" s="85"/>
      <c r="AF655" s="85"/>
      <c r="AG655" s="85"/>
      <c r="AH655" s="85"/>
      <c r="AI655" s="85"/>
      <c r="AJ655" s="56"/>
      <c r="AK655" s="56"/>
      <c r="AL655" s="56"/>
      <c r="AM655" s="56"/>
      <c r="AN655" s="80">
        <f t="shared" si="92"/>
        <v>0</v>
      </c>
      <c r="AO655" s="56"/>
      <c r="AP655" s="56"/>
      <c r="AQ655" s="225">
        <f>V655+W655</f>
        <v>4.9000000000000004</v>
      </c>
      <c r="AR655" s="56"/>
      <c r="AS655" s="56"/>
      <c r="AT655" s="56"/>
      <c r="AU655" s="56"/>
      <c r="AV655" s="56"/>
      <c r="AW655" s="56"/>
      <c r="AX655" s="10"/>
      <c r="AY655" s="71"/>
      <c r="AZ655" s="156" t="e">
        <f>#REF!-#REF!</f>
        <v>#REF!</v>
      </c>
      <c r="BA655" s="156" t="e">
        <f>IF(C655="Non-DPR",IF(SUM(AJ655:AV655)&gt;0,IF(H655&lt;#REF!,H655-#REF!,0),0),0)</f>
        <v>#REF!</v>
      </c>
      <c r="BB655" s="156">
        <f t="shared" si="90"/>
        <v>0</v>
      </c>
      <c r="BC655" s="49" t="s">
        <v>727</v>
      </c>
      <c r="BD655" s="49" t="s">
        <v>786</v>
      </c>
    </row>
    <row r="656" spans="1:56" s="49" customFormat="1" ht="63" outlineLevel="1" x14ac:dyDescent="0.25">
      <c r="A656" s="29">
        <v>19</v>
      </c>
      <c r="B656" s="169" t="s">
        <v>444</v>
      </c>
      <c r="C656" s="66" t="s">
        <v>357</v>
      </c>
      <c r="D656" s="29"/>
      <c r="E656" s="140"/>
      <c r="F656" s="69"/>
      <c r="G656" s="192"/>
      <c r="H656" s="192">
        <v>3.66</v>
      </c>
      <c r="I656" s="10"/>
      <c r="J656" s="10"/>
      <c r="K656" s="69"/>
      <c r="L656" s="189"/>
      <c r="M656" s="189"/>
      <c r="N656" s="189"/>
      <c r="O656" s="10"/>
      <c r="P656" s="85"/>
      <c r="Q656" s="56"/>
      <c r="R656" s="56"/>
      <c r="S656" s="56"/>
      <c r="T656" s="56">
        <f t="shared" si="91"/>
        <v>0</v>
      </c>
      <c r="U656" s="56"/>
      <c r="V656" s="223">
        <v>2.8573254000000001</v>
      </c>
      <c r="W656" s="56">
        <f>H656-V656</f>
        <v>0.80267460000000002</v>
      </c>
      <c r="X656" s="56"/>
      <c r="Y656" s="56"/>
      <c r="Z656" s="56"/>
      <c r="AA656" s="56"/>
      <c r="AB656" s="56"/>
      <c r="AC656" s="85"/>
      <c r="AD656" s="85"/>
      <c r="AE656" s="85"/>
      <c r="AF656" s="85"/>
      <c r="AG656" s="85"/>
      <c r="AH656" s="85"/>
      <c r="AI656" s="85"/>
      <c r="AJ656" s="56"/>
      <c r="AK656" s="56"/>
      <c r="AL656" s="56"/>
      <c r="AM656" s="56"/>
      <c r="AN656" s="80">
        <f t="shared" si="92"/>
        <v>0</v>
      </c>
      <c r="AO656" s="56"/>
      <c r="AP656" s="56"/>
      <c r="AQ656" s="225">
        <f>SUM(V656:W656)</f>
        <v>3.66</v>
      </c>
      <c r="AR656" s="56"/>
      <c r="AS656" s="56"/>
      <c r="AT656" s="56"/>
      <c r="AU656" s="56"/>
      <c r="AV656" s="56"/>
      <c r="AW656" s="56"/>
      <c r="AX656" s="10"/>
      <c r="AY656" s="71"/>
      <c r="AZ656" s="156" t="e">
        <f>#REF!-#REF!</f>
        <v>#REF!</v>
      </c>
      <c r="BA656" s="156" t="e">
        <f>IF(C656="Non-DPR",IF(SUM(AJ656:AV656)&gt;0,IF(H656&lt;#REF!,H656-#REF!,0),0),0)</f>
        <v>#REF!</v>
      </c>
      <c r="BB656" s="156">
        <f t="shared" si="90"/>
        <v>0</v>
      </c>
      <c r="BC656" s="49" t="s">
        <v>727</v>
      </c>
      <c r="BD656" s="49" t="s">
        <v>786</v>
      </c>
    </row>
    <row r="657" spans="1:56" s="49" customFormat="1" ht="47.25" outlineLevel="1" x14ac:dyDescent="0.25">
      <c r="A657" s="29">
        <v>20</v>
      </c>
      <c r="B657" s="169" t="s">
        <v>445</v>
      </c>
      <c r="C657" s="66" t="s">
        <v>357</v>
      </c>
      <c r="D657" s="29"/>
      <c r="E657" s="140"/>
      <c r="F657" s="69"/>
      <c r="G657" s="192"/>
      <c r="H657" s="192">
        <v>4.37</v>
      </c>
      <c r="I657" s="10"/>
      <c r="J657" s="10"/>
      <c r="K657" s="69"/>
      <c r="L657" s="189"/>
      <c r="M657" s="189"/>
      <c r="N657" s="189"/>
      <c r="O657" s="10"/>
      <c r="P657" s="85"/>
      <c r="Q657" s="56"/>
      <c r="R657" s="56"/>
      <c r="S657" s="56"/>
      <c r="T657" s="56">
        <f t="shared" si="91"/>
        <v>0</v>
      </c>
      <c r="U657" s="56"/>
      <c r="V657" s="56"/>
      <c r="W657" s="56">
        <v>4.37</v>
      </c>
      <c r="X657" s="56"/>
      <c r="Y657" s="56"/>
      <c r="Z657" s="56"/>
      <c r="AA657" s="56"/>
      <c r="AB657" s="56"/>
      <c r="AC657" s="85"/>
      <c r="AD657" s="85"/>
      <c r="AE657" s="85"/>
      <c r="AF657" s="85"/>
      <c r="AG657" s="85"/>
      <c r="AH657" s="85"/>
      <c r="AI657" s="85"/>
      <c r="AJ657" s="56"/>
      <c r="AK657" s="56"/>
      <c r="AL657" s="56"/>
      <c r="AM657" s="56"/>
      <c r="AN657" s="80">
        <f t="shared" si="92"/>
        <v>0</v>
      </c>
      <c r="AO657" s="56"/>
      <c r="AP657" s="56"/>
      <c r="AQ657" s="225">
        <v>4.37</v>
      </c>
      <c r="AR657" s="56"/>
      <c r="AS657" s="56"/>
      <c r="AT657" s="56"/>
      <c r="AU657" s="56"/>
      <c r="AV657" s="56"/>
      <c r="AW657" s="56"/>
      <c r="AX657" s="10"/>
      <c r="AY657" s="71"/>
      <c r="AZ657" s="156" t="e">
        <f>#REF!-#REF!</f>
        <v>#REF!</v>
      </c>
      <c r="BA657" s="156" t="e">
        <f>IF(C657="Non-DPR",IF(SUM(AJ657:AV657)&gt;0,IF(H657&lt;#REF!,H657-#REF!,0),0),0)</f>
        <v>#REF!</v>
      </c>
      <c r="BB657" s="156">
        <f t="shared" si="90"/>
        <v>0</v>
      </c>
      <c r="BC657" s="49" t="s">
        <v>727</v>
      </c>
      <c r="BD657" s="49" t="s">
        <v>786</v>
      </c>
    </row>
    <row r="658" spans="1:56" s="49" customFormat="1" ht="94.5" outlineLevel="1" x14ac:dyDescent="0.25">
      <c r="A658" s="29">
        <v>21</v>
      </c>
      <c r="B658" s="169" t="s">
        <v>446</v>
      </c>
      <c r="C658" s="66" t="s">
        <v>357</v>
      </c>
      <c r="D658" s="29"/>
      <c r="E658" s="140"/>
      <c r="F658" s="69"/>
      <c r="G658" s="192"/>
      <c r="H658" s="192">
        <f>SUM(P658:AB658)</f>
        <v>2.2400000000000002</v>
      </c>
      <c r="I658" s="10"/>
      <c r="J658" s="10"/>
      <c r="K658" s="69"/>
      <c r="L658" s="189"/>
      <c r="M658" s="189"/>
      <c r="N658" s="189"/>
      <c r="O658" s="10"/>
      <c r="P658" s="85"/>
      <c r="Q658" s="56"/>
      <c r="R658" s="56"/>
      <c r="S658" s="56"/>
      <c r="T658" s="56">
        <f t="shared" si="91"/>
        <v>0</v>
      </c>
      <c r="U658" s="56"/>
      <c r="V658" s="56"/>
      <c r="W658" s="56"/>
      <c r="X658" s="56">
        <f>AR658</f>
        <v>2.2400000000000002</v>
      </c>
      <c r="Y658" s="56"/>
      <c r="Z658" s="56"/>
      <c r="AA658" s="56"/>
      <c r="AB658" s="56"/>
      <c r="AC658" s="85"/>
      <c r="AD658" s="85"/>
      <c r="AE658" s="85"/>
      <c r="AF658" s="85"/>
      <c r="AG658" s="85"/>
      <c r="AH658" s="85"/>
      <c r="AI658" s="85"/>
      <c r="AJ658" s="56"/>
      <c r="AK658" s="56"/>
      <c r="AL658" s="56"/>
      <c r="AM658" s="56"/>
      <c r="AN658" s="80">
        <f t="shared" si="92"/>
        <v>0</v>
      </c>
      <c r="AO658" s="56"/>
      <c r="AP658" s="56"/>
      <c r="AQ658" s="56"/>
      <c r="AR658" s="225">
        <v>2.2400000000000002</v>
      </c>
      <c r="AS658" s="56"/>
      <c r="AT658" s="56"/>
      <c r="AU658" s="56"/>
      <c r="AV658" s="56"/>
      <c r="AW658" s="56"/>
      <c r="AX658" s="10"/>
      <c r="AY658" s="71"/>
      <c r="AZ658" s="156" t="e">
        <f>#REF!-#REF!</f>
        <v>#REF!</v>
      </c>
      <c r="BA658" s="156" t="e">
        <f>IF(C658="Non-DPR",IF(SUM(AJ658:AV658)&gt;0,IF(H658&lt;#REF!,H658-#REF!,0),0),0)</f>
        <v>#REF!</v>
      </c>
      <c r="BB658" s="156">
        <f t="shared" si="90"/>
        <v>0</v>
      </c>
      <c r="BC658" s="49" t="s">
        <v>727</v>
      </c>
      <c r="BD658" s="49" t="s">
        <v>728</v>
      </c>
    </row>
    <row r="659" spans="1:56" s="49" customFormat="1" ht="47.25" outlineLevel="1" x14ac:dyDescent="0.25">
      <c r="A659" s="29">
        <v>22</v>
      </c>
      <c r="B659" s="169" t="s">
        <v>447</v>
      </c>
      <c r="C659" s="66" t="s">
        <v>357</v>
      </c>
      <c r="D659" s="29"/>
      <c r="E659" s="140"/>
      <c r="F659" s="69"/>
      <c r="G659" s="192"/>
      <c r="H659" s="192">
        <f>SUM(P659:AB659)</f>
        <v>1.6</v>
      </c>
      <c r="I659" s="10"/>
      <c r="J659" s="10"/>
      <c r="K659" s="69"/>
      <c r="L659" s="189"/>
      <c r="M659" s="189"/>
      <c r="N659" s="189"/>
      <c r="O659" s="10"/>
      <c r="P659" s="85"/>
      <c r="Q659" s="56"/>
      <c r="R659" s="56"/>
      <c r="S659" s="56"/>
      <c r="T659" s="56">
        <f t="shared" si="91"/>
        <v>0</v>
      </c>
      <c r="U659" s="56"/>
      <c r="V659" s="56"/>
      <c r="W659" s="56"/>
      <c r="X659" s="56">
        <f>AR659</f>
        <v>1.6</v>
      </c>
      <c r="Y659" s="56"/>
      <c r="Z659" s="56"/>
      <c r="AA659" s="56"/>
      <c r="AB659" s="56"/>
      <c r="AC659" s="85"/>
      <c r="AD659" s="85"/>
      <c r="AE659" s="85"/>
      <c r="AF659" s="85"/>
      <c r="AG659" s="85"/>
      <c r="AH659" s="85"/>
      <c r="AI659" s="85"/>
      <c r="AJ659" s="56"/>
      <c r="AK659" s="56"/>
      <c r="AL659" s="56"/>
      <c r="AM659" s="56"/>
      <c r="AN659" s="80">
        <f t="shared" si="92"/>
        <v>0</v>
      </c>
      <c r="AO659" s="56"/>
      <c r="AP659" s="56"/>
      <c r="AQ659" s="56"/>
      <c r="AR659" s="225">
        <v>1.6</v>
      </c>
      <c r="AS659" s="56"/>
      <c r="AT659" s="56"/>
      <c r="AU659" s="56"/>
      <c r="AV659" s="56"/>
      <c r="AW659" s="56"/>
      <c r="AX659" s="10"/>
      <c r="AY659" s="71"/>
      <c r="AZ659" s="156" t="e">
        <f>#REF!-#REF!</f>
        <v>#REF!</v>
      </c>
      <c r="BA659" s="156" t="e">
        <f>IF(C659="Non-DPR",IF(SUM(AJ659:AV659)&gt;0,IF(H659&lt;#REF!,H659-#REF!,0),0),0)</f>
        <v>#REF!</v>
      </c>
      <c r="BB659" s="156">
        <f t="shared" si="90"/>
        <v>0</v>
      </c>
      <c r="BC659" s="49" t="s">
        <v>727</v>
      </c>
      <c r="BD659" s="49" t="s">
        <v>728</v>
      </c>
    </row>
    <row r="660" spans="1:56" s="49" customFormat="1" ht="47.25" outlineLevel="1" x14ac:dyDescent="0.25">
      <c r="A660" s="29">
        <v>23</v>
      </c>
      <c r="B660" s="169" t="s">
        <v>448</v>
      </c>
      <c r="C660" s="66" t="s">
        <v>357</v>
      </c>
      <c r="D660" s="29"/>
      <c r="E660" s="140"/>
      <c r="F660" s="69"/>
      <c r="G660" s="192"/>
      <c r="H660" s="192">
        <v>9.01</v>
      </c>
      <c r="I660" s="10"/>
      <c r="J660" s="10"/>
      <c r="K660" s="69"/>
      <c r="L660" s="189"/>
      <c r="M660" s="189"/>
      <c r="N660" s="189"/>
      <c r="O660" s="10"/>
      <c r="P660" s="85"/>
      <c r="Q660" s="56"/>
      <c r="R660" s="56"/>
      <c r="S660" s="56"/>
      <c r="T660" s="56">
        <f t="shared" si="91"/>
        <v>0</v>
      </c>
      <c r="U660" s="56"/>
      <c r="V660" s="56"/>
      <c r="W660" s="56">
        <v>9.01</v>
      </c>
      <c r="X660" s="56"/>
      <c r="Y660" s="56"/>
      <c r="Z660" s="56"/>
      <c r="AA660" s="56"/>
      <c r="AB660" s="56"/>
      <c r="AC660" s="85"/>
      <c r="AD660" s="85"/>
      <c r="AE660" s="85"/>
      <c r="AF660" s="85"/>
      <c r="AG660" s="85"/>
      <c r="AH660" s="85"/>
      <c r="AI660" s="85"/>
      <c r="AJ660" s="56"/>
      <c r="AK660" s="56"/>
      <c r="AL660" s="56"/>
      <c r="AM660" s="56"/>
      <c r="AN660" s="80">
        <f t="shared" si="92"/>
        <v>0</v>
      </c>
      <c r="AO660" s="56"/>
      <c r="AP660" s="56"/>
      <c r="AQ660" s="225">
        <v>9.01</v>
      </c>
      <c r="AR660" s="56"/>
      <c r="AS660" s="56"/>
      <c r="AT660" s="56"/>
      <c r="AU660" s="56"/>
      <c r="AV660" s="56"/>
      <c r="AW660" s="56"/>
      <c r="AX660" s="10"/>
      <c r="AY660" s="71"/>
      <c r="AZ660" s="156" t="e">
        <f>#REF!-#REF!</f>
        <v>#REF!</v>
      </c>
      <c r="BA660" s="156" t="e">
        <f>IF(C660="Non-DPR",IF(SUM(AJ660:AV660)&gt;0,IF(H660&lt;#REF!,H660-#REF!,0),0),0)</f>
        <v>#REF!</v>
      </c>
      <c r="BB660" s="156">
        <f t="shared" si="90"/>
        <v>0</v>
      </c>
      <c r="BC660" s="49" t="s">
        <v>727</v>
      </c>
      <c r="BD660" s="49" t="s">
        <v>786</v>
      </c>
    </row>
    <row r="661" spans="1:56" s="49" customFormat="1" ht="409.5" outlineLevel="1" x14ac:dyDescent="0.25">
      <c r="A661" s="29">
        <v>24</v>
      </c>
      <c r="B661" s="169" t="s">
        <v>449</v>
      </c>
      <c r="C661" s="66" t="s">
        <v>357</v>
      </c>
      <c r="D661" s="29"/>
      <c r="E661" s="140"/>
      <c r="F661" s="69"/>
      <c r="G661" s="192"/>
      <c r="H661" s="192">
        <v>2.57</v>
      </c>
      <c r="I661" s="10"/>
      <c r="J661" s="10"/>
      <c r="K661" s="69"/>
      <c r="L661" s="189"/>
      <c r="M661" s="189"/>
      <c r="N661" s="189"/>
      <c r="O661" s="300" t="s">
        <v>850</v>
      </c>
      <c r="P661" s="85"/>
      <c r="Q661" s="56"/>
      <c r="R661" s="56"/>
      <c r="S661" s="56"/>
      <c r="T661" s="56">
        <f t="shared" si="91"/>
        <v>0</v>
      </c>
      <c r="U661" s="56"/>
      <c r="V661" s="56"/>
      <c r="W661" s="56">
        <v>0.55000000000000004</v>
      </c>
      <c r="X661" s="56">
        <v>2.02</v>
      </c>
      <c r="Y661" s="56"/>
      <c r="Z661" s="56"/>
      <c r="AA661" s="56"/>
      <c r="AB661" s="56"/>
      <c r="AC661" s="85"/>
      <c r="AD661" s="85"/>
      <c r="AE661" s="85"/>
      <c r="AF661" s="85"/>
      <c r="AG661" s="85"/>
      <c r="AH661" s="85"/>
      <c r="AI661" s="85"/>
      <c r="AJ661" s="56"/>
      <c r="AK661" s="56"/>
      <c r="AL661" s="56"/>
      <c r="AM661" s="56"/>
      <c r="AN661" s="80">
        <f t="shared" si="92"/>
        <v>0</v>
      </c>
      <c r="AO661" s="56"/>
      <c r="AP661" s="56"/>
      <c r="AQ661" s="225">
        <v>0.55000000000000004</v>
      </c>
      <c r="AR661" s="225">
        <v>2.02</v>
      </c>
      <c r="AS661" s="56"/>
      <c r="AT661" s="56"/>
      <c r="AU661" s="56"/>
      <c r="AV661" s="56"/>
      <c r="AW661" s="56"/>
      <c r="AX661" s="10"/>
      <c r="AY661" s="71"/>
      <c r="AZ661" s="156" t="e">
        <f>#REF!-#REF!</f>
        <v>#REF!</v>
      </c>
      <c r="BA661" s="156" t="e">
        <f>IF(C661="Non-DPR",IF(SUM(AJ661:AV661)&gt;0,IF(H661&lt;#REF!,H661-#REF!,0),0),0)</f>
        <v>#REF!</v>
      </c>
      <c r="BB661" s="156">
        <f t="shared" si="90"/>
        <v>-4.4408920985006262E-16</v>
      </c>
      <c r="BC661" s="49" t="s">
        <v>727</v>
      </c>
      <c r="BD661" s="49" t="s">
        <v>728</v>
      </c>
    </row>
    <row r="662" spans="1:56" s="49" customFormat="1" ht="47.25" outlineLevel="1" x14ac:dyDescent="0.25">
      <c r="A662" s="29">
        <v>25</v>
      </c>
      <c r="B662" s="169" t="s">
        <v>450</v>
      </c>
      <c r="C662" s="66" t="s">
        <v>357</v>
      </c>
      <c r="D662" s="29"/>
      <c r="E662" s="140"/>
      <c r="F662" s="69"/>
      <c r="G662" s="192"/>
      <c r="H662" s="192">
        <f>SUM(P662:AB662)</f>
        <v>4.2</v>
      </c>
      <c r="I662" s="10"/>
      <c r="J662" s="10"/>
      <c r="K662" s="69"/>
      <c r="L662" s="189"/>
      <c r="M662" s="189"/>
      <c r="N662" s="189"/>
      <c r="O662" s="10"/>
      <c r="P662" s="85"/>
      <c r="Q662" s="56"/>
      <c r="R662" s="56"/>
      <c r="S662" s="56"/>
      <c r="T662" s="56">
        <f t="shared" si="91"/>
        <v>0</v>
      </c>
      <c r="U662" s="56"/>
      <c r="V662" s="56"/>
      <c r="W662" s="56"/>
      <c r="X662" s="56">
        <v>4.2</v>
      </c>
      <c r="Y662" s="56"/>
      <c r="Z662" s="56"/>
      <c r="AA662" s="56"/>
      <c r="AB662" s="56"/>
      <c r="AC662" s="85"/>
      <c r="AD662" s="85"/>
      <c r="AE662" s="85"/>
      <c r="AF662" s="85"/>
      <c r="AG662" s="85"/>
      <c r="AH662" s="85"/>
      <c r="AI662" s="85"/>
      <c r="AJ662" s="56"/>
      <c r="AK662" s="56"/>
      <c r="AL662" s="56"/>
      <c r="AM662" s="56"/>
      <c r="AN662" s="80">
        <f t="shared" si="92"/>
        <v>0</v>
      </c>
      <c r="AO662" s="56"/>
      <c r="AP662" s="56"/>
      <c r="AQ662" s="56"/>
      <c r="AR662" s="225">
        <v>4.2</v>
      </c>
      <c r="AS662" s="56"/>
      <c r="AT662" s="56"/>
      <c r="AU662" s="56"/>
      <c r="AV662" s="56"/>
      <c r="AW662" s="56"/>
      <c r="AX662" s="10"/>
      <c r="AY662" s="71"/>
      <c r="AZ662" s="156" t="e">
        <f>#REF!-#REF!</f>
        <v>#REF!</v>
      </c>
      <c r="BA662" s="156" t="e">
        <f>IF(C662="Non-DPR",IF(SUM(AJ662:AV662)&gt;0,IF(H662&lt;#REF!,H662-#REF!,0),0),0)</f>
        <v>#REF!</v>
      </c>
      <c r="BB662" s="156">
        <f t="shared" si="90"/>
        <v>0</v>
      </c>
      <c r="BC662" s="49" t="s">
        <v>727</v>
      </c>
      <c r="BD662" s="49" t="s">
        <v>728</v>
      </c>
    </row>
    <row r="663" spans="1:56" s="49" customFormat="1" ht="94.5" outlineLevel="1" x14ac:dyDescent="0.25">
      <c r="A663" s="29">
        <v>26</v>
      </c>
      <c r="B663" s="169" t="s">
        <v>451</v>
      </c>
      <c r="C663" s="66" t="s">
        <v>357</v>
      </c>
      <c r="D663" s="29"/>
      <c r="E663" s="140"/>
      <c r="F663" s="69"/>
      <c r="G663" s="192"/>
      <c r="H663" s="192">
        <v>2.1</v>
      </c>
      <c r="I663" s="10"/>
      <c r="J663" s="10"/>
      <c r="K663" s="69"/>
      <c r="L663" s="189"/>
      <c r="M663" s="189"/>
      <c r="N663" s="189"/>
      <c r="O663" s="10"/>
      <c r="P663" s="85"/>
      <c r="Q663" s="56"/>
      <c r="R663" s="56"/>
      <c r="S663" s="56"/>
      <c r="T663" s="56">
        <f t="shared" si="91"/>
        <v>0</v>
      </c>
      <c r="U663" s="56"/>
      <c r="V663" s="56"/>
      <c r="W663" s="56">
        <v>2.1</v>
      </c>
      <c r="X663" s="56"/>
      <c r="Y663" s="56"/>
      <c r="Z663" s="56"/>
      <c r="AA663" s="56"/>
      <c r="AB663" s="56"/>
      <c r="AC663" s="85"/>
      <c r="AD663" s="85"/>
      <c r="AE663" s="85"/>
      <c r="AF663" s="85"/>
      <c r="AG663" s="85"/>
      <c r="AH663" s="85"/>
      <c r="AI663" s="85"/>
      <c r="AJ663" s="56"/>
      <c r="AK663" s="56"/>
      <c r="AL663" s="56"/>
      <c r="AM663" s="56"/>
      <c r="AN663" s="80">
        <f t="shared" si="92"/>
        <v>0</v>
      </c>
      <c r="AO663" s="56"/>
      <c r="AP663" s="56"/>
      <c r="AQ663" s="225">
        <v>2.1</v>
      </c>
      <c r="AR663" s="56"/>
      <c r="AS663" s="56"/>
      <c r="AT663" s="56"/>
      <c r="AU663" s="56"/>
      <c r="AV663" s="56"/>
      <c r="AW663" s="56"/>
      <c r="AX663" s="10"/>
      <c r="AY663" s="71"/>
      <c r="AZ663" s="156" t="e">
        <f>#REF!-#REF!</f>
        <v>#REF!</v>
      </c>
      <c r="BA663" s="156" t="e">
        <f>IF(C663="Non-DPR",IF(SUM(AJ663:AV663)&gt;0,IF(H663&lt;#REF!,H663-#REF!,0),0),0)</f>
        <v>#REF!</v>
      </c>
      <c r="BB663" s="156">
        <f t="shared" si="90"/>
        <v>0</v>
      </c>
      <c r="BC663" s="49" t="s">
        <v>727</v>
      </c>
      <c r="BD663" s="49" t="s">
        <v>786</v>
      </c>
    </row>
    <row r="664" spans="1:56" s="49" customFormat="1" ht="78.75" outlineLevel="1" x14ac:dyDescent="0.25">
      <c r="A664" s="29">
        <v>27</v>
      </c>
      <c r="B664" s="169" t="s">
        <v>452</v>
      </c>
      <c r="C664" s="66" t="s">
        <v>357</v>
      </c>
      <c r="D664" s="29"/>
      <c r="E664" s="140"/>
      <c r="F664" s="69"/>
      <c r="G664" s="192"/>
      <c r="H664" s="192">
        <v>4.55</v>
      </c>
      <c r="I664" s="10"/>
      <c r="J664" s="10"/>
      <c r="K664" s="69"/>
      <c r="L664" s="189"/>
      <c r="M664" s="189"/>
      <c r="N664" s="189"/>
      <c r="O664" s="10"/>
      <c r="P664" s="85"/>
      <c r="Q664" s="56"/>
      <c r="R664" s="56"/>
      <c r="S664" s="56"/>
      <c r="T664" s="56">
        <f t="shared" si="91"/>
        <v>0</v>
      </c>
      <c r="U664" s="56"/>
      <c r="V664" s="56"/>
      <c r="W664" s="56"/>
      <c r="X664" s="56">
        <v>4.55</v>
      </c>
      <c r="Y664" s="56"/>
      <c r="Z664" s="56"/>
      <c r="AA664" s="56"/>
      <c r="AB664" s="56"/>
      <c r="AC664" s="85"/>
      <c r="AD664" s="85"/>
      <c r="AE664" s="85"/>
      <c r="AF664" s="85"/>
      <c r="AG664" s="85"/>
      <c r="AH664" s="85"/>
      <c r="AI664" s="85"/>
      <c r="AJ664" s="56"/>
      <c r="AK664" s="56"/>
      <c r="AL664" s="56"/>
      <c r="AM664" s="56"/>
      <c r="AN664" s="80">
        <f t="shared" si="92"/>
        <v>0</v>
      </c>
      <c r="AO664" s="56"/>
      <c r="AP664" s="56"/>
      <c r="AQ664" s="56"/>
      <c r="AR664" s="225">
        <v>4.55</v>
      </c>
      <c r="AS664" s="56"/>
      <c r="AT664" s="56"/>
      <c r="AU664" s="56"/>
      <c r="AV664" s="56"/>
      <c r="AW664" s="56"/>
      <c r="AX664" s="10"/>
      <c r="AY664" s="71"/>
      <c r="AZ664" s="156" t="e">
        <f>#REF!-#REF!</f>
        <v>#REF!</v>
      </c>
      <c r="BA664" s="156" t="e">
        <f>IF(C664="Non-DPR",IF(SUM(AJ664:AV664)&gt;0,IF(H664&lt;#REF!,H664-#REF!,0),0),0)</f>
        <v>#REF!</v>
      </c>
      <c r="BB664" s="156">
        <f t="shared" si="90"/>
        <v>0</v>
      </c>
      <c r="BC664" s="49" t="s">
        <v>727</v>
      </c>
      <c r="BD664" s="49" t="s">
        <v>728</v>
      </c>
    </row>
    <row r="665" spans="1:56" s="49" customFormat="1" ht="63" outlineLevel="1" x14ac:dyDescent="0.25">
      <c r="A665" s="29">
        <v>28</v>
      </c>
      <c r="B665" s="169" t="s">
        <v>453</v>
      </c>
      <c r="C665" s="66" t="s">
        <v>357</v>
      </c>
      <c r="D665" s="29"/>
      <c r="E665" s="140"/>
      <c r="F665" s="69"/>
      <c r="G665" s="192"/>
      <c r="H665" s="192">
        <v>0.97</v>
      </c>
      <c r="I665" s="10"/>
      <c r="J665" s="10"/>
      <c r="K665" s="69"/>
      <c r="L665" s="189"/>
      <c r="M665" s="189"/>
      <c r="N665" s="189"/>
      <c r="O665" s="10"/>
      <c r="P665" s="85"/>
      <c r="Q665" s="56"/>
      <c r="R665" s="56"/>
      <c r="S665" s="56"/>
      <c r="T665" s="56">
        <f t="shared" si="91"/>
        <v>0</v>
      </c>
      <c r="U665" s="56"/>
      <c r="V665" s="56"/>
      <c r="W665" s="56"/>
      <c r="X665" s="56">
        <v>0.97</v>
      </c>
      <c r="Y665" s="56"/>
      <c r="Z665" s="56"/>
      <c r="AA665" s="56"/>
      <c r="AB665" s="56"/>
      <c r="AC665" s="85"/>
      <c r="AD665" s="85"/>
      <c r="AE665" s="85"/>
      <c r="AF665" s="85"/>
      <c r="AG665" s="85"/>
      <c r="AH665" s="85"/>
      <c r="AI665" s="85"/>
      <c r="AJ665" s="56"/>
      <c r="AK665" s="56"/>
      <c r="AL665" s="56"/>
      <c r="AM665" s="56"/>
      <c r="AN665" s="80">
        <f t="shared" si="92"/>
        <v>0</v>
      </c>
      <c r="AO665" s="56"/>
      <c r="AP665" s="56"/>
      <c r="AQ665" s="56"/>
      <c r="AR665" s="225">
        <v>0.97</v>
      </c>
      <c r="AS665" s="56"/>
      <c r="AT665" s="56"/>
      <c r="AU665" s="56"/>
      <c r="AV665" s="56"/>
      <c r="AW665" s="56"/>
      <c r="AX665" s="10"/>
      <c r="AY665" s="71"/>
      <c r="AZ665" s="156" t="e">
        <f>#REF!-#REF!</f>
        <v>#REF!</v>
      </c>
      <c r="BA665" s="156" t="e">
        <f>IF(C665="Non-DPR",IF(SUM(AJ665:AV665)&gt;0,IF(H665&lt;#REF!,H665-#REF!,0),0),0)</f>
        <v>#REF!</v>
      </c>
      <c r="BB665" s="156">
        <f t="shared" si="90"/>
        <v>0</v>
      </c>
      <c r="BC665" s="49" t="s">
        <v>727</v>
      </c>
      <c r="BD665" s="49" t="s">
        <v>728</v>
      </c>
    </row>
    <row r="666" spans="1:56" s="49" customFormat="1" ht="78.75" outlineLevel="1" x14ac:dyDescent="0.25">
      <c r="A666" s="29">
        <v>29</v>
      </c>
      <c r="B666" s="169" t="s">
        <v>454</v>
      </c>
      <c r="C666" s="66" t="s">
        <v>357</v>
      </c>
      <c r="D666" s="29"/>
      <c r="E666" s="140"/>
      <c r="F666" s="69"/>
      <c r="G666" s="192"/>
      <c r="H666" s="192">
        <v>7.89</v>
      </c>
      <c r="I666" s="10"/>
      <c r="J666" s="10"/>
      <c r="K666" s="69"/>
      <c r="L666" s="189"/>
      <c r="M666" s="189"/>
      <c r="N666" s="189"/>
      <c r="O666" s="10"/>
      <c r="P666" s="85"/>
      <c r="Q666" s="56"/>
      <c r="R666" s="56"/>
      <c r="S666" s="56"/>
      <c r="T666" s="56">
        <f t="shared" si="91"/>
        <v>0</v>
      </c>
      <c r="U666" s="56"/>
      <c r="V666" s="56"/>
      <c r="W666" s="56"/>
      <c r="X666" s="56">
        <v>7.89</v>
      </c>
      <c r="Y666" s="56"/>
      <c r="Z666" s="56"/>
      <c r="AA666" s="56"/>
      <c r="AB666" s="56"/>
      <c r="AC666" s="85"/>
      <c r="AD666" s="85"/>
      <c r="AE666" s="85"/>
      <c r="AF666" s="85"/>
      <c r="AG666" s="85"/>
      <c r="AH666" s="85"/>
      <c r="AI666" s="85"/>
      <c r="AJ666" s="56"/>
      <c r="AK666" s="56"/>
      <c r="AL666" s="56"/>
      <c r="AM666" s="56"/>
      <c r="AN666" s="80">
        <f t="shared" si="92"/>
        <v>0</v>
      </c>
      <c r="AO666" s="56"/>
      <c r="AP666" s="56"/>
      <c r="AQ666" s="56"/>
      <c r="AR666" s="225">
        <v>7.89</v>
      </c>
      <c r="AS666" s="56"/>
      <c r="AT666" s="56"/>
      <c r="AU666" s="56"/>
      <c r="AV666" s="56"/>
      <c r="AW666" s="56"/>
      <c r="AX666" s="10"/>
      <c r="AY666" s="71"/>
      <c r="AZ666" s="156" t="e">
        <f>#REF!-#REF!</f>
        <v>#REF!</v>
      </c>
      <c r="BA666" s="156" t="e">
        <f>IF(C666="Non-DPR",IF(SUM(AJ666:AV666)&gt;0,IF(H666&lt;#REF!,H666-#REF!,0),0),0)</f>
        <v>#REF!</v>
      </c>
      <c r="BB666" s="156">
        <f t="shared" si="90"/>
        <v>0</v>
      </c>
      <c r="BC666" s="49" t="s">
        <v>771</v>
      </c>
      <c r="BD666" s="49" t="s">
        <v>728</v>
      </c>
    </row>
    <row r="667" spans="1:56" s="49" customFormat="1" ht="63" outlineLevel="1" x14ac:dyDescent="0.25">
      <c r="A667" s="29">
        <v>30</v>
      </c>
      <c r="B667" s="169" t="s">
        <v>455</v>
      </c>
      <c r="C667" s="66" t="s">
        <v>357</v>
      </c>
      <c r="D667" s="29"/>
      <c r="E667" s="140"/>
      <c r="F667" s="69"/>
      <c r="G667" s="192"/>
      <c r="H667" s="192">
        <v>5.44</v>
      </c>
      <c r="I667" s="10"/>
      <c r="J667" s="10"/>
      <c r="K667" s="69"/>
      <c r="L667" s="189"/>
      <c r="M667" s="189"/>
      <c r="N667" s="189"/>
      <c r="O667" s="10"/>
      <c r="P667" s="85"/>
      <c r="Q667" s="56"/>
      <c r="R667" s="56"/>
      <c r="S667" s="56"/>
      <c r="T667" s="56">
        <f t="shared" si="91"/>
        <v>0</v>
      </c>
      <c r="U667" s="56"/>
      <c r="V667" s="56"/>
      <c r="W667" s="56"/>
      <c r="X667" s="56">
        <v>5.44</v>
      </c>
      <c r="Y667" s="56"/>
      <c r="Z667" s="56"/>
      <c r="AA667" s="56"/>
      <c r="AB667" s="56"/>
      <c r="AC667" s="85"/>
      <c r="AD667" s="85"/>
      <c r="AE667" s="85"/>
      <c r="AF667" s="85"/>
      <c r="AG667" s="85"/>
      <c r="AH667" s="85"/>
      <c r="AI667" s="85"/>
      <c r="AJ667" s="56"/>
      <c r="AK667" s="56"/>
      <c r="AL667" s="56"/>
      <c r="AM667" s="56"/>
      <c r="AN667" s="80">
        <f t="shared" si="92"/>
        <v>0</v>
      </c>
      <c r="AO667" s="56"/>
      <c r="AP667" s="56"/>
      <c r="AQ667" s="56"/>
      <c r="AR667" s="225">
        <v>5.44</v>
      </c>
      <c r="AS667" s="56"/>
      <c r="AT667" s="56"/>
      <c r="AU667" s="56"/>
      <c r="AV667" s="56"/>
      <c r="AW667" s="56"/>
      <c r="AX667" s="10"/>
      <c r="AY667" s="71"/>
      <c r="AZ667" s="156" t="e">
        <f>#REF!-#REF!</f>
        <v>#REF!</v>
      </c>
      <c r="BA667" s="156" t="e">
        <f>IF(C667="Non-DPR",IF(SUM(AJ667:AV667)&gt;0,IF(H667&lt;#REF!,H667-#REF!,0),0),0)</f>
        <v>#REF!</v>
      </c>
      <c r="BB667" s="156">
        <f t="shared" si="90"/>
        <v>0</v>
      </c>
      <c r="BC667" s="49" t="s">
        <v>727</v>
      </c>
      <c r="BD667" s="49" t="s">
        <v>728</v>
      </c>
    </row>
    <row r="668" spans="1:56" s="49" customFormat="1" ht="15.75" outlineLevel="1" x14ac:dyDescent="0.25">
      <c r="A668" s="29">
        <v>31</v>
      </c>
      <c r="B668" s="169" t="s">
        <v>698</v>
      </c>
      <c r="C668" s="66" t="s">
        <v>357</v>
      </c>
      <c r="D668" s="29"/>
      <c r="E668" s="140"/>
      <c r="F668" s="69"/>
      <c r="G668" s="192"/>
      <c r="H668" s="192">
        <f>SUM(P668:AB668)</f>
        <v>1.3756576</v>
      </c>
      <c r="I668" s="10"/>
      <c r="J668" s="10"/>
      <c r="K668" s="69"/>
      <c r="L668" s="189"/>
      <c r="M668" s="189"/>
      <c r="N668" s="189"/>
      <c r="O668" s="10"/>
      <c r="P668" s="56"/>
      <c r="Q668" s="56"/>
      <c r="R668" s="56"/>
      <c r="S668" s="56"/>
      <c r="T668" s="56">
        <f t="shared" si="91"/>
        <v>0</v>
      </c>
      <c r="U668" s="56"/>
      <c r="V668" s="223">
        <v>1.3756576</v>
      </c>
      <c r="W668" s="56"/>
      <c r="X668" s="56"/>
      <c r="Y668" s="56"/>
      <c r="Z668" s="56"/>
      <c r="AA668" s="56"/>
      <c r="AB668" s="56"/>
      <c r="AC668" s="115"/>
      <c r="AD668" s="115"/>
      <c r="AE668" s="115"/>
      <c r="AF668" s="115"/>
      <c r="AG668" s="115"/>
      <c r="AH668" s="115"/>
      <c r="AI668" s="115"/>
      <c r="AJ668" s="56"/>
      <c r="AK668" s="56">
        <v>0</v>
      </c>
      <c r="AL668" s="56">
        <v>0</v>
      </c>
      <c r="AM668" s="56">
        <v>0</v>
      </c>
      <c r="AN668" s="80">
        <f t="shared" si="92"/>
        <v>0</v>
      </c>
      <c r="AO668" s="183">
        <v>0</v>
      </c>
      <c r="AP668" s="224">
        <v>1.3756576</v>
      </c>
      <c r="AQ668" s="56">
        <f>W668</f>
        <v>0</v>
      </c>
      <c r="AR668" s="56"/>
      <c r="AS668" s="56"/>
      <c r="AT668" s="56"/>
      <c r="AU668" s="56"/>
      <c r="AV668" s="56"/>
      <c r="AW668" s="56"/>
      <c r="AX668" s="10"/>
      <c r="AY668" s="71"/>
      <c r="AZ668" s="156" t="e">
        <f>#REF!-#REF!</f>
        <v>#REF!</v>
      </c>
      <c r="BA668" s="156" t="e">
        <f>IF(C668="Non-DPR",IF(SUM(AJ668:AV668)&gt;0,IF(H668&lt;#REF!,H668-#REF!,0),0),0)</f>
        <v>#REF!</v>
      </c>
      <c r="BB668" s="156">
        <f t="shared" si="90"/>
        <v>0</v>
      </c>
      <c r="BC668" s="49" t="s">
        <v>727</v>
      </c>
      <c r="BD668" s="49" t="s">
        <v>786</v>
      </c>
    </row>
    <row r="669" spans="1:56" s="49" customFormat="1" ht="15.75" outlineLevel="1" x14ac:dyDescent="0.25">
      <c r="A669" s="29">
        <v>32</v>
      </c>
      <c r="B669" s="169" t="s">
        <v>699</v>
      </c>
      <c r="C669" s="66" t="s">
        <v>357</v>
      </c>
      <c r="D669" s="29"/>
      <c r="E669" s="140"/>
      <c r="F669" s="69"/>
      <c r="G669" s="192"/>
      <c r="H669" s="192">
        <f>SUM(P669:AB669)</f>
        <v>0.82545579999999996</v>
      </c>
      <c r="I669" s="10"/>
      <c r="J669" s="10"/>
      <c r="K669" s="69"/>
      <c r="L669" s="189"/>
      <c r="M669" s="189"/>
      <c r="N669" s="189"/>
      <c r="O669" s="10"/>
      <c r="P669" s="56"/>
      <c r="Q669" s="56"/>
      <c r="R669" s="56"/>
      <c r="S669" s="56"/>
      <c r="T669" s="56">
        <f t="shared" si="91"/>
        <v>0</v>
      </c>
      <c r="U669" s="56"/>
      <c r="V669" s="223">
        <v>0.82545579999999996</v>
      </c>
      <c r="W669" s="56"/>
      <c r="X669" s="56"/>
      <c r="Y669" s="56"/>
      <c r="Z669" s="56"/>
      <c r="AA669" s="56"/>
      <c r="AB669" s="56"/>
      <c r="AC669" s="115"/>
      <c r="AD669" s="115"/>
      <c r="AE669" s="115"/>
      <c r="AF669" s="115"/>
      <c r="AG669" s="115"/>
      <c r="AH669" s="115"/>
      <c r="AI669" s="115"/>
      <c r="AJ669" s="56"/>
      <c r="AK669" s="56">
        <v>0</v>
      </c>
      <c r="AL669" s="56">
        <v>0</v>
      </c>
      <c r="AM669" s="56">
        <v>0</v>
      </c>
      <c r="AN669" s="80">
        <f t="shared" si="92"/>
        <v>0</v>
      </c>
      <c r="AO669" s="183">
        <v>0</v>
      </c>
      <c r="AP669" s="224">
        <v>0.82545579999999996</v>
      </c>
      <c r="AQ669" s="56">
        <f t="shared" ref="AQ669" si="93">W669</f>
        <v>0</v>
      </c>
      <c r="AR669" s="56"/>
      <c r="AS669" s="56"/>
      <c r="AT669" s="56"/>
      <c r="AU669" s="56"/>
      <c r="AV669" s="56"/>
      <c r="AW669" s="56"/>
      <c r="AX669" s="10"/>
      <c r="AY669" s="71"/>
      <c r="AZ669" s="156" t="e">
        <f>#REF!-#REF!</f>
        <v>#REF!</v>
      </c>
      <c r="BA669" s="156" t="e">
        <f>IF(C669="Non-DPR",IF(SUM(AJ669:AV669)&gt;0,IF(H669&lt;#REF!,H669-#REF!,0),0),0)</f>
        <v>#REF!</v>
      </c>
      <c r="BB669" s="156">
        <f t="shared" si="90"/>
        <v>0</v>
      </c>
      <c r="BC669" s="49" t="s">
        <v>727</v>
      </c>
      <c r="BD669" s="49" t="s">
        <v>786</v>
      </c>
    </row>
    <row r="670" spans="1:56" s="49" customFormat="1" ht="31.5" outlineLevel="1" x14ac:dyDescent="0.25">
      <c r="A670" s="29">
        <v>33</v>
      </c>
      <c r="B670" s="169" t="s">
        <v>726</v>
      </c>
      <c r="C670" s="66" t="s">
        <v>357</v>
      </c>
      <c r="D670" s="29"/>
      <c r="E670" s="140"/>
      <c r="F670" s="69"/>
      <c r="G670" s="192"/>
      <c r="H670" s="192">
        <v>10.3</v>
      </c>
      <c r="I670" s="10"/>
      <c r="J670" s="10"/>
      <c r="K670" s="69"/>
      <c r="L670" s="189"/>
      <c r="M670" s="189"/>
      <c r="N670" s="189"/>
      <c r="O670" s="10"/>
      <c r="P670" s="85"/>
      <c r="Q670" s="56"/>
      <c r="R670" s="56"/>
      <c r="S670" s="56"/>
      <c r="T670" s="56">
        <f t="shared" si="91"/>
        <v>0</v>
      </c>
      <c r="U670" s="56"/>
      <c r="V670" s="56"/>
      <c r="W670" s="56">
        <v>7.5</v>
      </c>
      <c r="X670" s="56">
        <v>2.8</v>
      </c>
      <c r="Y670" s="56"/>
      <c r="Z670" s="56"/>
      <c r="AA670" s="56"/>
      <c r="AB670" s="56"/>
      <c r="AC670" s="85"/>
      <c r="AD670" s="85"/>
      <c r="AE670" s="85"/>
      <c r="AF670" s="85"/>
      <c r="AG670" s="85"/>
      <c r="AH670" s="85"/>
      <c r="AI670" s="85"/>
      <c r="AJ670" s="56"/>
      <c r="AK670" s="56"/>
      <c r="AL670" s="56"/>
      <c r="AM670" s="56"/>
      <c r="AN670" s="80">
        <f t="shared" si="92"/>
        <v>0</v>
      </c>
      <c r="AO670" s="56"/>
      <c r="AP670" s="56"/>
      <c r="AQ670" s="56">
        <v>7.5</v>
      </c>
      <c r="AR670" s="56">
        <v>2.8</v>
      </c>
      <c r="AS670" s="56"/>
      <c r="AT670" s="56"/>
      <c r="AU670" s="56"/>
      <c r="AV670" s="56"/>
      <c r="AW670" s="56"/>
      <c r="AX670" s="10"/>
      <c r="AY670" s="71"/>
      <c r="AZ670" s="156" t="e">
        <f>#REF!-#REF!</f>
        <v>#REF!</v>
      </c>
      <c r="BA670" s="156" t="e">
        <f>IF(C670="Non-DPR",IF(SUM(AJ670:AV670)&gt;0,IF(H670&lt;#REF!,H670-#REF!,0),0),0)</f>
        <v>#REF!</v>
      </c>
      <c r="BB670" s="156">
        <f t="shared" si="90"/>
        <v>0</v>
      </c>
      <c r="BC670" s="49" t="s">
        <v>727</v>
      </c>
      <c r="BD670" s="49" t="s">
        <v>728</v>
      </c>
    </row>
    <row r="671" spans="1:56" s="49" customFormat="1" ht="120" outlineLevel="1" x14ac:dyDescent="0.25">
      <c r="A671" s="29">
        <v>34</v>
      </c>
      <c r="B671" s="169" t="s">
        <v>784</v>
      </c>
      <c r="C671" s="66" t="s">
        <v>357</v>
      </c>
      <c r="D671" s="29"/>
      <c r="E671" s="140"/>
      <c r="F671" s="69"/>
      <c r="G671" s="192"/>
      <c r="H671" s="192">
        <v>5.62</v>
      </c>
      <c r="I671" s="10"/>
      <c r="J671" s="10"/>
      <c r="K671" s="69"/>
      <c r="L671" s="189"/>
      <c r="M671" s="189"/>
      <c r="N671" s="189"/>
      <c r="O671" s="313" t="s">
        <v>858</v>
      </c>
      <c r="P671" s="85"/>
      <c r="Q671" s="56"/>
      <c r="R671" s="56"/>
      <c r="S671" s="56"/>
      <c r="T671" s="56">
        <f t="shared" si="91"/>
        <v>0</v>
      </c>
      <c r="U671" s="56"/>
      <c r="V671" s="56"/>
      <c r="W671" s="56"/>
      <c r="X671" s="56">
        <v>5.62</v>
      </c>
      <c r="Y671" s="56"/>
      <c r="Z671" s="56"/>
      <c r="AA671" s="56"/>
      <c r="AB671" s="56"/>
      <c r="AC671" s="85"/>
      <c r="AD671" s="85"/>
      <c r="AE671" s="85"/>
      <c r="AF671" s="85"/>
      <c r="AG671" s="85"/>
      <c r="AH671" s="85"/>
      <c r="AI671" s="85"/>
      <c r="AJ671" s="56"/>
      <c r="AK671" s="56"/>
      <c r="AL671" s="56"/>
      <c r="AM671" s="56"/>
      <c r="AN671" s="80">
        <f t="shared" si="92"/>
        <v>0</v>
      </c>
      <c r="AO671" s="56"/>
      <c r="AP671" s="56"/>
      <c r="AQ671" s="56"/>
      <c r="AR671" s="56">
        <v>5.62</v>
      </c>
      <c r="AS671" s="56"/>
      <c r="AT671" s="56"/>
      <c r="AU671" s="56"/>
      <c r="AV671" s="56"/>
      <c r="AW671" s="56"/>
      <c r="AX671" s="10"/>
      <c r="AY671" s="71"/>
      <c r="AZ671" s="156" t="e">
        <f>#REF!-#REF!</f>
        <v>#REF!</v>
      </c>
      <c r="BA671" s="156" t="e">
        <f>IF(C671="Non-DPR",IF(SUM(AJ671:AV671)&gt;0,IF(H671&lt;#REF!,H671-#REF!,0),0),0)</f>
        <v>#REF!</v>
      </c>
      <c r="BB671" s="156">
        <f t="shared" si="90"/>
        <v>0</v>
      </c>
      <c r="BC671" s="49" t="s">
        <v>727</v>
      </c>
      <c r="BD671" s="49" t="s">
        <v>728</v>
      </c>
    </row>
    <row r="672" spans="1:56" ht="15.75" x14ac:dyDescent="0.25">
      <c r="A672" s="121"/>
      <c r="B672" s="122" t="s">
        <v>81</v>
      </c>
      <c r="C672" s="121"/>
      <c r="D672" s="121"/>
      <c r="E672" s="123"/>
      <c r="F672" s="123"/>
      <c r="G672" s="122"/>
      <c r="H672" s="122"/>
      <c r="I672" s="122"/>
      <c r="J672" s="122"/>
      <c r="K672" s="123"/>
      <c r="L672" s="151"/>
      <c r="M672" s="151"/>
      <c r="N672" s="151"/>
      <c r="O672" s="122"/>
      <c r="P672" s="124">
        <f t="shared" ref="P672:AB672" si="94">SUM(P7:P671)</f>
        <v>380.63837268555221</v>
      </c>
      <c r="Q672" s="124">
        <f t="shared" si="94"/>
        <v>70.440224101000013</v>
      </c>
      <c r="R672" s="124">
        <f t="shared" si="94"/>
        <v>55.007774145000006</v>
      </c>
      <c r="S672" s="124">
        <f t="shared" si="94"/>
        <v>372.49736790100002</v>
      </c>
      <c r="T672" s="124">
        <f t="shared" si="94"/>
        <v>878.58373883255217</v>
      </c>
      <c r="U672" s="124">
        <f t="shared" si="94"/>
        <v>131.05613579299998</v>
      </c>
      <c r="V672" s="124">
        <f t="shared" si="94"/>
        <v>127.60395725800005</v>
      </c>
      <c r="W672" s="124">
        <f t="shared" si="94"/>
        <v>591.35306475780328</v>
      </c>
      <c r="X672" s="124">
        <f t="shared" si="94"/>
        <v>3042.2371966759997</v>
      </c>
      <c r="Y672" s="124">
        <f t="shared" si="94"/>
        <v>2211.6904794520551</v>
      </c>
      <c r="Z672" s="124">
        <f t="shared" si="94"/>
        <v>814.96399999999994</v>
      </c>
      <c r="AA672" s="124">
        <f t="shared" si="94"/>
        <v>879.15994000000001</v>
      </c>
      <c r="AB672" s="124">
        <f t="shared" si="94"/>
        <v>211.02</v>
      </c>
      <c r="AC672" s="124"/>
      <c r="AD672" s="124"/>
      <c r="AE672" s="124"/>
      <c r="AF672" s="124"/>
      <c r="AG672" s="124"/>
      <c r="AH672" s="124"/>
      <c r="AI672" s="124"/>
      <c r="AJ672" s="124">
        <f t="shared" ref="AJ672:AW672" si="95">SUM(AJ7:AJ671)</f>
        <v>337.73590505755215</v>
      </c>
      <c r="AK672" s="124">
        <f t="shared" si="95"/>
        <v>54.119575674000011</v>
      </c>
      <c r="AL672" s="124">
        <f t="shared" si="95"/>
        <v>59.891526191000004</v>
      </c>
      <c r="AM672" s="124">
        <f t="shared" si="95"/>
        <v>397.57917030599998</v>
      </c>
      <c r="AN672" s="124">
        <f t="shared" si="95"/>
        <v>849.32617722855196</v>
      </c>
      <c r="AO672" s="124">
        <f t="shared" si="95"/>
        <v>117.32257103399999</v>
      </c>
      <c r="AP672" s="124">
        <f t="shared" si="95"/>
        <v>110.79418752000001</v>
      </c>
      <c r="AQ672" s="124">
        <f t="shared" si="95"/>
        <v>638.37785696280332</v>
      </c>
      <c r="AR672" s="124">
        <f t="shared" si="95"/>
        <v>2974.7857236679997</v>
      </c>
      <c r="AS672" s="124">
        <f t="shared" si="95"/>
        <v>2260.8134794520552</v>
      </c>
      <c r="AT672" s="124">
        <f t="shared" si="95"/>
        <v>789.96399999999994</v>
      </c>
      <c r="AU672" s="124">
        <f t="shared" si="95"/>
        <v>879.15994000000001</v>
      </c>
      <c r="AV672" s="124">
        <f t="shared" si="95"/>
        <v>211.02</v>
      </c>
      <c r="AW672" s="124">
        <f t="shared" si="95"/>
        <v>2.5425876890000003</v>
      </c>
      <c r="AX672" s="122"/>
      <c r="AY672" s="125"/>
    </row>
    <row r="675" spans="41:43" x14ac:dyDescent="0.25">
      <c r="AO675" s="214">
        <f>SUM(AO639:AO671)</f>
        <v>19.549279391000002</v>
      </c>
      <c r="AP675" s="214">
        <f>SUM(AP639:AP671)</f>
        <v>18.46569792</v>
      </c>
      <c r="AQ675" s="214">
        <f>SUM(AQ639:AQ671)</f>
        <v>64.515669675999987</v>
      </c>
    </row>
  </sheetData>
  <autoFilter ref="AZ3:AZ671"/>
  <mergeCells count="31">
    <mergeCell ref="T2:T3"/>
    <mergeCell ref="N1:N3"/>
    <mergeCell ref="A1:A3"/>
    <mergeCell ref="B1:B3"/>
    <mergeCell ref="C1:C3"/>
    <mergeCell ref="D1:D3"/>
    <mergeCell ref="F1:F3"/>
    <mergeCell ref="H1:H3"/>
    <mergeCell ref="E1:E3"/>
    <mergeCell ref="G1:G3"/>
    <mergeCell ref="I1:I3"/>
    <mergeCell ref="J1:J3"/>
    <mergeCell ref="K1:K3"/>
    <mergeCell ref="L1:L3"/>
    <mergeCell ref="M1:M3"/>
    <mergeCell ref="O318:O319"/>
    <mergeCell ref="O329:O330"/>
    <mergeCell ref="O456:O460"/>
    <mergeCell ref="AY1:AY3"/>
    <mergeCell ref="O1:O3"/>
    <mergeCell ref="P1:W1"/>
    <mergeCell ref="AC1:AI1"/>
    <mergeCell ref="P2:P3"/>
    <mergeCell ref="AC2:AC3"/>
    <mergeCell ref="AJ2:AJ3"/>
    <mergeCell ref="AW1:AW3"/>
    <mergeCell ref="AX1:AX3"/>
    <mergeCell ref="X2:AB2"/>
    <mergeCell ref="AR2:AV2"/>
    <mergeCell ref="AJ1:AV1"/>
    <mergeCell ref="AN2:AN3"/>
  </mergeCells>
  <conditionalFormatting sqref="D7:D8 D636:E638 D317:D342">
    <cfRule type="containsText" dxfId="3828" priority="4777" operator="containsText" text="DPR not submitted">
      <formula>NOT(ISERROR(SEARCH("DPR not submitted",D7)))</formula>
    </cfRule>
    <cfRule type="containsText" dxfId="3827" priority="4778" operator="containsText" text="Yet to be approved">
      <formula>NOT(ISERROR(SEARCH("Yet to be approved",D7)))</formula>
    </cfRule>
  </conditionalFormatting>
  <conditionalFormatting sqref="E8">
    <cfRule type="containsText" dxfId="3826" priority="4872" operator="containsText" text="DPR not submitted">
      <formula>NOT(ISERROR(SEARCH("DPR not submitted",E8)))</formula>
    </cfRule>
    <cfRule type="containsText" dxfId="3825" priority="4873" operator="containsText" text="Yet to be approved">
      <formula>NOT(ISERROR(SEARCH("Yet to be approved",E8)))</formula>
    </cfRule>
  </conditionalFormatting>
  <conditionalFormatting sqref="D94">
    <cfRule type="containsText" dxfId="3824" priority="3483" operator="containsText" text="DPR not submitted">
      <formula>NOT(ISERROR(SEARCH("DPR not submitted",D94)))</formula>
    </cfRule>
    <cfRule type="containsText" dxfId="3823" priority="3484" operator="containsText" text="Yet to be approved">
      <formula>NOT(ISERROR(SEARCH("Yet to be approved",D94)))</formula>
    </cfRule>
  </conditionalFormatting>
  <conditionalFormatting sqref="D9:D24">
    <cfRule type="containsText" dxfId="3822" priority="4326" operator="containsText" text="DPR not submitted">
      <formula>NOT(ISERROR(SEARCH("DPR not submitted",D9)))</formula>
    </cfRule>
    <cfRule type="containsText" dxfId="3821" priority="4327" operator="containsText" text="Yet to be approved">
      <formula>NOT(ISERROR(SEARCH("Yet to be approved",D9)))</formula>
    </cfRule>
  </conditionalFormatting>
  <conditionalFormatting sqref="E9:E24">
    <cfRule type="containsText" dxfId="3820" priority="4328" operator="containsText" text="DPR not submitted">
      <formula>NOT(ISERROR(SEARCH("DPR not submitted",E9)))</formula>
    </cfRule>
    <cfRule type="containsText" dxfId="3819" priority="4329" operator="containsText" text="Yet to be approved">
      <formula>NOT(ISERROR(SEARCH("Yet to be approved",E9)))</formula>
    </cfRule>
  </conditionalFormatting>
  <conditionalFormatting sqref="D26:D37">
    <cfRule type="containsText" dxfId="3818" priority="4313" operator="containsText" text="DPR not submitted">
      <formula>NOT(ISERROR(SEARCH("DPR not submitted",D26)))</formula>
    </cfRule>
    <cfRule type="containsText" dxfId="3817" priority="4314" operator="containsText" text="Yet to be approved">
      <formula>NOT(ISERROR(SEARCH("Yet to be approved",D26)))</formula>
    </cfRule>
  </conditionalFormatting>
  <conditionalFormatting sqref="E26:E37">
    <cfRule type="containsText" dxfId="3816" priority="4315" operator="containsText" text="DPR not submitted">
      <formula>NOT(ISERROR(SEARCH("DPR not submitted",E26)))</formula>
    </cfRule>
    <cfRule type="containsText" dxfId="3815" priority="4316" operator="containsText" text="Yet to be approved">
      <formula>NOT(ISERROR(SEARCH("Yet to be approved",E26)))</formula>
    </cfRule>
  </conditionalFormatting>
  <conditionalFormatting sqref="D39:D43">
    <cfRule type="containsText" dxfId="3814" priority="4300" operator="containsText" text="DPR not submitted">
      <formula>NOT(ISERROR(SEARCH("DPR not submitted",D39)))</formula>
    </cfRule>
    <cfRule type="containsText" dxfId="3813" priority="4301" operator="containsText" text="Yet to be approved">
      <formula>NOT(ISERROR(SEARCH("Yet to be approved",D39)))</formula>
    </cfRule>
  </conditionalFormatting>
  <conditionalFormatting sqref="E39:E43">
    <cfRule type="containsText" dxfId="3812" priority="4302" operator="containsText" text="DPR not submitted">
      <formula>NOT(ISERROR(SEARCH("DPR not submitted",E39)))</formula>
    </cfRule>
    <cfRule type="containsText" dxfId="3811" priority="4303" operator="containsText" text="Yet to be approved">
      <formula>NOT(ISERROR(SEARCH("Yet to be approved",E39)))</formula>
    </cfRule>
  </conditionalFormatting>
  <conditionalFormatting sqref="D47">
    <cfRule type="containsText" dxfId="3810" priority="4287" operator="containsText" text="DPR not submitted">
      <formula>NOT(ISERROR(SEARCH("DPR not submitted",D47)))</formula>
    </cfRule>
    <cfRule type="containsText" dxfId="3809" priority="4288" operator="containsText" text="Yet to be approved">
      <formula>NOT(ISERROR(SEARCH("Yet to be approved",D47)))</formula>
    </cfRule>
  </conditionalFormatting>
  <conditionalFormatting sqref="E47">
    <cfRule type="containsText" dxfId="3808" priority="4289" operator="containsText" text="DPR not submitted">
      <formula>NOT(ISERROR(SEARCH("DPR not submitted",E47)))</formula>
    </cfRule>
    <cfRule type="containsText" dxfId="3807" priority="4290" operator="containsText" text="Yet to be approved">
      <formula>NOT(ISERROR(SEARCH("Yet to be approved",E47)))</formula>
    </cfRule>
  </conditionalFormatting>
  <conditionalFormatting sqref="D49">
    <cfRule type="containsText" dxfId="3806" priority="4274" operator="containsText" text="DPR not submitted">
      <formula>NOT(ISERROR(SEARCH("DPR not submitted",D49)))</formula>
    </cfRule>
    <cfRule type="containsText" dxfId="3805" priority="4275" operator="containsText" text="Yet to be approved">
      <formula>NOT(ISERROR(SEARCH("Yet to be approved",D49)))</formula>
    </cfRule>
  </conditionalFormatting>
  <conditionalFormatting sqref="E49">
    <cfRule type="containsText" dxfId="3804" priority="4276" operator="containsText" text="DPR not submitted">
      <formula>NOT(ISERROR(SEARCH("DPR not submitted",E49)))</formula>
    </cfRule>
    <cfRule type="containsText" dxfId="3803" priority="4277" operator="containsText" text="Yet to be approved">
      <formula>NOT(ISERROR(SEARCH("Yet to be approved",E49)))</formula>
    </cfRule>
  </conditionalFormatting>
  <conditionalFormatting sqref="D53:D55">
    <cfRule type="containsText" dxfId="3802" priority="4248" operator="containsText" text="DPR not submitted">
      <formula>NOT(ISERROR(SEARCH("DPR not submitted",D53)))</formula>
    </cfRule>
    <cfRule type="containsText" dxfId="3801" priority="4249" operator="containsText" text="Yet to be approved">
      <formula>NOT(ISERROR(SEARCH("Yet to be approved",D53)))</formula>
    </cfRule>
  </conditionalFormatting>
  <conditionalFormatting sqref="E53:E55">
    <cfRule type="containsText" dxfId="3800" priority="4250" operator="containsText" text="DPR not submitted">
      <formula>NOT(ISERROR(SEARCH("DPR not submitted",E53)))</formula>
    </cfRule>
    <cfRule type="containsText" dxfId="3799" priority="4251" operator="containsText" text="Yet to be approved">
      <formula>NOT(ISERROR(SEARCH("Yet to be approved",E53)))</formula>
    </cfRule>
  </conditionalFormatting>
  <conditionalFormatting sqref="D57:D59">
    <cfRule type="containsText" dxfId="3798" priority="4235" operator="containsText" text="DPR not submitted">
      <formula>NOT(ISERROR(SEARCH("DPR not submitted",D57)))</formula>
    </cfRule>
    <cfRule type="containsText" dxfId="3797" priority="4236" operator="containsText" text="Yet to be approved">
      <formula>NOT(ISERROR(SEARCH("Yet to be approved",D57)))</formula>
    </cfRule>
  </conditionalFormatting>
  <conditionalFormatting sqref="E57:E59">
    <cfRule type="containsText" dxfId="3796" priority="4237" operator="containsText" text="DPR not submitted">
      <formula>NOT(ISERROR(SEARCH("DPR not submitted",E57)))</formula>
    </cfRule>
    <cfRule type="containsText" dxfId="3795" priority="4238" operator="containsText" text="Yet to be approved">
      <formula>NOT(ISERROR(SEARCH("Yet to be approved",E57)))</formula>
    </cfRule>
  </conditionalFormatting>
  <conditionalFormatting sqref="D61:D62">
    <cfRule type="containsText" dxfId="3794" priority="4222" operator="containsText" text="DPR not submitted">
      <formula>NOT(ISERROR(SEARCH("DPR not submitted",D61)))</formula>
    </cfRule>
    <cfRule type="containsText" dxfId="3793" priority="4223" operator="containsText" text="Yet to be approved">
      <formula>NOT(ISERROR(SEARCH("Yet to be approved",D61)))</formula>
    </cfRule>
  </conditionalFormatting>
  <conditionalFormatting sqref="E61:E62">
    <cfRule type="containsText" dxfId="3792" priority="4224" operator="containsText" text="DPR not submitted">
      <formula>NOT(ISERROR(SEARCH("DPR not submitted",E61)))</formula>
    </cfRule>
    <cfRule type="containsText" dxfId="3791" priority="4225" operator="containsText" text="Yet to be approved">
      <formula>NOT(ISERROR(SEARCH("Yet to be approved",E61)))</formula>
    </cfRule>
  </conditionalFormatting>
  <conditionalFormatting sqref="D64:D67">
    <cfRule type="containsText" dxfId="3790" priority="4209" operator="containsText" text="DPR not submitted">
      <formula>NOT(ISERROR(SEARCH("DPR not submitted",D64)))</formula>
    </cfRule>
    <cfRule type="containsText" dxfId="3789" priority="4210" operator="containsText" text="Yet to be approved">
      <formula>NOT(ISERROR(SEARCH("Yet to be approved",D64)))</formula>
    </cfRule>
  </conditionalFormatting>
  <conditionalFormatting sqref="E64:E67">
    <cfRule type="containsText" dxfId="3788" priority="4211" operator="containsText" text="DPR not submitted">
      <formula>NOT(ISERROR(SEARCH("DPR not submitted",E64)))</formula>
    </cfRule>
    <cfRule type="containsText" dxfId="3787" priority="4212" operator="containsText" text="Yet to be approved">
      <formula>NOT(ISERROR(SEARCH("Yet to be approved",E64)))</formula>
    </cfRule>
  </conditionalFormatting>
  <conditionalFormatting sqref="D69:D78">
    <cfRule type="containsText" dxfId="3786" priority="4196" operator="containsText" text="DPR not submitted">
      <formula>NOT(ISERROR(SEARCH("DPR not submitted",D69)))</formula>
    </cfRule>
    <cfRule type="containsText" dxfId="3785" priority="4197" operator="containsText" text="Yet to be approved">
      <formula>NOT(ISERROR(SEARCH("Yet to be approved",D69)))</formula>
    </cfRule>
  </conditionalFormatting>
  <conditionalFormatting sqref="E69:E78">
    <cfRule type="containsText" dxfId="3784" priority="4198" operator="containsText" text="DPR not submitted">
      <formula>NOT(ISERROR(SEARCH("DPR not submitted",E69)))</formula>
    </cfRule>
    <cfRule type="containsText" dxfId="3783" priority="4199" operator="containsText" text="Yet to be approved">
      <formula>NOT(ISERROR(SEARCH("Yet to be approved",E69)))</formula>
    </cfRule>
  </conditionalFormatting>
  <conditionalFormatting sqref="D80 D82">
    <cfRule type="containsText" dxfId="3782" priority="4183" operator="containsText" text="DPR not submitted">
      <formula>NOT(ISERROR(SEARCH("DPR not submitted",D80)))</formula>
    </cfRule>
    <cfRule type="containsText" dxfId="3781" priority="4184" operator="containsText" text="Yet to be approved">
      <formula>NOT(ISERROR(SEARCH("Yet to be approved",D80)))</formula>
    </cfRule>
  </conditionalFormatting>
  <conditionalFormatting sqref="E80 E82">
    <cfRule type="containsText" dxfId="3780" priority="4185" operator="containsText" text="DPR not submitted">
      <formula>NOT(ISERROR(SEARCH("DPR not submitted",E80)))</formula>
    </cfRule>
    <cfRule type="containsText" dxfId="3779" priority="4186" operator="containsText" text="Yet to be approved">
      <formula>NOT(ISERROR(SEARCH("Yet to be approved",E80)))</formula>
    </cfRule>
  </conditionalFormatting>
  <conditionalFormatting sqref="D84:D90">
    <cfRule type="containsText" dxfId="3778" priority="4170" operator="containsText" text="DPR not submitted">
      <formula>NOT(ISERROR(SEARCH("DPR not submitted",D84)))</formula>
    </cfRule>
    <cfRule type="containsText" dxfId="3777" priority="4171" operator="containsText" text="Yet to be approved">
      <formula>NOT(ISERROR(SEARCH("Yet to be approved",D84)))</formula>
    </cfRule>
  </conditionalFormatting>
  <conditionalFormatting sqref="E84:E90">
    <cfRule type="containsText" dxfId="3776" priority="4172" operator="containsText" text="DPR not submitted">
      <formula>NOT(ISERROR(SEARCH("DPR not submitted",E84)))</formula>
    </cfRule>
    <cfRule type="containsText" dxfId="3775" priority="4173" operator="containsText" text="Yet to be approved">
      <formula>NOT(ISERROR(SEARCH("Yet to be approved",E84)))</formula>
    </cfRule>
  </conditionalFormatting>
  <conditionalFormatting sqref="D92:D93">
    <cfRule type="containsText" dxfId="3774" priority="4157" operator="containsText" text="DPR not submitted">
      <formula>NOT(ISERROR(SEARCH("DPR not submitted",D92)))</formula>
    </cfRule>
    <cfRule type="containsText" dxfId="3773" priority="4158" operator="containsText" text="Yet to be approved">
      <formula>NOT(ISERROR(SEARCH("Yet to be approved",D92)))</formula>
    </cfRule>
  </conditionalFormatting>
  <conditionalFormatting sqref="E92:E93">
    <cfRule type="containsText" dxfId="3772" priority="4159" operator="containsText" text="DPR not submitted">
      <formula>NOT(ISERROR(SEARCH("DPR not submitted",E92)))</formula>
    </cfRule>
    <cfRule type="containsText" dxfId="3771" priority="4160" operator="containsText" text="Yet to be approved">
      <formula>NOT(ISERROR(SEARCH("Yet to be approved",E92)))</formula>
    </cfRule>
  </conditionalFormatting>
  <conditionalFormatting sqref="D95:D97">
    <cfRule type="containsText" dxfId="3770" priority="4144" operator="containsText" text="DPR not submitted">
      <formula>NOT(ISERROR(SEARCH("DPR not submitted",D95)))</formula>
    </cfRule>
    <cfRule type="containsText" dxfId="3769" priority="4145" operator="containsText" text="Yet to be approved">
      <formula>NOT(ISERROR(SEARCH("Yet to be approved",D95)))</formula>
    </cfRule>
  </conditionalFormatting>
  <conditionalFormatting sqref="E95:E97">
    <cfRule type="containsText" dxfId="3768" priority="4146" operator="containsText" text="DPR not submitted">
      <formula>NOT(ISERROR(SEARCH("DPR not submitted",E95)))</formula>
    </cfRule>
    <cfRule type="containsText" dxfId="3767" priority="4147" operator="containsText" text="Yet to be approved">
      <formula>NOT(ISERROR(SEARCH("Yet to be approved",E95)))</formula>
    </cfRule>
  </conditionalFormatting>
  <conditionalFormatting sqref="D99:D101">
    <cfRule type="containsText" dxfId="3766" priority="4131" operator="containsText" text="DPR not submitted">
      <formula>NOT(ISERROR(SEARCH("DPR not submitted",D99)))</formula>
    </cfRule>
    <cfRule type="containsText" dxfId="3765" priority="4132" operator="containsText" text="Yet to be approved">
      <formula>NOT(ISERROR(SEARCH("Yet to be approved",D99)))</formula>
    </cfRule>
  </conditionalFormatting>
  <conditionalFormatting sqref="E99:E101">
    <cfRule type="containsText" dxfId="3764" priority="4133" operator="containsText" text="DPR not submitted">
      <formula>NOT(ISERROR(SEARCH("DPR not submitted",E99)))</formula>
    </cfRule>
    <cfRule type="containsText" dxfId="3763" priority="4134" operator="containsText" text="Yet to be approved">
      <formula>NOT(ISERROR(SEARCH("Yet to be approved",E99)))</formula>
    </cfRule>
  </conditionalFormatting>
  <conditionalFormatting sqref="D105">
    <cfRule type="containsText" dxfId="3762" priority="4118" operator="containsText" text="DPR not submitted">
      <formula>NOT(ISERROR(SEARCH("DPR not submitted",D105)))</formula>
    </cfRule>
    <cfRule type="containsText" dxfId="3761" priority="4119" operator="containsText" text="Yet to be approved">
      <formula>NOT(ISERROR(SEARCH("Yet to be approved",D105)))</formula>
    </cfRule>
  </conditionalFormatting>
  <conditionalFormatting sqref="E105">
    <cfRule type="containsText" dxfId="3760" priority="4120" operator="containsText" text="DPR not submitted">
      <formula>NOT(ISERROR(SEARCH("DPR not submitted",E105)))</formula>
    </cfRule>
    <cfRule type="containsText" dxfId="3759" priority="4121" operator="containsText" text="Yet to be approved">
      <formula>NOT(ISERROR(SEARCH("Yet to be approved",E105)))</formula>
    </cfRule>
  </conditionalFormatting>
  <conditionalFormatting sqref="D107:D110">
    <cfRule type="containsText" dxfId="3758" priority="4105" operator="containsText" text="DPR not submitted">
      <formula>NOT(ISERROR(SEARCH("DPR not submitted",D107)))</formula>
    </cfRule>
    <cfRule type="containsText" dxfId="3757" priority="4106" operator="containsText" text="Yet to be approved">
      <formula>NOT(ISERROR(SEARCH("Yet to be approved",D107)))</formula>
    </cfRule>
  </conditionalFormatting>
  <conditionalFormatting sqref="E107:E110">
    <cfRule type="containsText" dxfId="3756" priority="4107" operator="containsText" text="DPR not submitted">
      <formula>NOT(ISERROR(SEARCH("DPR not submitted",E107)))</formula>
    </cfRule>
    <cfRule type="containsText" dxfId="3755" priority="4108" operator="containsText" text="Yet to be approved">
      <formula>NOT(ISERROR(SEARCH("Yet to be approved",E107)))</formula>
    </cfRule>
  </conditionalFormatting>
  <conditionalFormatting sqref="D112:D114">
    <cfRule type="containsText" dxfId="3754" priority="4092" operator="containsText" text="DPR not submitted">
      <formula>NOT(ISERROR(SEARCH("DPR not submitted",D112)))</formula>
    </cfRule>
    <cfRule type="containsText" dxfId="3753" priority="4093" operator="containsText" text="Yet to be approved">
      <formula>NOT(ISERROR(SEARCH("Yet to be approved",D112)))</formula>
    </cfRule>
  </conditionalFormatting>
  <conditionalFormatting sqref="E112:E114">
    <cfRule type="containsText" dxfId="3752" priority="4094" operator="containsText" text="DPR not submitted">
      <formula>NOT(ISERROR(SEARCH("DPR not submitted",E112)))</formula>
    </cfRule>
    <cfRule type="containsText" dxfId="3751" priority="4095" operator="containsText" text="Yet to be approved">
      <formula>NOT(ISERROR(SEARCH("Yet to be approved",E112)))</formula>
    </cfRule>
  </conditionalFormatting>
  <conditionalFormatting sqref="D116:D120">
    <cfRule type="containsText" dxfId="3750" priority="4079" operator="containsText" text="DPR not submitted">
      <formula>NOT(ISERROR(SEARCH("DPR not submitted",D116)))</formula>
    </cfRule>
    <cfRule type="containsText" dxfId="3749" priority="4080" operator="containsText" text="Yet to be approved">
      <formula>NOT(ISERROR(SEARCH("Yet to be approved",D116)))</formula>
    </cfRule>
  </conditionalFormatting>
  <conditionalFormatting sqref="E116:E120">
    <cfRule type="containsText" dxfId="3748" priority="4081" operator="containsText" text="DPR not submitted">
      <formula>NOT(ISERROR(SEARCH("DPR not submitted",E116)))</formula>
    </cfRule>
    <cfRule type="containsText" dxfId="3747" priority="4082" operator="containsText" text="Yet to be approved">
      <formula>NOT(ISERROR(SEARCH("Yet to be approved",E116)))</formula>
    </cfRule>
  </conditionalFormatting>
  <conditionalFormatting sqref="D122:D127">
    <cfRule type="containsText" dxfId="3746" priority="4066" operator="containsText" text="DPR not submitted">
      <formula>NOT(ISERROR(SEARCH("DPR not submitted",D122)))</formula>
    </cfRule>
    <cfRule type="containsText" dxfId="3745" priority="4067" operator="containsText" text="Yet to be approved">
      <formula>NOT(ISERROR(SEARCH("Yet to be approved",D122)))</formula>
    </cfRule>
  </conditionalFormatting>
  <conditionalFormatting sqref="E122:E127">
    <cfRule type="containsText" dxfId="3744" priority="4068" operator="containsText" text="DPR not submitted">
      <formula>NOT(ISERROR(SEARCH("DPR not submitted",E122)))</formula>
    </cfRule>
    <cfRule type="containsText" dxfId="3743" priority="4069" operator="containsText" text="Yet to be approved">
      <formula>NOT(ISERROR(SEARCH("Yet to be approved",E122)))</formula>
    </cfRule>
  </conditionalFormatting>
  <conditionalFormatting sqref="D129 D133 D131">
    <cfRule type="containsText" dxfId="3742" priority="4053" operator="containsText" text="DPR not submitted">
      <formula>NOT(ISERROR(SEARCH("DPR not submitted",D129)))</formula>
    </cfRule>
    <cfRule type="containsText" dxfId="3741" priority="4054" operator="containsText" text="Yet to be approved">
      <formula>NOT(ISERROR(SEARCH("Yet to be approved",D129)))</formula>
    </cfRule>
  </conditionalFormatting>
  <conditionalFormatting sqref="E129 E133 E131">
    <cfRule type="containsText" dxfId="3740" priority="4055" operator="containsText" text="DPR not submitted">
      <formula>NOT(ISERROR(SEARCH("DPR not submitted",E129)))</formula>
    </cfRule>
    <cfRule type="containsText" dxfId="3739" priority="4056" operator="containsText" text="Yet to be approved">
      <formula>NOT(ISERROR(SEARCH("Yet to be approved",E129)))</formula>
    </cfRule>
  </conditionalFormatting>
  <conditionalFormatting sqref="D135:D138">
    <cfRule type="containsText" dxfId="3738" priority="4040" operator="containsText" text="DPR not submitted">
      <formula>NOT(ISERROR(SEARCH("DPR not submitted",D135)))</formula>
    </cfRule>
    <cfRule type="containsText" dxfId="3737" priority="4041" operator="containsText" text="Yet to be approved">
      <formula>NOT(ISERROR(SEARCH("Yet to be approved",D135)))</formula>
    </cfRule>
  </conditionalFormatting>
  <conditionalFormatting sqref="E135:E138">
    <cfRule type="containsText" dxfId="3736" priority="4042" operator="containsText" text="DPR not submitted">
      <formula>NOT(ISERROR(SEARCH("DPR not submitted",E135)))</formula>
    </cfRule>
    <cfRule type="containsText" dxfId="3735" priority="4043" operator="containsText" text="Yet to be approved">
      <formula>NOT(ISERROR(SEARCH("Yet to be approved",E135)))</formula>
    </cfRule>
  </conditionalFormatting>
  <conditionalFormatting sqref="D140:D143">
    <cfRule type="containsText" dxfId="3734" priority="4027" operator="containsText" text="DPR not submitted">
      <formula>NOT(ISERROR(SEARCH("DPR not submitted",D140)))</formula>
    </cfRule>
    <cfRule type="containsText" dxfId="3733" priority="4028" operator="containsText" text="Yet to be approved">
      <formula>NOT(ISERROR(SEARCH("Yet to be approved",D140)))</formula>
    </cfRule>
  </conditionalFormatting>
  <conditionalFormatting sqref="E140:E143">
    <cfRule type="containsText" dxfId="3732" priority="4029" operator="containsText" text="DPR not submitted">
      <formula>NOT(ISERROR(SEARCH("DPR not submitted",E140)))</formula>
    </cfRule>
    <cfRule type="containsText" dxfId="3731" priority="4030" operator="containsText" text="Yet to be approved">
      <formula>NOT(ISERROR(SEARCH("Yet to be approved",E140)))</formula>
    </cfRule>
  </conditionalFormatting>
  <conditionalFormatting sqref="D145">
    <cfRule type="containsText" dxfId="3730" priority="4014" operator="containsText" text="DPR not submitted">
      <formula>NOT(ISERROR(SEARCH("DPR not submitted",D145)))</formula>
    </cfRule>
    <cfRule type="containsText" dxfId="3729" priority="4015" operator="containsText" text="Yet to be approved">
      <formula>NOT(ISERROR(SEARCH("Yet to be approved",D145)))</formula>
    </cfRule>
  </conditionalFormatting>
  <conditionalFormatting sqref="E145">
    <cfRule type="containsText" dxfId="3728" priority="4016" operator="containsText" text="DPR not submitted">
      <formula>NOT(ISERROR(SEARCH("DPR not submitted",E145)))</formula>
    </cfRule>
    <cfRule type="containsText" dxfId="3727" priority="4017" operator="containsText" text="Yet to be approved">
      <formula>NOT(ISERROR(SEARCH("Yet to be approved",E145)))</formula>
    </cfRule>
  </conditionalFormatting>
  <conditionalFormatting sqref="D147">
    <cfRule type="containsText" dxfId="3726" priority="4001" operator="containsText" text="DPR not submitted">
      <formula>NOT(ISERROR(SEARCH("DPR not submitted",D147)))</formula>
    </cfRule>
    <cfRule type="containsText" dxfId="3725" priority="4002" operator="containsText" text="Yet to be approved">
      <formula>NOT(ISERROR(SEARCH("Yet to be approved",D147)))</formula>
    </cfRule>
  </conditionalFormatting>
  <conditionalFormatting sqref="E147">
    <cfRule type="containsText" dxfId="3724" priority="4003" operator="containsText" text="DPR not submitted">
      <formula>NOT(ISERROR(SEARCH("DPR not submitted",E147)))</formula>
    </cfRule>
    <cfRule type="containsText" dxfId="3723" priority="4004" operator="containsText" text="Yet to be approved">
      <formula>NOT(ISERROR(SEARCH("Yet to be approved",E147)))</formula>
    </cfRule>
  </conditionalFormatting>
  <conditionalFormatting sqref="D149:D151">
    <cfRule type="containsText" dxfId="3722" priority="3988" operator="containsText" text="DPR not submitted">
      <formula>NOT(ISERROR(SEARCH("DPR not submitted",D149)))</formula>
    </cfRule>
    <cfRule type="containsText" dxfId="3721" priority="3989" operator="containsText" text="Yet to be approved">
      <formula>NOT(ISERROR(SEARCH("Yet to be approved",D149)))</formula>
    </cfRule>
  </conditionalFormatting>
  <conditionalFormatting sqref="E149:E151">
    <cfRule type="containsText" dxfId="3720" priority="3990" operator="containsText" text="DPR not submitted">
      <formula>NOT(ISERROR(SEARCH("DPR not submitted",E149)))</formula>
    </cfRule>
    <cfRule type="containsText" dxfId="3719" priority="3991" operator="containsText" text="Yet to be approved">
      <formula>NOT(ISERROR(SEARCH("Yet to be approved",E149)))</formula>
    </cfRule>
  </conditionalFormatting>
  <conditionalFormatting sqref="D153 D155:D156">
    <cfRule type="containsText" dxfId="3718" priority="3975" operator="containsText" text="DPR not submitted">
      <formula>NOT(ISERROR(SEARCH("DPR not submitted",D153)))</formula>
    </cfRule>
    <cfRule type="containsText" dxfId="3717" priority="3976" operator="containsText" text="Yet to be approved">
      <formula>NOT(ISERROR(SEARCH("Yet to be approved",D153)))</formula>
    </cfRule>
  </conditionalFormatting>
  <conditionalFormatting sqref="E153 E155:E156">
    <cfRule type="containsText" dxfId="3716" priority="3977" operator="containsText" text="DPR not submitted">
      <formula>NOT(ISERROR(SEARCH("DPR not submitted",E153)))</formula>
    </cfRule>
    <cfRule type="containsText" dxfId="3715" priority="3978" operator="containsText" text="Yet to be approved">
      <formula>NOT(ISERROR(SEARCH("Yet to be approved",E153)))</formula>
    </cfRule>
  </conditionalFormatting>
  <conditionalFormatting sqref="D158:D161">
    <cfRule type="containsText" dxfId="3714" priority="3962" operator="containsText" text="DPR not submitted">
      <formula>NOT(ISERROR(SEARCH("DPR not submitted",D158)))</formula>
    </cfRule>
    <cfRule type="containsText" dxfId="3713" priority="3963" operator="containsText" text="Yet to be approved">
      <formula>NOT(ISERROR(SEARCH("Yet to be approved",D158)))</formula>
    </cfRule>
  </conditionalFormatting>
  <conditionalFormatting sqref="E158:E161">
    <cfRule type="containsText" dxfId="3712" priority="3964" operator="containsText" text="DPR not submitted">
      <formula>NOT(ISERROR(SEARCH("DPR not submitted",E158)))</formula>
    </cfRule>
    <cfRule type="containsText" dxfId="3711" priority="3965" operator="containsText" text="Yet to be approved">
      <formula>NOT(ISERROR(SEARCH("Yet to be approved",E158)))</formula>
    </cfRule>
  </conditionalFormatting>
  <conditionalFormatting sqref="D163:D164 D167">
    <cfRule type="containsText" dxfId="3710" priority="3949" operator="containsText" text="DPR not submitted">
      <formula>NOT(ISERROR(SEARCH("DPR not submitted",D163)))</formula>
    </cfRule>
    <cfRule type="containsText" dxfId="3709" priority="3950" operator="containsText" text="Yet to be approved">
      <formula>NOT(ISERROR(SEARCH("Yet to be approved",D163)))</formula>
    </cfRule>
  </conditionalFormatting>
  <conditionalFormatting sqref="E163:E164 E167">
    <cfRule type="containsText" dxfId="3708" priority="3951" operator="containsText" text="DPR not submitted">
      <formula>NOT(ISERROR(SEARCH("DPR not submitted",E163)))</formula>
    </cfRule>
    <cfRule type="containsText" dxfId="3707" priority="3952" operator="containsText" text="Yet to be approved">
      <formula>NOT(ISERROR(SEARCH("Yet to be approved",E163)))</formula>
    </cfRule>
  </conditionalFormatting>
  <conditionalFormatting sqref="D184">
    <cfRule type="containsText" dxfId="3706" priority="3923" operator="containsText" text="DPR not submitted">
      <formula>NOT(ISERROR(SEARCH("DPR not submitted",D184)))</formula>
    </cfRule>
    <cfRule type="containsText" dxfId="3705" priority="3924" operator="containsText" text="Yet to be approved">
      <formula>NOT(ISERROR(SEARCH("Yet to be approved",D184)))</formula>
    </cfRule>
  </conditionalFormatting>
  <conditionalFormatting sqref="E184">
    <cfRule type="containsText" dxfId="3704" priority="3925" operator="containsText" text="DPR not submitted">
      <formula>NOT(ISERROR(SEARCH("DPR not submitted",E184)))</formula>
    </cfRule>
    <cfRule type="containsText" dxfId="3703" priority="3926" operator="containsText" text="Yet to be approved">
      <formula>NOT(ISERROR(SEARCH("Yet to be approved",E184)))</formula>
    </cfRule>
  </conditionalFormatting>
  <conditionalFormatting sqref="D187">
    <cfRule type="containsText" dxfId="3702" priority="3910" operator="containsText" text="DPR not submitted">
      <formula>NOT(ISERROR(SEARCH("DPR not submitted",D187)))</formula>
    </cfRule>
    <cfRule type="containsText" dxfId="3701" priority="3911" operator="containsText" text="Yet to be approved">
      <formula>NOT(ISERROR(SEARCH("Yet to be approved",D187)))</formula>
    </cfRule>
  </conditionalFormatting>
  <conditionalFormatting sqref="E187">
    <cfRule type="containsText" dxfId="3700" priority="3912" operator="containsText" text="DPR not submitted">
      <formula>NOT(ISERROR(SEARCH("DPR not submitted",E187)))</formula>
    </cfRule>
    <cfRule type="containsText" dxfId="3699" priority="3913" operator="containsText" text="Yet to be approved">
      <formula>NOT(ISERROR(SEARCH("Yet to be approved",E187)))</formula>
    </cfRule>
  </conditionalFormatting>
  <conditionalFormatting sqref="D190">
    <cfRule type="containsText" dxfId="3698" priority="3897" operator="containsText" text="DPR not submitted">
      <formula>NOT(ISERROR(SEARCH("DPR not submitted",D190)))</formula>
    </cfRule>
    <cfRule type="containsText" dxfId="3697" priority="3898" operator="containsText" text="Yet to be approved">
      <formula>NOT(ISERROR(SEARCH("Yet to be approved",D190)))</formula>
    </cfRule>
  </conditionalFormatting>
  <conditionalFormatting sqref="E190">
    <cfRule type="containsText" dxfId="3696" priority="3899" operator="containsText" text="DPR not submitted">
      <formula>NOT(ISERROR(SEARCH("DPR not submitted",E190)))</formula>
    </cfRule>
    <cfRule type="containsText" dxfId="3695" priority="3900" operator="containsText" text="Yet to be approved">
      <formula>NOT(ISERROR(SEARCH("Yet to be approved",E190)))</formula>
    </cfRule>
  </conditionalFormatting>
  <conditionalFormatting sqref="D193">
    <cfRule type="containsText" dxfId="3694" priority="3884" operator="containsText" text="DPR not submitted">
      <formula>NOT(ISERROR(SEARCH("DPR not submitted",D193)))</formula>
    </cfRule>
    <cfRule type="containsText" dxfId="3693" priority="3885" operator="containsText" text="Yet to be approved">
      <formula>NOT(ISERROR(SEARCH("Yet to be approved",D193)))</formula>
    </cfRule>
  </conditionalFormatting>
  <conditionalFormatting sqref="E193">
    <cfRule type="containsText" dxfId="3692" priority="3886" operator="containsText" text="DPR not submitted">
      <formula>NOT(ISERROR(SEARCH("DPR not submitted",E193)))</formula>
    </cfRule>
    <cfRule type="containsText" dxfId="3691" priority="3887" operator="containsText" text="Yet to be approved">
      <formula>NOT(ISERROR(SEARCH("Yet to be approved",E193)))</formula>
    </cfRule>
  </conditionalFormatting>
  <conditionalFormatting sqref="D199">
    <cfRule type="containsText" dxfId="3690" priority="3845" operator="containsText" text="DPR not submitted">
      <formula>NOT(ISERROR(SEARCH("DPR not submitted",D199)))</formula>
    </cfRule>
    <cfRule type="containsText" dxfId="3689" priority="3846" operator="containsText" text="Yet to be approved">
      <formula>NOT(ISERROR(SEARCH("Yet to be approved",D199)))</formula>
    </cfRule>
  </conditionalFormatting>
  <conditionalFormatting sqref="D196">
    <cfRule type="containsText" dxfId="3688" priority="3858" operator="containsText" text="DPR not submitted">
      <formula>NOT(ISERROR(SEARCH("DPR not submitted",D196)))</formula>
    </cfRule>
    <cfRule type="containsText" dxfId="3687" priority="3859" operator="containsText" text="Yet to be approved">
      <formula>NOT(ISERROR(SEARCH("Yet to be approved",D196)))</formula>
    </cfRule>
  </conditionalFormatting>
  <conditionalFormatting sqref="E196">
    <cfRule type="containsText" dxfId="3686" priority="3860" operator="containsText" text="DPR not submitted">
      <formula>NOT(ISERROR(SEARCH("DPR not submitted",E196)))</formula>
    </cfRule>
    <cfRule type="containsText" dxfId="3685" priority="3861" operator="containsText" text="Yet to be approved">
      <formula>NOT(ISERROR(SEARCH("Yet to be approved",E196)))</formula>
    </cfRule>
  </conditionalFormatting>
  <conditionalFormatting sqref="E199">
    <cfRule type="containsText" dxfId="3684" priority="3847" operator="containsText" text="DPR not submitted">
      <formula>NOT(ISERROR(SEARCH("DPR not submitted",E199)))</formula>
    </cfRule>
    <cfRule type="containsText" dxfId="3683" priority="3848" operator="containsText" text="Yet to be approved">
      <formula>NOT(ISERROR(SEARCH("Yet to be approved",E199)))</formula>
    </cfRule>
  </conditionalFormatting>
  <conditionalFormatting sqref="E209">
    <cfRule type="containsText" dxfId="3682" priority="3782" operator="containsText" text="DPR not submitted">
      <formula>NOT(ISERROR(SEARCH("DPR not submitted",E209)))</formula>
    </cfRule>
    <cfRule type="containsText" dxfId="3681" priority="3783" operator="containsText" text="Yet to be approved">
      <formula>NOT(ISERROR(SEARCH("Yet to be approved",E209)))</formula>
    </cfRule>
  </conditionalFormatting>
  <conditionalFormatting sqref="E210">
    <cfRule type="containsText" dxfId="3680" priority="3769" operator="containsText" text="DPR not submitted">
      <formula>NOT(ISERROR(SEARCH("DPR not submitted",E210)))</formula>
    </cfRule>
    <cfRule type="containsText" dxfId="3679" priority="3770" operator="containsText" text="Yet to be approved">
      <formula>NOT(ISERROR(SEARCH("Yet to be approved",E210)))</formula>
    </cfRule>
  </conditionalFormatting>
  <conditionalFormatting sqref="D207">
    <cfRule type="containsText" dxfId="3678" priority="3793" operator="containsText" text="DPR not submitted">
      <formula>NOT(ISERROR(SEARCH("DPR not submitted",D207)))</formula>
    </cfRule>
    <cfRule type="containsText" dxfId="3677" priority="3794" operator="containsText" text="Yet to be approved">
      <formula>NOT(ISERROR(SEARCH("Yet to be approved",D207)))</formula>
    </cfRule>
  </conditionalFormatting>
  <conditionalFormatting sqref="D205">
    <cfRule type="containsText" dxfId="3676" priority="3806" operator="containsText" text="DPR not submitted">
      <formula>NOT(ISERROR(SEARCH("DPR not submitted",D205)))</formula>
    </cfRule>
    <cfRule type="containsText" dxfId="3675" priority="3807" operator="containsText" text="Yet to be approved">
      <formula>NOT(ISERROR(SEARCH("Yet to be approved",D205)))</formula>
    </cfRule>
  </conditionalFormatting>
  <conditionalFormatting sqref="E205">
    <cfRule type="containsText" dxfId="3674" priority="3808" operator="containsText" text="DPR not submitted">
      <formula>NOT(ISERROR(SEARCH("DPR not submitted",E205)))</formula>
    </cfRule>
    <cfRule type="containsText" dxfId="3673" priority="3809" operator="containsText" text="Yet to be approved">
      <formula>NOT(ISERROR(SEARCH("Yet to be approved",E205)))</formula>
    </cfRule>
  </conditionalFormatting>
  <conditionalFormatting sqref="E207">
    <cfRule type="containsText" dxfId="3672" priority="3795" operator="containsText" text="DPR not submitted">
      <formula>NOT(ISERROR(SEARCH("DPR not submitted",E207)))</formula>
    </cfRule>
    <cfRule type="containsText" dxfId="3671" priority="3796" operator="containsText" text="Yet to be approved">
      <formula>NOT(ISERROR(SEARCH("Yet to be approved",E207)))</formula>
    </cfRule>
  </conditionalFormatting>
  <conditionalFormatting sqref="D209">
    <cfRule type="containsText" dxfId="3670" priority="3780" operator="containsText" text="DPR not submitted">
      <formula>NOT(ISERROR(SEARCH("DPR not submitted",D209)))</formula>
    </cfRule>
    <cfRule type="containsText" dxfId="3669" priority="3781" operator="containsText" text="Yet to be approved">
      <formula>NOT(ISERROR(SEARCH("Yet to be approved",D209)))</formula>
    </cfRule>
  </conditionalFormatting>
  <conditionalFormatting sqref="D210">
    <cfRule type="containsText" dxfId="3668" priority="3767" operator="containsText" text="DPR not submitted">
      <formula>NOT(ISERROR(SEARCH("DPR not submitted",D210)))</formula>
    </cfRule>
    <cfRule type="containsText" dxfId="3667" priority="3768" operator="containsText" text="Yet to be approved">
      <formula>NOT(ISERROR(SEARCH("Yet to be approved",D210)))</formula>
    </cfRule>
  </conditionalFormatting>
  <conditionalFormatting sqref="D212:D213">
    <cfRule type="containsText" dxfId="3666" priority="3754" operator="containsText" text="DPR not submitted">
      <formula>NOT(ISERROR(SEARCH("DPR not submitted",D212)))</formula>
    </cfRule>
    <cfRule type="containsText" dxfId="3665" priority="3755" operator="containsText" text="Yet to be approved">
      <formula>NOT(ISERROR(SEARCH("Yet to be approved",D212)))</formula>
    </cfRule>
  </conditionalFormatting>
  <conditionalFormatting sqref="E212:E213">
    <cfRule type="containsText" dxfId="3664" priority="3756" operator="containsText" text="DPR not submitted">
      <formula>NOT(ISERROR(SEARCH("DPR not submitted",E212)))</formula>
    </cfRule>
    <cfRule type="containsText" dxfId="3663" priority="3757" operator="containsText" text="Yet to be approved">
      <formula>NOT(ISERROR(SEARCH("Yet to be approved",E212)))</formula>
    </cfRule>
  </conditionalFormatting>
  <conditionalFormatting sqref="D215">
    <cfRule type="containsText" dxfId="3662" priority="3741" operator="containsText" text="DPR not submitted">
      <formula>NOT(ISERROR(SEARCH("DPR not submitted",D215)))</formula>
    </cfRule>
    <cfRule type="containsText" dxfId="3661" priority="3742" operator="containsText" text="Yet to be approved">
      <formula>NOT(ISERROR(SEARCH("Yet to be approved",D215)))</formula>
    </cfRule>
  </conditionalFormatting>
  <conditionalFormatting sqref="E215">
    <cfRule type="containsText" dxfId="3660" priority="3743" operator="containsText" text="DPR not submitted">
      <formula>NOT(ISERROR(SEARCH("DPR not submitted",E215)))</formula>
    </cfRule>
    <cfRule type="containsText" dxfId="3659" priority="3744" operator="containsText" text="Yet to be approved">
      <formula>NOT(ISERROR(SEARCH("Yet to be approved",E215)))</formula>
    </cfRule>
  </conditionalFormatting>
  <conditionalFormatting sqref="D217">
    <cfRule type="containsText" dxfId="3658" priority="3728" operator="containsText" text="DPR not submitted">
      <formula>NOT(ISERROR(SEARCH("DPR not submitted",D217)))</formula>
    </cfRule>
    <cfRule type="containsText" dxfId="3657" priority="3729" operator="containsText" text="Yet to be approved">
      <formula>NOT(ISERROR(SEARCH("Yet to be approved",D217)))</formula>
    </cfRule>
  </conditionalFormatting>
  <conditionalFormatting sqref="E217">
    <cfRule type="containsText" dxfId="3656" priority="3730" operator="containsText" text="DPR not submitted">
      <formula>NOT(ISERROR(SEARCH("DPR not submitted",E217)))</formula>
    </cfRule>
    <cfRule type="containsText" dxfId="3655" priority="3731" operator="containsText" text="Yet to be approved">
      <formula>NOT(ISERROR(SEARCH("Yet to be approved",E217)))</formula>
    </cfRule>
  </conditionalFormatting>
  <conditionalFormatting sqref="D219:D221">
    <cfRule type="containsText" dxfId="3654" priority="3715" operator="containsText" text="DPR not submitted">
      <formula>NOT(ISERROR(SEARCH("DPR not submitted",D219)))</formula>
    </cfRule>
    <cfRule type="containsText" dxfId="3653" priority="3716" operator="containsText" text="Yet to be approved">
      <formula>NOT(ISERROR(SEARCH("Yet to be approved",D219)))</formula>
    </cfRule>
  </conditionalFormatting>
  <conditionalFormatting sqref="E219:E221">
    <cfRule type="containsText" dxfId="3652" priority="3717" operator="containsText" text="DPR not submitted">
      <formula>NOT(ISERROR(SEARCH("DPR not submitted",E219)))</formula>
    </cfRule>
    <cfRule type="containsText" dxfId="3651" priority="3718" operator="containsText" text="Yet to be approved">
      <formula>NOT(ISERROR(SEARCH("Yet to be approved",E219)))</formula>
    </cfRule>
  </conditionalFormatting>
  <conditionalFormatting sqref="D225:D227">
    <cfRule type="containsText" dxfId="3650" priority="3689" operator="containsText" text="DPR not submitted">
      <formula>NOT(ISERROR(SEARCH("DPR not submitted",D225)))</formula>
    </cfRule>
    <cfRule type="containsText" dxfId="3649" priority="3690" operator="containsText" text="Yet to be approved">
      <formula>NOT(ISERROR(SEARCH("Yet to be approved",D225)))</formula>
    </cfRule>
  </conditionalFormatting>
  <conditionalFormatting sqref="E225:E227">
    <cfRule type="containsText" dxfId="3648" priority="3691" operator="containsText" text="DPR not submitted">
      <formula>NOT(ISERROR(SEARCH("DPR not submitted",E225)))</formula>
    </cfRule>
    <cfRule type="containsText" dxfId="3647" priority="3692" operator="containsText" text="Yet to be approved">
      <formula>NOT(ISERROR(SEARCH("Yet to be approved",E225)))</formula>
    </cfRule>
  </conditionalFormatting>
  <conditionalFormatting sqref="D231">
    <cfRule type="containsText" dxfId="3646" priority="3676" operator="containsText" text="DPR not submitted">
      <formula>NOT(ISERROR(SEARCH("DPR not submitted",D231)))</formula>
    </cfRule>
    <cfRule type="containsText" dxfId="3645" priority="3677" operator="containsText" text="Yet to be approved">
      <formula>NOT(ISERROR(SEARCH("Yet to be approved",D231)))</formula>
    </cfRule>
  </conditionalFormatting>
  <conditionalFormatting sqref="E231">
    <cfRule type="containsText" dxfId="3644" priority="3678" operator="containsText" text="DPR not submitted">
      <formula>NOT(ISERROR(SEARCH("DPR not submitted",E231)))</formula>
    </cfRule>
    <cfRule type="containsText" dxfId="3643" priority="3679" operator="containsText" text="Yet to be approved">
      <formula>NOT(ISERROR(SEARCH("Yet to be approved",E231)))</formula>
    </cfRule>
  </conditionalFormatting>
  <conditionalFormatting sqref="D235">
    <cfRule type="containsText" dxfId="3642" priority="3663" operator="containsText" text="DPR not submitted">
      <formula>NOT(ISERROR(SEARCH("DPR not submitted",D235)))</formula>
    </cfRule>
    <cfRule type="containsText" dxfId="3641" priority="3664" operator="containsText" text="Yet to be approved">
      <formula>NOT(ISERROR(SEARCH("Yet to be approved",D235)))</formula>
    </cfRule>
  </conditionalFormatting>
  <conditionalFormatting sqref="E235">
    <cfRule type="containsText" dxfId="3640" priority="3665" operator="containsText" text="DPR not submitted">
      <formula>NOT(ISERROR(SEARCH("DPR not submitted",E235)))</formula>
    </cfRule>
    <cfRule type="containsText" dxfId="3639" priority="3666" operator="containsText" text="Yet to be approved">
      <formula>NOT(ISERROR(SEARCH("Yet to be approved",E235)))</formula>
    </cfRule>
  </conditionalFormatting>
  <conditionalFormatting sqref="D240">
    <cfRule type="containsText" dxfId="3638" priority="3650" operator="containsText" text="DPR not submitted">
      <formula>NOT(ISERROR(SEARCH("DPR not submitted",D240)))</formula>
    </cfRule>
    <cfRule type="containsText" dxfId="3637" priority="3651" operator="containsText" text="Yet to be approved">
      <formula>NOT(ISERROR(SEARCH("Yet to be approved",D240)))</formula>
    </cfRule>
  </conditionalFormatting>
  <conditionalFormatting sqref="E240">
    <cfRule type="containsText" dxfId="3636" priority="3652" operator="containsText" text="DPR not submitted">
      <formula>NOT(ISERROR(SEARCH("DPR not submitted",E240)))</formula>
    </cfRule>
    <cfRule type="containsText" dxfId="3635" priority="3653" operator="containsText" text="Yet to be approved">
      <formula>NOT(ISERROR(SEARCH("Yet to be approved",E240)))</formula>
    </cfRule>
  </conditionalFormatting>
  <conditionalFormatting sqref="D243">
    <cfRule type="containsText" dxfId="3634" priority="3637" operator="containsText" text="DPR not submitted">
      <formula>NOT(ISERROR(SEARCH("DPR not submitted",D243)))</formula>
    </cfRule>
    <cfRule type="containsText" dxfId="3633" priority="3638" operator="containsText" text="Yet to be approved">
      <formula>NOT(ISERROR(SEARCH("Yet to be approved",D243)))</formula>
    </cfRule>
  </conditionalFormatting>
  <conditionalFormatting sqref="E243">
    <cfRule type="containsText" dxfId="3632" priority="3639" operator="containsText" text="DPR not submitted">
      <formula>NOT(ISERROR(SEARCH("DPR not submitted",E243)))</formula>
    </cfRule>
    <cfRule type="containsText" dxfId="3631" priority="3640" operator="containsText" text="Yet to be approved">
      <formula>NOT(ISERROR(SEARCH("Yet to be approved",E243)))</formula>
    </cfRule>
  </conditionalFormatting>
  <conditionalFormatting sqref="D249">
    <cfRule type="containsText" dxfId="3630" priority="3598" operator="containsText" text="DPR not submitted">
      <formula>NOT(ISERROR(SEARCH("DPR not submitted",D249)))</formula>
    </cfRule>
    <cfRule type="containsText" dxfId="3629" priority="3599" operator="containsText" text="Yet to be approved">
      <formula>NOT(ISERROR(SEARCH("Yet to be approved",D249)))</formula>
    </cfRule>
  </conditionalFormatting>
  <conditionalFormatting sqref="E249">
    <cfRule type="containsText" dxfId="3628" priority="3600" operator="containsText" text="DPR not submitted">
      <formula>NOT(ISERROR(SEARCH("DPR not submitted",E249)))</formula>
    </cfRule>
    <cfRule type="containsText" dxfId="3627" priority="3601" operator="containsText" text="Yet to be approved">
      <formula>NOT(ISERROR(SEARCH("Yet to be approved",E249)))</formula>
    </cfRule>
  </conditionalFormatting>
  <conditionalFormatting sqref="D309 D343">
    <cfRule type="containsText" dxfId="3626" priority="3585" operator="containsText" text="DPR not submitted">
      <formula>NOT(ISERROR(SEARCH("DPR not submitted",D309)))</formula>
    </cfRule>
    <cfRule type="containsText" dxfId="3625" priority="3586" operator="containsText" text="Yet to be approved">
      <formula>NOT(ISERROR(SEARCH("Yet to be approved",D309)))</formula>
    </cfRule>
  </conditionalFormatting>
  <conditionalFormatting sqref="E309 E343">
    <cfRule type="containsText" dxfId="3624" priority="3587" operator="containsText" text="DPR not submitted">
      <formula>NOT(ISERROR(SEARCH("DPR not submitted",E309)))</formula>
    </cfRule>
    <cfRule type="containsText" dxfId="3623" priority="3588" operator="containsText" text="Yet to be approved">
      <formula>NOT(ISERROR(SEARCH("Yet to be approved",E309)))</formula>
    </cfRule>
  </conditionalFormatting>
  <conditionalFormatting sqref="D255">
    <cfRule type="containsText" dxfId="3622" priority="3572" operator="containsText" text="DPR not submitted">
      <formula>NOT(ISERROR(SEARCH("DPR not submitted",D255)))</formula>
    </cfRule>
    <cfRule type="containsText" dxfId="3621" priority="3573" operator="containsText" text="Yet to be approved">
      <formula>NOT(ISERROR(SEARCH("Yet to be approved",D255)))</formula>
    </cfRule>
  </conditionalFormatting>
  <conditionalFormatting sqref="E255">
    <cfRule type="containsText" dxfId="3620" priority="3574" operator="containsText" text="DPR not submitted">
      <formula>NOT(ISERROR(SEARCH("DPR not submitted",E255)))</formula>
    </cfRule>
    <cfRule type="containsText" dxfId="3619" priority="3575" operator="containsText" text="Yet to be approved">
      <formula>NOT(ISERROR(SEARCH("Yet to be approved",E255)))</formula>
    </cfRule>
  </conditionalFormatting>
  <conditionalFormatting sqref="D48">
    <cfRule type="containsText" dxfId="3618" priority="3503" operator="containsText" text="DPR not submitted">
      <formula>NOT(ISERROR(SEARCH("DPR not submitted",D48)))</formula>
    </cfRule>
    <cfRule type="containsText" dxfId="3617" priority="3504" operator="containsText" text="Yet to be approved">
      <formula>NOT(ISERROR(SEARCH("Yet to be approved",D48)))</formula>
    </cfRule>
  </conditionalFormatting>
  <conditionalFormatting sqref="D25">
    <cfRule type="containsText" dxfId="3616" priority="3509" operator="containsText" text="DPR not submitted">
      <formula>NOT(ISERROR(SEARCH("DPR not submitted",D25)))</formula>
    </cfRule>
    <cfRule type="containsText" dxfId="3615" priority="3510" operator="containsText" text="Yet to be approved">
      <formula>NOT(ISERROR(SEARCH("Yet to be approved",D25)))</formula>
    </cfRule>
  </conditionalFormatting>
  <conditionalFormatting sqref="D38">
    <cfRule type="containsText" dxfId="3614" priority="3507" operator="containsText" text="DPR not submitted">
      <formula>NOT(ISERROR(SEARCH("DPR not submitted",D38)))</formula>
    </cfRule>
    <cfRule type="containsText" dxfId="3613" priority="3508" operator="containsText" text="Yet to be approved">
      <formula>NOT(ISERROR(SEARCH("Yet to be approved",D38)))</formula>
    </cfRule>
  </conditionalFormatting>
  <conditionalFormatting sqref="D44">
    <cfRule type="containsText" dxfId="3612" priority="3505" operator="containsText" text="DPR not submitted">
      <formula>NOT(ISERROR(SEARCH("DPR not submitted",D44)))</formula>
    </cfRule>
    <cfRule type="containsText" dxfId="3611" priority="3506" operator="containsText" text="Yet to be approved">
      <formula>NOT(ISERROR(SEARCH("Yet to be approved",D44)))</formula>
    </cfRule>
  </conditionalFormatting>
  <conditionalFormatting sqref="D52">
    <cfRule type="containsText" dxfId="3610" priority="3499" operator="containsText" text="DPR not submitted">
      <formula>NOT(ISERROR(SEARCH("DPR not submitted",D52)))</formula>
    </cfRule>
    <cfRule type="containsText" dxfId="3609" priority="3500" operator="containsText" text="Yet to be approved">
      <formula>NOT(ISERROR(SEARCH("Yet to be approved",D52)))</formula>
    </cfRule>
  </conditionalFormatting>
  <conditionalFormatting sqref="D56">
    <cfRule type="containsText" dxfId="3608" priority="3497" operator="containsText" text="DPR not submitted">
      <formula>NOT(ISERROR(SEARCH("DPR not submitted",D56)))</formula>
    </cfRule>
    <cfRule type="containsText" dxfId="3607" priority="3498" operator="containsText" text="Yet to be approved">
      <formula>NOT(ISERROR(SEARCH("Yet to be approved",D56)))</formula>
    </cfRule>
  </conditionalFormatting>
  <conditionalFormatting sqref="D60">
    <cfRule type="containsText" dxfId="3606" priority="3495" operator="containsText" text="DPR not submitted">
      <formula>NOT(ISERROR(SEARCH("DPR not submitted",D60)))</formula>
    </cfRule>
    <cfRule type="containsText" dxfId="3605" priority="3496" operator="containsText" text="Yet to be approved">
      <formula>NOT(ISERROR(SEARCH("Yet to be approved",D60)))</formula>
    </cfRule>
  </conditionalFormatting>
  <conditionalFormatting sqref="D63">
    <cfRule type="containsText" dxfId="3604" priority="3493" operator="containsText" text="DPR not submitted">
      <formula>NOT(ISERROR(SEARCH("DPR not submitted",D63)))</formula>
    </cfRule>
    <cfRule type="containsText" dxfId="3603" priority="3494" operator="containsText" text="Yet to be approved">
      <formula>NOT(ISERROR(SEARCH("Yet to be approved",D63)))</formula>
    </cfRule>
  </conditionalFormatting>
  <conditionalFormatting sqref="D68">
    <cfRule type="containsText" dxfId="3602" priority="3491" operator="containsText" text="DPR not submitted">
      <formula>NOT(ISERROR(SEARCH("DPR not submitted",D68)))</formula>
    </cfRule>
    <cfRule type="containsText" dxfId="3601" priority="3492" operator="containsText" text="Yet to be approved">
      <formula>NOT(ISERROR(SEARCH("Yet to be approved",D68)))</formula>
    </cfRule>
  </conditionalFormatting>
  <conditionalFormatting sqref="D79">
    <cfRule type="containsText" dxfId="3600" priority="3489" operator="containsText" text="DPR not submitted">
      <formula>NOT(ISERROR(SEARCH("DPR not submitted",D79)))</formula>
    </cfRule>
    <cfRule type="containsText" dxfId="3599" priority="3490" operator="containsText" text="Yet to be approved">
      <formula>NOT(ISERROR(SEARCH("Yet to be approved",D79)))</formula>
    </cfRule>
  </conditionalFormatting>
  <conditionalFormatting sqref="D83">
    <cfRule type="containsText" dxfId="3598" priority="3487" operator="containsText" text="DPR not submitted">
      <formula>NOT(ISERROR(SEARCH("DPR not submitted",D83)))</formula>
    </cfRule>
    <cfRule type="containsText" dxfId="3597" priority="3488" operator="containsText" text="Yet to be approved">
      <formula>NOT(ISERROR(SEARCH("Yet to be approved",D83)))</formula>
    </cfRule>
  </conditionalFormatting>
  <conditionalFormatting sqref="D91">
    <cfRule type="containsText" dxfId="3596" priority="3485" operator="containsText" text="DPR not submitted">
      <formula>NOT(ISERROR(SEARCH("DPR not submitted",D91)))</formula>
    </cfRule>
    <cfRule type="containsText" dxfId="3595" priority="3486" operator="containsText" text="Yet to be approved">
      <formula>NOT(ISERROR(SEARCH("Yet to be approved",D91)))</formula>
    </cfRule>
  </conditionalFormatting>
  <conditionalFormatting sqref="D98">
    <cfRule type="containsText" dxfId="3594" priority="3481" operator="containsText" text="DPR not submitted">
      <formula>NOT(ISERROR(SEARCH("DPR not submitted",D98)))</formula>
    </cfRule>
    <cfRule type="containsText" dxfId="3593" priority="3482" operator="containsText" text="Yet to be approved">
      <formula>NOT(ISERROR(SEARCH("Yet to be approved",D98)))</formula>
    </cfRule>
  </conditionalFormatting>
  <conditionalFormatting sqref="D102">
    <cfRule type="containsText" dxfId="3592" priority="3479" operator="containsText" text="DPR not submitted">
      <formula>NOT(ISERROR(SEARCH("DPR not submitted",D102)))</formula>
    </cfRule>
    <cfRule type="containsText" dxfId="3591" priority="3480" operator="containsText" text="Yet to be approved">
      <formula>NOT(ISERROR(SEARCH("Yet to be approved",D102)))</formula>
    </cfRule>
  </conditionalFormatting>
  <conditionalFormatting sqref="D106">
    <cfRule type="containsText" dxfId="3590" priority="3477" operator="containsText" text="DPR not submitted">
      <formula>NOT(ISERROR(SEARCH("DPR not submitted",D106)))</formula>
    </cfRule>
    <cfRule type="containsText" dxfId="3589" priority="3478" operator="containsText" text="Yet to be approved">
      <formula>NOT(ISERROR(SEARCH("Yet to be approved",D106)))</formula>
    </cfRule>
  </conditionalFormatting>
  <conditionalFormatting sqref="D111">
    <cfRule type="containsText" dxfId="3588" priority="3475" operator="containsText" text="DPR not submitted">
      <formula>NOT(ISERROR(SEARCH("DPR not submitted",D111)))</formula>
    </cfRule>
    <cfRule type="containsText" dxfId="3587" priority="3476" operator="containsText" text="Yet to be approved">
      <formula>NOT(ISERROR(SEARCH("Yet to be approved",D111)))</formula>
    </cfRule>
  </conditionalFormatting>
  <conditionalFormatting sqref="D115">
    <cfRule type="containsText" dxfId="3586" priority="3473" operator="containsText" text="DPR not submitted">
      <formula>NOT(ISERROR(SEARCH("DPR not submitted",D115)))</formula>
    </cfRule>
    <cfRule type="containsText" dxfId="3585" priority="3474" operator="containsText" text="Yet to be approved">
      <formula>NOT(ISERROR(SEARCH("Yet to be approved",D115)))</formula>
    </cfRule>
  </conditionalFormatting>
  <conditionalFormatting sqref="D121">
    <cfRule type="containsText" dxfId="3584" priority="3471" operator="containsText" text="DPR not submitted">
      <formula>NOT(ISERROR(SEARCH("DPR not submitted",D121)))</formula>
    </cfRule>
    <cfRule type="containsText" dxfId="3583" priority="3472" operator="containsText" text="Yet to be approved">
      <formula>NOT(ISERROR(SEARCH("Yet to be approved",D121)))</formula>
    </cfRule>
  </conditionalFormatting>
  <conditionalFormatting sqref="D128">
    <cfRule type="containsText" dxfId="3582" priority="3469" operator="containsText" text="DPR not submitted">
      <formula>NOT(ISERROR(SEARCH("DPR not submitted",D128)))</formula>
    </cfRule>
    <cfRule type="containsText" dxfId="3581" priority="3470" operator="containsText" text="Yet to be approved">
      <formula>NOT(ISERROR(SEARCH("Yet to be approved",D128)))</formula>
    </cfRule>
  </conditionalFormatting>
  <conditionalFormatting sqref="D134">
    <cfRule type="containsText" dxfId="3580" priority="3467" operator="containsText" text="DPR not submitted">
      <formula>NOT(ISERROR(SEARCH("DPR not submitted",D134)))</formula>
    </cfRule>
    <cfRule type="containsText" dxfId="3579" priority="3468" operator="containsText" text="Yet to be approved">
      <formula>NOT(ISERROR(SEARCH("Yet to be approved",D134)))</formula>
    </cfRule>
  </conditionalFormatting>
  <conditionalFormatting sqref="D139">
    <cfRule type="containsText" dxfId="3578" priority="3465" operator="containsText" text="DPR not submitted">
      <formula>NOT(ISERROR(SEARCH("DPR not submitted",D139)))</formula>
    </cfRule>
    <cfRule type="containsText" dxfId="3577" priority="3466" operator="containsText" text="Yet to be approved">
      <formula>NOT(ISERROR(SEARCH("Yet to be approved",D139)))</formula>
    </cfRule>
  </conditionalFormatting>
  <conditionalFormatting sqref="D144">
    <cfRule type="containsText" dxfId="3576" priority="3463" operator="containsText" text="DPR not submitted">
      <formula>NOT(ISERROR(SEARCH("DPR not submitted",D144)))</formula>
    </cfRule>
    <cfRule type="containsText" dxfId="3575" priority="3464" operator="containsText" text="Yet to be approved">
      <formula>NOT(ISERROR(SEARCH("Yet to be approved",D144)))</formula>
    </cfRule>
  </conditionalFormatting>
  <conditionalFormatting sqref="D146">
    <cfRule type="containsText" dxfId="3574" priority="3461" operator="containsText" text="DPR not submitted">
      <formula>NOT(ISERROR(SEARCH("DPR not submitted",D146)))</formula>
    </cfRule>
    <cfRule type="containsText" dxfId="3573" priority="3462" operator="containsText" text="Yet to be approved">
      <formula>NOT(ISERROR(SEARCH("Yet to be approved",D146)))</formula>
    </cfRule>
  </conditionalFormatting>
  <conditionalFormatting sqref="D148">
    <cfRule type="containsText" dxfId="3572" priority="3459" operator="containsText" text="DPR not submitted">
      <formula>NOT(ISERROR(SEARCH("DPR not submitted",D148)))</formula>
    </cfRule>
    <cfRule type="containsText" dxfId="3571" priority="3460" operator="containsText" text="Yet to be approved">
      <formula>NOT(ISERROR(SEARCH("Yet to be approved",D148)))</formula>
    </cfRule>
  </conditionalFormatting>
  <conditionalFormatting sqref="D152">
    <cfRule type="containsText" dxfId="3570" priority="3457" operator="containsText" text="DPR not submitted">
      <formula>NOT(ISERROR(SEARCH("DPR not submitted",D152)))</formula>
    </cfRule>
    <cfRule type="containsText" dxfId="3569" priority="3458" operator="containsText" text="Yet to be approved">
      <formula>NOT(ISERROR(SEARCH("Yet to be approved",D152)))</formula>
    </cfRule>
  </conditionalFormatting>
  <conditionalFormatting sqref="D157">
    <cfRule type="containsText" dxfId="3568" priority="3455" operator="containsText" text="DPR not submitted">
      <formula>NOT(ISERROR(SEARCH("DPR not submitted",D157)))</formula>
    </cfRule>
    <cfRule type="containsText" dxfId="3567" priority="3456" operator="containsText" text="Yet to be approved">
      <formula>NOT(ISERROR(SEARCH("Yet to be approved",D157)))</formula>
    </cfRule>
  </conditionalFormatting>
  <conditionalFormatting sqref="D162">
    <cfRule type="containsText" dxfId="3566" priority="3453" operator="containsText" text="DPR not submitted">
      <formula>NOT(ISERROR(SEARCH("DPR not submitted",D162)))</formula>
    </cfRule>
    <cfRule type="containsText" dxfId="3565" priority="3454" operator="containsText" text="Yet to be approved">
      <formula>NOT(ISERROR(SEARCH("Yet to be approved",D162)))</formula>
    </cfRule>
  </conditionalFormatting>
  <conditionalFormatting sqref="D168">
    <cfRule type="containsText" dxfId="3564" priority="3451" operator="containsText" text="DPR not submitted">
      <formula>NOT(ISERROR(SEARCH("DPR not submitted",D168)))</formula>
    </cfRule>
    <cfRule type="containsText" dxfId="3563" priority="3452" operator="containsText" text="Yet to be approved">
      <formula>NOT(ISERROR(SEARCH("Yet to be approved",D168)))</formula>
    </cfRule>
  </conditionalFormatting>
  <conditionalFormatting sqref="D181">
    <cfRule type="containsText" dxfId="3562" priority="3449" operator="containsText" text="DPR not submitted">
      <formula>NOT(ISERROR(SEARCH("DPR not submitted",D181)))</formula>
    </cfRule>
    <cfRule type="containsText" dxfId="3561" priority="3450" operator="containsText" text="Yet to be approved">
      <formula>NOT(ISERROR(SEARCH("Yet to be approved",D181)))</formula>
    </cfRule>
  </conditionalFormatting>
  <conditionalFormatting sqref="D185">
    <cfRule type="containsText" dxfId="3560" priority="3447" operator="containsText" text="DPR not submitted">
      <formula>NOT(ISERROR(SEARCH("DPR not submitted",D185)))</formula>
    </cfRule>
    <cfRule type="containsText" dxfId="3559" priority="3448" operator="containsText" text="Yet to be approved">
      <formula>NOT(ISERROR(SEARCH("Yet to be approved",D185)))</formula>
    </cfRule>
  </conditionalFormatting>
  <conditionalFormatting sqref="D188">
    <cfRule type="containsText" dxfId="3558" priority="3445" operator="containsText" text="DPR not submitted">
      <formula>NOT(ISERROR(SEARCH("DPR not submitted",D188)))</formula>
    </cfRule>
    <cfRule type="containsText" dxfId="3557" priority="3446" operator="containsText" text="Yet to be approved">
      <formula>NOT(ISERROR(SEARCH("Yet to be approved",D188)))</formula>
    </cfRule>
  </conditionalFormatting>
  <conditionalFormatting sqref="D191">
    <cfRule type="containsText" dxfId="3556" priority="3443" operator="containsText" text="DPR not submitted">
      <formula>NOT(ISERROR(SEARCH("DPR not submitted",D191)))</formula>
    </cfRule>
    <cfRule type="containsText" dxfId="3555" priority="3444" operator="containsText" text="Yet to be approved">
      <formula>NOT(ISERROR(SEARCH("Yet to be approved",D191)))</formula>
    </cfRule>
  </conditionalFormatting>
  <conditionalFormatting sqref="D228">
    <cfRule type="containsText" dxfId="3554" priority="3413" operator="containsText" text="DPR not submitted">
      <formula>NOT(ISERROR(SEARCH("DPR not submitted",D228)))</formula>
    </cfRule>
    <cfRule type="containsText" dxfId="3553" priority="3414" operator="containsText" text="Yet to be approved">
      <formula>NOT(ISERROR(SEARCH("Yet to be approved",D228)))</formula>
    </cfRule>
  </conditionalFormatting>
  <conditionalFormatting sqref="D194">
    <cfRule type="containsText" dxfId="3552" priority="3439" operator="containsText" text="DPR not submitted">
      <formula>NOT(ISERROR(SEARCH("DPR not submitted",D194)))</formula>
    </cfRule>
    <cfRule type="containsText" dxfId="3551" priority="3440" operator="containsText" text="Yet to be approved">
      <formula>NOT(ISERROR(SEARCH("Yet to be approved",D194)))</formula>
    </cfRule>
  </conditionalFormatting>
  <conditionalFormatting sqref="D197">
    <cfRule type="containsText" dxfId="3550" priority="3437" operator="containsText" text="DPR not submitted">
      <formula>NOT(ISERROR(SEARCH("DPR not submitted",D197)))</formula>
    </cfRule>
    <cfRule type="containsText" dxfId="3549" priority="3438" operator="containsText" text="Yet to be approved">
      <formula>NOT(ISERROR(SEARCH("Yet to be approved",D197)))</formula>
    </cfRule>
  </conditionalFormatting>
  <conditionalFormatting sqref="D203">
    <cfRule type="containsText" dxfId="3548" priority="3431" operator="containsText" text="DPR not submitted">
      <formula>NOT(ISERROR(SEARCH("DPR not submitted",D203)))</formula>
    </cfRule>
    <cfRule type="containsText" dxfId="3547" priority="3432" operator="containsText" text="Yet to be approved">
      <formula>NOT(ISERROR(SEARCH("Yet to be approved",D203)))</formula>
    </cfRule>
  </conditionalFormatting>
  <conditionalFormatting sqref="D206">
    <cfRule type="containsText" dxfId="3546" priority="3429" operator="containsText" text="DPR not submitted">
      <formula>NOT(ISERROR(SEARCH("DPR not submitted",D206)))</formula>
    </cfRule>
    <cfRule type="containsText" dxfId="3545" priority="3430" operator="containsText" text="Yet to be approved">
      <formula>NOT(ISERROR(SEARCH("Yet to be approved",D206)))</formula>
    </cfRule>
  </conditionalFormatting>
  <conditionalFormatting sqref="D208">
    <cfRule type="containsText" dxfId="3544" priority="3427" operator="containsText" text="DPR not submitted">
      <formula>NOT(ISERROR(SEARCH("DPR not submitted",D208)))</formula>
    </cfRule>
    <cfRule type="containsText" dxfId="3543" priority="3428" operator="containsText" text="Yet to be approved">
      <formula>NOT(ISERROR(SEARCH("Yet to be approved",D208)))</formula>
    </cfRule>
  </conditionalFormatting>
  <conditionalFormatting sqref="D211">
    <cfRule type="containsText" dxfId="3542" priority="3425" operator="containsText" text="DPR not submitted">
      <formula>NOT(ISERROR(SEARCH("DPR not submitted",D211)))</formula>
    </cfRule>
    <cfRule type="containsText" dxfId="3541" priority="3426" operator="containsText" text="Yet to be approved">
      <formula>NOT(ISERROR(SEARCH("Yet to be approved",D211)))</formula>
    </cfRule>
  </conditionalFormatting>
  <conditionalFormatting sqref="D214">
    <cfRule type="containsText" dxfId="3540" priority="3423" operator="containsText" text="DPR not submitted">
      <formula>NOT(ISERROR(SEARCH("DPR not submitted",D214)))</formula>
    </cfRule>
    <cfRule type="containsText" dxfId="3539" priority="3424" operator="containsText" text="Yet to be approved">
      <formula>NOT(ISERROR(SEARCH("Yet to be approved",D214)))</formula>
    </cfRule>
  </conditionalFormatting>
  <conditionalFormatting sqref="D216">
    <cfRule type="containsText" dxfId="3538" priority="3421" operator="containsText" text="DPR not submitted">
      <formula>NOT(ISERROR(SEARCH("DPR not submitted",D216)))</formula>
    </cfRule>
    <cfRule type="containsText" dxfId="3537" priority="3422" operator="containsText" text="Yet to be approved">
      <formula>NOT(ISERROR(SEARCH("Yet to be approved",D216)))</formula>
    </cfRule>
  </conditionalFormatting>
  <conditionalFormatting sqref="D218">
    <cfRule type="containsText" dxfId="3536" priority="3419" operator="containsText" text="DPR not submitted">
      <formula>NOT(ISERROR(SEARCH("DPR not submitted",D218)))</formula>
    </cfRule>
    <cfRule type="containsText" dxfId="3535" priority="3420" operator="containsText" text="Yet to be approved">
      <formula>NOT(ISERROR(SEARCH("Yet to be approved",D218)))</formula>
    </cfRule>
  </conditionalFormatting>
  <conditionalFormatting sqref="D222">
    <cfRule type="containsText" dxfId="3534" priority="3417" operator="containsText" text="DPR not submitted">
      <formula>NOT(ISERROR(SEARCH("DPR not submitted",D222)))</formula>
    </cfRule>
    <cfRule type="containsText" dxfId="3533" priority="3418" operator="containsText" text="Yet to be approved">
      <formula>NOT(ISERROR(SEARCH("Yet to be approved",D222)))</formula>
    </cfRule>
  </conditionalFormatting>
  <conditionalFormatting sqref="D224">
    <cfRule type="containsText" dxfId="3532" priority="3415" operator="containsText" text="DPR not submitted">
      <formula>NOT(ISERROR(SEARCH("DPR not submitted",D224)))</formula>
    </cfRule>
    <cfRule type="containsText" dxfId="3531" priority="3416" operator="containsText" text="Yet to be approved">
      <formula>NOT(ISERROR(SEARCH("Yet to be approved",D224)))</formula>
    </cfRule>
  </conditionalFormatting>
  <conditionalFormatting sqref="D232">
    <cfRule type="containsText" dxfId="3530" priority="3411" operator="containsText" text="DPR not submitted">
      <formula>NOT(ISERROR(SEARCH("DPR not submitted",D232)))</formula>
    </cfRule>
    <cfRule type="containsText" dxfId="3529" priority="3412" operator="containsText" text="Yet to be approved">
      <formula>NOT(ISERROR(SEARCH("Yet to be approved",D232)))</formula>
    </cfRule>
  </conditionalFormatting>
  <conditionalFormatting sqref="D236">
    <cfRule type="containsText" dxfId="3528" priority="3409" operator="containsText" text="DPR not submitted">
      <formula>NOT(ISERROR(SEARCH("DPR not submitted",D236)))</formula>
    </cfRule>
    <cfRule type="containsText" dxfId="3527" priority="3410" operator="containsText" text="Yet to be approved">
      <formula>NOT(ISERROR(SEARCH("Yet to be approved",D236)))</formula>
    </cfRule>
  </conditionalFormatting>
  <conditionalFormatting sqref="D241">
    <cfRule type="containsText" dxfId="3526" priority="3407" operator="containsText" text="DPR not submitted">
      <formula>NOT(ISERROR(SEARCH("DPR not submitted",D241)))</formula>
    </cfRule>
    <cfRule type="containsText" dxfId="3525" priority="3408" operator="containsText" text="Yet to be approved">
      <formula>NOT(ISERROR(SEARCH("Yet to be approved",D241)))</formula>
    </cfRule>
  </conditionalFormatting>
  <conditionalFormatting sqref="D247">
    <cfRule type="containsText" dxfId="3524" priority="3401" operator="containsText" text="DPR not submitted">
      <formula>NOT(ISERROR(SEARCH("DPR not submitted",D247)))</formula>
    </cfRule>
    <cfRule type="containsText" dxfId="3523" priority="3402" operator="containsText" text="Yet to be approved">
      <formula>NOT(ISERROR(SEARCH("Yet to be approved",D247)))</formula>
    </cfRule>
  </conditionalFormatting>
  <conditionalFormatting sqref="D250">
    <cfRule type="containsText" dxfId="3522" priority="3397" operator="containsText" text="DPR not submitted">
      <formula>NOT(ISERROR(SEARCH("DPR not submitted",D250)))</formula>
    </cfRule>
    <cfRule type="containsText" dxfId="3521" priority="3398" operator="containsText" text="Yet to be approved">
      <formula>NOT(ISERROR(SEARCH("Yet to be approved",D250)))</formula>
    </cfRule>
  </conditionalFormatting>
  <conditionalFormatting sqref="D257:D258 D260:D268">
    <cfRule type="containsText" dxfId="3520" priority="3378" operator="containsText" text="DPR not submitted">
      <formula>NOT(ISERROR(SEARCH("DPR not submitted",D257)))</formula>
    </cfRule>
    <cfRule type="containsText" dxfId="3519" priority="3379" operator="containsText" text="Yet to be approved">
      <formula>NOT(ISERROR(SEARCH("Yet to be approved",D257)))</formula>
    </cfRule>
  </conditionalFormatting>
  <conditionalFormatting sqref="F257:F258 E257:E268">
    <cfRule type="containsText" dxfId="3518" priority="3380" operator="containsText" text="DPR not submitted">
      <formula>NOT(ISERROR(SEARCH("DPR not submitted",E257)))</formula>
    </cfRule>
    <cfRule type="containsText" dxfId="3517" priority="3381" operator="containsText" text="Yet to be approved">
      <formula>NOT(ISERROR(SEARCH("Yet to be approved",E257)))</formula>
    </cfRule>
  </conditionalFormatting>
  <conditionalFormatting sqref="D256">
    <cfRule type="containsText" dxfId="3516" priority="3360" operator="containsText" text="DPR not submitted">
      <formula>NOT(ISERROR(SEARCH("DPR not submitted",D256)))</formula>
    </cfRule>
    <cfRule type="containsText" dxfId="3515" priority="3361" operator="containsText" text="Yet to be approved">
      <formula>NOT(ISERROR(SEARCH("Yet to be approved",D256)))</formula>
    </cfRule>
  </conditionalFormatting>
  <conditionalFormatting sqref="D45">
    <cfRule type="containsText" dxfId="3514" priority="3271" operator="containsText" text="DPR not submitted">
      <formula>NOT(ISERROR(SEARCH("DPR not submitted",D45)))</formula>
    </cfRule>
    <cfRule type="containsText" dxfId="3513" priority="3272" operator="containsText" text="Yet to be approved">
      <formula>NOT(ISERROR(SEARCH("Yet to be approved",D45)))</formula>
    </cfRule>
  </conditionalFormatting>
  <conditionalFormatting sqref="E45">
    <cfRule type="containsText" dxfId="3512" priority="3273" operator="containsText" text="DPR not submitted">
      <formula>NOT(ISERROR(SEARCH("DPR not submitted",E45)))</formula>
    </cfRule>
    <cfRule type="containsText" dxfId="3511" priority="3274" operator="containsText" text="Yet to be approved">
      <formula>NOT(ISERROR(SEARCH("Yet to be approved",E45)))</formula>
    </cfRule>
  </conditionalFormatting>
  <conditionalFormatting sqref="D46">
    <cfRule type="containsText" dxfId="3510" priority="3258" operator="containsText" text="DPR not submitted">
      <formula>NOT(ISERROR(SEARCH("DPR not submitted",D46)))</formula>
    </cfRule>
    <cfRule type="containsText" dxfId="3509" priority="3259" operator="containsText" text="Yet to be approved">
      <formula>NOT(ISERROR(SEARCH("Yet to be approved",D46)))</formula>
    </cfRule>
  </conditionalFormatting>
  <conditionalFormatting sqref="E46">
    <cfRule type="containsText" dxfId="3508" priority="3260" operator="containsText" text="DPR not submitted">
      <formula>NOT(ISERROR(SEARCH("DPR not submitted",E46)))</formula>
    </cfRule>
    <cfRule type="containsText" dxfId="3507" priority="3261" operator="containsText" text="Yet to be approved">
      <formula>NOT(ISERROR(SEARCH("Yet to be approved",E46)))</formula>
    </cfRule>
  </conditionalFormatting>
  <conditionalFormatting sqref="D103">
    <cfRule type="containsText" dxfId="3506" priority="3245" operator="containsText" text="DPR not submitted">
      <formula>NOT(ISERROR(SEARCH("DPR not submitted",D103)))</formula>
    </cfRule>
    <cfRule type="containsText" dxfId="3505" priority="3246" operator="containsText" text="Yet to be approved">
      <formula>NOT(ISERROR(SEARCH("Yet to be approved",D103)))</formula>
    </cfRule>
  </conditionalFormatting>
  <conditionalFormatting sqref="E103">
    <cfRule type="containsText" dxfId="3504" priority="3247" operator="containsText" text="DPR not submitted">
      <formula>NOT(ISERROR(SEARCH("DPR not submitted",E103)))</formula>
    </cfRule>
    <cfRule type="containsText" dxfId="3503" priority="3248" operator="containsText" text="Yet to be approved">
      <formula>NOT(ISERROR(SEARCH("Yet to be approved",E103)))</formula>
    </cfRule>
  </conditionalFormatting>
  <conditionalFormatting sqref="D104">
    <cfRule type="containsText" dxfId="3502" priority="3232" operator="containsText" text="DPR not submitted">
      <formula>NOT(ISERROR(SEARCH("DPR not submitted",D104)))</formula>
    </cfRule>
    <cfRule type="containsText" dxfId="3501" priority="3233" operator="containsText" text="Yet to be approved">
      <formula>NOT(ISERROR(SEARCH("Yet to be approved",D104)))</formula>
    </cfRule>
  </conditionalFormatting>
  <conditionalFormatting sqref="E104">
    <cfRule type="containsText" dxfId="3500" priority="3234" operator="containsText" text="DPR not submitted">
      <formula>NOT(ISERROR(SEARCH("DPR not submitted",E104)))</formula>
    </cfRule>
    <cfRule type="containsText" dxfId="3499" priority="3235" operator="containsText" text="Yet to be approved">
      <formula>NOT(ISERROR(SEARCH("Yet to be approved",E104)))</formula>
    </cfRule>
  </conditionalFormatting>
  <conditionalFormatting sqref="D171">
    <cfRule type="containsText" dxfId="3498" priority="3141" operator="containsText" text="DPR not submitted">
      <formula>NOT(ISERROR(SEARCH("DPR not submitted",D171)))</formula>
    </cfRule>
    <cfRule type="containsText" dxfId="3497" priority="3142" operator="containsText" text="Yet to be approved">
      <formula>NOT(ISERROR(SEARCH("Yet to be approved",D171)))</formula>
    </cfRule>
  </conditionalFormatting>
  <conditionalFormatting sqref="E171">
    <cfRule type="containsText" dxfId="3496" priority="3143" operator="containsText" text="DPR not submitted">
      <formula>NOT(ISERROR(SEARCH("DPR not submitted",E171)))</formula>
    </cfRule>
    <cfRule type="containsText" dxfId="3495" priority="3144" operator="containsText" text="Yet to be approved">
      <formula>NOT(ISERROR(SEARCH("Yet to be approved",E171)))</formula>
    </cfRule>
  </conditionalFormatting>
  <conditionalFormatting sqref="D172">
    <cfRule type="containsText" dxfId="3494" priority="3128" operator="containsText" text="DPR not submitted">
      <formula>NOT(ISERROR(SEARCH("DPR not submitted",D172)))</formula>
    </cfRule>
    <cfRule type="containsText" dxfId="3493" priority="3129" operator="containsText" text="Yet to be approved">
      <formula>NOT(ISERROR(SEARCH("Yet to be approved",D172)))</formula>
    </cfRule>
  </conditionalFormatting>
  <conditionalFormatting sqref="E172">
    <cfRule type="containsText" dxfId="3492" priority="3130" operator="containsText" text="DPR not submitted">
      <formula>NOT(ISERROR(SEARCH("DPR not submitted",E172)))</formula>
    </cfRule>
    <cfRule type="containsText" dxfId="3491" priority="3131" operator="containsText" text="Yet to be approved">
      <formula>NOT(ISERROR(SEARCH("Yet to be approved",E172)))</formula>
    </cfRule>
  </conditionalFormatting>
  <conditionalFormatting sqref="D173">
    <cfRule type="containsText" dxfId="3490" priority="3115" operator="containsText" text="DPR not submitted">
      <formula>NOT(ISERROR(SEARCH("DPR not submitted",D173)))</formula>
    </cfRule>
    <cfRule type="containsText" dxfId="3489" priority="3116" operator="containsText" text="Yet to be approved">
      <formula>NOT(ISERROR(SEARCH("Yet to be approved",D173)))</formula>
    </cfRule>
  </conditionalFormatting>
  <conditionalFormatting sqref="E173">
    <cfRule type="containsText" dxfId="3488" priority="3117" operator="containsText" text="DPR not submitted">
      <formula>NOT(ISERROR(SEARCH("DPR not submitted",E173)))</formula>
    </cfRule>
    <cfRule type="containsText" dxfId="3487" priority="3118" operator="containsText" text="Yet to be approved">
      <formula>NOT(ISERROR(SEARCH("Yet to be approved",E173)))</formula>
    </cfRule>
  </conditionalFormatting>
  <conditionalFormatting sqref="D174">
    <cfRule type="containsText" dxfId="3486" priority="3102" operator="containsText" text="DPR not submitted">
      <formula>NOT(ISERROR(SEARCH("DPR not submitted",D174)))</formula>
    </cfRule>
    <cfRule type="containsText" dxfId="3485" priority="3103" operator="containsText" text="Yet to be approved">
      <formula>NOT(ISERROR(SEARCH("Yet to be approved",D174)))</formula>
    </cfRule>
  </conditionalFormatting>
  <conditionalFormatting sqref="E174">
    <cfRule type="containsText" dxfId="3484" priority="3104" operator="containsText" text="DPR not submitted">
      <formula>NOT(ISERROR(SEARCH("DPR not submitted",E174)))</formula>
    </cfRule>
    <cfRule type="containsText" dxfId="3483" priority="3105" operator="containsText" text="Yet to be approved">
      <formula>NOT(ISERROR(SEARCH("Yet to be approved",E174)))</formula>
    </cfRule>
  </conditionalFormatting>
  <conditionalFormatting sqref="D175">
    <cfRule type="containsText" dxfId="3482" priority="3089" operator="containsText" text="DPR not submitted">
      <formula>NOT(ISERROR(SEARCH("DPR not submitted",D175)))</formula>
    </cfRule>
    <cfRule type="containsText" dxfId="3481" priority="3090" operator="containsText" text="Yet to be approved">
      <formula>NOT(ISERROR(SEARCH("Yet to be approved",D175)))</formula>
    </cfRule>
  </conditionalFormatting>
  <conditionalFormatting sqref="E175">
    <cfRule type="containsText" dxfId="3480" priority="3091" operator="containsText" text="DPR not submitted">
      <formula>NOT(ISERROR(SEARCH("DPR not submitted",E175)))</formula>
    </cfRule>
    <cfRule type="containsText" dxfId="3479" priority="3092" operator="containsText" text="Yet to be approved">
      <formula>NOT(ISERROR(SEARCH("Yet to be approved",E175)))</formula>
    </cfRule>
  </conditionalFormatting>
  <conditionalFormatting sqref="D176">
    <cfRule type="containsText" dxfId="3478" priority="3076" operator="containsText" text="DPR not submitted">
      <formula>NOT(ISERROR(SEARCH("DPR not submitted",D176)))</formula>
    </cfRule>
    <cfRule type="containsText" dxfId="3477" priority="3077" operator="containsText" text="Yet to be approved">
      <formula>NOT(ISERROR(SEARCH("Yet to be approved",D176)))</formula>
    </cfRule>
  </conditionalFormatting>
  <conditionalFormatting sqref="E176">
    <cfRule type="containsText" dxfId="3476" priority="3078" operator="containsText" text="DPR not submitted">
      <formula>NOT(ISERROR(SEARCH("DPR not submitted",E176)))</formula>
    </cfRule>
    <cfRule type="containsText" dxfId="3475" priority="3079" operator="containsText" text="Yet to be approved">
      <formula>NOT(ISERROR(SEARCH("Yet to be approved",E176)))</formula>
    </cfRule>
  </conditionalFormatting>
  <conditionalFormatting sqref="D177">
    <cfRule type="containsText" dxfId="3474" priority="3063" operator="containsText" text="DPR not submitted">
      <formula>NOT(ISERROR(SEARCH("DPR not submitted",D177)))</formula>
    </cfRule>
    <cfRule type="containsText" dxfId="3473" priority="3064" operator="containsText" text="Yet to be approved">
      <formula>NOT(ISERROR(SEARCH("Yet to be approved",D177)))</formula>
    </cfRule>
  </conditionalFormatting>
  <conditionalFormatting sqref="E177">
    <cfRule type="containsText" dxfId="3472" priority="3065" operator="containsText" text="DPR not submitted">
      <formula>NOT(ISERROR(SEARCH("DPR not submitted",E177)))</formula>
    </cfRule>
    <cfRule type="containsText" dxfId="3471" priority="3066" operator="containsText" text="Yet to be approved">
      <formula>NOT(ISERROR(SEARCH("Yet to be approved",E177)))</formula>
    </cfRule>
  </conditionalFormatting>
  <conditionalFormatting sqref="D178">
    <cfRule type="containsText" dxfId="3470" priority="3050" operator="containsText" text="DPR not submitted">
      <formula>NOT(ISERROR(SEARCH("DPR not submitted",D178)))</formula>
    </cfRule>
    <cfRule type="containsText" dxfId="3469" priority="3051" operator="containsText" text="Yet to be approved">
      <formula>NOT(ISERROR(SEARCH("Yet to be approved",D178)))</formula>
    </cfRule>
  </conditionalFormatting>
  <conditionalFormatting sqref="E178">
    <cfRule type="containsText" dxfId="3468" priority="3052" operator="containsText" text="DPR not submitted">
      <formula>NOT(ISERROR(SEARCH("DPR not submitted",E178)))</formula>
    </cfRule>
    <cfRule type="containsText" dxfId="3467" priority="3053" operator="containsText" text="Yet to be approved">
      <formula>NOT(ISERROR(SEARCH("Yet to be approved",E178)))</formula>
    </cfRule>
  </conditionalFormatting>
  <conditionalFormatting sqref="D179">
    <cfRule type="containsText" dxfId="3466" priority="3037" operator="containsText" text="DPR not submitted">
      <formula>NOT(ISERROR(SEARCH("DPR not submitted",D179)))</formula>
    </cfRule>
    <cfRule type="containsText" dxfId="3465" priority="3038" operator="containsText" text="Yet to be approved">
      <formula>NOT(ISERROR(SEARCH("Yet to be approved",D179)))</formula>
    </cfRule>
  </conditionalFormatting>
  <conditionalFormatting sqref="E179">
    <cfRule type="containsText" dxfId="3464" priority="3039" operator="containsText" text="DPR not submitted">
      <formula>NOT(ISERROR(SEARCH("DPR not submitted",E179)))</formula>
    </cfRule>
    <cfRule type="containsText" dxfId="3463" priority="3040" operator="containsText" text="Yet to be approved">
      <formula>NOT(ISERROR(SEARCH("Yet to be approved",E179)))</formula>
    </cfRule>
  </conditionalFormatting>
  <conditionalFormatting sqref="D180">
    <cfRule type="containsText" dxfId="3462" priority="3024" operator="containsText" text="DPR not submitted">
      <formula>NOT(ISERROR(SEARCH("DPR not submitted",D180)))</formula>
    </cfRule>
    <cfRule type="containsText" dxfId="3461" priority="3025" operator="containsText" text="Yet to be approved">
      <formula>NOT(ISERROR(SEARCH("Yet to be approved",D180)))</formula>
    </cfRule>
  </conditionalFormatting>
  <conditionalFormatting sqref="E180">
    <cfRule type="containsText" dxfId="3460" priority="3026" operator="containsText" text="DPR not submitted">
      <formula>NOT(ISERROR(SEARCH("DPR not submitted",E180)))</formula>
    </cfRule>
    <cfRule type="containsText" dxfId="3459" priority="3027" operator="containsText" text="Yet to be approved">
      <formula>NOT(ISERROR(SEARCH("Yet to be approved",E180)))</formula>
    </cfRule>
  </conditionalFormatting>
  <conditionalFormatting sqref="D182">
    <cfRule type="containsText" dxfId="3458" priority="3011" operator="containsText" text="DPR not submitted">
      <formula>NOT(ISERROR(SEARCH("DPR not submitted",D182)))</formula>
    </cfRule>
    <cfRule type="containsText" dxfId="3457" priority="3012" operator="containsText" text="Yet to be approved">
      <formula>NOT(ISERROR(SEARCH("Yet to be approved",D182)))</formula>
    </cfRule>
  </conditionalFormatting>
  <conditionalFormatting sqref="E182">
    <cfRule type="containsText" dxfId="3456" priority="3013" operator="containsText" text="DPR not submitted">
      <formula>NOT(ISERROR(SEARCH("DPR not submitted",E182)))</formula>
    </cfRule>
    <cfRule type="containsText" dxfId="3455" priority="3014" operator="containsText" text="Yet to be approved">
      <formula>NOT(ISERROR(SEARCH("Yet to be approved",E182)))</formula>
    </cfRule>
  </conditionalFormatting>
  <conditionalFormatting sqref="D183">
    <cfRule type="containsText" dxfId="3454" priority="2998" operator="containsText" text="DPR not submitted">
      <formula>NOT(ISERROR(SEARCH("DPR not submitted",D183)))</formula>
    </cfRule>
    <cfRule type="containsText" dxfId="3453" priority="2999" operator="containsText" text="Yet to be approved">
      <formula>NOT(ISERROR(SEARCH("Yet to be approved",D183)))</formula>
    </cfRule>
  </conditionalFormatting>
  <conditionalFormatting sqref="E183">
    <cfRule type="containsText" dxfId="3452" priority="3000" operator="containsText" text="DPR not submitted">
      <formula>NOT(ISERROR(SEARCH("DPR not submitted",E183)))</formula>
    </cfRule>
    <cfRule type="containsText" dxfId="3451" priority="3001" operator="containsText" text="Yet to be approved">
      <formula>NOT(ISERROR(SEARCH("Yet to be approved",E183)))</formula>
    </cfRule>
  </conditionalFormatting>
  <conditionalFormatting sqref="D186">
    <cfRule type="containsText" dxfId="3450" priority="2985" operator="containsText" text="DPR not submitted">
      <formula>NOT(ISERROR(SEARCH("DPR not submitted",D186)))</formula>
    </cfRule>
    <cfRule type="containsText" dxfId="3449" priority="2986" operator="containsText" text="Yet to be approved">
      <formula>NOT(ISERROR(SEARCH("Yet to be approved",D186)))</formula>
    </cfRule>
  </conditionalFormatting>
  <conditionalFormatting sqref="E186">
    <cfRule type="containsText" dxfId="3448" priority="2987" operator="containsText" text="DPR not submitted">
      <formula>NOT(ISERROR(SEARCH("DPR not submitted",E186)))</formula>
    </cfRule>
    <cfRule type="containsText" dxfId="3447" priority="2988" operator="containsText" text="Yet to be approved">
      <formula>NOT(ISERROR(SEARCH("Yet to be approved",E186)))</formula>
    </cfRule>
  </conditionalFormatting>
  <conditionalFormatting sqref="D192">
    <cfRule type="containsText" dxfId="3446" priority="2972" operator="containsText" text="DPR not submitted">
      <formula>NOT(ISERROR(SEARCH("DPR not submitted",D192)))</formula>
    </cfRule>
    <cfRule type="containsText" dxfId="3445" priority="2973" operator="containsText" text="Yet to be approved">
      <formula>NOT(ISERROR(SEARCH("Yet to be approved",D192)))</formula>
    </cfRule>
  </conditionalFormatting>
  <conditionalFormatting sqref="E192">
    <cfRule type="containsText" dxfId="3444" priority="2974" operator="containsText" text="DPR not submitted">
      <formula>NOT(ISERROR(SEARCH("DPR not submitted",E192)))</formula>
    </cfRule>
    <cfRule type="containsText" dxfId="3443" priority="2975" operator="containsText" text="Yet to be approved">
      <formula>NOT(ISERROR(SEARCH("Yet to be approved",E192)))</formula>
    </cfRule>
  </conditionalFormatting>
  <conditionalFormatting sqref="D204">
    <cfRule type="containsText" dxfId="3442" priority="2946" operator="containsText" text="DPR not submitted">
      <formula>NOT(ISERROR(SEARCH("DPR not submitted",D204)))</formula>
    </cfRule>
    <cfRule type="containsText" dxfId="3441" priority="2947" operator="containsText" text="Yet to be approved">
      <formula>NOT(ISERROR(SEARCH("Yet to be approved",D204)))</formula>
    </cfRule>
  </conditionalFormatting>
  <conditionalFormatting sqref="E204">
    <cfRule type="containsText" dxfId="3440" priority="2948" operator="containsText" text="DPR not submitted">
      <formula>NOT(ISERROR(SEARCH("DPR not submitted",E204)))</formula>
    </cfRule>
    <cfRule type="containsText" dxfId="3439" priority="2949" operator="containsText" text="Yet to be approved">
      <formula>NOT(ISERROR(SEARCH("Yet to be approved",E204)))</formula>
    </cfRule>
  </conditionalFormatting>
  <conditionalFormatting sqref="D233">
    <cfRule type="containsText" dxfId="3438" priority="2907" operator="containsText" text="DPR not submitted">
      <formula>NOT(ISERROR(SEARCH("DPR not submitted",D233)))</formula>
    </cfRule>
    <cfRule type="containsText" dxfId="3437" priority="2908" operator="containsText" text="Yet to be approved">
      <formula>NOT(ISERROR(SEARCH("Yet to be approved",D233)))</formula>
    </cfRule>
  </conditionalFormatting>
  <conditionalFormatting sqref="E233">
    <cfRule type="containsText" dxfId="3436" priority="2909" operator="containsText" text="DPR not submitted">
      <formula>NOT(ISERROR(SEARCH("DPR not submitted",E233)))</formula>
    </cfRule>
    <cfRule type="containsText" dxfId="3435" priority="2910" operator="containsText" text="Yet to be approved">
      <formula>NOT(ISERROR(SEARCH("Yet to be approved",E233)))</formula>
    </cfRule>
  </conditionalFormatting>
  <conditionalFormatting sqref="D234">
    <cfRule type="containsText" dxfId="3434" priority="2894" operator="containsText" text="DPR not submitted">
      <formula>NOT(ISERROR(SEARCH("DPR not submitted",D234)))</formula>
    </cfRule>
    <cfRule type="containsText" dxfId="3433" priority="2895" operator="containsText" text="Yet to be approved">
      <formula>NOT(ISERROR(SEARCH("Yet to be approved",D234)))</formula>
    </cfRule>
  </conditionalFormatting>
  <conditionalFormatting sqref="E234">
    <cfRule type="containsText" dxfId="3432" priority="2896" operator="containsText" text="DPR not submitted">
      <formula>NOT(ISERROR(SEARCH("DPR not submitted",E234)))</formula>
    </cfRule>
    <cfRule type="containsText" dxfId="3431" priority="2897" operator="containsText" text="Yet to be approved">
      <formula>NOT(ISERROR(SEARCH("Yet to be approved",E234)))</formula>
    </cfRule>
  </conditionalFormatting>
  <conditionalFormatting sqref="D237">
    <cfRule type="containsText" dxfId="3430" priority="2881" operator="containsText" text="DPR not submitted">
      <formula>NOT(ISERROR(SEARCH("DPR not submitted",D237)))</formula>
    </cfRule>
    <cfRule type="containsText" dxfId="3429" priority="2882" operator="containsText" text="Yet to be approved">
      <formula>NOT(ISERROR(SEARCH("Yet to be approved",D237)))</formula>
    </cfRule>
  </conditionalFormatting>
  <conditionalFormatting sqref="E237">
    <cfRule type="containsText" dxfId="3428" priority="2883" operator="containsText" text="DPR not submitted">
      <formula>NOT(ISERROR(SEARCH("DPR not submitted",E237)))</formula>
    </cfRule>
    <cfRule type="containsText" dxfId="3427" priority="2884" operator="containsText" text="Yet to be approved">
      <formula>NOT(ISERROR(SEARCH("Yet to be approved",E237)))</formula>
    </cfRule>
  </conditionalFormatting>
  <conditionalFormatting sqref="D238">
    <cfRule type="containsText" dxfId="3426" priority="2868" operator="containsText" text="DPR not submitted">
      <formula>NOT(ISERROR(SEARCH("DPR not submitted",D238)))</formula>
    </cfRule>
    <cfRule type="containsText" dxfId="3425" priority="2869" operator="containsText" text="Yet to be approved">
      <formula>NOT(ISERROR(SEARCH("Yet to be approved",D238)))</formula>
    </cfRule>
  </conditionalFormatting>
  <conditionalFormatting sqref="E238">
    <cfRule type="containsText" dxfId="3424" priority="2870" operator="containsText" text="DPR not submitted">
      <formula>NOT(ISERROR(SEARCH("DPR not submitted",E238)))</formula>
    </cfRule>
    <cfRule type="containsText" dxfId="3423" priority="2871" operator="containsText" text="Yet to be approved">
      <formula>NOT(ISERROR(SEARCH("Yet to be approved",E238)))</formula>
    </cfRule>
  </conditionalFormatting>
  <conditionalFormatting sqref="D239">
    <cfRule type="containsText" dxfId="3422" priority="2855" operator="containsText" text="DPR not submitted">
      <formula>NOT(ISERROR(SEARCH("DPR not submitted",D239)))</formula>
    </cfRule>
    <cfRule type="containsText" dxfId="3421" priority="2856" operator="containsText" text="Yet to be approved">
      <formula>NOT(ISERROR(SEARCH("Yet to be approved",D239)))</formula>
    </cfRule>
  </conditionalFormatting>
  <conditionalFormatting sqref="E239">
    <cfRule type="containsText" dxfId="3420" priority="2857" operator="containsText" text="DPR not submitted">
      <formula>NOT(ISERROR(SEARCH("DPR not submitted",E239)))</formula>
    </cfRule>
    <cfRule type="containsText" dxfId="3419" priority="2858" operator="containsText" text="Yet to be approved">
      <formula>NOT(ISERROR(SEARCH("Yet to be approved",E239)))</formula>
    </cfRule>
  </conditionalFormatting>
  <conditionalFormatting sqref="D242">
    <cfRule type="containsText" dxfId="3418" priority="2842" operator="containsText" text="DPR not submitted">
      <formula>NOT(ISERROR(SEARCH("DPR not submitted",D242)))</formula>
    </cfRule>
    <cfRule type="containsText" dxfId="3417" priority="2843" operator="containsText" text="Yet to be approved">
      <formula>NOT(ISERROR(SEARCH("Yet to be approved",D242)))</formula>
    </cfRule>
  </conditionalFormatting>
  <conditionalFormatting sqref="E242">
    <cfRule type="containsText" dxfId="3416" priority="2844" operator="containsText" text="DPR not submitted">
      <formula>NOT(ISERROR(SEARCH("DPR not submitted",E242)))</formula>
    </cfRule>
    <cfRule type="containsText" dxfId="3415" priority="2845" operator="containsText" text="Yet to be approved">
      <formula>NOT(ISERROR(SEARCH("Yet to be approved",E242)))</formula>
    </cfRule>
  </conditionalFormatting>
  <conditionalFormatting sqref="D248">
    <cfRule type="containsText" dxfId="3414" priority="2829" operator="containsText" text="DPR not submitted">
      <formula>NOT(ISERROR(SEARCH("DPR not submitted",D248)))</formula>
    </cfRule>
    <cfRule type="containsText" dxfId="3413" priority="2830" operator="containsText" text="Yet to be approved">
      <formula>NOT(ISERROR(SEARCH("Yet to be approved",D248)))</formula>
    </cfRule>
  </conditionalFormatting>
  <conditionalFormatting sqref="E248">
    <cfRule type="containsText" dxfId="3412" priority="2831" operator="containsText" text="DPR not submitted">
      <formula>NOT(ISERROR(SEARCH("DPR not submitted",E248)))</formula>
    </cfRule>
    <cfRule type="containsText" dxfId="3411" priority="2832" operator="containsText" text="Yet to be approved">
      <formula>NOT(ISERROR(SEARCH("Yet to be approved",E248)))</formula>
    </cfRule>
  </conditionalFormatting>
  <conditionalFormatting sqref="D251">
    <cfRule type="containsText" dxfId="3410" priority="2764" operator="containsText" text="DPR not submitted">
      <formula>NOT(ISERROR(SEARCH("DPR not submitted",D251)))</formula>
    </cfRule>
    <cfRule type="containsText" dxfId="3409" priority="2765" operator="containsText" text="Yet to be approved">
      <formula>NOT(ISERROR(SEARCH("Yet to be approved",D251)))</formula>
    </cfRule>
  </conditionalFormatting>
  <conditionalFormatting sqref="E251">
    <cfRule type="containsText" dxfId="3408" priority="2766" operator="containsText" text="DPR not submitted">
      <formula>NOT(ISERROR(SEARCH("DPR not submitted",E251)))</formula>
    </cfRule>
    <cfRule type="containsText" dxfId="3407" priority="2767" operator="containsText" text="Yet to be approved">
      <formula>NOT(ISERROR(SEARCH("Yet to be approved",E251)))</formula>
    </cfRule>
  </conditionalFormatting>
  <conditionalFormatting sqref="D252:D254">
    <cfRule type="containsText" dxfId="3406" priority="2751" operator="containsText" text="DPR not submitted">
      <formula>NOT(ISERROR(SEARCH("DPR not submitted",D252)))</formula>
    </cfRule>
    <cfRule type="containsText" dxfId="3405" priority="2752" operator="containsText" text="Yet to be approved">
      <formula>NOT(ISERROR(SEARCH("Yet to be approved",D252)))</formula>
    </cfRule>
  </conditionalFormatting>
  <conditionalFormatting sqref="E252:E254">
    <cfRule type="containsText" dxfId="3404" priority="2753" operator="containsText" text="DPR not submitted">
      <formula>NOT(ISERROR(SEARCH("DPR not submitted",E252)))</formula>
    </cfRule>
    <cfRule type="containsText" dxfId="3403" priority="2754" operator="containsText" text="Yet to be approved">
      <formula>NOT(ISERROR(SEARCH("Yet to be approved",E252)))</formula>
    </cfRule>
  </conditionalFormatting>
  <conditionalFormatting sqref="D51">
    <cfRule type="containsText" dxfId="3402" priority="2621" operator="containsText" text="DPR not submitted">
      <formula>NOT(ISERROR(SEARCH("DPR not submitted",D51)))</formula>
    </cfRule>
    <cfRule type="containsText" dxfId="3401" priority="2622" operator="containsText" text="Yet to be approved">
      <formula>NOT(ISERROR(SEARCH("Yet to be approved",D51)))</formula>
    </cfRule>
  </conditionalFormatting>
  <conditionalFormatting sqref="E51">
    <cfRule type="containsText" dxfId="3400" priority="2623" operator="containsText" text="DPR not submitted">
      <formula>NOT(ISERROR(SEARCH("DPR not submitted",E51)))</formula>
    </cfRule>
    <cfRule type="containsText" dxfId="3399" priority="2624" operator="containsText" text="Yet to be approved">
      <formula>NOT(ISERROR(SEARCH("Yet to be approved",E51)))</formula>
    </cfRule>
  </conditionalFormatting>
  <conditionalFormatting sqref="D50">
    <cfRule type="containsText" dxfId="3398" priority="2610" operator="containsText" text="DPR not submitted">
      <formula>NOT(ISERROR(SEARCH("DPR not submitted",D50)))</formula>
    </cfRule>
    <cfRule type="containsText" dxfId="3397" priority="2611" operator="containsText" text="Yet to be approved">
      <formula>NOT(ISERROR(SEARCH("Yet to be approved",D50)))</formula>
    </cfRule>
  </conditionalFormatting>
  <conditionalFormatting sqref="D81">
    <cfRule type="containsText" dxfId="3396" priority="2606" operator="containsText" text="DPR not submitted">
      <formula>NOT(ISERROR(SEARCH("DPR not submitted",D81)))</formula>
    </cfRule>
    <cfRule type="containsText" dxfId="3395" priority="2607" operator="containsText" text="Yet to be approved">
      <formula>NOT(ISERROR(SEARCH("Yet to be approved",D81)))</formula>
    </cfRule>
  </conditionalFormatting>
  <conditionalFormatting sqref="E81">
    <cfRule type="containsText" dxfId="3394" priority="2608" operator="containsText" text="DPR not submitted">
      <formula>NOT(ISERROR(SEARCH("DPR not submitted",E81)))</formula>
    </cfRule>
    <cfRule type="containsText" dxfId="3393" priority="2609" operator="containsText" text="Yet to be approved">
      <formula>NOT(ISERROR(SEARCH("Yet to be approved",E81)))</formula>
    </cfRule>
  </conditionalFormatting>
  <conditionalFormatting sqref="D130">
    <cfRule type="containsText" dxfId="3392" priority="2593" operator="containsText" text="DPR not submitted">
      <formula>NOT(ISERROR(SEARCH("DPR not submitted",D130)))</formula>
    </cfRule>
    <cfRule type="containsText" dxfId="3391" priority="2594" operator="containsText" text="Yet to be approved">
      <formula>NOT(ISERROR(SEARCH("Yet to be approved",D130)))</formula>
    </cfRule>
  </conditionalFormatting>
  <conditionalFormatting sqref="E130">
    <cfRule type="containsText" dxfId="3390" priority="2595" operator="containsText" text="DPR not submitted">
      <formula>NOT(ISERROR(SEARCH("DPR not submitted",E130)))</formula>
    </cfRule>
    <cfRule type="containsText" dxfId="3389" priority="2596" operator="containsText" text="Yet to be approved">
      <formula>NOT(ISERROR(SEARCH("Yet to be approved",E130)))</formula>
    </cfRule>
  </conditionalFormatting>
  <conditionalFormatting sqref="D132">
    <cfRule type="containsText" dxfId="3388" priority="2580" operator="containsText" text="DPR not submitted">
      <formula>NOT(ISERROR(SEARCH("DPR not submitted",D132)))</formula>
    </cfRule>
    <cfRule type="containsText" dxfId="3387" priority="2581" operator="containsText" text="Yet to be approved">
      <formula>NOT(ISERROR(SEARCH("Yet to be approved",D132)))</formula>
    </cfRule>
  </conditionalFormatting>
  <conditionalFormatting sqref="E132">
    <cfRule type="containsText" dxfId="3386" priority="2582" operator="containsText" text="DPR not submitted">
      <formula>NOT(ISERROR(SEARCH("DPR not submitted",E132)))</formula>
    </cfRule>
    <cfRule type="containsText" dxfId="3385" priority="2583" operator="containsText" text="Yet to be approved">
      <formula>NOT(ISERROR(SEARCH("Yet to be approved",E132)))</formula>
    </cfRule>
  </conditionalFormatting>
  <conditionalFormatting sqref="D154">
    <cfRule type="containsText" dxfId="3384" priority="2567" operator="containsText" text="DPR not submitted">
      <formula>NOT(ISERROR(SEARCH("DPR not submitted",D154)))</formula>
    </cfRule>
    <cfRule type="containsText" dxfId="3383" priority="2568" operator="containsText" text="Yet to be approved">
      <formula>NOT(ISERROR(SEARCH("Yet to be approved",D154)))</formula>
    </cfRule>
  </conditionalFormatting>
  <conditionalFormatting sqref="E154">
    <cfRule type="containsText" dxfId="3382" priority="2569" operator="containsText" text="DPR not submitted">
      <formula>NOT(ISERROR(SEARCH("DPR not submitted",E154)))</formula>
    </cfRule>
    <cfRule type="containsText" dxfId="3381" priority="2570" operator="containsText" text="Yet to be approved">
      <formula>NOT(ISERROR(SEARCH("Yet to be approved",E154)))</formula>
    </cfRule>
  </conditionalFormatting>
  <conditionalFormatting sqref="D165">
    <cfRule type="containsText" dxfId="3380" priority="2554" operator="containsText" text="DPR not submitted">
      <formula>NOT(ISERROR(SEARCH("DPR not submitted",D165)))</formula>
    </cfRule>
    <cfRule type="containsText" dxfId="3379" priority="2555" operator="containsText" text="Yet to be approved">
      <formula>NOT(ISERROR(SEARCH("Yet to be approved",D165)))</formula>
    </cfRule>
  </conditionalFormatting>
  <conditionalFormatting sqref="E165">
    <cfRule type="containsText" dxfId="3378" priority="2556" operator="containsText" text="DPR not submitted">
      <formula>NOT(ISERROR(SEARCH("DPR not submitted",E165)))</formula>
    </cfRule>
    <cfRule type="containsText" dxfId="3377" priority="2557" operator="containsText" text="Yet to be approved">
      <formula>NOT(ISERROR(SEARCH("Yet to be approved",E165)))</formula>
    </cfRule>
  </conditionalFormatting>
  <conditionalFormatting sqref="D166">
    <cfRule type="containsText" dxfId="3376" priority="2541" operator="containsText" text="DPR not submitted">
      <formula>NOT(ISERROR(SEARCH("DPR not submitted",D166)))</formula>
    </cfRule>
    <cfRule type="containsText" dxfId="3375" priority="2542" operator="containsText" text="Yet to be approved">
      <formula>NOT(ISERROR(SEARCH("Yet to be approved",D166)))</formula>
    </cfRule>
  </conditionalFormatting>
  <conditionalFormatting sqref="E166">
    <cfRule type="containsText" dxfId="3374" priority="2543" operator="containsText" text="DPR not submitted">
      <formula>NOT(ISERROR(SEARCH("DPR not submitted",E166)))</formula>
    </cfRule>
    <cfRule type="containsText" dxfId="3373" priority="2544" operator="containsText" text="Yet to be approved">
      <formula>NOT(ISERROR(SEARCH("Yet to be approved",E166)))</formula>
    </cfRule>
  </conditionalFormatting>
  <conditionalFormatting sqref="D169">
    <cfRule type="containsText" dxfId="3372" priority="2528" operator="containsText" text="DPR not submitted">
      <formula>NOT(ISERROR(SEARCH("DPR not submitted",D169)))</formula>
    </cfRule>
    <cfRule type="containsText" dxfId="3371" priority="2529" operator="containsText" text="Yet to be approved">
      <formula>NOT(ISERROR(SEARCH("Yet to be approved",D169)))</formula>
    </cfRule>
  </conditionalFormatting>
  <conditionalFormatting sqref="E169">
    <cfRule type="containsText" dxfId="3370" priority="2530" operator="containsText" text="DPR not submitted">
      <formula>NOT(ISERROR(SEARCH("DPR not submitted",E169)))</formula>
    </cfRule>
    <cfRule type="containsText" dxfId="3369" priority="2531" operator="containsText" text="Yet to be approved">
      <formula>NOT(ISERROR(SEARCH("Yet to be approved",E169)))</formula>
    </cfRule>
  </conditionalFormatting>
  <conditionalFormatting sqref="D170">
    <cfRule type="containsText" dxfId="3368" priority="2515" operator="containsText" text="DPR not submitted">
      <formula>NOT(ISERROR(SEARCH("DPR not submitted",D170)))</formula>
    </cfRule>
    <cfRule type="containsText" dxfId="3367" priority="2516" operator="containsText" text="Yet to be approved">
      <formula>NOT(ISERROR(SEARCH("Yet to be approved",D170)))</formula>
    </cfRule>
  </conditionalFormatting>
  <conditionalFormatting sqref="E170">
    <cfRule type="containsText" dxfId="3366" priority="2517" operator="containsText" text="DPR not submitted">
      <formula>NOT(ISERROR(SEARCH("DPR not submitted",E170)))</formula>
    </cfRule>
    <cfRule type="containsText" dxfId="3365" priority="2518" operator="containsText" text="Yet to be approved">
      <formula>NOT(ISERROR(SEARCH("Yet to be approved",E170)))</formula>
    </cfRule>
  </conditionalFormatting>
  <conditionalFormatting sqref="D189">
    <cfRule type="containsText" dxfId="3364" priority="2502" operator="containsText" text="DPR not submitted">
      <formula>NOT(ISERROR(SEARCH("DPR not submitted",D189)))</formula>
    </cfRule>
    <cfRule type="containsText" dxfId="3363" priority="2503" operator="containsText" text="Yet to be approved">
      <formula>NOT(ISERROR(SEARCH("Yet to be approved",D189)))</formula>
    </cfRule>
  </conditionalFormatting>
  <conditionalFormatting sqref="E189">
    <cfRule type="containsText" dxfId="3362" priority="2504" operator="containsText" text="DPR not submitted">
      <formula>NOT(ISERROR(SEARCH("DPR not submitted",E189)))</formula>
    </cfRule>
    <cfRule type="containsText" dxfId="3361" priority="2505" operator="containsText" text="Yet to be approved">
      <formula>NOT(ISERROR(SEARCH("Yet to be approved",E189)))</formula>
    </cfRule>
  </conditionalFormatting>
  <conditionalFormatting sqref="D195">
    <cfRule type="containsText" dxfId="3360" priority="2489" operator="containsText" text="DPR not submitted">
      <formula>NOT(ISERROR(SEARCH("DPR not submitted",D195)))</formula>
    </cfRule>
    <cfRule type="containsText" dxfId="3359" priority="2490" operator="containsText" text="Yet to be approved">
      <formula>NOT(ISERROR(SEARCH("Yet to be approved",D195)))</formula>
    </cfRule>
  </conditionalFormatting>
  <conditionalFormatting sqref="E195">
    <cfRule type="containsText" dxfId="3358" priority="2491" operator="containsText" text="DPR not submitted">
      <formula>NOT(ISERROR(SEARCH("DPR not submitted",E195)))</formula>
    </cfRule>
    <cfRule type="containsText" dxfId="3357" priority="2492" operator="containsText" text="Yet to be approved">
      <formula>NOT(ISERROR(SEARCH("Yet to be approved",E195)))</formula>
    </cfRule>
  </conditionalFormatting>
  <conditionalFormatting sqref="D198">
    <cfRule type="containsText" dxfId="3356" priority="2476" operator="containsText" text="DPR not submitted">
      <formula>NOT(ISERROR(SEARCH("DPR not submitted",D198)))</formula>
    </cfRule>
    <cfRule type="containsText" dxfId="3355" priority="2477" operator="containsText" text="Yet to be approved">
      <formula>NOT(ISERROR(SEARCH("Yet to be approved",D198)))</formula>
    </cfRule>
  </conditionalFormatting>
  <conditionalFormatting sqref="E198">
    <cfRule type="containsText" dxfId="3354" priority="2478" operator="containsText" text="DPR not submitted">
      <formula>NOT(ISERROR(SEARCH("DPR not submitted",E198)))</formula>
    </cfRule>
    <cfRule type="containsText" dxfId="3353" priority="2479" operator="containsText" text="Yet to be approved">
      <formula>NOT(ISERROR(SEARCH("Yet to be approved",E198)))</formula>
    </cfRule>
  </conditionalFormatting>
  <conditionalFormatting sqref="D223">
    <cfRule type="containsText" dxfId="3352" priority="2463" operator="containsText" text="DPR not submitted">
      <formula>NOT(ISERROR(SEARCH("DPR not submitted",D223)))</formula>
    </cfRule>
    <cfRule type="containsText" dxfId="3351" priority="2464" operator="containsText" text="Yet to be approved">
      <formula>NOT(ISERROR(SEARCH("Yet to be approved",D223)))</formula>
    </cfRule>
  </conditionalFormatting>
  <conditionalFormatting sqref="E223">
    <cfRule type="containsText" dxfId="3350" priority="2465" operator="containsText" text="DPR not submitted">
      <formula>NOT(ISERROR(SEARCH("DPR not submitted",E223)))</formula>
    </cfRule>
    <cfRule type="containsText" dxfId="3349" priority="2466" operator="containsText" text="Yet to be approved">
      <formula>NOT(ISERROR(SEARCH("Yet to be approved",E223)))</formula>
    </cfRule>
  </conditionalFormatting>
  <conditionalFormatting sqref="D229">
    <cfRule type="containsText" dxfId="3348" priority="2450" operator="containsText" text="DPR not submitted">
      <formula>NOT(ISERROR(SEARCH("DPR not submitted",D229)))</formula>
    </cfRule>
    <cfRule type="containsText" dxfId="3347" priority="2451" operator="containsText" text="Yet to be approved">
      <formula>NOT(ISERROR(SEARCH("Yet to be approved",D229)))</formula>
    </cfRule>
  </conditionalFormatting>
  <conditionalFormatting sqref="E229">
    <cfRule type="containsText" dxfId="3346" priority="2452" operator="containsText" text="DPR not submitted">
      <formula>NOT(ISERROR(SEARCH("DPR not submitted",E229)))</formula>
    </cfRule>
    <cfRule type="containsText" dxfId="3345" priority="2453" operator="containsText" text="Yet to be approved">
      <formula>NOT(ISERROR(SEARCH("Yet to be approved",E229)))</formula>
    </cfRule>
  </conditionalFormatting>
  <conditionalFormatting sqref="D230">
    <cfRule type="containsText" dxfId="3344" priority="2437" operator="containsText" text="DPR not submitted">
      <formula>NOT(ISERROR(SEARCH("DPR not submitted",D230)))</formula>
    </cfRule>
    <cfRule type="containsText" dxfId="3343" priority="2438" operator="containsText" text="Yet to be approved">
      <formula>NOT(ISERROR(SEARCH("Yet to be approved",D230)))</formula>
    </cfRule>
  </conditionalFormatting>
  <conditionalFormatting sqref="E230">
    <cfRule type="containsText" dxfId="3342" priority="2439" operator="containsText" text="DPR not submitted">
      <formula>NOT(ISERROR(SEARCH("DPR not submitted",E230)))</formula>
    </cfRule>
    <cfRule type="containsText" dxfId="3341" priority="2440" operator="containsText" text="Yet to be approved">
      <formula>NOT(ISERROR(SEARCH("Yet to be approved",E230)))</formula>
    </cfRule>
  </conditionalFormatting>
  <conditionalFormatting sqref="D244">
    <cfRule type="containsText" dxfId="3340" priority="2426" operator="containsText" text="DPR not submitted">
      <formula>NOT(ISERROR(SEARCH("DPR not submitted",D244)))</formula>
    </cfRule>
    <cfRule type="containsText" dxfId="3339" priority="2427" operator="containsText" text="Yet to be approved">
      <formula>NOT(ISERROR(SEARCH("Yet to be approved",D244)))</formula>
    </cfRule>
  </conditionalFormatting>
  <conditionalFormatting sqref="D245">
    <cfRule type="containsText" dxfId="3338" priority="2422" operator="containsText" text="DPR not submitted">
      <formula>NOT(ISERROR(SEARCH("DPR not submitted",D245)))</formula>
    </cfRule>
    <cfRule type="containsText" dxfId="3337" priority="2423" operator="containsText" text="Yet to be approved">
      <formula>NOT(ISERROR(SEARCH("Yet to be approved",D245)))</formula>
    </cfRule>
  </conditionalFormatting>
  <conditionalFormatting sqref="E245">
    <cfRule type="containsText" dxfId="3336" priority="2424" operator="containsText" text="DPR not submitted">
      <formula>NOT(ISERROR(SEARCH("DPR not submitted",E245)))</formula>
    </cfRule>
    <cfRule type="containsText" dxfId="3335" priority="2425" operator="containsText" text="Yet to be approved">
      <formula>NOT(ISERROR(SEARCH("Yet to be approved",E245)))</formula>
    </cfRule>
  </conditionalFormatting>
  <conditionalFormatting sqref="D246">
    <cfRule type="containsText" dxfId="3334" priority="2409" operator="containsText" text="DPR not submitted">
      <formula>NOT(ISERROR(SEARCH("DPR not submitted",D246)))</formula>
    </cfRule>
    <cfRule type="containsText" dxfId="3333" priority="2410" operator="containsText" text="Yet to be approved">
      <formula>NOT(ISERROR(SEARCH("Yet to be approved",D246)))</formula>
    </cfRule>
  </conditionalFormatting>
  <conditionalFormatting sqref="E246">
    <cfRule type="containsText" dxfId="3332" priority="2411" operator="containsText" text="DPR not submitted">
      <formula>NOT(ISERROR(SEARCH("DPR not submitted",E246)))</formula>
    </cfRule>
    <cfRule type="containsText" dxfId="3331" priority="2412" operator="containsText" text="Yet to be approved">
      <formula>NOT(ISERROR(SEARCH("Yet to be approved",E246)))</formula>
    </cfRule>
  </conditionalFormatting>
  <conditionalFormatting sqref="D259">
    <cfRule type="containsText" dxfId="3330" priority="2398" operator="containsText" text="DPR not submitted">
      <formula>NOT(ISERROR(SEARCH("DPR not submitted",D259)))</formula>
    </cfRule>
    <cfRule type="containsText" dxfId="3329" priority="2399" operator="containsText" text="Yet to be approved">
      <formula>NOT(ISERROR(SEARCH("Yet to be approved",D259)))</formula>
    </cfRule>
  </conditionalFormatting>
  <conditionalFormatting sqref="D273:D274 D307:D308">
    <cfRule type="containsText" dxfId="3328" priority="2361" operator="containsText" text="DPR not submitted">
      <formula>NOT(ISERROR(SEARCH("DPR not submitted",D273)))</formula>
    </cfRule>
    <cfRule type="containsText" dxfId="3327" priority="2362" operator="containsText" text="Yet to be approved">
      <formula>NOT(ISERROR(SEARCH("Yet to be approved",D273)))</formula>
    </cfRule>
  </conditionalFormatting>
  <conditionalFormatting sqref="D269">
    <cfRule type="containsText" dxfId="3326" priority="2367" operator="containsText" text="DPR not submitted">
      <formula>NOT(ISERROR(SEARCH("DPR not submitted",D269)))</formula>
    </cfRule>
    <cfRule type="containsText" dxfId="3325" priority="2368" operator="containsText" text="Yet to be approved">
      <formula>NOT(ISERROR(SEARCH("Yet to be approved",D269)))</formula>
    </cfRule>
  </conditionalFormatting>
  <conditionalFormatting sqref="D270:D271">
    <cfRule type="containsText" dxfId="3324" priority="2365" operator="containsText" text="DPR not submitted">
      <formula>NOT(ISERROR(SEARCH("DPR not submitted",D270)))</formula>
    </cfRule>
    <cfRule type="containsText" dxfId="3323" priority="2366" operator="containsText" text="Yet to be approved">
      <formula>NOT(ISERROR(SEARCH("Yet to be approved",D270)))</formula>
    </cfRule>
  </conditionalFormatting>
  <conditionalFormatting sqref="D272">
    <cfRule type="containsText" dxfId="3322" priority="2363" operator="containsText" text="DPR not submitted">
      <formula>NOT(ISERROR(SEARCH("DPR not submitted",D272)))</formula>
    </cfRule>
    <cfRule type="containsText" dxfId="3321" priority="2364" operator="containsText" text="Yet to be approved">
      <formula>NOT(ISERROR(SEARCH("Yet to be approved",D272)))</formula>
    </cfRule>
  </conditionalFormatting>
  <conditionalFormatting sqref="D200:D202">
    <cfRule type="containsText" dxfId="3320" priority="1722" operator="containsText" text="DPR not submitted">
      <formula>NOT(ISERROR(SEARCH("DPR not submitted",D200)))</formula>
    </cfRule>
    <cfRule type="containsText" dxfId="3319" priority="1723" operator="containsText" text="Yet to be approved">
      <formula>NOT(ISERROR(SEARCH("Yet to be approved",D200)))</formula>
    </cfRule>
  </conditionalFormatting>
  <conditionalFormatting sqref="D200:E202">
    <cfRule type="containsText" dxfId="3318" priority="1724" operator="containsText" text="DPR not submitted">
      <formula>NOT(ISERROR(SEARCH("DPR not submitted",D200)))</formula>
    </cfRule>
    <cfRule type="containsText" dxfId="3317" priority="1725" operator="containsText" text="Yet to be approved">
      <formula>NOT(ISERROR(SEARCH("Yet to be approved",D200)))</formula>
    </cfRule>
  </conditionalFormatting>
  <conditionalFormatting sqref="BC200:BC202 AY317:AY342">
    <cfRule type="containsText" dxfId="3316" priority="1713" operator="containsText" text="Capitalised">
      <formula>NOT(ISERROR(SEARCH("Capitalised",AY200)))</formula>
    </cfRule>
    <cfRule type="containsText" dxfId="3315" priority="1714" operator="containsText" text="WIP">
      <formula>NOT(ISERROR(SEARCH("WIP",AY200)))</formula>
    </cfRule>
    <cfRule type="containsText" dxfId="3314" priority="1715" operator="containsText" text="Cancelled">
      <formula>NOT(ISERROR(SEARCH("Cancelled",AY200)))</formula>
    </cfRule>
    <cfRule type="containsText" dxfId="3313" priority="1716" operator="containsText" text="Deferred">
      <formula>NOT(ISERROR(SEARCH("Deferred",AY200)))</formula>
    </cfRule>
    <cfRule type="containsText" dxfId="3312" priority="1717" operator="containsText" text="Not Initiated">
      <formula>NOT(ISERROR(SEARCH("Not Initiated",AY200)))</formula>
    </cfRule>
    <cfRule type="containsText" dxfId="3311" priority="1718" operator="containsText" text="To be Confirmed">
      <formula>NOT(ISERROR(SEARCH("To be Confirmed",AY200)))</formula>
    </cfRule>
    <cfRule type="containsText" dxfId="3310" priority="1719" stopIfTrue="1" operator="containsText" text="Capitalised">
      <formula>NOT(ISERROR(SEARCH("Capitalised",AY200)))</formula>
    </cfRule>
    <cfRule type="containsText" dxfId="3309" priority="1720" stopIfTrue="1" operator="containsText" text="Cancelled">
      <formula>NOT(ISERROR(SEARCH("Cancelled",AY200)))</formula>
    </cfRule>
    <cfRule type="containsText" dxfId="3308" priority="1721" stopIfTrue="1" operator="containsText" text="WIP">
      <formula>NOT(ISERROR(SEARCH("WIP",AY200)))</formula>
    </cfRule>
  </conditionalFormatting>
  <conditionalFormatting sqref="BC200:BD202">
    <cfRule type="containsText" dxfId="3307" priority="1726" operator="containsText" text="Capitalised">
      <formula>NOT(ISERROR(SEARCH("Capitalised",BC200)))</formula>
    </cfRule>
  </conditionalFormatting>
  <conditionalFormatting sqref="BC200:BD202">
    <cfRule type="containsText" dxfId="3306" priority="1727" operator="containsText" text="WIP">
      <formula>NOT(ISERROR(SEARCH("WIP",BC200)))</formula>
    </cfRule>
    <cfRule type="containsText" dxfId="3305" priority="1728" operator="containsText" text="Cancelled">
      <formula>NOT(ISERROR(SEARCH("Cancelled",BC200)))</formula>
    </cfRule>
    <cfRule type="containsText" dxfId="3304" priority="1729" operator="containsText" text="Deferred">
      <formula>NOT(ISERROR(SEARCH("Deferred",BC200)))</formula>
    </cfRule>
    <cfRule type="containsText" dxfId="3303" priority="1730" operator="containsText" text="Not Initiated">
      <formula>NOT(ISERROR(SEARCH("Not Initiated",BC200)))</formula>
    </cfRule>
    <cfRule type="containsText" dxfId="3302" priority="1731" operator="containsText" text="To be Confirmed">
      <formula>NOT(ISERROR(SEARCH("To be Confirmed",BC200)))</formula>
    </cfRule>
    <cfRule type="containsText" dxfId="3301" priority="1732" stopIfTrue="1" operator="containsText" text="Capitalised">
      <formula>NOT(ISERROR(SEARCH("Capitalised",BC200)))</formula>
    </cfRule>
    <cfRule type="containsText" dxfId="3300" priority="1733" stopIfTrue="1" operator="containsText" text="Cancelled">
      <formula>NOT(ISERROR(SEARCH("Cancelled",BC200)))</formula>
    </cfRule>
    <cfRule type="containsText" dxfId="3299" priority="1734" stopIfTrue="1" operator="containsText" text="WIP">
      <formula>NOT(ISERROR(SEARCH("WIP",BC200)))</formula>
    </cfRule>
  </conditionalFormatting>
  <conditionalFormatting sqref="K256:K257">
    <cfRule type="containsText" dxfId="3298" priority="1709" operator="containsText" text="DPR not submitted">
      <formula>NOT(ISERROR(SEARCH("DPR not submitted",K256)))</formula>
    </cfRule>
    <cfRule type="containsText" dxfId="3297" priority="1710" operator="containsText" text="Yet to be approved">
      <formula>NOT(ISERROR(SEARCH("Yet to be approved",K256)))</formula>
    </cfRule>
  </conditionalFormatting>
  <conditionalFormatting sqref="AS258 AY343 AY635:AY638 AY307:AY310">
    <cfRule type="containsText" dxfId="3296" priority="700" operator="containsText" text="Capitalised">
      <formula>NOT(ISERROR(SEARCH("Capitalised",AS258)))</formula>
    </cfRule>
    <cfRule type="containsText" dxfId="3295" priority="701" operator="containsText" text="WIP">
      <formula>NOT(ISERROR(SEARCH("WIP",AS258)))</formula>
    </cfRule>
    <cfRule type="containsText" dxfId="3294" priority="702" operator="containsText" text="Cancelled">
      <formula>NOT(ISERROR(SEARCH("Cancelled",AS258)))</formula>
    </cfRule>
    <cfRule type="containsText" dxfId="3293" priority="703" operator="containsText" text="Deferred">
      <formula>NOT(ISERROR(SEARCH("Deferred",AS258)))</formula>
    </cfRule>
    <cfRule type="containsText" dxfId="3292" priority="704" operator="containsText" text="Not Initiated">
      <formula>NOT(ISERROR(SEARCH("Not Initiated",AS258)))</formula>
    </cfRule>
    <cfRule type="containsText" dxfId="3291" priority="705" operator="containsText" text="To be Confirmed">
      <formula>NOT(ISERROR(SEARCH("To be Confirmed",AS258)))</formula>
    </cfRule>
    <cfRule type="containsText" dxfId="3290" priority="706" stopIfTrue="1" operator="containsText" text="Capitalised">
      <formula>NOT(ISERROR(SEARCH("Capitalised",AS258)))</formula>
    </cfRule>
    <cfRule type="containsText" dxfId="3289" priority="707" stopIfTrue="1" operator="containsText" text="Cancelled">
      <formula>NOT(ISERROR(SEARCH("Cancelled",AS258)))</formula>
    </cfRule>
    <cfRule type="containsText" dxfId="3288" priority="708" stopIfTrue="1" operator="containsText" text="WIP">
      <formula>NOT(ISERROR(SEARCH("WIP",AS258)))</formula>
    </cfRule>
  </conditionalFormatting>
  <conditionalFormatting sqref="AY259:AY274">
    <cfRule type="containsText" dxfId="3287" priority="1150" operator="containsText" text="Capitalised">
      <formula>NOT(ISERROR(SEARCH("Capitalised",AY259)))</formula>
    </cfRule>
    <cfRule type="containsText" dxfId="3286" priority="1151" operator="containsText" text="WIP">
      <formula>NOT(ISERROR(SEARCH("WIP",AY259)))</formula>
    </cfRule>
    <cfRule type="containsText" dxfId="3285" priority="1152" operator="containsText" text="Cancelled">
      <formula>NOT(ISERROR(SEARCH("Cancelled",AY259)))</formula>
    </cfRule>
    <cfRule type="containsText" dxfId="3284" priority="1153" operator="containsText" text="Deferred">
      <formula>NOT(ISERROR(SEARCH("Deferred",AY259)))</formula>
    </cfRule>
    <cfRule type="containsText" dxfId="3283" priority="1154" operator="containsText" text="Not Initiated">
      <formula>NOT(ISERROR(SEARCH("Not Initiated",AY259)))</formula>
    </cfRule>
    <cfRule type="containsText" dxfId="3282" priority="1155" operator="containsText" text="To be Confirmed">
      <formula>NOT(ISERROR(SEARCH("To be Confirmed",AY259)))</formula>
    </cfRule>
    <cfRule type="containsText" dxfId="3281" priority="1156" stopIfTrue="1" operator="containsText" text="Capitalised">
      <formula>NOT(ISERROR(SEARCH("Capitalised",AY259)))</formula>
    </cfRule>
    <cfRule type="containsText" dxfId="3280" priority="1157" stopIfTrue="1" operator="containsText" text="Cancelled">
      <formula>NOT(ISERROR(SEARCH("Cancelled",AY259)))</formula>
    </cfRule>
    <cfRule type="containsText" dxfId="3279" priority="1158" stopIfTrue="1" operator="containsText" text="WIP">
      <formula>NOT(ISERROR(SEARCH("WIP",AY259)))</formula>
    </cfRule>
  </conditionalFormatting>
  <conditionalFormatting sqref="D279:E284">
    <cfRule type="containsText" dxfId="3278" priority="680" operator="containsText" text="DPR not submitted">
      <formula>NOT(ISERROR(SEARCH("DPR not submitted",D279)))</formula>
    </cfRule>
    <cfRule type="containsText" dxfId="3277" priority="681" operator="containsText" text="Yet to be approved">
      <formula>NOT(ISERROR(SEARCH("Yet to be approved",D279)))</formula>
    </cfRule>
  </conditionalFormatting>
  <conditionalFormatting sqref="AY275:AY296">
    <cfRule type="containsText" dxfId="3276" priority="682" operator="containsText" text="Capitalised">
      <formula>NOT(ISERROR(SEARCH("Capitalised",AY275)))</formula>
    </cfRule>
    <cfRule type="containsText" dxfId="3275" priority="683" operator="containsText" text="WIP">
      <formula>NOT(ISERROR(SEARCH("WIP",AY275)))</formula>
    </cfRule>
    <cfRule type="containsText" dxfId="3274" priority="684" operator="containsText" text="Cancelled">
      <formula>NOT(ISERROR(SEARCH("Cancelled",AY275)))</formula>
    </cfRule>
    <cfRule type="containsText" dxfId="3273" priority="685" operator="containsText" text="Deferred">
      <formula>NOT(ISERROR(SEARCH("Deferred",AY275)))</formula>
    </cfRule>
    <cfRule type="containsText" dxfId="3272" priority="686" operator="containsText" text="Not Initiated">
      <formula>NOT(ISERROR(SEARCH("Not Initiated",AY275)))</formula>
    </cfRule>
    <cfRule type="containsText" dxfId="3271" priority="687" operator="containsText" text="To be Confirmed">
      <formula>NOT(ISERROR(SEARCH("To be Confirmed",AY275)))</formula>
    </cfRule>
    <cfRule type="containsText" dxfId="3270" priority="688" stopIfTrue="1" operator="containsText" text="Capitalised">
      <formula>NOT(ISERROR(SEARCH("Capitalised",AY275)))</formula>
    </cfRule>
    <cfRule type="containsText" dxfId="3269" priority="689" stopIfTrue="1" operator="containsText" text="Cancelled">
      <formula>NOT(ISERROR(SEARCH("Cancelled",AY275)))</formula>
    </cfRule>
    <cfRule type="containsText" dxfId="3268" priority="690" stopIfTrue="1" operator="containsText" text="WIP">
      <formula>NOT(ISERROR(SEARCH("WIP",AY275)))</formula>
    </cfRule>
  </conditionalFormatting>
  <conditionalFormatting sqref="D275">
    <cfRule type="containsText" dxfId="3267" priority="674" operator="containsText" text="DPR not submitted">
      <formula>NOT(ISERROR(SEARCH("DPR not submitted",D275)))</formula>
    </cfRule>
    <cfRule type="containsText" dxfId="3266" priority="675" operator="containsText" text="Yet to be approved">
      <formula>NOT(ISERROR(SEARCH("Yet to be approved",D275)))</formula>
    </cfRule>
  </conditionalFormatting>
  <conditionalFormatting sqref="D278">
    <cfRule type="containsText" dxfId="3265" priority="672" operator="containsText" text="DPR not submitted">
      <formula>NOT(ISERROR(SEARCH("DPR not submitted",D278)))</formula>
    </cfRule>
    <cfRule type="containsText" dxfId="3264" priority="673" operator="containsText" text="Yet to be approved">
      <formula>NOT(ISERROR(SEARCH("Yet to be approved",D278)))</formula>
    </cfRule>
  </conditionalFormatting>
  <conditionalFormatting sqref="D285">
    <cfRule type="containsText" dxfId="3263" priority="670" operator="containsText" text="DPR not submitted">
      <formula>NOT(ISERROR(SEARCH("DPR not submitted",D285)))</formula>
    </cfRule>
    <cfRule type="containsText" dxfId="3262" priority="671" operator="containsText" text="Yet to be approved">
      <formula>NOT(ISERROR(SEARCH("Yet to be approved",D285)))</formula>
    </cfRule>
  </conditionalFormatting>
  <conditionalFormatting sqref="D288:D296">
    <cfRule type="containsText" dxfId="3261" priority="666" operator="containsText" text="DPR not submitted">
      <formula>NOT(ISERROR(SEARCH("DPR not submitted",D288)))</formula>
    </cfRule>
    <cfRule type="containsText" dxfId="3260" priority="667" operator="containsText" text="Yet to be approved">
      <formula>NOT(ISERROR(SEARCH("Yet to be approved",D288)))</formula>
    </cfRule>
  </conditionalFormatting>
  <conditionalFormatting sqref="D276:E277">
    <cfRule type="containsText" dxfId="3259" priority="678" operator="containsText" text="DPR not submitted">
      <formula>NOT(ISERROR(SEARCH("DPR not submitted",D276)))</formula>
    </cfRule>
    <cfRule type="containsText" dxfId="3258" priority="679" operator="containsText" text="Yet to be approved">
      <formula>NOT(ISERROR(SEARCH("Yet to be approved",D276)))</formula>
    </cfRule>
  </conditionalFormatting>
  <conditionalFormatting sqref="D286:E287">
    <cfRule type="containsText" dxfId="3257" priority="676" operator="containsText" text="DPR not submitted">
      <formula>NOT(ISERROR(SEARCH("DPR not submitted",D286)))</formula>
    </cfRule>
    <cfRule type="containsText" dxfId="3256" priority="677" operator="containsText" text="Yet to be approved">
      <formula>NOT(ISERROR(SEARCH("Yet to be approved",D286)))</formula>
    </cfRule>
  </conditionalFormatting>
  <conditionalFormatting sqref="E289:E296">
    <cfRule type="containsText" dxfId="3255" priority="668" operator="containsText" text="DPR not submitted">
      <formula>NOT(ISERROR(SEARCH("DPR not submitted",E289)))</formula>
    </cfRule>
    <cfRule type="containsText" dxfId="3254" priority="669" operator="containsText" text="Yet to be approved">
      <formula>NOT(ISERROR(SEARCH("Yet to be approved",E289)))</formula>
    </cfRule>
  </conditionalFormatting>
  <conditionalFormatting sqref="D297:E306">
    <cfRule type="containsText" dxfId="3253" priority="635" operator="containsText" text="DPR not submitted">
      <formula>NOT(ISERROR(SEARCH("DPR not submitted",D297)))</formula>
    </cfRule>
    <cfRule type="containsText" dxfId="3252" priority="636" operator="containsText" text="Yet to be approved">
      <formula>NOT(ISERROR(SEARCH("Yet to be approved",D297)))</formula>
    </cfRule>
  </conditionalFormatting>
  <conditionalFormatting sqref="AY297:AY306">
    <cfRule type="containsText" dxfId="3251" priority="637" operator="containsText" text="Capitalised">
      <formula>NOT(ISERROR(SEARCH("Capitalised",AY297)))</formula>
    </cfRule>
    <cfRule type="containsText" dxfId="3250" priority="638" operator="containsText" text="WIP">
      <formula>NOT(ISERROR(SEARCH("WIP",AY297)))</formula>
    </cfRule>
    <cfRule type="containsText" dxfId="3249" priority="639" operator="containsText" text="Cancelled">
      <formula>NOT(ISERROR(SEARCH("Cancelled",AY297)))</formula>
    </cfRule>
    <cfRule type="containsText" dxfId="3248" priority="640" operator="containsText" text="Deferred">
      <formula>NOT(ISERROR(SEARCH("Deferred",AY297)))</formula>
    </cfRule>
    <cfRule type="containsText" dxfId="3247" priority="641" operator="containsText" text="Not Initiated">
      <formula>NOT(ISERROR(SEARCH("Not Initiated",AY297)))</formula>
    </cfRule>
    <cfRule type="containsText" dxfId="3246" priority="642" operator="containsText" text="To be Confirmed">
      <formula>NOT(ISERROR(SEARCH("To be Confirmed",AY297)))</formula>
    </cfRule>
    <cfRule type="containsText" dxfId="3245" priority="643" stopIfTrue="1" operator="containsText" text="Capitalised">
      <formula>NOT(ISERROR(SEARCH("Capitalised",AY297)))</formula>
    </cfRule>
    <cfRule type="containsText" dxfId="3244" priority="644" stopIfTrue="1" operator="containsText" text="Cancelled">
      <formula>NOT(ISERROR(SEARCH("Cancelled",AY297)))</formula>
    </cfRule>
    <cfRule type="containsText" dxfId="3243" priority="645" stopIfTrue="1" operator="containsText" text="WIP">
      <formula>NOT(ISERROR(SEARCH("WIP",AY297)))</formula>
    </cfRule>
  </conditionalFormatting>
  <conditionalFormatting sqref="E318:E320 E322:E324 E326:E331 E333:E337 E339:E342">
    <cfRule type="containsText" dxfId="3242" priority="613" operator="containsText" text="DPR not submitted">
      <formula>NOT(ISERROR(SEARCH("DPR not submitted",E318)))</formula>
    </cfRule>
    <cfRule type="containsText" dxfId="3241" priority="614" operator="containsText" text="Yet to be approved">
      <formula>NOT(ISERROR(SEARCH("Yet to be approved",E318)))</formula>
    </cfRule>
  </conditionalFormatting>
  <conditionalFormatting sqref="AY39:AY43 AY251:AY257">
    <cfRule type="containsText" dxfId="3240" priority="566" operator="containsText" text="Capitalised">
      <formula>NOT(ISERROR(SEARCH("Capitalised",AY39)))</formula>
    </cfRule>
    <cfRule type="containsText" dxfId="3239" priority="567" operator="containsText" text="WIP">
      <formula>NOT(ISERROR(SEARCH("WIP",AY39)))</formula>
    </cfRule>
    <cfRule type="containsText" dxfId="3238" priority="568" operator="containsText" text="Cancelled">
      <formula>NOT(ISERROR(SEARCH("Cancelled",AY39)))</formula>
    </cfRule>
    <cfRule type="containsText" dxfId="3237" priority="569" operator="containsText" text="Deferred">
      <formula>NOT(ISERROR(SEARCH("Deferred",AY39)))</formula>
    </cfRule>
    <cfRule type="containsText" dxfId="3236" priority="570" operator="containsText" text="Not Initiated">
      <formula>NOT(ISERROR(SEARCH("Not Initiated",AY39)))</formula>
    </cfRule>
    <cfRule type="containsText" dxfId="3235" priority="571" operator="containsText" text="To be Confirmed">
      <formula>NOT(ISERROR(SEARCH("To be Confirmed",AY39)))</formula>
    </cfRule>
    <cfRule type="containsText" dxfId="3234" priority="572" stopIfTrue="1" operator="containsText" text="Capitalised">
      <formula>NOT(ISERROR(SEARCH("Capitalised",AY39)))</formula>
    </cfRule>
    <cfRule type="containsText" dxfId="3233" priority="573" stopIfTrue="1" operator="containsText" text="Cancelled">
      <formula>NOT(ISERROR(SEARCH("Cancelled",AY39)))</formula>
    </cfRule>
    <cfRule type="containsText" dxfId="3232" priority="574" stopIfTrue="1" operator="containsText" text="WIP">
      <formula>NOT(ISERROR(SEARCH("WIP",AY39)))</formula>
    </cfRule>
  </conditionalFormatting>
  <conditionalFormatting sqref="AY45:AY47">
    <cfRule type="containsText" dxfId="3231" priority="314" operator="containsText" text="Capitalised">
      <formula>NOT(ISERROR(SEARCH("Capitalised",AY45)))</formula>
    </cfRule>
    <cfRule type="containsText" dxfId="3230" priority="315" operator="containsText" text="WIP">
      <formula>NOT(ISERROR(SEARCH("WIP",AY45)))</formula>
    </cfRule>
    <cfRule type="containsText" dxfId="3229" priority="316" operator="containsText" text="Cancelled">
      <formula>NOT(ISERROR(SEARCH("Cancelled",AY45)))</formula>
    </cfRule>
    <cfRule type="containsText" dxfId="3228" priority="317" operator="containsText" text="Deferred">
      <formula>NOT(ISERROR(SEARCH("Deferred",AY45)))</formula>
    </cfRule>
    <cfRule type="containsText" dxfId="3227" priority="318" operator="containsText" text="Not Initiated">
      <formula>NOT(ISERROR(SEARCH("Not Initiated",AY45)))</formula>
    </cfRule>
    <cfRule type="containsText" dxfId="3226" priority="319" operator="containsText" text="To be Confirmed">
      <formula>NOT(ISERROR(SEARCH("To be Confirmed",AY45)))</formula>
    </cfRule>
    <cfRule type="containsText" dxfId="3225" priority="320" stopIfTrue="1" operator="containsText" text="Capitalised">
      <formula>NOT(ISERROR(SEARCH("Capitalised",AY45)))</formula>
    </cfRule>
    <cfRule type="containsText" dxfId="3224" priority="321" stopIfTrue="1" operator="containsText" text="Cancelled">
      <formula>NOT(ISERROR(SEARCH("Cancelled",AY45)))</formula>
    </cfRule>
    <cfRule type="containsText" dxfId="3223" priority="322" stopIfTrue="1" operator="containsText" text="WIP">
      <formula>NOT(ISERROR(SEARCH("WIP",AY45)))</formula>
    </cfRule>
  </conditionalFormatting>
  <conditionalFormatting sqref="AY49">
    <cfRule type="containsText" dxfId="3222" priority="557" operator="containsText" text="Capitalised">
      <formula>NOT(ISERROR(SEARCH("Capitalised",AY49)))</formula>
    </cfRule>
    <cfRule type="containsText" dxfId="3221" priority="558" operator="containsText" text="WIP">
      <formula>NOT(ISERROR(SEARCH("WIP",AY49)))</formula>
    </cfRule>
    <cfRule type="containsText" dxfId="3220" priority="559" operator="containsText" text="Cancelled">
      <formula>NOT(ISERROR(SEARCH("Cancelled",AY49)))</formula>
    </cfRule>
    <cfRule type="containsText" dxfId="3219" priority="560" operator="containsText" text="Deferred">
      <formula>NOT(ISERROR(SEARCH("Deferred",AY49)))</formula>
    </cfRule>
    <cfRule type="containsText" dxfId="3218" priority="561" operator="containsText" text="Not Initiated">
      <formula>NOT(ISERROR(SEARCH("Not Initiated",AY49)))</formula>
    </cfRule>
    <cfRule type="containsText" dxfId="3217" priority="562" operator="containsText" text="To be Confirmed">
      <formula>NOT(ISERROR(SEARCH("To be Confirmed",AY49)))</formula>
    </cfRule>
    <cfRule type="containsText" dxfId="3216" priority="563" stopIfTrue="1" operator="containsText" text="Capitalised">
      <formula>NOT(ISERROR(SEARCH("Capitalised",AY49)))</formula>
    </cfRule>
    <cfRule type="containsText" dxfId="3215" priority="564" stopIfTrue="1" operator="containsText" text="Cancelled">
      <formula>NOT(ISERROR(SEARCH("Cancelled",AY49)))</formula>
    </cfRule>
    <cfRule type="containsText" dxfId="3214" priority="565" stopIfTrue="1" operator="containsText" text="WIP">
      <formula>NOT(ISERROR(SEARCH("WIP",AY49)))</formula>
    </cfRule>
  </conditionalFormatting>
  <conditionalFormatting sqref="AY51">
    <cfRule type="containsText" dxfId="3213" priority="224" operator="containsText" text="Capitalised">
      <formula>NOT(ISERROR(SEARCH("Capitalised",AY51)))</formula>
    </cfRule>
    <cfRule type="containsText" dxfId="3212" priority="225" operator="containsText" text="WIP">
      <formula>NOT(ISERROR(SEARCH("WIP",AY51)))</formula>
    </cfRule>
    <cfRule type="containsText" dxfId="3211" priority="226" operator="containsText" text="Cancelled">
      <formula>NOT(ISERROR(SEARCH("Cancelled",AY51)))</formula>
    </cfRule>
    <cfRule type="containsText" dxfId="3210" priority="227" operator="containsText" text="Deferred">
      <formula>NOT(ISERROR(SEARCH("Deferred",AY51)))</formula>
    </cfRule>
    <cfRule type="containsText" dxfId="3209" priority="228" operator="containsText" text="Not Initiated">
      <formula>NOT(ISERROR(SEARCH("Not Initiated",AY51)))</formula>
    </cfRule>
    <cfRule type="containsText" dxfId="3208" priority="229" operator="containsText" text="To be Confirmed">
      <formula>NOT(ISERROR(SEARCH("To be Confirmed",AY51)))</formula>
    </cfRule>
    <cfRule type="containsText" dxfId="3207" priority="230" stopIfTrue="1" operator="containsText" text="Capitalised">
      <formula>NOT(ISERROR(SEARCH("Capitalised",AY51)))</formula>
    </cfRule>
    <cfRule type="containsText" dxfId="3206" priority="231" stopIfTrue="1" operator="containsText" text="Cancelled">
      <formula>NOT(ISERROR(SEARCH("Cancelled",AY51)))</formula>
    </cfRule>
    <cfRule type="containsText" dxfId="3205" priority="232" stopIfTrue="1" operator="containsText" text="WIP">
      <formula>NOT(ISERROR(SEARCH("WIP",AY51)))</formula>
    </cfRule>
  </conditionalFormatting>
  <conditionalFormatting sqref="AY53:AY55">
    <cfRule type="containsText" dxfId="3204" priority="548" operator="containsText" text="Capitalised">
      <formula>NOT(ISERROR(SEARCH("Capitalised",AY53)))</formula>
    </cfRule>
    <cfRule type="containsText" dxfId="3203" priority="549" operator="containsText" text="WIP">
      <formula>NOT(ISERROR(SEARCH("WIP",AY53)))</formula>
    </cfRule>
    <cfRule type="containsText" dxfId="3202" priority="550" operator="containsText" text="Cancelled">
      <formula>NOT(ISERROR(SEARCH("Cancelled",AY53)))</formula>
    </cfRule>
    <cfRule type="containsText" dxfId="3201" priority="551" operator="containsText" text="Deferred">
      <formula>NOT(ISERROR(SEARCH("Deferred",AY53)))</formula>
    </cfRule>
    <cfRule type="containsText" dxfId="3200" priority="552" operator="containsText" text="Not Initiated">
      <formula>NOT(ISERROR(SEARCH("Not Initiated",AY53)))</formula>
    </cfRule>
    <cfRule type="containsText" dxfId="3199" priority="553" operator="containsText" text="To be Confirmed">
      <formula>NOT(ISERROR(SEARCH("To be Confirmed",AY53)))</formula>
    </cfRule>
    <cfRule type="containsText" dxfId="3198" priority="554" stopIfTrue="1" operator="containsText" text="Capitalised">
      <formula>NOT(ISERROR(SEARCH("Capitalised",AY53)))</formula>
    </cfRule>
    <cfRule type="containsText" dxfId="3197" priority="555" stopIfTrue="1" operator="containsText" text="Cancelled">
      <formula>NOT(ISERROR(SEARCH("Cancelled",AY53)))</formula>
    </cfRule>
    <cfRule type="containsText" dxfId="3196" priority="556" stopIfTrue="1" operator="containsText" text="WIP">
      <formula>NOT(ISERROR(SEARCH("WIP",AY53)))</formula>
    </cfRule>
  </conditionalFormatting>
  <conditionalFormatting sqref="AY57:AY59">
    <cfRule type="containsText" dxfId="3195" priority="539" operator="containsText" text="Capitalised">
      <formula>NOT(ISERROR(SEARCH("Capitalised",AY57)))</formula>
    </cfRule>
    <cfRule type="containsText" dxfId="3194" priority="540" operator="containsText" text="WIP">
      <formula>NOT(ISERROR(SEARCH("WIP",AY57)))</formula>
    </cfRule>
    <cfRule type="containsText" dxfId="3193" priority="541" operator="containsText" text="Cancelled">
      <formula>NOT(ISERROR(SEARCH("Cancelled",AY57)))</formula>
    </cfRule>
    <cfRule type="containsText" dxfId="3192" priority="542" operator="containsText" text="Deferred">
      <formula>NOT(ISERROR(SEARCH("Deferred",AY57)))</formula>
    </cfRule>
    <cfRule type="containsText" dxfId="3191" priority="543" operator="containsText" text="Not Initiated">
      <formula>NOT(ISERROR(SEARCH("Not Initiated",AY57)))</formula>
    </cfRule>
    <cfRule type="containsText" dxfId="3190" priority="544" operator="containsText" text="To be Confirmed">
      <formula>NOT(ISERROR(SEARCH("To be Confirmed",AY57)))</formula>
    </cfRule>
    <cfRule type="containsText" dxfId="3189" priority="545" stopIfTrue="1" operator="containsText" text="Capitalised">
      <formula>NOT(ISERROR(SEARCH("Capitalised",AY57)))</formula>
    </cfRule>
    <cfRule type="containsText" dxfId="3188" priority="546" stopIfTrue="1" operator="containsText" text="Cancelled">
      <formula>NOT(ISERROR(SEARCH("Cancelled",AY57)))</formula>
    </cfRule>
    <cfRule type="containsText" dxfId="3187" priority="547" stopIfTrue="1" operator="containsText" text="WIP">
      <formula>NOT(ISERROR(SEARCH("WIP",AY57)))</formula>
    </cfRule>
  </conditionalFormatting>
  <conditionalFormatting sqref="AY61:AY62">
    <cfRule type="containsText" dxfId="3186" priority="530" operator="containsText" text="Capitalised">
      <formula>NOT(ISERROR(SEARCH("Capitalised",AY61)))</formula>
    </cfRule>
    <cfRule type="containsText" dxfId="3185" priority="531" operator="containsText" text="WIP">
      <formula>NOT(ISERROR(SEARCH("WIP",AY61)))</formula>
    </cfRule>
    <cfRule type="containsText" dxfId="3184" priority="532" operator="containsText" text="Cancelled">
      <formula>NOT(ISERROR(SEARCH("Cancelled",AY61)))</formula>
    </cfRule>
    <cfRule type="containsText" dxfId="3183" priority="533" operator="containsText" text="Deferred">
      <formula>NOT(ISERROR(SEARCH("Deferred",AY61)))</formula>
    </cfRule>
    <cfRule type="containsText" dxfId="3182" priority="534" operator="containsText" text="Not Initiated">
      <formula>NOT(ISERROR(SEARCH("Not Initiated",AY61)))</formula>
    </cfRule>
    <cfRule type="containsText" dxfId="3181" priority="535" operator="containsText" text="To be Confirmed">
      <formula>NOT(ISERROR(SEARCH("To be Confirmed",AY61)))</formula>
    </cfRule>
    <cfRule type="containsText" dxfId="3180" priority="536" stopIfTrue="1" operator="containsText" text="Capitalised">
      <formula>NOT(ISERROR(SEARCH("Capitalised",AY61)))</formula>
    </cfRule>
    <cfRule type="containsText" dxfId="3179" priority="537" stopIfTrue="1" operator="containsText" text="Cancelled">
      <formula>NOT(ISERROR(SEARCH("Cancelled",AY61)))</formula>
    </cfRule>
    <cfRule type="containsText" dxfId="3178" priority="538" stopIfTrue="1" operator="containsText" text="WIP">
      <formula>NOT(ISERROR(SEARCH("WIP",AY61)))</formula>
    </cfRule>
  </conditionalFormatting>
  <conditionalFormatting sqref="AY64:AY67">
    <cfRule type="containsText" dxfId="3177" priority="521" operator="containsText" text="Capitalised">
      <formula>NOT(ISERROR(SEARCH("Capitalised",AY64)))</formula>
    </cfRule>
    <cfRule type="containsText" dxfId="3176" priority="522" operator="containsText" text="WIP">
      <formula>NOT(ISERROR(SEARCH("WIP",AY64)))</formula>
    </cfRule>
    <cfRule type="containsText" dxfId="3175" priority="523" operator="containsText" text="Cancelled">
      <formula>NOT(ISERROR(SEARCH("Cancelled",AY64)))</formula>
    </cfRule>
    <cfRule type="containsText" dxfId="3174" priority="524" operator="containsText" text="Deferred">
      <formula>NOT(ISERROR(SEARCH("Deferred",AY64)))</formula>
    </cfRule>
    <cfRule type="containsText" dxfId="3173" priority="525" operator="containsText" text="Not Initiated">
      <formula>NOT(ISERROR(SEARCH("Not Initiated",AY64)))</formula>
    </cfRule>
    <cfRule type="containsText" dxfId="3172" priority="526" operator="containsText" text="To be Confirmed">
      <formula>NOT(ISERROR(SEARCH("To be Confirmed",AY64)))</formula>
    </cfRule>
    <cfRule type="containsText" dxfId="3171" priority="527" stopIfTrue="1" operator="containsText" text="Capitalised">
      <formula>NOT(ISERROR(SEARCH("Capitalised",AY64)))</formula>
    </cfRule>
    <cfRule type="containsText" dxfId="3170" priority="528" stopIfTrue="1" operator="containsText" text="Cancelled">
      <formula>NOT(ISERROR(SEARCH("Cancelled",AY64)))</formula>
    </cfRule>
    <cfRule type="containsText" dxfId="3169" priority="529" stopIfTrue="1" operator="containsText" text="WIP">
      <formula>NOT(ISERROR(SEARCH("WIP",AY64)))</formula>
    </cfRule>
  </conditionalFormatting>
  <conditionalFormatting sqref="AY69:AY78">
    <cfRule type="containsText" dxfId="3168" priority="512" operator="containsText" text="Capitalised">
      <formula>NOT(ISERROR(SEARCH("Capitalised",AY69)))</formula>
    </cfRule>
    <cfRule type="containsText" dxfId="3167" priority="513" operator="containsText" text="WIP">
      <formula>NOT(ISERROR(SEARCH("WIP",AY69)))</formula>
    </cfRule>
    <cfRule type="containsText" dxfId="3166" priority="514" operator="containsText" text="Cancelled">
      <formula>NOT(ISERROR(SEARCH("Cancelled",AY69)))</formula>
    </cfRule>
    <cfRule type="containsText" dxfId="3165" priority="515" operator="containsText" text="Deferred">
      <formula>NOT(ISERROR(SEARCH("Deferred",AY69)))</formula>
    </cfRule>
    <cfRule type="containsText" dxfId="3164" priority="516" operator="containsText" text="Not Initiated">
      <formula>NOT(ISERROR(SEARCH("Not Initiated",AY69)))</formula>
    </cfRule>
    <cfRule type="containsText" dxfId="3163" priority="517" operator="containsText" text="To be Confirmed">
      <formula>NOT(ISERROR(SEARCH("To be Confirmed",AY69)))</formula>
    </cfRule>
    <cfRule type="containsText" dxfId="3162" priority="518" stopIfTrue="1" operator="containsText" text="Capitalised">
      <formula>NOT(ISERROR(SEARCH("Capitalised",AY69)))</formula>
    </cfRule>
    <cfRule type="containsText" dxfId="3161" priority="519" stopIfTrue="1" operator="containsText" text="Cancelled">
      <formula>NOT(ISERROR(SEARCH("Cancelled",AY69)))</formula>
    </cfRule>
    <cfRule type="containsText" dxfId="3160" priority="520" stopIfTrue="1" operator="containsText" text="WIP">
      <formula>NOT(ISERROR(SEARCH("WIP",AY69)))</formula>
    </cfRule>
  </conditionalFormatting>
  <conditionalFormatting sqref="AY80:AY82">
    <cfRule type="containsText" dxfId="3159" priority="215" operator="containsText" text="Capitalised">
      <formula>NOT(ISERROR(SEARCH("Capitalised",AY80)))</formula>
    </cfRule>
    <cfRule type="containsText" dxfId="3158" priority="216" operator="containsText" text="WIP">
      <formula>NOT(ISERROR(SEARCH("WIP",AY80)))</formula>
    </cfRule>
    <cfRule type="containsText" dxfId="3157" priority="217" operator="containsText" text="Cancelled">
      <formula>NOT(ISERROR(SEARCH("Cancelled",AY80)))</formula>
    </cfRule>
    <cfRule type="containsText" dxfId="3156" priority="218" operator="containsText" text="Deferred">
      <formula>NOT(ISERROR(SEARCH("Deferred",AY80)))</formula>
    </cfRule>
    <cfRule type="containsText" dxfId="3155" priority="219" operator="containsText" text="Not Initiated">
      <formula>NOT(ISERROR(SEARCH("Not Initiated",AY80)))</formula>
    </cfRule>
    <cfRule type="containsText" dxfId="3154" priority="220" operator="containsText" text="To be Confirmed">
      <formula>NOT(ISERROR(SEARCH("To be Confirmed",AY80)))</formula>
    </cfRule>
    <cfRule type="containsText" dxfId="3153" priority="221" stopIfTrue="1" operator="containsText" text="Capitalised">
      <formula>NOT(ISERROR(SEARCH("Capitalised",AY80)))</formula>
    </cfRule>
    <cfRule type="containsText" dxfId="3152" priority="222" stopIfTrue="1" operator="containsText" text="Cancelled">
      <formula>NOT(ISERROR(SEARCH("Cancelled",AY80)))</formula>
    </cfRule>
    <cfRule type="containsText" dxfId="3151" priority="223" stopIfTrue="1" operator="containsText" text="WIP">
      <formula>NOT(ISERROR(SEARCH("WIP",AY80)))</formula>
    </cfRule>
  </conditionalFormatting>
  <conditionalFormatting sqref="AY84:AY90">
    <cfRule type="containsText" dxfId="3150" priority="503" operator="containsText" text="Capitalised">
      <formula>NOT(ISERROR(SEARCH("Capitalised",AY84)))</formula>
    </cfRule>
    <cfRule type="containsText" dxfId="3149" priority="504" operator="containsText" text="WIP">
      <formula>NOT(ISERROR(SEARCH("WIP",AY84)))</formula>
    </cfRule>
    <cfRule type="containsText" dxfId="3148" priority="505" operator="containsText" text="Cancelled">
      <formula>NOT(ISERROR(SEARCH("Cancelled",AY84)))</formula>
    </cfRule>
    <cfRule type="containsText" dxfId="3147" priority="506" operator="containsText" text="Deferred">
      <formula>NOT(ISERROR(SEARCH("Deferred",AY84)))</formula>
    </cfRule>
    <cfRule type="containsText" dxfId="3146" priority="507" operator="containsText" text="Not Initiated">
      <formula>NOT(ISERROR(SEARCH("Not Initiated",AY84)))</formula>
    </cfRule>
    <cfRule type="containsText" dxfId="3145" priority="508" operator="containsText" text="To be Confirmed">
      <formula>NOT(ISERROR(SEARCH("To be Confirmed",AY84)))</formula>
    </cfRule>
    <cfRule type="containsText" dxfId="3144" priority="509" stopIfTrue="1" operator="containsText" text="Capitalised">
      <formula>NOT(ISERROR(SEARCH("Capitalised",AY84)))</formula>
    </cfRule>
    <cfRule type="containsText" dxfId="3143" priority="510" stopIfTrue="1" operator="containsText" text="Cancelled">
      <formula>NOT(ISERROR(SEARCH("Cancelled",AY84)))</formula>
    </cfRule>
    <cfRule type="containsText" dxfId="3142" priority="511" stopIfTrue="1" operator="containsText" text="WIP">
      <formula>NOT(ISERROR(SEARCH("WIP",AY84)))</formula>
    </cfRule>
  </conditionalFormatting>
  <conditionalFormatting sqref="AY92:AY93">
    <cfRule type="containsText" dxfId="3141" priority="494" operator="containsText" text="Capitalised">
      <formula>NOT(ISERROR(SEARCH("Capitalised",AY92)))</formula>
    </cfRule>
    <cfRule type="containsText" dxfId="3140" priority="495" operator="containsText" text="WIP">
      <formula>NOT(ISERROR(SEARCH("WIP",AY92)))</formula>
    </cfRule>
    <cfRule type="containsText" dxfId="3139" priority="496" operator="containsText" text="Cancelled">
      <formula>NOT(ISERROR(SEARCH("Cancelled",AY92)))</formula>
    </cfRule>
    <cfRule type="containsText" dxfId="3138" priority="497" operator="containsText" text="Deferred">
      <formula>NOT(ISERROR(SEARCH("Deferred",AY92)))</formula>
    </cfRule>
    <cfRule type="containsText" dxfId="3137" priority="498" operator="containsText" text="Not Initiated">
      <formula>NOT(ISERROR(SEARCH("Not Initiated",AY92)))</formula>
    </cfRule>
    <cfRule type="containsText" dxfId="3136" priority="499" operator="containsText" text="To be Confirmed">
      <formula>NOT(ISERROR(SEARCH("To be Confirmed",AY92)))</formula>
    </cfRule>
    <cfRule type="containsText" dxfId="3135" priority="500" stopIfTrue="1" operator="containsText" text="Capitalised">
      <formula>NOT(ISERROR(SEARCH("Capitalised",AY92)))</formula>
    </cfRule>
    <cfRule type="containsText" dxfId="3134" priority="501" stopIfTrue="1" operator="containsText" text="Cancelled">
      <formula>NOT(ISERROR(SEARCH("Cancelled",AY92)))</formula>
    </cfRule>
    <cfRule type="containsText" dxfId="3133" priority="502" stopIfTrue="1" operator="containsText" text="WIP">
      <formula>NOT(ISERROR(SEARCH("WIP",AY92)))</formula>
    </cfRule>
  </conditionalFormatting>
  <conditionalFormatting sqref="AY95:AY97">
    <cfRule type="containsText" dxfId="3132" priority="485" operator="containsText" text="Capitalised">
      <formula>NOT(ISERROR(SEARCH("Capitalised",AY95)))</formula>
    </cfRule>
    <cfRule type="containsText" dxfId="3131" priority="486" operator="containsText" text="WIP">
      <formula>NOT(ISERROR(SEARCH("WIP",AY95)))</formula>
    </cfRule>
    <cfRule type="containsText" dxfId="3130" priority="487" operator="containsText" text="Cancelled">
      <formula>NOT(ISERROR(SEARCH("Cancelled",AY95)))</formula>
    </cfRule>
    <cfRule type="containsText" dxfId="3129" priority="488" operator="containsText" text="Deferred">
      <formula>NOT(ISERROR(SEARCH("Deferred",AY95)))</formula>
    </cfRule>
    <cfRule type="containsText" dxfId="3128" priority="489" operator="containsText" text="Not Initiated">
      <formula>NOT(ISERROR(SEARCH("Not Initiated",AY95)))</formula>
    </cfRule>
    <cfRule type="containsText" dxfId="3127" priority="490" operator="containsText" text="To be Confirmed">
      <formula>NOT(ISERROR(SEARCH("To be Confirmed",AY95)))</formula>
    </cfRule>
    <cfRule type="containsText" dxfId="3126" priority="491" stopIfTrue="1" operator="containsText" text="Capitalised">
      <formula>NOT(ISERROR(SEARCH("Capitalised",AY95)))</formula>
    </cfRule>
    <cfRule type="containsText" dxfId="3125" priority="492" stopIfTrue="1" operator="containsText" text="Cancelled">
      <formula>NOT(ISERROR(SEARCH("Cancelled",AY95)))</formula>
    </cfRule>
    <cfRule type="containsText" dxfId="3124" priority="493" stopIfTrue="1" operator="containsText" text="WIP">
      <formula>NOT(ISERROR(SEARCH("WIP",AY95)))</formula>
    </cfRule>
  </conditionalFormatting>
  <conditionalFormatting sqref="AY99:AY101">
    <cfRule type="containsText" dxfId="3123" priority="476" operator="containsText" text="Capitalised">
      <formula>NOT(ISERROR(SEARCH("Capitalised",AY99)))</formula>
    </cfRule>
    <cfRule type="containsText" dxfId="3122" priority="477" operator="containsText" text="WIP">
      <formula>NOT(ISERROR(SEARCH("WIP",AY99)))</formula>
    </cfRule>
    <cfRule type="containsText" dxfId="3121" priority="478" operator="containsText" text="Cancelled">
      <formula>NOT(ISERROR(SEARCH("Cancelled",AY99)))</formula>
    </cfRule>
    <cfRule type="containsText" dxfId="3120" priority="479" operator="containsText" text="Deferred">
      <formula>NOT(ISERROR(SEARCH("Deferred",AY99)))</formula>
    </cfRule>
    <cfRule type="containsText" dxfId="3119" priority="480" operator="containsText" text="Not Initiated">
      <formula>NOT(ISERROR(SEARCH("Not Initiated",AY99)))</formula>
    </cfRule>
    <cfRule type="containsText" dxfId="3118" priority="481" operator="containsText" text="To be Confirmed">
      <formula>NOT(ISERROR(SEARCH("To be Confirmed",AY99)))</formula>
    </cfRule>
    <cfRule type="containsText" dxfId="3117" priority="482" stopIfTrue="1" operator="containsText" text="Capitalised">
      <formula>NOT(ISERROR(SEARCH("Capitalised",AY99)))</formula>
    </cfRule>
    <cfRule type="containsText" dxfId="3116" priority="483" stopIfTrue="1" operator="containsText" text="Cancelled">
      <formula>NOT(ISERROR(SEARCH("Cancelled",AY99)))</formula>
    </cfRule>
    <cfRule type="containsText" dxfId="3115" priority="484" stopIfTrue="1" operator="containsText" text="WIP">
      <formula>NOT(ISERROR(SEARCH("WIP",AY99)))</formula>
    </cfRule>
  </conditionalFormatting>
  <conditionalFormatting sqref="AY103:AY105">
    <cfRule type="containsText" dxfId="3114" priority="305" operator="containsText" text="Capitalised">
      <formula>NOT(ISERROR(SEARCH("Capitalised",AY103)))</formula>
    </cfRule>
    <cfRule type="containsText" dxfId="3113" priority="306" operator="containsText" text="WIP">
      <formula>NOT(ISERROR(SEARCH("WIP",AY103)))</formula>
    </cfRule>
    <cfRule type="containsText" dxfId="3112" priority="307" operator="containsText" text="Cancelled">
      <formula>NOT(ISERROR(SEARCH("Cancelled",AY103)))</formula>
    </cfRule>
    <cfRule type="containsText" dxfId="3111" priority="308" operator="containsText" text="Deferred">
      <formula>NOT(ISERROR(SEARCH("Deferred",AY103)))</formula>
    </cfRule>
    <cfRule type="containsText" dxfId="3110" priority="309" operator="containsText" text="Not Initiated">
      <formula>NOT(ISERROR(SEARCH("Not Initiated",AY103)))</formula>
    </cfRule>
    <cfRule type="containsText" dxfId="3109" priority="310" operator="containsText" text="To be Confirmed">
      <formula>NOT(ISERROR(SEARCH("To be Confirmed",AY103)))</formula>
    </cfRule>
    <cfRule type="containsText" dxfId="3108" priority="311" stopIfTrue="1" operator="containsText" text="Capitalised">
      <formula>NOT(ISERROR(SEARCH("Capitalised",AY103)))</formula>
    </cfRule>
    <cfRule type="containsText" dxfId="3107" priority="312" stopIfTrue="1" operator="containsText" text="Cancelled">
      <formula>NOT(ISERROR(SEARCH("Cancelled",AY103)))</formula>
    </cfRule>
    <cfRule type="containsText" dxfId="3106" priority="313" stopIfTrue="1" operator="containsText" text="WIP">
      <formula>NOT(ISERROR(SEARCH("WIP",AY103)))</formula>
    </cfRule>
  </conditionalFormatting>
  <conditionalFormatting sqref="AY107:AY110">
    <cfRule type="containsText" dxfId="3105" priority="467" operator="containsText" text="Capitalised">
      <formula>NOT(ISERROR(SEARCH("Capitalised",AY107)))</formula>
    </cfRule>
    <cfRule type="containsText" dxfId="3104" priority="468" operator="containsText" text="WIP">
      <formula>NOT(ISERROR(SEARCH("WIP",AY107)))</formula>
    </cfRule>
    <cfRule type="containsText" dxfId="3103" priority="469" operator="containsText" text="Cancelled">
      <formula>NOT(ISERROR(SEARCH("Cancelled",AY107)))</formula>
    </cfRule>
    <cfRule type="containsText" dxfId="3102" priority="470" operator="containsText" text="Deferred">
      <formula>NOT(ISERROR(SEARCH("Deferred",AY107)))</formula>
    </cfRule>
    <cfRule type="containsText" dxfId="3101" priority="471" operator="containsText" text="Not Initiated">
      <formula>NOT(ISERROR(SEARCH("Not Initiated",AY107)))</formula>
    </cfRule>
    <cfRule type="containsText" dxfId="3100" priority="472" operator="containsText" text="To be Confirmed">
      <formula>NOT(ISERROR(SEARCH("To be Confirmed",AY107)))</formula>
    </cfRule>
    <cfRule type="containsText" dxfId="3099" priority="473" stopIfTrue="1" operator="containsText" text="Capitalised">
      <formula>NOT(ISERROR(SEARCH("Capitalised",AY107)))</formula>
    </cfRule>
    <cfRule type="containsText" dxfId="3098" priority="474" stopIfTrue="1" operator="containsText" text="Cancelled">
      <formula>NOT(ISERROR(SEARCH("Cancelled",AY107)))</formula>
    </cfRule>
    <cfRule type="containsText" dxfId="3097" priority="475" stopIfTrue="1" operator="containsText" text="WIP">
      <formula>NOT(ISERROR(SEARCH("WIP",AY107)))</formula>
    </cfRule>
  </conditionalFormatting>
  <conditionalFormatting sqref="AY112:AY114">
    <cfRule type="containsText" dxfId="3096" priority="458" operator="containsText" text="Capitalised">
      <formula>NOT(ISERROR(SEARCH("Capitalised",AY112)))</formula>
    </cfRule>
    <cfRule type="containsText" dxfId="3095" priority="459" operator="containsText" text="WIP">
      <formula>NOT(ISERROR(SEARCH("WIP",AY112)))</formula>
    </cfRule>
    <cfRule type="containsText" dxfId="3094" priority="460" operator="containsText" text="Cancelled">
      <formula>NOT(ISERROR(SEARCH("Cancelled",AY112)))</formula>
    </cfRule>
    <cfRule type="containsText" dxfId="3093" priority="461" operator="containsText" text="Deferred">
      <formula>NOT(ISERROR(SEARCH("Deferred",AY112)))</formula>
    </cfRule>
    <cfRule type="containsText" dxfId="3092" priority="462" operator="containsText" text="Not Initiated">
      <formula>NOT(ISERROR(SEARCH("Not Initiated",AY112)))</formula>
    </cfRule>
    <cfRule type="containsText" dxfId="3091" priority="463" operator="containsText" text="To be Confirmed">
      <formula>NOT(ISERROR(SEARCH("To be Confirmed",AY112)))</formula>
    </cfRule>
    <cfRule type="containsText" dxfId="3090" priority="464" stopIfTrue="1" operator="containsText" text="Capitalised">
      <formula>NOT(ISERROR(SEARCH("Capitalised",AY112)))</formula>
    </cfRule>
    <cfRule type="containsText" dxfId="3089" priority="465" stopIfTrue="1" operator="containsText" text="Cancelled">
      <formula>NOT(ISERROR(SEARCH("Cancelled",AY112)))</formula>
    </cfRule>
    <cfRule type="containsText" dxfId="3088" priority="466" stopIfTrue="1" operator="containsText" text="WIP">
      <formula>NOT(ISERROR(SEARCH("WIP",AY112)))</formula>
    </cfRule>
  </conditionalFormatting>
  <conditionalFormatting sqref="AY116:AY120">
    <cfRule type="containsText" dxfId="3087" priority="449" operator="containsText" text="Capitalised">
      <formula>NOT(ISERROR(SEARCH("Capitalised",AY116)))</formula>
    </cfRule>
    <cfRule type="containsText" dxfId="3086" priority="450" operator="containsText" text="WIP">
      <formula>NOT(ISERROR(SEARCH("WIP",AY116)))</formula>
    </cfRule>
    <cfRule type="containsText" dxfId="3085" priority="451" operator="containsText" text="Cancelled">
      <formula>NOT(ISERROR(SEARCH("Cancelled",AY116)))</formula>
    </cfRule>
    <cfRule type="containsText" dxfId="3084" priority="452" operator="containsText" text="Deferred">
      <formula>NOT(ISERROR(SEARCH("Deferred",AY116)))</formula>
    </cfRule>
    <cfRule type="containsText" dxfId="3083" priority="453" operator="containsText" text="Not Initiated">
      <formula>NOT(ISERROR(SEARCH("Not Initiated",AY116)))</formula>
    </cfRule>
    <cfRule type="containsText" dxfId="3082" priority="454" operator="containsText" text="To be Confirmed">
      <formula>NOT(ISERROR(SEARCH("To be Confirmed",AY116)))</formula>
    </cfRule>
    <cfRule type="containsText" dxfId="3081" priority="455" stopIfTrue="1" operator="containsText" text="Capitalised">
      <formula>NOT(ISERROR(SEARCH("Capitalised",AY116)))</formula>
    </cfRule>
    <cfRule type="containsText" dxfId="3080" priority="456" stopIfTrue="1" operator="containsText" text="Cancelled">
      <formula>NOT(ISERROR(SEARCH("Cancelled",AY116)))</formula>
    </cfRule>
    <cfRule type="containsText" dxfId="3079" priority="457" stopIfTrue="1" operator="containsText" text="WIP">
      <formula>NOT(ISERROR(SEARCH("WIP",AY116)))</formula>
    </cfRule>
  </conditionalFormatting>
  <conditionalFormatting sqref="AY122:AY127">
    <cfRule type="containsText" dxfId="3078" priority="440" operator="containsText" text="Capitalised">
      <formula>NOT(ISERROR(SEARCH("Capitalised",AY122)))</formula>
    </cfRule>
    <cfRule type="containsText" dxfId="3077" priority="441" operator="containsText" text="WIP">
      <formula>NOT(ISERROR(SEARCH("WIP",AY122)))</formula>
    </cfRule>
    <cfRule type="containsText" dxfId="3076" priority="442" operator="containsText" text="Cancelled">
      <formula>NOT(ISERROR(SEARCH("Cancelled",AY122)))</formula>
    </cfRule>
    <cfRule type="containsText" dxfId="3075" priority="443" operator="containsText" text="Deferred">
      <formula>NOT(ISERROR(SEARCH("Deferred",AY122)))</formula>
    </cfRule>
    <cfRule type="containsText" dxfId="3074" priority="444" operator="containsText" text="Not Initiated">
      <formula>NOT(ISERROR(SEARCH("Not Initiated",AY122)))</formula>
    </cfRule>
    <cfRule type="containsText" dxfId="3073" priority="445" operator="containsText" text="To be Confirmed">
      <formula>NOT(ISERROR(SEARCH("To be Confirmed",AY122)))</formula>
    </cfRule>
    <cfRule type="containsText" dxfId="3072" priority="446" stopIfTrue="1" operator="containsText" text="Capitalised">
      <formula>NOT(ISERROR(SEARCH("Capitalised",AY122)))</formula>
    </cfRule>
    <cfRule type="containsText" dxfId="3071" priority="447" stopIfTrue="1" operator="containsText" text="Cancelled">
      <formula>NOT(ISERROR(SEARCH("Cancelled",AY122)))</formula>
    </cfRule>
    <cfRule type="containsText" dxfId="3070" priority="448" stopIfTrue="1" operator="containsText" text="WIP">
      <formula>NOT(ISERROR(SEARCH("WIP",AY122)))</formula>
    </cfRule>
  </conditionalFormatting>
  <conditionalFormatting sqref="AY129:AY133">
    <cfRule type="containsText" dxfId="3069" priority="206" operator="containsText" text="Capitalised">
      <formula>NOT(ISERROR(SEARCH("Capitalised",AY129)))</formula>
    </cfRule>
    <cfRule type="containsText" dxfId="3068" priority="207" operator="containsText" text="WIP">
      <formula>NOT(ISERROR(SEARCH("WIP",AY129)))</formula>
    </cfRule>
    <cfRule type="containsText" dxfId="3067" priority="208" operator="containsText" text="Cancelled">
      <formula>NOT(ISERROR(SEARCH("Cancelled",AY129)))</formula>
    </cfRule>
    <cfRule type="containsText" dxfId="3066" priority="209" operator="containsText" text="Deferred">
      <formula>NOT(ISERROR(SEARCH("Deferred",AY129)))</formula>
    </cfRule>
    <cfRule type="containsText" dxfId="3065" priority="210" operator="containsText" text="Not Initiated">
      <formula>NOT(ISERROR(SEARCH("Not Initiated",AY129)))</formula>
    </cfRule>
    <cfRule type="containsText" dxfId="3064" priority="211" operator="containsText" text="To be Confirmed">
      <formula>NOT(ISERROR(SEARCH("To be Confirmed",AY129)))</formula>
    </cfRule>
    <cfRule type="containsText" dxfId="3063" priority="212" stopIfTrue="1" operator="containsText" text="Capitalised">
      <formula>NOT(ISERROR(SEARCH("Capitalised",AY129)))</formula>
    </cfRule>
    <cfRule type="containsText" dxfId="3062" priority="213" stopIfTrue="1" operator="containsText" text="Cancelled">
      <formula>NOT(ISERROR(SEARCH("Cancelled",AY129)))</formula>
    </cfRule>
    <cfRule type="containsText" dxfId="3061" priority="214" stopIfTrue="1" operator="containsText" text="WIP">
      <formula>NOT(ISERROR(SEARCH("WIP",AY129)))</formula>
    </cfRule>
  </conditionalFormatting>
  <conditionalFormatting sqref="AY135:AY138">
    <cfRule type="containsText" dxfId="3060" priority="431" operator="containsText" text="Capitalised">
      <formula>NOT(ISERROR(SEARCH("Capitalised",AY135)))</formula>
    </cfRule>
    <cfRule type="containsText" dxfId="3059" priority="432" operator="containsText" text="WIP">
      <formula>NOT(ISERROR(SEARCH("WIP",AY135)))</formula>
    </cfRule>
    <cfRule type="containsText" dxfId="3058" priority="433" operator="containsText" text="Cancelled">
      <formula>NOT(ISERROR(SEARCH("Cancelled",AY135)))</formula>
    </cfRule>
    <cfRule type="containsText" dxfId="3057" priority="434" operator="containsText" text="Deferred">
      <formula>NOT(ISERROR(SEARCH("Deferred",AY135)))</formula>
    </cfRule>
    <cfRule type="containsText" dxfId="3056" priority="435" operator="containsText" text="Not Initiated">
      <formula>NOT(ISERROR(SEARCH("Not Initiated",AY135)))</formula>
    </cfRule>
    <cfRule type="containsText" dxfId="3055" priority="436" operator="containsText" text="To be Confirmed">
      <formula>NOT(ISERROR(SEARCH("To be Confirmed",AY135)))</formula>
    </cfRule>
    <cfRule type="containsText" dxfId="3054" priority="437" stopIfTrue="1" operator="containsText" text="Capitalised">
      <formula>NOT(ISERROR(SEARCH("Capitalised",AY135)))</formula>
    </cfRule>
    <cfRule type="containsText" dxfId="3053" priority="438" stopIfTrue="1" operator="containsText" text="Cancelled">
      <formula>NOT(ISERROR(SEARCH("Cancelled",AY135)))</formula>
    </cfRule>
    <cfRule type="containsText" dxfId="3052" priority="439" stopIfTrue="1" operator="containsText" text="WIP">
      <formula>NOT(ISERROR(SEARCH("WIP",AY135)))</formula>
    </cfRule>
  </conditionalFormatting>
  <conditionalFormatting sqref="AY140:AY143">
    <cfRule type="containsText" dxfId="3051" priority="422" operator="containsText" text="Capitalised">
      <formula>NOT(ISERROR(SEARCH("Capitalised",AY140)))</formula>
    </cfRule>
    <cfRule type="containsText" dxfId="3050" priority="423" operator="containsText" text="WIP">
      <formula>NOT(ISERROR(SEARCH("WIP",AY140)))</formula>
    </cfRule>
    <cfRule type="containsText" dxfId="3049" priority="424" operator="containsText" text="Cancelled">
      <formula>NOT(ISERROR(SEARCH("Cancelled",AY140)))</formula>
    </cfRule>
    <cfRule type="containsText" dxfId="3048" priority="425" operator="containsText" text="Deferred">
      <formula>NOT(ISERROR(SEARCH("Deferred",AY140)))</formula>
    </cfRule>
    <cfRule type="containsText" dxfId="3047" priority="426" operator="containsText" text="Not Initiated">
      <formula>NOT(ISERROR(SEARCH("Not Initiated",AY140)))</formula>
    </cfRule>
    <cfRule type="containsText" dxfId="3046" priority="427" operator="containsText" text="To be Confirmed">
      <formula>NOT(ISERROR(SEARCH("To be Confirmed",AY140)))</formula>
    </cfRule>
    <cfRule type="containsText" dxfId="3045" priority="428" stopIfTrue="1" operator="containsText" text="Capitalised">
      <formula>NOT(ISERROR(SEARCH("Capitalised",AY140)))</formula>
    </cfRule>
    <cfRule type="containsText" dxfId="3044" priority="429" stopIfTrue="1" operator="containsText" text="Cancelled">
      <formula>NOT(ISERROR(SEARCH("Cancelled",AY140)))</formula>
    </cfRule>
    <cfRule type="containsText" dxfId="3043" priority="430" stopIfTrue="1" operator="containsText" text="WIP">
      <formula>NOT(ISERROR(SEARCH("WIP",AY140)))</formula>
    </cfRule>
  </conditionalFormatting>
  <conditionalFormatting sqref="AY145">
    <cfRule type="containsText" dxfId="3042" priority="413" operator="containsText" text="Capitalised">
      <formula>NOT(ISERROR(SEARCH("Capitalised",AY145)))</formula>
    </cfRule>
    <cfRule type="containsText" dxfId="3041" priority="414" operator="containsText" text="WIP">
      <formula>NOT(ISERROR(SEARCH("WIP",AY145)))</formula>
    </cfRule>
    <cfRule type="containsText" dxfId="3040" priority="415" operator="containsText" text="Cancelled">
      <formula>NOT(ISERROR(SEARCH("Cancelled",AY145)))</formula>
    </cfRule>
    <cfRule type="containsText" dxfId="3039" priority="416" operator="containsText" text="Deferred">
      <formula>NOT(ISERROR(SEARCH("Deferred",AY145)))</formula>
    </cfRule>
    <cfRule type="containsText" dxfId="3038" priority="417" operator="containsText" text="Not Initiated">
      <formula>NOT(ISERROR(SEARCH("Not Initiated",AY145)))</formula>
    </cfRule>
    <cfRule type="containsText" dxfId="3037" priority="418" operator="containsText" text="To be Confirmed">
      <formula>NOT(ISERROR(SEARCH("To be Confirmed",AY145)))</formula>
    </cfRule>
    <cfRule type="containsText" dxfId="3036" priority="419" stopIfTrue="1" operator="containsText" text="Capitalised">
      <formula>NOT(ISERROR(SEARCH("Capitalised",AY145)))</formula>
    </cfRule>
    <cfRule type="containsText" dxfId="3035" priority="420" stopIfTrue="1" operator="containsText" text="Cancelled">
      <formula>NOT(ISERROR(SEARCH("Cancelled",AY145)))</formula>
    </cfRule>
    <cfRule type="containsText" dxfId="3034" priority="421" stopIfTrue="1" operator="containsText" text="WIP">
      <formula>NOT(ISERROR(SEARCH("WIP",AY145)))</formula>
    </cfRule>
  </conditionalFormatting>
  <conditionalFormatting sqref="AY147">
    <cfRule type="containsText" dxfId="3033" priority="404" operator="containsText" text="Capitalised">
      <formula>NOT(ISERROR(SEARCH("Capitalised",AY147)))</formula>
    </cfRule>
    <cfRule type="containsText" dxfId="3032" priority="405" operator="containsText" text="WIP">
      <formula>NOT(ISERROR(SEARCH("WIP",AY147)))</formula>
    </cfRule>
    <cfRule type="containsText" dxfId="3031" priority="406" operator="containsText" text="Cancelled">
      <formula>NOT(ISERROR(SEARCH("Cancelled",AY147)))</formula>
    </cfRule>
    <cfRule type="containsText" dxfId="3030" priority="407" operator="containsText" text="Deferred">
      <formula>NOT(ISERROR(SEARCH("Deferred",AY147)))</formula>
    </cfRule>
    <cfRule type="containsText" dxfId="3029" priority="408" operator="containsText" text="Not Initiated">
      <formula>NOT(ISERROR(SEARCH("Not Initiated",AY147)))</formula>
    </cfRule>
    <cfRule type="containsText" dxfId="3028" priority="409" operator="containsText" text="To be Confirmed">
      <formula>NOT(ISERROR(SEARCH("To be Confirmed",AY147)))</formula>
    </cfRule>
    <cfRule type="containsText" dxfId="3027" priority="410" stopIfTrue="1" operator="containsText" text="Capitalised">
      <formula>NOT(ISERROR(SEARCH("Capitalised",AY147)))</formula>
    </cfRule>
    <cfRule type="containsText" dxfId="3026" priority="411" stopIfTrue="1" operator="containsText" text="Cancelled">
      <formula>NOT(ISERROR(SEARCH("Cancelled",AY147)))</formula>
    </cfRule>
    <cfRule type="containsText" dxfId="3025" priority="412" stopIfTrue="1" operator="containsText" text="WIP">
      <formula>NOT(ISERROR(SEARCH("WIP",AY147)))</formula>
    </cfRule>
  </conditionalFormatting>
  <conditionalFormatting sqref="AY149:AY151">
    <cfRule type="containsText" dxfId="3024" priority="395" operator="containsText" text="Capitalised">
      <formula>NOT(ISERROR(SEARCH("Capitalised",AY149)))</formula>
    </cfRule>
    <cfRule type="containsText" dxfId="3023" priority="396" operator="containsText" text="WIP">
      <formula>NOT(ISERROR(SEARCH("WIP",AY149)))</formula>
    </cfRule>
    <cfRule type="containsText" dxfId="3022" priority="397" operator="containsText" text="Cancelled">
      <formula>NOT(ISERROR(SEARCH("Cancelled",AY149)))</formula>
    </cfRule>
    <cfRule type="containsText" dxfId="3021" priority="398" operator="containsText" text="Deferred">
      <formula>NOT(ISERROR(SEARCH("Deferred",AY149)))</formula>
    </cfRule>
    <cfRule type="containsText" dxfId="3020" priority="399" operator="containsText" text="Not Initiated">
      <formula>NOT(ISERROR(SEARCH("Not Initiated",AY149)))</formula>
    </cfRule>
    <cfRule type="containsText" dxfId="3019" priority="400" operator="containsText" text="To be Confirmed">
      <formula>NOT(ISERROR(SEARCH("To be Confirmed",AY149)))</formula>
    </cfRule>
    <cfRule type="containsText" dxfId="3018" priority="401" stopIfTrue="1" operator="containsText" text="Capitalised">
      <formula>NOT(ISERROR(SEARCH("Capitalised",AY149)))</formula>
    </cfRule>
    <cfRule type="containsText" dxfId="3017" priority="402" stopIfTrue="1" operator="containsText" text="Cancelled">
      <formula>NOT(ISERROR(SEARCH("Cancelled",AY149)))</formula>
    </cfRule>
    <cfRule type="containsText" dxfId="3016" priority="403" stopIfTrue="1" operator="containsText" text="WIP">
      <formula>NOT(ISERROR(SEARCH("WIP",AY149)))</formula>
    </cfRule>
  </conditionalFormatting>
  <conditionalFormatting sqref="AY153:AY156">
    <cfRule type="containsText" dxfId="3015" priority="197" operator="containsText" text="Capitalised">
      <formula>NOT(ISERROR(SEARCH("Capitalised",AY153)))</formula>
    </cfRule>
    <cfRule type="containsText" dxfId="3014" priority="198" operator="containsText" text="WIP">
      <formula>NOT(ISERROR(SEARCH("WIP",AY153)))</formula>
    </cfRule>
    <cfRule type="containsText" dxfId="3013" priority="199" operator="containsText" text="Cancelled">
      <formula>NOT(ISERROR(SEARCH("Cancelled",AY153)))</formula>
    </cfRule>
    <cfRule type="containsText" dxfId="3012" priority="200" operator="containsText" text="Deferred">
      <formula>NOT(ISERROR(SEARCH("Deferred",AY153)))</formula>
    </cfRule>
    <cfRule type="containsText" dxfId="3011" priority="201" operator="containsText" text="Not Initiated">
      <formula>NOT(ISERROR(SEARCH("Not Initiated",AY153)))</formula>
    </cfRule>
    <cfRule type="containsText" dxfId="3010" priority="202" operator="containsText" text="To be Confirmed">
      <formula>NOT(ISERROR(SEARCH("To be Confirmed",AY153)))</formula>
    </cfRule>
    <cfRule type="containsText" dxfId="3009" priority="203" stopIfTrue="1" operator="containsText" text="Capitalised">
      <formula>NOT(ISERROR(SEARCH("Capitalised",AY153)))</formula>
    </cfRule>
    <cfRule type="containsText" dxfId="3008" priority="204" stopIfTrue="1" operator="containsText" text="Cancelled">
      <formula>NOT(ISERROR(SEARCH("Cancelled",AY153)))</formula>
    </cfRule>
    <cfRule type="containsText" dxfId="3007" priority="205" stopIfTrue="1" operator="containsText" text="WIP">
      <formula>NOT(ISERROR(SEARCH("WIP",AY153)))</formula>
    </cfRule>
  </conditionalFormatting>
  <conditionalFormatting sqref="AY158:AY161">
    <cfRule type="containsText" dxfId="3006" priority="386" operator="containsText" text="Capitalised">
      <formula>NOT(ISERROR(SEARCH("Capitalised",AY158)))</formula>
    </cfRule>
    <cfRule type="containsText" dxfId="3005" priority="387" operator="containsText" text="WIP">
      <formula>NOT(ISERROR(SEARCH("WIP",AY158)))</formula>
    </cfRule>
    <cfRule type="containsText" dxfId="3004" priority="388" operator="containsText" text="Cancelled">
      <formula>NOT(ISERROR(SEARCH("Cancelled",AY158)))</formula>
    </cfRule>
    <cfRule type="containsText" dxfId="3003" priority="389" operator="containsText" text="Deferred">
      <formula>NOT(ISERROR(SEARCH("Deferred",AY158)))</formula>
    </cfRule>
    <cfRule type="containsText" dxfId="3002" priority="390" operator="containsText" text="Not Initiated">
      <formula>NOT(ISERROR(SEARCH("Not Initiated",AY158)))</formula>
    </cfRule>
    <cfRule type="containsText" dxfId="3001" priority="391" operator="containsText" text="To be Confirmed">
      <formula>NOT(ISERROR(SEARCH("To be Confirmed",AY158)))</formula>
    </cfRule>
    <cfRule type="containsText" dxfId="3000" priority="392" stopIfTrue="1" operator="containsText" text="Capitalised">
      <formula>NOT(ISERROR(SEARCH("Capitalised",AY158)))</formula>
    </cfRule>
    <cfRule type="containsText" dxfId="2999" priority="393" stopIfTrue="1" operator="containsText" text="Cancelled">
      <formula>NOT(ISERROR(SEARCH("Cancelled",AY158)))</formula>
    </cfRule>
    <cfRule type="containsText" dxfId="2998" priority="394" stopIfTrue="1" operator="containsText" text="WIP">
      <formula>NOT(ISERROR(SEARCH("WIP",AY158)))</formula>
    </cfRule>
  </conditionalFormatting>
  <conditionalFormatting sqref="AY163:AY167">
    <cfRule type="containsText" dxfId="2997" priority="188" operator="containsText" text="Capitalised">
      <formula>NOT(ISERROR(SEARCH("Capitalised",AY163)))</formula>
    </cfRule>
    <cfRule type="containsText" dxfId="2996" priority="189" operator="containsText" text="WIP">
      <formula>NOT(ISERROR(SEARCH("WIP",AY163)))</formula>
    </cfRule>
    <cfRule type="containsText" dxfId="2995" priority="190" operator="containsText" text="Cancelled">
      <formula>NOT(ISERROR(SEARCH("Cancelled",AY163)))</formula>
    </cfRule>
    <cfRule type="containsText" dxfId="2994" priority="191" operator="containsText" text="Deferred">
      <formula>NOT(ISERROR(SEARCH("Deferred",AY163)))</formula>
    </cfRule>
    <cfRule type="containsText" dxfId="2993" priority="192" operator="containsText" text="Not Initiated">
      <formula>NOT(ISERROR(SEARCH("Not Initiated",AY163)))</formula>
    </cfRule>
    <cfRule type="containsText" dxfId="2992" priority="193" operator="containsText" text="To be Confirmed">
      <formula>NOT(ISERROR(SEARCH("To be Confirmed",AY163)))</formula>
    </cfRule>
    <cfRule type="containsText" dxfId="2991" priority="194" stopIfTrue="1" operator="containsText" text="Capitalised">
      <formula>NOT(ISERROR(SEARCH("Capitalised",AY163)))</formula>
    </cfRule>
    <cfRule type="containsText" dxfId="2990" priority="195" stopIfTrue="1" operator="containsText" text="Cancelled">
      <formula>NOT(ISERROR(SEARCH("Cancelled",AY163)))</formula>
    </cfRule>
    <cfRule type="containsText" dxfId="2989" priority="196" stopIfTrue="1" operator="containsText" text="WIP">
      <formula>NOT(ISERROR(SEARCH("WIP",AY163)))</formula>
    </cfRule>
  </conditionalFormatting>
  <conditionalFormatting sqref="AY169:AY180">
    <cfRule type="containsText" dxfId="2988" priority="179" operator="containsText" text="Capitalised">
      <formula>NOT(ISERROR(SEARCH("Capitalised",AY169)))</formula>
    </cfRule>
    <cfRule type="containsText" dxfId="2987" priority="180" operator="containsText" text="WIP">
      <formula>NOT(ISERROR(SEARCH("WIP",AY169)))</formula>
    </cfRule>
    <cfRule type="containsText" dxfId="2986" priority="181" operator="containsText" text="Cancelled">
      <formula>NOT(ISERROR(SEARCH("Cancelled",AY169)))</formula>
    </cfRule>
    <cfRule type="containsText" dxfId="2985" priority="182" operator="containsText" text="Deferred">
      <formula>NOT(ISERROR(SEARCH("Deferred",AY169)))</formula>
    </cfRule>
    <cfRule type="containsText" dxfId="2984" priority="183" operator="containsText" text="Not Initiated">
      <formula>NOT(ISERROR(SEARCH("Not Initiated",AY169)))</formula>
    </cfRule>
    <cfRule type="containsText" dxfId="2983" priority="184" operator="containsText" text="To be Confirmed">
      <formula>NOT(ISERROR(SEARCH("To be Confirmed",AY169)))</formula>
    </cfRule>
    <cfRule type="containsText" dxfId="2982" priority="185" stopIfTrue="1" operator="containsText" text="Capitalised">
      <formula>NOT(ISERROR(SEARCH("Capitalised",AY169)))</formula>
    </cfRule>
    <cfRule type="containsText" dxfId="2981" priority="186" stopIfTrue="1" operator="containsText" text="Cancelled">
      <formula>NOT(ISERROR(SEARCH("Cancelled",AY169)))</formula>
    </cfRule>
    <cfRule type="containsText" dxfId="2980" priority="187" stopIfTrue="1" operator="containsText" text="WIP">
      <formula>NOT(ISERROR(SEARCH("WIP",AY169)))</formula>
    </cfRule>
  </conditionalFormatting>
  <conditionalFormatting sqref="AY182:AY184">
    <cfRule type="containsText" dxfId="2979" priority="296" operator="containsText" text="Capitalised">
      <formula>NOT(ISERROR(SEARCH("Capitalised",AY182)))</formula>
    </cfRule>
    <cfRule type="containsText" dxfId="2978" priority="297" operator="containsText" text="WIP">
      <formula>NOT(ISERROR(SEARCH("WIP",AY182)))</formula>
    </cfRule>
    <cfRule type="containsText" dxfId="2977" priority="298" operator="containsText" text="Cancelled">
      <formula>NOT(ISERROR(SEARCH("Cancelled",AY182)))</formula>
    </cfRule>
    <cfRule type="containsText" dxfId="2976" priority="299" operator="containsText" text="Deferred">
      <formula>NOT(ISERROR(SEARCH("Deferred",AY182)))</formula>
    </cfRule>
    <cfRule type="containsText" dxfId="2975" priority="300" operator="containsText" text="Not Initiated">
      <formula>NOT(ISERROR(SEARCH("Not Initiated",AY182)))</formula>
    </cfRule>
    <cfRule type="containsText" dxfId="2974" priority="301" operator="containsText" text="To be Confirmed">
      <formula>NOT(ISERROR(SEARCH("To be Confirmed",AY182)))</formula>
    </cfRule>
    <cfRule type="containsText" dxfId="2973" priority="302" stopIfTrue="1" operator="containsText" text="Capitalised">
      <formula>NOT(ISERROR(SEARCH("Capitalised",AY182)))</formula>
    </cfRule>
    <cfRule type="containsText" dxfId="2972" priority="303" stopIfTrue="1" operator="containsText" text="Cancelled">
      <formula>NOT(ISERROR(SEARCH("Cancelled",AY182)))</formula>
    </cfRule>
    <cfRule type="containsText" dxfId="2971" priority="304" stopIfTrue="1" operator="containsText" text="WIP">
      <formula>NOT(ISERROR(SEARCH("WIP",AY182)))</formula>
    </cfRule>
  </conditionalFormatting>
  <conditionalFormatting sqref="AY186:AY187">
    <cfRule type="containsText" dxfId="2970" priority="287" operator="containsText" text="Capitalised">
      <formula>NOT(ISERROR(SEARCH("Capitalised",AY186)))</formula>
    </cfRule>
    <cfRule type="containsText" dxfId="2969" priority="288" operator="containsText" text="WIP">
      <formula>NOT(ISERROR(SEARCH("WIP",AY186)))</formula>
    </cfRule>
    <cfRule type="containsText" dxfId="2968" priority="289" operator="containsText" text="Cancelled">
      <formula>NOT(ISERROR(SEARCH("Cancelled",AY186)))</formula>
    </cfRule>
    <cfRule type="containsText" dxfId="2967" priority="290" operator="containsText" text="Deferred">
      <formula>NOT(ISERROR(SEARCH("Deferred",AY186)))</formula>
    </cfRule>
    <cfRule type="containsText" dxfId="2966" priority="291" operator="containsText" text="Not Initiated">
      <formula>NOT(ISERROR(SEARCH("Not Initiated",AY186)))</formula>
    </cfRule>
    <cfRule type="containsText" dxfId="2965" priority="292" operator="containsText" text="To be Confirmed">
      <formula>NOT(ISERROR(SEARCH("To be Confirmed",AY186)))</formula>
    </cfRule>
    <cfRule type="containsText" dxfId="2964" priority="293" stopIfTrue="1" operator="containsText" text="Capitalised">
      <formula>NOT(ISERROR(SEARCH("Capitalised",AY186)))</formula>
    </cfRule>
    <cfRule type="containsText" dxfId="2963" priority="294" stopIfTrue="1" operator="containsText" text="Cancelled">
      <formula>NOT(ISERROR(SEARCH("Cancelled",AY186)))</formula>
    </cfRule>
    <cfRule type="containsText" dxfId="2962" priority="295" stopIfTrue="1" operator="containsText" text="WIP">
      <formula>NOT(ISERROR(SEARCH("WIP",AY186)))</formula>
    </cfRule>
  </conditionalFormatting>
  <conditionalFormatting sqref="AY189:AY190">
    <cfRule type="containsText" dxfId="2961" priority="170" operator="containsText" text="Capitalised">
      <formula>NOT(ISERROR(SEARCH("Capitalised",AY189)))</formula>
    </cfRule>
    <cfRule type="containsText" dxfId="2960" priority="171" operator="containsText" text="WIP">
      <formula>NOT(ISERROR(SEARCH("WIP",AY189)))</formula>
    </cfRule>
    <cfRule type="containsText" dxfId="2959" priority="172" operator="containsText" text="Cancelled">
      <formula>NOT(ISERROR(SEARCH("Cancelled",AY189)))</formula>
    </cfRule>
    <cfRule type="containsText" dxfId="2958" priority="173" operator="containsText" text="Deferred">
      <formula>NOT(ISERROR(SEARCH("Deferred",AY189)))</formula>
    </cfRule>
    <cfRule type="containsText" dxfId="2957" priority="174" operator="containsText" text="Not Initiated">
      <formula>NOT(ISERROR(SEARCH("Not Initiated",AY189)))</formula>
    </cfRule>
    <cfRule type="containsText" dxfId="2956" priority="175" operator="containsText" text="To be Confirmed">
      <formula>NOT(ISERROR(SEARCH("To be Confirmed",AY189)))</formula>
    </cfRule>
    <cfRule type="containsText" dxfId="2955" priority="176" stopIfTrue="1" operator="containsText" text="Capitalised">
      <formula>NOT(ISERROR(SEARCH("Capitalised",AY189)))</formula>
    </cfRule>
    <cfRule type="containsText" dxfId="2954" priority="177" stopIfTrue="1" operator="containsText" text="Cancelled">
      <formula>NOT(ISERROR(SEARCH("Cancelled",AY189)))</formula>
    </cfRule>
    <cfRule type="containsText" dxfId="2953" priority="178" stopIfTrue="1" operator="containsText" text="WIP">
      <formula>NOT(ISERROR(SEARCH("WIP",AY189)))</formula>
    </cfRule>
  </conditionalFormatting>
  <conditionalFormatting sqref="AY192:AY193">
    <cfRule type="containsText" dxfId="2952" priority="278" operator="containsText" text="Capitalised">
      <formula>NOT(ISERROR(SEARCH("Capitalised",AY192)))</formula>
    </cfRule>
    <cfRule type="containsText" dxfId="2951" priority="279" operator="containsText" text="WIP">
      <formula>NOT(ISERROR(SEARCH("WIP",AY192)))</formula>
    </cfRule>
    <cfRule type="containsText" dxfId="2950" priority="280" operator="containsText" text="Cancelled">
      <formula>NOT(ISERROR(SEARCH("Cancelled",AY192)))</formula>
    </cfRule>
    <cfRule type="containsText" dxfId="2949" priority="281" operator="containsText" text="Deferred">
      <formula>NOT(ISERROR(SEARCH("Deferred",AY192)))</formula>
    </cfRule>
    <cfRule type="containsText" dxfId="2948" priority="282" operator="containsText" text="Not Initiated">
      <formula>NOT(ISERROR(SEARCH("Not Initiated",AY192)))</formula>
    </cfRule>
    <cfRule type="containsText" dxfId="2947" priority="283" operator="containsText" text="To be Confirmed">
      <formula>NOT(ISERROR(SEARCH("To be Confirmed",AY192)))</formula>
    </cfRule>
    <cfRule type="containsText" dxfId="2946" priority="284" stopIfTrue="1" operator="containsText" text="Capitalised">
      <formula>NOT(ISERROR(SEARCH("Capitalised",AY192)))</formula>
    </cfRule>
    <cfRule type="containsText" dxfId="2945" priority="285" stopIfTrue="1" operator="containsText" text="Cancelled">
      <formula>NOT(ISERROR(SEARCH("Cancelled",AY192)))</formula>
    </cfRule>
    <cfRule type="containsText" dxfId="2944" priority="286" stopIfTrue="1" operator="containsText" text="WIP">
      <formula>NOT(ISERROR(SEARCH("WIP",AY192)))</formula>
    </cfRule>
  </conditionalFormatting>
  <conditionalFormatting sqref="AY195:AY196">
    <cfRule type="containsText" dxfId="2943" priority="161" operator="containsText" text="Capitalised">
      <formula>NOT(ISERROR(SEARCH("Capitalised",AY195)))</formula>
    </cfRule>
    <cfRule type="containsText" dxfId="2942" priority="162" operator="containsText" text="WIP">
      <formula>NOT(ISERROR(SEARCH("WIP",AY195)))</formula>
    </cfRule>
    <cfRule type="containsText" dxfId="2941" priority="163" operator="containsText" text="Cancelled">
      <formula>NOT(ISERROR(SEARCH("Cancelled",AY195)))</formula>
    </cfRule>
    <cfRule type="containsText" dxfId="2940" priority="164" operator="containsText" text="Deferred">
      <formula>NOT(ISERROR(SEARCH("Deferred",AY195)))</formula>
    </cfRule>
    <cfRule type="containsText" dxfId="2939" priority="165" operator="containsText" text="Not Initiated">
      <formula>NOT(ISERROR(SEARCH("Not Initiated",AY195)))</formula>
    </cfRule>
    <cfRule type="containsText" dxfId="2938" priority="166" operator="containsText" text="To be Confirmed">
      <formula>NOT(ISERROR(SEARCH("To be Confirmed",AY195)))</formula>
    </cfRule>
    <cfRule type="containsText" dxfId="2937" priority="167" stopIfTrue="1" operator="containsText" text="Capitalised">
      <formula>NOT(ISERROR(SEARCH("Capitalised",AY195)))</formula>
    </cfRule>
    <cfRule type="containsText" dxfId="2936" priority="168" stopIfTrue="1" operator="containsText" text="Cancelled">
      <formula>NOT(ISERROR(SEARCH("Cancelled",AY195)))</formula>
    </cfRule>
    <cfRule type="containsText" dxfId="2935" priority="169" stopIfTrue="1" operator="containsText" text="WIP">
      <formula>NOT(ISERROR(SEARCH("WIP",AY195)))</formula>
    </cfRule>
  </conditionalFormatting>
  <conditionalFormatting sqref="AY198:AY202">
    <cfRule type="containsText" dxfId="2934" priority="152" operator="containsText" text="Capitalised">
      <formula>NOT(ISERROR(SEARCH("Capitalised",AY198)))</formula>
    </cfRule>
    <cfRule type="containsText" dxfId="2933" priority="153" operator="containsText" text="WIP">
      <formula>NOT(ISERROR(SEARCH("WIP",AY198)))</formula>
    </cfRule>
    <cfRule type="containsText" dxfId="2932" priority="154" operator="containsText" text="Cancelled">
      <formula>NOT(ISERROR(SEARCH("Cancelled",AY198)))</formula>
    </cfRule>
    <cfRule type="containsText" dxfId="2931" priority="155" operator="containsText" text="Deferred">
      <formula>NOT(ISERROR(SEARCH("Deferred",AY198)))</formula>
    </cfRule>
    <cfRule type="containsText" dxfId="2930" priority="156" operator="containsText" text="Not Initiated">
      <formula>NOT(ISERROR(SEARCH("Not Initiated",AY198)))</formula>
    </cfRule>
    <cfRule type="containsText" dxfId="2929" priority="157" operator="containsText" text="To be Confirmed">
      <formula>NOT(ISERROR(SEARCH("To be Confirmed",AY198)))</formula>
    </cfRule>
    <cfRule type="containsText" dxfId="2928" priority="158" stopIfTrue="1" operator="containsText" text="Capitalised">
      <formula>NOT(ISERROR(SEARCH("Capitalised",AY198)))</formula>
    </cfRule>
    <cfRule type="containsText" dxfId="2927" priority="159" stopIfTrue="1" operator="containsText" text="Cancelled">
      <formula>NOT(ISERROR(SEARCH("Cancelled",AY198)))</formula>
    </cfRule>
    <cfRule type="containsText" dxfId="2926" priority="160" stopIfTrue="1" operator="containsText" text="WIP">
      <formula>NOT(ISERROR(SEARCH("WIP",AY198)))</formula>
    </cfRule>
  </conditionalFormatting>
  <conditionalFormatting sqref="AY200:AY202 AY26:AY37">
    <cfRule type="containsText" dxfId="2925" priority="575" operator="containsText" text="Capitalised">
      <formula>NOT(ISERROR(SEARCH("Capitalised",AY26)))</formula>
    </cfRule>
  </conditionalFormatting>
  <conditionalFormatting sqref="AY204:AY205">
    <cfRule type="containsText" dxfId="2924" priority="269" operator="containsText" text="Capitalised">
      <formula>NOT(ISERROR(SEARCH("Capitalised",AY204)))</formula>
    </cfRule>
    <cfRule type="containsText" dxfId="2923" priority="270" operator="containsText" text="WIP">
      <formula>NOT(ISERROR(SEARCH("WIP",AY204)))</formula>
    </cfRule>
    <cfRule type="containsText" dxfId="2922" priority="271" operator="containsText" text="Cancelled">
      <formula>NOT(ISERROR(SEARCH("Cancelled",AY204)))</formula>
    </cfRule>
    <cfRule type="containsText" dxfId="2921" priority="272" operator="containsText" text="Deferred">
      <formula>NOT(ISERROR(SEARCH("Deferred",AY204)))</formula>
    </cfRule>
    <cfRule type="containsText" dxfId="2920" priority="273" operator="containsText" text="Not Initiated">
      <formula>NOT(ISERROR(SEARCH("Not Initiated",AY204)))</formula>
    </cfRule>
    <cfRule type="containsText" dxfId="2919" priority="274" operator="containsText" text="To be Confirmed">
      <formula>NOT(ISERROR(SEARCH("To be Confirmed",AY204)))</formula>
    </cfRule>
    <cfRule type="containsText" dxfId="2918" priority="275" stopIfTrue="1" operator="containsText" text="Capitalised">
      <formula>NOT(ISERROR(SEARCH("Capitalised",AY204)))</formula>
    </cfRule>
    <cfRule type="containsText" dxfId="2917" priority="276" stopIfTrue="1" operator="containsText" text="Cancelled">
      <formula>NOT(ISERROR(SEARCH("Cancelled",AY204)))</formula>
    </cfRule>
    <cfRule type="containsText" dxfId="2916" priority="277" stopIfTrue="1" operator="containsText" text="WIP">
      <formula>NOT(ISERROR(SEARCH("WIP",AY204)))</formula>
    </cfRule>
  </conditionalFormatting>
  <conditionalFormatting sqref="AY207">
    <cfRule type="containsText" dxfId="2915" priority="377" operator="containsText" text="Capitalised">
      <formula>NOT(ISERROR(SEARCH("Capitalised",AY207)))</formula>
    </cfRule>
    <cfRule type="containsText" dxfId="2914" priority="378" operator="containsText" text="WIP">
      <formula>NOT(ISERROR(SEARCH("WIP",AY207)))</formula>
    </cfRule>
    <cfRule type="containsText" dxfId="2913" priority="379" operator="containsText" text="Cancelled">
      <formula>NOT(ISERROR(SEARCH("Cancelled",AY207)))</formula>
    </cfRule>
    <cfRule type="containsText" dxfId="2912" priority="380" operator="containsText" text="Deferred">
      <formula>NOT(ISERROR(SEARCH("Deferred",AY207)))</formula>
    </cfRule>
    <cfRule type="containsText" dxfId="2911" priority="381" operator="containsText" text="Not Initiated">
      <formula>NOT(ISERROR(SEARCH("Not Initiated",AY207)))</formula>
    </cfRule>
    <cfRule type="containsText" dxfId="2910" priority="382" operator="containsText" text="To be Confirmed">
      <formula>NOT(ISERROR(SEARCH("To be Confirmed",AY207)))</formula>
    </cfRule>
    <cfRule type="containsText" dxfId="2909" priority="383" stopIfTrue="1" operator="containsText" text="Capitalised">
      <formula>NOT(ISERROR(SEARCH("Capitalised",AY207)))</formula>
    </cfRule>
    <cfRule type="containsText" dxfId="2908" priority="384" stopIfTrue="1" operator="containsText" text="Cancelled">
      <formula>NOT(ISERROR(SEARCH("Cancelled",AY207)))</formula>
    </cfRule>
    <cfRule type="containsText" dxfId="2907" priority="385" stopIfTrue="1" operator="containsText" text="WIP">
      <formula>NOT(ISERROR(SEARCH("WIP",AY207)))</formula>
    </cfRule>
  </conditionalFormatting>
  <conditionalFormatting sqref="AY209:AY210">
    <cfRule type="containsText" dxfId="2906" priority="368" operator="containsText" text="Capitalised">
      <formula>NOT(ISERROR(SEARCH("Capitalised",AY209)))</formula>
    </cfRule>
    <cfRule type="containsText" dxfId="2905" priority="369" operator="containsText" text="WIP">
      <formula>NOT(ISERROR(SEARCH("WIP",AY209)))</formula>
    </cfRule>
    <cfRule type="containsText" dxfId="2904" priority="370" operator="containsText" text="Cancelled">
      <formula>NOT(ISERROR(SEARCH("Cancelled",AY209)))</formula>
    </cfRule>
    <cfRule type="containsText" dxfId="2903" priority="371" operator="containsText" text="Deferred">
      <formula>NOT(ISERROR(SEARCH("Deferred",AY209)))</formula>
    </cfRule>
    <cfRule type="containsText" dxfId="2902" priority="372" operator="containsText" text="Not Initiated">
      <formula>NOT(ISERROR(SEARCH("Not Initiated",AY209)))</formula>
    </cfRule>
    <cfRule type="containsText" dxfId="2901" priority="373" operator="containsText" text="To be Confirmed">
      <formula>NOT(ISERROR(SEARCH("To be Confirmed",AY209)))</formula>
    </cfRule>
    <cfRule type="containsText" dxfId="2900" priority="374" stopIfTrue="1" operator="containsText" text="Capitalised">
      <formula>NOT(ISERROR(SEARCH("Capitalised",AY209)))</formula>
    </cfRule>
    <cfRule type="containsText" dxfId="2899" priority="375" stopIfTrue="1" operator="containsText" text="Cancelled">
      <formula>NOT(ISERROR(SEARCH("Cancelled",AY209)))</formula>
    </cfRule>
    <cfRule type="containsText" dxfId="2898" priority="376" stopIfTrue="1" operator="containsText" text="WIP">
      <formula>NOT(ISERROR(SEARCH("WIP",AY209)))</formula>
    </cfRule>
  </conditionalFormatting>
  <conditionalFormatting sqref="AY212:AY213">
    <cfRule type="containsText" dxfId="2897" priority="359" operator="containsText" text="Capitalised">
      <formula>NOT(ISERROR(SEARCH("Capitalised",AY212)))</formula>
    </cfRule>
    <cfRule type="containsText" dxfId="2896" priority="360" operator="containsText" text="WIP">
      <formula>NOT(ISERROR(SEARCH("WIP",AY212)))</formula>
    </cfRule>
    <cfRule type="containsText" dxfId="2895" priority="361" operator="containsText" text="Cancelled">
      <formula>NOT(ISERROR(SEARCH("Cancelled",AY212)))</formula>
    </cfRule>
    <cfRule type="containsText" dxfId="2894" priority="362" operator="containsText" text="Deferred">
      <formula>NOT(ISERROR(SEARCH("Deferred",AY212)))</formula>
    </cfRule>
    <cfRule type="containsText" dxfId="2893" priority="363" operator="containsText" text="Not Initiated">
      <formula>NOT(ISERROR(SEARCH("Not Initiated",AY212)))</formula>
    </cfRule>
    <cfRule type="containsText" dxfId="2892" priority="364" operator="containsText" text="To be Confirmed">
      <formula>NOT(ISERROR(SEARCH("To be Confirmed",AY212)))</formula>
    </cfRule>
    <cfRule type="containsText" dxfId="2891" priority="365" stopIfTrue="1" operator="containsText" text="Capitalised">
      <formula>NOT(ISERROR(SEARCH("Capitalised",AY212)))</formula>
    </cfRule>
    <cfRule type="containsText" dxfId="2890" priority="366" stopIfTrue="1" operator="containsText" text="Cancelled">
      <formula>NOT(ISERROR(SEARCH("Cancelled",AY212)))</formula>
    </cfRule>
    <cfRule type="containsText" dxfId="2889" priority="367" stopIfTrue="1" operator="containsText" text="WIP">
      <formula>NOT(ISERROR(SEARCH("WIP",AY212)))</formula>
    </cfRule>
  </conditionalFormatting>
  <conditionalFormatting sqref="AY215">
    <cfRule type="containsText" dxfId="2888" priority="350" operator="containsText" text="Capitalised">
      <formula>NOT(ISERROR(SEARCH("Capitalised",AY215)))</formula>
    </cfRule>
    <cfRule type="containsText" dxfId="2887" priority="351" operator="containsText" text="WIP">
      <formula>NOT(ISERROR(SEARCH("WIP",AY215)))</formula>
    </cfRule>
    <cfRule type="containsText" dxfId="2886" priority="352" operator="containsText" text="Cancelled">
      <formula>NOT(ISERROR(SEARCH("Cancelled",AY215)))</formula>
    </cfRule>
    <cfRule type="containsText" dxfId="2885" priority="353" operator="containsText" text="Deferred">
      <formula>NOT(ISERROR(SEARCH("Deferred",AY215)))</formula>
    </cfRule>
    <cfRule type="containsText" dxfId="2884" priority="354" operator="containsText" text="Not Initiated">
      <formula>NOT(ISERROR(SEARCH("Not Initiated",AY215)))</formula>
    </cfRule>
    <cfRule type="containsText" dxfId="2883" priority="355" operator="containsText" text="To be Confirmed">
      <formula>NOT(ISERROR(SEARCH("To be Confirmed",AY215)))</formula>
    </cfRule>
    <cfRule type="containsText" dxfId="2882" priority="356" stopIfTrue="1" operator="containsText" text="Capitalised">
      <formula>NOT(ISERROR(SEARCH("Capitalised",AY215)))</formula>
    </cfRule>
    <cfRule type="containsText" dxfId="2881" priority="357" stopIfTrue="1" operator="containsText" text="Cancelled">
      <formula>NOT(ISERROR(SEARCH("Cancelled",AY215)))</formula>
    </cfRule>
    <cfRule type="containsText" dxfId="2880" priority="358" stopIfTrue="1" operator="containsText" text="WIP">
      <formula>NOT(ISERROR(SEARCH("WIP",AY215)))</formula>
    </cfRule>
  </conditionalFormatting>
  <conditionalFormatting sqref="AY217">
    <cfRule type="containsText" dxfId="2879" priority="341" operator="containsText" text="Capitalised">
      <formula>NOT(ISERROR(SEARCH("Capitalised",AY217)))</formula>
    </cfRule>
    <cfRule type="containsText" dxfId="2878" priority="342" operator="containsText" text="WIP">
      <formula>NOT(ISERROR(SEARCH("WIP",AY217)))</formula>
    </cfRule>
    <cfRule type="containsText" dxfId="2877" priority="343" operator="containsText" text="Cancelled">
      <formula>NOT(ISERROR(SEARCH("Cancelled",AY217)))</formula>
    </cfRule>
    <cfRule type="containsText" dxfId="2876" priority="344" operator="containsText" text="Deferred">
      <formula>NOT(ISERROR(SEARCH("Deferred",AY217)))</formula>
    </cfRule>
    <cfRule type="containsText" dxfId="2875" priority="345" operator="containsText" text="Not Initiated">
      <formula>NOT(ISERROR(SEARCH("Not Initiated",AY217)))</formula>
    </cfRule>
    <cfRule type="containsText" dxfId="2874" priority="346" operator="containsText" text="To be Confirmed">
      <formula>NOT(ISERROR(SEARCH("To be Confirmed",AY217)))</formula>
    </cfRule>
    <cfRule type="containsText" dxfId="2873" priority="347" stopIfTrue="1" operator="containsText" text="Capitalised">
      <formula>NOT(ISERROR(SEARCH("Capitalised",AY217)))</formula>
    </cfRule>
    <cfRule type="containsText" dxfId="2872" priority="348" stopIfTrue="1" operator="containsText" text="Cancelled">
      <formula>NOT(ISERROR(SEARCH("Cancelled",AY217)))</formula>
    </cfRule>
    <cfRule type="containsText" dxfId="2871" priority="349" stopIfTrue="1" operator="containsText" text="WIP">
      <formula>NOT(ISERROR(SEARCH("WIP",AY217)))</formula>
    </cfRule>
  </conditionalFormatting>
  <conditionalFormatting sqref="AY219:AY221">
    <cfRule type="containsText" dxfId="2870" priority="332" operator="containsText" text="Capitalised">
      <formula>NOT(ISERROR(SEARCH("Capitalised",AY219)))</formula>
    </cfRule>
    <cfRule type="containsText" dxfId="2869" priority="333" operator="containsText" text="WIP">
      <formula>NOT(ISERROR(SEARCH("WIP",AY219)))</formula>
    </cfRule>
    <cfRule type="containsText" dxfId="2868" priority="334" operator="containsText" text="Cancelled">
      <formula>NOT(ISERROR(SEARCH("Cancelled",AY219)))</formula>
    </cfRule>
    <cfRule type="containsText" dxfId="2867" priority="335" operator="containsText" text="Deferred">
      <formula>NOT(ISERROR(SEARCH("Deferred",AY219)))</formula>
    </cfRule>
    <cfRule type="containsText" dxfId="2866" priority="336" operator="containsText" text="Not Initiated">
      <formula>NOT(ISERROR(SEARCH("Not Initiated",AY219)))</formula>
    </cfRule>
    <cfRule type="containsText" dxfId="2865" priority="337" operator="containsText" text="To be Confirmed">
      <formula>NOT(ISERROR(SEARCH("To be Confirmed",AY219)))</formula>
    </cfRule>
    <cfRule type="containsText" dxfId="2864" priority="338" stopIfTrue="1" operator="containsText" text="Capitalised">
      <formula>NOT(ISERROR(SEARCH("Capitalised",AY219)))</formula>
    </cfRule>
    <cfRule type="containsText" dxfId="2863" priority="339" stopIfTrue="1" operator="containsText" text="Cancelled">
      <formula>NOT(ISERROR(SEARCH("Cancelled",AY219)))</formula>
    </cfRule>
    <cfRule type="containsText" dxfId="2862" priority="340" stopIfTrue="1" operator="containsText" text="WIP">
      <formula>NOT(ISERROR(SEARCH("WIP",AY219)))</formula>
    </cfRule>
  </conditionalFormatting>
  <conditionalFormatting sqref="AY223">
    <cfRule type="containsText" dxfId="2861" priority="143" operator="containsText" text="Capitalised">
      <formula>NOT(ISERROR(SEARCH("Capitalised",AY223)))</formula>
    </cfRule>
    <cfRule type="containsText" dxfId="2860" priority="144" operator="containsText" text="WIP">
      <formula>NOT(ISERROR(SEARCH("WIP",AY223)))</formula>
    </cfRule>
    <cfRule type="containsText" dxfId="2859" priority="145" operator="containsText" text="Cancelled">
      <formula>NOT(ISERROR(SEARCH("Cancelled",AY223)))</formula>
    </cfRule>
    <cfRule type="containsText" dxfId="2858" priority="146" operator="containsText" text="Deferred">
      <formula>NOT(ISERROR(SEARCH("Deferred",AY223)))</formula>
    </cfRule>
    <cfRule type="containsText" dxfId="2857" priority="147" operator="containsText" text="Not Initiated">
      <formula>NOT(ISERROR(SEARCH("Not Initiated",AY223)))</formula>
    </cfRule>
    <cfRule type="containsText" dxfId="2856" priority="148" operator="containsText" text="To be Confirmed">
      <formula>NOT(ISERROR(SEARCH("To be Confirmed",AY223)))</formula>
    </cfRule>
    <cfRule type="containsText" dxfId="2855" priority="149" stopIfTrue="1" operator="containsText" text="Capitalised">
      <formula>NOT(ISERROR(SEARCH("Capitalised",AY223)))</formula>
    </cfRule>
    <cfRule type="containsText" dxfId="2854" priority="150" stopIfTrue="1" operator="containsText" text="Cancelled">
      <formula>NOT(ISERROR(SEARCH("Cancelled",AY223)))</formula>
    </cfRule>
    <cfRule type="containsText" dxfId="2853" priority="151" stopIfTrue="1" operator="containsText" text="WIP">
      <formula>NOT(ISERROR(SEARCH("WIP",AY223)))</formula>
    </cfRule>
  </conditionalFormatting>
  <conditionalFormatting sqref="AY225:AY227">
    <cfRule type="containsText" dxfId="2852" priority="323" operator="containsText" text="Capitalised">
      <formula>NOT(ISERROR(SEARCH("Capitalised",AY225)))</formula>
    </cfRule>
    <cfRule type="containsText" dxfId="2851" priority="324" operator="containsText" text="WIP">
      <formula>NOT(ISERROR(SEARCH("WIP",AY225)))</formula>
    </cfRule>
    <cfRule type="containsText" dxfId="2850" priority="325" operator="containsText" text="Cancelled">
      <formula>NOT(ISERROR(SEARCH("Cancelled",AY225)))</formula>
    </cfRule>
    <cfRule type="containsText" dxfId="2849" priority="326" operator="containsText" text="Deferred">
      <formula>NOT(ISERROR(SEARCH("Deferred",AY225)))</formula>
    </cfRule>
    <cfRule type="containsText" dxfId="2848" priority="327" operator="containsText" text="Not Initiated">
      <formula>NOT(ISERROR(SEARCH("Not Initiated",AY225)))</formula>
    </cfRule>
    <cfRule type="containsText" dxfId="2847" priority="328" operator="containsText" text="To be Confirmed">
      <formula>NOT(ISERROR(SEARCH("To be Confirmed",AY225)))</formula>
    </cfRule>
    <cfRule type="containsText" dxfId="2846" priority="329" stopIfTrue="1" operator="containsText" text="Capitalised">
      <formula>NOT(ISERROR(SEARCH("Capitalised",AY225)))</formula>
    </cfRule>
    <cfRule type="containsText" dxfId="2845" priority="330" stopIfTrue="1" operator="containsText" text="Cancelled">
      <formula>NOT(ISERROR(SEARCH("Cancelled",AY225)))</formula>
    </cfRule>
    <cfRule type="containsText" dxfId="2844" priority="331" stopIfTrue="1" operator="containsText" text="WIP">
      <formula>NOT(ISERROR(SEARCH("WIP",AY225)))</formula>
    </cfRule>
  </conditionalFormatting>
  <conditionalFormatting sqref="AY229:AY231">
    <cfRule type="containsText" dxfId="2843" priority="134" operator="containsText" text="Capitalised">
      <formula>NOT(ISERROR(SEARCH("Capitalised",AY229)))</formula>
    </cfRule>
    <cfRule type="containsText" dxfId="2842" priority="135" operator="containsText" text="WIP">
      <formula>NOT(ISERROR(SEARCH("WIP",AY229)))</formula>
    </cfRule>
    <cfRule type="containsText" dxfId="2841" priority="136" operator="containsText" text="Cancelled">
      <formula>NOT(ISERROR(SEARCH("Cancelled",AY229)))</formula>
    </cfRule>
    <cfRule type="containsText" dxfId="2840" priority="137" operator="containsText" text="Deferred">
      <formula>NOT(ISERROR(SEARCH("Deferred",AY229)))</formula>
    </cfRule>
    <cfRule type="containsText" dxfId="2839" priority="138" operator="containsText" text="Not Initiated">
      <formula>NOT(ISERROR(SEARCH("Not Initiated",AY229)))</formula>
    </cfRule>
    <cfRule type="containsText" dxfId="2838" priority="139" operator="containsText" text="To be Confirmed">
      <formula>NOT(ISERROR(SEARCH("To be Confirmed",AY229)))</formula>
    </cfRule>
    <cfRule type="containsText" dxfId="2837" priority="140" stopIfTrue="1" operator="containsText" text="Capitalised">
      <formula>NOT(ISERROR(SEARCH("Capitalised",AY229)))</formula>
    </cfRule>
    <cfRule type="containsText" dxfId="2836" priority="141" stopIfTrue="1" operator="containsText" text="Cancelled">
      <formula>NOT(ISERROR(SEARCH("Cancelled",AY229)))</formula>
    </cfRule>
    <cfRule type="containsText" dxfId="2835" priority="142" stopIfTrue="1" operator="containsText" text="WIP">
      <formula>NOT(ISERROR(SEARCH("WIP",AY229)))</formula>
    </cfRule>
  </conditionalFormatting>
  <conditionalFormatting sqref="AY233:AY235">
    <cfRule type="containsText" dxfId="2834" priority="260" operator="containsText" text="Capitalised">
      <formula>NOT(ISERROR(SEARCH("Capitalised",AY233)))</formula>
    </cfRule>
    <cfRule type="containsText" dxfId="2833" priority="261" operator="containsText" text="WIP">
      <formula>NOT(ISERROR(SEARCH("WIP",AY233)))</formula>
    </cfRule>
    <cfRule type="containsText" dxfId="2832" priority="262" operator="containsText" text="Cancelled">
      <formula>NOT(ISERROR(SEARCH("Cancelled",AY233)))</formula>
    </cfRule>
    <cfRule type="containsText" dxfId="2831" priority="263" operator="containsText" text="Deferred">
      <formula>NOT(ISERROR(SEARCH("Deferred",AY233)))</formula>
    </cfRule>
    <cfRule type="containsText" dxfId="2830" priority="264" operator="containsText" text="Not Initiated">
      <formula>NOT(ISERROR(SEARCH("Not Initiated",AY233)))</formula>
    </cfRule>
    <cfRule type="containsText" dxfId="2829" priority="265" operator="containsText" text="To be Confirmed">
      <formula>NOT(ISERROR(SEARCH("To be Confirmed",AY233)))</formula>
    </cfRule>
    <cfRule type="containsText" dxfId="2828" priority="266" stopIfTrue="1" operator="containsText" text="Capitalised">
      <formula>NOT(ISERROR(SEARCH("Capitalised",AY233)))</formula>
    </cfRule>
    <cfRule type="containsText" dxfId="2827" priority="267" stopIfTrue="1" operator="containsText" text="Cancelled">
      <formula>NOT(ISERROR(SEARCH("Cancelled",AY233)))</formula>
    </cfRule>
    <cfRule type="containsText" dxfId="2826" priority="268" stopIfTrue="1" operator="containsText" text="WIP">
      <formula>NOT(ISERROR(SEARCH("WIP",AY233)))</formula>
    </cfRule>
  </conditionalFormatting>
  <conditionalFormatting sqref="AY237:AY240">
    <cfRule type="containsText" dxfId="2825" priority="251" operator="containsText" text="Capitalised">
      <formula>NOT(ISERROR(SEARCH("Capitalised",AY237)))</formula>
    </cfRule>
    <cfRule type="containsText" dxfId="2824" priority="252" operator="containsText" text="WIP">
      <formula>NOT(ISERROR(SEARCH("WIP",AY237)))</formula>
    </cfRule>
    <cfRule type="containsText" dxfId="2823" priority="253" operator="containsText" text="Cancelled">
      <formula>NOT(ISERROR(SEARCH("Cancelled",AY237)))</formula>
    </cfRule>
    <cfRule type="containsText" dxfId="2822" priority="254" operator="containsText" text="Deferred">
      <formula>NOT(ISERROR(SEARCH("Deferred",AY237)))</formula>
    </cfRule>
    <cfRule type="containsText" dxfId="2821" priority="255" operator="containsText" text="Not Initiated">
      <formula>NOT(ISERROR(SEARCH("Not Initiated",AY237)))</formula>
    </cfRule>
    <cfRule type="containsText" dxfId="2820" priority="256" operator="containsText" text="To be Confirmed">
      <formula>NOT(ISERROR(SEARCH("To be Confirmed",AY237)))</formula>
    </cfRule>
    <cfRule type="containsText" dxfId="2819" priority="257" stopIfTrue="1" operator="containsText" text="Capitalised">
      <formula>NOT(ISERROR(SEARCH("Capitalised",AY237)))</formula>
    </cfRule>
    <cfRule type="containsText" dxfId="2818" priority="258" stopIfTrue="1" operator="containsText" text="Cancelled">
      <formula>NOT(ISERROR(SEARCH("Cancelled",AY237)))</formula>
    </cfRule>
    <cfRule type="containsText" dxfId="2817" priority="259" stopIfTrue="1" operator="containsText" text="WIP">
      <formula>NOT(ISERROR(SEARCH("WIP",AY237)))</formula>
    </cfRule>
  </conditionalFormatting>
  <conditionalFormatting sqref="AY242:AY243">
    <cfRule type="containsText" dxfId="2816" priority="242" operator="containsText" text="Capitalised">
      <formula>NOT(ISERROR(SEARCH("Capitalised",AY242)))</formula>
    </cfRule>
    <cfRule type="containsText" dxfId="2815" priority="243" operator="containsText" text="WIP">
      <formula>NOT(ISERROR(SEARCH("WIP",AY242)))</formula>
    </cfRule>
    <cfRule type="containsText" dxfId="2814" priority="244" operator="containsText" text="Cancelled">
      <formula>NOT(ISERROR(SEARCH("Cancelled",AY242)))</formula>
    </cfRule>
    <cfRule type="containsText" dxfId="2813" priority="245" operator="containsText" text="Deferred">
      <formula>NOT(ISERROR(SEARCH("Deferred",AY242)))</formula>
    </cfRule>
    <cfRule type="containsText" dxfId="2812" priority="246" operator="containsText" text="Not Initiated">
      <formula>NOT(ISERROR(SEARCH("Not Initiated",AY242)))</formula>
    </cfRule>
    <cfRule type="containsText" dxfId="2811" priority="247" operator="containsText" text="To be Confirmed">
      <formula>NOT(ISERROR(SEARCH("To be Confirmed",AY242)))</formula>
    </cfRule>
    <cfRule type="containsText" dxfId="2810" priority="248" stopIfTrue="1" operator="containsText" text="Capitalised">
      <formula>NOT(ISERROR(SEARCH("Capitalised",AY242)))</formula>
    </cfRule>
    <cfRule type="containsText" dxfId="2809" priority="249" stopIfTrue="1" operator="containsText" text="Cancelled">
      <formula>NOT(ISERROR(SEARCH("Cancelled",AY242)))</formula>
    </cfRule>
    <cfRule type="containsText" dxfId="2808" priority="250" stopIfTrue="1" operator="containsText" text="WIP">
      <formula>NOT(ISERROR(SEARCH("WIP",AY242)))</formula>
    </cfRule>
  </conditionalFormatting>
  <conditionalFormatting sqref="AY245:AY246">
    <cfRule type="containsText" dxfId="2807" priority="125" operator="containsText" text="Capitalised">
      <formula>NOT(ISERROR(SEARCH("Capitalised",AY245)))</formula>
    </cfRule>
    <cfRule type="containsText" dxfId="2806" priority="126" operator="containsText" text="WIP">
      <formula>NOT(ISERROR(SEARCH("WIP",AY245)))</formula>
    </cfRule>
    <cfRule type="containsText" dxfId="2805" priority="127" operator="containsText" text="Cancelled">
      <formula>NOT(ISERROR(SEARCH("Cancelled",AY245)))</formula>
    </cfRule>
    <cfRule type="containsText" dxfId="2804" priority="128" operator="containsText" text="Deferred">
      <formula>NOT(ISERROR(SEARCH("Deferred",AY245)))</formula>
    </cfRule>
    <cfRule type="containsText" dxfId="2803" priority="129" operator="containsText" text="Not Initiated">
      <formula>NOT(ISERROR(SEARCH("Not Initiated",AY245)))</formula>
    </cfRule>
    <cfRule type="containsText" dxfId="2802" priority="130" operator="containsText" text="To be Confirmed">
      <formula>NOT(ISERROR(SEARCH("To be Confirmed",AY245)))</formula>
    </cfRule>
    <cfRule type="containsText" dxfId="2801" priority="131" stopIfTrue="1" operator="containsText" text="Capitalised">
      <formula>NOT(ISERROR(SEARCH("Capitalised",AY245)))</formula>
    </cfRule>
    <cfRule type="containsText" dxfId="2800" priority="132" stopIfTrue="1" operator="containsText" text="Cancelled">
      <formula>NOT(ISERROR(SEARCH("Cancelled",AY245)))</formula>
    </cfRule>
    <cfRule type="containsText" dxfId="2799" priority="133" stopIfTrue="1" operator="containsText" text="WIP">
      <formula>NOT(ISERROR(SEARCH("WIP",AY245)))</formula>
    </cfRule>
  </conditionalFormatting>
  <conditionalFormatting sqref="AY248:AY249">
    <cfRule type="containsText" dxfId="2798" priority="233" operator="containsText" text="Capitalised">
      <formula>NOT(ISERROR(SEARCH("Capitalised",AY248)))</formula>
    </cfRule>
    <cfRule type="containsText" dxfId="2797" priority="234" operator="containsText" text="WIP">
      <formula>NOT(ISERROR(SEARCH("WIP",AY248)))</formula>
    </cfRule>
    <cfRule type="containsText" dxfId="2796" priority="235" operator="containsText" text="Cancelled">
      <formula>NOT(ISERROR(SEARCH("Cancelled",AY248)))</formula>
    </cfRule>
    <cfRule type="containsText" dxfId="2795" priority="236" operator="containsText" text="Deferred">
      <formula>NOT(ISERROR(SEARCH("Deferred",AY248)))</formula>
    </cfRule>
    <cfRule type="containsText" dxfId="2794" priority="237" operator="containsText" text="Not Initiated">
      <formula>NOT(ISERROR(SEARCH("Not Initiated",AY248)))</formula>
    </cfRule>
    <cfRule type="containsText" dxfId="2793" priority="238" operator="containsText" text="To be Confirmed">
      <formula>NOT(ISERROR(SEARCH("To be Confirmed",AY248)))</formula>
    </cfRule>
    <cfRule type="containsText" dxfId="2792" priority="239" stopIfTrue="1" operator="containsText" text="Capitalised">
      <formula>NOT(ISERROR(SEARCH("Capitalised",AY248)))</formula>
    </cfRule>
    <cfRule type="containsText" dxfId="2791" priority="240" stopIfTrue="1" operator="containsText" text="Cancelled">
      <formula>NOT(ISERROR(SEARCH("Cancelled",AY248)))</formula>
    </cfRule>
    <cfRule type="containsText" dxfId="2790" priority="241" stopIfTrue="1" operator="containsText" text="WIP">
      <formula>NOT(ISERROR(SEARCH("WIP",AY248)))</formula>
    </cfRule>
  </conditionalFormatting>
  <conditionalFormatting sqref="AY8:AY24">
    <cfRule type="containsText" dxfId="2789" priority="584" operator="containsText" text="Capitalised">
      <formula>NOT(ISERROR(SEARCH("Capitalised",AY8)))</formula>
    </cfRule>
    <cfRule type="containsText" dxfId="2788" priority="585" operator="containsText" text="WIP">
      <formula>NOT(ISERROR(SEARCH("WIP",AY8)))</formula>
    </cfRule>
    <cfRule type="containsText" dxfId="2787" priority="586" operator="containsText" text="Cancelled">
      <formula>NOT(ISERROR(SEARCH("Cancelled",AY8)))</formula>
    </cfRule>
    <cfRule type="containsText" dxfId="2786" priority="587" operator="containsText" text="Deferred">
      <formula>NOT(ISERROR(SEARCH("Deferred",AY8)))</formula>
    </cfRule>
    <cfRule type="containsText" dxfId="2785" priority="588" operator="containsText" text="Not Initiated">
      <formula>NOT(ISERROR(SEARCH("Not Initiated",AY8)))</formula>
    </cfRule>
    <cfRule type="containsText" dxfId="2784" priority="589" operator="containsText" text="To be Confirmed">
      <formula>NOT(ISERROR(SEARCH("To be Confirmed",AY8)))</formula>
    </cfRule>
    <cfRule type="containsText" dxfId="2783" priority="590" stopIfTrue="1" operator="containsText" text="Capitalised">
      <formula>NOT(ISERROR(SEARCH("Capitalised",AY8)))</formula>
    </cfRule>
    <cfRule type="containsText" dxfId="2782" priority="591" stopIfTrue="1" operator="containsText" text="Cancelled">
      <formula>NOT(ISERROR(SEARCH("Cancelled",AY8)))</formula>
    </cfRule>
    <cfRule type="containsText" dxfId="2781" priority="592" stopIfTrue="1" operator="containsText" text="WIP">
      <formula>NOT(ISERROR(SEARCH("WIP",AY8)))</formula>
    </cfRule>
  </conditionalFormatting>
  <conditionalFormatting sqref="AY26:AY37 AY200:AY202">
    <cfRule type="containsText" dxfId="2780" priority="576" operator="containsText" text="WIP">
      <formula>NOT(ISERROR(SEARCH("WIP",AY26)))</formula>
    </cfRule>
    <cfRule type="containsText" dxfId="2779" priority="577" operator="containsText" text="Cancelled">
      <formula>NOT(ISERROR(SEARCH("Cancelled",AY26)))</formula>
    </cfRule>
    <cfRule type="containsText" dxfId="2778" priority="578" operator="containsText" text="Deferred">
      <formula>NOT(ISERROR(SEARCH("Deferred",AY26)))</formula>
    </cfRule>
    <cfRule type="containsText" dxfId="2777" priority="579" operator="containsText" text="Not Initiated">
      <formula>NOT(ISERROR(SEARCH("Not Initiated",AY26)))</formula>
    </cfRule>
    <cfRule type="containsText" dxfId="2776" priority="580" operator="containsText" text="To be Confirmed">
      <formula>NOT(ISERROR(SEARCH("To be Confirmed",AY26)))</formula>
    </cfRule>
    <cfRule type="containsText" dxfId="2775" priority="581" stopIfTrue="1" operator="containsText" text="Capitalised">
      <formula>NOT(ISERROR(SEARCH("Capitalised",AY26)))</formula>
    </cfRule>
    <cfRule type="containsText" dxfId="2774" priority="582" stopIfTrue="1" operator="containsText" text="Cancelled">
      <formula>NOT(ISERROR(SEARCH("Cancelled",AY26)))</formula>
    </cfRule>
    <cfRule type="containsText" dxfId="2773" priority="583" stopIfTrue="1" operator="containsText" text="WIP">
      <formula>NOT(ISERROR(SEARCH("WIP",AY26)))</formula>
    </cfRule>
  </conditionalFormatting>
  <conditionalFormatting sqref="D311">
    <cfRule type="containsText" dxfId="2772" priority="63" operator="containsText" text="DPR not submitted">
      <formula>NOT(ISERROR(SEARCH("DPR not submitted",D311)))</formula>
    </cfRule>
    <cfRule type="containsText" dxfId="2771" priority="64" operator="containsText" text="Yet to be approved">
      <formula>NOT(ISERROR(SEARCH("Yet to be approved",D311)))</formula>
    </cfRule>
  </conditionalFormatting>
  <conditionalFormatting sqref="D312:E316">
    <cfRule type="containsText" dxfId="2770" priority="61" operator="containsText" text="DPR not submitted">
      <formula>NOT(ISERROR(SEARCH("DPR not submitted",D312)))</formula>
    </cfRule>
    <cfRule type="containsText" dxfId="2769" priority="62" operator="containsText" text="Yet to be approved">
      <formula>NOT(ISERROR(SEARCH("Yet to be approved",D312)))</formula>
    </cfRule>
  </conditionalFormatting>
  <conditionalFormatting sqref="AY311:AY316">
    <cfRule type="containsText" dxfId="2768" priority="65" operator="containsText" text="Capitalised">
      <formula>NOT(ISERROR(SEARCH("Capitalised",AY311)))</formula>
    </cfRule>
    <cfRule type="containsText" dxfId="2767" priority="66" operator="containsText" text="WIP">
      <formula>NOT(ISERROR(SEARCH("WIP",AY311)))</formula>
    </cfRule>
    <cfRule type="containsText" dxfId="2766" priority="67" operator="containsText" text="Cancelled">
      <formula>NOT(ISERROR(SEARCH("Cancelled",AY311)))</formula>
    </cfRule>
    <cfRule type="containsText" dxfId="2765" priority="68" operator="containsText" text="Deferred">
      <formula>NOT(ISERROR(SEARCH("Deferred",AY311)))</formula>
    </cfRule>
    <cfRule type="containsText" dxfId="2764" priority="69" operator="containsText" text="Not Initiated">
      <formula>NOT(ISERROR(SEARCH("Not Initiated",AY311)))</formula>
    </cfRule>
    <cfRule type="containsText" dxfId="2763" priority="70" operator="containsText" text="To be Confirmed">
      <formula>NOT(ISERROR(SEARCH("To be Confirmed",AY311)))</formula>
    </cfRule>
    <cfRule type="containsText" dxfId="2762" priority="71" stopIfTrue="1" operator="containsText" text="Capitalised">
      <formula>NOT(ISERROR(SEARCH("Capitalised",AY311)))</formula>
    </cfRule>
    <cfRule type="containsText" dxfId="2761" priority="72" stopIfTrue="1" operator="containsText" text="Cancelled">
      <formula>NOT(ISERROR(SEARCH("Cancelled",AY311)))</formula>
    </cfRule>
    <cfRule type="containsText" dxfId="2760" priority="73" stopIfTrue="1" operator="containsText" text="WIP">
      <formula>NOT(ISERROR(SEARCH("WIP",AY311)))</formula>
    </cfRule>
  </conditionalFormatting>
  <conditionalFormatting sqref="D363:E393 D395:E634">
    <cfRule type="containsText" dxfId="2759" priority="41" operator="containsText" text="DPR not submitted">
      <formula>NOT(ISERROR(SEARCH("DPR not submitted",D363)))</formula>
    </cfRule>
    <cfRule type="containsText" dxfId="2758" priority="42" operator="containsText" text="Yet to be approved">
      <formula>NOT(ISERROR(SEARCH("Yet to be approved",D363)))</formula>
    </cfRule>
  </conditionalFormatting>
  <conditionalFormatting sqref="AY363:AY393 AY395:AY634">
    <cfRule type="containsText" dxfId="2757" priority="43" operator="containsText" text="Capitalised">
      <formula>NOT(ISERROR(SEARCH("Capitalised",AY363)))</formula>
    </cfRule>
    <cfRule type="containsText" dxfId="2756" priority="44" operator="containsText" text="WIP">
      <formula>NOT(ISERROR(SEARCH("WIP",AY363)))</formula>
    </cfRule>
    <cfRule type="containsText" dxfId="2755" priority="45" operator="containsText" text="Cancelled">
      <formula>NOT(ISERROR(SEARCH("Cancelled",AY363)))</formula>
    </cfRule>
    <cfRule type="containsText" dxfId="2754" priority="46" operator="containsText" text="Deferred">
      <formula>NOT(ISERROR(SEARCH("Deferred",AY363)))</formula>
    </cfRule>
    <cfRule type="containsText" dxfId="2753" priority="47" operator="containsText" text="Not Initiated">
      <formula>NOT(ISERROR(SEARCH("Not Initiated",AY363)))</formula>
    </cfRule>
    <cfRule type="containsText" dxfId="2752" priority="48" operator="containsText" text="To be Confirmed">
      <formula>NOT(ISERROR(SEARCH("To be Confirmed",AY363)))</formula>
    </cfRule>
    <cfRule type="containsText" dxfId="2751" priority="49" stopIfTrue="1" operator="containsText" text="Capitalised">
      <formula>NOT(ISERROR(SEARCH("Capitalised",AY363)))</formula>
    </cfRule>
    <cfRule type="containsText" dxfId="2750" priority="50" stopIfTrue="1" operator="containsText" text="Cancelled">
      <formula>NOT(ISERROR(SEARCH("Cancelled",AY363)))</formula>
    </cfRule>
    <cfRule type="containsText" dxfId="2749" priority="51" stopIfTrue="1" operator="containsText" text="WIP">
      <formula>NOT(ISERROR(SEARCH("WIP",AY363)))</formula>
    </cfRule>
  </conditionalFormatting>
  <conditionalFormatting sqref="D639:E671">
    <cfRule type="containsText" dxfId="2748" priority="1" operator="containsText" text="DPR not submitted">
      <formula>NOT(ISERROR(SEARCH("DPR not submitted",D639)))</formula>
    </cfRule>
    <cfRule type="containsText" dxfId="2747" priority="2" operator="containsText" text="Yet to be approved">
      <formula>NOT(ISERROR(SEARCH("Yet to be approved",D639)))</formula>
    </cfRule>
  </conditionalFormatting>
  <conditionalFormatting sqref="AY639:AY671">
    <cfRule type="containsText" dxfId="2746" priority="3" operator="containsText" text="Capitalised">
      <formula>NOT(ISERROR(SEARCH("Capitalised",AY639)))</formula>
    </cfRule>
    <cfRule type="containsText" dxfId="2745" priority="4" operator="containsText" text="WIP">
      <formula>NOT(ISERROR(SEARCH("WIP",AY639)))</formula>
    </cfRule>
    <cfRule type="containsText" dxfId="2744" priority="5" operator="containsText" text="Cancelled">
      <formula>NOT(ISERROR(SEARCH("Cancelled",AY639)))</formula>
    </cfRule>
    <cfRule type="containsText" dxfId="2743" priority="6" operator="containsText" text="Deferred">
      <formula>NOT(ISERROR(SEARCH("Deferred",AY639)))</formula>
    </cfRule>
    <cfRule type="containsText" dxfId="2742" priority="7" operator="containsText" text="Not Initiated">
      <formula>NOT(ISERROR(SEARCH("Not Initiated",AY639)))</formula>
    </cfRule>
    <cfRule type="containsText" dxfId="2741" priority="8" operator="containsText" text="To be Confirmed">
      <formula>NOT(ISERROR(SEARCH("To be Confirmed",AY639)))</formula>
    </cfRule>
    <cfRule type="containsText" dxfId="2740" priority="9" stopIfTrue="1" operator="containsText" text="Capitalised">
      <formula>NOT(ISERROR(SEARCH("Capitalised",AY639)))</formula>
    </cfRule>
    <cfRule type="containsText" dxfId="2739" priority="10" stopIfTrue="1" operator="containsText" text="Cancelled">
      <formula>NOT(ISERROR(SEARCH("Cancelled",AY639)))</formula>
    </cfRule>
    <cfRule type="containsText" dxfId="2738" priority="11" stopIfTrue="1" operator="containsText" text="WIP">
      <formula>NOT(ISERROR(SEARCH("WIP",AY639)))</formula>
    </cfRule>
  </conditionalFormatting>
  <dataValidations count="12">
    <dataValidation type="list" allowBlank="1" showInputMessage="1" showErrorMessage="1" sqref="C672:C1048576 C1:C199 C203:C268 C636:C638 C309:C310 C343:C345">
      <formula1>$AZ$4:$AZ$7</formula1>
    </dataValidation>
    <dataValidation type="list" allowBlank="1" showInputMessage="1" showErrorMessage="1" sqref="AY1:AY6 AY672:AY1048576">
      <formula1>$BA$4:$BA$11</formula1>
    </dataValidation>
    <dataValidation type="list" allowBlank="1" showInputMessage="1" showErrorMessage="1" sqref="C200:C202 C269:C274 C307:C308">
      <formula1>#REF!</formula1>
    </dataValidation>
    <dataValidation type="list" allowBlank="1" showInputMessage="1" showErrorMessage="1" sqref="BC200:BC202">
      <formula1>$BK$4:$BK$11</formula1>
    </dataValidation>
    <dataValidation type="list" allowBlank="1" showInputMessage="1" showErrorMessage="1" sqref="C200:C202">
      <formula1>$BJ$4:$BJ$7</formula1>
    </dataValidation>
    <dataValidation type="list" allowBlank="1" showInputMessage="1" showErrorMessage="1" sqref="AY343:AY344 AY259:AY274 AY307:AY310 AY635:AY638">
      <formula1>$BE$4:$BE$11</formula1>
    </dataValidation>
    <dataValidation type="list" allowBlank="1" showInputMessage="1" showErrorMessage="1" sqref="AS258">
      <formula1>$AY$4:$AY$11</formula1>
    </dataValidation>
    <dataValidation type="list" allowBlank="1" showInputMessage="1" showErrorMessage="1" sqref="AY275:AY296">
      <formula1>$BF$4:$BF$11</formula1>
    </dataValidation>
    <dataValidation type="list" allowBlank="1" showInputMessage="1" showErrorMessage="1" sqref="C275:C296">
      <formula1>$BE$4:$BE$7</formula1>
    </dataValidation>
    <dataValidation type="list" allowBlank="1" showInputMessage="1" showErrorMessage="1" sqref="AY297:AY306 AY317:AY342 AY7:AY257">
      <formula1>$BD$4:$BD$11</formula1>
    </dataValidation>
    <dataValidation type="list" allowBlank="1" showInputMessage="1" showErrorMessage="1" sqref="C297:C306 C317:C342">
      <formula1>$BC$4:$BC$7</formula1>
    </dataValidation>
    <dataValidation type="list" allowBlank="1" showInputMessage="1" showErrorMessage="1" sqref="BD311:BD316 BD346:BD634 BD639:BD671">
      <formula1>"E, N"</formula1>
    </dataValidation>
  </dataValidations>
  <printOptions verticalCentered="1"/>
  <pageMargins left="0.39370078740157483" right="0.39370078740157483" top="0.78740157480314965" bottom="0.39370078740157483" header="0.23622047244094491" footer="0.23622047244094491"/>
  <pageSetup paperSize="9" scale="69" fitToWidth="4" fitToHeight="200" pageOrder="overThenDown" orientation="landscape" blackAndWhite="1" r:id="rId1"/>
  <headerFooter alignWithMargins="0">
    <oddHeader>&amp;C&amp;"-,Bold"MSPGCL: CSTPS Unit 3-7
MTR Petition Formats- Generation
Form 4.2: Capitalisation Plan</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'C:\Users\00009193\Downloads\[VX8E F.2, F5, Rolling plan -Currnt stats, remark, 4.2 U8,9 11.10.24.xlsx]formula purpose'!#REF!</xm:f>
          </x14:formula1>
          <xm:sqref>BE311:BE316 BE346:BE634 BE639:BE671 BC311:BC316 BC346:BC634 BC639:BC671 C311:C316 C346:C634 C639:C671 AY311:AY316 AY346:AY634 AY639:AY671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65"/>
  <sheetViews>
    <sheetView showGridLines="0" view="pageBreakPreview" zoomScale="80" zoomScaleNormal="80" zoomScaleSheetLayoutView="80" workbookViewId="0">
      <pane ySplit="6" topLeftCell="A7" activePane="bottomLeft" state="frozen"/>
      <selection activeCell="O10" sqref="O10"/>
      <selection pane="bottomLeft" activeCell="A4699" sqref="A4699:B5364"/>
    </sheetView>
  </sheetViews>
  <sheetFormatPr defaultColWidth="9.140625" defaultRowHeight="15" outlineLevelRow="1" x14ac:dyDescent="0.25"/>
  <cols>
    <col min="1" max="1" width="8.28515625" style="49" customWidth="1"/>
    <col min="2" max="2" width="62.5703125" style="62" customWidth="1"/>
    <col min="3" max="3" width="34.140625" style="48" customWidth="1"/>
    <col min="4" max="4" width="11.140625" style="152" customWidth="1"/>
    <col min="5" max="5" width="10.28515625" style="52" customWidth="1"/>
    <col min="6" max="6" width="13.28515625" style="52" customWidth="1"/>
    <col min="7" max="7" width="12.7109375" style="52" customWidth="1"/>
    <col min="8" max="8" width="10.85546875" style="52" customWidth="1"/>
    <col min="9" max="9" width="12.42578125" style="52" customWidth="1"/>
    <col min="10" max="13" width="14.5703125" style="52" customWidth="1"/>
    <col min="14" max="14" width="9.28515625" style="52" customWidth="1"/>
    <col min="15" max="15" width="16.42578125" style="49" customWidth="1"/>
    <col min="16" max="16" width="13.42578125" style="49" customWidth="1"/>
    <col min="17" max="16384" width="9.140625" style="49"/>
  </cols>
  <sheetData>
    <row r="1" spans="1:16" x14ac:dyDescent="0.25">
      <c r="C1" s="90" t="s">
        <v>360</v>
      </c>
    </row>
    <row r="2" spans="1:16" x14ac:dyDescent="0.25">
      <c r="C2" s="92" t="s">
        <v>0</v>
      </c>
    </row>
    <row r="3" spans="1:16" ht="18.75" x14ac:dyDescent="0.25">
      <c r="B3" s="50" t="s">
        <v>31</v>
      </c>
      <c r="C3" s="93" t="s">
        <v>362</v>
      </c>
      <c r="D3" s="153"/>
      <c r="E3" s="51"/>
      <c r="F3" s="51"/>
      <c r="G3" s="64"/>
      <c r="H3" s="51"/>
      <c r="I3" s="51"/>
      <c r="J3" s="53"/>
      <c r="K3" s="53"/>
      <c r="L3" s="53"/>
      <c r="M3" s="54" t="s">
        <v>2</v>
      </c>
      <c r="N3" s="53"/>
    </row>
    <row r="4" spans="1:16" ht="23.25" customHeight="1" x14ac:dyDescent="0.25">
      <c r="A4" s="330" t="s">
        <v>3</v>
      </c>
      <c r="B4" s="330" t="s">
        <v>32</v>
      </c>
      <c r="C4" s="330" t="s">
        <v>34</v>
      </c>
      <c r="D4" s="369" t="s">
        <v>35</v>
      </c>
      <c r="E4" s="328" t="s">
        <v>71</v>
      </c>
      <c r="F4" s="370" t="s">
        <v>72</v>
      </c>
      <c r="G4" s="328" t="s">
        <v>73</v>
      </c>
      <c r="H4" s="328" t="s">
        <v>74</v>
      </c>
      <c r="I4" s="328" t="s">
        <v>75</v>
      </c>
      <c r="J4" s="328" t="s">
        <v>358</v>
      </c>
      <c r="K4" s="328"/>
      <c r="L4" s="328"/>
      <c r="M4" s="328"/>
      <c r="N4" s="328" t="s">
        <v>76</v>
      </c>
    </row>
    <row r="5" spans="1:16" ht="23.25" customHeight="1" x14ac:dyDescent="0.25">
      <c r="A5" s="330"/>
      <c r="B5" s="330"/>
      <c r="C5" s="330"/>
      <c r="D5" s="369"/>
      <c r="E5" s="328"/>
      <c r="F5" s="371"/>
      <c r="G5" s="328"/>
      <c r="H5" s="328"/>
      <c r="I5" s="328"/>
      <c r="J5" s="328"/>
      <c r="K5" s="328"/>
      <c r="L5" s="328"/>
      <c r="M5" s="328"/>
      <c r="N5" s="328"/>
    </row>
    <row r="6" spans="1:16" ht="30" x14ac:dyDescent="0.25">
      <c r="A6" s="330"/>
      <c r="B6" s="330"/>
      <c r="C6" s="330"/>
      <c r="D6" s="369"/>
      <c r="E6" s="328"/>
      <c r="F6" s="372"/>
      <c r="G6" s="328"/>
      <c r="H6" s="328"/>
      <c r="I6" s="328"/>
      <c r="J6" s="38" t="s">
        <v>77</v>
      </c>
      <c r="K6" s="38" t="s">
        <v>78</v>
      </c>
      <c r="L6" s="38" t="s">
        <v>79</v>
      </c>
      <c r="M6" s="38" t="s">
        <v>80</v>
      </c>
      <c r="N6" s="328"/>
      <c r="O6" s="157" t="s">
        <v>378</v>
      </c>
      <c r="P6" s="157" t="s">
        <v>379</v>
      </c>
    </row>
    <row r="7" spans="1:16" s="57" customFormat="1" ht="15.75" thickBot="1" x14ac:dyDescent="0.3">
      <c r="A7" s="55"/>
      <c r="B7" s="44" t="s">
        <v>8</v>
      </c>
      <c r="C7" s="46"/>
      <c r="D7" s="154"/>
      <c r="E7" s="56"/>
      <c r="F7" s="56"/>
      <c r="G7" s="56"/>
      <c r="H7" s="56"/>
      <c r="I7" s="56"/>
      <c r="J7" s="56"/>
      <c r="K7" s="56"/>
      <c r="L7" s="56"/>
      <c r="M7" s="56"/>
      <c r="N7" s="56"/>
    </row>
    <row r="8" spans="1:16" s="57" customFormat="1" hidden="1" outlineLevel="1" x14ac:dyDescent="0.25">
      <c r="A8" s="23"/>
      <c r="B8" s="84" t="s">
        <v>52</v>
      </c>
      <c r="C8" s="45"/>
      <c r="D8" s="45"/>
      <c r="E8" s="56"/>
      <c r="F8" s="56"/>
      <c r="G8" s="56"/>
      <c r="H8" s="56"/>
      <c r="I8" s="56"/>
      <c r="J8" s="56"/>
      <c r="K8" s="56"/>
      <c r="L8" s="56"/>
      <c r="M8" s="56"/>
      <c r="N8" s="56"/>
    </row>
    <row r="9" spans="1:16" s="57" customFormat="1" hidden="1" outlineLevel="1" x14ac:dyDescent="0.25">
      <c r="A9" s="23"/>
      <c r="B9" s="24" t="str">
        <f>'F4.2'!B6</f>
        <v>(i) In Principally Approved By MERC</v>
      </c>
      <c r="C9" s="45"/>
      <c r="D9" s="45"/>
      <c r="E9" s="56"/>
      <c r="F9" s="56"/>
      <c r="G9" s="56"/>
      <c r="H9" s="56"/>
      <c r="I9" s="56"/>
      <c r="J9" s="56"/>
      <c r="K9" s="56"/>
      <c r="L9" s="56"/>
      <c r="M9" s="56"/>
      <c r="N9" s="56"/>
    </row>
    <row r="10" spans="1:16" s="13" customFormat="1" ht="15.75" hidden="1" outlineLevel="1" x14ac:dyDescent="0.25">
      <c r="A10" s="106">
        <f>'F4.2'!A7</f>
        <v>1</v>
      </c>
      <c r="B10" s="107" t="str">
        <f>'F4.2'!B7</f>
        <v>Boiler &amp; Turbine Improvement</v>
      </c>
      <c r="C10" s="106" t="str">
        <f>'F4.2'!D7</f>
        <v>MERC/CAPEX/20102011/01755</v>
      </c>
      <c r="D10" s="147">
        <f>IF('F4.2'!F7=0,"-",'F4.2'!F7)</f>
        <v>40507</v>
      </c>
      <c r="E10" s="27">
        <f>'F4.2'!H7</f>
        <v>181.82700000000003</v>
      </c>
      <c r="F10" s="94">
        <f>'F4.2'!T7</f>
        <v>0</v>
      </c>
      <c r="G10" s="94">
        <f>'F4.2'!AN7</f>
        <v>0</v>
      </c>
      <c r="H10" s="94">
        <f>F10-G10</f>
        <v>0</v>
      </c>
      <c r="I10" s="94">
        <f>'F4.2'!U7</f>
        <v>0</v>
      </c>
      <c r="J10" s="94">
        <f>'F4.2'!AO7</f>
        <v>0</v>
      </c>
      <c r="K10" s="94"/>
      <c r="L10" s="94"/>
      <c r="M10" s="94">
        <f>SUM(J10:L10)</f>
        <v>0</v>
      </c>
      <c r="N10" s="94">
        <f>H10+I10-M10</f>
        <v>0</v>
      </c>
      <c r="O10" s="158">
        <f>MAX(0,IF(M10=0,0,IF(G10+M10&lt;E10,M10,E10-G10)))</f>
        <v>0</v>
      </c>
      <c r="P10" s="159">
        <f>M10-O10</f>
        <v>0</v>
      </c>
    </row>
    <row r="11" spans="1:16" s="57" customFormat="1" ht="31.5" hidden="1" outlineLevel="1" x14ac:dyDescent="0.25">
      <c r="A11" s="99">
        <f>'F4.2'!A8</f>
        <v>1.1000000000000001</v>
      </c>
      <c r="B11" s="100" t="str">
        <f>'F4.2'!B8</f>
        <v>Installation of Sonic soot blowers for unit 5, 6 and  7 - Sonic soot blowers will be installed in LTSH and Eco zones (48 nos)</v>
      </c>
      <c r="C11" s="99" t="str">
        <f>'F4.2'!D8</f>
        <v>MERC/CAPEX/20102011/01755</v>
      </c>
      <c r="D11" s="103">
        <f>IF('F4.2'!F8=0,"-",'F4.2'!F8)</f>
        <v>40507</v>
      </c>
      <c r="E11" s="28">
        <f>'F4.2'!H8</f>
        <v>1.06</v>
      </c>
      <c r="F11" s="94">
        <f>'F4.2'!T8</f>
        <v>0.44763439999999999</v>
      </c>
      <c r="G11" s="94">
        <f>'F4.2'!AN8</f>
        <v>0.44763439999999999</v>
      </c>
      <c r="H11" s="94">
        <f t="shared" ref="H11:H74" si="0">F11-G11</f>
        <v>0</v>
      </c>
      <c r="I11" s="94">
        <f>'F4.2'!U8</f>
        <v>0</v>
      </c>
      <c r="J11" s="94">
        <f>'F4.2'!AO8</f>
        <v>0</v>
      </c>
      <c r="K11" s="94"/>
      <c r="L11" s="94"/>
      <c r="M11" s="94">
        <f t="shared" ref="M11:M74" si="1">SUM(J11:L11)</f>
        <v>0</v>
      </c>
      <c r="N11" s="94">
        <f t="shared" ref="N11:N74" si="2">H11+I11-M11</f>
        <v>0</v>
      </c>
      <c r="O11" s="158">
        <f t="shared" ref="O11:O74" si="3">MAX(0,IF(M11=0,0,IF(G11+M11&lt;E11,M11,E11-G11)))</f>
        <v>0</v>
      </c>
      <c r="P11" s="159">
        <f t="shared" ref="P11:P74" si="4">M11-O11</f>
        <v>0</v>
      </c>
    </row>
    <row r="12" spans="1:16" s="57" customFormat="1" ht="47.25" hidden="1" outlineLevel="1" x14ac:dyDescent="0.25">
      <c r="A12" s="99">
        <f>'F4.2'!A9</f>
        <v>1.2</v>
      </c>
      <c r="B12" s="100" t="str">
        <f>'F4.2'!B9</f>
        <v>Installation of smart soot blower system for unit 5 and 6 boiler (Smart cannons- 8 nos, sealing and cooling air fans – 8 nos, heat flux sensors- 32 nos, HP pump – 1 no</v>
      </c>
      <c r="C12" s="99" t="str">
        <f>'F4.2'!D9</f>
        <v>MERC/CAPEX/20102011/01755</v>
      </c>
      <c r="D12" s="103">
        <f>IF('F4.2'!F9=0,"-",'F4.2'!F9)</f>
        <v>40507</v>
      </c>
      <c r="E12" s="28">
        <f>'F4.2'!H9</f>
        <v>11.8</v>
      </c>
      <c r="F12" s="94">
        <f>'F4.2'!T9</f>
        <v>0</v>
      </c>
      <c r="G12" s="94">
        <f>'F4.2'!AN9</f>
        <v>0</v>
      </c>
      <c r="H12" s="94">
        <f t="shared" si="0"/>
        <v>0</v>
      </c>
      <c r="I12" s="94">
        <f>'F4.2'!U9</f>
        <v>0</v>
      </c>
      <c r="J12" s="94">
        <f>'F4.2'!AO9</f>
        <v>0</v>
      </c>
      <c r="K12" s="94"/>
      <c r="L12" s="94"/>
      <c r="M12" s="94">
        <f t="shared" si="1"/>
        <v>0</v>
      </c>
      <c r="N12" s="94">
        <f t="shared" si="2"/>
        <v>0</v>
      </c>
      <c r="O12" s="158">
        <f t="shared" si="3"/>
        <v>0</v>
      </c>
      <c r="P12" s="159">
        <f t="shared" si="4"/>
        <v>0</v>
      </c>
    </row>
    <row r="13" spans="1:16" s="57" customFormat="1" ht="63" hidden="1" outlineLevel="1" x14ac:dyDescent="0.25">
      <c r="A13" s="99">
        <f>'F4.2'!A10</f>
        <v>1.3</v>
      </c>
      <c r="B13" s="100" t="str">
        <f>'F4.2'!B10</f>
        <v>Total Replacement of boiler skin and air duct insulation of unit 3 to 7 (Ribbed aluminium cladding – 2000 m2, GI cladding, U bonded rock wool mattresses 100 mm thick )(consists of two schemes)</v>
      </c>
      <c r="C13" s="99" t="str">
        <f>'F4.2'!D10</f>
        <v>MERC/CAPEX/20102011/01755</v>
      </c>
      <c r="D13" s="103">
        <f>IF('F4.2'!F10=0,"-",'F4.2'!F10)</f>
        <v>40507</v>
      </c>
      <c r="E13" s="28">
        <f>'F4.2'!H10</f>
        <v>12.3</v>
      </c>
      <c r="F13" s="94">
        <f>'F4.2'!T10</f>
        <v>10.016599048</v>
      </c>
      <c r="G13" s="94">
        <f>'F4.2'!AN10</f>
        <v>10.016599048000002</v>
      </c>
      <c r="H13" s="94">
        <f t="shared" si="0"/>
        <v>0</v>
      </c>
      <c r="I13" s="94">
        <f>'F4.2'!U10</f>
        <v>0</v>
      </c>
      <c r="J13" s="94">
        <f>'F4.2'!AO10</f>
        <v>0</v>
      </c>
      <c r="K13" s="94"/>
      <c r="L13" s="94"/>
      <c r="M13" s="94">
        <f t="shared" si="1"/>
        <v>0</v>
      </c>
      <c r="N13" s="94">
        <f t="shared" si="2"/>
        <v>0</v>
      </c>
      <c r="O13" s="158">
        <f t="shared" si="3"/>
        <v>0</v>
      </c>
      <c r="P13" s="159">
        <f t="shared" si="4"/>
        <v>0</v>
      </c>
    </row>
    <row r="14" spans="1:16" s="57" customFormat="1" ht="78.75" hidden="1" outlineLevel="1" x14ac:dyDescent="0.25">
      <c r="A14" s="99">
        <f>'F4.2'!A11</f>
        <v>1.4</v>
      </c>
      <c r="B14" s="100" t="str">
        <f>'F4.2'!B11</f>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14" s="99" t="str">
        <f>'F4.2'!D11</f>
        <v>MERC/CAPEX/20102011/01755</v>
      </c>
      <c r="D14" s="103">
        <f>IF('F4.2'!F11=0,"-",'F4.2'!F11)</f>
        <v>40507</v>
      </c>
      <c r="E14" s="28">
        <f>'F4.2'!H11</f>
        <v>7.52</v>
      </c>
      <c r="F14" s="94">
        <f>'F4.2'!T11</f>
        <v>3.8601695880000002</v>
      </c>
      <c r="G14" s="94">
        <f>'F4.2'!AN11</f>
        <v>3.8601695880000002</v>
      </c>
      <c r="H14" s="94">
        <f t="shared" si="0"/>
        <v>0</v>
      </c>
      <c r="I14" s="94">
        <f>'F4.2'!U11</f>
        <v>0</v>
      </c>
      <c r="J14" s="94">
        <f>'F4.2'!AO11</f>
        <v>0</v>
      </c>
      <c r="K14" s="94"/>
      <c r="L14" s="94"/>
      <c r="M14" s="94">
        <f t="shared" si="1"/>
        <v>0</v>
      </c>
      <c r="N14" s="94">
        <f t="shared" si="2"/>
        <v>0</v>
      </c>
      <c r="O14" s="158">
        <f t="shared" si="3"/>
        <v>0</v>
      </c>
      <c r="P14" s="159">
        <f t="shared" si="4"/>
        <v>0</v>
      </c>
    </row>
    <row r="15" spans="1:16" s="57" customFormat="1" ht="63" hidden="1" outlineLevel="1" x14ac:dyDescent="0.25">
      <c r="A15" s="99">
        <f>'F4.2'!A12</f>
        <v>1.5</v>
      </c>
      <c r="B15" s="100" t="str">
        <f>'F4.2'!B12</f>
        <v>Replacement of ECO coils with gas velocity profiles and erosion control devices for Unit 1 to 6 (U7 middle eco- 69 assemblies, U5&amp;6 middle and lower eco- 65 assemblies each)</v>
      </c>
      <c r="C15" s="99" t="str">
        <f>'F4.2'!D12</f>
        <v>MERC/CAPEX/20102011/01755</v>
      </c>
      <c r="D15" s="103">
        <f>IF('F4.2'!F12=0,"-",'F4.2'!F12)</f>
        <v>40507</v>
      </c>
      <c r="E15" s="28">
        <f>'F4.2'!H12</f>
        <v>43.2</v>
      </c>
      <c r="F15" s="94">
        <f>'F4.2'!T12</f>
        <v>56.159367274552196</v>
      </c>
      <c r="G15" s="94">
        <f>'F4.2'!AN12</f>
        <v>56.159367274552196</v>
      </c>
      <c r="H15" s="94">
        <f t="shared" si="0"/>
        <v>0</v>
      </c>
      <c r="I15" s="94">
        <f>'F4.2'!U12</f>
        <v>0</v>
      </c>
      <c r="J15" s="94">
        <f>'F4.2'!AO12</f>
        <v>0</v>
      </c>
      <c r="K15" s="94"/>
      <c r="L15" s="94"/>
      <c r="M15" s="94">
        <f t="shared" si="1"/>
        <v>0</v>
      </c>
      <c r="N15" s="94">
        <f t="shared" si="2"/>
        <v>0</v>
      </c>
      <c r="O15" s="158">
        <f t="shared" si="3"/>
        <v>0</v>
      </c>
      <c r="P15" s="159">
        <f t="shared" si="4"/>
        <v>0</v>
      </c>
    </row>
    <row r="16" spans="1:16" s="57" customFormat="1" ht="47.25" hidden="1" outlineLevel="1" x14ac:dyDescent="0.25">
      <c r="A16" s="99">
        <f>'F4.2'!A13</f>
        <v>1.6</v>
      </c>
      <c r="B16" s="100" t="str">
        <f>'F4.2'!B13</f>
        <v>Replacement of LTSH coils with improved tube materials, gas velocity profiles and erosion control devices for unit 3 to 7 (U5&amp;6 LTSH terminal tubes – 58 assemblies)</v>
      </c>
      <c r="C16" s="99" t="str">
        <f>'F4.2'!D13</f>
        <v>MERC/CAPEX/20102011/01755</v>
      </c>
      <c r="D16" s="103">
        <f>IF('F4.2'!F13=0,"-",'F4.2'!F13)</f>
        <v>40507</v>
      </c>
      <c r="E16" s="28">
        <f>'F4.2'!H13</f>
        <v>23.4</v>
      </c>
      <c r="F16" s="94">
        <f>'F4.2'!T13</f>
        <v>12.917271588999998</v>
      </c>
      <c r="G16" s="94">
        <f>'F4.2'!AN13</f>
        <v>12.917271589</v>
      </c>
      <c r="H16" s="94">
        <f t="shared" si="0"/>
        <v>0</v>
      </c>
      <c r="I16" s="94">
        <f>'F4.2'!U13</f>
        <v>0</v>
      </c>
      <c r="J16" s="94">
        <f>'F4.2'!AO13</f>
        <v>0</v>
      </c>
      <c r="K16" s="94"/>
      <c r="L16" s="94"/>
      <c r="M16" s="94">
        <f t="shared" si="1"/>
        <v>0</v>
      </c>
      <c r="N16" s="94">
        <f t="shared" si="2"/>
        <v>0</v>
      </c>
      <c r="O16" s="158">
        <f t="shared" si="3"/>
        <v>0</v>
      </c>
      <c r="P16" s="159">
        <f t="shared" si="4"/>
        <v>0</v>
      </c>
    </row>
    <row r="17" spans="1:16" s="57" customFormat="1" ht="31.5" hidden="1" outlineLevel="1" x14ac:dyDescent="0.25">
      <c r="A17" s="99">
        <f>'F4.2'!A14</f>
        <v>1.7</v>
      </c>
      <c r="B17" s="100" t="str">
        <f>'F4.2'!B14</f>
        <v>Replacement of RH platens for Unit 5 &amp; 6 (unit 5- 46 coils, unit 6- 28 coils)</v>
      </c>
      <c r="C17" s="99" t="str">
        <f>'F4.2'!D14</f>
        <v>MERC/CAPEX/20102011/01755</v>
      </c>
      <c r="D17" s="103">
        <f>IF('F4.2'!F14=0,"-",'F4.2'!F14)</f>
        <v>40507</v>
      </c>
      <c r="E17" s="28">
        <f>'F4.2'!H14</f>
        <v>27.6</v>
      </c>
      <c r="F17" s="94">
        <f>'F4.2'!T14</f>
        <v>11.3681175</v>
      </c>
      <c r="G17" s="94">
        <f>'F4.2'!AN14</f>
        <v>11.3681175</v>
      </c>
      <c r="H17" s="94">
        <f t="shared" si="0"/>
        <v>0</v>
      </c>
      <c r="I17" s="94">
        <f>'F4.2'!U14</f>
        <v>0</v>
      </c>
      <c r="J17" s="94">
        <f>'F4.2'!AO14</f>
        <v>0</v>
      </c>
      <c r="K17" s="94"/>
      <c r="L17" s="94"/>
      <c r="M17" s="94">
        <f t="shared" si="1"/>
        <v>0</v>
      </c>
      <c r="N17" s="94">
        <f t="shared" si="2"/>
        <v>0</v>
      </c>
      <c r="O17" s="158">
        <f t="shared" si="3"/>
        <v>0</v>
      </c>
      <c r="P17" s="159">
        <f t="shared" si="4"/>
        <v>0</v>
      </c>
    </row>
    <row r="18" spans="1:16" s="57" customFormat="1" ht="47.25" hidden="1" outlineLevel="1" x14ac:dyDescent="0.25">
      <c r="A18" s="99">
        <f>'F4.2'!A15</f>
        <v>1.8</v>
      </c>
      <c r="B18" s="100" t="str">
        <f>'F4.2'!B15</f>
        <v>Gas proportioning dampers, flue gas, primary and secondary air dampers should be retrofitted with cold hardened material (SAH dampers- 4 nos)</v>
      </c>
      <c r="C18" s="99" t="str">
        <f>'F4.2'!D15</f>
        <v>MERC/CAPEX/20102011/01755</v>
      </c>
      <c r="D18" s="103">
        <f>IF('F4.2'!F15=0,"-",'F4.2'!F15)</f>
        <v>40507</v>
      </c>
      <c r="E18" s="28">
        <f>'F4.2'!H15</f>
        <v>1.43</v>
      </c>
      <c r="F18" s="94">
        <f>'F4.2'!T15</f>
        <v>1.8769309999999999</v>
      </c>
      <c r="G18" s="94">
        <f>'F4.2'!AN15</f>
        <v>1.8769309999999999</v>
      </c>
      <c r="H18" s="94">
        <f t="shared" si="0"/>
        <v>0</v>
      </c>
      <c r="I18" s="94">
        <f>'F4.2'!U15</f>
        <v>0</v>
      </c>
      <c r="J18" s="94">
        <f>'F4.2'!AO15</f>
        <v>0</v>
      </c>
      <c r="K18" s="94"/>
      <c r="L18" s="94"/>
      <c r="M18" s="94">
        <f t="shared" si="1"/>
        <v>0</v>
      </c>
      <c r="N18" s="94">
        <f t="shared" si="2"/>
        <v>0</v>
      </c>
      <c r="O18" s="158">
        <f t="shared" si="3"/>
        <v>0</v>
      </c>
      <c r="P18" s="159">
        <f t="shared" si="4"/>
        <v>0</v>
      </c>
    </row>
    <row r="19" spans="1:16" s="57" customFormat="1" ht="94.5" hidden="1" outlineLevel="1" x14ac:dyDescent="0.25">
      <c r="A19" s="252">
        <f>'F4.2'!A16</f>
        <v>1.9</v>
      </c>
      <c r="B19" s="253" t="str">
        <f>'F4.2'!B16</f>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19" s="99" t="str">
        <f>'F4.2'!D16</f>
        <v>MERC/CAPEX/20102011/01755</v>
      </c>
      <c r="D19" s="103">
        <f>IF('F4.2'!F16=0,"-",'F4.2'!F16)</f>
        <v>40507</v>
      </c>
      <c r="E19" s="28">
        <f>'F4.2'!H16</f>
        <v>3.5</v>
      </c>
      <c r="F19" s="94">
        <f>'F4.2'!T16</f>
        <v>3.9205499999999995</v>
      </c>
      <c r="G19" s="94">
        <f>'F4.2'!AN16</f>
        <v>3.9205499999999995</v>
      </c>
      <c r="H19" s="94">
        <f t="shared" si="0"/>
        <v>0</v>
      </c>
      <c r="I19" s="94">
        <f>'F4.2'!U16</f>
        <v>0.32827599999999979</v>
      </c>
      <c r="J19" s="94">
        <f>'F4.2'!AO16</f>
        <v>0.32827600000000001</v>
      </c>
      <c r="K19" s="94"/>
      <c r="L19" s="94"/>
      <c r="M19" s="94">
        <f t="shared" si="1"/>
        <v>0.32827600000000001</v>
      </c>
      <c r="N19" s="94">
        <f t="shared" si="2"/>
        <v>0</v>
      </c>
      <c r="O19" s="158">
        <f t="shared" si="3"/>
        <v>0</v>
      </c>
      <c r="P19" s="159">
        <f t="shared" si="4"/>
        <v>0.32827600000000001</v>
      </c>
    </row>
    <row r="20" spans="1:16" s="57" customFormat="1" ht="63" hidden="1" outlineLevel="1" x14ac:dyDescent="0.25">
      <c r="A20" s="99" t="str">
        <f>'F4.2'!A17</f>
        <v>1.10</v>
      </c>
      <c r="B20" s="100" t="str">
        <f>'F4.2'!B17</f>
        <v>Reducing the pressure drop across APH in Unit 5, 6 and 7 (CFD analysis and design modification in APH inlet duct, Manufacture and supply and erection of carbide overlay divertet plates – 600 m2</v>
      </c>
      <c r="C20" s="99" t="str">
        <f>'F4.2'!D17</f>
        <v>MERC/CAPEX/20102011/01755</v>
      </c>
      <c r="D20" s="103">
        <f>IF('F4.2'!F17=0,"-",'F4.2'!F17)</f>
        <v>40507</v>
      </c>
      <c r="E20" s="28">
        <f>'F4.2'!H17</f>
        <v>2</v>
      </c>
      <c r="F20" s="94">
        <f>'F4.2'!T17</f>
        <v>2.0468280000000001</v>
      </c>
      <c r="G20" s="94">
        <f>'F4.2'!AN17</f>
        <v>2.0468280000000001</v>
      </c>
      <c r="H20" s="94">
        <f t="shared" si="0"/>
        <v>0</v>
      </c>
      <c r="I20" s="94">
        <f>'F4.2'!U17</f>
        <v>0</v>
      </c>
      <c r="J20" s="94">
        <f>'F4.2'!AO17</f>
        <v>0</v>
      </c>
      <c r="K20" s="94"/>
      <c r="L20" s="94"/>
      <c r="M20" s="94">
        <f t="shared" si="1"/>
        <v>0</v>
      </c>
      <c r="N20" s="94">
        <f t="shared" si="2"/>
        <v>0</v>
      </c>
      <c r="O20" s="158">
        <f t="shared" si="3"/>
        <v>0</v>
      </c>
      <c r="P20" s="159">
        <f t="shared" si="4"/>
        <v>0</v>
      </c>
    </row>
    <row r="21" spans="1:16" s="57" customFormat="1" ht="15.75" hidden="1" outlineLevel="1" x14ac:dyDescent="0.25">
      <c r="A21" s="99">
        <f>'F4.2'!A18</f>
        <v>1.1100000000000001</v>
      </c>
      <c r="B21" s="100" t="str">
        <f>'F4.2'!B18</f>
        <v>Reducing the pressure drop across ESP</v>
      </c>
      <c r="C21" s="99" t="str">
        <f>'F4.2'!D18</f>
        <v>MERC/CAPEX/20102011/01755</v>
      </c>
      <c r="D21" s="103">
        <f>IF('F4.2'!F18=0,"-",'F4.2'!F18)</f>
        <v>40507</v>
      </c>
      <c r="E21" s="28">
        <f>'F4.2'!H18</f>
        <v>0</v>
      </c>
      <c r="F21" s="94">
        <f>'F4.2'!T18</f>
        <v>0</v>
      </c>
      <c r="G21" s="94">
        <f>'F4.2'!AN18</f>
        <v>0</v>
      </c>
      <c r="H21" s="94">
        <f t="shared" si="0"/>
        <v>0</v>
      </c>
      <c r="I21" s="94">
        <f>'F4.2'!U18</f>
        <v>0</v>
      </c>
      <c r="J21" s="94">
        <f>'F4.2'!AO18</f>
        <v>0</v>
      </c>
      <c r="K21" s="94"/>
      <c r="L21" s="94"/>
      <c r="M21" s="94">
        <f t="shared" si="1"/>
        <v>0</v>
      </c>
      <c r="N21" s="94">
        <f t="shared" si="2"/>
        <v>0</v>
      </c>
      <c r="O21" s="158">
        <f t="shared" si="3"/>
        <v>0</v>
      </c>
      <c r="P21" s="159">
        <f t="shared" si="4"/>
        <v>0</v>
      </c>
    </row>
    <row r="22" spans="1:16" s="57" customFormat="1" ht="31.5" hidden="1" outlineLevel="1" x14ac:dyDescent="0.25">
      <c r="A22" s="99">
        <f>'F4.2'!A19</f>
        <v>1.1200000000000001</v>
      </c>
      <c r="B22" s="100" t="str">
        <f>'F4.2'!B19</f>
        <v>Replacement  of CT fan blades from GRP to FRP and resizing the motor to 75 kw</v>
      </c>
      <c r="C22" s="99" t="str">
        <f>'F4.2'!D19</f>
        <v>MERC/CAPEX/20102011/01755</v>
      </c>
      <c r="D22" s="103">
        <f>IF('F4.2'!F19=0,"-",'F4.2'!F19)</f>
        <v>40507</v>
      </c>
      <c r="E22" s="28">
        <f>'F4.2'!H19</f>
        <v>2.9129999999999998</v>
      </c>
      <c r="F22" s="94">
        <f>'F4.2'!T19</f>
        <v>1.6187437680000003</v>
      </c>
      <c r="G22" s="94">
        <f>'F4.2'!AN19</f>
        <v>1.6187437679999999</v>
      </c>
      <c r="H22" s="94">
        <f t="shared" si="0"/>
        <v>0</v>
      </c>
      <c r="I22" s="94">
        <f>'F4.2'!U19</f>
        <v>0</v>
      </c>
      <c r="J22" s="94">
        <f>'F4.2'!AO19</f>
        <v>0</v>
      </c>
      <c r="K22" s="94"/>
      <c r="L22" s="94"/>
      <c r="M22" s="94">
        <f t="shared" si="1"/>
        <v>0</v>
      </c>
      <c r="N22" s="94">
        <f t="shared" si="2"/>
        <v>0</v>
      </c>
      <c r="O22" s="158">
        <f t="shared" si="3"/>
        <v>0</v>
      </c>
      <c r="P22" s="159">
        <f t="shared" si="4"/>
        <v>0</v>
      </c>
    </row>
    <row r="23" spans="1:16" s="57" customFormat="1" ht="31.5" hidden="1" outlineLevel="1" x14ac:dyDescent="0.25">
      <c r="A23" s="99">
        <f>'F4.2'!A20</f>
        <v>1.1299999999999999</v>
      </c>
      <c r="B23" s="100" t="str">
        <f>'F4.2'!B20</f>
        <v>Improving the BFP efficiency by overhauling of pump and motors for unit 3 &amp;4</v>
      </c>
      <c r="C23" s="99" t="str">
        <f>'F4.2'!D20</f>
        <v>MERC/CAPEX/20102011/01755</v>
      </c>
      <c r="D23" s="103">
        <f>IF('F4.2'!F20=0,"-",'F4.2'!F20)</f>
        <v>40507</v>
      </c>
      <c r="E23" s="28">
        <f>'F4.2'!H20</f>
        <v>15</v>
      </c>
      <c r="F23" s="94">
        <f>'F4.2'!T20</f>
        <v>14.851620063999999</v>
      </c>
      <c r="G23" s="94">
        <f>'F4.2'!AN20</f>
        <v>14.851620063999999</v>
      </c>
      <c r="H23" s="94">
        <f t="shared" si="0"/>
        <v>0</v>
      </c>
      <c r="I23" s="94">
        <f>'F4.2'!U20</f>
        <v>3.899999967416079E-8</v>
      </c>
      <c r="J23" s="94">
        <f>'F4.2'!AO20</f>
        <v>3.8999999999999998E-8</v>
      </c>
      <c r="K23" s="94"/>
      <c r="L23" s="94"/>
      <c r="M23" s="94">
        <f t="shared" si="1"/>
        <v>3.8999999999999998E-8</v>
      </c>
      <c r="N23" s="94">
        <f t="shared" si="2"/>
        <v>-3.2583920833585052E-16</v>
      </c>
      <c r="O23" s="158">
        <f t="shared" si="3"/>
        <v>3.8999999999999998E-8</v>
      </c>
      <c r="P23" s="159">
        <f t="shared" si="4"/>
        <v>0</v>
      </c>
    </row>
    <row r="24" spans="1:16" s="57" customFormat="1" ht="31.5" hidden="1" outlineLevel="1" x14ac:dyDescent="0.25">
      <c r="A24" s="99">
        <f>'F4.2'!A21</f>
        <v>1.1399999999999999</v>
      </c>
      <c r="B24" s="100" t="str">
        <f>'F4.2'!B21</f>
        <v>During the next capital overhaul, restoration of the steam paths through steam path audits for unit 1 to 7</v>
      </c>
      <c r="C24" s="99" t="str">
        <f>'F4.2'!D21</f>
        <v>MERC/CAPEX/20102011/01755</v>
      </c>
      <c r="D24" s="103">
        <f>IF('F4.2'!F21=0,"-",'F4.2'!F21)</f>
        <v>40507</v>
      </c>
      <c r="E24" s="28">
        <f>'F4.2'!H21</f>
        <v>4.6040000000000001</v>
      </c>
      <c r="F24" s="94">
        <f>'F4.2'!T21</f>
        <v>8.9775599999999997E-2</v>
      </c>
      <c r="G24" s="94">
        <f>'F4.2'!AN21</f>
        <v>8.9775599999999997E-2</v>
      </c>
      <c r="H24" s="94">
        <f t="shared" si="0"/>
        <v>0</v>
      </c>
      <c r="I24" s="94">
        <f>'F4.2'!U21</f>
        <v>0</v>
      </c>
      <c r="J24" s="94">
        <f>'F4.2'!AO21</f>
        <v>0</v>
      </c>
      <c r="K24" s="94"/>
      <c r="L24" s="94"/>
      <c r="M24" s="94">
        <f t="shared" si="1"/>
        <v>0</v>
      </c>
      <c r="N24" s="94">
        <f t="shared" si="2"/>
        <v>0</v>
      </c>
      <c r="O24" s="158">
        <f t="shared" si="3"/>
        <v>0</v>
      </c>
      <c r="P24" s="159">
        <f t="shared" si="4"/>
        <v>0</v>
      </c>
    </row>
    <row r="25" spans="1:16" s="57" customFormat="1" ht="31.5" hidden="1" outlineLevel="1" x14ac:dyDescent="0.25">
      <c r="A25" s="99">
        <f>'F4.2'!A22</f>
        <v>1.1499999999999999</v>
      </c>
      <c r="B25" s="100" t="str">
        <f>'F4.2'!B22</f>
        <v>Continuous monitoring system for CO in the furnace and flue gas ducting zone for Unit 3 to 7</v>
      </c>
      <c r="C25" s="99" t="str">
        <f>'F4.2'!D22</f>
        <v>MERC/CAPEX/20102011/01755</v>
      </c>
      <c r="D25" s="103">
        <f>IF('F4.2'!F22=0,"-",'F4.2'!F22)</f>
        <v>40507</v>
      </c>
      <c r="E25" s="28">
        <f>'F4.2'!H22</f>
        <v>10.5</v>
      </c>
      <c r="F25" s="94">
        <f>'F4.2'!T22</f>
        <v>0</v>
      </c>
      <c r="G25" s="94">
        <f>'F4.2'!AN22</f>
        <v>0</v>
      </c>
      <c r="H25" s="94">
        <f t="shared" si="0"/>
        <v>0</v>
      </c>
      <c r="I25" s="94">
        <f>'F4.2'!U22</f>
        <v>0</v>
      </c>
      <c r="J25" s="94">
        <f>'F4.2'!AO22</f>
        <v>0</v>
      </c>
      <c r="K25" s="94"/>
      <c r="L25" s="94"/>
      <c r="M25" s="94">
        <f t="shared" si="1"/>
        <v>0</v>
      </c>
      <c r="N25" s="94">
        <f t="shared" si="2"/>
        <v>0</v>
      </c>
      <c r="O25" s="158">
        <f t="shared" si="3"/>
        <v>0</v>
      </c>
      <c r="P25" s="159">
        <f t="shared" si="4"/>
        <v>0</v>
      </c>
    </row>
    <row r="26" spans="1:16" s="57" customFormat="1" ht="31.5" hidden="1" outlineLevel="1" x14ac:dyDescent="0.25">
      <c r="A26" s="99">
        <f>'F4.2'!A23</f>
        <v>1.1599999999999999</v>
      </c>
      <c r="B26" s="100" t="str">
        <f>'F4.2'!B23</f>
        <v>Oxygen measurement must be introduced at APH inlet and after ID fan outlet  for unit 1 to 7</v>
      </c>
      <c r="C26" s="99" t="str">
        <f>'F4.2'!D23</f>
        <v>MERC/CAPEX/20102011/01755</v>
      </c>
      <c r="D26" s="103">
        <f>IF('F4.2'!F23=0,"-",'F4.2'!F23)</f>
        <v>40507</v>
      </c>
      <c r="E26" s="28">
        <f>'F4.2'!H23</f>
        <v>4.91</v>
      </c>
      <c r="F26" s="94">
        <f>'F4.2'!T23</f>
        <v>3.543640452</v>
      </c>
      <c r="G26" s="94">
        <f>'F4.2'!AN23</f>
        <v>3.543640452</v>
      </c>
      <c r="H26" s="94">
        <f t="shared" si="0"/>
        <v>0</v>
      </c>
      <c r="I26" s="94">
        <f>'F4.2'!U23</f>
        <v>0</v>
      </c>
      <c r="J26" s="94">
        <f>'F4.2'!AO23</f>
        <v>0</v>
      </c>
      <c r="K26" s="94"/>
      <c r="L26" s="94"/>
      <c r="M26" s="94">
        <f t="shared" si="1"/>
        <v>0</v>
      </c>
      <c r="N26" s="94">
        <f t="shared" si="2"/>
        <v>0</v>
      </c>
      <c r="O26" s="158">
        <f t="shared" si="3"/>
        <v>0</v>
      </c>
      <c r="P26" s="159">
        <f t="shared" si="4"/>
        <v>0</v>
      </c>
    </row>
    <row r="27" spans="1:16" s="57" customFormat="1" ht="15.75" hidden="1" outlineLevel="1" x14ac:dyDescent="0.25">
      <c r="A27" s="99">
        <f>'F4.2'!A24</f>
        <v>0</v>
      </c>
      <c r="B27" s="100" t="str">
        <f>'F4.2'!B24</f>
        <v>IDC</v>
      </c>
      <c r="C27" s="99" t="str">
        <f>'F4.2'!D24</f>
        <v>MERC/CAPEX/20102011/01755</v>
      </c>
      <c r="D27" s="103">
        <f>IF('F4.2'!F24=0,"-",'F4.2'!F24)</f>
        <v>40507</v>
      </c>
      <c r="E27" s="28">
        <f>'F4.2'!H24</f>
        <v>10.09</v>
      </c>
      <c r="F27" s="94">
        <f>'F4.2'!T24</f>
        <v>0</v>
      </c>
      <c r="G27" s="94">
        <f>'F4.2'!AN24</f>
        <v>0</v>
      </c>
      <c r="H27" s="94">
        <f t="shared" si="0"/>
        <v>0</v>
      </c>
      <c r="I27" s="94">
        <f>'F4.2'!U24</f>
        <v>0</v>
      </c>
      <c r="J27" s="94">
        <f>'F4.2'!AO24</f>
        <v>0</v>
      </c>
      <c r="K27" s="94"/>
      <c r="L27" s="94"/>
      <c r="M27" s="94">
        <f t="shared" si="1"/>
        <v>0</v>
      </c>
      <c r="N27" s="94">
        <f t="shared" si="2"/>
        <v>0</v>
      </c>
      <c r="O27" s="158">
        <f t="shared" si="3"/>
        <v>0</v>
      </c>
      <c r="P27" s="159">
        <f t="shared" si="4"/>
        <v>0</v>
      </c>
    </row>
    <row r="28" spans="1:16" s="57" customFormat="1" ht="15.75" hidden="1" outlineLevel="1" x14ac:dyDescent="0.25">
      <c r="A28" s="106">
        <f>'F4.2'!A25</f>
        <v>2</v>
      </c>
      <c r="B28" s="107" t="str">
        <f>'F4.2'!B25</f>
        <v>Input source Measurement</v>
      </c>
      <c r="C28" s="25" t="str">
        <f>'F4.2'!D25</f>
        <v>MERC/CAPEX/20112012/00925</v>
      </c>
      <c r="D28" s="139">
        <f>IF('F4.2'!F25=0,"-",'F4.2'!F25)</f>
        <v>40730</v>
      </c>
      <c r="E28" s="27">
        <f>'F4.2'!H25</f>
        <v>20.990099999999998</v>
      </c>
      <c r="F28" s="94">
        <f>'F4.2'!T25</f>
        <v>0</v>
      </c>
      <c r="G28" s="94">
        <f>'F4.2'!AN25</f>
        <v>0</v>
      </c>
      <c r="H28" s="94">
        <f t="shared" si="0"/>
        <v>0</v>
      </c>
      <c r="I28" s="94">
        <f>'F4.2'!U25</f>
        <v>0</v>
      </c>
      <c r="J28" s="94">
        <f>'F4.2'!AO25</f>
        <v>0</v>
      </c>
      <c r="K28" s="94"/>
      <c r="L28" s="94"/>
      <c r="M28" s="94">
        <f t="shared" si="1"/>
        <v>0</v>
      </c>
      <c r="N28" s="94">
        <f t="shared" si="2"/>
        <v>0</v>
      </c>
      <c r="O28" s="158">
        <f t="shared" si="3"/>
        <v>0</v>
      </c>
      <c r="P28" s="159">
        <f t="shared" si="4"/>
        <v>0</v>
      </c>
    </row>
    <row r="29" spans="1:16" s="57" customFormat="1" ht="47.25" hidden="1" outlineLevel="1" x14ac:dyDescent="0.25">
      <c r="A29" s="99">
        <f>'F4.2'!A26</f>
        <v>2.1</v>
      </c>
      <c r="B29" s="100" t="str">
        <f>'F4.2'!B26</f>
        <v>Installation of Guided wave radar type level indicators for all fuel oil tanks of unit-1 to 7 DTFA 15 tanks and MTFA 15 tanks (total 30 tanks)</v>
      </c>
      <c r="C29" s="99" t="str">
        <f>'F4.2'!D26</f>
        <v>MERC/CAPEX/20112012/00925</v>
      </c>
      <c r="D29" s="103">
        <f>IF('F4.2'!F26=0,"-",'F4.2'!F26)</f>
        <v>40730</v>
      </c>
      <c r="E29" s="28">
        <f>'F4.2'!H26</f>
        <v>1.0398000000000001</v>
      </c>
      <c r="F29" s="94">
        <f>'F4.2'!T26</f>
        <v>0.70700000000000007</v>
      </c>
      <c r="G29" s="94">
        <f>'F4.2'!AN26</f>
        <v>0.70700000000000007</v>
      </c>
      <c r="H29" s="94">
        <f t="shared" si="0"/>
        <v>0</v>
      </c>
      <c r="I29" s="94">
        <f>'F4.2'!U26</f>
        <v>0</v>
      </c>
      <c r="J29" s="94">
        <f>'F4.2'!AO26</f>
        <v>0</v>
      </c>
      <c r="K29" s="94"/>
      <c r="L29" s="94"/>
      <c r="M29" s="94">
        <f t="shared" si="1"/>
        <v>0</v>
      </c>
      <c r="N29" s="94">
        <f t="shared" si="2"/>
        <v>0</v>
      </c>
      <c r="O29" s="158">
        <f t="shared" si="3"/>
        <v>0</v>
      </c>
      <c r="P29" s="159">
        <f t="shared" si="4"/>
        <v>0</v>
      </c>
    </row>
    <row r="30" spans="1:16" s="57" customFormat="1" ht="31.5" hidden="1" outlineLevel="1" x14ac:dyDescent="0.25">
      <c r="A30" s="99">
        <f>'F4.2'!A27</f>
        <v>2.2000000000000002</v>
      </c>
      <c r="B30" s="100" t="str">
        <f>'F4.2'!B27</f>
        <v>Installation of mass based oil flow meters with provision for continuous digital transfer (20 transmitters)</v>
      </c>
      <c r="C30" s="99" t="str">
        <f>'F4.2'!D27</f>
        <v>MERC/CAPEX/20112012/00925</v>
      </c>
      <c r="D30" s="103">
        <f>IF('F4.2'!F27=0,"-",'F4.2'!F27)</f>
        <v>40730</v>
      </c>
      <c r="E30" s="28">
        <f>'F4.2'!H27</f>
        <v>3.1379999999999999</v>
      </c>
      <c r="F30" s="94">
        <f>'F4.2'!T27</f>
        <v>0</v>
      </c>
      <c r="G30" s="94">
        <f>'F4.2'!AN27</f>
        <v>0</v>
      </c>
      <c r="H30" s="94">
        <f t="shared" si="0"/>
        <v>0</v>
      </c>
      <c r="I30" s="94">
        <f>'F4.2'!U27</f>
        <v>0</v>
      </c>
      <c r="J30" s="94">
        <f>'F4.2'!AO27</f>
        <v>0</v>
      </c>
      <c r="K30" s="94"/>
      <c r="L30" s="94"/>
      <c r="M30" s="94">
        <f t="shared" si="1"/>
        <v>0</v>
      </c>
      <c r="N30" s="94">
        <f t="shared" si="2"/>
        <v>0</v>
      </c>
      <c r="O30" s="158">
        <f t="shared" si="3"/>
        <v>0</v>
      </c>
      <c r="P30" s="159">
        <f t="shared" si="4"/>
        <v>0</v>
      </c>
    </row>
    <row r="31" spans="1:16" s="57" customFormat="1" ht="31.5" hidden="1" outlineLevel="1" x14ac:dyDescent="0.25">
      <c r="A31" s="99">
        <f>'F4.2'!A28</f>
        <v>2.2999999999999998</v>
      </c>
      <c r="B31" s="100" t="str">
        <f>'F4.2'!B28</f>
        <v>Installation of 54 Nos. of ultrasonic type Flow measurement transmitters for water consumption monitoring</v>
      </c>
      <c r="C31" s="99" t="str">
        <f>'F4.2'!D28</f>
        <v>MERC/CAPEX/20112012/00925</v>
      </c>
      <c r="D31" s="103">
        <f>IF('F4.2'!F28=0,"-",'F4.2'!F28)</f>
        <v>40730</v>
      </c>
      <c r="E31" s="28">
        <f>'F4.2'!H28</f>
        <v>3.0657000000000001</v>
      </c>
      <c r="F31" s="94">
        <f>'F4.2'!T28</f>
        <v>1.7642598999999999</v>
      </c>
      <c r="G31" s="94">
        <f>'F4.2'!AN28</f>
        <v>1.7642598999999999</v>
      </c>
      <c r="H31" s="94">
        <f t="shared" si="0"/>
        <v>0</v>
      </c>
      <c r="I31" s="94">
        <f>'F4.2'!U28</f>
        <v>0</v>
      </c>
      <c r="J31" s="94">
        <f>'F4.2'!AO28</f>
        <v>0</v>
      </c>
      <c r="K31" s="94"/>
      <c r="L31" s="94"/>
      <c r="M31" s="94">
        <f t="shared" si="1"/>
        <v>0</v>
      </c>
      <c r="N31" s="94">
        <f t="shared" si="2"/>
        <v>0</v>
      </c>
      <c r="O31" s="158">
        <f t="shared" si="3"/>
        <v>0</v>
      </c>
      <c r="P31" s="159">
        <f t="shared" si="4"/>
        <v>0</v>
      </c>
    </row>
    <row r="32" spans="1:16" s="57" customFormat="1" ht="31.5" hidden="1" outlineLevel="1" x14ac:dyDescent="0.25">
      <c r="A32" s="99">
        <f>'F4.2'!A29</f>
        <v>2.4</v>
      </c>
      <c r="B32" s="100" t="str">
        <f>'F4.2'!B29</f>
        <v>Trivector Meters for Auxiliary power measurement of GT (7 Nos).</v>
      </c>
      <c r="C32" s="29" t="str">
        <f>'F4.2'!D29</f>
        <v>MERC/CAPEX/20112012/00925</v>
      </c>
      <c r="D32" s="68">
        <f>IF('F4.2'!F29=0,"-",'F4.2'!F29)</f>
        <v>40730</v>
      </c>
      <c r="E32" s="28">
        <f>'F4.2'!H29</f>
        <v>2.1100000000000001E-2</v>
      </c>
      <c r="F32" s="94">
        <f>'F4.2'!T29</f>
        <v>0</v>
      </c>
      <c r="G32" s="94">
        <f>'F4.2'!AN29</f>
        <v>0</v>
      </c>
      <c r="H32" s="94">
        <f t="shared" si="0"/>
        <v>0</v>
      </c>
      <c r="I32" s="94">
        <f>'F4.2'!U29</f>
        <v>0</v>
      </c>
      <c r="J32" s="94">
        <f>'F4.2'!AO29</f>
        <v>0</v>
      </c>
      <c r="K32" s="94"/>
      <c r="L32" s="94"/>
      <c r="M32" s="94">
        <f t="shared" si="1"/>
        <v>0</v>
      </c>
      <c r="N32" s="94">
        <f t="shared" si="2"/>
        <v>0</v>
      </c>
      <c r="O32" s="158">
        <f t="shared" si="3"/>
        <v>0</v>
      </c>
      <c r="P32" s="159">
        <f t="shared" si="4"/>
        <v>0</v>
      </c>
    </row>
    <row r="33" spans="1:16" s="57" customFormat="1" ht="31.5" hidden="1" outlineLevel="1" x14ac:dyDescent="0.25">
      <c r="A33" s="99">
        <f>'F4.2'!A30</f>
        <v>2.5</v>
      </c>
      <c r="B33" s="100" t="str">
        <f>'F4.2'!B30</f>
        <v>Standard Meters for Auxiliary power measurement for sp. Consumption of Auxiliary transformer, Limbs and auxiliaries.</v>
      </c>
      <c r="C33" s="99" t="str">
        <f>'F4.2'!D30</f>
        <v>MERC/CAPEX/20112012/00925</v>
      </c>
      <c r="D33" s="103">
        <f>IF('F4.2'!F30=0,"-",'F4.2'!F30)</f>
        <v>40730</v>
      </c>
      <c r="E33" s="28">
        <f>'F4.2'!H30</f>
        <v>0.49540000000000001</v>
      </c>
      <c r="F33" s="94">
        <f>'F4.2'!T30</f>
        <v>0.29783999999999999</v>
      </c>
      <c r="G33" s="94">
        <f>'F4.2'!AN30</f>
        <v>0.29783999999999999</v>
      </c>
      <c r="H33" s="94">
        <f t="shared" si="0"/>
        <v>0</v>
      </c>
      <c r="I33" s="94">
        <f>'F4.2'!U30</f>
        <v>0</v>
      </c>
      <c r="J33" s="94">
        <f>'F4.2'!AO30</f>
        <v>0</v>
      </c>
      <c r="K33" s="94"/>
      <c r="L33" s="94"/>
      <c r="M33" s="94">
        <f t="shared" si="1"/>
        <v>0</v>
      </c>
      <c r="N33" s="94">
        <f t="shared" si="2"/>
        <v>0</v>
      </c>
      <c r="O33" s="158">
        <f t="shared" si="3"/>
        <v>0</v>
      </c>
      <c r="P33" s="159">
        <f t="shared" si="4"/>
        <v>0</v>
      </c>
    </row>
    <row r="34" spans="1:16" s="57" customFormat="1" ht="15.75" hidden="1" outlineLevel="1" x14ac:dyDescent="0.25">
      <c r="A34" s="99">
        <f>'F4.2'!A31</f>
        <v>2.6</v>
      </c>
      <c r="B34" s="100" t="str">
        <f>'F4.2'!B31</f>
        <v>Belt weighers (28 Nos.)</v>
      </c>
      <c r="C34" s="99" t="str">
        <f>'F4.2'!D31</f>
        <v>MERC/CAPEX/20112012/00925</v>
      </c>
      <c r="D34" s="103">
        <f>IF('F4.2'!F31=0,"-",'F4.2'!F31)</f>
        <v>40730</v>
      </c>
      <c r="E34" s="28">
        <f>'F4.2'!H31</f>
        <v>3.3195999999999999</v>
      </c>
      <c r="F34" s="94">
        <f>'F4.2'!T31</f>
        <v>0</v>
      </c>
      <c r="G34" s="94">
        <f>'F4.2'!AN31</f>
        <v>0</v>
      </c>
      <c r="H34" s="94">
        <f t="shared" si="0"/>
        <v>0</v>
      </c>
      <c r="I34" s="94">
        <f>'F4.2'!U31</f>
        <v>0</v>
      </c>
      <c r="J34" s="94">
        <f>'F4.2'!AO31</f>
        <v>0</v>
      </c>
      <c r="K34" s="94"/>
      <c r="L34" s="94"/>
      <c r="M34" s="94">
        <f t="shared" si="1"/>
        <v>0</v>
      </c>
      <c r="N34" s="94">
        <f t="shared" si="2"/>
        <v>0</v>
      </c>
      <c r="O34" s="158">
        <f t="shared" si="3"/>
        <v>0</v>
      </c>
      <c r="P34" s="159">
        <f t="shared" si="4"/>
        <v>0</v>
      </c>
    </row>
    <row r="35" spans="1:16" s="57" customFormat="1" ht="15.75" hidden="1" outlineLevel="1" x14ac:dyDescent="0.25">
      <c r="A35" s="99">
        <f>'F4.2'!A32</f>
        <v>2.7</v>
      </c>
      <c r="B35" s="100" t="str">
        <f>'F4.2'!B32</f>
        <v>In motion weigh bridge (10 Nos).</v>
      </c>
      <c r="C35" s="99" t="str">
        <f>'F4.2'!D32</f>
        <v>MERC/CAPEX/20112012/00925</v>
      </c>
      <c r="D35" s="103">
        <f>IF('F4.2'!F32=0,"-",'F4.2'!F32)</f>
        <v>40730</v>
      </c>
      <c r="E35" s="28">
        <f>'F4.2'!H32</f>
        <v>4.5396000000000001</v>
      </c>
      <c r="F35" s="94">
        <f>'F4.2'!T32</f>
        <v>0.19084200000000001</v>
      </c>
      <c r="G35" s="94">
        <f>'F4.2'!AN32</f>
        <v>0.19084200000000001</v>
      </c>
      <c r="H35" s="94">
        <f t="shared" si="0"/>
        <v>0</v>
      </c>
      <c r="I35" s="94">
        <f>'F4.2'!U32</f>
        <v>0</v>
      </c>
      <c r="J35" s="94">
        <f>'F4.2'!AO32</f>
        <v>0</v>
      </c>
      <c r="K35" s="94"/>
      <c r="L35" s="94"/>
      <c r="M35" s="94">
        <f t="shared" si="1"/>
        <v>0</v>
      </c>
      <c r="N35" s="94">
        <f t="shared" si="2"/>
        <v>0</v>
      </c>
      <c r="O35" s="158">
        <f t="shared" si="3"/>
        <v>0</v>
      </c>
      <c r="P35" s="159">
        <f t="shared" si="4"/>
        <v>0</v>
      </c>
    </row>
    <row r="36" spans="1:16" s="57" customFormat="1" ht="15.75" hidden="1" outlineLevel="1" x14ac:dyDescent="0.25">
      <c r="A36" s="99">
        <f>'F4.2'!A33</f>
        <v>2.8</v>
      </c>
      <c r="B36" s="100" t="str">
        <f>'F4.2'!B33</f>
        <v>Bunker level transmitters (50 Nos.)</v>
      </c>
      <c r="C36" s="99" t="str">
        <f>'F4.2'!D33</f>
        <v>MERC/CAPEX/20112012/00925</v>
      </c>
      <c r="D36" s="103">
        <f>IF('F4.2'!F33=0,"-",'F4.2'!F33)</f>
        <v>40730</v>
      </c>
      <c r="E36" s="28">
        <f>'F4.2'!H33</f>
        <v>2.5285000000000002</v>
      </c>
      <c r="F36" s="94">
        <f>'F4.2'!T33</f>
        <v>0</v>
      </c>
      <c r="G36" s="94">
        <f>'F4.2'!AN33</f>
        <v>0</v>
      </c>
      <c r="H36" s="94">
        <f t="shared" si="0"/>
        <v>0</v>
      </c>
      <c r="I36" s="94">
        <f>'F4.2'!U33</f>
        <v>0</v>
      </c>
      <c r="J36" s="94">
        <f>'F4.2'!AO33</f>
        <v>0</v>
      </c>
      <c r="K36" s="94"/>
      <c r="L36" s="94"/>
      <c r="M36" s="94">
        <f t="shared" si="1"/>
        <v>0</v>
      </c>
      <c r="N36" s="94">
        <f t="shared" si="2"/>
        <v>0</v>
      </c>
      <c r="O36" s="158">
        <f t="shared" si="3"/>
        <v>0</v>
      </c>
      <c r="P36" s="159">
        <f t="shared" si="4"/>
        <v>0</v>
      </c>
    </row>
    <row r="37" spans="1:16" s="57" customFormat="1" ht="15.75" hidden="1" outlineLevel="1" x14ac:dyDescent="0.25">
      <c r="A37" s="99">
        <f>'F4.2'!A34</f>
        <v>2.9</v>
      </c>
      <c r="B37" s="100" t="str">
        <f>'F4.2'!B34</f>
        <v>Flap Gate sensors (120 Nos.)</v>
      </c>
      <c r="C37" s="99" t="str">
        <f>'F4.2'!D34</f>
        <v>MERC/CAPEX/20112012/00925</v>
      </c>
      <c r="D37" s="103">
        <f>IF('F4.2'!F34=0,"-",'F4.2'!F34)</f>
        <v>40730</v>
      </c>
      <c r="E37" s="28">
        <f>'F4.2'!H34</f>
        <v>0.1225</v>
      </c>
      <c r="F37" s="94">
        <f>'F4.2'!T34</f>
        <v>0</v>
      </c>
      <c r="G37" s="94">
        <f>'F4.2'!AN34</f>
        <v>0</v>
      </c>
      <c r="H37" s="94">
        <f t="shared" si="0"/>
        <v>0</v>
      </c>
      <c r="I37" s="94">
        <f>'F4.2'!U34</f>
        <v>0</v>
      </c>
      <c r="J37" s="94">
        <f>'F4.2'!AO34</f>
        <v>0</v>
      </c>
      <c r="K37" s="94"/>
      <c r="L37" s="94"/>
      <c r="M37" s="94">
        <f t="shared" si="1"/>
        <v>0</v>
      </c>
      <c r="N37" s="94">
        <f t="shared" si="2"/>
        <v>0</v>
      </c>
      <c r="O37" s="158">
        <f t="shared" si="3"/>
        <v>0</v>
      </c>
      <c r="P37" s="159">
        <f t="shared" si="4"/>
        <v>0</v>
      </c>
    </row>
    <row r="38" spans="1:16" s="57" customFormat="1" ht="15.75" hidden="1" outlineLevel="1" x14ac:dyDescent="0.25">
      <c r="A38" s="99" t="str">
        <f>'F4.2'!A35</f>
        <v>2.10</v>
      </c>
      <c r="B38" s="100" t="str">
        <f>'F4.2'!B35</f>
        <v>PLC (20 Nos)</v>
      </c>
      <c r="C38" s="99" t="str">
        <f>'F4.2'!D35</f>
        <v>MERC/CAPEX/20112012/00925</v>
      </c>
      <c r="D38" s="103">
        <f>IF('F4.2'!F35=0,"-",'F4.2'!F35)</f>
        <v>40730</v>
      </c>
      <c r="E38" s="28">
        <f>'F4.2'!H35</f>
        <v>0.5333</v>
      </c>
      <c r="F38" s="94">
        <f>'F4.2'!T35</f>
        <v>0</v>
      </c>
      <c r="G38" s="94">
        <f>'F4.2'!AN35</f>
        <v>0</v>
      </c>
      <c r="H38" s="94">
        <f t="shared" si="0"/>
        <v>0</v>
      </c>
      <c r="I38" s="94">
        <f>'F4.2'!U35</f>
        <v>0</v>
      </c>
      <c r="J38" s="94">
        <f>'F4.2'!AO35</f>
        <v>0</v>
      </c>
      <c r="K38" s="94"/>
      <c r="L38" s="94"/>
      <c r="M38" s="94">
        <f t="shared" si="1"/>
        <v>0</v>
      </c>
      <c r="N38" s="94">
        <f t="shared" si="2"/>
        <v>0</v>
      </c>
      <c r="O38" s="158">
        <f t="shared" si="3"/>
        <v>0</v>
      </c>
      <c r="P38" s="159">
        <f t="shared" si="4"/>
        <v>0</v>
      </c>
    </row>
    <row r="39" spans="1:16" s="57" customFormat="1" ht="15.75" hidden="1" outlineLevel="1" x14ac:dyDescent="0.25">
      <c r="A39" s="99">
        <f>'F4.2'!A36</f>
        <v>2.11</v>
      </c>
      <c r="B39" s="100" t="str">
        <f>'F4.2'!B36</f>
        <v>Cables (20,000 meters estimated)</v>
      </c>
      <c r="C39" s="99" t="str">
        <f>'F4.2'!D36</f>
        <v>MERC/CAPEX/20112012/00925</v>
      </c>
      <c r="D39" s="103">
        <f>IF('F4.2'!F36=0,"-",'F4.2'!F36)</f>
        <v>40730</v>
      </c>
      <c r="E39" s="28">
        <f>'F4.2'!H36</f>
        <v>1.0216000000000001</v>
      </c>
      <c r="F39" s="94">
        <f>'F4.2'!T36</f>
        <v>0</v>
      </c>
      <c r="G39" s="94">
        <f>'F4.2'!AN36</f>
        <v>0</v>
      </c>
      <c r="H39" s="94">
        <f t="shared" si="0"/>
        <v>0</v>
      </c>
      <c r="I39" s="94">
        <f>'F4.2'!U36</f>
        <v>0</v>
      </c>
      <c r="J39" s="94">
        <f>'F4.2'!AO36</f>
        <v>0</v>
      </c>
      <c r="K39" s="94"/>
      <c r="L39" s="94"/>
      <c r="M39" s="94">
        <f t="shared" si="1"/>
        <v>0</v>
      </c>
      <c r="N39" s="94">
        <f t="shared" si="2"/>
        <v>0</v>
      </c>
      <c r="O39" s="158">
        <f t="shared" si="3"/>
        <v>0</v>
      </c>
      <c r="P39" s="159">
        <f t="shared" si="4"/>
        <v>0</v>
      </c>
    </row>
    <row r="40" spans="1:16" s="57" customFormat="1" ht="15.75" hidden="1" outlineLevel="1" x14ac:dyDescent="0.25">
      <c r="A40" s="99">
        <f>'F4.2'!A37</f>
        <v>0</v>
      </c>
      <c r="B40" s="100" t="str">
        <f>'F4.2'!B37</f>
        <v>IDC</v>
      </c>
      <c r="C40" s="99" t="str">
        <f>'F4.2'!D37</f>
        <v>MERC/CAPEX/20112012/00925</v>
      </c>
      <c r="D40" s="103">
        <f>IF('F4.2'!F37=0,"-",'F4.2'!F37)</f>
        <v>40730</v>
      </c>
      <c r="E40" s="28">
        <f>'F4.2'!H37</f>
        <v>1.165</v>
      </c>
      <c r="F40" s="94">
        <f>'F4.2'!T37</f>
        <v>0</v>
      </c>
      <c r="G40" s="94">
        <f>'F4.2'!AN37</f>
        <v>0</v>
      </c>
      <c r="H40" s="94">
        <f t="shared" si="0"/>
        <v>0</v>
      </c>
      <c r="I40" s="94">
        <f>'F4.2'!U37</f>
        <v>0</v>
      </c>
      <c r="J40" s="94">
        <f>'F4.2'!AO37</f>
        <v>0</v>
      </c>
      <c r="K40" s="94"/>
      <c r="L40" s="94"/>
      <c r="M40" s="94">
        <f t="shared" si="1"/>
        <v>0</v>
      </c>
      <c r="N40" s="94">
        <f t="shared" si="2"/>
        <v>0</v>
      </c>
      <c r="O40" s="158">
        <f t="shared" si="3"/>
        <v>0</v>
      </c>
      <c r="P40" s="159">
        <f t="shared" si="4"/>
        <v>0</v>
      </c>
    </row>
    <row r="41" spans="1:16" s="57" customFormat="1" ht="15.75" hidden="1" outlineLevel="1" x14ac:dyDescent="0.25">
      <c r="A41" s="238">
        <f>'F4.2'!A38</f>
        <v>3</v>
      </c>
      <c r="B41" s="239" t="str">
        <f>'F4.2'!B38</f>
        <v>ESP Restoration/Refurbishment</v>
      </c>
      <c r="C41" s="106" t="str">
        <f>'F4.2'!D38</f>
        <v>MERC/CAPEX/20112012/00939</v>
      </c>
      <c r="D41" s="147">
        <f>IF('F4.2'!F38=0,"-",'F4.2'!F38)</f>
        <v>40731</v>
      </c>
      <c r="E41" s="27">
        <f>'F4.2'!H38</f>
        <v>53.989999999999995</v>
      </c>
      <c r="F41" s="94">
        <f>'F4.2'!T38</f>
        <v>0</v>
      </c>
      <c r="G41" s="94">
        <f>'F4.2'!AN38</f>
        <v>0</v>
      </c>
      <c r="H41" s="94">
        <f t="shared" si="0"/>
        <v>0</v>
      </c>
      <c r="I41" s="94">
        <f>'F4.2'!U38</f>
        <v>0</v>
      </c>
      <c r="J41" s="94">
        <f>'F4.2'!AO38</f>
        <v>0</v>
      </c>
      <c r="K41" s="94"/>
      <c r="L41" s="94"/>
      <c r="M41" s="94">
        <f t="shared" si="1"/>
        <v>0</v>
      </c>
      <c r="N41" s="94">
        <f t="shared" si="2"/>
        <v>0</v>
      </c>
      <c r="O41" s="158">
        <f t="shared" si="3"/>
        <v>0</v>
      </c>
      <c r="P41" s="159">
        <f t="shared" si="4"/>
        <v>0</v>
      </c>
    </row>
    <row r="42" spans="1:16" s="57" customFormat="1" ht="31.5" hidden="1" outlineLevel="1" x14ac:dyDescent="0.25">
      <c r="A42" s="252">
        <f>'F4.2'!A39</f>
        <v>3.1</v>
      </c>
      <c r="B42" s="253" t="str">
        <f>'F4.2'!B39</f>
        <v xml:space="preserve">Replacement of all emitting coils and collecting plates of U#5 ESP of all four pass of field 2nd, 3rd &amp; 4th </v>
      </c>
      <c r="C42" s="99" t="str">
        <f>'F4.2'!D39</f>
        <v>MERC/CAPEX/20112012/00939</v>
      </c>
      <c r="D42" s="103">
        <f>IF('F4.2'!F39=0,"-",'F4.2'!F39)</f>
        <v>40731</v>
      </c>
      <c r="E42" s="28">
        <f>'F4.2'!H39</f>
        <v>11.7</v>
      </c>
      <c r="F42" s="94">
        <f>'F4.2'!T39</f>
        <v>5.097227577</v>
      </c>
      <c r="G42" s="94">
        <f>'F4.2'!AN39</f>
        <v>5.0972815770000004</v>
      </c>
      <c r="H42" s="94">
        <f t="shared" si="0"/>
        <v>-5.4000000000442583E-5</v>
      </c>
      <c r="I42" s="94">
        <f>'F4.2'!U39</f>
        <v>0.64944440000000014</v>
      </c>
      <c r="J42" s="94">
        <f>'F4.2'!AO39</f>
        <v>0.64939039999999992</v>
      </c>
      <c r="K42" s="94"/>
      <c r="L42" s="94"/>
      <c r="M42" s="94">
        <f t="shared" si="1"/>
        <v>0.64939039999999992</v>
      </c>
      <c r="N42" s="94">
        <f t="shared" si="2"/>
        <v>0</v>
      </c>
      <c r="O42" s="158">
        <f t="shared" si="3"/>
        <v>0.64939039999999992</v>
      </c>
      <c r="P42" s="159">
        <f t="shared" si="4"/>
        <v>0</v>
      </c>
    </row>
    <row r="43" spans="1:16" s="57" customFormat="1" ht="31.5" hidden="1" outlineLevel="1" x14ac:dyDescent="0.25">
      <c r="A43" s="252">
        <f>'F4.2'!A40</f>
        <v>3.2</v>
      </c>
      <c r="B43" s="253" t="str">
        <f>'F4.2'!B40</f>
        <v>Replacement of all emitting coils and collecting plates of all four pass of field 1 to 4, U#6 ESP</v>
      </c>
      <c r="C43" s="99" t="str">
        <f>'F4.2'!D40</f>
        <v>MERC/CAPEX/20112012/00939</v>
      </c>
      <c r="D43" s="103">
        <f>IF('F4.2'!F40=0,"-",'F4.2'!F40)</f>
        <v>40731</v>
      </c>
      <c r="E43" s="28">
        <f>'F4.2'!H40</f>
        <v>15.6</v>
      </c>
      <c r="F43" s="94">
        <f>'F4.2'!T40</f>
        <v>5.0496984889999998</v>
      </c>
      <c r="G43" s="94">
        <f>'F4.2'!AN40</f>
        <v>4.9279224890000002</v>
      </c>
      <c r="H43" s="94">
        <f t="shared" si="0"/>
        <v>0.12177599999999966</v>
      </c>
      <c r="I43" s="94">
        <f>'F4.2'!U40</f>
        <v>1.1781405760000006</v>
      </c>
      <c r="J43" s="94">
        <f>'F4.2'!AO40</f>
        <v>1.299916576</v>
      </c>
      <c r="K43" s="94"/>
      <c r="L43" s="94"/>
      <c r="M43" s="94">
        <f t="shared" si="1"/>
        <v>1.299916576</v>
      </c>
      <c r="N43" s="94">
        <f t="shared" si="2"/>
        <v>0</v>
      </c>
      <c r="O43" s="158">
        <f t="shared" si="3"/>
        <v>1.299916576</v>
      </c>
      <c r="P43" s="159">
        <f t="shared" si="4"/>
        <v>0</v>
      </c>
    </row>
    <row r="44" spans="1:16" s="57" customFormat="1" ht="31.5" hidden="1" outlineLevel="1" x14ac:dyDescent="0.25">
      <c r="A44" s="252">
        <f>'F4.2'!A41</f>
        <v>3.3</v>
      </c>
      <c r="B44" s="253" t="str">
        <f>'F4.2'!B41</f>
        <v xml:space="preserve">Replacement of all emitting coils and collecting plates of all four pass of field 1 to 4, U#7 ESP </v>
      </c>
      <c r="C44" s="99" t="str">
        <f>'F4.2'!D41</f>
        <v>MERC/CAPEX/20112012/00939</v>
      </c>
      <c r="D44" s="103">
        <f>IF('F4.2'!F41=0,"-",'F4.2'!F41)</f>
        <v>40731</v>
      </c>
      <c r="E44" s="28">
        <f>'F4.2'!H41</f>
        <v>16.02</v>
      </c>
      <c r="F44" s="94">
        <f>'F4.2'!T41</f>
        <v>4.5200877249999998</v>
      </c>
      <c r="G44" s="94">
        <f>'F4.2'!AN41</f>
        <v>4.4155109210000001</v>
      </c>
      <c r="H44" s="94">
        <f t="shared" si="0"/>
        <v>0.10457680399999969</v>
      </c>
      <c r="I44" s="94">
        <f>'F4.2'!U41</f>
        <v>0.66976800000000036</v>
      </c>
      <c r="J44" s="94">
        <f>'F4.2'!AO41</f>
        <v>0.66976800000000003</v>
      </c>
      <c r="K44" s="94"/>
      <c r="L44" s="94"/>
      <c r="M44" s="94">
        <f t="shared" si="1"/>
        <v>0.66976800000000003</v>
      </c>
      <c r="N44" s="94">
        <f t="shared" si="2"/>
        <v>0.10457680400000002</v>
      </c>
      <c r="O44" s="158">
        <f t="shared" si="3"/>
        <v>0.66976800000000003</v>
      </c>
      <c r="P44" s="159">
        <f t="shared" si="4"/>
        <v>0</v>
      </c>
    </row>
    <row r="45" spans="1:16" s="57" customFormat="1" ht="31.5" hidden="1" outlineLevel="1" x14ac:dyDescent="0.25">
      <c r="A45" s="252">
        <f>'F4.2'!A42</f>
        <v>3.4</v>
      </c>
      <c r="B45" s="253" t="str">
        <f>'F4.2'!B42</f>
        <v>Ash evacuation system on existing dummy hoppers of Flue gas duct from APH outlet to ESP inlet of U#5 &amp; 6.</v>
      </c>
      <c r="C45" s="99" t="str">
        <f>'F4.2'!D42</f>
        <v>MERC/CAPEX/20112012/00939</v>
      </c>
      <c r="D45" s="103">
        <f>IF('F4.2'!F42=0,"-",'F4.2'!F42)</f>
        <v>40731</v>
      </c>
      <c r="E45" s="28">
        <f>'F4.2'!H42</f>
        <v>0.95</v>
      </c>
      <c r="F45" s="94">
        <f>'F4.2'!T42</f>
        <v>0.92199359999999997</v>
      </c>
      <c r="G45" s="94">
        <f>'F4.2'!AN42</f>
        <v>0.92199359999999997</v>
      </c>
      <c r="H45" s="94">
        <f t="shared" si="0"/>
        <v>0</v>
      </c>
      <c r="I45" s="94">
        <f>'F4.2'!U42</f>
        <v>0</v>
      </c>
      <c r="J45" s="94">
        <f>'F4.2'!AO42</f>
        <v>0</v>
      </c>
      <c r="K45" s="94"/>
      <c r="L45" s="94"/>
      <c r="M45" s="94">
        <f t="shared" si="1"/>
        <v>0</v>
      </c>
      <c r="N45" s="94">
        <f t="shared" si="2"/>
        <v>0</v>
      </c>
      <c r="O45" s="158">
        <f t="shared" si="3"/>
        <v>0</v>
      </c>
      <c r="P45" s="159">
        <f t="shared" si="4"/>
        <v>0</v>
      </c>
    </row>
    <row r="46" spans="1:16" s="57" customFormat="1" ht="15.75" hidden="1" outlineLevel="1" x14ac:dyDescent="0.25">
      <c r="A46" s="252">
        <f>'F4.2'!A43</f>
        <v>0</v>
      </c>
      <c r="B46" s="253" t="str">
        <f>'F4.2'!B43</f>
        <v>IDC</v>
      </c>
      <c r="C46" s="99" t="str">
        <f>'F4.2'!D43</f>
        <v>MERC/CAPEX/20112012/00939</v>
      </c>
      <c r="D46" s="103">
        <f>IF('F4.2'!F43=0,"-",'F4.2'!F43)</f>
        <v>40731</v>
      </c>
      <c r="E46" s="28">
        <f>'F4.2'!H43</f>
        <v>9.7200000000000006</v>
      </c>
      <c r="F46" s="94">
        <f>'F4.2'!T43</f>
        <v>0</v>
      </c>
      <c r="G46" s="94">
        <f>'F4.2'!AN43</f>
        <v>0</v>
      </c>
      <c r="H46" s="94">
        <f t="shared" si="0"/>
        <v>0</v>
      </c>
      <c r="I46" s="94">
        <f>'F4.2'!U43</f>
        <v>0</v>
      </c>
      <c r="J46" s="94">
        <f>'F4.2'!AO43</f>
        <v>0</v>
      </c>
      <c r="K46" s="94"/>
      <c r="L46" s="94"/>
      <c r="M46" s="94">
        <f t="shared" si="1"/>
        <v>0</v>
      </c>
      <c r="N46" s="94">
        <f t="shared" si="2"/>
        <v>0</v>
      </c>
      <c r="O46" s="158">
        <f t="shared" si="3"/>
        <v>0</v>
      </c>
      <c r="P46" s="159">
        <f t="shared" si="4"/>
        <v>0</v>
      </c>
    </row>
    <row r="47" spans="1:16" s="57" customFormat="1" ht="15.75" hidden="1" outlineLevel="1" x14ac:dyDescent="0.25">
      <c r="A47" s="25">
        <f>'F4.2'!A44</f>
        <v>4</v>
      </c>
      <c r="B47" s="26" t="str">
        <f>'F4.2'!B44</f>
        <v>Control &amp; Instrumentation up-gradation of CSTPS Unit 5 &amp; 6</v>
      </c>
      <c r="C47" s="25" t="str">
        <f>'F4.2'!D44</f>
        <v>MERC/CAPEX/20112012/01908</v>
      </c>
      <c r="D47" s="139">
        <f>IF('F4.2'!F44=0,"-",'F4.2'!F44)</f>
        <v>40850</v>
      </c>
      <c r="E47" s="27">
        <f>'F4.2'!H44</f>
        <v>57.7</v>
      </c>
      <c r="F47" s="94">
        <f>'F4.2'!T44</f>
        <v>0</v>
      </c>
      <c r="G47" s="94">
        <f>'F4.2'!AN44</f>
        <v>0</v>
      </c>
      <c r="H47" s="94">
        <f t="shared" si="0"/>
        <v>0</v>
      </c>
      <c r="I47" s="94">
        <f>'F4.2'!U44</f>
        <v>0</v>
      </c>
      <c r="J47" s="94">
        <f>'F4.2'!AO44</f>
        <v>0</v>
      </c>
      <c r="K47" s="94"/>
      <c r="L47" s="94"/>
      <c r="M47" s="94">
        <f t="shared" si="1"/>
        <v>0</v>
      </c>
      <c r="N47" s="94">
        <f t="shared" si="2"/>
        <v>0</v>
      </c>
      <c r="O47" s="158">
        <f t="shared" si="3"/>
        <v>0</v>
      </c>
      <c r="P47" s="159">
        <f t="shared" si="4"/>
        <v>0</v>
      </c>
    </row>
    <row r="48" spans="1:16" s="57" customFormat="1" ht="15.75" hidden="1" outlineLevel="1" x14ac:dyDescent="0.25">
      <c r="A48" s="29">
        <f>'F4.2'!A45</f>
        <v>4.0999999999999996</v>
      </c>
      <c r="B48" s="65" t="str">
        <f>'F4.2'!B45</f>
        <v>Control &amp; Instrumentation up-gradation of CSTPS Unit 5</v>
      </c>
      <c r="C48" s="29" t="str">
        <f>'F4.2'!D45</f>
        <v>MERC/CAPEX/20112012/01908</v>
      </c>
      <c r="D48" s="68">
        <f>IF('F4.2'!F45=0,"-",'F4.2'!F45)</f>
        <v>40850</v>
      </c>
      <c r="E48" s="28">
        <f>'F4.2'!H45</f>
        <v>26.1</v>
      </c>
      <c r="F48" s="94">
        <f>'F4.2'!T45</f>
        <v>0</v>
      </c>
      <c r="G48" s="94">
        <f>'F4.2'!AN45</f>
        <v>0</v>
      </c>
      <c r="H48" s="94">
        <f t="shared" si="0"/>
        <v>0</v>
      </c>
      <c r="I48" s="94">
        <f>'F4.2'!U45</f>
        <v>0</v>
      </c>
      <c r="J48" s="94">
        <f>'F4.2'!AO45</f>
        <v>0</v>
      </c>
      <c r="K48" s="94"/>
      <c r="L48" s="94"/>
      <c r="M48" s="94">
        <f t="shared" si="1"/>
        <v>0</v>
      </c>
      <c r="N48" s="94">
        <f t="shared" si="2"/>
        <v>0</v>
      </c>
      <c r="O48" s="158">
        <f t="shared" si="3"/>
        <v>0</v>
      </c>
      <c r="P48" s="159">
        <f t="shared" si="4"/>
        <v>0</v>
      </c>
    </row>
    <row r="49" spans="1:16" s="57" customFormat="1" ht="15.75" hidden="1" outlineLevel="1" x14ac:dyDescent="0.25">
      <c r="A49" s="29">
        <f>'F4.2'!A46</f>
        <v>4.2</v>
      </c>
      <c r="B49" s="65" t="str">
        <f>'F4.2'!B46</f>
        <v>Control &amp; Instrumentation up-gradation of CSTPS Unit 6</v>
      </c>
      <c r="C49" s="29" t="str">
        <f>'F4.2'!D46</f>
        <v>MERC/CAPEX/20112012/01908</v>
      </c>
      <c r="D49" s="68">
        <f>IF('F4.2'!F46=0,"-",'F4.2'!F46)</f>
        <v>40850</v>
      </c>
      <c r="E49" s="28">
        <f>'F4.2'!H46</f>
        <v>26.1</v>
      </c>
      <c r="F49" s="94">
        <f>'F4.2'!T46</f>
        <v>0</v>
      </c>
      <c r="G49" s="94">
        <f>'F4.2'!AN46</f>
        <v>0</v>
      </c>
      <c r="H49" s="94">
        <f t="shared" si="0"/>
        <v>0</v>
      </c>
      <c r="I49" s="94">
        <f>'F4.2'!U46</f>
        <v>0</v>
      </c>
      <c r="J49" s="94">
        <f>'F4.2'!AO46</f>
        <v>0</v>
      </c>
      <c r="K49" s="94"/>
      <c r="L49" s="94"/>
      <c r="M49" s="94">
        <f t="shared" si="1"/>
        <v>0</v>
      </c>
      <c r="N49" s="94">
        <f t="shared" si="2"/>
        <v>0</v>
      </c>
      <c r="O49" s="158">
        <f t="shared" si="3"/>
        <v>0</v>
      </c>
      <c r="P49" s="159">
        <f t="shared" si="4"/>
        <v>0</v>
      </c>
    </row>
    <row r="50" spans="1:16" s="57" customFormat="1" ht="15.75" hidden="1" outlineLevel="1" x14ac:dyDescent="0.25">
      <c r="A50" s="252">
        <f>'F4.2'!A47</f>
        <v>0</v>
      </c>
      <c r="B50" s="253" t="str">
        <f>'F4.2'!B47</f>
        <v>IDC</v>
      </c>
      <c r="C50" s="99" t="str">
        <f>'F4.2'!D47</f>
        <v>MERC/CAPEX/20112012/01908</v>
      </c>
      <c r="D50" s="103">
        <f>IF('F4.2'!F47=0,"-",'F4.2'!F47)</f>
        <v>40850</v>
      </c>
      <c r="E50" s="28">
        <f>'F4.2'!H47</f>
        <v>5.5</v>
      </c>
      <c r="F50" s="94">
        <f>'F4.2'!T47</f>
        <v>0</v>
      </c>
      <c r="G50" s="94">
        <f>'F4.2'!AN47</f>
        <v>0</v>
      </c>
      <c r="H50" s="94">
        <f t="shared" si="0"/>
        <v>0</v>
      </c>
      <c r="I50" s="94">
        <f>'F4.2'!U47</f>
        <v>0</v>
      </c>
      <c r="J50" s="94">
        <f>'F4.2'!AO47</f>
        <v>0</v>
      </c>
      <c r="K50" s="94"/>
      <c r="L50" s="94"/>
      <c r="M50" s="94">
        <f t="shared" si="1"/>
        <v>0</v>
      </c>
      <c r="N50" s="94">
        <f t="shared" si="2"/>
        <v>0</v>
      </c>
      <c r="O50" s="158">
        <f t="shared" si="3"/>
        <v>0</v>
      </c>
      <c r="P50" s="159">
        <f t="shared" si="4"/>
        <v>0</v>
      </c>
    </row>
    <row r="51" spans="1:16" s="57" customFormat="1" ht="31.5" hidden="1" outlineLevel="1" x14ac:dyDescent="0.25">
      <c r="A51" s="106">
        <f>'F4.2'!A48</f>
        <v>5</v>
      </c>
      <c r="B51" s="107" t="str">
        <f>'F4.2'!B48</f>
        <v>Alternate water supply Scheme for Chandrapur T.P.S as a crisis management scheme</v>
      </c>
      <c r="C51" s="106" t="str">
        <f>'F4.2'!D48</f>
        <v>MERC/CAPEX/20112012/02443</v>
      </c>
      <c r="D51" s="147">
        <f>IF('F4.2'!F48=0,"-",'F4.2'!F48)</f>
        <v>40911</v>
      </c>
      <c r="E51" s="27">
        <f>'F4.2'!H48</f>
        <v>229.4</v>
      </c>
      <c r="F51" s="94">
        <f>'F4.2'!T48</f>
        <v>0</v>
      </c>
      <c r="G51" s="94">
        <f>'F4.2'!AN48</f>
        <v>0</v>
      </c>
      <c r="H51" s="94">
        <f t="shared" si="0"/>
        <v>0</v>
      </c>
      <c r="I51" s="94">
        <f>'F4.2'!U48</f>
        <v>0</v>
      </c>
      <c r="J51" s="94">
        <f>'F4.2'!AO48</f>
        <v>0</v>
      </c>
      <c r="K51" s="94"/>
      <c r="L51" s="94"/>
      <c r="M51" s="94">
        <f t="shared" si="1"/>
        <v>0</v>
      </c>
      <c r="N51" s="94">
        <f t="shared" si="2"/>
        <v>0</v>
      </c>
      <c r="O51" s="158">
        <f t="shared" si="3"/>
        <v>0</v>
      </c>
      <c r="P51" s="159">
        <f t="shared" si="4"/>
        <v>0</v>
      </c>
    </row>
    <row r="52" spans="1:16" s="57" customFormat="1" ht="31.5" hidden="1" outlineLevel="1" x14ac:dyDescent="0.25">
      <c r="A52" s="99">
        <f>'F4.2'!A49</f>
        <v>5.0999999999999996</v>
      </c>
      <c r="B52" s="100" t="str">
        <f>'F4.2'!B49</f>
        <v>Alternate water supply Scheme for Chandrapur T.P.S as a crisis management scheme</v>
      </c>
      <c r="C52" s="99" t="str">
        <f>'F4.2'!D49</f>
        <v>MERC/CAPEX/20112012/02443</v>
      </c>
      <c r="D52" s="103">
        <f>IF('F4.2'!F49=0,"-",'F4.2'!F49)</f>
        <v>40911</v>
      </c>
      <c r="E52" s="28">
        <f>'F4.2'!H49</f>
        <v>229.4</v>
      </c>
      <c r="F52" s="94">
        <f>'F4.2'!T49</f>
        <v>0</v>
      </c>
      <c r="G52" s="94">
        <f>'F4.2'!AN49</f>
        <v>0</v>
      </c>
      <c r="H52" s="94">
        <f t="shared" si="0"/>
        <v>0</v>
      </c>
      <c r="I52" s="94">
        <f>'F4.2'!U49</f>
        <v>0</v>
      </c>
      <c r="J52" s="94">
        <f>'F4.2'!AO49</f>
        <v>0</v>
      </c>
      <c r="K52" s="94"/>
      <c r="L52" s="94"/>
      <c r="M52" s="94">
        <f t="shared" si="1"/>
        <v>0</v>
      </c>
      <c r="N52" s="94">
        <f t="shared" si="2"/>
        <v>0</v>
      </c>
      <c r="O52" s="158">
        <f t="shared" si="3"/>
        <v>0</v>
      </c>
      <c r="P52" s="159">
        <f t="shared" si="4"/>
        <v>0</v>
      </c>
    </row>
    <row r="53" spans="1:16" s="57" customFormat="1" ht="63" hidden="1" outlineLevel="1" x14ac:dyDescent="0.25">
      <c r="A53" s="25">
        <f>'F4.2'!A50</f>
        <v>6</v>
      </c>
      <c r="B53" s="26" t="str">
        <f>'F4.2'!B50</f>
        <v>Complete Track Renovation (CTR) work of rail track from Chandrapur Vivekanand Nagar railway stations to exchange yard and bulb line of BOBR at CSTPS siding maintained by railway authority</v>
      </c>
      <c r="C53" s="25" t="str">
        <f>'F4.2'!D50</f>
        <v>MERC/CAPEX/20122013/00818</v>
      </c>
      <c r="D53" s="139">
        <f>IF('F4.2'!F50=0,"-",'F4.2'!F50)</f>
        <v>41100</v>
      </c>
      <c r="E53" s="27">
        <f>'F4.2'!H50</f>
        <v>16.77</v>
      </c>
      <c r="F53" s="94">
        <f>'F4.2'!T50</f>
        <v>0</v>
      </c>
      <c r="G53" s="94">
        <f>'F4.2'!AN50</f>
        <v>0</v>
      </c>
      <c r="H53" s="94">
        <f t="shared" si="0"/>
        <v>0</v>
      </c>
      <c r="I53" s="94">
        <f>'F4.2'!U50</f>
        <v>0</v>
      </c>
      <c r="J53" s="94">
        <f>'F4.2'!AO50</f>
        <v>0</v>
      </c>
      <c r="K53" s="94"/>
      <c r="L53" s="94"/>
      <c r="M53" s="94">
        <f t="shared" si="1"/>
        <v>0</v>
      </c>
      <c r="N53" s="94">
        <f t="shared" si="2"/>
        <v>0</v>
      </c>
      <c r="O53" s="158">
        <f t="shared" si="3"/>
        <v>0</v>
      </c>
      <c r="P53" s="159">
        <f t="shared" si="4"/>
        <v>0</v>
      </c>
    </row>
    <row r="54" spans="1:16" s="57" customFormat="1" ht="63" hidden="1" outlineLevel="1" x14ac:dyDescent="0.25">
      <c r="A54" s="29">
        <f>'F4.2'!A51</f>
        <v>6.1</v>
      </c>
      <c r="B54" s="65" t="str">
        <f>'F4.2'!B51</f>
        <v>Complete Track Renovation (CTR) work of rail track from Chandrapur Vivekanand Nagar railway stations to exchange yard and bulb line of BOBR at CSTPS siding maintained by railway authority</v>
      </c>
      <c r="C54" s="29" t="str">
        <f>'F4.2'!D51</f>
        <v>MERC/CAPEX/20122013/00818</v>
      </c>
      <c r="D54" s="68">
        <f>IF('F4.2'!F51=0,"-",'F4.2'!F51)</f>
        <v>41100</v>
      </c>
      <c r="E54" s="28">
        <f>'F4.2'!H51</f>
        <v>16.77</v>
      </c>
      <c r="F54" s="94">
        <f>'F4.2'!T51</f>
        <v>5.4266784059999997</v>
      </c>
      <c r="G54" s="94">
        <f>'F4.2'!AN51</f>
        <v>4.0159468</v>
      </c>
      <c r="H54" s="94">
        <f t="shared" si="0"/>
        <v>1.4107316059999997</v>
      </c>
      <c r="I54" s="94">
        <f>'F4.2'!U51</f>
        <v>0</v>
      </c>
      <c r="J54" s="94">
        <f>'F4.2'!AO51</f>
        <v>0</v>
      </c>
      <c r="K54" s="94"/>
      <c r="L54" s="94"/>
      <c r="M54" s="94">
        <f t="shared" si="1"/>
        <v>0</v>
      </c>
      <c r="N54" s="94">
        <f t="shared" si="2"/>
        <v>1.4107316059999997</v>
      </c>
      <c r="O54" s="158">
        <f t="shared" si="3"/>
        <v>0</v>
      </c>
      <c r="P54" s="159">
        <f t="shared" si="4"/>
        <v>0</v>
      </c>
    </row>
    <row r="55" spans="1:16" s="57" customFormat="1" ht="31.5" hidden="1" outlineLevel="1" x14ac:dyDescent="0.25">
      <c r="A55" s="106">
        <f>'F4.2'!A52</f>
        <v>7</v>
      </c>
      <c r="B55" s="107" t="str">
        <f>'F4.2'!B52</f>
        <v>Construction of additional IDCT to improve performance of existing condenser cooling system of CSTPS Unit 5 &amp; 6</v>
      </c>
      <c r="C55" s="106" t="str">
        <f>'F4.2'!D52</f>
        <v>MERC/CAPEX/20122013/00827</v>
      </c>
      <c r="D55" s="147">
        <f>IF('F4.2'!F52=0,"-",'F4.2'!F52)</f>
        <v>41100</v>
      </c>
      <c r="E55" s="27">
        <f>'F4.2'!H52</f>
        <v>29.28</v>
      </c>
      <c r="F55" s="94">
        <f>'F4.2'!T52</f>
        <v>0</v>
      </c>
      <c r="G55" s="94">
        <f>'F4.2'!AN52</f>
        <v>0</v>
      </c>
      <c r="H55" s="94">
        <f t="shared" si="0"/>
        <v>0</v>
      </c>
      <c r="I55" s="94">
        <f>'F4.2'!U52</f>
        <v>0</v>
      </c>
      <c r="J55" s="94">
        <f>'F4.2'!AO52</f>
        <v>0</v>
      </c>
      <c r="K55" s="94"/>
      <c r="L55" s="94"/>
      <c r="M55" s="94">
        <f t="shared" si="1"/>
        <v>0</v>
      </c>
      <c r="N55" s="94">
        <f t="shared" si="2"/>
        <v>0</v>
      </c>
      <c r="O55" s="158">
        <f t="shared" si="3"/>
        <v>0</v>
      </c>
      <c r="P55" s="159">
        <f t="shared" si="4"/>
        <v>0</v>
      </c>
    </row>
    <row r="56" spans="1:16" s="57" customFormat="1" ht="15.75" hidden="1" outlineLevel="1" x14ac:dyDescent="0.25">
      <c r="A56" s="99">
        <f>'F4.2'!A53</f>
        <v>7.1</v>
      </c>
      <c r="B56" s="100" t="str">
        <f>'F4.2'!B53</f>
        <v>Construction for U#5</v>
      </c>
      <c r="C56" s="99" t="str">
        <f>'F4.2'!D53</f>
        <v>MERC/CAPEX/20122013/00827</v>
      </c>
      <c r="D56" s="103">
        <f>IF('F4.2'!F53=0,"-",'F4.2'!F53)</f>
        <v>41100</v>
      </c>
      <c r="E56" s="28">
        <f>'F4.2'!H53</f>
        <v>11.2318</v>
      </c>
      <c r="F56" s="94">
        <f>'F4.2'!T53</f>
        <v>19.378237200000001</v>
      </c>
      <c r="G56" s="94">
        <f>'F4.2'!AN53</f>
        <v>19.378237200000001</v>
      </c>
      <c r="H56" s="94">
        <f t="shared" si="0"/>
        <v>0</v>
      </c>
      <c r="I56" s="94">
        <f>'F4.2'!U53</f>
        <v>0</v>
      </c>
      <c r="J56" s="94">
        <f>'F4.2'!AO53</f>
        <v>0</v>
      </c>
      <c r="K56" s="94"/>
      <c r="L56" s="94"/>
      <c r="M56" s="94">
        <f t="shared" si="1"/>
        <v>0</v>
      </c>
      <c r="N56" s="94">
        <f t="shared" si="2"/>
        <v>0</v>
      </c>
      <c r="O56" s="158">
        <f t="shared" si="3"/>
        <v>0</v>
      </c>
      <c r="P56" s="159">
        <f t="shared" si="4"/>
        <v>0</v>
      </c>
    </row>
    <row r="57" spans="1:16" s="57" customFormat="1" ht="15.75" hidden="1" outlineLevel="1" x14ac:dyDescent="0.25">
      <c r="A57" s="99">
        <f>'F4.2'!A54</f>
        <v>7.2</v>
      </c>
      <c r="B57" s="100" t="str">
        <f>'F4.2'!B54</f>
        <v>Construction for U#6</v>
      </c>
      <c r="C57" s="99" t="str">
        <f>'F4.2'!D54</f>
        <v>MERC/CAPEX/20122013/00827</v>
      </c>
      <c r="D57" s="103">
        <f>IF('F4.2'!F54=0,"-",'F4.2'!F54)</f>
        <v>41100</v>
      </c>
      <c r="E57" s="28">
        <f>'F4.2'!H54</f>
        <v>14.968</v>
      </c>
      <c r="F57" s="94">
        <f>'F4.2'!T54</f>
        <v>23.1898537</v>
      </c>
      <c r="G57" s="94">
        <f>'F4.2'!AN54</f>
        <v>23.1898537</v>
      </c>
      <c r="H57" s="94">
        <f t="shared" si="0"/>
        <v>0</v>
      </c>
      <c r="I57" s="94">
        <f>'F4.2'!U54</f>
        <v>0</v>
      </c>
      <c r="J57" s="94">
        <f>'F4.2'!AO54</f>
        <v>0</v>
      </c>
      <c r="K57" s="94"/>
      <c r="L57" s="94"/>
      <c r="M57" s="94">
        <f t="shared" si="1"/>
        <v>0</v>
      </c>
      <c r="N57" s="94">
        <f t="shared" si="2"/>
        <v>0</v>
      </c>
      <c r="O57" s="158">
        <f t="shared" si="3"/>
        <v>0</v>
      </c>
      <c r="P57" s="159">
        <f t="shared" si="4"/>
        <v>0</v>
      </c>
    </row>
    <row r="58" spans="1:16" s="57" customFormat="1" ht="15.75" hidden="1" outlineLevel="1" x14ac:dyDescent="0.25">
      <c r="A58" s="99">
        <f>'F4.2'!A55</f>
        <v>0</v>
      </c>
      <c r="B58" s="100" t="str">
        <f>'F4.2'!B55</f>
        <v>IDC</v>
      </c>
      <c r="C58" s="99" t="str">
        <f>'F4.2'!D55</f>
        <v>MERC/CAPEX/20122013/00827</v>
      </c>
      <c r="D58" s="103">
        <f>IF('F4.2'!F55=0,"-",'F4.2'!F55)</f>
        <v>41100</v>
      </c>
      <c r="E58" s="28">
        <f>'F4.2'!H55</f>
        <v>3.0802000000000014</v>
      </c>
      <c r="F58" s="94">
        <f>'F4.2'!T55</f>
        <v>0</v>
      </c>
      <c r="G58" s="94">
        <f>'F4.2'!AN55</f>
        <v>0</v>
      </c>
      <c r="H58" s="94">
        <f t="shared" si="0"/>
        <v>0</v>
      </c>
      <c r="I58" s="94">
        <f>'F4.2'!U55</f>
        <v>0</v>
      </c>
      <c r="J58" s="94">
        <f>'F4.2'!AO55</f>
        <v>0</v>
      </c>
      <c r="K58" s="94"/>
      <c r="L58" s="94"/>
      <c r="M58" s="94">
        <f t="shared" si="1"/>
        <v>0</v>
      </c>
      <c r="N58" s="94">
        <f t="shared" si="2"/>
        <v>0</v>
      </c>
      <c r="O58" s="158">
        <f t="shared" si="3"/>
        <v>0</v>
      </c>
      <c r="P58" s="159">
        <f t="shared" si="4"/>
        <v>0</v>
      </c>
    </row>
    <row r="59" spans="1:16" ht="15.75" hidden="1" outlineLevel="1" x14ac:dyDescent="0.25">
      <c r="A59" s="106">
        <f>'F4.2'!A56</f>
        <v>8</v>
      </c>
      <c r="B59" s="107" t="str">
        <f>'F4.2'!B56</f>
        <v>Upgradation of IDCT Unit 5</v>
      </c>
      <c r="C59" s="106" t="str">
        <f>'F4.2'!D56</f>
        <v>MERC/CAPEX/20122013/00914</v>
      </c>
      <c r="D59" s="147">
        <f>IF('F4.2'!F56=0,"-",'F4.2'!F56)</f>
        <v>41108</v>
      </c>
      <c r="E59" s="27">
        <f>'F4.2'!H56</f>
        <v>18.2</v>
      </c>
      <c r="F59" s="94">
        <f>'F4.2'!T56</f>
        <v>0</v>
      </c>
      <c r="G59" s="94">
        <f>'F4.2'!AN56</f>
        <v>0</v>
      </c>
      <c r="H59" s="94">
        <f t="shared" si="0"/>
        <v>0</v>
      </c>
      <c r="I59" s="94">
        <f>'F4.2'!U56</f>
        <v>0</v>
      </c>
      <c r="J59" s="94">
        <f>'F4.2'!AO56</f>
        <v>0</v>
      </c>
      <c r="K59" s="94"/>
      <c r="L59" s="94"/>
      <c r="M59" s="94">
        <f t="shared" si="1"/>
        <v>0</v>
      </c>
      <c r="N59" s="94">
        <f t="shared" si="2"/>
        <v>0</v>
      </c>
      <c r="O59" s="158">
        <f t="shared" si="3"/>
        <v>0</v>
      </c>
      <c r="P59" s="159">
        <f t="shared" si="4"/>
        <v>0</v>
      </c>
    </row>
    <row r="60" spans="1:16" s="57" customFormat="1" ht="15.75" hidden="1" outlineLevel="1" x14ac:dyDescent="0.25">
      <c r="A60" s="99">
        <f>'F4.2'!A57</f>
        <v>8.1</v>
      </c>
      <c r="B60" s="100" t="str">
        <f>'F4.2'!B57</f>
        <v>Cooling Tower IDCT for Unit-5A</v>
      </c>
      <c r="C60" s="99" t="str">
        <f>'F4.2'!D57</f>
        <v>MERC/CAPEX/20122013/00914</v>
      </c>
      <c r="D60" s="103">
        <f>IF('F4.2'!F57=0,"-",'F4.2'!F57)</f>
        <v>41108</v>
      </c>
      <c r="E60" s="28">
        <f>'F4.2'!H57</f>
        <v>8.5</v>
      </c>
      <c r="F60" s="94">
        <f>'F4.2'!T57</f>
        <v>0</v>
      </c>
      <c r="G60" s="94">
        <f>'F4.2'!AN57</f>
        <v>0</v>
      </c>
      <c r="H60" s="94">
        <f t="shared" si="0"/>
        <v>0</v>
      </c>
      <c r="I60" s="94">
        <f>'F4.2'!U57</f>
        <v>0</v>
      </c>
      <c r="J60" s="94">
        <f>'F4.2'!AO57</f>
        <v>0</v>
      </c>
      <c r="K60" s="94"/>
      <c r="L60" s="94"/>
      <c r="M60" s="94">
        <f t="shared" si="1"/>
        <v>0</v>
      </c>
      <c r="N60" s="94">
        <f t="shared" si="2"/>
        <v>0</v>
      </c>
      <c r="O60" s="158">
        <f t="shared" si="3"/>
        <v>0</v>
      </c>
      <c r="P60" s="159">
        <f t="shared" si="4"/>
        <v>0</v>
      </c>
    </row>
    <row r="61" spans="1:16" s="57" customFormat="1" ht="15.75" hidden="1" outlineLevel="1" x14ac:dyDescent="0.25">
      <c r="A61" s="99">
        <f>'F4.2'!A58</f>
        <v>8.1999999999999993</v>
      </c>
      <c r="B61" s="100" t="str">
        <f>'F4.2'!B58</f>
        <v>Cooling Tower IDCT for Unit-5B</v>
      </c>
      <c r="C61" s="99" t="str">
        <f>'F4.2'!D58</f>
        <v>MERC/CAPEX/20122013/00914</v>
      </c>
      <c r="D61" s="103">
        <f>IF('F4.2'!F58=0,"-",'F4.2'!F58)</f>
        <v>41108</v>
      </c>
      <c r="E61" s="28">
        <f>'F4.2'!H58</f>
        <v>8.5</v>
      </c>
      <c r="F61" s="94">
        <f>'F4.2'!T58</f>
        <v>0</v>
      </c>
      <c r="G61" s="94">
        <f>'F4.2'!AN58</f>
        <v>0</v>
      </c>
      <c r="H61" s="94">
        <f t="shared" si="0"/>
        <v>0</v>
      </c>
      <c r="I61" s="94">
        <f>'F4.2'!U58</f>
        <v>0</v>
      </c>
      <c r="J61" s="94">
        <f>'F4.2'!AO58</f>
        <v>0</v>
      </c>
      <c r="K61" s="94"/>
      <c r="L61" s="94"/>
      <c r="M61" s="94">
        <f t="shared" si="1"/>
        <v>0</v>
      </c>
      <c r="N61" s="94">
        <f t="shared" si="2"/>
        <v>0</v>
      </c>
      <c r="O61" s="158">
        <f t="shared" si="3"/>
        <v>0</v>
      </c>
      <c r="P61" s="159">
        <f t="shared" si="4"/>
        <v>0</v>
      </c>
    </row>
    <row r="62" spans="1:16" s="57" customFormat="1" ht="15.75" hidden="1" outlineLevel="1" x14ac:dyDescent="0.25">
      <c r="A62" s="99">
        <f>'F4.2'!A59</f>
        <v>0</v>
      </c>
      <c r="B62" s="100" t="str">
        <f>'F4.2'!B59</f>
        <v>IDC</v>
      </c>
      <c r="C62" s="99" t="str">
        <f>'F4.2'!D59</f>
        <v>MERC/CAPEX/20122013/00914</v>
      </c>
      <c r="D62" s="103">
        <f>IF('F4.2'!F59=0,"-",'F4.2'!F59)</f>
        <v>41108</v>
      </c>
      <c r="E62" s="28">
        <f>'F4.2'!H59</f>
        <v>1.2</v>
      </c>
      <c r="F62" s="94">
        <f>'F4.2'!T59</f>
        <v>0</v>
      </c>
      <c r="G62" s="94">
        <f>'F4.2'!AN59</f>
        <v>0</v>
      </c>
      <c r="H62" s="94">
        <f t="shared" si="0"/>
        <v>0</v>
      </c>
      <c r="I62" s="94">
        <f>'F4.2'!U59</f>
        <v>0</v>
      </c>
      <c r="J62" s="94">
        <f>'F4.2'!AO59</f>
        <v>0</v>
      </c>
      <c r="K62" s="94"/>
      <c r="L62" s="94"/>
      <c r="M62" s="94">
        <f t="shared" si="1"/>
        <v>0</v>
      </c>
      <c r="N62" s="94">
        <f t="shared" si="2"/>
        <v>0</v>
      </c>
      <c r="O62" s="158">
        <f t="shared" si="3"/>
        <v>0</v>
      </c>
      <c r="P62" s="159">
        <f t="shared" si="4"/>
        <v>0</v>
      </c>
    </row>
    <row r="63" spans="1:16" ht="31.5" hidden="1" outlineLevel="1" x14ac:dyDescent="0.25">
      <c r="A63" s="106">
        <f>'F4.2'!A60</f>
        <v>9</v>
      </c>
      <c r="B63" s="107" t="str">
        <f>'F4.2'!B60</f>
        <v>LPT Retrofit at Chandrapur TPS Units 3 &amp; 4</v>
      </c>
      <c r="C63" s="106" t="str">
        <f>'F4.2'!D60</f>
        <v>MERC/TECH 1/CAPEX/20132014/00823</v>
      </c>
      <c r="D63" s="147">
        <f>IF('F4.2'!F60=0,"-",'F4.2'!F60)</f>
        <v>41464</v>
      </c>
      <c r="E63" s="27">
        <f>'F4.2'!H60</f>
        <v>107.8364</v>
      </c>
      <c r="F63" s="94">
        <f>'F4.2'!T60</f>
        <v>0</v>
      </c>
      <c r="G63" s="94">
        <f>'F4.2'!AN60</f>
        <v>0</v>
      </c>
      <c r="H63" s="94">
        <f t="shared" si="0"/>
        <v>0</v>
      </c>
      <c r="I63" s="94">
        <f>'F4.2'!U60</f>
        <v>0</v>
      </c>
      <c r="J63" s="94">
        <f>'F4.2'!AO60</f>
        <v>0</v>
      </c>
      <c r="K63" s="94"/>
      <c r="L63" s="94"/>
      <c r="M63" s="94">
        <f t="shared" si="1"/>
        <v>0</v>
      </c>
      <c r="N63" s="94">
        <f t="shared" si="2"/>
        <v>0</v>
      </c>
      <c r="O63" s="158">
        <f t="shared" si="3"/>
        <v>0</v>
      </c>
      <c r="P63" s="159">
        <f t="shared" si="4"/>
        <v>0</v>
      </c>
    </row>
    <row r="64" spans="1:16" s="57" customFormat="1" ht="63" hidden="1" outlineLevel="1" x14ac:dyDescent="0.25">
      <c r="A64" s="99">
        <f>'F4.2'!A61</f>
        <v>9.1</v>
      </c>
      <c r="B64" s="100" t="str">
        <f>'F4.2'!B61</f>
        <v xml:space="preserve">Design, Engineering, Supply and Retrofitting of LP Cylinder with Modified Bladed rotor without Bauman’s Stages, diaphragms, liners, Gland sealing and exhaust hood spray. (total 2 units) </v>
      </c>
      <c r="C64" s="99" t="str">
        <f>'F4.2'!D61</f>
        <v>MERC/TECH 1/CAPEX/20132014/00823</v>
      </c>
      <c r="D64" s="103">
        <f>IF('F4.2'!F61=0,"-",'F4.2'!F61)</f>
        <v>41464</v>
      </c>
      <c r="E64" s="28">
        <f>'F4.2'!H61</f>
        <v>101.8526</v>
      </c>
      <c r="F64" s="94">
        <f>'F4.2'!T61</f>
        <v>0</v>
      </c>
      <c r="G64" s="94">
        <f>'F4.2'!AN61</f>
        <v>0</v>
      </c>
      <c r="H64" s="94">
        <f t="shared" si="0"/>
        <v>0</v>
      </c>
      <c r="I64" s="94">
        <f>'F4.2'!U61</f>
        <v>0</v>
      </c>
      <c r="J64" s="94">
        <f>'F4.2'!AO61</f>
        <v>0</v>
      </c>
      <c r="K64" s="94"/>
      <c r="L64" s="94"/>
      <c r="M64" s="94">
        <f t="shared" si="1"/>
        <v>0</v>
      </c>
      <c r="N64" s="94">
        <f t="shared" si="2"/>
        <v>0</v>
      </c>
      <c r="O64" s="158">
        <f t="shared" si="3"/>
        <v>0</v>
      </c>
      <c r="P64" s="159">
        <f t="shared" si="4"/>
        <v>0</v>
      </c>
    </row>
    <row r="65" spans="1:16" s="57" customFormat="1" ht="31.5" hidden="1" outlineLevel="1" x14ac:dyDescent="0.25">
      <c r="A65" s="99">
        <f>'F4.2'!A62</f>
        <v>0</v>
      </c>
      <c r="B65" s="100" t="str">
        <f>'F4.2'!B62</f>
        <v>IDC</v>
      </c>
      <c r="C65" s="99" t="str">
        <f>'F4.2'!D62</f>
        <v>MERC/TECH 1/CAPEX/20132014/00823</v>
      </c>
      <c r="D65" s="103">
        <f>IF('F4.2'!F62=0,"-",'F4.2'!F62)</f>
        <v>41464</v>
      </c>
      <c r="E65" s="28">
        <f>'F4.2'!H62</f>
        <v>5.9837999999999996</v>
      </c>
      <c r="F65" s="94">
        <f>'F4.2'!T62</f>
        <v>0</v>
      </c>
      <c r="G65" s="94">
        <f>'F4.2'!AN62</f>
        <v>0</v>
      </c>
      <c r="H65" s="94">
        <f t="shared" si="0"/>
        <v>0</v>
      </c>
      <c r="I65" s="94">
        <f>'F4.2'!U62</f>
        <v>0</v>
      </c>
      <c r="J65" s="94">
        <f>'F4.2'!AO62</f>
        <v>0</v>
      </c>
      <c r="K65" s="94"/>
      <c r="L65" s="94"/>
      <c r="M65" s="94">
        <f t="shared" si="1"/>
        <v>0</v>
      </c>
      <c r="N65" s="94">
        <f t="shared" si="2"/>
        <v>0</v>
      </c>
      <c r="O65" s="158">
        <f t="shared" si="3"/>
        <v>0</v>
      </c>
      <c r="P65" s="159">
        <f t="shared" si="4"/>
        <v>0</v>
      </c>
    </row>
    <row r="66" spans="1:16" ht="31.5" hidden="1" outlineLevel="1" x14ac:dyDescent="0.25">
      <c r="A66" s="238">
        <f>'F4.2'!A63</f>
        <v>10</v>
      </c>
      <c r="B66" s="239" t="str">
        <f>'F4.2'!B63</f>
        <v>Modification in Ash Handling Plant at Chandrapur TPS unit 5 &amp; 6</v>
      </c>
      <c r="C66" s="106" t="str">
        <f>'F4.2'!D63</f>
        <v>MERC/CAPEX/20122013/02104</v>
      </c>
      <c r="D66" s="147">
        <f>IF('F4.2'!F63=0,"-",'F4.2'!F63)</f>
        <v>41281</v>
      </c>
      <c r="E66" s="27">
        <f>'F4.2'!H63</f>
        <v>15.25</v>
      </c>
      <c r="F66" s="94">
        <f>'F4.2'!T63</f>
        <v>0</v>
      </c>
      <c r="G66" s="94">
        <f>'F4.2'!AN63</f>
        <v>0</v>
      </c>
      <c r="H66" s="94">
        <f t="shared" si="0"/>
        <v>0</v>
      </c>
      <c r="I66" s="94">
        <f>'F4.2'!U63</f>
        <v>0</v>
      </c>
      <c r="J66" s="94">
        <f>'F4.2'!AO63</f>
        <v>0</v>
      </c>
      <c r="K66" s="94"/>
      <c r="L66" s="94"/>
      <c r="M66" s="94">
        <f t="shared" si="1"/>
        <v>0</v>
      </c>
      <c r="N66" s="94">
        <f t="shared" si="2"/>
        <v>0</v>
      </c>
      <c r="O66" s="158">
        <f t="shared" si="3"/>
        <v>0</v>
      </c>
      <c r="P66" s="159">
        <f t="shared" si="4"/>
        <v>0</v>
      </c>
    </row>
    <row r="67" spans="1:16" s="57" customFormat="1" ht="15.75" hidden="1" outlineLevel="1" x14ac:dyDescent="0.25">
      <c r="A67" s="252">
        <f>'F4.2'!A64</f>
        <v>10.1</v>
      </c>
      <c r="B67" s="253" t="str">
        <f>'F4.2'!B64</f>
        <v>Complete series replacement in U-5 &amp; 6</v>
      </c>
      <c r="C67" s="99" t="str">
        <f>'F4.2'!D64</f>
        <v>MERC/CAPEX/20122013/02104</v>
      </c>
      <c r="D67" s="103">
        <f>IF('F4.2'!F64=0,"-",'F4.2'!F64)</f>
        <v>41281</v>
      </c>
      <c r="E67" s="28">
        <f>'F4.2'!H64</f>
        <v>7.12</v>
      </c>
      <c r="F67" s="94">
        <f>'F4.2'!T64</f>
        <v>1.4079700719999999</v>
      </c>
      <c r="G67" s="94">
        <f>'F4.2'!AN64</f>
        <v>1.4079700719999999</v>
      </c>
      <c r="H67" s="94">
        <f t="shared" si="0"/>
        <v>0</v>
      </c>
      <c r="I67" s="94">
        <f>'F4.2'!U64</f>
        <v>0</v>
      </c>
      <c r="J67" s="94">
        <f>'F4.2'!AO64</f>
        <v>0</v>
      </c>
      <c r="K67" s="94"/>
      <c r="L67" s="94"/>
      <c r="M67" s="94">
        <f t="shared" si="1"/>
        <v>0</v>
      </c>
      <c r="N67" s="94">
        <f t="shared" si="2"/>
        <v>0</v>
      </c>
      <c r="O67" s="158">
        <f t="shared" si="3"/>
        <v>0</v>
      </c>
      <c r="P67" s="159">
        <f t="shared" si="4"/>
        <v>0</v>
      </c>
    </row>
    <row r="68" spans="1:16" s="57" customFormat="1" ht="15.75" hidden="1" outlineLevel="1" x14ac:dyDescent="0.25">
      <c r="A68" s="252">
        <f>'F4.2'!A65</f>
        <v>10.199999999999999</v>
      </c>
      <c r="B68" s="253" t="str">
        <f>'F4.2'!B65</f>
        <v>Extension of ash lines inside ash bund (9000 Rmt)</v>
      </c>
      <c r="C68" s="99" t="str">
        <f>'F4.2'!D65</f>
        <v>MERC/CAPEX/20122013/02104</v>
      </c>
      <c r="D68" s="103">
        <f>IF('F4.2'!F65=0,"-",'F4.2'!F65)</f>
        <v>41281</v>
      </c>
      <c r="E68" s="28">
        <f>'F4.2'!H65</f>
        <v>3.03</v>
      </c>
      <c r="F68" s="94">
        <f>'F4.2'!T65</f>
        <v>2.1444315660000002</v>
      </c>
      <c r="G68" s="94">
        <f>'F4.2'!AN65</f>
        <v>2.1444315660000002</v>
      </c>
      <c r="H68" s="94">
        <f t="shared" si="0"/>
        <v>0</v>
      </c>
      <c r="I68" s="94">
        <f>'F4.2'!U65</f>
        <v>0.16887620400000003</v>
      </c>
      <c r="J68" s="94">
        <f>'F4.2'!AO65</f>
        <v>0.168876204</v>
      </c>
      <c r="K68" s="94"/>
      <c r="L68" s="94"/>
      <c r="M68" s="94">
        <f t="shared" si="1"/>
        <v>0.168876204</v>
      </c>
      <c r="N68" s="94">
        <f t="shared" si="2"/>
        <v>0</v>
      </c>
      <c r="O68" s="158">
        <f t="shared" si="3"/>
        <v>0.168876204</v>
      </c>
      <c r="P68" s="159">
        <f t="shared" si="4"/>
        <v>0</v>
      </c>
    </row>
    <row r="69" spans="1:16" s="57" customFormat="1" ht="15.75" hidden="1" outlineLevel="1" x14ac:dyDescent="0.25">
      <c r="A69" s="252">
        <f>'F4.2'!A66</f>
        <v>10.3</v>
      </c>
      <c r="B69" s="253" t="str">
        <f>'F4.2'!B66</f>
        <v>Replacement ash line worn out pipes</v>
      </c>
      <c r="C69" s="99" t="str">
        <f>'F4.2'!D66</f>
        <v>MERC/CAPEX/20122013/02104</v>
      </c>
      <c r="D69" s="103">
        <f>IF('F4.2'!F66=0,"-",'F4.2'!F66)</f>
        <v>41281</v>
      </c>
      <c r="E69" s="28">
        <f>'F4.2'!H66</f>
        <v>3.6</v>
      </c>
      <c r="F69" s="94">
        <f>'F4.2'!T66</f>
        <v>4.4210943270000005</v>
      </c>
      <c r="G69" s="94">
        <f>'F4.2'!AN66</f>
        <v>4.4210943270000005</v>
      </c>
      <c r="H69" s="94">
        <f t="shared" si="0"/>
        <v>0</v>
      </c>
      <c r="I69" s="94">
        <f>'F4.2'!U66</f>
        <v>0</v>
      </c>
      <c r="J69" s="94">
        <f>'F4.2'!AO66</f>
        <v>0</v>
      </c>
      <c r="K69" s="94"/>
      <c r="L69" s="94"/>
      <c r="M69" s="94">
        <f t="shared" si="1"/>
        <v>0</v>
      </c>
      <c r="N69" s="94">
        <f t="shared" si="2"/>
        <v>0</v>
      </c>
      <c r="O69" s="158">
        <f t="shared" si="3"/>
        <v>0</v>
      </c>
      <c r="P69" s="159">
        <f t="shared" si="4"/>
        <v>0</v>
      </c>
    </row>
    <row r="70" spans="1:16" s="57" customFormat="1" ht="15.75" hidden="1" outlineLevel="1" x14ac:dyDescent="0.25">
      <c r="A70" s="252">
        <f>'F4.2'!A67</f>
        <v>0</v>
      </c>
      <c r="B70" s="253" t="str">
        <f>'F4.2'!B67</f>
        <v>IDC</v>
      </c>
      <c r="C70" s="99" t="str">
        <f>'F4.2'!D67</f>
        <v>MERC/CAPEX/20122013/02104</v>
      </c>
      <c r="D70" s="103">
        <f>IF('F4.2'!F67=0,"-",'F4.2'!F67)</f>
        <v>41281</v>
      </c>
      <c r="E70" s="28">
        <f>'F4.2'!H67</f>
        <v>1.5</v>
      </c>
      <c r="F70" s="94">
        <f>'F4.2'!T67</f>
        <v>0</v>
      </c>
      <c r="G70" s="94">
        <f>'F4.2'!AN67</f>
        <v>0</v>
      </c>
      <c r="H70" s="94">
        <f t="shared" si="0"/>
        <v>0</v>
      </c>
      <c r="I70" s="94">
        <f>'F4.2'!U67</f>
        <v>0</v>
      </c>
      <c r="J70" s="94">
        <f>'F4.2'!AO67</f>
        <v>0</v>
      </c>
      <c r="K70" s="94"/>
      <c r="L70" s="94"/>
      <c r="M70" s="94">
        <f t="shared" si="1"/>
        <v>0</v>
      </c>
      <c r="N70" s="94">
        <f t="shared" si="2"/>
        <v>0</v>
      </c>
      <c r="O70" s="158">
        <f t="shared" si="3"/>
        <v>0</v>
      </c>
      <c r="P70" s="159">
        <f t="shared" si="4"/>
        <v>0</v>
      </c>
    </row>
    <row r="71" spans="1:16" ht="31.5" hidden="1" outlineLevel="1" x14ac:dyDescent="0.25">
      <c r="A71" s="106">
        <f>'F4.2'!A68</f>
        <v>11</v>
      </c>
      <c r="B71" s="107" t="str">
        <f>'F4.2'!B68</f>
        <v>Fully Integrated Security Surveillance System</v>
      </c>
      <c r="C71" s="106" t="str">
        <f>'F4.2'!D68</f>
        <v>MERC/TECH 1/CAPEX/20122013/00190</v>
      </c>
      <c r="D71" s="147">
        <f>IF('F4.2'!F68=0,"-",'F4.2'!F68)</f>
        <v>41382</v>
      </c>
      <c r="E71" s="27">
        <f>'F4.2'!H68</f>
        <v>54.197924999999991</v>
      </c>
      <c r="F71" s="94">
        <f>'F4.2'!T68</f>
        <v>0</v>
      </c>
      <c r="G71" s="94">
        <f>'F4.2'!AN68</f>
        <v>0</v>
      </c>
      <c r="H71" s="94">
        <f t="shared" si="0"/>
        <v>0</v>
      </c>
      <c r="I71" s="94">
        <f>'F4.2'!U68</f>
        <v>0</v>
      </c>
      <c r="J71" s="94">
        <f>'F4.2'!AO68</f>
        <v>0</v>
      </c>
      <c r="K71" s="94"/>
      <c r="L71" s="94"/>
      <c r="M71" s="94">
        <f t="shared" si="1"/>
        <v>0</v>
      </c>
      <c r="N71" s="94">
        <f t="shared" si="2"/>
        <v>0</v>
      </c>
      <c r="O71" s="158">
        <f t="shared" si="3"/>
        <v>0</v>
      </c>
      <c r="P71" s="159">
        <f t="shared" si="4"/>
        <v>0</v>
      </c>
    </row>
    <row r="72" spans="1:16" s="57" customFormat="1" ht="31.5" hidden="1" outlineLevel="1" x14ac:dyDescent="0.25">
      <c r="A72" s="99">
        <f>'F4.2'!A69</f>
        <v>11.1</v>
      </c>
      <c r="B72" s="100" t="str">
        <f>'F4.2'!B69</f>
        <v xml:space="preserve">Long range cameras </v>
      </c>
      <c r="C72" s="99" t="str">
        <f>'F4.2'!D69</f>
        <v>MERC/TECH 1/CAPEX/20122013/00190</v>
      </c>
      <c r="D72" s="103">
        <f>IF('F4.2'!F69=0,"-",'F4.2'!F69)</f>
        <v>41382</v>
      </c>
      <c r="E72" s="28">
        <f>'F4.2'!H69</f>
        <v>12.3</v>
      </c>
      <c r="F72" s="94">
        <f>'F4.2'!T69</f>
        <v>0</v>
      </c>
      <c r="G72" s="94">
        <f>'F4.2'!AN69</f>
        <v>0</v>
      </c>
      <c r="H72" s="94">
        <f t="shared" si="0"/>
        <v>0</v>
      </c>
      <c r="I72" s="94">
        <f>'F4.2'!U69</f>
        <v>0</v>
      </c>
      <c r="J72" s="94">
        <f>'F4.2'!AO69</f>
        <v>0</v>
      </c>
      <c r="K72" s="94"/>
      <c r="L72" s="94"/>
      <c r="M72" s="94">
        <f t="shared" si="1"/>
        <v>0</v>
      </c>
      <c r="N72" s="94">
        <f t="shared" si="2"/>
        <v>0</v>
      </c>
      <c r="O72" s="158">
        <f t="shared" si="3"/>
        <v>0</v>
      </c>
      <c r="P72" s="159">
        <f t="shared" si="4"/>
        <v>0</v>
      </c>
    </row>
    <row r="73" spans="1:16" s="57" customFormat="1" ht="31.5" hidden="1" outlineLevel="1" x14ac:dyDescent="0.25">
      <c r="A73" s="99">
        <f>'F4.2'!A70</f>
        <v>11.2</v>
      </c>
      <c r="B73" s="100" t="str">
        <f>'F4.2'!B70</f>
        <v xml:space="preserve">Laser fence sensors/buried cable </v>
      </c>
      <c r="C73" s="99" t="str">
        <f>'F4.2'!D70</f>
        <v>MERC/TECH 1/CAPEX/20122013/00190</v>
      </c>
      <c r="D73" s="103">
        <f>IF('F4.2'!F70=0,"-",'F4.2'!F70)</f>
        <v>41382</v>
      </c>
      <c r="E73" s="28">
        <f>'F4.2'!H70</f>
        <v>6.1</v>
      </c>
      <c r="F73" s="94">
        <f>'F4.2'!T70</f>
        <v>0</v>
      </c>
      <c r="G73" s="94">
        <f>'F4.2'!AN70</f>
        <v>0</v>
      </c>
      <c r="H73" s="94">
        <f t="shared" si="0"/>
        <v>0</v>
      </c>
      <c r="I73" s="94">
        <f>'F4.2'!U70</f>
        <v>0</v>
      </c>
      <c r="J73" s="94">
        <f>'F4.2'!AO70</f>
        <v>0</v>
      </c>
      <c r="K73" s="94"/>
      <c r="L73" s="94"/>
      <c r="M73" s="94">
        <f t="shared" si="1"/>
        <v>0</v>
      </c>
      <c r="N73" s="94">
        <f t="shared" si="2"/>
        <v>0</v>
      </c>
      <c r="O73" s="158">
        <f t="shared" si="3"/>
        <v>0</v>
      </c>
      <c r="P73" s="159">
        <f t="shared" si="4"/>
        <v>0</v>
      </c>
    </row>
    <row r="74" spans="1:16" s="57" customFormat="1" ht="31.5" hidden="1" outlineLevel="1" x14ac:dyDescent="0.25">
      <c r="A74" s="99">
        <f>'F4.2'!A71</f>
        <v>11.3</v>
      </c>
      <c r="B74" s="100" t="str">
        <f>'F4.2'!B71</f>
        <v xml:space="preserve">PTZ/fixed cameras </v>
      </c>
      <c r="C74" s="99" t="str">
        <f>'F4.2'!D71</f>
        <v>MERC/TECH 1/CAPEX/20122013/00190</v>
      </c>
      <c r="D74" s="103">
        <f>IF('F4.2'!F71=0,"-",'F4.2'!F71)</f>
        <v>41382</v>
      </c>
      <c r="E74" s="28">
        <f>'F4.2'!H71</f>
        <v>8.0749999999999993</v>
      </c>
      <c r="F74" s="94">
        <f>'F4.2'!T71</f>
        <v>0</v>
      </c>
      <c r="G74" s="94">
        <f>'F4.2'!AN71</f>
        <v>0</v>
      </c>
      <c r="H74" s="94">
        <f t="shared" si="0"/>
        <v>0</v>
      </c>
      <c r="I74" s="94">
        <f>'F4.2'!U71</f>
        <v>0</v>
      </c>
      <c r="J74" s="94">
        <f>'F4.2'!AO71</f>
        <v>0</v>
      </c>
      <c r="K74" s="94"/>
      <c r="L74" s="94"/>
      <c r="M74" s="94">
        <f t="shared" si="1"/>
        <v>0</v>
      </c>
      <c r="N74" s="94">
        <f t="shared" si="2"/>
        <v>0</v>
      </c>
      <c r="O74" s="158">
        <f t="shared" si="3"/>
        <v>0</v>
      </c>
      <c r="P74" s="159">
        <f t="shared" si="4"/>
        <v>0</v>
      </c>
    </row>
    <row r="75" spans="1:16" s="57" customFormat="1" ht="31.5" hidden="1" outlineLevel="1" x14ac:dyDescent="0.25">
      <c r="A75" s="99">
        <f>'F4.2'!A72</f>
        <v>11.4</v>
      </c>
      <c r="B75" s="100" t="str">
        <f>'F4.2'!B72</f>
        <v xml:space="preserve">Command &amp; control /video wall </v>
      </c>
      <c r="C75" s="99" t="str">
        <f>'F4.2'!D72</f>
        <v>MERC/TECH 1/CAPEX/20122013/00190</v>
      </c>
      <c r="D75" s="103">
        <f>IF('F4.2'!F72=0,"-",'F4.2'!F72)</f>
        <v>41382</v>
      </c>
      <c r="E75" s="28">
        <f>'F4.2'!H72</f>
        <v>16</v>
      </c>
      <c r="F75" s="94">
        <f>'F4.2'!T72</f>
        <v>0</v>
      </c>
      <c r="G75" s="94">
        <f>'F4.2'!AN72</f>
        <v>0</v>
      </c>
      <c r="H75" s="94">
        <f t="shared" ref="H75:H138" si="5">F75-G75</f>
        <v>0</v>
      </c>
      <c r="I75" s="94">
        <f>'F4.2'!U72</f>
        <v>0</v>
      </c>
      <c r="J75" s="94">
        <f>'F4.2'!AO72</f>
        <v>0</v>
      </c>
      <c r="K75" s="94"/>
      <c r="L75" s="94"/>
      <c r="M75" s="94">
        <f t="shared" ref="M75:M138" si="6">SUM(J75:L75)</f>
        <v>0</v>
      </c>
      <c r="N75" s="94">
        <f t="shared" ref="N75:N138" si="7">H75+I75-M75</f>
        <v>0</v>
      </c>
      <c r="O75" s="158">
        <f t="shared" ref="O75:O138" si="8">MAX(0,IF(M75=0,0,IF(G75+M75&lt;E75,M75,E75-G75)))</f>
        <v>0</v>
      </c>
      <c r="P75" s="159">
        <f t="shared" ref="P75:P138" si="9">M75-O75</f>
        <v>0</v>
      </c>
    </row>
    <row r="76" spans="1:16" s="57" customFormat="1" ht="31.5" hidden="1" outlineLevel="1" x14ac:dyDescent="0.25">
      <c r="A76" s="99">
        <f>'F4.2'!A73</f>
        <v>11.5</v>
      </c>
      <c r="B76" s="100" t="str">
        <f>'F4.2'!B73</f>
        <v xml:space="preserve">Communication </v>
      </c>
      <c r="C76" s="99" t="str">
        <f>'F4.2'!D73</f>
        <v>MERC/TECH 1/CAPEX/20122013/00190</v>
      </c>
      <c r="D76" s="103">
        <f>IF('F4.2'!F73=0,"-",'F4.2'!F73)</f>
        <v>41382</v>
      </c>
      <c r="E76" s="28">
        <f>'F4.2'!H73</f>
        <v>0.45950000000000002</v>
      </c>
      <c r="F76" s="94">
        <f>'F4.2'!T73</f>
        <v>0</v>
      </c>
      <c r="G76" s="94">
        <f>'F4.2'!AN73</f>
        <v>0</v>
      </c>
      <c r="H76" s="94">
        <f t="shared" si="5"/>
        <v>0</v>
      </c>
      <c r="I76" s="94">
        <f>'F4.2'!U73</f>
        <v>0</v>
      </c>
      <c r="J76" s="94">
        <f>'F4.2'!AO73</f>
        <v>0</v>
      </c>
      <c r="K76" s="94"/>
      <c r="L76" s="94"/>
      <c r="M76" s="94">
        <f t="shared" si="6"/>
        <v>0</v>
      </c>
      <c r="N76" s="94">
        <f t="shared" si="7"/>
        <v>0</v>
      </c>
      <c r="O76" s="158">
        <f t="shared" si="8"/>
        <v>0</v>
      </c>
      <c r="P76" s="159">
        <f t="shared" si="9"/>
        <v>0</v>
      </c>
    </row>
    <row r="77" spans="1:16" s="57" customFormat="1" ht="31.5" hidden="1" outlineLevel="1" x14ac:dyDescent="0.25">
      <c r="A77" s="99">
        <f>'F4.2'!A74</f>
        <v>11.6</v>
      </c>
      <c r="B77" s="100" t="str">
        <f>'F4.2'!B74</f>
        <v>RFID</v>
      </c>
      <c r="C77" s="99" t="str">
        <f>'F4.2'!D74</f>
        <v>MERC/TECH 1/CAPEX/20122013/00190</v>
      </c>
      <c r="D77" s="103">
        <f>IF('F4.2'!F74=0,"-",'F4.2'!F74)</f>
        <v>41382</v>
      </c>
      <c r="E77" s="28">
        <f>'F4.2'!H74</f>
        <v>0.83</v>
      </c>
      <c r="F77" s="94">
        <f>'F4.2'!T74</f>
        <v>0</v>
      </c>
      <c r="G77" s="94">
        <f>'F4.2'!AN74</f>
        <v>0</v>
      </c>
      <c r="H77" s="94">
        <f t="shared" si="5"/>
        <v>0</v>
      </c>
      <c r="I77" s="94">
        <f>'F4.2'!U74</f>
        <v>0</v>
      </c>
      <c r="J77" s="94">
        <f>'F4.2'!AO74</f>
        <v>0</v>
      </c>
      <c r="K77" s="94"/>
      <c r="L77" s="94"/>
      <c r="M77" s="94">
        <f t="shared" si="6"/>
        <v>0</v>
      </c>
      <c r="N77" s="94">
        <f t="shared" si="7"/>
        <v>0</v>
      </c>
      <c r="O77" s="158">
        <f t="shared" si="8"/>
        <v>0</v>
      </c>
      <c r="P77" s="159">
        <f t="shared" si="9"/>
        <v>0</v>
      </c>
    </row>
    <row r="78" spans="1:16" s="57" customFormat="1" ht="31.5" hidden="1" outlineLevel="1" x14ac:dyDescent="0.25">
      <c r="A78" s="99">
        <f>'F4.2'!A75</f>
        <v>11.7</v>
      </c>
      <c r="B78" s="100" t="str">
        <f>'F4.2'!B75</f>
        <v>LPR</v>
      </c>
      <c r="C78" s="99" t="str">
        <f>'F4.2'!D75</f>
        <v>MERC/TECH 1/CAPEX/20122013/00190</v>
      </c>
      <c r="D78" s="103">
        <f>IF('F4.2'!F75=0,"-",'F4.2'!F75)</f>
        <v>41382</v>
      </c>
      <c r="E78" s="28">
        <f>'F4.2'!H75</f>
        <v>0.6</v>
      </c>
      <c r="F78" s="94">
        <f>'F4.2'!T75</f>
        <v>0</v>
      </c>
      <c r="G78" s="94">
        <f>'F4.2'!AN75</f>
        <v>0</v>
      </c>
      <c r="H78" s="94">
        <f t="shared" si="5"/>
        <v>0</v>
      </c>
      <c r="I78" s="94">
        <f>'F4.2'!U75</f>
        <v>0</v>
      </c>
      <c r="J78" s="94">
        <f>'F4.2'!AO75</f>
        <v>0</v>
      </c>
      <c r="K78" s="94"/>
      <c r="L78" s="94"/>
      <c r="M78" s="94">
        <f t="shared" si="6"/>
        <v>0</v>
      </c>
      <c r="N78" s="94">
        <f t="shared" si="7"/>
        <v>0</v>
      </c>
      <c r="O78" s="158">
        <f t="shared" si="8"/>
        <v>0</v>
      </c>
      <c r="P78" s="159">
        <f t="shared" si="9"/>
        <v>0</v>
      </c>
    </row>
    <row r="79" spans="1:16" s="57" customFormat="1" ht="31.5" hidden="1" outlineLevel="1" x14ac:dyDescent="0.25">
      <c r="A79" s="99">
        <f>'F4.2'!A76</f>
        <v>11.8</v>
      </c>
      <c r="B79" s="100" t="str">
        <f>'F4.2'!B76</f>
        <v xml:space="preserve">Electricals/networking </v>
      </c>
      <c r="C79" s="99" t="str">
        <f>'F4.2'!D76</f>
        <v>MERC/TECH 1/CAPEX/20122013/00190</v>
      </c>
      <c r="D79" s="103">
        <f>IF('F4.2'!F76=0,"-",'F4.2'!F76)</f>
        <v>41382</v>
      </c>
      <c r="E79" s="28">
        <f>'F4.2'!H76</f>
        <v>2.8674249999999999</v>
      </c>
      <c r="F79" s="94">
        <f>'F4.2'!T76</f>
        <v>0</v>
      </c>
      <c r="G79" s="94">
        <f>'F4.2'!AN76</f>
        <v>0</v>
      </c>
      <c r="H79" s="94">
        <f t="shared" si="5"/>
        <v>0</v>
      </c>
      <c r="I79" s="94">
        <f>'F4.2'!U76</f>
        <v>0</v>
      </c>
      <c r="J79" s="94">
        <f>'F4.2'!AO76</f>
        <v>0</v>
      </c>
      <c r="K79" s="94"/>
      <c r="L79" s="94"/>
      <c r="M79" s="94">
        <f t="shared" si="6"/>
        <v>0</v>
      </c>
      <c r="N79" s="94">
        <f t="shared" si="7"/>
        <v>0</v>
      </c>
      <c r="O79" s="158">
        <f t="shared" si="8"/>
        <v>0</v>
      </c>
      <c r="P79" s="159">
        <f t="shared" si="9"/>
        <v>0</v>
      </c>
    </row>
    <row r="80" spans="1:16" s="57" customFormat="1" ht="31.5" hidden="1" outlineLevel="1" x14ac:dyDescent="0.25">
      <c r="A80" s="99">
        <f>'F4.2'!A77</f>
        <v>11.9</v>
      </c>
      <c r="B80" s="100" t="str">
        <f>'F4.2'!B77</f>
        <v xml:space="preserve">Infrastructure </v>
      </c>
      <c r="C80" s="99" t="str">
        <f>'F4.2'!D77</f>
        <v>MERC/TECH 1/CAPEX/20122013/00190</v>
      </c>
      <c r="D80" s="103">
        <f>IF('F4.2'!F77=0,"-",'F4.2'!F77)</f>
        <v>41382</v>
      </c>
      <c r="E80" s="28">
        <f>'F4.2'!H77</f>
        <v>3.8959999999999999</v>
      </c>
      <c r="F80" s="94">
        <f>'F4.2'!T77</f>
        <v>0</v>
      </c>
      <c r="G80" s="94">
        <f>'F4.2'!AN77</f>
        <v>0</v>
      </c>
      <c r="H80" s="94">
        <f t="shared" si="5"/>
        <v>0</v>
      </c>
      <c r="I80" s="94">
        <f>'F4.2'!U77</f>
        <v>0</v>
      </c>
      <c r="J80" s="94">
        <f>'F4.2'!AO77</f>
        <v>0</v>
      </c>
      <c r="K80" s="94"/>
      <c r="L80" s="94"/>
      <c r="M80" s="94">
        <f t="shared" si="6"/>
        <v>0</v>
      </c>
      <c r="N80" s="94">
        <f t="shared" si="7"/>
        <v>0</v>
      </c>
      <c r="O80" s="158">
        <f t="shared" si="8"/>
        <v>0</v>
      </c>
      <c r="P80" s="159">
        <f t="shared" si="9"/>
        <v>0</v>
      </c>
    </row>
    <row r="81" spans="1:16" s="57" customFormat="1" ht="31.5" hidden="1" outlineLevel="1" x14ac:dyDescent="0.25">
      <c r="A81" s="99">
        <f>'F4.2'!A78</f>
        <v>0</v>
      </c>
      <c r="B81" s="100" t="str">
        <f>'F4.2'!B78</f>
        <v>IDC</v>
      </c>
      <c r="C81" s="99" t="str">
        <f>'F4.2'!D78</f>
        <v>MERC/TECH 1/CAPEX/20122013/00190</v>
      </c>
      <c r="D81" s="103">
        <f>IF('F4.2'!F78=0,"-",'F4.2'!F78)</f>
        <v>41382</v>
      </c>
      <c r="E81" s="28">
        <f>'F4.2'!H78</f>
        <v>3.07</v>
      </c>
      <c r="F81" s="94">
        <f>'F4.2'!T78</f>
        <v>0</v>
      </c>
      <c r="G81" s="94">
        <f>'F4.2'!AN78</f>
        <v>0</v>
      </c>
      <c r="H81" s="94">
        <f t="shared" si="5"/>
        <v>0</v>
      </c>
      <c r="I81" s="94">
        <f>'F4.2'!U78</f>
        <v>0</v>
      </c>
      <c r="J81" s="94">
        <f>'F4.2'!AO78</f>
        <v>0</v>
      </c>
      <c r="K81" s="94"/>
      <c r="L81" s="94"/>
      <c r="M81" s="94">
        <f t="shared" si="6"/>
        <v>0</v>
      </c>
      <c r="N81" s="94">
        <f t="shared" si="7"/>
        <v>0</v>
      </c>
      <c r="O81" s="158">
        <f t="shared" si="8"/>
        <v>0</v>
      </c>
      <c r="P81" s="159">
        <f t="shared" si="9"/>
        <v>0</v>
      </c>
    </row>
    <row r="82" spans="1:16" ht="31.5" hidden="1" outlineLevel="1" x14ac:dyDescent="0.25">
      <c r="A82" s="238">
        <f>'F4.2'!A79</f>
        <v>12</v>
      </c>
      <c r="B82" s="239" t="str">
        <f>'F4.2'!B79</f>
        <v>Revamping of existing SWAS installed at U#1 to 4 and commissioning of new  (AFGC) System of U#5&amp;7</v>
      </c>
      <c r="C82" s="25" t="str">
        <f>'F4.2'!D79</f>
        <v>MERC/TECH 1/CAPEX/20132014/01366</v>
      </c>
      <c r="D82" s="139">
        <f>IF('F4.2'!F79=0,"-",'F4.2'!F79)</f>
        <v>41551</v>
      </c>
      <c r="E82" s="27">
        <f>'F4.2'!H79</f>
        <v>10.083855999999999</v>
      </c>
      <c r="F82" s="94">
        <f>'F4.2'!T79</f>
        <v>0</v>
      </c>
      <c r="G82" s="94">
        <f>'F4.2'!AN79</f>
        <v>0</v>
      </c>
      <c r="H82" s="94">
        <f t="shared" si="5"/>
        <v>0</v>
      </c>
      <c r="I82" s="94">
        <f>'F4.2'!U79</f>
        <v>0</v>
      </c>
      <c r="J82" s="94">
        <f>'F4.2'!AO79</f>
        <v>0</v>
      </c>
      <c r="K82" s="94"/>
      <c r="L82" s="94"/>
      <c r="M82" s="94">
        <f t="shared" si="6"/>
        <v>0</v>
      </c>
      <c r="N82" s="94">
        <f t="shared" si="7"/>
        <v>0</v>
      </c>
      <c r="O82" s="158">
        <f t="shared" si="8"/>
        <v>0</v>
      </c>
      <c r="P82" s="159">
        <f t="shared" si="9"/>
        <v>0</v>
      </c>
    </row>
    <row r="83" spans="1:16" s="57" customFormat="1" ht="31.5" hidden="1" outlineLevel="1" x14ac:dyDescent="0.25">
      <c r="A83" s="252">
        <f>'F4.2'!A80</f>
        <v>12.1</v>
      </c>
      <c r="B83" s="253" t="str">
        <f>'F4.2'!B80</f>
        <v>AFGC U 5,7</v>
      </c>
      <c r="C83" s="99" t="str">
        <f>'F4.2'!D80</f>
        <v>MERC/TECH 1/CAPEX/20132014/01366</v>
      </c>
      <c r="D83" s="103">
        <f>IF('F4.2'!F80=0,"-",'F4.2'!F80)</f>
        <v>41551</v>
      </c>
      <c r="E83" s="28">
        <f>'F4.2'!H80</f>
        <v>2.08</v>
      </c>
      <c r="F83" s="94">
        <f>'F4.2'!T80</f>
        <v>2.0369565389999997</v>
      </c>
      <c r="G83" s="94">
        <f>'F4.2'!AN80</f>
        <v>2.0369565389999997</v>
      </c>
      <c r="H83" s="94">
        <f t="shared" si="5"/>
        <v>0</v>
      </c>
      <c r="I83" s="94">
        <f>'F4.2'!U80</f>
        <v>0</v>
      </c>
      <c r="J83" s="94">
        <f>'F4.2'!AO80</f>
        <v>0</v>
      </c>
      <c r="K83" s="94"/>
      <c r="L83" s="94"/>
      <c r="M83" s="94">
        <f t="shared" si="6"/>
        <v>0</v>
      </c>
      <c r="N83" s="94">
        <f t="shared" si="7"/>
        <v>0</v>
      </c>
      <c r="O83" s="158">
        <f t="shared" si="8"/>
        <v>0</v>
      </c>
      <c r="P83" s="159">
        <f t="shared" si="9"/>
        <v>0</v>
      </c>
    </row>
    <row r="84" spans="1:16" s="57" customFormat="1" ht="31.5" hidden="1" outlineLevel="1" x14ac:dyDescent="0.25">
      <c r="A84" s="252">
        <f>'F4.2'!A81</f>
        <v>12.2</v>
      </c>
      <c r="B84" s="253" t="str">
        <f>'F4.2'!B81</f>
        <v>Dismantling and revamping of Sample panels of Unit 1 to 4. (4 Nos.)</v>
      </c>
      <c r="C84" s="29" t="str">
        <f>'F4.2'!D81</f>
        <v>MERC/TECH 1/CAPEX/20132014/01366</v>
      </c>
      <c r="D84" s="68">
        <f>IF('F4.2'!F81=0,"-",'F4.2'!F81)</f>
        <v>41551</v>
      </c>
      <c r="E84" s="28">
        <f>'F4.2'!H81</f>
        <v>7.1338559999999998</v>
      </c>
      <c r="F84" s="94">
        <f>'F4.2'!T81</f>
        <v>0</v>
      </c>
      <c r="G84" s="94">
        <f>'F4.2'!AN81</f>
        <v>0</v>
      </c>
      <c r="H84" s="94">
        <f t="shared" si="5"/>
        <v>0</v>
      </c>
      <c r="I84" s="94">
        <f>'F4.2'!U81</f>
        <v>0</v>
      </c>
      <c r="J84" s="94">
        <f>'F4.2'!AO81</f>
        <v>0</v>
      </c>
      <c r="K84" s="94"/>
      <c r="L84" s="94"/>
      <c r="M84" s="94">
        <f t="shared" si="6"/>
        <v>0</v>
      </c>
      <c r="N84" s="94">
        <f t="shared" si="7"/>
        <v>0</v>
      </c>
      <c r="O84" s="158">
        <f t="shared" si="8"/>
        <v>0</v>
      </c>
      <c r="P84" s="159">
        <f t="shared" si="9"/>
        <v>0</v>
      </c>
    </row>
    <row r="85" spans="1:16" s="57" customFormat="1" ht="31.5" hidden="1" outlineLevel="1" x14ac:dyDescent="0.25">
      <c r="A85" s="252">
        <f>'F4.2'!A82</f>
        <v>0</v>
      </c>
      <c r="B85" s="253" t="str">
        <f>'F4.2'!B82</f>
        <v>IDC</v>
      </c>
      <c r="C85" s="99" t="str">
        <f>'F4.2'!D82</f>
        <v>MERC/TECH 1/CAPEX/20132014/01366</v>
      </c>
      <c r="D85" s="103">
        <f>IF('F4.2'!F82=0,"-",'F4.2'!F82)</f>
        <v>41551</v>
      </c>
      <c r="E85" s="28">
        <f>'F4.2'!H82</f>
        <v>0.87</v>
      </c>
      <c r="F85" s="94">
        <f>'F4.2'!T82</f>
        <v>0</v>
      </c>
      <c r="G85" s="94">
        <f>'F4.2'!AN82</f>
        <v>0</v>
      </c>
      <c r="H85" s="94">
        <f t="shared" si="5"/>
        <v>0</v>
      </c>
      <c r="I85" s="94">
        <f>'F4.2'!U82</f>
        <v>0</v>
      </c>
      <c r="J85" s="94">
        <f>'F4.2'!AO82</f>
        <v>0</v>
      </c>
      <c r="K85" s="94"/>
      <c r="L85" s="94"/>
      <c r="M85" s="94">
        <f t="shared" si="6"/>
        <v>0</v>
      </c>
      <c r="N85" s="94">
        <f t="shared" si="7"/>
        <v>0</v>
      </c>
      <c r="O85" s="158">
        <f t="shared" si="8"/>
        <v>0</v>
      </c>
      <c r="P85" s="159">
        <f t="shared" si="9"/>
        <v>0</v>
      </c>
    </row>
    <row r="86" spans="1:16" ht="47.25" hidden="1" outlineLevel="1" x14ac:dyDescent="0.25">
      <c r="A86" s="106">
        <f>'F4.2'!A83</f>
        <v>13</v>
      </c>
      <c r="B86" s="107" t="str">
        <f>'F4.2'!B83</f>
        <v>Replacements Platen Super Heater &amp; Eco Additional of U-5 &amp; U-6 and Upper &amp; Lower LTSH &amp; Eco Bottom assemblies of U-7</v>
      </c>
      <c r="C86" s="106" t="str">
        <f>'F4.2'!D83</f>
        <v>MERC/TECH 1/CAPEX/20132014/01936</v>
      </c>
      <c r="D86" s="147">
        <f>IF('F4.2'!F83=0,"-",'F4.2'!F83)</f>
        <v>41647</v>
      </c>
      <c r="E86" s="27">
        <f>'F4.2'!H83</f>
        <v>76.570000000000007</v>
      </c>
      <c r="F86" s="94">
        <f>'F4.2'!T83</f>
        <v>0</v>
      </c>
      <c r="G86" s="94">
        <f>'F4.2'!AN83</f>
        <v>0</v>
      </c>
      <c r="H86" s="94">
        <f t="shared" si="5"/>
        <v>0</v>
      </c>
      <c r="I86" s="94">
        <f>'F4.2'!U83</f>
        <v>0</v>
      </c>
      <c r="J86" s="94">
        <f>'F4.2'!AO83</f>
        <v>0</v>
      </c>
      <c r="K86" s="94"/>
      <c r="L86" s="94"/>
      <c r="M86" s="94">
        <f t="shared" si="6"/>
        <v>0</v>
      </c>
      <c r="N86" s="94">
        <f t="shared" si="7"/>
        <v>0</v>
      </c>
      <c r="O86" s="158">
        <f t="shared" si="8"/>
        <v>0</v>
      </c>
      <c r="P86" s="159">
        <f t="shared" si="9"/>
        <v>0</v>
      </c>
    </row>
    <row r="87" spans="1:16" s="57" customFormat="1" ht="31.5" hidden="1" outlineLevel="1" x14ac:dyDescent="0.25">
      <c r="A87" s="99">
        <f>'F4.2'!A84</f>
        <v>13.1</v>
      </c>
      <c r="B87" s="100" t="str">
        <f>'F4.2'!B84</f>
        <v>Platen super heater assemblies – 24 nos each for Unit-5 &amp; 6(2 sets)</v>
      </c>
      <c r="C87" s="99" t="str">
        <f>'F4.2'!D84</f>
        <v>MERC/TECH 1/CAPEX/20132014/01936</v>
      </c>
      <c r="D87" s="103">
        <f>IF('F4.2'!F84=0,"-",'F4.2'!F84)</f>
        <v>41647</v>
      </c>
      <c r="E87" s="28">
        <f>'F4.2'!H84</f>
        <v>32.76</v>
      </c>
      <c r="F87" s="94">
        <f>'F4.2'!T84</f>
        <v>11.660929755000002</v>
      </c>
      <c r="G87" s="94">
        <f>'F4.2'!AN84</f>
        <v>11.660929755000002</v>
      </c>
      <c r="H87" s="94">
        <f t="shared" si="5"/>
        <v>0</v>
      </c>
      <c r="I87" s="94">
        <f>'F4.2'!U84</f>
        <v>0</v>
      </c>
      <c r="J87" s="94">
        <f>'F4.2'!AO84</f>
        <v>0</v>
      </c>
      <c r="K87" s="94"/>
      <c r="L87" s="94"/>
      <c r="M87" s="94">
        <f t="shared" si="6"/>
        <v>0</v>
      </c>
      <c r="N87" s="94">
        <f t="shared" si="7"/>
        <v>0</v>
      </c>
      <c r="O87" s="158">
        <f t="shared" si="8"/>
        <v>0</v>
      </c>
      <c r="P87" s="159">
        <f t="shared" si="9"/>
        <v>0</v>
      </c>
    </row>
    <row r="88" spans="1:16" s="57" customFormat="1" ht="31.5" hidden="1" outlineLevel="1" x14ac:dyDescent="0.25">
      <c r="A88" s="99">
        <f>'F4.2'!A85</f>
        <v>13.2</v>
      </c>
      <c r="B88" s="100" t="str">
        <f>'F4.2'!B85</f>
        <v>Economizer additional  Assemblies along with cassette baffles – 65 Nos. each for unit-  5 &amp; 6  (2Set )</v>
      </c>
      <c r="C88" s="99" t="str">
        <f>'F4.2'!D85</f>
        <v>MERC/TECH 1/CAPEX/20132014/01936</v>
      </c>
      <c r="D88" s="103">
        <f>IF('F4.2'!F85=0,"-",'F4.2'!F85)</f>
        <v>41647</v>
      </c>
      <c r="E88" s="28">
        <f>'F4.2'!H85</f>
        <v>3.88</v>
      </c>
      <c r="F88" s="94">
        <f>'F4.2'!T85</f>
        <v>3.5012203659999996</v>
      </c>
      <c r="G88" s="94">
        <f>'F4.2'!AN85</f>
        <v>3.5012203659999996</v>
      </c>
      <c r="H88" s="94">
        <f t="shared" si="5"/>
        <v>0</v>
      </c>
      <c r="I88" s="94">
        <f>'F4.2'!U85</f>
        <v>0</v>
      </c>
      <c r="J88" s="94">
        <f>'F4.2'!AO85</f>
        <v>0</v>
      </c>
      <c r="K88" s="94"/>
      <c r="L88" s="94"/>
      <c r="M88" s="94">
        <f t="shared" si="6"/>
        <v>0</v>
      </c>
      <c r="N88" s="94">
        <f t="shared" si="7"/>
        <v>0</v>
      </c>
      <c r="O88" s="158">
        <f t="shared" si="8"/>
        <v>0</v>
      </c>
      <c r="P88" s="159">
        <f t="shared" si="9"/>
        <v>0</v>
      </c>
    </row>
    <row r="89" spans="1:16" s="57" customFormat="1" ht="31.5" hidden="1" outlineLevel="1" x14ac:dyDescent="0.25">
      <c r="A89" s="99">
        <f>'F4.2'!A86</f>
        <v>13.3</v>
      </c>
      <c r="B89" s="100" t="str">
        <f>'F4.2'!B86</f>
        <v>Upper LTSH  Assemblies along with cassette baffles – 62 Nos. each for unit – 7 (1 Set)</v>
      </c>
      <c r="C89" s="99" t="str">
        <f>'F4.2'!D86</f>
        <v>MERC/TECH 1/CAPEX/20132014/01936</v>
      </c>
      <c r="D89" s="103">
        <f>IF('F4.2'!F86=0,"-",'F4.2'!F86)</f>
        <v>41647</v>
      </c>
      <c r="E89" s="28">
        <f>'F4.2'!H86</f>
        <v>9.81</v>
      </c>
      <c r="F89" s="94">
        <f>'F4.2'!T86</f>
        <v>4.9252947999999996</v>
      </c>
      <c r="G89" s="94">
        <f>'F4.2'!AN86</f>
        <v>4.9252947999999996</v>
      </c>
      <c r="H89" s="94">
        <f t="shared" si="5"/>
        <v>0</v>
      </c>
      <c r="I89" s="94">
        <f>'F4.2'!U86</f>
        <v>0</v>
      </c>
      <c r="J89" s="94">
        <f>'F4.2'!AO86</f>
        <v>0</v>
      </c>
      <c r="K89" s="94"/>
      <c r="L89" s="94"/>
      <c r="M89" s="94">
        <f t="shared" si="6"/>
        <v>0</v>
      </c>
      <c r="N89" s="94">
        <f t="shared" si="7"/>
        <v>0</v>
      </c>
      <c r="O89" s="158">
        <f t="shared" si="8"/>
        <v>0</v>
      </c>
      <c r="P89" s="159">
        <f t="shared" si="9"/>
        <v>0</v>
      </c>
    </row>
    <row r="90" spans="1:16" s="57" customFormat="1" ht="31.5" hidden="1" outlineLevel="1" x14ac:dyDescent="0.25">
      <c r="A90" s="99">
        <f>'F4.2'!A87</f>
        <v>13.4</v>
      </c>
      <c r="B90" s="100" t="str">
        <f>'F4.2'!B87</f>
        <v>Lower LTSH  Assemblies along with cassette baffles  – 62Nos. for unit – 7 (1 Set)</v>
      </c>
      <c r="C90" s="99" t="str">
        <f>'F4.2'!D87</f>
        <v>MERC/TECH 1/CAPEX/20132014/01936</v>
      </c>
      <c r="D90" s="103">
        <f>IF('F4.2'!F87=0,"-",'F4.2'!F87)</f>
        <v>41647</v>
      </c>
      <c r="E90" s="28">
        <f>'F4.2'!H87</f>
        <v>4.76</v>
      </c>
      <c r="F90" s="94">
        <f>'F4.2'!T87</f>
        <v>2.7667891</v>
      </c>
      <c r="G90" s="94">
        <f>'F4.2'!AN87</f>
        <v>2.7667891</v>
      </c>
      <c r="H90" s="94">
        <f t="shared" si="5"/>
        <v>0</v>
      </c>
      <c r="I90" s="94">
        <f>'F4.2'!U87</f>
        <v>0</v>
      </c>
      <c r="J90" s="94">
        <f>'F4.2'!AO87</f>
        <v>0</v>
      </c>
      <c r="K90" s="94"/>
      <c r="L90" s="94"/>
      <c r="M90" s="94">
        <f t="shared" si="6"/>
        <v>0</v>
      </c>
      <c r="N90" s="94">
        <f t="shared" si="7"/>
        <v>0</v>
      </c>
      <c r="O90" s="158">
        <f t="shared" si="8"/>
        <v>0</v>
      </c>
      <c r="P90" s="159">
        <f t="shared" si="9"/>
        <v>0</v>
      </c>
    </row>
    <row r="91" spans="1:16" s="57" customFormat="1" ht="31.5" hidden="1" outlineLevel="1" x14ac:dyDescent="0.25">
      <c r="A91" s="99">
        <f>'F4.2'!A88</f>
        <v>13.5</v>
      </c>
      <c r="B91" s="100" t="str">
        <f>'F4.2'!B88</f>
        <v>Lower Eco + Eco additional along with cassette baffles  for Unit-7</v>
      </c>
      <c r="C91" s="99" t="str">
        <f>'F4.2'!D88</f>
        <v>MERC/TECH 1/CAPEX/20132014/01936</v>
      </c>
      <c r="D91" s="103">
        <f>IF('F4.2'!F88=0,"-",'F4.2'!F88)</f>
        <v>41647</v>
      </c>
      <c r="E91" s="28">
        <f>'F4.2'!H88</f>
        <v>13.41</v>
      </c>
      <c r="F91" s="94">
        <f>'F4.2'!T88</f>
        <v>6.3205716000000001</v>
      </c>
      <c r="G91" s="94">
        <f>'F4.2'!AN88</f>
        <v>6.3205716000000001</v>
      </c>
      <c r="H91" s="94">
        <f t="shared" si="5"/>
        <v>0</v>
      </c>
      <c r="I91" s="94">
        <f>'F4.2'!U88</f>
        <v>0</v>
      </c>
      <c r="J91" s="94">
        <f>'F4.2'!AO88</f>
        <v>0</v>
      </c>
      <c r="K91" s="94"/>
      <c r="L91" s="94"/>
      <c r="M91" s="94">
        <f t="shared" si="6"/>
        <v>0</v>
      </c>
      <c r="N91" s="94">
        <f t="shared" si="7"/>
        <v>0</v>
      </c>
      <c r="O91" s="158">
        <f t="shared" si="8"/>
        <v>0</v>
      </c>
      <c r="P91" s="159">
        <f t="shared" si="9"/>
        <v>0</v>
      </c>
    </row>
    <row r="92" spans="1:16" s="57" customFormat="1" ht="31.5" hidden="1" outlineLevel="1" x14ac:dyDescent="0.25">
      <c r="A92" s="99">
        <f>'F4.2'!A89</f>
        <v>13.6</v>
      </c>
      <c r="B92" s="100" t="str">
        <f>'F4.2'!B89</f>
        <v>Work Cost for Replacement of above Assemblies.</v>
      </c>
      <c r="C92" s="99" t="str">
        <f>'F4.2'!D89</f>
        <v>MERC/TECH 1/CAPEX/20132014/01936</v>
      </c>
      <c r="D92" s="103">
        <f>IF('F4.2'!F89=0,"-",'F4.2'!F89)</f>
        <v>41647</v>
      </c>
      <c r="E92" s="28">
        <f>'F4.2'!H89</f>
        <v>5.05</v>
      </c>
      <c r="F92" s="94">
        <f>'F4.2'!T89</f>
        <v>0</v>
      </c>
      <c r="G92" s="94">
        <f>'F4.2'!AN89</f>
        <v>0</v>
      </c>
      <c r="H92" s="94">
        <f t="shared" si="5"/>
        <v>0</v>
      </c>
      <c r="I92" s="94">
        <f>'F4.2'!U89</f>
        <v>0</v>
      </c>
      <c r="J92" s="94">
        <f>'F4.2'!AO89</f>
        <v>0</v>
      </c>
      <c r="K92" s="94"/>
      <c r="L92" s="94"/>
      <c r="M92" s="94">
        <f t="shared" si="6"/>
        <v>0</v>
      </c>
      <c r="N92" s="94">
        <f t="shared" si="7"/>
        <v>0</v>
      </c>
      <c r="O92" s="158">
        <f t="shared" si="8"/>
        <v>0</v>
      </c>
      <c r="P92" s="159">
        <f t="shared" si="9"/>
        <v>0</v>
      </c>
    </row>
    <row r="93" spans="1:16" s="57" customFormat="1" ht="31.5" hidden="1" outlineLevel="1" x14ac:dyDescent="0.25">
      <c r="A93" s="99">
        <f>'F4.2'!A90</f>
        <v>0</v>
      </c>
      <c r="B93" s="100" t="str">
        <f>'F4.2'!B90</f>
        <v>IDC</v>
      </c>
      <c r="C93" s="99" t="str">
        <f>'F4.2'!D90</f>
        <v>MERC/TECH 1/CAPEX/20132014/01936</v>
      </c>
      <c r="D93" s="103">
        <f>IF('F4.2'!F90=0,"-",'F4.2'!F90)</f>
        <v>41647</v>
      </c>
      <c r="E93" s="28">
        <f>'F4.2'!H90</f>
        <v>6.9</v>
      </c>
      <c r="F93" s="94">
        <f>'F4.2'!T90</f>
        <v>0</v>
      </c>
      <c r="G93" s="94">
        <f>'F4.2'!AN90</f>
        <v>0</v>
      </c>
      <c r="H93" s="94">
        <f t="shared" si="5"/>
        <v>0</v>
      </c>
      <c r="I93" s="94">
        <f>'F4.2'!U90</f>
        <v>0</v>
      </c>
      <c r="J93" s="94">
        <f>'F4.2'!AO90</f>
        <v>0</v>
      </c>
      <c r="K93" s="94"/>
      <c r="L93" s="94"/>
      <c r="M93" s="94">
        <f t="shared" si="6"/>
        <v>0</v>
      </c>
      <c r="N93" s="94">
        <f t="shared" si="7"/>
        <v>0</v>
      </c>
      <c r="O93" s="158">
        <f t="shared" si="8"/>
        <v>0</v>
      </c>
      <c r="P93" s="159">
        <f t="shared" si="9"/>
        <v>0</v>
      </c>
    </row>
    <row r="94" spans="1:16" ht="31.5" hidden="1" outlineLevel="1" x14ac:dyDescent="0.25">
      <c r="A94" s="106">
        <f>'F4.2'!A91</f>
        <v>14</v>
      </c>
      <c r="B94" s="107" t="str">
        <f>'F4.2'!B91</f>
        <v>Procurement of Complete IPT Module for 500MW Unit-7 and Fully Bladed Rotor for LP Turbine of 500 MW Unit-5, 6, &amp; 7</v>
      </c>
      <c r="C94" s="106" t="str">
        <f>'F4.2'!D91</f>
        <v>MERC/TECH 1/CAPEX/20132014/01334</v>
      </c>
      <c r="D94" s="147">
        <f>IF('F4.2'!F91=0,"-",'F4.2'!F91)</f>
        <v>41548</v>
      </c>
      <c r="E94" s="27">
        <f>'F4.2'!H91</f>
        <v>83.823654699999992</v>
      </c>
      <c r="F94" s="94">
        <f>'F4.2'!T91</f>
        <v>0</v>
      </c>
      <c r="G94" s="94">
        <f>'F4.2'!AN91</f>
        <v>0</v>
      </c>
      <c r="H94" s="94">
        <f t="shared" si="5"/>
        <v>0</v>
      </c>
      <c r="I94" s="94">
        <f>'F4.2'!U91</f>
        <v>0</v>
      </c>
      <c r="J94" s="94">
        <f>'F4.2'!AO91</f>
        <v>0</v>
      </c>
      <c r="K94" s="94"/>
      <c r="L94" s="94"/>
      <c r="M94" s="94">
        <f t="shared" si="6"/>
        <v>0</v>
      </c>
      <c r="N94" s="94">
        <f t="shared" si="7"/>
        <v>0</v>
      </c>
      <c r="O94" s="158">
        <f t="shared" si="8"/>
        <v>0</v>
      </c>
      <c r="P94" s="159">
        <f t="shared" si="9"/>
        <v>0</v>
      </c>
    </row>
    <row r="95" spans="1:16" s="57" customFormat="1" ht="47.25" hidden="1" outlineLevel="1" x14ac:dyDescent="0.25">
      <c r="A95" s="99">
        <f>'F4.2'!A92</f>
        <v>14.1</v>
      </c>
      <c r="B95" s="100" t="str">
        <f>'F4.2'!B92</f>
        <v>IPT Module complete Type-M30-63 with advance class blading suitable for 500 MW Chandrapur Unit-7, Khaperkheda 1x500, Bhusawal 2x500</v>
      </c>
      <c r="C95" s="99" t="str">
        <f>'F4.2'!D92</f>
        <v>MERC/TECH 1/CAPEX/20132014/01334</v>
      </c>
      <c r="D95" s="103">
        <f>IF('F4.2'!F92=0,"-",'F4.2'!F92)</f>
        <v>41548</v>
      </c>
      <c r="E95" s="28">
        <f>'F4.2'!H92</f>
        <v>48.039384900000002</v>
      </c>
      <c r="F95" s="94">
        <f>'F4.2'!T92</f>
        <v>48.039384900000002</v>
      </c>
      <c r="G95" s="94">
        <f>'F4.2'!AN92</f>
        <v>48.039384900000002</v>
      </c>
      <c r="H95" s="94">
        <f t="shared" si="5"/>
        <v>0</v>
      </c>
      <c r="I95" s="94">
        <f>'F4.2'!U92</f>
        <v>0</v>
      </c>
      <c r="J95" s="94">
        <f>'F4.2'!AO92</f>
        <v>0</v>
      </c>
      <c r="K95" s="94"/>
      <c r="L95" s="94"/>
      <c r="M95" s="94">
        <f t="shared" si="6"/>
        <v>0</v>
      </c>
      <c r="N95" s="94">
        <f t="shared" si="7"/>
        <v>0</v>
      </c>
      <c r="O95" s="158">
        <f t="shared" si="8"/>
        <v>0</v>
      </c>
      <c r="P95" s="159">
        <f t="shared" si="9"/>
        <v>0</v>
      </c>
    </row>
    <row r="96" spans="1:16" s="57" customFormat="1" ht="31.5" hidden="1" outlineLevel="1" x14ac:dyDescent="0.25">
      <c r="A96" s="99">
        <f>'F4.2'!A93</f>
        <v>14.2</v>
      </c>
      <c r="B96" s="100" t="str">
        <f>'F4.2'!B93</f>
        <v>Fully bladed dynamically balanced LP Rotor for 500 MW Units-5,6 &amp;7 at Chandrapur STPS</v>
      </c>
      <c r="C96" s="99" t="str">
        <f>'F4.2'!D93</f>
        <v>MERC/TECH 1/CAPEX/20132014/01334</v>
      </c>
      <c r="D96" s="103">
        <f>IF('F4.2'!F93=0,"-",'F4.2'!F93)</f>
        <v>41548</v>
      </c>
      <c r="E96" s="28">
        <f>'F4.2'!H93</f>
        <v>35.784269799999997</v>
      </c>
      <c r="F96" s="94">
        <f>'F4.2'!T93</f>
        <v>35.784269799999997</v>
      </c>
      <c r="G96" s="94">
        <f>'F4.2'!AN93</f>
        <v>35.784269799999997</v>
      </c>
      <c r="H96" s="94">
        <f t="shared" si="5"/>
        <v>0</v>
      </c>
      <c r="I96" s="94">
        <f>'F4.2'!U93</f>
        <v>0</v>
      </c>
      <c r="J96" s="94">
        <f>'F4.2'!AO93</f>
        <v>0</v>
      </c>
      <c r="K96" s="94"/>
      <c r="L96" s="94"/>
      <c r="M96" s="94">
        <f t="shared" si="6"/>
        <v>0</v>
      </c>
      <c r="N96" s="94">
        <f t="shared" si="7"/>
        <v>0</v>
      </c>
      <c r="O96" s="158">
        <f t="shared" si="8"/>
        <v>0</v>
      </c>
      <c r="P96" s="159">
        <f t="shared" si="9"/>
        <v>0</v>
      </c>
    </row>
    <row r="97" spans="1:16" ht="31.5" hidden="1" outlineLevel="1" x14ac:dyDescent="0.25">
      <c r="A97" s="106">
        <f>'F4.2'!A94</f>
        <v>15</v>
      </c>
      <c r="B97" s="107" t="str">
        <f>'F4.2'!B94</f>
        <v>Performance Improvement of Air Preheater Unit 1 &amp; 2 CSTPS Chandrapur</v>
      </c>
      <c r="C97" s="106" t="str">
        <f>'F4.2'!D94</f>
        <v>MERC/TECH 1/CAPEX/20132014/01431</v>
      </c>
      <c r="D97" s="147">
        <f>IF('F4.2'!F94=0,"-",'F4.2'!F94)</f>
        <v>41565</v>
      </c>
      <c r="E97" s="27">
        <f>'F4.2'!H94</f>
        <v>11.1699751</v>
      </c>
      <c r="F97" s="94">
        <f>'F4.2'!T94</f>
        <v>0</v>
      </c>
      <c r="G97" s="94">
        <f>'F4.2'!AN94</f>
        <v>0</v>
      </c>
      <c r="H97" s="94">
        <f t="shared" si="5"/>
        <v>0</v>
      </c>
      <c r="I97" s="94">
        <f>'F4.2'!U94</f>
        <v>0</v>
      </c>
      <c r="J97" s="94">
        <f>'F4.2'!AO94</f>
        <v>0</v>
      </c>
      <c r="K97" s="94"/>
      <c r="L97" s="94"/>
      <c r="M97" s="94">
        <f t="shared" si="6"/>
        <v>0</v>
      </c>
      <c r="N97" s="94">
        <f t="shared" si="7"/>
        <v>0</v>
      </c>
      <c r="O97" s="158">
        <f t="shared" si="8"/>
        <v>0</v>
      </c>
      <c r="P97" s="159">
        <f t="shared" si="9"/>
        <v>0</v>
      </c>
    </row>
    <row r="98" spans="1:16" s="57" customFormat="1" ht="31.5" hidden="1" outlineLevel="1" x14ac:dyDescent="0.25">
      <c r="A98" s="99">
        <f>'F4.2'!A95</f>
        <v>15.1</v>
      </c>
      <c r="B98" s="100" t="str">
        <f>'F4.2'!B95</f>
        <v xml:space="preserve">supply of MSERW / high frequency induction welding tubes for Air pre-heater in Unit 1&amp;2 </v>
      </c>
      <c r="C98" s="99" t="str">
        <f>'F4.2'!D95</f>
        <v>MERC/TECH 1/CAPEX/20132014/01431</v>
      </c>
      <c r="D98" s="103">
        <f>IF('F4.2'!F95=0,"-",'F4.2'!F95)</f>
        <v>41565</v>
      </c>
      <c r="E98" s="28">
        <f>'F4.2'!H95</f>
        <v>8.8553540000000002</v>
      </c>
      <c r="F98" s="94">
        <f>'F4.2'!T95</f>
        <v>0</v>
      </c>
      <c r="G98" s="94">
        <f>'F4.2'!AN95</f>
        <v>0</v>
      </c>
      <c r="H98" s="94">
        <f t="shared" si="5"/>
        <v>0</v>
      </c>
      <c r="I98" s="94">
        <f>'F4.2'!U95</f>
        <v>0</v>
      </c>
      <c r="J98" s="94">
        <f>'F4.2'!AO95</f>
        <v>0</v>
      </c>
      <c r="K98" s="94"/>
      <c r="L98" s="94"/>
      <c r="M98" s="94">
        <f t="shared" si="6"/>
        <v>0</v>
      </c>
      <c r="N98" s="94">
        <f t="shared" si="7"/>
        <v>0</v>
      </c>
      <c r="O98" s="158">
        <f t="shared" si="8"/>
        <v>0</v>
      </c>
      <c r="P98" s="159">
        <f t="shared" si="9"/>
        <v>0</v>
      </c>
    </row>
    <row r="99" spans="1:16" s="57" customFormat="1" ht="31.5" hidden="1" outlineLevel="1" x14ac:dyDescent="0.25">
      <c r="A99" s="99">
        <f>'F4.2'!A96</f>
        <v>15.2</v>
      </c>
      <c r="B99" s="100" t="str">
        <f>'F4.2'!B96</f>
        <v xml:space="preserve">Compete Replacement of the air heater tubes in top ,intermediate and bottom bank(LHS and RHS) of unit 1 &amp; 2 </v>
      </c>
      <c r="C99" s="99" t="str">
        <f>'F4.2'!D96</f>
        <v>MERC/TECH 1/CAPEX/20132014/01431</v>
      </c>
      <c r="D99" s="103">
        <f>IF('F4.2'!F96=0,"-",'F4.2'!F96)</f>
        <v>41565</v>
      </c>
      <c r="E99" s="28">
        <f>'F4.2'!H96</f>
        <v>2.14452</v>
      </c>
      <c r="F99" s="94">
        <f>'F4.2'!T96</f>
        <v>0</v>
      </c>
      <c r="G99" s="94">
        <f>'F4.2'!AN96</f>
        <v>0</v>
      </c>
      <c r="H99" s="94">
        <f t="shared" si="5"/>
        <v>0</v>
      </c>
      <c r="I99" s="94">
        <f>'F4.2'!U96</f>
        <v>0</v>
      </c>
      <c r="J99" s="94">
        <f>'F4.2'!AO96</f>
        <v>0</v>
      </c>
      <c r="K99" s="94"/>
      <c r="L99" s="94"/>
      <c r="M99" s="94">
        <f t="shared" si="6"/>
        <v>0</v>
      </c>
      <c r="N99" s="94">
        <f t="shared" si="7"/>
        <v>0</v>
      </c>
      <c r="O99" s="158">
        <f t="shared" si="8"/>
        <v>0</v>
      </c>
      <c r="P99" s="159">
        <f t="shared" si="9"/>
        <v>0</v>
      </c>
    </row>
    <row r="100" spans="1:16" s="57" customFormat="1" ht="31.5" hidden="1" outlineLevel="1" x14ac:dyDescent="0.25">
      <c r="A100" s="99">
        <f>'F4.2'!A97</f>
        <v>0</v>
      </c>
      <c r="B100" s="100" t="str">
        <f>'F4.2'!B97</f>
        <v>IDC</v>
      </c>
      <c r="C100" s="99" t="str">
        <f>'F4.2'!D97</f>
        <v>MERC/TECH 1/CAPEX/20132014/01431</v>
      </c>
      <c r="D100" s="103">
        <f>IF('F4.2'!F97=0,"-",'F4.2'!F97)</f>
        <v>41565</v>
      </c>
      <c r="E100" s="28">
        <f>'F4.2'!H97</f>
        <v>0.17010110000000001</v>
      </c>
      <c r="F100" s="94">
        <f>'F4.2'!T97</f>
        <v>0</v>
      </c>
      <c r="G100" s="94">
        <f>'F4.2'!AN97</f>
        <v>0</v>
      </c>
      <c r="H100" s="94">
        <f t="shared" si="5"/>
        <v>0</v>
      </c>
      <c r="I100" s="94">
        <f>'F4.2'!U97</f>
        <v>0</v>
      </c>
      <c r="J100" s="94">
        <f>'F4.2'!AO97</f>
        <v>0</v>
      </c>
      <c r="K100" s="94"/>
      <c r="L100" s="94"/>
      <c r="M100" s="94">
        <f t="shared" si="6"/>
        <v>0</v>
      </c>
      <c r="N100" s="94">
        <f t="shared" si="7"/>
        <v>0</v>
      </c>
      <c r="O100" s="158">
        <f t="shared" si="8"/>
        <v>0</v>
      </c>
      <c r="P100" s="159">
        <f t="shared" si="9"/>
        <v>0</v>
      </c>
    </row>
    <row r="101" spans="1:16" ht="31.5" hidden="1" outlineLevel="1" x14ac:dyDescent="0.25">
      <c r="A101" s="106">
        <f>'F4.2'!A98</f>
        <v>16</v>
      </c>
      <c r="B101" s="107" t="str">
        <f>'F4.2'!B98</f>
        <v>Procurement &amp; Replacement of heating elements (baskets) of primary and secondary air pre-heaters of unit # 5 &amp; 6</v>
      </c>
      <c r="C101" s="106" t="str">
        <f>'F4.2'!D98</f>
        <v>MERC/TECH 1/CAPEX/20142015/00432</v>
      </c>
      <c r="D101" s="147">
        <f>IF('F4.2'!F98=0,"-",'F4.2'!F98)</f>
        <v>41792</v>
      </c>
      <c r="E101" s="27">
        <f>'F4.2'!H98</f>
        <v>11.7446</v>
      </c>
      <c r="F101" s="94">
        <f>'F4.2'!T98</f>
        <v>0</v>
      </c>
      <c r="G101" s="94">
        <f>'F4.2'!AN98</f>
        <v>0</v>
      </c>
      <c r="H101" s="94">
        <f t="shared" si="5"/>
        <v>0</v>
      </c>
      <c r="I101" s="94">
        <f>'F4.2'!U98</f>
        <v>0</v>
      </c>
      <c r="J101" s="94">
        <f>'F4.2'!AO98</f>
        <v>0</v>
      </c>
      <c r="K101" s="94"/>
      <c r="L101" s="94"/>
      <c r="M101" s="94">
        <f t="shared" si="6"/>
        <v>0</v>
      </c>
      <c r="N101" s="94">
        <f t="shared" si="7"/>
        <v>0</v>
      </c>
      <c r="O101" s="158">
        <f t="shared" si="8"/>
        <v>0</v>
      </c>
      <c r="P101" s="159">
        <f t="shared" si="9"/>
        <v>0</v>
      </c>
    </row>
    <row r="102" spans="1:16" s="57" customFormat="1" ht="47.25" hidden="1" outlineLevel="1" x14ac:dyDescent="0.25">
      <c r="A102" s="99">
        <f>'F4.2'!A99</f>
        <v>16.100000000000001</v>
      </c>
      <c r="B102" s="100" t="str">
        <f>'F4.2'!B99</f>
        <v>Primary  &amp;  Secondary Air Pre-heater baskets hot end, intermediate  &amp; cold end (2 sets) for U-5 (Including works cost)</v>
      </c>
      <c r="C102" s="99" t="str">
        <f>'F4.2'!D99</f>
        <v>MERC/TECH 1/CAPEX/20142015/00432</v>
      </c>
      <c r="D102" s="103">
        <f>IF('F4.2'!F99=0,"-",'F4.2'!F99)</f>
        <v>41792</v>
      </c>
      <c r="E102" s="28">
        <f>'F4.2'!H99</f>
        <v>5.5023</v>
      </c>
      <c r="F102" s="94">
        <f>'F4.2'!T99</f>
        <v>4.2318929900000004</v>
      </c>
      <c r="G102" s="94">
        <f>'F4.2'!AN99</f>
        <v>4.2318929900000004</v>
      </c>
      <c r="H102" s="94">
        <f t="shared" si="5"/>
        <v>0</v>
      </c>
      <c r="I102" s="94">
        <f>'F4.2'!U99</f>
        <v>0</v>
      </c>
      <c r="J102" s="94">
        <f>'F4.2'!AO99</f>
        <v>0</v>
      </c>
      <c r="K102" s="94"/>
      <c r="L102" s="94"/>
      <c r="M102" s="94">
        <f t="shared" si="6"/>
        <v>0</v>
      </c>
      <c r="N102" s="94">
        <f t="shared" si="7"/>
        <v>0</v>
      </c>
      <c r="O102" s="158">
        <f t="shared" si="8"/>
        <v>0</v>
      </c>
      <c r="P102" s="159">
        <f t="shared" si="9"/>
        <v>0</v>
      </c>
    </row>
    <row r="103" spans="1:16" s="57" customFormat="1" ht="47.25" hidden="1" outlineLevel="1" x14ac:dyDescent="0.25">
      <c r="A103" s="99">
        <f>'F4.2'!A100</f>
        <v>16.2</v>
      </c>
      <c r="B103" s="100" t="str">
        <f>'F4.2'!B100</f>
        <v>Primary  &amp;  Secondary Air Pre-heater baskets hot end, intermediate  &amp; cold end (2 sets) for U-6 (Including works cost)</v>
      </c>
      <c r="C103" s="99" t="str">
        <f>'F4.2'!D100</f>
        <v>MERC/TECH 1/CAPEX/20142015/00432</v>
      </c>
      <c r="D103" s="103">
        <f>IF('F4.2'!F100=0,"-",'F4.2'!F100)</f>
        <v>41792</v>
      </c>
      <c r="E103" s="28">
        <f>'F4.2'!H100</f>
        <v>5.5023</v>
      </c>
      <c r="F103" s="94">
        <f>'F4.2'!T100</f>
        <v>4.5024009140000008</v>
      </c>
      <c r="G103" s="94">
        <f>'F4.2'!AN100</f>
        <v>4.5024009140000008</v>
      </c>
      <c r="H103" s="94">
        <f t="shared" si="5"/>
        <v>0</v>
      </c>
      <c r="I103" s="94">
        <f>'F4.2'!U100</f>
        <v>0</v>
      </c>
      <c r="J103" s="94">
        <f>'F4.2'!AO100</f>
        <v>0</v>
      </c>
      <c r="K103" s="94"/>
      <c r="L103" s="94"/>
      <c r="M103" s="94">
        <f t="shared" si="6"/>
        <v>0</v>
      </c>
      <c r="N103" s="94">
        <f t="shared" si="7"/>
        <v>0</v>
      </c>
      <c r="O103" s="158">
        <f t="shared" si="8"/>
        <v>0</v>
      </c>
      <c r="P103" s="159">
        <f t="shared" si="9"/>
        <v>0</v>
      </c>
    </row>
    <row r="104" spans="1:16" s="57" customFormat="1" ht="31.5" hidden="1" outlineLevel="1" x14ac:dyDescent="0.25">
      <c r="A104" s="99">
        <f>'F4.2'!A101</f>
        <v>0</v>
      </c>
      <c r="B104" s="100" t="str">
        <f>'F4.2'!B101</f>
        <v>IDC</v>
      </c>
      <c r="C104" s="99" t="str">
        <f>'F4.2'!D101</f>
        <v>MERC/TECH 1/CAPEX/20142015/00432</v>
      </c>
      <c r="D104" s="103">
        <f>IF('F4.2'!F101=0,"-",'F4.2'!F101)</f>
        <v>41792</v>
      </c>
      <c r="E104" s="28">
        <f>'F4.2'!H101</f>
        <v>0.74</v>
      </c>
      <c r="F104" s="94">
        <f>'F4.2'!T101</f>
        <v>0</v>
      </c>
      <c r="G104" s="94">
        <f>'F4.2'!AN101</f>
        <v>0</v>
      </c>
      <c r="H104" s="94">
        <f t="shared" si="5"/>
        <v>0</v>
      </c>
      <c r="I104" s="94">
        <f>'F4.2'!U101</f>
        <v>0</v>
      </c>
      <c r="J104" s="94">
        <f>'F4.2'!AO101</f>
        <v>0</v>
      </c>
      <c r="K104" s="94"/>
      <c r="L104" s="94"/>
      <c r="M104" s="94">
        <f t="shared" si="6"/>
        <v>0</v>
      </c>
      <c r="N104" s="94">
        <f t="shared" si="7"/>
        <v>0</v>
      </c>
      <c r="O104" s="158">
        <f t="shared" si="8"/>
        <v>0</v>
      </c>
      <c r="P104" s="159">
        <f t="shared" si="9"/>
        <v>0</v>
      </c>
    </row>
    <row r="105" spans="1:16" ht="31.5" hidden="1" outlineLevel="1" x14ac:dyDescent="0.25">
      <c r="A105" s="25">
        <f>'F4.2'!A102</f>
        <v>17</v>
      </c>
      <c r="B105" s="26" t="str">
        <f>'F4.2'!B102</f>
        <v>Procurement of moving blades for LP Turbine, Control Fluid Pumps &amp; AOP of 500MW Unit 5,6 &amp;7</v>
      </c>
      <c r="C105" s="25" t="str">
        <f>'F4.2'!D102</f>
        <v>MERC/TECH 1/CAPEX/20142015/0010</v>
      </c>
      <c r="D105" s="139">
        <f>IF('F4.2'!F102=0,"-",'F4.2'!F102)</f>
        <v>41928</v>
      </c>
      <c r="E105" s="27">
        <f>'F4.2'!H102</f>
        <v>19.310244699999998</v>
      </c>
      <c r="F105" s="94">
        <f>'F4.2'!T102</f>
        <v>0</v>
      </c>
      <c r="G105" s="94">
        <f>'F4.2'!AN102</f>
        <v>0</v>
      </c>
      <c r="H105" s="94">
        <f t="shared" si="5"/>
        <v>0</v>
      </c>
      <c r="I105" s="94">
        <f>'F4.2'!U102</f>
        <v>0</v>
      </c>
      <c r="J105" s="94">
        <f>'F4.2'!AO102</f>
        <v>0</v>
      </c>
      <c r="K105" s="94"/>
      <c r="L105" s="94"/>
      <c r="M105" s="94">
        <f t="shared" si="6"/>
        <v>0</v>
      </c>
      <c r="N105" s="94">
        <f t="shared" si="7"/>
        <v>0</v>
      </c>
      <c r="O105" s="158">
        <f t="shared" si="8"/>
        <v>0</v>
      </c>
      <c r="P105" s="159">
        <f t="shared" si="9"/>
        <v>0</v>
      </c>
    </row>
    <row r="106" spans="1:16" s="57" customFormat="1" ht="63" hidden="1" outlineLevel="1" x14ac:dyDescent="0.25">
      <c r="A106" s="29">
        <f>'F4.2'!A103</f>
        <v>17.100000000000001</v>
      </c>
      <c r="B106" s="65" t="str">
        <f>'F4.2'!B103</f>
        <v>Moving blades for LPT—2L
Moving blades for LPT—2R
Moving blades for LPT—3L
Moving blades for LPT—3R</v>
      </c>
      <c r="C106" s="29" t="str">
        <f>'F4.2'!D103</f>
        <v>MERC/TECH 1/CAPEX/20142015/0010</v>
      </c>
      <c r="D106" s="68">
        <f>IF('F4.2'!F103=0,"-",'F4.2'!F103)</f>
        <v>41928</v>
      </c>
      <c r="E106" s="28">
        <f>'F4.2'!H103</f>
        <v>13.5092</v>
      </c>
      <c r="F106" s="94">
        <f>'F4.2'!T103</f>
        <v>1.3517447</v>
      </c>
      <c r="G106" s="94">
        <f>'F4.2'!AN103</f>
        <v>1.3517447</v>
      </c>
      <c r="H106" s="94">
        <f t="shared" si="5"/>
        <v>0</v>
      </c>
      <c r="I106" s="94">
        <f>'F4.2'!U103</f>
        <v>4.0367752799999996</v>
      </c>
      <c r="J106" s="94">
        <f>'F4.2'!AO103</f>
        <v>4.0367752799999996</v>
      </c>
      <c r="K106" s="94"/>
      <c r="L106" s="94"/>
      <c r="M106" s="94">
        <f t="shared" si="6"/>
        <v>4.0367752799999996</v>
      </c>
      <c r="N106" s="94">
        <f t="shared" si="7"/>
        <v>0</v>
      </c>
      <c r="O106" s="158">
        <f t="shared" si="8"/>
        <v>4.0367752799999996</v>
      </c>
      <c r="P106" s="159">
        <f t="shared" si="9"/>
        <v>0</v>
      </c>
    </row>
    <row r="107" spans="1:16" s="57" customFormat="1" ht="94.5" hidden="1" outlineLevel="1" x14ac:dyDescent="0.25">
      <c r="A107" s="29">
        <f>'F4.2'!A104</f>
        <v>17.2</v>
      </c>
      <c r="B107" s="65" t="str">
        <f>'F4.2'!B104</f>
        <v>1. Control Fluid Pump for 500 MW Unit-5&amp;6_KSB Make- Type : WKVM 100/1+4
2. Control Fluid Pump for 500 MW Unit-7_KSB Make- Type : WKVM 80/1+3
3. Aux. Oil Pump for Main Turbine of 500 MW Unit-5,6&amp; 7
KSB Make- Type : ETA 150-50VL</v>
      </c>
      <c r="C107" s="29" t="str">
        <f>'F4.2'!D104</f>
        <v>MERC/TECH 1/CAPEX/20142015/0010</v>
      </c>
      <c r="D107" s="68">
        <f>IF('F4.2'!F104=0,"-",'F4.2'!F104)</f>
        <v>41928</v>
      </c>
      <c r="E107" s="28">
        <f>'F4.2'!H104</f>
        <v>4.5510447000000003</v>
      </c>
      <c r="F107" s="94">
        <f>'F4.2'!T104</f>
        <v>0</v>
      </c>
      <c r="G107" s="94">
        <f>'F4.2'!AN104</f>
        <v>0</v>
      </c>
      <c r="H107" s="94">
        <f t="shared" si="5"/>
        <v>0</v>
      </c>
      <c r="I107" s="94">
        <f>'F4.2'!U104</f>
        <v>2.3470200000000001</v>
      </c>
      <c r="J107" s="94">
        <f>'F4.2'!AO104</f>
        <v>2.3470200000000001</v>
      </c>
      <c r="K107" s="94"/>
      <c r="L107" s="94"/>
      <c r="M107" s="94">
        <f t="shared" si="6"/>
        <v>2.3470200000000001</v>
      </c>
      <c r="N107" s="94">
        <f t="shared" si="7"/>
        <v>0</v>
      </c>
      <c r="O107" s="158">
        <f t="shared" si="8"/>
        <v>2.3470200000000001</v>
      </c>
      <c r="P107" s="159">
        <f t="shared" si="9"/>
        <v>0</v>
      </c>
    </row>
    <row r="108" spans="1:16" s="57" customFormat="1" ht="31.5" hidden="1" outlineLevel="1" x14ac:dyDescent="0.25">
      <c r="A108" s="99">
        <f>'F4.2'!A105</f>
        <v>0</v>
      </c>
      <c r="B108" s="100" t="str">
        <f>'F4.2'!B105</f>
        <v>IDC</v>
      </c>
      <c r="C108" s="99" t="str">
        <f>'F4.2'!D105</f>
        <v>MERC/TECH 1/CAPEX/20142015/0010</v>
      </c>
      <c r="D108" s="103">
        <f>IF('F4.2'!F105=0,"-",'F4.2'!F105)</f>
        <v>41928</v>
      </c>
      <c r="E108" s="28">
        <f>'F4.2'!H105</f>
        <v>1.25</v>
      </c>
      <c r="F108" s="94">
        <f>'F4.2'!T105</f>
        <v>0</v>
      </c>
      <c r="G108" s="94">
        <f>'F4.2'!AN105</f>
        <v>0</v>
      </c>
      <c r="H108" s="94">
        <f t="shared" si="5"/>
        <v>0</v>
      </c>
      <c r="I108" s="94">
        <f>'F4.2'!U105</f>
        <v>0</v>
      </c>
      <c r="J108" s="94">
        <f>'F4.2'!AO105</f>
        <v>0</v>
      </c>
      <c r="K108" s="94"/>
      <c r="L108" s="94"/>
      <c r="M108" s="94">
        <f t="shared" si="6"/>
        <v>0</v>
      </c>
      <c r="N108" s="94">
        <f t="shared" si="7"/>
        <v>0</v>
      </c>
      <c r="O108" s="158">
        <f t="shared" si="8"/>
        <v>0</v>
      </c>
      <c r="P108" s="159">
        <f t="shared" si="9"/>
        <v>0</v>
      </c>
    </row>
    <row r="109" spans="1:16" ht="47.25" hidden="1" outlineLevel="1" x14ac:dyDescent="0.25">
      <c r="A109" s="106">
        <f>'F4.2'!A106</f>
        <v>18</v>
      </c>
      <c r="B109" s="107" t="str">
        <f>'F4.2'!B106</f>
        <v>Procurement of Gear Box &amp; Wear Resistance liners for coal mills of Unit#5&amp;6 &amp; Supply of Gear Box for Coal Mills of Unit#7</v>
      </c>
      <c r="C109" s="106" t="str">
        <f>'F4.2'!D106</f>
        <v>MERC/TECH 1/CAPEX/20142015/01220</v>
      </c>
      <c r="D109" s="147">
        <f>IF('F4.2'!F106=0,"-",'F4.2'!F106)</f>
        <v>41968</v>
      </c>
      <c r="E109" s="27">
        <f>'F4.2'!H106</f>
        <v>11.914453259999998</v>
      </c>
      <c r="F109" s="94">
        <f>'F4.2'!T106</f>
        <v>0</v>
      </c>
      <c r="G109" s="94">
        <f>'F4.2'!AN106</f>
        <v>0</v>
      </c>
      <c r="H109" s="94">
        <f t="shared" si="5"/>
        <v>0</v>
      </c>
      <c r="I109" s="94">
        <f>'F4.2'!U106</f>
        <v>0</v>
      </c>
      <c r="J109" s="94">
        <f>'F4.2'!AO106</f>
        <v>0</v>
      </c>
      <c r="K109" s="94"/>
      <c r="L109" s="94"/>
      <c r="M109" s="94">
        <f t="shared" si="6"/>
        <v>0</v>
      </c>
      <c r="N109" s="94">
        <f t="shared" si="7"/>
        <v>0</v>
      </c>
      <c r="O109" s="158">
        <f t="shared" si="8"/>
        <v>0</v>
      </c>
      <c r="P109" s="159">
        <f t="shared" si="9"/>
        <v>0</v>
      </c>
    </row>
    <row r="110" spans="1:16" s="57" customFormat="1" ht="63" hidden="1" outlineLevel="1" x14ac:dyDescent="0.25">
      <c r="A110" s="99">
        <f>'F4.2'!A107</f>
        <v>18.100000000000001</v>
      </c>
      <c r="B110" s="100" t="str">
        <f>'F4.2'!B107</f>
        <v>Complete bevel gear stage consisting of pinion with part nos 100, 106, 107, 109, 110, 158, 159 and gear with part nos 102, 401, 402, 12 X 403 of Flender make Bocholt KMS 850 Gear Boxes of XRP-1043 Coal Mill in Unit#5&amp;6.</v>
      </c>
      <c r="C110" s="99" t="str">
        <f>'F4.2'!D107</f>
        <v>MERC/TECH 1/CAPEX/20142015/01220</v>
      </c>
      <c r="D110" s="103">
        <f>IF('F4.2'!F107=0,"-",'F4.2'!F107)</f>
        <v>41968</v>
      </c>
      <c r="E110" s="28">
        <f>'F4.2'!H107</f>
        <v>4.4387999999999996</v>
      </c>
      <c r="F110" s="94">
        <f>'F4.2'!T107</f>
        <v>1.621920096</v>
      </c>
      <c r="G110" s="94">
        <f>'F4.2'!AN107</f>
        <v>1.621920096</v>
      </c>
      <c r="H110" s="94">
        <f t="shared" si="5"/>
        <v>0</v>
      </c>
      <c r="I110" s="94">
        <f>'F4.2'!U107</f>
        <v>0</v>
      </c>
      <c r="J110" s="94">
        <f>'F4.2'!AO107</f>
        <v>0</v>
      </c>
      <c r="K110" s="94"/>
      <c r="L110" s="94"/>
      <c r="M110" s="94">
        <f t="shared" si="6"/>
        <v>0</v>
      </c>
      <c r="N110" s="94">
        <f t="shared" si="7"/>
        <v>0</v>
      </c>
      <c r="O110" s="158">
        <f t="shared" si="8"/>
        <v>0</v>
      </c>
      <c r="P110" s="159">
        <f t="shared" si="9"/>
        <v>0</v>
      </c>
    </row>
    <row r="111" spans="1:16" s="57" customFormat="1" ht="31.5" hidden="1" outlineLevel="1" x14ac:dyDescent="0.25">
      <c r="A111" s="99">
        <f>'F4.2'!A108</f>
        <v>18.2</v>
      </c>
      <c r="B111" s="100" t="str">
        <f>'F4.2'!B108</f>
        <v>Manufacturing, Supply and Application of Wear Resistance Liners inside the mill body of XRP 1043 Coal Mill in unit-5&amp;6</v>
      </c>
      <c r="C111" s="99" t="str">
        <f>'F4.2'!D108</f>
        <v>MERC/TECH 1/CAPEX/20142015/01220</v>
      </c>
      <c r="D111" s="103">
        <f>IF('F4.2'!F108=0,"-",'F4.2'!F108)</f>
        <v>41968</v>
      </c>
      <c r="E111" s="28">
        <f>'F4.2'!H108</f>
        <v>2.2756532600000003</v>
      </c>
      <c r="F111" s="94">
        <f>'F4.2'!T108</f>
        <v>2.2756532600000003</v>
      </c>
      <c r="G111" s="94">
        <f>'F4.2'!AN108</f>
        <v>2.2756532600000003</v>
      </c>
      <c r="H111" s="94">
        <f t="shared" si="5"/>
        <v>0</v>
      </c>
      <c r="I111" s="94">
        <f>'F4.2'!U108</f>
        <v>0</v>
      </c>
      <c r="J111" s="94">
        <f>'F4.2'!AO108</f>
        <v>0</v>
      </c>
      <c r="K111" s="94"/>
      <c r="L111" s="94"/>
      <c r="M111" s="94">
        <f t="shared" si="6"/>
        <v>0</v>
      </c>
      <c r="N111" s="94">
        <f t="shared" si="7"/>
        <v>0</v>
      </c>
      <c r="O111" s="158">
        <f t="shared" si="8"/>
        <v>0</v>
      </c>
      <c r="P111" s="159">
        <f t="shared" si="9"/>
        <v>0</v>
      </c>
    </row>
    <row r="112" spans="1:16" s="57" customFormat="1" ht="63" hidden="1" outlineLevel="1" x14ac:dyDescent="0.25">
      <c r="A112" s="99">
        <f>'F4.2'!A109</f>
        <v>18.3</v>
      </c>
      <c r="B112" s="100" t="str">
        <f>'F4.2'!B109</f>
        <v>Complete Gear Box type H2C630 without coupling, without lubrication unit. As per order CMD ref: 20/0900212-GA Dwg No 524932 and as per attached list for main reducer gear box of coal mill BBD 4772 in Unit#7.</v>
      </c>
      <c r="C112" s="99" t="str">
        <f>'F4.2'!D109</f>
        <v>MERC/TECH 1/CAPEX/20142015/01220</v>
      </c>
      <c r="D112" s="103">
        <f>IF('F4.2'!F109=0,"-",'F4.2'!F109)</f>
        <v>41968</v>
      </c>
      <c r="E112" s="28">
        <f>'F4.2'!H109</f>
        <v>4.4664999999999999</v>
      </c>
      <c r="F112" s="94">
        <f>'F4.2'!T109</f>
        <v>2.2257651389999999</v>
      </c>
      <c r="G112" s="94">
        <f>'F4.2'!AN109</f>
        <v>2.2257651389999999</v>
      </c>
      <c r="H112" s="94">
        <f t="shared" si="5"/>
        <v>0</v>
      </c>
      <c r="I112" s="94">
        <f>'F4.2'!U109</f>
        <v>0</v>
      </c>
      <c r="J112" s="94">
        <f>'F4.2'!AO109</f>
        <v>0</v>
      </c>
      <c r="K112" s="94"/>
      <c r="L112" s="94"/>
      <c r="M112" s="94">
        <f t="shared" si="6"/>
        <v>0</v>
      </c>
      <c r="N112" s="94">
        <f t="shared" si="7"/>
        <v>0</v>
      </c>
      <c r="O112" s="158">
        <f t="shared" si="8"/>
        <v>0</v>
      </c>
      <c r="P112" s="159">
        <f t="shared" si="9"/>
        <v>0</v>
      </c>
    </row>
    <row r="113" spans="1:16" s="57" customFormat="1" ht="31.5" hidden="1" outlineLevel="1" x14ac:dyDescent="0.25">
      <c r="A113" s="99">
        <f>'F4.2'!A110</f>
        <v>0</v>
      </c>
      <c r="B113" s="100" t="str">
        <f>'F4.2'!B110</f>
        <v>IDC</v>
      </c>
      <c r="C113" s="99" t="str">
        <f>'F4.2'!D110</f>
        <v>MERC/TECH 1/CAPEX/20142015/01220</v>
      </c>
      <c r="D113" s="103">
        <f>IF('F4.2'!F110=0,"-",'F4.2'!F110)</f>
        <v>41968</v>
      </c>
      <c r="E113" s="28">
        <f>'F4.2'!H110</f>
        <v>0.73350000000000004</v>
      </c>
      <c r="F113" s="94">
        <f>'F4.2'!T110</f>
        <v>0</v>
      </c>
      <c r="G113" s="94">
        <f>'F4.2'!AN110</f>
        <v>0</v>
      </c>
      <c r="H113" s="94">
        <f t="shared" si="5"/>
        <v>0</v>
      </c>
      <c r="I113" s="94">
        <f>'F4.2'!U110</f>
        <v>0</v>
      </c>
      <c r="J113" s="94">
        <f>'F4.2'!AO110</f>
        <v>0</v>
      </c>
      <c r="K113" s="94"/>
      <c r="L113" s="94"/>
      <c r="M113" s="94">
        <f t="shared" si="6"/>
        <v>0</v>
      </c>
      <c r="N113" s="94">
        <f t="shared" si="7"/>
        <v>0</v>
      </c>
      <c r="O113" s="158">
        <f t="shared" si="8"/>
        <v>0</v>
      </c>
      <c r="P113" s="159">
        <f t="shared" si="9"/>
        <v>0</v>
      </c>
    </row>
    <row r="114" spans="1:16" ht="31.5" hidden="1" outlineLevel="1" x14ac:dyDescent="0.25">
      <c r="A114" s="106">
        <f>'F4.2'!A111</f>
        <v>19</v>
      </c>
      <c r="B114" s="107" t="str">
        <f>'F4.2'!B111</f>
        <v>Procurement &amp; Replacement of Condenser tubes for 500MW Unit-6 &amp; BFP cartridge for Unit 5, 6 &amp; 7</v>
      </c>
      <c r="C114" s="106" t="str">
        <f>'F4.2'!D111</f>
        <v>MERC/TECH 1/CAPEX/20142015/00950</v>
      </c>
      <c r="D114" s="147">
        <f>IF('F4.2'!F111=0,"-",'F4.2'!F111)</f>
        <v>41893</v>
      </c>
      <c r="E114" s="27">
        <f>'F4.2'!H111</f>
        <v>13.163734</v>
      </c>
      <c r="F114" s="94">
        <f>'F4.2'!T111</f>
        <v>0</v>
      </c>
      <c r="G114" s="94">
        <f>'F4.2'!AN111</f>
        <v>0</v>
      </c>
      <c r="H114" s="94">
        <f t="shared" si="5"/>
        <v>0</v>
      </c>
      <c r="I114" s="94">
        <f>'F4.2'!U111</f>
        <v>0</v>
      </c>
      <c r="J114" s="94">
        <f>'F4.2'!AO111</f>
        <v>0</v>
      </c>
      <c r="K114" s="94"/>
      <c r="L114" s="94"/>
      <c r="M114" s="94">
        <f t="shared" si="6"/>
        <v>0</v>
      </c>
      <c r="N114" s="94">
        <f t="shared" si="7"/>
        <v>0</v>
      </c>
      <c r="O114" s="158">
        <f t="shared" si="8"/>
        <v>0</v>
      </c>
      <c r="P114" s="159">
        <f t="shared" si="9"/>
        <v>0</v>
      </c>
    </row>
    <row r="115" spans="1:16" s="57" customFormat="1" ht="31.5" hidden="1" outlineLevel="1" x14ac:dyDescent="0.25">
      <c r="A115" s="99">
        <f>'F4.2'!A112</f>
        <v>19.100000000000001</v>
      </c>
      <c r="B115" s="100" t="str">
        <f>'F4.2'!B112</f>
        <v>Procurement of Cartridge Assembly for Boiler Feed Pump type FK 4E 36</v>
      </c>
      <c r="C115" s="99" t="str">
        <f>'F4.2'!D112</f>
        <v>MERC/TECH 1/CAPEX/20142015/00950</v>
      </c>
      <c r="D115" s="103">
        <f>IF('F4.2'!F112=0,"-",'F4.2'!F112)</f>
        <v>41893</v>
      </c>
      <c r="E115" s="28">
        <f>'F4.2'!H112</f>
        <v>4.87</v>
      </c>
      <c r="F115" s="94">
        <f>'F4.2'!T112</f>
        <v>2.8937499999999998</v>
      </c>
      <c r="G115" s="94">
        <f>'F4.2'!AN112</f>
        <v>2.8937499999999998</v>
      </c>
      <c r="H115" s="94">
        <f t="shared" si="5"/>
        <v>0</v>
      </c>
      <c r="I115" s="94">
        <f>'F4.2'!U112</f>
        <v>0</v>
      </c>
      <c r="J115" s="94">
        <f>'F4.2'!AO112</f>
        <v>0</v>
      </c>
      <c r="K115" s="94"/>
      <c r="L115" s="94"/>
      <c r="M115" s="94">
        <f t="shared" si="6"/>
        <v>0</v>
      </c>
      <c r="N115" s="94">
        <f t="shared" si="7"/>
        <v>0</v>
      </c>
      <c r="O115" s="158">
        <f t="shared" si="8"/>
        <v>0</v>
      </c>
      <c r="P115" s="159">
        <f t="shared" si="9"/>
        <v>0</v>
      </c>
    </row>
    <row r="116" spans="1:16" s="57" customFormat="1" ht="31.5" hidden="1" outlineLevel="1" x14ac:dyDescent="0.25">
      <c r="A116" s="99">
        <f>'F4.2'!A113</f>
        <v>19.2</v>
      </c>
      <c r="B116" s="100" t="str">
        <f>'F4.2'!B113</f>
        <v>Procurement &amp; Replacement of Condenser tubes for 500MW Unit-6</v>
      </c>
      <c r="C116" s="99" t="str">
        <f>'F4.2'!D113</f>
        <v>MERC/TECH 1/CAPEX/20142015/00950</v>
      </c>
      <c r="D116" s="103">
        <f>IF('F4.2'!F113=0,"-",'F4.2'!F113)</f>
        <v>41893</v>
      </c>
      <c r="E116" s="28">
        <f>'F4.2'!H113</f>
        <v>7.0937340000000004</v>
      </c>
      <c r="F116" s="94">
        <f>'F4.2'!T113</f>
        <v>6.1698368290000003</v>
      </c>
      <c r="G116" s="94">
        <f>'F4.2'!AN113</f>
        <v>6.1698368290000003</v>
      </c>
      <c r="H116" s="94">
        <f t="shared" si="5"/>
        <v>0</v>
      </c>
      <c r="I116" s="94">
        <f>'F4.2'!U113</f>
        <v>0</v>
      </c>
      <c r="J116" s="94">
        <f>'F4.2'!AO113</f>
        <v>0</v>
      </c>
      <c r="K116" s="94"/>
      <c r="L116" s="94"/>
      <c r="M116" s="94">
        <f t="shared" si="6"/>
        <v>0</v>
      </c>
      <c r="N116" s="94">
        <f t="shared" si="7"/>
        <v>0</v>
      </c>
      <c r="O116" s="158">
        <f t="shared" si="8"/>
        <v>0</v>
      </c>
      <c r="P116" s="159">
        <f t="shared" si="9"/>
        <v>0</v>
      </c>
    </row>
    <row r="117" spans="1:16" s="57" customFormat="1" ht="31.5" hidden="1" outlineLevel="1" x14ac:dyDescent="0.25">
      <c r="A117" s="99">
        <f>'F4.2'!A114</f>
        <v>0</v>
      </c>
      <c r="B117" s="100" t="str">
        <f>'F4.2'!B114</f>
        <v>IDC</v>
      </c>
      <c r="C117" s="99" t="str">
        <f>'F4.2'!D114</f>
        <v>MERC/TECH 1/CAPEX/20142015/00950</v>
      </c>
      <c r="D117" s="103">
        <f>IF('F4.2'!F114=0,"-",'F4.2'!F114)</f>
        <v>41893</v>
      </c>
      <c r="E117" s="28">
        <f>'F4.2'!H114</f>
        <v>1.2</v>
      </c>
      <c r="F117" s="94">
        <f>'F4.2'!T114</f>
        <v>0</v>
      </c>
      <c r="G117" s="94">
        <f>'F4.2'!AN114</f>
        <v>0</v>
      </c>
      <c r="H117" s="94">
        <f t="shared" si="5"/>
        <v>0</v>
      </c>
      <c r="I117" s="94">
        <f>'F4.2'!U114</f>
        <v>0</v>
      </c>
      <c r="J117" s="94">
        <f>'F4.2'!AO114</f>
        <v>0</v>
      </c>
      <c r="K117" s="94"/>
      <c r="L117" s="94"/>
      <c r="M117" s="94">
        <f t="shared" si="6"/>
        <v>0</v>
      </c>
      <c r="N117" s="94">
        <f t="shared" si="7"/>
        <v>0</v>
      </c>
      <c r="O117" s="158">
        <f t="shared" si="8"/>
        <v>0</v>
      </c>
      <c r="P117" s="159">
        <f t="shared" si="9"/>
        <v>0</v>
      </c>
    </row>
    <row r="118" spans="1:16" ht="31.5" hidden="1" outlineLevel="1" x14ac:dyDescent="0.25">
      <c r="A118" s="106">
        <f>'F4.2'!A115</f>
        <v>20</v>
      </c>
      <c r="B118" s="107" t="str">
        <f>'F4.2'!B115</f>
        <v>210/500 MW CHP performance improvement</v>
      </c>
      <c r="C118" s="106" t="str">
        <f>'F4.2'!D115</f>
        <v>MERC/Cell No. 1/CAPEX/ 20152016/00634</v>
      </c>
      <c r="D118" s="147">
        <f>IF('F4.2'!F115=0,"-",'F4.2'!F115)</f>
        <v>42256</v>
      </c>
      <c r="E118" s="27">
        <f>'F4.2'!H115</f>
        <v>16.303000000000001</v>
      </c>
      <c r="F118" s="94">
        <f>'F4.2'!T115</f>
        <v>0</v>
      </c>
      <c r="G118" s="94">
        <f>'F4.2'!AN115</f>
        <v>0</v>
      </c>
      <c r="H118" s="94">
        <f t="shared" si="5"/>
        <v>0</v>
      </c>
      <c r="I118" s="94">
        <f>'F4.2'!U115</f>
        <v>0</v>
      </c>
      <c r="J118" s="94">
        <f>'F4.2'!AO115</f>
        <v>0</v>
      </c>
      <c r="K118" s="94"/>
      <c r="L118" s="94"/>
      <c r="M118" s="94">
        <f t="shared" si="6"/>
        <v>0</v>
      </c>
      <c r="N118" s="94">
        <f t="shared" si="7"/>
        <v>0</v>
      </c>
      <c r="O118" s="158">
        <f t="shared" si="8"/>
        <v>0</v>
      </c>
      <c r="P118" s="159">
        <f t="shared" si="9"/>
        <v>0</v>
      </c>
    </row>
    <row r="119" spans="1:16" s="57" customFormat="1" ht="31.5" hidden="1" outlineLevel="1" x14ac:dyDescent="0.25">
      <c r="A119" s="99">
        <f>'F4.2'!A116</f>
        <v>20.100000000000001</v>
      </c>
      <c r="B119" s="100" t="str">
        <f>'F4.2'!B116</f>
        <v>Provision of over band suspended magnets for CHP-C.</v>
      </c>
      <c r="C119" s="99" t="str">
        <f>'F4.2'!D116</f>
        <v>MERC/Cell No. 1/CAPEX/ 20152016/00634</v>
      </c>
      <c r="D119" s="103">
        <f>IF('F4.2'!F116=0,"-",'F4.2'!F116)</f>
        <v>42256</v>
      </c>
      <c r="E119" s="28">
        <f>'F4.2'!H116</f>
        <v>1.077</v>
      </c>
      <c r="F119" s="94">
        <f>'F4.2'!T116</f>
        <v>0.90834481999999994</v>
      </c>
      <c r="G119" s="94">
        <f>'F4.2'!AN116</f>
        <v>0.90834481999999994</v>
      </c>
      <c r="H119" s="94">
        <f t="shared" si="5"/>
        <v>0</v>
      </c>
      <c r="I119" s="94">
        <f>'F4.2'!U116</f>
        <v>0</v>
      </c>
      <c r="J119" s="94">
        <f>'F4.2'!AO116</f>
        <v>0</v>
      </c>
      <c r="K119" s="94"/>
      <c r="L119" s="94"/>
      <c r="M119" s="94">
        <f t="shared" si="6"/>
        <v>0</v>
      </c>
      <c r="N119" s="94">
        <f t="shared" si="7"/>
        <v>0</v>
      </c>
      <c r="O119" s="158">
        <f t="shared" si="8"/>
        <v>0</v>
      </c>
      <c r="P119" s="159">
        <f t="shared" si="9"/>
        <v>0</v>
      </c>
    </row>
    <row r="120" spans="1:16" s="57" customFormat="1" ht="63" hidden="1" outlineLevel="1" x14ac:dyDescent="0.25">
      <c r="A120" s="99">
        <f>'F4.2'!A117</f>
        <v>20.2</v>
      </c>
      <c r="B120" s="100" t="str">
        <f>'F4.2'!B117</f>
        <v>1. Procurement of HT contactor for bunkering side auxiliary at CHP B
2. Procurement of HT contactor for unloading side Critical Auxiliary at CHP-B</v>
      </c>
      <c r="C120" s="99" t="str">
        <f>'F4.2'!D117</f>
        <v>MERC/Cell No. 1/CAPEX/ 20152016/00634</v>
      </c>
      <c r="D120" s="103">
        <f>IF('F4.2'!F117=0,"-",'F4.2'!F117)</f>
        <v>42256</v>
      </c>
      <c r="E120" s="28">
        <f>'F4.2'!H117</f>
        <v>5.7590000000000003</v>
      </c>
      <c r="F120" s="94">
        <f>'F4.2'!T117</f>
        <v>2.894304</v>
      </c>
      <c r="G120" s="94">
        <f>'F4.2'!AN117</f>
        <v>2.894304</v>
      </c>
      <c r="H120" s="94">
        <f t="shared" si="5"/>
        <v>0</v>
      </c>
      <c r="I120" s="94">
        <f>'F4.2'!U117</f>
        <v>0</v>
      </c>
      <c r="J120" s="94">
        <f>'F4.2'!AO117</f>
        <v>0</v>
      </c>
      <c r="K120" s="94"/>
      <c r="L120" s="94"/>
      <c r="M120" s="94">
        <f t="shared" si="6"/>
        <v>0</v>
      </c>
      <c r="N120" s="94">
        <f t="shared" si="7"/>
        <v>0</v>
      </c>
      <c r="O120" s="158">
        <f t="shared" si="8"/>
        <v>0</v>
      </c>
      <c r="P120" s="159">
        <f t="shared" si="9"/>
        <v>0</v>
      </c>
    </row>
    <row r="121" spans="1:16" s="57" customFormat="1" ht="31.5" hidden="1" outlineLevel="1" x14ac:dyDescent="0.25">
      <c r="A121" s="99">
        <f>'F4.2'!A118</f>
        <v>20.3</v>
      </c>
      <c r="B121" s="100" t="str">
        <f>'F4.2'!B118</f>
        <v>Bulldozer BD-155</v>
      </c>
      <c r="C121" s="99" t="str">
        <f>'F4.2'!D118</f>
        <v>MERC/Cell No. 1/CAPEX/ 20152016/00634</v>
      </c>
      <c r="D121" s="103">
        <f>IF('F4.2'!F118=0,"-",'F4.2'!F118)</f>
        <v>42256</v>
      </c>
      <c r="E121" s="28">
        <f>'F4.2'!H118</f>
        <v>5.12</v>
      </c>
      <c r="F121" s="94">
        <f>'F4.2'!T118</f>
        <v>7.9707386820000004</v>
      </c>
      <c r="G121" s="94">
        <f>'F4.2'!AN118</f>
        <v>7.9707386820000004</v>
      </c>
      <c r="H121" s="94">
        <f t="shared" si="5"/>
        <v>0</v>
      </c>
      <c r="I121" s="94">
        <f>'F4.2'!U118</f>
        <v>0</v>
      </c>
      <c r="J121" s="94">
        <f>'F4.2'!AO118</f>
        <v>0</v>
      </c>
      <c r="K121" s="94"/>
      <c r="L121" s="94"/>
      <c r="M121" s="94">
        <f t="shared" si="6"/>
        <v>0</v>
      </c>
      <c r="N121" s="94">
        <f t="shared" si="7"/>
        <v>0</v>
      </c>
      <c r="O121" s="158">
        <f t="shared" si="8"/>
        <v>0</v>
      </c>
      <c r="P121" s="159">
        <f t="shared" si="9"/>
        <v>0</v>
      </c>
    </row>
    <row r="122" spans="1:16" s="57" customFormat="1" ht="31.5" hidden="1" outlineLevel="1" x14ac:dyDescent="0.25">
      <c r="A122" s="99">
        <f>'F4.2'!A119</f>
        <v>20.399999999999999</v>
      </c>
      <c r="B122" s="100" t="str">
        <f>'F4.2'!B119</f>
        <v>Modification of wagon tippler CHP-A</v>
      </c>
      <c r="C122" s="99" t="str">
        <f>'F4.2'!D119</f>
        <v>MERC/Cell No. 1/CAPEX/ 20152016/00634</v>
      </c>
      <c r="D122" s="103">
        <f>IF('F4.2'!F119=0,"-",'F4.2'!F119)</f>
        <v>42256</v>
      </c>
      <c r="E122" s="28">
        <f>'F4.2'!H119</f>
        <v>3.8969999999999998</v>
      </c>
      <c r="F122" s="94">
        <f>'F4.2'!T119</f>
        <v>4.488435977</v>
      </c>
      <c r="G122" s="94">
        <f>'F4.2'!AN119</f>
        <v>4.488435977</v>
      </c>
      <c r="H122" s="94">
        <f t="shared" si="5"/>
        <v>0</v>
      </c>
      <c r="I122" s="94">
        <f>'F4.2'!U119</f>
        <v>0</v>
      </c>
      <c r="J122" s="94">
        <f>'F4.2'!AO119</f>
        <v>0</v>
      </c>
      <c r="K122" s="94"/>
      <c r="L122" s="94"/>
      <c r="M122" s="94">
        <f t="shared" si="6"/>
        <v>0</v>
      </c>
      <c r="N122" s="94">
        <f t="shared" si="7"/>
        <v>0</v>
      </c>
      <c r="O122" s="158">
        <f t="shared" si="8"/>
        <v>0</v>
      </c>
      <c r="P122" s="159">
        <f t="shared" si="9"/>
        <v>0</v>
      </c>
    </row>
    <row r="123" spans="1:16" s="57" customFormat="1" ht="31.5" hidden="1" outlineLevel="1" x14ac:dyDescent="0.25">
      <c r="A123" s="99">
        <f>'F4.2'!A120</f>
        <v>0</v>
      </c>
      <c r="B123" s="100" t="str">
        <f>'F4.2'!B120</f>
        <v>IDC</v>
      </c>
      <c r="C123" s="99" t="str">
        <f>'F4.2'!D120</f>
        <v>MERC/Cell No. 1/CAPEX/ 20152016/00634</v>
      </c>
      <c r="D123" s="103">
        <f>IF('F4.2'!F120=0,"-",'F4.2'!F120)</f>
        <v>42256</v>
      </c>
      <c r="E123" s="28">
        <f>'F4.2'!H120</f>
        <v>0.45</v>
      </c>
      <c r="F123" s="94">
        <f>'F4.2'!T120</f>
        <v>0</v>
      </c>
      <c r="G123" s="94">
        <f>'F4.2'!AN120</f>
        <v>0</v>
      </c>
      <c r="H123" s="94">
        <f t="shared" si="5"/>
        <v>0</v>
      </c>
      <c r="I123" s="94">
        <f>'F4.2'!U120</f>
        <v>0</v>
      </c>
      <c r="J123" s="94">
        <f>'F4.2'!AO120</f>
        <v>0</v>
      </c>
      <c r="K123" s="94"/>
      <c r="L123" s="94"/>
      <c r="M123" s="94">
        <f t="shared" si="6"/>
        <v>0</v>
      </c>
      <c r="N123" s="94">
        <f t="shared" si="7"/>
        <v>0</v>
      </c>
      <c r="O123" s="158">
        <f t="shared" si="8"/>
        <v>0</v>
      </c>
      <c r="P123" s="159">
        <f t="shared" si="9"/>
        <v>0</v>
      </c>
    </row>
    <row r="124" spans="1:16" ht="15.75" hidden="1" outlineLevel="1" x14ac:dyDescent="0.25">
      <c r="A124" s="238">
        <f>'F4.2'!A121</f>
        <v>21</v>
      </c>
      <c r="B124" s="239" t="str">
        <f>'F4.2'!B121</f>
        <v>Improvement in Electrical Systems</v>
      </c>
      <c r="C124" s="106" t="str">
        <f>'F4.2'!D121</f>
        <v>MERC/CAPEX/20162017/00192</v>
      </c>
      <c r="D124" s="147">
        <f>IF('F4.2'!F121=0,"-",'F4.2'!F121)</f>
        <v>42500</v>
      </c>
      <c r="E124" s="27">
        <f>'F4.2'!H121</f>
        <v>10.499999999999998</v>
      </c>
      <c r="F124" s="94">
        <f>'F4.2'!T121</f>
        <v>0</v>
      </c>
      <c r="G124" s="94">
        <f>'F4.2'!AN121</f>
        <v>0</v>
      </c>
      <c r="H124" s="94">
        <f t="shared" si="5"/>
        <v>0</v>
      </c>
      <c r="I124" s="94">
        <f>'F4.2'!U121</f>
        <v>0</v>
      </c>
      <c r="J124" s="94">
        <f>'F4.2'!AO121</f>
        <v>0</v>
      </c>
      <c r="K124" s="94"/>
      <c r="L124" s="94"/>
      <c r="M124" s="94">
        <f t="shared" si="6"/>
        <v>0</v>
      </c>
      <c r="N124" s="94">
        <f t="shared" si="7"/>
        <v>0</v>
      </c>
      <c r="O124" s="158">
        <f t="shared" si="8"/>
        <v>0</v>
      </c>
      <c r="P124" s="159">
        <f t="shared" si="9"/>
        <v>0</v>
      </c>
    </row>
    <row r="125" spans="1:16" s="57" customFormat="1" ht="31.5" hidden="1" outlineLevel="1" x14ac:dyDescent="0.25">
      <c r="A125" s="252">
        <f>'F4.2'!A122</f>
        <v>21.1</v>
      </c>
      <c r="B125" s="253" t="str">
        <f>'F4.2'!B122</f>
        <v>Station Battery set 1 &amp; 2 of 220V, 2190  AH Capacity (2V X 110 Cells) New type Make- Exide</v>
      </c>
      <c r="C125" s="99" t="str">
        <f>'F4.2'!D122</f>
        <v>MERC/CAPEX/20162017/00192</v>
      </c>
      <c r="D125" s="103">
        <f>IF('F4.2'!F122=0,"-",'F4.2'!F122)</f>
        <v>42500</v>
      </c>
      <c r="E125" s="28">
        <f>'F4.2'!H122</f>
        <v>2.71</v>
      </c>
      <c r="F125" s="94">
        <f>'F4.2'!T122</f>
        <v>3.7130741999999999</v>
      </c>
      <c r="G125" s="94">
        <f>'F4.2'!AN122</f>
        <v>3.7130741</v>
      </c>
      <c r="H125" s="94">
        <f t="shared" si="5"/>
        <v>9.9999999836342113E-8</v>
      </c>
      <c r="I125" s="94">
        <f>'F4.2'!U122</f>
        <v>0</v>
      </c>
      <c r="J125" s="94">
        <f>'F4.2'!AO122</f>
        <v>0</v>
      </c>
      <c r="K125" s="94"/>
      <c r="L125" s="94"/>
      <c r="M125" s="94">
        <f t="shared" si="6"/>
        <v>0</v>
      </c>
      <c r="N125" s="94">
        <f t="shared" si="7"/>
        <v>9.9999999836342113E-8</v>
      </c>
      <c r="O125" s="158">
        <f t="shared" si="8"/>
        <v>0</v>
      </c>
      <c r="P125" s="159">
        <f t="shared" si="9"/>
        <v>0</v>
      </c>
    </row>
    <row r="126" spans="1:16" s="57" customFormat="1" ht="31.5" hidden="1" outlineLevel="1" x14ac:dyDescent="0.25">
      <c r="A126" s="252">
        <f>'F4.2'!A123</f>
        <v>21.2</v>
      </c>
      <c r="B126" s="253" t="str">
        <f>'F4.2'!B123</f>
        <v>The G1 &amp; G2 Battery sets of 24V, 1825AH Capacity (13 Nos. cells X 2= 26 Nos. cells) plantetype Make- Exide</v>
      </c>
      <c r="C126" s="99" t="str">
        <f>'F4.2'!D123</f>
        <v>MERC/CAPEX/20162017/00192</v>
      </c>
      <c r="D126" s="103">
        <f>IF('F4.2'!F123=0,"-",'F4.2'!F123)</f>
        <v>42500</v>
      </c>
      <c r="E126" s="28">
        <f>'F4.2'!H123</f>
        <v>0.55000000000000004</v>
      </c>
      <c r="F126" s="94">
        <f>'F4.2'!T123</f>
        <v>0.53016459999999999</v>
      </c>
      <c r="G126" s="94">
        <f>'F4.2'!AN123</f>
        <v>0.53016459999999999</v>
      </c>
      <c r="H126" s="94">
        <f t="shared" si="5"/>
        <v>0</v>
      </c>
      <c r="I126" s="94">
        <f>'F4.2'!U123</f>
        <v>0</v>
      </c>
      <c r="J126" s="94">
        <f>'F4.2'!AO123</f>
        <v>0</v>
      </c>
      <c r="K126" s="94"/>
      <c r="L126" s="94"/>
      <c r="M126" s="94">
        <f t="shared" si="6"/>
        <v>0</v>
      </c>
      <c r="N126" s="94">
        <f t="shared" si="7"/>
        <v>0</v>
      </c>
      <c r="O126" s="158">
        <f t="shared" si="8"/>
        <v>0</v>
      </c>
      <c r="P126" s="159">
        <f t="shared" si="9"/>
        <v>0</v>
      </c>
    </row>
    <row r="127" spans="1:16" s="57" customFormat="1" ht="31.5" hidden="1" outlineLevel="1" x14ac:dyDescent="0.25">
      <c r="A127" s="252">
        <f>'F4.2'!A124</f>
        <v>21.3</v>
      </c>
      <c r="B127" s="253" t="str">
        <f>'F4.2'!B124</f>
        <v>Replacement of 6.6 KV HT breakers at Ash Handling Plant by 6.6 KV SF6 contactors  suitable for frequent ON/OFFs.</v>
      </c>
      <c r="C127" s="99" t="str">
        <f>'F4.2'!D124</f>
        <v>MERC/CAPEX/20162017/00192</v>
      </c>
      <c r="D127" s="103">
        <f>IF('F4.2'!F124=0,"-",'F4.2'!F124)</f>
        <v>42500</v>
      </c>
      <c r="E127" s="28">
        <f>'F4.2'!H124</f>
        <v>3.12</v>
      </c>
      <c r="F127" s="94">
        <f>'F4.2'!T124</f>
        <v>3.5539240080000001</v>
      </c>
      <c r="G127" s="94">
        <f>'F4.2'!AN124</f>
        <v>3.5539240080000001</v>
      </c>
      <c r="H127" s="94">
        <f t="shared" si="5"/>
        <v>0</v>
      </c>
      <c r="I127" s="94">
        <f>'F4.2'!U124</f>
        <v>0</v>
      </c>
      <c r="J127" s="94">
        <f>'F4.2'!AO124</f>
        <v>0</v>
      </c>
      <c r="K127" s="94"/>
      <c r="L127" s="94"/>
      <c r="M127" s="94">
        <f t="shared" si="6"/>
        <v>0</v>
      </c>
      <c r="N127" s="94">
        <f t="shared" si="7"/>
        <v>0</v>
      </c>
      <c r="O127" s="158">
        <f t="shared" si="8"/>
        <v>0</v>
      </c>
      <c r="P127" s="159">
        <f t="shared" si="9"/>
        <v>0</v>
      </c>
    </row>
    <row r="128" spans="1:16" s="57" customFormat="1" ht="31.5" hidden="1" outlineLevel="1" x14ac:dyDescent="0.25">
      <c r="A128" s="252">
        <f>'F4.2'!A125</f>
        <v>21.4</v>
      </c>
      <c r="B128" s="253" t="str">
        <f>'F4.2'!B125</f>
        <v>Micro-processor based flame scanners at Unit#3&amp;4 (210 MW)</v>
      </c>
      <c r="C128" s="99" t="str">
        <f>'F4.2'!D125</f>
        <v>MERC/CAPEX/20162017/00192</v>
      </c>
      <c r="D128" s="103">
        <f>IF('F4.2'!F125=0,"-",'F4.2'!F125)</f>
        <v>42500</v>
      </c>
      <c r="E128" s="28">
        <f>'F4.2'!H125</f>
        <v>2.34</v>
      </c>
      <c r="F128" s="94">
        <f>'F4.2'!T125</f>
        <v>3.1297609999999998</v>
      </c>
      <c r="G128" s="94">
        <f>'F4.2'!AN125</f>
        <v>3.1297609999999998</v>
      </c>
      <c r="H128" s="94">
        <f t="shared" si="5"/>
        <v>0</v>
      </c>
      <c r="I128" s="94">
        <f>'F4.2'!U125</f>
        <v>0.19437573600000002</v>
      </c>
      <c r="J128" s="94">
        <f>'F4.2'!AO125</f>
        <v>0.19437573600000002</v>
      </c>
      <c r="K128" s="94"/>
      <c r="L128" s="94"/>
      <c r="M128" s="94">
        <f t="shared" si="6"/>
        <v>0.19437573600000002</v>
      </c>
      <c r="N128" s="94">
        <f t="shared" si="7"/>
        <v>0</v>
      </c>
      <c r="O128" s="158">
        <f t="shared" si="8"/>
        <v>0</v>
      </c>
      <c r="P128" s="159">
        <f t="shared" si="9"/>
        <v>0.19437573600000002</v>
      </c>
    </row>
    <row r="129" spans="1:16" s="57" customFormat="1" ht="47.25" hidden="1" outlineLevel="1" x14ac:dyDescent="0.25">
      <c r="A129" s="252">
        <f>'F4.2'!A126</f>
        <v>21.5</v>
      </c>
      <c r="B129" s="253" t="str">
        <f>'F4.2'!B126</f>
        <v>Supply, erection and commissioning of Generator Protection scheme as per enclosed material schedule and scope of work for Unit-6</v>
      </c>
      <c r="C129" s="99" t="str">
        <f>'F4.2'!D126</f>
        <v>MERC/CAPEX/20162017/00192</v>
      </c>
      <c r="D129" s="103">
        <f>IF('F4.2'!F126=0,"-",'F4.2'!F126)</f>
        <v>42500</v>
      </c>
      <c r="E129" s="28">
        <f>'F4.2'!H126</f>
        <v>1.03</v>
      </c>
      <c r="F129" s="94">
        <f>'F4.2'!T126</f>
        <v>1.1915800000000001</v>
      </c>
      <c r="G129" s="94">
        <f>'F4.2'!AN126</f>
        <v>1.1915800000000001</v>
      </c>
      <c r="H129" s="94">
        <f t="shared" si="5"/>
        <v>0</v>
      </c>
      <c r="I129" s="94">
        <f>'F4.2'!U126</f>
        <v>0</v>
      </c>
      <c r="J129" s="94">
        <f>'F4.2'!AO126</f>
        <v>0</v>
      </c>
      <c r="K129" s="94"/>
      <c r="L129" s="94"/>
      <c r="M129" s="94">
        <f t="shared" si="6"/>
        <v>0</v>
      </c>
      <c r="N129" s="94">
        <f t="shared" si="7"/>
        <v>0</v>
      </c>
      <c r="O129" s="158">
        <f t="shared" si="8"/>
        <v>0</v>
      </c>
      <c r="P129" s="159">
        <f t="shared" si="9"/>
        <v>0</v>
      </c>
    </row>
    <row r="130" spans="1:16" s="57" customFormat="1" ht="15.75" hidden="1" outlineLevel="1" x14ac:dyDescent="0.25">
      <c r="A130" s="252">
        <f>'F4.2'!A127</f>
        <v>0</v>
      </c>
      <c r="B130" s="253" t="str">
        <f>'F4.2'!B127</f>
        <v>IDC</v>
      </c>
      <c r="C130" s="99" t="str">
        <f>'F4.2'!D127</f>
        <v>MERC/CAPEX/20162017/00192</v>
      </c>
      <c r="D130" s="103">
        <f>IF('F4.2'!F127=0,"-",'F4.2'!F127)</f>
        <v>42500</v>
      </c>
      <c r="E130" s="28">
        <f>'F4.2'!H127</f>
        <v>0.75</v>
      </c>
      <c r="F130" s="94">
        <f>'F4.2'!T127</f>
        <v>0</v>
      </c>
      <c r="G130" s="94">
        <f>'F4.2'!AN127</f>
        <v>0</v>
      </c>
      <c r="H130" s="94">
        <f t="shared" si="5"/>
        <v>0</v>
      </c>
      <c r="I130" s="94">
        <f>'F4.2'!U127</f>
        <v>0</v>
      </c>
      <c r="J130" s="94">
        <f>'F4.2'!AO127</f>
        <v>0</v>
      </c>
      <c r="K130" s="94"/>
      <c r="L130" s="94"/>
      <c r="M130" s="94">
        <f t="shared" si="6"/>
        <v>0</v>
      </c>
      <c r="N130" s="94">
        <f t="shared" si="7"/>
        <v>0</v>
      </c>
      <c r="O130" s="158">
        <f t="shared" si="8"/>
        <v>0</v>
      </c>
      <c r="P130" s="159">
        <f t="shared" si="9"/>
        <v>0</v>
      </c>
    </row>
    <row r="131" spans="1:16" ht="31.5" hidden="1" outlineLevel="1" x14ac:dyDescent="0.25">
      <c r="A131" s="238">
        <f>'F4.2'!A128</f>
        <v>22</v>
      </c>
      <c r="B131" s="239" t="str">
        <f>'F4.2'!B128</f>
        <v>Implementation of MPCB related ESP performance Improvement schemes at Chandrapur STPS Unit 3 to 7</v>
      </c>
      <c r="C131" s="25" t="str">
        <f>'F4.2'!D128</f>
        <v>MERC/CAPEX/20152016/00420</v>
      </c>
      <c r="D131" s="139">
        <f>IF('F4.2'!F128=0,"-",'F4.2'!F128)</f>
        <v>42584</v>
      </c>
      <c r="E131" s="27">
        <f>'F4.2'!H128</f>
        <v>18.170000000000002</v>
      </c>
      <c r="F131" s="94">
        <f>'F4.2'!T128</f>
        <v>0</v>
      </c>
      <c r="G131" s="94">
        <f>'F4.2'!AN128</f>
        <v>0</v>
      </c>
      <c r="H131" s="94">
        <f t="shared" si="5"/>
        <v>0</v>
      </c>
      <c r="I131" s="94">
        <f>'F4.2'!U128</f>
        <v>0</v>
      </c>
      <c r="J131" s="94">
        <f>'F4.2'!AO128</f>
        <v>0</v>
      </c>
      <c r="K131" s="94"/>
      <c r="L131" s="94"/>
      <c r="M131" s="94">
        <f t="shared" si="6"/>
        <v>0</v>
      </c>
      <c r="N131" s="94">
        <f t="shared" si="7"/>
        <v>0</v>
      </c>
      <c r="O131" s="158">
        <f t="shared" si="8"/>
        <v>0</v>
      </c>
      <c r="P131" s="159">
        <f t="shared" si="9"/>
        <v>0</v>
      </c>
    </row>
    <row r="132" spans="1:16" s="57" customFormat="1" ht="31.5" hidden="1" outlineLevel="1" x14ac:dyDescent="0.25">
      <c r="A132" s="252">
        <f>'F4.2'!A129</f>
        <v>22.1</v>
      </c>
      <c r="B132" s="253" t="str">
        <f>'F4.2'!B129</f>
        <v>Supply of internals of ESP. ( model-2FAA-5 X 32-13290-2) 1st &amp; 2nd fields in Unit #3 &amp; Works</v>
      </c>
      <c r="C132" s="29" t="str">
        <f>'F4.2'!D129</f>
        <v>MERC/CAPEX/20152016/00420</v>
      </c>
      <c r="D132" s="68">
        <f>IF('F4.2'!F129=0,"-",'F4.2'!F129)</f>
        <v>42584</v>
      </c>
      <c r="E132" s="28">
        <f>'F4.2'!H129</f>
        <v>4.6100000000000003</v>
      </c>
      <c r="F132" s="94">
        <f>'F4.2'!T129</f>
        <v>3.8048728999999999</v>
      </c>
      <c r="G132" s="94">
        <f>'F4.2'!AN129</f>
        <v>3.8048728999999999</v>
      </c>
      <c r="H132" s="94">
        <f t="shared" si="5"/>
        <v>0</v>
      </c>
      <c r="I132" s="94">
        <f>'F4.2'!U129</f>
        <v>0.10730581400000005</v>
      </c>
      <c r="J132" s="94">
        <f>'F4.2'!AO129</f>
        <v>0.10730581399999999</v>
      </c>
      <c r="K132" s="94"/>
      <c r="L132" s="94"/>
      <c r="M132" s="94">
        <f t="shared" si="6"/>
        <v>0.10730581399999999</v>
      </c>
      <c r="N132" s="94">
        <f t="shared" si="7"/>
        <v>0</v>
      </c>
      <c r="O132" s="158">
        <f t="shared" si="8"/>
        <v>0.10730581399999999</v>
      </c>
      <c r="P132" s="159">
        <f t="shared" si="9"/>
        <v>0</v>
      </c>
    </row>
    <row r="133" spans="1:16" s="57" customFormat="1" ht="31.5" hidden="1" outlineLevel="1" x14ac:dyDescent="0.25">
      <c r="A133" s="252">
        <f>'F4.2'!A130</f>
        <v>22.2</v>
      </c>
      <c r="B133" s="253" t="str">
        <f>'F4.2'!B130</f>
        <v>Supply of internals of ESP. ( model-2FAA-5 X 32-13290-2) 1st &amp; 2nd fields in Unit #4 &amp; Works</v>
      </c>
      <c r="C133" s="29" t="str">
        <f>'F4.2'!D130</f>
        <v>MERC/CAPEX/20152016/00420</v>
      </c>
      <c r="D133" s="68">
        <f>IF('F4.2'!F130=0,"-",'F4.2'!F130)</f>
        <v>42584</v>
      </c>
      <c r="E133" s="28">
        <f>'F4.2'!H130</f>
        <v>4.6100000000000003</v>
      </c>
      <c r="F133" s="94">
        <f>'F4.2'!T130</f>
        <v>0</v>
      </c>
      <c r="G133" s="94">
        <f>'F4.2'!AN130</f>
        <v>0</v>
      </c>
      <c r="H133" s="94">
        <f t="shared" si="5"/>
        <v>0</v>
      </c>
      <c r="I133" s="94">
        <f>'F4.2'!U130</f>
        <v>0</v>
      </c>
      <c r="J133" s="94">
        <f>'F4.2'!AO130</f>
        <v>0</v>
      </c>
      <c r="K133" s="94"/>
      <c r="L133" s="94"/>
      <c r="M133" s="94">
        <f t="shared" si="6"/>
        <v>0</v>
      </c>
      <c r="N133" s="94">
        <f t="shared" si="7"/>
        <v>0</v>
      </c>
      <c r="O133" s="158">
        <f t="shared" si="8"/>
        <v>0</v>
      </c>
      <c r="P133" s="159">
        <f t="shared" si="9"/>
        <v>0</v>
      </c>
    </row>
    <row r="134" spans="1:16" s="57" customFormat="1" ht="31.5" hidden="1" outlineLevel="1" x14ac:dyDescent="0.25">
      <c r="A134" s="252">
        <f>'F4.2'!A131</f>
        <v>22.3</v>
      </c>
      <c r="B134" s="253" t="str">
        <f>'F4.2'!B131</f>
        <v>Installation of SOx/ NOx analyzers for unit-3 to 7 along with all required hardware and software (Statutory requirement).</v>
      </c>
      <c r="C134" s="99" t="str">
        <f>'F4.2'!D131</f>
        <v>MERC/CAPEX/20152016/00420</v>
      </c>
      <c r="D134" s="103">
        <f>IF('F4.2'!F131=0,"-",'F4.2'!F131)</f>
        <v>42584</v>
      </c>
      <c r="E134" s="28">
        <f>'F4.2'!H131</f>
        <v>2.98</v>
      </c>
      <c r="F134" s="94">
        <f>'F4.2'!T131</f>
        <v>1.37732225</v>
      </c>
      <c r="G134" s="94">
        <f>'F4.2'!AN131</f>
        <v>1.37732225</v>
      </c>
      <c r="H134" s="94">
        <f t="shared" si="5"/>
        <v>0</v>
      </c>
      <c r="I134" s="94">
        <f>'F4.2'!U131</f>
        <v>0</v>
      </c>
      <c r="J134" s="94">
        <f>'F4.2'!AO131</f>
        <v>0</v>
      </c>
      <c r="K134" s="94"/>
      <c r="L134" s="94"/>
      <c r="M134" s="94">
        <f t="shared" si="6"/>
        <v>0</v>
      </c>
      <c r="N134" s="94">
        <f t="shared" si="7"/>
        <v>0</v>
      </c>
      <c r="O134" s="158">
        <f t="shared" si="8"/>
        <v>0</v>
      </c>
      <c r="P134" s="159">
        <f t="shared" si="9"/>
        <v>0</v>
      </c>
    </row>
    <row r="135" spans="1:16" s="57" customFormat="1" ht="63" hidden="1" outlineLevel="1" x14ac:dyDescent="0.25">
      <c r="A135" s="252">
        <f>'F4.2'!A132</f>
        <v>22.4</v>
      </c>
      <c r="B135" s="253" t="str">
        <f>'F4.2'!B132</f>
        <v>Design, Engineering, Supply, Erection and Commissioning of High pressure MIST/FOG Generating System at Track hopper, WT 1 &amp; 2 of 500MW, Crusher House, Transfer Points &amp; Bunker house of 500MW</v>
      </c>
      <c r="C135" s="29" t="str">
        <f>'F4.2'!D132</f>
        <v>MERC/CAPEX/20152016/00420</v>
      </c>
      <c r="D135" s="68">
        <f>IF('F4.2'!F132=0,"-",'F4.2'!F132)</f>
        <v>42584</v>
      </c>
      <c r="E135" s="28">
        <f>'F4.2'!H132</f>
        <v>5.37</v>
      </c>
      <c r="F135" s="94">
        <f>'F4.2'!T132</f>
        <v>4.4975699999999996</v>
      </c>
      <c r="G135" s="94">
        <f>'F4.2'!AN132</f>
        <v>0</v>
      </c>
      <c r="H135" s="94">
        <f t="shared" si="5"/>
        <v>4.4975699999999996</v>
      </c>
      <c r="I135" s="94">
        <f>'F4.2'!U132</f>
        <v>7.5239999999999974E-2</v>
      </c>
      <c r="J135" s="94">
        <f>'F4.2'!AO132</f>
        <v>4.5728099999999996</v>
      </c>
      <c r="K135" s="94"/>
      <c r="L135" s="94"/>
      <c r="M135" s="94">
        <f t="shared" si="6"/>
        <v>4.5728099999999996</v>
      </c>
      <c r="N135" s="94">
        <f t="shared" si="7"/>
        <v>0</v>
      </c>
      <c r="O135" s="158">
        <f t="shared" si="8"/>
        <v>4.5728099999999996</v>
      </c>
      <c r="P135" s="159">
        <f t="shared" si="9"/>
        <v>0</v>
      </c>
    </row>
    <row r="136" spans="1:16" s="57" customFormat="1" ht="15.75" hidden="1" outlineLevel="1" x14ac:dyDescent="0.25">
      <c r="A136" s="252">
        <f>'F4.2'!A133</f>
        <v>0</v>
      </c>
      <c r="B136" s="253" t="str">
        <f>'F4.2'!B133</f>
        <v>IDC</v>
      </c>
      <c r="C136" s="99" t="str">
        <f>'F4.2'!D133</f>
        <v>MERC/CAPEX/20152016/00420</v>
      </c>
      <c r="D136" s="103">
        <f>IF('F4.2'!F133=0,"-",'F4.2'!F133)</f>
        <v>42584</v>
      </c>
      <c r="E136" s="28">
        <f>'F4.2'!H133</f>
        <v>0.6</v>
      </c>
      <c r="F136" s="94">
        <f>'F4.2'!T133</f>
        <v>0</v>
      </c>
      <c r="G136" s="94">
        <f>'F4.2'!AN133</f>
        <v>0</v>
      </c>
      <c r="H136" s="94">
        <f t="shared" si="5"/>
        <v>0</v>
      </c>
      <c r="I136" s="94">
        <f>'F4.2'!U133</f>
        <v>0</v>
      </c>
      <c r="J136" s="94">
        <f>'F4.2'!AO133</f>
        <v>0</v>
      </c>
      <c r="K136" s="94"/>
      <c r="L136" s="94"/>
      <c r="M136" s="94">
        <f t="shared" si="6"/>
        <v>0</v>
      </c>
      <c r="N136" s="94">
        <f t="shared" si="7"/>
        <v>0</v>
      </c>
      <c r="O136" s="158">
        <f t="shared" si="8"/>
        <v>0</v>
      </c>
      <c r="P136" s="159">
        <f t="shared" si="9"/>
        <v>0</v>
      </c>
    </row>
    <row r="137" spans="1:16" ht="31.5" hidden="1" outlineLevel="1" x14ac:dyDescent="0.25">
      <c r="A137" s="106">
        <f>'F4.2'!A134</f>
        <v>23</v>
      </c>
      <c r="B137" s="107" t="str">
        <f>'F4.2'!B134</f>
        <v>Performance Improvement &amp; Life enhancement of 500MW CHP-B</v>
      </c>
      <c r="C137" s="106" t="str">
        <f>'F4.2'!D134</f>
        <v>MERC/CAPEX/20162017/01067</v>
      </c>
      <c r="D137" s="147">
        <f>IF('F4.2'!F134=0,"-",'F4.2'!F134)</f>
        <v>42702</v>
      </c>
      <c r="E137" s="27">
        <f>'F4.2'!H134</f>
        <v>18.78</v>
      </c>
      <c r="F137" s="94">
        <f>'F4.2'!T134</f>
        <v>0</v>
      </c>
      <c r="G137" s="94">
        <f>'F4.2'!AN134</f>
        <v>0</v>
      </c>
      <c r="H137" s="94">
        <f t="shared" si="5"/>
        <v>0</v>
      </c>
      <c r="I137" s="94">
        <f>'F4.2'!U134</f>
        <v>0</v>
      </c>
      <c r="J137" s="94">
        <f>'F4.2'!AO134</f>
        <v>0</v>
      </c>
      <c r="K137" s="94"/>
      <c r="L137" s="94"/>
      <c r="M137" s="94">
        <f t="shared" si="6"/>
        <v>0</v>
      </c>
      <c r="N137" s="94">
        <f t="shared" si="7"/>
        <v>0</v>
      </c>
      <c r="O137" s="158">
        <f t="shared" si="8"/>
        <v>0</v>
      </c>
      <c r="P137" s="159">
        <f t="shared" si="9"/>
        <v>0</v>
      </c>
    </row>
    <row r="138" spans="1:16" s="57" customFormat="1" ht="15.75" hidden="1" outlineLevel="1" x14ac:dyDescent="0.25">
      <c r="A138" s="99">
        <f>'F4.2'!A135</f>
        <v>23.1</v>
      </c>
      <c r="B138" s="100" t="str">
        <f>'F4.2'!B135</f>
        <v>Life Enhancement of Stacker reclaimer of CHP-B.</v>
      </c>
      <c r="C138" s="99" t="str">
        <f>'F4.2'!D135</f>
        <v>MERC/CAPEX/20162017/01067</v>
      </c>
      <c r="D138" s="103">
        <f>IF('F4.2'!F135=0,"-",'F4.2'!F135)</f>
        <v>42702</v>
      </c>
      <c r="E138" s="28">
        <f>'F4.2'!H135</f>
        <v>5.76</v>
      </c>
      <c r="F138" s="94">
        <f>'F4.2'!T135</f>
        <v>5.2949505139999999</v>
      </c>
      <c r="G138" s="94">
        <f>'F4.2'!AN135</f>
        <v>5.2949505139999999</v>
      </c>
      <c r="H138" s="94">
        <f t="shared" si="5"/>
        <v>0</v>
      </c>
      <c r="I138" s="94">
        <f>'F4.2'!U135</f>
        <v>0</v>
      </c>
      <c r="J138" s="94">
        <f>'F4.2'!AO135</f>
        <v>0</v>
      </c>
      <c r="K138" s="94"/>
      <c r="L138" s="94"/>
      <c r="M138" s="94">
        <f t="shared" si="6"/>
        <v>0</v>
      </c>
      <c r="N138" s="94">
        <f t="shared" si="7"/>
        <v>0</v>
      </c>
      <c r="O138" s="158">
        <f t="shared" si="8"/>
        <v>0</v>
      </c>
      <c r="P138" s="159">
        <f t="shared" si="9"/>
        <v>0</v>
      </c>
    </row>
    <row r="139" spans="1:16" s="57" customFormat="1" ht="31.5" hidden="1" outlineLevel="1" x14ac:dyDescent="0.25">
      <c r="A139" s="99">
        <f>'F4.2'!A136</f>
        <v>23.2</v>
      </c>
      <c r="B139" s="100" t="str">
        <f>'F4.2'!B136</f>
        <v>Renovation including replacement of hydraulic system of paddle feeder with up gradations at CHPB.</v>
      </c>
      <c r="C139" s="99" t="str">
        <f>'F4.2'!D136</f>
        <v>MERC/CAPEX/20162017/01067</v>
      </c>
      <c r="D139" s="103">
        <f>IF('F4.2'!F136=0,"-",'F4.2'!F136)</f>
        <v>42702</v>
      </c>
      <c r="E139" s="28">
        <f>'F4.2'!H136</f>
        <v>2.19</v>
      </c>
      <c r="F139" s="94">
        <f>'F4.2'!T136</f>
        <v>2.3147547999999998</v>
      </c>
      <c r="G139" s="94">
        <f>'F4.2'!AN136</f>
        <v>2.3147547999999998</v>
      </c>
      <c r="H139" s="94">
        <f t="shared" ref="H139:H202" si="10">F139-G139</f>
        <v>0</v>
      </c>
      <c r="I139" s="94">
        <f>'F4.2'!U136</f>
        <v>0</v>
      </c>
      <c r="J139" s="94">
        <f>'F4.2'!AO136</f>
        <v>0</v>
      </c>
      <c r="K139" s="94"/>
      <c r="L139" s="94"/>
      <c r="M139" s="94">
        <f t="shared" ref="M139:M202" si="11">SUM(J139:L139)</f>
        <v>0</v>
      </c>
      <c r="N139" s="94">
        <f t="shared" ref="N139:N202" si="12">H139+I139-M139</f>
        <v>0</v>
      </c>
      <c r="O139" s="158">
        <f t="shared" ref="O139:O198" si="13">MAX(0,IF(M139=0,0,IF(G139+M139&lt;E139,M139,E139-G139)))</f>
        <v>0</v>
      </c>
      <c r="P139" s="159">
        <f t="shared" ref="P139:P198" si="14">M139-O139</f>
        <v>0</v>
      </c>
    </row>
    <row r="140" spans="1:16" s="57" customFormat="1" ht="47.25" hidden="1" outlineLevel="1" x14ac:dyDescent="0.25">
      <c r="A140" s="99">
        <f>'F4.2'!A137</f>
        <v>23.3</v>
      </c>
      <c r="B140" s="100" t="str">
        <f>'F4.2'!B137</f>
        <v>Renovation of hydraulic system of wagon tippler and side arm charger with procurement of its essential spares at CHPB.</v>
      </c>
      <c r="C140" s="99" t="str">
        <f>'F4.2'!D137</f>
        <v>MERC/CAPEX/20162017/01067</v>
      </c>
      <c r="D140" s="103">
        <f>IF('F4.2'!F137=0,"-",'F4.2'!F137)</f>
        <v>42702</v>
      </c>
      <c r="E140" s="28">
        <f>'F4.2'!H137</f>
        <v>10.33</v>
      </c>
      <c r="F140" s="94">
        <f>'F4.2'!T137</f>
        <v>11.7941</v>
      </c>
      <c r="G140" s="94">
        <f>'F4.2'!AN137</f>
        <v>11.7941</v>
      </c>
      <c r="H140" s="94">
        <f t="shared" si="10"/>
        <v>0</v>
      </c>
      <c r="I140" s="94">
        <f>'F4.2'!U137</f>
        <v>0</v>
      </c>
      <c r="J140" s="94">
        <f>'F4.2'!AO137</f>
        <v>0</v>
      </c>
      <c r="K140" s="94"/>
      <c r="L140" s="94"/>
      <c r="M140" s="94">
        <f t="shared" si="11"/>
        <v>0</v>
      </c>
      <c r="N140" s="94">
        <f t="shared" si="12"/>
        <v>0</v>
      </c>
      <c r="O140" s="158">
        <f t="shared" si="13"/>
        <v>0</v>
      </c>
      <c r="P140" s="159">
        <f t="shared" si="14"/>
        <v>0</v>
      </c>
    </row>
    <row r="141" spans="1:16" s="57" customFormat="1" ht="15.75" hidden="1" outlineLevel="1" x14ac:dyDescent="0.25">
      <c r="A141" s="99">
        <f>'F4.2'!A138</f>
        <v>0</v>
      </c>
      <c r="B141" s="100" t="str">
        <f>'F4.2'!B138</f>
        <v>IDC</v>
      </c>
      <c r="C141" s="99" t="str">
        <f>'F4.2'!D138</f>
        <v>MERC/CAPEX/20162017/01067</v>
      </c>
      <c r="D141" s="103">
        <f>IF('F4.2'!F138=0,"-",'F4.2'!F138)</f>
        <v>42702</v>
      </c>
      <c r="E141" s="28">
        <f>'F4.2'!H138</f>
        <v>0.5</v>
      </c>
      <c r="F141" s="94">
        <f>'F4.2'!T138</f>
        <v>0</v>
      </c>
      <c r="G141" s="94">
        <f>'F4.2'!AN138</f>
        <v>0</v>
      </c>
      <c r="H141" s="94">
        <f t="shared" si="10"/>
        <v>0</v>
      </c>
      <c r="I141" s="94">
        <f>'F4.2'!U138</f>
        <v>0</v>
      </c>
      <c r="J141" s="94">
        <f>'F4.2'!AO138</f>
        <v>0</v>
      </c>
      <c r="K141" s="94"/>
      <c r="L141" s="94"/>
      <c r="M141" s="94">
        <f t="shared" si="11"/>
        <v>0</v>
      </c>
      <c r="N141" s="94">
        <f t="shared" si="12"/>
        <v>0</v>
      </c>
      <c r="O141" s="158">
        <f t="shared" si="13"/>
        <v>0</v>
      </c>
      <c r="P141" s="159">
        <f t="shared" si="14"/>
        <v>0</v>
      </c>
    </row>
    <row r="142" spans="1:16" ht="31.5" hidden="1" outlineLevel="1" x14ac:dyDescent="0.25">
      <c r="A142" s="106">
        <f>'F4.2'!A139</f>
        <v>24</v>
      </c>
      <c r="B142" s="107" t="str">
        <f>'F4.2'!B139</f>
        <v>Retrofitting of existing circuit breakers at Chandrapur STPS Unit-3, 4, 5, 6 and ODP-II</v>
      </c>
      <c r="C142" s="106" t="str">
        <f>'F4.2'!D139</f>
        <v>MERC/CAPEX/20162017/01475</v>
      </c>
      <c r="D142" s="147">
        <f>IF('F4.2'!F139=0,"-",'F4.2'!F139)</f>
        <v>42772</v>
      </c>
      <c r="E142" s="27">
        <f>'F4.2'!H139</f>
        <v>13.700000000000001</v>
      </c>
      <c r="F142" s="94">
        <f>'F4.2'!T139</f>
        <v>0</v>
      </c>
      <c r="G142" s="94">
        <f>'F4.2'!AN139</f>
        <v>0</v>
      </c>
      <c r="H142" s="94">
        <f t="shared" si="10"/>
        <v>0</v>
      </c>
      <c r="I142" s="94">
        <f>'F4.2'!U139</f>
        <v>0</v>
      </c>
      <c r="J142" s="94">
        <f>'F4.2'!AO139</f>
        <v>0</v>
      </c>
      <c r="K142" s="94"/>
      <c r="L142" s="94"/>
      <c r="M142" s="94">
        <f t="shared" si="11"/>
        <v>0</v>
      </c>
      <c r="N142" s="94">
        <f t="shared" si="12"/>
        <v>0</v>
      </c>
      <c r="O142" s="158">
        <f t="shared" si="13"/>
        <v>0</v>
      </c>
      <c r="P142" s="159">
        <f t="shared" si="14"/>
        <v>0</v>
      </c>
    </row>
    <row r="143" spans="1:16" s="57" customFormat="1" ht="31.5" hidden="1" outlineLevel="1" x14ac:dyDescent="0.25">
      <c r="A143" s="99">
        <f>'F4.2'!A140</f>
        <v>24.1</v>
      </c>
      <c r="B143" s="100" t="str">
        <f>'F4.2'!B140</f>
        <v>Retrofitting of existing Circuit breakers of AHP motor feeders at Unit # 5 &amp; 6</v>
      </c>
      <c r="C143" s="99" t="str">
        <f>'F4.2'!D140</f>
        <v>MERC/CAPEX/20162017/01475</v>
      </c>
      <c r="D143" s="103">
        <f>IF('F4.2'!F140=0,"-",'F4.2'!F140)</f>
        <v>42772</v>
      </c>
      <c r="E143" s="28">
        <f>'F4.2'!H140</f>
        <v>3.25</v>
      </c>
      <c r="F143" s="94">
        <f>'F4.2'!T140</f>
        <v>3.8744195499999998</v>
      </c>
      <c r="G143" s="94">
        <f>'F4.2'!AN140</f>
        <v>3.8744195500000003</v>
      </c>
      <c r="H143" s="94">
        <f t="shared" si="10"/>
        <v>0</v>
      </c>
      <c r="I143" s="94">
        <f>'F4.2'!U140</f>
        <v>0</v>
      </c>
      <c r="J143" s="94">
        <f>'F4.2'!AO140</f>
        <v>0</v>
      </c>
      <c r="K143" s="94"/>
      <c r="L143" s="94"/>
      <c r="M143" s="94">
        <f t="shared" si="11"/>
        <v>0</v>
      </c>
      <c r="N143" s="94">
        <f t="shared" si="12"/>
        <v>0</v>
      </c>
      <c r="O143" s="158">
        <f t="shared" si="13"/>
        <v>0</v>
      </c>
      <c r="P143" s="159">
        <f t="shared" si="14"/>
        <v>0</v>
      </c>
    </row>
    <row r="144" spans="1:16" s="57" customFormat="1" ht="31.5" hidden="1" outlineLevel="1" x14ac:dyDescent="0.25">
      <c r="A144" s="99">
        <f>'F4.2'!A141</f>
        <v>24.2</v>
      </c>
      <c r="B144" s="100" t="str">
        <f>'F4.2'!B141</f>
        <v>Retrofitting of existing Circuit breakers installed at Unit Boards at Unit –5  &amp; Aundha Pump House (ODP-II)</v>
      </c>
      <c r="C144" s="99" t="str">
        <f>'F4.2'!D141</f>
        <v>MERC/CAPEX/20162017/01475</v>
      </c>
      <c r="D144" s="103">
        <f>IF('F4.2'!F141=0,"-",'F4.2'!F141)</f>
        <v>42772</v>
      </c>
      <c r="E144" s="28">
        <f>'F4.2'!H141</f>
        <v>3.46</v>
      </c>
      <c r="F144" s="94">
        <f>'F4.2'!T141</f>
        <v>3.5522795499999997</v>
      </c>
      <c r="G144" s="94">
        <f>'F4.2'!AN141</f>
        <v>3.5522795500000002</v>
      </c>
      <c r="H144" s="94">
        <f t="shared" si="10"/>
        <v>0</v>
      </c>
      <c r="I144" s="94">
        <f>'F4.2'!U141</f>
        <v>0</v>
      </c>
      <c r="J144" s="94">
        <f>'F4.2'!AO141</f>
        <v>0</v>
      </c>
      <c r="K144" s="94"/>
      <c r="L144" s="94"/>
      <c r="M144" s="94">
        <f t="shared" si="11"/>
        <v>0</v>
      </c>
      <c r="N144" s="94">
        <f t="shared" si="12"/>
        <v>0</v>
      </c>
      <c r="O144" s="158">
        <f t="shared" si="13"/>
        <v>0</v>
      </c>
      <c r="P144" s="159">
        <f t="shared" si="14"/>
        <v>0</v>
      </c>
    </row>
    <row r="145" spans="1:16" s="57" customFormat="1" ht="31.5" hidden="1" outlineLevel="1" x14ac:dyDescent="0.25">
      <c r="A145" s="99">
        <f>'F4.2'!A142</f>
        <v>24.3</v>
      </c>
      <c r="B145" s="100" t="str">
        <f>'F4.2'!B142</f>
        <v xml:space="preserve">Retrofitting of existing Circuit breakers installed at Unit Boards at Unit –3&amp;4 </v>
      </c>
      <c r="C145" s="99" t="str">
        <f>'F4.2'!D142</f>
        <v>MERC/CAPEX/20162017/01475</v>
      </c>
      <c r="D145" s="103">
        <f>IF('F4.2'!F142=0,"-",'F4.2'!F142)</f>
        <v>42772</v>
      </c>
      <c r="E145" s="28">
        <f>'F4.2'!H142</f>
        <v>6.19</v>
      </c>
      <c r="F145" s="94">
        <f>'F4.2'!T142</f>
        <v>4.5767479</v>
      </c>
      <c r="G145" s="94">
        <f>'F4.2'!AN142</f>
        <v>4.5767479</v>
      </c>
      <c r="H145" s="94">
        <f t="shared" si="10"/>
        <v>0</v>
      </c>
      <c r="I145" s="94">
        <f>'F4.2'!U142</f>
        <v>0</v>
      </c>
      <c r="J145" s="94">
        <f>'F4.2'!AO142</f>
        <v>0</v>
      </c>
      <c r="K145" s="94"/>
      <c r="L145" s="94"/>
      <c r="M145" s="94">
        <f t="shared" si="11"/>
        <v>0</v>
      </c>
      <c r="N145" s="94">
        <f t="shared" si="12"/>
        <v>0</v>
      </c>
      <c r="O145" s="158">
        <f t="shared" si="13"/>
        <v>0</v>
      </c>
      <c r="P145" s="159">
        <f t="shared" si="14"/>
        <v>0</v>
      </c>
    </row>
    <row r="146" spans="1:16" s="57" customFormat="1" ht="15.75" hidden="1" outlineLevel="1" x14ac:dyDescent="0.25">
      <c r="A146" s="99">
        <f>'F4.2'!A143</f>
        <v>0</v>
      </c>
      <c r="B146" s="100" t="str">
        <f>'F4.2'!B143</f>
        <v>IDC</v>
      </c>
      <c r="C146" s="99" t="str">
        <f>'F4.2'!D143</f>
        <v>MERC/CAPEX/20162017/01475</v>
      </c>
      <c r="D146" s="103">
        <f>IF('F4.2'!F143=0,"-",'F4.2'!F143)</f>
        <v>42772</v>
      </c>
      <c r="E146" s="28">
        <f>'F4.2'!H143</f>
        <v>0.8</v>
      </c>
      <c r="F146" s="94">
        <f>'F4.2'!T143</f>
        <v>0</v>
      </c>
      <c r="G146" s="94">
        <f>'F4.2'!AN143</f>
        <v>0</v>
      </c>
      <c r="H146" s="94">
        <f t="shared" si="10"/>
        <v>0</v>
      </c>
      <c r="I146" s="94">
        <f>'F4.2'!U143</f>
        <v>0</v>
      </c>
      <c r="J146" s="94">
        <f>'F4.2'!AO143</f>
        <v>0</v>
      </c>
      <c r="K146" s="94"/>
      <c r="L146" s="94"/>
      <c r="M146" s="94">
        <f t="shared" si="11"/>
        <v>0</v>
      </c>
      <c r="N146" s="94">
        <f t="shared" si="12"/>
        <v>0</v>
      </c>
      <c r="O146" s="158">
        <f t="shared" si="13"/>
        <v>0</v>
      </c>
      <c r="P146" s="159">
        <f t="shared" si="14"/>
        <v>0</v>
      </c>
    </row>
    <row r="147" spans="1:16" ht="31.5" hidden="1" outlineLevel="1" x14ac:dyDescent="0.25">
      <c r="A147" s="238">
        <f>'F4.2'!A144</f>
        <v>25</v>
      </c>
      <c r="B147" s="239" t="str">
        <f>'F4.2'!B144</f>
        <v>Construction of Quarter Guard, Bachelor Accomodation &amp; Allied Structures in Phase I &amp; II for Induction of CISF Security</v>
      </c>
      <c r="C147" s="106" t="str">
        <f>'F4.2'!D144</f>
        <v>MERC/CAPEX/20162017/01269</v>
      </c>
      <c r="D147" s="147">
        <f>IF('F4.2'!F144=0,"-",'F4.2'!F144)</f>
        <v>42737</v>
      </c>
      <c r="E147" s="27">
        <f>'F4.2'!H144</f>
        <v>14.686</v>
      </c>
      <c r="F147" s="94">
        <f>'F4.2'!T144</f>
        <v>0</v>
      </c>
      <c r="G147" s="94">
        <f>'F4.2'!AN144</f>
        <v>0</v>
      </c>
      <c r="H147" s="94">
        <f t="shared" si="10"/>
        <v>0</v>
      </c>
      <c r="I147" s="94">
        <f>'F4.2'!U144</f>
        <v>0</v>
      </c>
      <c r="J147" s="94">
        <f>'F4.2'!AO144</f>
        <v>0</v>
      </c>
      <c r="K147" s="94"/>
      <c r="L147" s="94"/>
      <c r="M147" s="94">
        <f t="shared" si="11"/>
        <v>0</v>
      </c>
      <c r="N147" s="94">
        <f t="shared" si="12"/>
        <v>0</v>
      </c>
      <c r="O147" s="158">
        <f t="shared" si="13"/>
        <v>0</v>
      </c>
      <c r="P147" s="159">
        <f t="shared" si="14"/>
        <v>0</v>
      </c>
    </row>
    <row r="148" spans="1:16" s="57" customFormat="1" ht="31.5" hidden="1" outlineLevel="1" x14ac:dyDescent="0.25">
      <c r="A148" s="252">
        <f>'F4.2'!A145</f>
        <v>25.1</v>
      </c>
      <c r="B148" s="253" t="str">
        <f>'F4.2'!B145</f>
        <v>Construction of Quarter Guard, Bachelor Accomodation &amp; Allied Structures in Phase I &amp; II for Induction of CISF Security</v>
      </c>
      <c r="C148" s="99" t="str">
        <f>'F4.2'!D145</f>
        <v>MERC/CAPEX/20162017/01269</v>
      </c>
      <c r="D148" s="103">
        <f>IF('F4.2'!F145=0,"-",'F4.2'!F145)</f>
        <v>42737</v>
      </c>
      <c r="E148" s="28">
        <f>'F4.2'!H145</f>
        <v>14.686</v>
      </c>
      <c r="F148" s="94">
        <f>'F4.2'!T145</f>
        <v>12.166746632999999</v>
      </c>
      <c r="G148" s="94">
        <f>'F4.2'!AN145</f>
        <v>9.4180065000000006</v>
      </c>
      <c r="H148" s="94">
        <f t="shared" si="10"/>
        <v>2.7487401329999983</v>
      </c>
      <c r="I148" s="94">
        <f>'F4.2'!U145</f>
        <v>0</v>
      </c>
      <c r="J148" s="94">
        <f>'F4.2'!AO145</f>
        <v>2.594063717</v>
      </c>
      <c r="K148" s="94"/>
      <c r="L148" s="94"/>
      <c r="M148" s="94">
        <f t="shared" si="11"/>
        <v>2.594063717</v>
      </c>
      <c r="N148" s="94">
        <f t="shared" si="12"/>
        <v>0.15467641599999826</v>
      </c>
      <c r="O148" s="158">
        <f t="shared" si="13"/>
        <v>2.594063717</v>
      </c>
      <c r="P148" s="159">
        <f t="shared" si="14"/>
        <v>0</v>
      </c>
    </row>
    <row r="149" spans="1:16" ht="31.5" hidden="1" outlineLevel="1" x14ac:dyDescent="0.25">
      <c r="A149" s="238">
        <f>'F4.2'!A146</f>
        <v>26</v>
      </c>
      <c r="B149" s="239" t="str">
        <f>'F4.2'!B146</f>
        <v>Pipe Conveyor System for Transporting Coal from Bhatadi Coal Mine to Chandrapur STPS.</v>
      </c>
      <c r="C149" s="106" t="str">
        <f>'F4.2'!D146</f>
        <v>MERC/CAPEX/20172018/4171</v>
      </c>
      <c r="D149" s="147">
        <f>IF('F4.2'!F146=0,"-",'F4.2'!F146)</f>
        <v>42986</v>
      </c>
      <c r="E149" s="27">
        <f>'F4.2'!H146</f>
        <v>196.26</v>
      </c>
      <c r="F149" s="94">
        <f>'F4.2'!T146</f>
        <v>0</v>
      </c>
      <c r="G149" s="94">
        <f>'F4.2'!AN146</f>
        <v>0</v>
      </c>
      <c r="H149" s="94">
        <f t="shared" si="10"/>
        <v>0</v>
      </c>
      <c r="I149" s="94">
        <f>'F4.2'!U146</f>
        <v>0</v>
      </c>
      <c r="J149" s="94">
        <f>'F4.2'!AO146</f>
        <v>0</v>
      </c>
      <c r="K149" s="94"/>
      <c r="L149" s="94"/>
      <c r="M149" s="94">
        <f t="shared" si="11"/>
        <v>0</v>
      </c>
      <c r="N149" s="94">
        <f t="shared" si="12"/>
        <v>0</v>
      </c>
      <c r="O149" s="158">
        <f t="shared" si="13"/>
        <v>0</v>
      </c>
      <c r="P149" s="159">
        <f t="shared" si="14"/>
        <v>0</v>
      </c>
    </row>
    <row r="150" spans="1:16" s="57" customFormat="1" ht="31.5" hidden="1" outlineLevel="1" x14ac:dyDescent="0.25">
      <c r="A150" s="252">
        <f>'F4.2'!A147</f>
        <v>26.1</v>
      </c>
      <c r="B150" s="253" t="str">
        <f>'F4.2'!B147</f>
        <v>Pipe Conveyor System for Transporting Coal from Bhatadi Coal Mine to Chandrapur STPS.</v>
      </c>
      <c r="C150" s="99" t="str">
        <f>'F4.2'!D147</f>
        <v>MERC/CAPEX/20172018/4171</v>
      </c>
      <c r="D150" s="103">
        <f>IF('F4.2'!F147=0,"-",'F4.2'!F147)</f>
        <v>42986</v>
      </c>
      <c r="E150" s="28">
        <f>'F4.2'!H147</f>
        <v>196.26</v>
      </c>
      <c r="F150" s="94">
        <f>'F4.2'!T147</f>
        <v>254.5851452</v>
      </c>
      <c r="G150" s="94">
        <f>'F4.2'!AN147</f>
        <v>254.5851452</v>
      </c>
      <c r="H150" s="94">
        <f t="shared" si="10"/>
        <v>0</v>
      </c>
      <c r="I150" s="94">
        <f>'F4.2'!U147</f>
        <v>1.8581917349999912</v>
      </c>
      <c r="J150" s="94">
        <f>'F4.2'!AO147</f>
        <v>1.8581917350000001</v>
      </c>
      <c r="K150" s="94"/>
      <c r="L150" s="94"/>
      <c r="M150" s="94">
        <f t="shared" si="11"/>
        <v>1.8581917350000001</v>
      </c>
      <c r="N150" s="94">
        <f t="shared" si="12"/>
        <v>-8.8817841970012523E-15</v>
      </c>
      <c r="O150" s="158">
        <f t="shared" si="13"/>
        <v>0</v>
      </c>
      <c r="P150" s="159">
        <f t="shared" si="14"/>
        <v>1.8581917350000001</v>
      </c>
    </row>
    <row r="151" spans="1:16" ht="47.25" hidden="1" outlineLevel="1" x14ac:dyDescent="0.25">
      <c r="A151" s="106">
        <f>'F4.2'!A148</f>
        <v>27</v>
      </c>
      <c r="B151" s="107" t="str">
        <f>'F4.2'!B148</f>
        <v>Procurement &amp; replacement of Economizer upper assemblies of Unit-5,6 &amp; hot Reheater coil complete set of Unit-3 of CSTPS</v>
      </c>
      <c r="C151" s="106" t="str">
        <f>'F4.2'!D148</f>
        <v>MERC/CAPEX/20172018/4071</v>
      </c>
      <c r="D151" s="147">
        <f>IF('F4.2'!F148=0,"-",'F4.2'!F148)</f>
        <v>42965</v>
      </c>
      <c r="E151" s="31">
        <f>'F4.2'!H148</f>
        <v>25.27</v>
      </c>
      <c r="F151" s="94">
        <f>'F4.2'!T148</f>
        <v>0</v>
      </c>
      <c r="G151" s="94">
        <f>'F4.2'!AN148</f>
        <v>0</v>
      </c>
      <c r="H151" s="94">
        <f t="shared" si="10"/>
        <v>0</v>
      </c>
      <c r="I151" s="94">
        <f>'F4.2'!U148</f>
        <v>0</v>
      </c>
      <c r="J151" s="94">
        <f>'F4.2'!AO148</f>
        <v>0</v>
      </c>
      <c r="K151" s="94"/>
      <c r="L151" s="94"/>
      <c r="M151" s="94">
        <f t="shared" si="11"/>
        <v>0</v>
      </c>
      <c r="N151" s="94">
        <f t="shared" si="12"/>
        <v>0</v>
      </c>
      <c r="O151" s="158">
        <f t="shared" si="13"/>
        <v>0</v>
      </c>
      <c r="P151" s="159">
        <f t="shared" si="14"/>
        <v>0</v>
      </c>
    </row>
    <row r="152" spans="1:16" s="57" customFormat="1" ht="31.5" hidden="1" outlineLevel="1" x14ac:dyDescent="0.25">
      <c r="A152" s="99">
        <f>'F4.2'!A149</f>
        <v>27.1</v>
      </c>
      <c r="B152" s="100" t="str">
        <f>'F4.2'!B149</f>
        <v>supply &amp; replacement of Economizer Upper Assemblies of unit no.5 &amp; 6</v>
      </c>
      <c r="C152" s="99" t="str">
        <f>'F4.2'!D149</f>
        <v>MERC/CAPEX/20172018/4071</v>
      </c>
      <c r="D152" s="103">
        <f>IF('F4.2'!F149=0,"-",'F4.2'!F149)</f>
        <v>42965</v>
      </c>
      <c r="E152" s="28">
        <f>'F4.2'!H149</f>
        <v>18.25</v>
      </c>
      <c r="F152" s="94">
        <f>'F4.2'!T149</f>
        <v>8.2829930689999998</v>
      </c>
      <c r="G152" s="94">
        <f>'F4.2'!AN149</f>
        <v>8.2829930689999998</v>
      </c>
      <c r="H152" s="94">
        <f t="shared" si="10"/>
        <v>0</v>
      </c>
      <c r="I152" s="94">
        <f>'F4.2'!U149</f>
        <v>0</v>
      </c>
      <c r="J152" s="94">
        <f>'F4.2'!AO149</f>
        <v>0</v>
      </c>
      <c r="K152" s="94"/>
      <c r="L152" s="94"/>
      <c r="M152" s="94">
        <f t="shared" si="11"/>
        <v>0</v>
      </c>
      <c r="N152" s="94">
        <f t="shared" si="12"/>
        <v>0</v>
      </c>
      <c r="O152" s="158">
        <f t="shared" si="13"/>
        <v>0</v>
      </c>
      <c r="P152" s="159">
        <f t="shared" si="14"/>
        <v>0</v>
      </c>
    </row>
    <row r="153" spans="1:16" s="57" customFormat="1" ht="31.5" hidden="1" outlineLevel="1" x14ac:dyDescent="0.25">
      <c r="A153" s="99">
        <f>'F4.2'!A150</f>
        <v>27.2</v>
      </c>
      <c r="B153" s="100" t="str">
        <f>'F4.2'!B150</f>
        <v>Supply &amp; replacement of hot reheater coil complete set of Unit-3.</v>
      </c>
      <c r="C153" s="99" t="str">
        <f>'F4.2'!D150</f>
        <v>MERC/CAPEX/20172018/4071</v>
      </c>
      <c r="D153" s="103">
        <f>IF('F4.2'!F150=0,"-",'F4.2'!F150)</f>
        <v>42965</v>
      </c>
      <c r="E153" s="28">
        <f>'F4.2'!H150</f>
        <v>6.72</v>
      </c>
      <c r="F153" s="94">
        <f>'F4.2'!T150</f>
        <v>6.0757019999999997</v>
      </c>
      <c r="G153" s="94">
        <f>'F4.2'!AN150</f>
        <v>6.0757019999999997</v>
      </c>
      <c r="H153" s="94">
        <f t="shared" si="10"/>
        <v>0</v>
      </c>
      <c r="I153" s="94">
        <f>'F4.2'!U150</f>
        <v>0</v>
      </c>
      <c r="J153" s="94">
        <f>'F4.2'!AO150</f>
        <v>0</v>
      </c>
      <c r="K153" s="94"/>
      <c r="L153" s="94"/>
      <c r="M153" s="94">
        <f t="shared" si="11"/>
        <v>0</v>
      </c>
      <c r="N153" s="94">
        <f t="shared" si="12"/>
        <v>0</v>
      </c>
      <c r="O153" s="158">
        <f t="shared" si="13"/>
        <v>0</v>
      </c>
      <c r="P153" s="159">
        <f t="shared" si="14"/>
        <v>0</v>
      </c>
    </row>
    <row r="154" spans="1:16" s="57" customFormat="1" ht="15.75" hidden="1" outlineLevel="1" x14ac:dyDescent="0.25">
      <c r="A154" s="99">
        <f>'F4.2'!A151</f>
        <v>0</v>
      </c>
      <c r="B154" s="100" t="str">
        <f>'F4.2'!B151</f>
        <v>IDC</v>
      </c>
      <c r="C154" s="99" t="str">
        <f>'F4.2'!D151</f>
        <v>MERC/CAPEX/20172018/4071</v>
      </c>
      <c r="D154" s="103">
        <f>IF('F4.2'!F151=0,"-",'F4.2'!F151)</f>
        <v>42965</v>
      </c>
      <c r="E154" s="28">
        <f>'F4.2'!H151</f>
        <v>0.3</v>
      </c>
      <c r="F154" s="94">
        <f>'F4.2'!T151</f>
        <v>0</v>
      </c>
      <c r="G154" s="94">
        <f>'F4.2'!AN151</f>
        <v>0</v>
      </c>
      <c r="H154" s="94">
        <f t="shared" si="10"/>
        <v>0</v>
      </c>
      <c r="I154" s="94">
        <f>'F4.2'!U151</f>
        <v>0</v>
      </c>
      <c r="J154" s="94">
        <f>'F4.2'!AO151</f>
        <v>0</v>
      </c>
      <c r="K154" s="94"/>
      <c r="L154" s="94"/>
      <c r="M154" s="94">
        <f t="shared" si="11"/>
        <v>0</v>
      </c>
      <c r="N154" s="94">
        <f t="shared" si="12"/>
        <v>0</v>
      </c>
      <c r="O154" s="158">
        <f t="shared" si="13"/>
        <v>0</v>
      </c>
      <c r="P154" s="159">
        <f t="shared" si="14"/>
        <v>0</v>
      </c>
    </row>
    <row r="155" spans="1:16" ht="47.25" hidden="1" outlineLevel="1" x14ac:dyDescent="0.25">
      <c r="A155" s="106">
        <f>'F4.2'!A152</f>
        <v>28</v>
      </c>
      <c r="B155" s="107" t="str">
        <f>'F4.2'!B152</f>
        <v xml:space="preserve">Replacement of H2 Generator with new Hydrogen Generator (Non Asbestos Design), procurement of 3-phase TR sets for stage II &amp; other electrical items for ORC at Chandrapur STPS.” </v>
      </c>
      <c r="C155" s="25" t="str">
        <f>'F4.2'!D152</f>
        <v>MERC/CAPEX/20172018/4686</v>
      </c>
      <c r="D155" s="139">
        <f>IF('F4.2'!F152=0,"-",'F4.2'!F152)</f>
        <v>43054</v>
      </c>
      <c r="E155" s="27">
        <f>'F4.2'!H152</f>
        <v>12.456</v>
      </c>
      <c r="F155" s="94">
        <f>'F4.2'!T152</f>
        <v>0</v>
      </c>
      <c r="G155" s="94">
        <f>'F4.2'!AN152</f>
        <v>0</v>
      </c>
      <c r="H155" s="94">
        <f t="shared" si="10"/>
        <v>0</v>
      </c>
      <c r="I155" s="94">
        <f>'F4.2'!U152</f>
        <v>0</v>
      </c>
      <c r="J155" s="94">
        <f>'F4.2'!AO152</f>
        <v>0</v>
      </c>
      <c r="K155" s="94"/>
      <c r="L155" s="94"/>
      <c r="M155" s="94">
        <f t="shared" si="11"/>
        <v>0</v>
      </c>
      <c r="N155" s="94">
        <f t="shared" si="12"/>
        <v>0</v>
      </c>
      <c r="O155" s="158">
        <f t="shared" si="13"/>
        <v>0</v>
      </c>
      <c r="P155" s="159">
        <f t="shared" si="14"/>
        <v>0</v>
      </c>
    </row>
    <row r="156" spans="1:16" s="57" customFormat="1" ht="31.5" hidden="1" outlineLevel="1" x14ac:dyDescent="0.25">
      <c r="A156" s="99">
        <f>'F4.2'!A153</f>
        <v>28.1</v>
      </c>
      <c r="B156" s="100" t="str">
        <f>'F4.2'!B153</f>
        <v>Supply, Installation &amp; Commissioning of   Hydrogen Generator Model : HMXT 200 (Non Asbestos Design)</v>
      </c>
      <c r="C156" s="99" t="str">
        <f>'F4.2'!D153</f>
        <v>MERC/CAPEX/20172018/4686</v>
      </c>
      <c r="D156" s="103">
        <f>IF('F4.2'!F153=0,"-",'F4.2'!F153)</f>
        <v>43054</v>
      </c>
      <c r="E156" s="28">
        <f>'F4.2'!H153</f>
        <v>10.36</v>
      </c>
      <c r="F156" s="94">
        <f>'F4.2'!T153</f>
        <v>11.5757999</v>
      </c>
      <c r="G156" s="94">
        <f>'F4.2'!AN153</f>
        <v>11.5757999</v>
      </c>
      <c r="H156" s="94">
        <f t="shared" si="10"/>
        <v>0</v>
      </c>
      <c r="I156" s="94">
        <f>'F4.2'!U153</f>
        <v>0</v>
      </c>
      <c r="J156" s="94">
        <f>'F4.2'!AO153</f>
        <v>0</v>
      </c>
      <c r="K156" s="94"/>
      <c r="L156" s="94"/>
      <c r="M156" s="94">
        <f t="shared" si="11"/>
        <v>0</v>
      </c>
      <c r="N156" s="94">
        <f t="shared" si="12"/>
        <v>0</v>
      </c>
      <c r="O156" s="158">
        <f t="shared" si="13"/>
        <v>0</v>
      </c>
      <c r="P156" s="159">
        <f t="shared" si="14"/>
        <v>0</v>
      </c>
    </row>
    <row r="157" spans="1:16" s="57" customFormat="1" ht="31.5" hidden="1" outlineLevel="1" x14ac:dyDescent="0.25">
      <c r="A157" s="99">
        <f>'F4.2'!A154</f>
        <v>28.2</v>
      </c>
      <c r="B157" s="100" t="str">
        <f>'F4.2'!B154</f>
        <v>Supply of 3 phase high frequency T-R sets for replacement of T-R sets of ESP Stg-II</v>
      </c>
      <c r="C157" s="29" t="str">
        <f>'F4.2'!D154</f>
        <v>MERC/CAPEX/20172018/4686</v>
      </c>
      <c r="D157" s="68">
        <f>IF('F4.2'!F154=0,"-",'F4.2'!F154)</f>
        <v>43054</v>
      </c>
      <c r="E157" s="28">
        <f>'F4.2'!H154</f>
        <v>0.63</v>
      </c>
      <c r="F157" s="94">
        <f>'F4.2'!T154</f>
        <v>0</v>
      </c>
      <c r="G157" s="94">
        <f>'F4.2'!AN154</f>
        <v>0</v>
      </c>
      <c r="H157" s="94">
        <f t="shared" si="10"/>
        <v>0</v>
      </c>
      <c r="I157" s="94">
        <f>'F4.2'!U154</f>
        <v>0</v>
      </c>
      <c r="J157" s="94">
        <f>'F4.2'!AO154</f>
        <v>0</v>
      </c>
      <c r="K157" s="94"/>
      <c r="L157" s="94"/>
      <c r="M157" s="94">
        <f t="shared" si="11"/>
        <v>0</v>
      </c>
      <c r="N157" s="94">
        <f t="shared" si="12"/>
        <v>0</v>
      </c>
      <c r="O157" s="158">
        <f t="shared" si="13"/>
        <v>0</v>
      </c>
      <c r="P157" s="159">
        <f t="shared" si="14"/>
        <v>0</v>
      </c>
    </row>
    <row r="158" spans="1:16" s="57" customFormat="1" ht="31.5" hidden="1" outlineLevel="1" x14ac:dyDescent="0.25">
      <c r="A158" s="99">
        <f>'F4.2'!A155</f>
        <v>28.3</v>
      </c>
      <c r="B158" s="100" t="str">
        <f>'F4.2'!B155</f>
        <v>Replacement of HPSV High Mast Towers by Stadium LED  High Mast at ORC ground CSTPS Chandrapur</v>
      </c>
      <c r="C158" s="99" t="str">
        <f>'F4.2'!D155</f>
        <v>MERC/CAPEX/20172018/4686</v>
      </c>
      <c r="D158" s="103">
        <f>IF('F4.2'!F155=0,"-",'F4.2'!F155)</f>
        <v>43054</v>
      </c>
      <c r="E158" s="28">
        <f>'F4.2'!H155</f>
        <v>0.53600000000000003</v>
      </c>
      <c r="F158" s="94">
        <f>'F4.2'!T155</f>
        <v>0.51656219999999997</v>
      </c>
      <c r="G158" s="94">
        <f>'F4.2'!AN155</f>
        <v>0.51656219999999997</v>
      </c>
      <c r="H158" s="94">
        <f t="shared" si="10"/>
        <v>0</v>
      </c>
      <c r="I158" s="94">
        <f>'F4.2'!U155</f>
        <v>0</v>
      </c>
      <c r="J158" s="94">
        <f>'F4.2'!AO155</f>
        <v>0</v>
      </c>
      <c r="K158" s="94"/>
      <c r="L158" s="94"/>
      <c r="M158" s="94">
        <f t="shared" si="11"/>
        <v>0</v>
      </c>
      <c r="N158" s="94">
        <f t="shared" si="12"/>
        <v>0</v>
      </c>
      <c r="O158" s="158">
        <f t="shared" si="13"/>
        <v>0</v>
      </c>
      <c r="P158" s="159">
        <f t="shared" si="14"/>
        <v>0</v>
      </c>
    </row>
    <row r="159" spans="1:16" s="57" customFormat="1" ht="15.75" hidden="1" outlineLevel="1" x14ac:dyDescent="0.25">
      <c r="A159" s="99">
        <f>'F4.2'!A156</f>
        <v>0</v>
      </c>
      <c r="B159" s="100" t="str">
        <f>'F4.2'!B156</f>
        <v>IDC</v>
      </c>
      <c r="C159" s="99" t="str">
        <f>'F4.2'!D156</f>
        <v>MERC/CAPEX/20172018/4686</v>
      </c>
      <c r="D159" s="103">
        <f>IF('F4.2'!F156=0,"-",'F4.2'!F156)</f>
        <v>43054</v>
      </c>
      <c r="E159" s="28">
        <f>'F4.2'!H156</f>
        <v>0.93</v>
      </c>
      <c r="F159" s="94">
        <f>'F4.2'!T156</f>
        <v>0</v>
      </c>
      <c r="G159" s="94">
        <f>'F4.2'!AN156</f>
        <v>0</v>
      </c>
      <c r="H159" s="94">
        <f t="shared" si="10"/>
        <v>0</v>
      </c>
      <c r="I159" s="94">
        <f>'F4.2'!U156</f>
        <v>0</v>
      </c>
      <c r="J159" s="94">
        <f>'F4.2'!AO156</f>
        <v>0</v>
      </c>
      <c r="K159" s="94"/>
      <c r="L159" s="94"/>
      <c r="M159" s="94">
        <f t="shared" si="11"/>
        <v>0</v>
      </c>
      <c r="N159" s="94">
        <f t="shared" si="12"/>
        <v>0</v>
      </c>
      <c r="O159" s="158">
        <f t="shared" si="13"/>
        <v>0</v>
      </c>
      <c r="P159" s="159">
        <f t="shared" si="14"/>
        <v>0</v>
      </c>
    </row>
    <row r="160" spans="1:16" ht="63" hidden="1" outlineLevel="1" x14ac:dyDescent="0.25">
      <c r="A160" s="106">
        <f>'F4.2'!A157</f>
        <v>29</v>
      </c>
      <c r="B160" s="107" t="str">
        <f>'F4.2'!B157</f>
        <v>Procurement of Boiler Feed Booster Pumps to improve availability &amp; performance of feed system, moving blades for LPT &amp; Condenser Tubes of (3 x 500 MW) Units at Chandrapur STPS</v>
      </c>
      <c r="C160" s="106" t="str">
        <f>'F4.2'!D157</f>
        <v>MERC/CAPEX/20172018/0272</v>
      </c>
      <c r="D160" s="147">
        <f>IF('F4.2'!F157=0,"-",'F4.2'!F157)</f>
        <v>43154</v>
      </c>
      <c r="E160" s="27">
        <f>'F4.2'!H157</f>
        <v>15.489999999999998</v>
      </c>
      <c r="F160" s="94">
        <f>'F4.2'!T157</f>
        <v>0</v>
      </c>
      <c r="G160" s="94">
        <f>'F4.2'!AN157</f>
        <v>0</v>
      </c>
      <c r="H160" s="94">
        <f t="shared" si="10"/>
        <v>0</v>
      </c>
      <c r="I160" s="94">
        <f>'F4.2'!U157</f>
        <v>0</v>
      </c>
      <c r="J160" s="94">
        <f>'F4.2'!AO157</f>
        <v>0</v>
      </c>
      <c r="K160" s="94"/>
      <c r="L160" s="94"/>
      <c r="M160" s="94">
        <f t="shared" si="11"/>
        <v>0</v>
      </c>
      <c r="N160" s="94">
        <f t="shared" si="12"/>
        <v>0</v>
      </c>
      <c r="O160" s="158">
        <f t="shared" si="13"/>
        <v>0</v>
      </c>
      <c r="P160" s="159">
        <f t="shared" si="14"/>
        <v>0</v>
      </c>
    </row>
    <row r="161" spans="1:16" s="57" customFormat="1" ht="47.25" hidden="1" outlineLevel="1" x14ac:dyDescent="0.25">
      <c r="A161" s="99">
        <f>'F4.2'!A158</f>
        <v>29.1</v>
      </c>
      <c r="B161" s="100" t="str">
        <f>'F4.2'!B158</f>
        <v>Procurement of Boiler Feed Booster pumps to improve availability and performance of Feed system of 500 MW Unit-5, 6 &amp; 7 at CSTPS, Chandrapur</v>
      </c>
      <c r="C161" s="99" t="str">
        <f>'F4.2'!D158</f>
        <v>MERC/CAPEX/20172018/0272</v>
      </c>
      <c r="D161" s="103">
        <f>IF('F4.2'!F158=0,"-",'F4.2'!F158)</f>
        <v>43154</v>
      </c>
      <c r="E161" s="28">
        <f>'F4.2'!H158</f>
        <v>2.0099999999999998</v>
      </c>
      <c r="F161" s="94">
        <f>'F4.2'!T158</f>
        <v>2.1150194</v>
      </c>
      <c r="G161" s="94">
        <f>'F4.2'!AN158</f>
        <v>2.1150194</v>
      </c>
      <c r="H161" s="94">
        <f t="shared" si="10"/>
        <v>0</v>
      </c>
      <c r="I161" s="94">
        <f>'F4.2'!U158</f>
        <v>0</v>
      </c>
      <c r="J161" s="94">
        <f>'F4.2'!AO158</f>
        <v>0</v>
      </c>
      <c r="K161" s="94"/>
      <c r="L161" s="94"/>
      <c r="M161" s="94">
        <f t="shared" si="11"/>
        <v>0</v>
      </c>
      <c r="N161" s="94">
        <f t="shared" si="12"/>
        <v>0</v>
      </c>
      <c r="O161" s="158">
        <f t="shared" si="13"/>
        <v>0</v>
      </c>
      <c r="P161" s="159">
        <f t="shared" si="14"/>
        <v>0</v>
      </c>
    </row>
    <row r="162" spans="1:16" s="57" customFormat="1" ht="31.5" hidden="1" outlineLevel="1" x14ac:dyDescent="0.25">
      <c r="A162" s="99">
        <f>'F4.2'!A159</f>
        <v>29.2</v>
      </c>
      <c r="B162" s="100" t="str">
        <f>'F4.2'!B159</f>
        <v>Procurement of moving blades for 500 MW Unit-5, 6 &amp; 7 LPT at CSTPS, Chandrapur</v>
      </c>
      <c r="C162" s="99" t="str">
        <f>'F4.2'!D159</f>
        <v>MERC/CAPEX/20172018/0272</v>
      </c>
      <c r="D162" s="103">
        <f>IF('F4.2'!F159=0,"-",'F4.2'!F159)</f>
        <v>43154</v>
      </c>
      <c r="E162" s="28">
        <f>'F4.2'!H159</f>
        <v>3.34</v>
      </c>
      <c r="F162" s="94">
        <f>'F4.2'!T159</f>
        <v>1.9274450000000001</v>
      </c>
      <c r="G162" s="94">
        <f>'F4.2'!AN159</f>
        <v>1.9274450000000001</v>
      </c>
      <c r="H162" s="94">
        <f t="shared" si="10"/>
        <v>0</v>
      </c>
      <c r="I162" s="94">
        <f>'F4.2'!U159</f>
        <v>0</v>
      </c>
      <c r="J162" s="94">
        <f>'F4.2'!AO159</f>
        <v>0</v>
      </c>
      <c r="K162" s="94"/>
      <c r="L162" s="94"/>
      <c r="M162" s="94">
        <f t="shared" si="11"/>
        <v>0</v>
      </c>
      <c r="N162" s="94">
        <f t="shared" si="12"/>
        <v>0</v>
      </c>
      <c r="O162" s="158">
        <f t="shared" si="13"/>
        <v>0</v>
      </c>
      <c r="P162" s="159">
        <f t="shared" si="14"/>
        <v>0</v>
      </c>
    </row>
    <row r="163" spans="1:16" s="57" customFormat="1" ht="31.5" hidden="1" outlineLevel="1" x14ac:dyDescent="0.25">
      <c r="A163" s="99">
        <f>'F4.2'!A160</f>
        <v>29.3</v>
      </c>
      <c r="B163" s="100" t="str">
        <f>'F4.2'!B160</f>
        <v>Procurement &amp; Replacement of Condenser Tubes in 500MW, Unit-7 at CSTPS, Chandrapur</v>
      </c>
      <c r="C163" s="99" t="str">
        <f>'F4.2'!D160</f>
        <v>MERC/CAPEX/20172018/0272</v>
      </c>
      <c r="D163" s="103">
        <f>IF('F4.2'!F160=0,"-",'F4.2'!F160)</f>
        <v>43154</v>
      </c>
      <c r="E163" s="28">
        <f>'F4.2'!H160</f>
        <v>9.02</v>
      </c>
      <c r="F163" s="94">
        <f>'F4.2'!T160</f>
        <v>8.8301990999999997</v>
      </c>
      <c r="G163" s="94">
        <f>'F4.2'!AN160</f>
        <v>8.8301990999999997</v>
      </c>
      <c r="H163" s="94">
        <f t="shared" si="10"/>
        <v>0</v>
      </c>
      <c r="I163" s="94">
        <f>'F4.2'!U160</f>
        <v>0</v>
      </c>
      <c r="J163" s="94">
        <f>'F4.2'!AO160</f>
        <v>0</v>
      </c>
      <c r="K163" s="94"/>
      <c r="L163" s="94"/>
      <c r="M163" s="94">
        <f t="shared" si="11"/>
        <v>0</v>
      </c>
      <c r="N163" s="94">
        <f t="shared" si="12"/>
        <v>0</v>
      </c>
      <c r="O163" s="158">
        <f t="shared" si="13"/>
        <v>0</v>
      </c>
      <c r="P163" s="159">
        <f t="shared" si="14"/>
        <v>0</v>
      </c>
    </row>
    <row r="164" spans="1:16" s="57" customFormat="1" ht="15.75" hidden="1" outlineLevel="1" x14ac:dyDescent="0.25">
      <c r="A164" s="99">
        <f>'F4.2'!A161</f>
        <v>0</v>
      </c>
      <c r="B164" s="100" t="str">
        <f>'F4.2'!B161</f>
        <v>IDC</v>
      </c>
      <c r="C164" s="99" t="str">
        <f>'F4.2'!D161</f>
        <v>MERC/CAPEX/20172018/0272</v>
      </c>
      <c r="D164" s="103">
        <f>IF('F4.2'!F161=0,"-",'F4.2'!F161)</f>
        <v>43154</v>
      </c>
      <c r="E164" s="28">
        <f>'F4.2'!H161</f>
        <v>1.1200000000000001</v>
      </c>
      <c r="F164" s="94">
        <f>'F4.2'!T161</f>
        <v>0</v>
      </c>
      <c r="G164" s="94">
        <f>'F4.2'!AN161</f>
        <v>0</v>
      </c>
      <c r="H164" s="94">
        <f t="shared" si="10"/>
        <v>0</v>
      </c>
      <c r="I164" s="94">
        <f>'F4.2'!U161</f>
        <v>0</v>
      </c>
      <c r="J164" s="94">
        <f>'F4.2'!AO161</f>
        <v>0</v>
      </c>
      <c r="K164" s="94"/>
      <c r="L164" s="94"/>
      <c r="M164" s="94">
        <f t="shared" si="11"/>
        <v>0</v>
      </c>
      <c r="N164" s="94">
        <f t="shared" si="12"/>
        <v>0</v>
      </c>
      <c r="O164" s="158">
        <f t="shared" si="13"/>
        <v>0</v>
      </c>
      <c r="P164" s="159">
        <f t="shared" si="14"/>
        <v>0</v>
      </c>
    </row>
    <row r="165" spans="1:16" ht="15.75" hidden="1" outlineLevel="1" x14ac:dyDescent="0.25">
      <c r="A165" s="238">
        <f>'F4.2'!A162</f>
        <v>30</v>
      </c>
      <c r="B165" s="239" t="str">
        <f>'F4.2'!B162</f>
        <v>Renovation &amp; Beautification of Colony at Chandrapur STPS</v>
      </c>
      <c r="C165" s="25" t="str">
        <f>'F4.2'!D162</f>
        <v>MERC/CAPEX/20182019/0644</v>
      </c>
      <c r="D165" s="139">
        <f>IF('F4.2'!F162=0,"-",'F4.2'!F162)</f>
        <v>43238</v>
      </c>
      <c r="E165" s="27">
        <f>'F4.2'!H162</f>
        <v>117.57</v>
      </c>
      <c r="F165" s="94">
        <f>'F4.2'!T162</f>
        <v>0</v>
      </c>
      <c r="G165" s="94">
        <f>'F4.2'!AN162</f>
        <v>0</v>
      </c>
      <c r="H165" s="94">
        <f t="shared" si="10"/>
        <v>0</v>
      </c>
      <c r="I165" s="94">
        <f>'F4.2'!U162</f>
        <v>0</v>
      </c>
      <c r="J165" s="94">
        <f>'F4.2'!AO162</f>
        <v>0</v>
      </c>
      <c r="K165" s="94"/>
      <c r="L165" s="94"/>
      <c r="M165" s="94">
        <f t="shared" si="11"/>
        <v>0</v>
      </c>
      <c r="N165" s="94">
        <f t="shared" si="12"/>
        <v>0</v>
      </c>
      <c r="O165" s="158">
        <f t="shared" si="13"/>
        <v>0</v>
      </c>
      <c r="P165" s="159">
        <f t="shared" si="14"/>
        <v>0</v>
      </c>
    </row>
    <row r="166" spans="1:16" s="57" customFormat="1" ht="31.5" hidden="1" outlineLevel="1" x14ac:dyDescent="0.25">
      <c r="A166" s="252">
        <f>'F4.2'!A163</f>
        <v>30.1</v>
      </c>
      <c r="B166" s="253" t="str">
        <f>'F4.2'!B163</f>
        <v>Face- lifting and Renovation of staff quarters &amp; related work at CSTPS, Chandrapur</v>
      </c>
      <c r="C166" s="99" t="str">
        <f>'F4.2'!D163</f>
        <v>MERC/CAPEX/20182019/0644</v>
      </c>
      <c r="D166" s="103">
        <f>IF('F4.2'!F163=0,"-",'F4.2'!F163)</f>
        <v>43238</v>
      </c>
      <c r="E166" s="28">
        <f>'F4.2'!H163</f>
        <v>82.6</v>
      </c>
      <c r="F166" s="94">
        <f>'F4.2'!T163</f>
        <v>81.733041562000011</v>
      </c>
      <c r="G166" s="94">
        <f>'F4.2'!AN163</f>
        <v>74.318862700000011</v>
      </c>
      <c r="H166" s="94">
        <f t="shared" si="10"/>
        <v>7.414178862</v>
      </c>
      <c r="I166" s="94">
        <f>'F4.2'!U163</f>
        <v>-4.8009104960000251</v>
      </c>
      <c r="J166" s="94">
        <f>'F4.2'!AO163</f>
        <v>3.2832958999999899</v>
      </c>
      <c r="K166" s="94"/>
      <c r="L166" s="94"/>
      <c r="M166" s="94">
        <f t="shared" si="11"/>
        <v>3.2832958999999899</v>
      </c>
      <c r="N166" s="94">
        <f t="shared" si="12"/>
        <v>-0.67002753400001502</v>
      </c>
      <c r="O166" s="158">
        <f t="shared" si="13"/>
        <v>3.2832958999999899</v>
      </c>
      <c r="P166" s="159">
        <f t="shared" si="14"/>
        <v>0</v>
      </c>
    </row>
    <row r="167" spans="1:16" s="57" customFormat="1" ht="15.75" hidden="1" outlineLevel="1" x14ac:dyDescent="0.25">
      <c r="A167" s="252">
        <f>'F4.2'!A164</f>
        <v>30.2</v>
      </c>
      <c r="B167" s="253" t="str">
        <f>'F4.2'!B164</f>
        <v>Colony Internal Roads at CSTPS, Chandrapur</v>
      </c>
      <c r="C167" s="99" t="str">
        <f>'F4.2'!D164</f>
        <v>MERC/CAPEX/20182019/0644</v>
      </c>
      <c r="D167" s="103">
        <f>IF('F4.2'!F164=0,"-",'F4.2'!F164)</f>
        <v>43238</v>
      </c>
      <c r="E167" s="28">
        <f>'F4.2'!H164</f>
        <v>7.08</v>
      </c>
      <c r="F167" s="94">
        <f>'F4.2'!T164</f>
        <v>7.7981203580000003</v>
      </c>
      <c r="G167" s="94">
        <f>'F4.2'!AN164</f>
        <v>5.8369603999999997</v>
      </c>
      <c r="H167" s="94">
        <f t="shared" si="10"/>
        <v>1.9611599580000005</v>
      </c>
      <c r="I167" s="94">
        <f>'F4.2'!U164</f>
        <v>-1.4527592900000004</v>
      </c>
      <c r="J167" s="94">
        <f>'F4.2'!AO164</f>
        <v>0.50840066799999994</v>
      </c>
      <c r="K167" s="94"/>
      <c r="L167" s="94"/>
      <c r="M167" s="94">
        <f t="shared" si="11"/>
        <v>0.50840066799999994</v>
      </c>
      <c r="N167" s="94">
        <f t="shared" si="12"/>
        <v>0</v>
      </c>
      <c r="O167" s="158">
        <f t="shared" si="13"/>
        <v>0.50840066799999994</v>
      </c>
      <c r="P167" s="159">
        <f t="shared" si="14"/>
        <v>0</v>
      </c>
    </row>
    <row r="168" spans="1:16" s="57" customFormat="1" ht="31.5" hidden="1" outlineLevel="1" x14ac:dyDescent="0.25">
      <c r="A168" s="252">
        <f>'F4.2'!A165</f>
        <v>30.3</v>
      </c>
      <c r="B168" s="253" t="str">
        <f>'F4.2'!B165</f>
        <v>Development of existing open spaces and Garden at CSTPS, Chandrapur</v>
      </c>
      <c r="C168" s="29" t="str">
        <f>'F4.2'!D165</f>
        <v>MERC/CAPEX/20182019/0644</v>
      </c>
      <c r="D168" s="68">
        <f>IF('F4.2'!F165=0,"-",'F4.2'!F165)</f>
        <v>43238</v>
      </c>
      <c r="E168" s="28">
        <f>'F4.2'!H165</f>
        <v>4.72</v>
      </c>
      <c r="F168" s="94">
        <f>'F4.2'!T165</f>
        <v>0</v>
      </c>
      <c r="G168" s="94">
        <f>'F4.2'!AN165</f>
        <v>0</v>
      </c>
      <c r="H168" s="94">
        <f t="shared" si="10"/>
        <v>0</v>
      </c>
      <c r="I168" s="94">
        <f>'F4.2'!U165</f>
        <v>0</v>
      </c>
      <c r="J168" s="94">
        <f>'F4.2'!AO165</f>
        <v>0</v>
      </c>
      <c r="K168" s="94"/>
      <c r="L168" s="94"/>
      <c r="M168" s="94">
        <f t="shared" si="11"/>
        <v>0</v>
      </c>
      <c r="N168" s="94">
        <f t="shared" si="12"/>
        <v>0</v>
      </c>
      <c r="O168" s="158">
        <f t="shared" si="13"/>
        <v>0</v>
      </c>
      <c r="P168" s="159">
        <f t="shared" si="14"/>
        <v>0</v>
      </c>
    </row>
    <row r="169" spans="1:16" s="57" customFormat="1" ht="47.25" hidden="1" outlineLevel="1" x14ac:dyDescent="0.25">
      <c r="A169" s="252">
        <f>'F4.2'!A166</f>
        <v>30.4</v>
      </c>
      <c r="B169" s="253" t="str">
        <f>'F4.2'!B166</f>
        <v>Renovation of club building /community building and providing new swimming pool and other misc works including Architectural and Consultancy Charges at CSTPS, Chandrapur</v>
      </c>
      <c r="C169" s="29" t="str">
        <f>'F4.2'!D166</f>
        <v>MERC/CAPEX/20182019/0644</v>
      </c>
      <c r="D169" s="68">
        <f>IF('F4.2'!F166=0,"-",'F4.2'!F166)</f>
        <v>43238</v>
      </c>
      <c r="E169" s="28">
        <f>'F4.2'!H166</f>
        <v>15.34</v>
      </c>
      <c r="F169" s="94">
        <f>'F4.2'!T166</f>
        <v>0.48953770000000002</v>
      </c>
      <c r="G169" s="94">
        <f>'F4.2'!AN166</f>
        <v>0</v>
      </c>
      <c r="H169" s="94">
        <f t="shared" si="10"/>
        <v>0.48953770000000002</v>
      </c>
      <c r="I169" s="94">
        <f>'F4.2'!U166</f>
        <v>1.1378111320000102</v>
      </c>
      <c r="J169" s="94">
        <f>'F4.2'!AO166</f>
        <v>1.62734883200001</v>
      </c>
      <c r="K169" s="94"/>
      <c r="L169" s="94"/>
      <c r="M169" s="94">
        <f t="shared" si="11"/>
        <v>1.62734883200001</v>
      </c>
      <c r="N169" s="94">
        <f t="shared" si="12"/>
        <v>0</v>
      </c>
      <c r="O169" s="158">
        <f t="shared" si="13"/>
        <v>1.62734883200001</v>
      </c>
      <c r="P169" s="159">
        <f t="shared" si="14"/>
        <v>0</v>
      </c>
    </row>
    <row r="170" spans="1:16" s="57" customFormat="1" ht="15.75" hidden="1" outlineLevel="1" x14ac:dyDescent="0.25">
      <c r="A170" s="252">
        <f>'F4.2'!A167</f>
        <v>0</v>
      </c>
      <c r="B170" s="253" t="str">
        <f>'F4.2'!B167</f>
        <v>IDC</v>
      </c>
      <c r="C170" s="99" t="str">
        <f>'F4.2'!D167</f>
        <v>MERC/CAPEX/20182019/0644</v>
      </c>
      <c r="D170" s="103">
        <f>IF('F4.2'!F167=0,"-",'F4.2'!F167)</f>
        <v>43238</v>
      </c>
      <c r="E170" s="28">
        <f>'F4.2'!H167</f>
        <v>7.83</v>
      </c>
      <c r="F170" s="94">
        <f>'F4.2'!T167</f>
        <v>0</v>
      </c>
      <c r="G170" s="94">
        <f>'F4.2'!AN167</f>
        <v>0</v>
      </c>
      <c r="H170" s="94">
        <f t="shared" si="10"/>
        <v>0</v>
      </c>
      <c r="I170" s="94">
        <f>'F4.2'!U167</f>
        <v>5.4273518999999997</v>
      </c>
      <c r="J170" s="94">
        <f>'F4.2'!AO167</f>
        <v>5.4273518999999997</v>
      </c>
      <c r="K170" s="94"/>
      <c r="L170" s="94"/>
      <c r="M170" s="94">
        <f t="shared" si="11"/>
        <v>5.4273518999999997</v>
      </c>
      <c r="N170" s="94">
        <f t="shared" si="12"/>
        <v>0</v>
      </c>
      <c r="O170" s="158">
        <f t="shared" si="13"/>
        <v>5.4273518999999997</v>
      </c>
      <c r="P170" s="159">
        <f t="shared" si="14"/>
        <v>0</v>
      </c>
    </row>
    <row r="171" spans="1:16" ht="15.75" hidden="1" outlineLevel="1" x14ac:dyDescent="0.25">
      <c r="A171" s="25">
        <f>'F4.2'!A168</f>
        <v>31</v>
      </c>
      <c r="B171" s="26" t="str">
        <f>'F4.2'!B168</f>
        <v>Fully Integrated Security Surveillance System</v>
      </c>
      <c r="C171" s="25" t="str">
        <f>'F4.2'!D168</f>
        <v>MERC/CAPEX/2018-19/066</v>
      </c>
      <c r="D171" s="139">
        <f>IF('F4.2'!F168=0,"-",'F4.2'!F168)</f>
        <v>43529</v>
      </c>
      <c r="E171" s="27">
        <f>'F4.2'!H168</f>
        <v>76.410000000000025</v>
      </c>
      <c r="F171" s="94">
        <f>'F4.2'!T168</f>
        <v>0</v>
      </c>
      <c r="G171" s="94">
        <f>'F4.2'!AN168</f>
        <v>0</v>
      </c>
      <c r="H171" s="94">
        <f t="shared" si="10"/>
        <v>0</v>
      </c>
      <c r="I171" s="94">
        <f>'F4.2'!U168</f>
        <v>0</v>
      </c>
      <c r="J171" s="94">
        <f>'F4.2'!AO168</f>
        <v>0</v>
      </c>
      <c r="K171" s="94"/>
      <c r="L171" s="94"/>
      <c r="M171" s="94">
        <f t="shared" si="11"/>
        <v>0</v>
      </c>
      <c r="N171" s="94">
        <f t="shared" si="12"/>
        <v>0</v>
      </c>
      <c r="O171" s="158">
        <f t="shared" si="13"/>
        <v>0</v>
      </c>
      <c r="P171" s="159">
        <f t="shared" si="14"/>
        <v>0</v>
      </c>
    </row>
    <row r="172" spans="1:16" s="57" customFormat="1" ht="15.75" hidden="1" outlineLevel="1" x14ac:dyDescent="0.25">
      <c r="A172" s="29">
        <f>'F4.2'!A169</f>
        <v>31.1</v>
      </c>
      <c r="B172" s="65" t="str">
        <f>'F4.2'!B169</f>
        <v>CLOSE CIRCUIT TELEVISION SYSTEM (CCTV), MOBILE DVR</v>
      </c>
      <c r="C172" s="29" t="str">
        <f>'F4.2'!D169</f>
        <v>MERC/CAPEX/2018-19/066</v>
      </c>
      <c r="D172" s="68">
        <f>IF('F4.2'!F169=0,"-",'F4.2'!F169)</f>
        <v>43529</v>
      </c>
      <c r="E172" s="28">
        <f>'F4.2'!H169</f>
        <v>24.03</v>
      </c>
      <c r="F172" s="94">
        <f>'F4.2'!T169</f>
        <v>0</v>
      </c>
      <c r="G172" s="94">
        <f>'F4.2'!AN169</f>
        <v>0</v>
      </c>
      <c r="H172" s="94">
        <f t="shared" si="10"/>
        <v>0</v>
      </c>
      <c r="I172" s="94">
        <f>'F4.2'!U169</f>
        <v>0</v>
      </c>
      <c r="J172" s="94">
        <f>'F4.2'!AO169</f>
        <v>0</v>
      </c>
      <c r="K172" s="94"/>
      <c r="L172" s="94"/>
      <c r="M172" s="94">
        <f t="shared" si="11"/>
        <v>0</v>
      </c>
      <c r="N172" s="94">
        <f t="shared" si="12"/>
        <v>0</v>
      </c>
      <c r="O172" s="158">
        <f t="shared" si="13"/>
        <v>0</v>
      </c>
      <c r="P172" s="159">
        <f t="shared" si="14"/>
        <v>0</v>
      </c>
    </row>
    <row r="173" spans="1:16" s="57" customFormat="1" ht="15.75" hidden="1" outlineLevel="1" x14ac:dyDescent="0.25">
      <c r="A173" s="29">
        <f>'F4.2'!A170</f>
        <v>31.2</v>
      </c>
      <c r="B173" s="65" t="str">
        <f>'F4.2'!B170</f>
        <v>FIRE ALARM SYSTEM</v>
      </c>
      <c r="C173" s="29" t="str">
        <f>'F4.2'!D170</f>
        <v>MERC/CAPEX/2018-19/066</v>
      </c>
      <c r="D173" s="68">
        <f>IF('F4.2'!F170=0,"-",'F4.2'!F170)</f>
        <v>43529</v>
      </c>
      <c r="E173" s="28">
        <f>'F4.2'!H170</f>
        <v>4.33</v>
      </c>
      <c r="F173" s="94">
        <f>'F4.2'!T170</f>
        <v>0</v>
      </c>
      <c r="G173" s="94">
        <f>'F4.2'!AN170</f>
        <v>0</v>
      </c>
      <c r="H173" s="94">
        <f t="shared" si="10"/>
        <v>0</v>
      </c>
      <c r="I173" s="94">
        <f>'F4.2'!U170</f>
        <v>0</v>
      </c>
      <c r="J173" s="94">
        <f>'F4.2'!AO170</f>
        <v>0</v>
      </c>
      <c r="K173" s="94"/>
      <c r="L173" s="94"/>
      <c r="M173" s="94">
        <f t="shared" si="11"/>
        <v>0</v>
      </c>
      <c r="N173" s="94">
        <f t="shared" si="12"/>
        <v>0</v>
      </c>
      <c r="O173" s="158">
        <f t="shared" si="13"/>
        <v>0</v>
      </c>
      <c r="P173" s="159">
        <f t="shared" si="14"/>
        <v>0</v>
      </c>
    </row>
    <row r="174" spans="1:16" s="57" customFormat="1" ht="15.75" hidden="1" outlineLevel="1" x14ac:dyDescent="0.25">
      <c r="A174" s="29">
        <f>'F4.2'!A171</f>
        <v>31.3</v>
      </c>
      <c r="B174" s="65" t="str">
        <f>'F4.2'!B171</f>
        <v>ACCESS CONTROL SYSTEM</v>
      </c>
      <c r="C174" s="29" t="str">
        <f>'F4.2'!D171</f>
        <v>MERC/CAPEX/2018-19/066</v>
      </c>
      <c r="D174" s="68">
        <f>IF('F4.2'!F171=0,"-",'F4.2'!F171)</f>
        <v>43529</v>
      </c>
      <c r="E174" s="28">
        <f>'F4.2'!H171</f>
        <v>0.48</v>
      </c>
      <c r="F174" s="94">
        <f>'F4.2'!T171</f>
        <v>0</v>
      </c>
      <c r="G174" s="94">
        <f>'F4.2'!AN171</f>
        <v>0</v>
      </c>
      <c r="H174" s="94">
        <f t="shared" si="10"/>
        <v>0</v>
      </c>
      <c r="I174" s="94">
        <f>'F4.2'!U171</f>
        <v>0</v>
      </c>
      <c r="J174" s="94">
        <f>'F4.2'!AO171</f>
        <v>0</v>
      </c>
      <c r="K174" s="94"/>
      <c r="L174" s="94"/>
      <c r="M174" s="94">
        <f t="shared" si="11"/>
        <v>0</v>
      </c>
      <c r="N174" s="94">
        <f t="shared" si="12"/>
        <v>0</v>
      </c>
      <c r="O174" s="158">
        <f t="shared" si="13"/>
        <v>0</v>
      </c>
      <c r="P174" s="159">
        <f t="shared" si="14"/>
        <v>0</v>
      </c>
    </row>
    <row r="175" spans="1:16" s="57" customFormat="1" ht="15.75" hidden="1" outlineLevel="1" x14ac:dyDescent="0.25">
      <c r="A175" s="29">
        <f>'F4.2'!A172</f>
        <v>31.4</v>
      </c>
      <c r="B175" s="65" t="str">
        <f>'F4.2'!B172</f>
        <v>EPABX</v>
      </c>
      <c r="C175" s="29" t="str">
        <f>'F4.2'!D172</f>
        <v>MERC/CAPEX/2018-19/066</v>
      </c>
      <c r="D175" s="68">
        <f>IF('F4.2'!F172=0,"-",'F4.2'!F172)</f>
        <v>43529</v>
      </c>
      <c r="E175" s="28">
        <f>'F4.2'!H172</f>
        <v>1.93</v>
      </c>
      <c r="F175" s="94">
        <f>'F4.2'!T172</f>
        <v>0</v>
      </c>
      <c r="G175" s="94">
        <f>'F4.2'!AN172</f>
        <v>0</v>
      </c>
      <c r="H175" s="94">
        <f t="shared" si="10"/>
        <v>0</v>
      </c>
      <c r="I175" s="94">
        <f>'F4.2'!U172</f>
        <v>0</v>
      </c>
      <c r="J175" s="94">
        <f>'F4.2'!AO172</f>
        <v>0</v>
      </c>
      <c r="K175" s="94"/>
      <c r="L175" s="94"/>
      <c r="M175" s="94">
        <f t="shared" si="11"/>
        <v>0</v>
      </c>
      <c r="N175" s="94">
        <f t="shared" si="12"/>
        <v>0</v>
      </c>
      <c r="O175" s="158">
        <f t="shared" si="13"/>
        <v>0</v>
      </c>
      <c r="P175" s="159">
        <f t="shared" si="14"/>
        <v>0</v>
      </c>
    </row>
    <row r="176" spans="1:16" s="57" customFormat="1" ht="15.75" hidden="1" outlineLevel="1" x14ac:dyDescent="0.25">
      <c r="A176" s="29">
        <f>'F4.2'!A173</f>
        <v>31.5</v>
      </c>
      <c r="B176" s="65" t="str">
        <f>'F4.2'!B173</f>
        <v>RADIO COMMUNICATION AND CONNECTIVITY (Wireless)</v>
      </c>
      <c r="C176" s="29" t="str">
        <f>'F4.2'!D173</f>
        <v>MERC/CAPEX/2018-19/066</v>
      </c>
      <c r="D176" s="68">
        <f>IF('F4.2'!F173=0,"-",'F4.2'!F173)</f>
        <v>43529</v>
      </c>
      <c r="E176" s="28">
        <f>'F4.2'!H173</f>
        <v>1.76</v>
      </c>
      <c r="F176" s="94">
        <f>'F4.2'!T173</f>
        <v>0</v>
      </c>
      <c r="G176" s="94">
        <f>'F4.2'!AN173</f>
        <v>0</v>
      </c>
      <c r="H176" s="94">
        <f t="shared" si="10"/>
        <v>0</v>
      </c>
      <c r="I176" s="94">
        <f>'F4.2'!U173</f>
        <v>0</v>
      </c>
      <c r="J176" s="94">
        <f>'F4.2'!AO173</f>
        <v>0</v>
      </c>
      <c r="K176" s="94"/>
      <c r="L176" s="94"/>
      <c r="M176" s="94">
        <f t="shared" si="11"/>
        <v>0</v>
      </c>
      <c r="N176" s="94">
        <f t="shared" si="12"/>
        <v>0</v>
      </c>
      <c r="O176" s="158">
        <f t="shared" si="13"/>
        <v>0</v>
      </c>
      <c r="P176" s="159">
        <f t="shared" si="14"/>
        <v>0</v>
      </c>
    </row>
    <row r="177" spans="1:16" s="57" customFormat="1" ht="15.75" hidden="1" outlineLevel="1" x14ac:dyDescent="0.25">
      <c r="A177" s="29">
        <f>'F4.2'!A174</f>
        <v>31.6</v>
      </c>
      <c r="B177" s="65" t="str">
        <f>'F4.2'!B174</f>
        <v>ENTRY MANAGEMENT SYSTEM, TRUCK TRACKING SYSTEM</v>
      </c>
      <c r="C177" s="29" t="str">
        <f>'F4.2'!D174</f>
        <v>MERC/CAPEX/2018-19/066</v>
      </c>
      <c r="D177" s="68">
        <f>IF('F4.2'!F174=0,"-",'F4.2'!F174)</f>
        <v>43529</v>
      </c>
      <c r="E177" s="28">
        <f>'F4.2'!H174</f>
        <v>1.25</v>
      </c>
      <c r="F177" s="94">
        <f>'F4.2'!T174</f>
        <v>0</v>
      </c>
      <c r="G177" s="94">
        <f>'F4.2'!AN174</f>
        <v>0</v>
      </c>
      <c r="H177" s="94">
        <f t="shared" si="10"/>
        <v>0</v>
      </c>
      <c r="I177" s="94">
        <f>'F4.2'!U174</f>
        <v>0</v>
      </c>
      <c r="J177" s="94">
        <f>'F4.2'!AO174</f>
        <v>0</v>
      </c>
      <c r="K177" s="94"/>
      <c r="L177" s="94"/>
      <c r="M177" s="94">
        <f t="shared" si="11"/>
        <v>0</v>
      </c>
      <c r="N177" s="94">
        <f t="shared" si="12"/>
        <v>0</v>
      </c>
      <c r="O177" s="158">
        <f t="shared" si="13"/>
        <v>0</v>
      </c>
      <c r="P177" s="159">
        <f t="shared" si="14"/>
        <v>0</v>
      </c>
    </row>
    <row r="178" spans="1:16" s="57" customFormat="1" ht="15.75" hidden="1" outlineLevel="1" x14ac:dyDescent="0.25">
      <c r="A178" s="29">
        <f>'F4.2'!A175</f>
        <v>31.7</v>
      </c>
      <c r="B178" s="65" t="str">
        <f>'F4.2'!B175</f>
        <v>NETWORKING</v>
      </c>
      <c r="C178" s="29" t="str">
        <f>'F4.2'!D175</f>
        <v>MERC/CAPEX/2018-19/066</v>
      </c>
      <c r="D178" s="68">
        <f>IF('F4.2'!F175=0,"-",'F4.2'!F175)</f>
        <v>43529</v>
      </c>
      <c r="E178" s="28">
        <f>'F4.2'!H175</f>
        <v>9.35</v>
      </c>
      <c r="F178" s="94">
        <f>'F4.2'!T175</f>
        <v>0</v>
      </c>
      <c r="G178" s="94">
        <f>'F4.2'!AN175</f>
        <v>0</v>
      </c>
      <c r="H178" s="94">
        <f t="shared" si="10"/>
        <v>0</v>
      </c>
      <c r="I178" s="94">
        <f>'F4.2'!U175</f>
        <v>0</v>
      </c>
      <c r="J178" s="94">
        <f>'F4.2'!AO175</f>
        <v>0</v>
      </c>
      <c r="K178" s="94"/>
      <c r="L178" s="94"/>
      <c r="M178" s="94">
        <f t="shared" si="11"/>
        <v>0</v>
      </c>
      <c r="N178" s="94">
        <f t="shared" si="12"/>
        <v>0</v>
      </c>
      <c r="O178" s="158">
        <f t="shared" si="13"/>
        <v>0</v>
      </c>
      <c r="P178" s="159">
        <f t="shared" si="14"/>
        <v>0</v>
      </c>
    </row>
    <row r="179" spans="1:16" s="57" customFormat="1" ht="15.75" hidden="1" outlineLevel="1" x14ac:dyDescent="0.25">
      <c r="A179" s="29">
        <f>'F4.2'!A176</f>
        <v>31.8</v>
      </c>
      <c r="B179" s="65" t="str">
        <f>'F4.2'!B176</f>
        <v>MESSAGE DISPLAY SYSTEM</v>
      </c>
      <c r="C179" s="29" t="str">
        <f>'F4.2'!D176</f>
        <v>MERC/CAPEX/2018-19/066</v>
      </c>
      <c r="D179" s="68">
        <f>IF('F4.2'!F176=0,"-",'F4.2'!F176)</f>
        <v>43529</v>
      </c>
      <c r="E179" s="28">
        <f>'F4.2'!H176</f>
        <v>0.31</v>
      </c>
      <c r="F179" s="94">
        <f>'F4.2'!T176</f>
        <v>0</v>
      </c>
      <c r="G179" s="94">
        <f>'F4.2'!AN176</f>
        <v>0</v>
      </c>
      <c r="H179" s="94">
        <f t="shared" si="10"/>
        <v>0</v>
      </c>
      <c r="I179" s="94">
        <f>'F4.2'!U176</f>
        <v>0</v>
      </c>
      <c r="J179" s="94">
        <f>'F4.2'!AO176</f>
        <v>0</v>
      </c>
      <c r="K179" s="94"/>
      <c r="L179" s="94"/>
      <c r="M179" s="94">
        <f t="shared" si="11"/>
        <v>0</v>
      </c>
      <c r="N179" s="94">
        <f t="shared" si="12"/>
        <v>0</v>
      </c>
      <c r="O179" s="158">
        <f t="shared" si="13"/>
        <v>0</v>
      </c>
      <c r="P179" s="159">
        <f t="shared" si="14"/>
        <v>0</v>
      </c>
    </row>
    <row r="180" spans="1:16" s="57" customFormat="1" ht="15.75" hidden="1" outlineLevel="1" x14ac:dyDescent="0.25">
      <c r="A180" s="29">
        <f>'F4.2'!A177</f>
        <v>31.9</v>
      </c>
      <c r="B180" s="65" t="str">
        <f>'F4.2'!B177</f>
        <v>IP PA SYSTEM</v>
      </c>
      <c r="C180" s="29" t="str">
        <f>'F4.2'!D177</f>
        <v>MERC/CAPEX/2018-19/066</v>
      </c>
      <c r="D180" s="68">
        <f>IF('F4.2'!F177=0,"-",'F4.2'!F177)</f>
        <v>43529</v>
      </c>
      <c r="E180" s="28">
        <f>'F4.2'!H177</f>
        <v>2.74</v>
      </c>
      <c r="F180" s="94">
        <f>'F4.2'!T177</f>
        <v>0</v>
      </c>
      <c r="G180" s="94">
        <f>'F4.2'!AN177</f>
        <v>0</v>
      </c>
      <c r="H180" s="94">
        <f t="shared" si="10"/>
        <v>0</v>
      </c>
      <c r="I180" s="94">
        <f>'F4.2'!U177</f>
        <v>0</v>
      </c>
      <c r="J180" s="94">
        <f>'F4.2'!AO177</f>
        <v>0</v>
      </c>
      <c r="K180" s="94"/>
      <c r="L180" s="94"/>
      <c r="M180" s="94">
        <f t="shared" si="11"/>
        <v>0</v>
      </c>
      <c r="N180" s="94">
        <f t="shared" si="12"/>
        <v>0</v>
      </c>
      <c r="O180" s="158">
        <f t="shared" si="13"/>
        <v>0</v>
      </c>
      <c r="P180" s="159">
        <f t="shared" si="14"/>
        <v>0</v>
      </c>
    </row>
    <row r="181" spans="1:16" s="57" customFormat="1" ht="15.75" hidden="1" outlineLevel="1" x14ac:dyDescent="0.25">
      <c r="A181" s="29" t="str">
        <f>'F4.2'!A178</f>
        <v>31.10</v>
      </c>
      <c r="B181" s="65" t="str">
        <f>'F4.2'!B178</f>
        <v>TOWERS, EARTHING /POLES, CONDUITING, DIGGING</v>
      </c>
      <c r="C181" s="29" t="str">
        <f>'F4.2'!D178</f>
        <v>MERC/CAPEX/2018-19/066</v>
      </c>
      <c r="D181" s="68">
        <f>IF('F4.2'!F178=0,"-",'F4.2'!F178)</f>
        <v>43529</v>
      </c>
      <c r="E181" s="28">
        <f>'F4.2'!H178</f>
        <v>7.63</v>
      </c>
      <c r="F181" s="94">
        <f>'F4.2'!T178</f>
        <v>0</v>
      </c>
      <c r="G181" s="94">
        <f>'F4.2'!AN178</f>
        <v>0</v>
      </c>
      <c r="H181" s="94">
        <f t="shared" si="10"/>
        <v>0</v>
      </c>
      <c r="I181" s="94">
        <f>'F4.2'!U178</f>
        <v>0</v>
      </c>
      <c r="J181" s="94">
        <f>'F4.2'!AO178</f>
        <v>0</v>
      </c>
      <c r="K181" s="94"/>
      <c r="L181" s="94"/>
      <c r="M181" s="94">
        <f t="shared" si="11"/>
        <v>0</v>
      </c>
      <c r="N181" s="94">
        <f t="shared" si="12"/>
        <v>0</v>
      </c>
      <c r="O181" s="158">
        <f t="shared" si="13"/>
        <v>0</v>
      </c>
      <c r="P181" s="159">
        <f t="shared" si="14"/>
        <v>0</v>
      </c>
    </row>
    <row r="182" spans="1:16" s="57" customFormat="1" ht="47.25" hidden="1" outlineLevel="1" x14ac:dyDescent="0.25">
      <c r="A182" s="29">
        <f>'F4.2'!A179</f>
        <v>31.11</v>
      </c>
      <c r="B182" s="65" t="str">
        <f>'F4.2'!B179</f>
        <v>RDBMS, SERVER, WORKSTATIONS, IN CON. ROOM WITH FURINITURE DOCUMENTATION, CAMERA &amp; ANALYTICS LICENSES</v>
      </c>
      <c r="C182" s="29" t="str">
        <f>'F4.2'!D179</f>
        <v>MERC/CAPEX/2018-19/066</v>
      </c>
      <c r="D182" s="68">
        <f>IF('F4.2'!F179=0,"-",'F4.2'!F179)</f>
        <v>43529</v>
      </c>
      <c r="E182" s="28">
        <f>'F4.2'!H179</f>
        <v>18.670000000000002</v>
      </c>
      <c r="F182" s="94">
        <f>'F4.2'!T179</f>
        <v>0</v>
      </c>
      <c r="G182" s="94">
        <f>'F4.2'!AN179</f>
        <v>0</v>
      </c>
      <c r="H182" s="94">
        <f t="shared" si="10"/>
        <v>0</v>
      </c>
      <c r="I182" s="94">
        <f>'F4.2'!U179</f>
        <v>0</v>
      </c>
      <c r="J182" s="94">
        <f>'F4.2'!AO179</f>
        <v>0</v>
      </c>
      <c r="K182" s="94"/>
      <c r="L182" s="94"/>
      <c r="M182" s="94">
        <f t="shared" si="11"/>
        <v>0</v>
      </c>
      <c r="N182" s="94">
        <f t="shared" si="12"/>
        <v>0</v>
      </c>
      <c r="O182" s="158">
        <f t="shared" si="13"/>
        <v>0</v>
      </c>
      <c r="P182" s="159">
        <f t="shared" si="14"/>
        <v>0</v>
      </c>
    </row>
    <row r="183" spans="1:16" s="57" customFormat="1" ht="15.75" hidden="1" outlineLevel="1" x14ac:dyDescent="0.25">
      <c r="A183" s="29">
        <f>'F4.2'!A180</f>
        <v>31.12</v>
      </c>
      <c r="B183" s="65" t="str">
        <f>'F4.2'!B180</f>
        <v>ADDITIONAL CIVIL WORK</v>
      </c>
      <c r="C183" s="29" t="str">
        <f>'F4.2'!D180</f>
        <v>MERC/CAPEX/2018-19/066</v>
      </c>
      <c r="D183" s="68">
        <f>IF('F4.2'!F180=0,"-",'F4.2'!F180)</f>
        <v>43529</v>
      </c>
      <c r="E183" s="28">
        <f>'F4.2'!H180</f>
        <v>3.93</v>
      </c>
      <c r="F183" s="94">
        <f>'F4.2'!T180</f>
        <v>0</v>
      </c>
      <c r="G183" s="94">
        <f>'F4.2'!AN180</f>
        <v>0</v>
      </c>
      <c r="H183" s="94">
        <f t="shared" si="10"/>
        <v>0</v>
      </c>
      <c r="I183" s="94">
        <f>'F4.2'!U180</f>
        <v>0</v>
      </c>
      <c r="J183" s="94">
        <f>'F4.2'!AO180</f>
        <v>0</v>
      </c>
      <c r="K183" s="94"/>
      <c r="L183" s="94"/>
      <c r="M183" s="94">
        <f t="shared" si="11"/>
        <v>0</v>
      </c>
      <c r="N183" s="94">
        <f t="shared" si="12"/>
        <v>0</v>
      </c>
      <c r="O183" s="158">
        <f t="shared" si="13"/>
        <v>0</v>
      </c>
      <c r="P183" s="159">
        <f t="shared" si="14"/>
        <v>0</v>
      </c>
    </row>
    <row r="184" spans="1:16" ht="47.25" hidden="1" outlineLevel="1" x14ac:dyDescent="0.25">
      <c r="A184" s="25">
        <f>'F4.2'!A181</f>
        <v>32</v>
      </c>
      <c r="B184" s="26" t="str">
        <f>'F4.2'!B181</f>
        <v>Provision of VFD panel along with bypasses arrangement for HT/LT conveyors &amp; automation of control room at Coal Handling Plant-B</v>
      </c>
      <c r="C184" s="25" t="str">
        <f>'F4.2'!D181</f>
        <v>MERC/CAPEX/20182019/1240</v>
      </c>
      <c r="D184" s="139">
        <f>IF('F4.2'!F181=0,"-",'F4.2'!F181)</f>
        <v>43363</v>
      </c>
      <c r="E184" s="27">
        <f>'F4.2'!H181</f>
        <v>38.629999999999995</v>
      </c>
      <c r="F184" s="94">
        <f>'F4.2'!T181</f>
        <v>0</v>
      </c>
      <c r="G184" s="94">
        <f>'F4.2'!AN181</f>
        <v>0</v>
      </c>
      <c r="H184" s="94">
        <f t="shared" si="10"/>
        <v>0</v>
      </c>
      <c r="I184" s="94">
        <f>'F4.2'!U181</f>
        <v>0</v>
      </c>
      <c r="J184" s="94">
        <f>'F4.2'!AO181</f>
        <v>0</v>
      </c>
      <c r="K184" s="94"/>
      <c r="L184" s="94"/>
      <c r="M184" s="94">
        <f t="shared" si="11"/>
        <v>0</v>
      </c>
      <c r="N184" s="94">
        <f t="shared" si="12"/>
        <v>0</v>
      </c>
      <c r="O184" s="158">
        <f t="shared" si="13"/>
        <v>0</v>
      </c>
      <c r="P184" s="159">
        <f t="shared" si="14"/>
        <v>0</v>
      </c>
    </row>
    <row r="185" spans="1:16" s="57" customFormat="1" ht="47.25" hidden="1" outlineLevel="1" x14ac:dyDescent="0.25">
      <c r="A185" s="29">
        <f>'F4.2'!A182</f>
        <v>32.1</v>
      </c>
      <c r="B185" s="65" t="str">
        <f>'F4.2'!B182</f>
        <v>Procurement, Installation and commissioning of MV/LT VFD panel along with bypass arrangement for HT/LT Conveyors of CHP-B</v>
      </c>
      <c r="C185" s="29" t="str">
        <f>'F4.2'!D182</f>
        <v>MERC/CAPEX/20182019/1240</v>
      </c>
      <c r="D185" s="68">
        <f>IF('F4.2'!F182=0,"-",'F4.2'!F182)</f>
        <v>43363</v>
      </c>
      <c r="E185" s="28">
        <f>'F4.2'!H182</f>
        <v>32.56</v>
      </c>
      <c r="F185" s="94">
        <f>'F4.2'!T182</f>
        <v>0</v>
      </c>
      <c r="G185" s="94">
        <f>'F4.2'!AN182</f>
        <v>0</v>
      </c>
      <c r="H185" s="94">
        <f t="shared" si="10"/>
        <v>0</v>
      </c>
      <c r="I185" s="94">
        <f>'F4.2'!U182</f>
        <v>29.213259999999998</v>
      </c>
      <c r="J185" s="94">
        <f>'F4.2'!AO182</f>
        <v>0</v>
      </c>
      <c r="K185" s="94"/>
      <c r="L185" s="94"/>
      <c r="M185" s="94">
        <f t="shared" si="11"/>
        <v>0</v>
      </c>
      <c r="N185" s="94">
        <f t="shared" si="12"/>
        <v>29.213259999999998</v>
      </c>
      <c r="O185" s="158">
        <f t="shared" si="13"/>
        <v>0</v>
      </c>
      <c r="P185" s="159">
        <f t="shared" si="14"/>
        <v>0</v>
      </c>
    </row>
    <row r="186" spans="1:16" s="57" customFormat="1" ht="15.75" hidden="1" outlineLevel="1" x14ac:dyDescent="0.25">
      <c r="A186" s="29">
        <f>'F4.2'!A183</f>
        <v>32.200000000000003</v>
      </c>
      <c r="B186" s="65" t="str">
        <f>'F4.2'!B183</f>
        <v>Automation of Control Room of CHP-B Using PLC System</v>
      </c>
      <c r="C186" s="29" t="str">
        <f>'F4.2'!D183</f>
        <v>MERC/CAPEX/20182019/1240</v>
      </c>
      <c r="D186" s="68">
        <f>IF('F4.2'!F183=0,"-",'F4.2'!F183)</f>
        <v>43363</v>
      </c>
      <c r="E186" s="28">
        <f>'F4.2'!H183</f>
        <v>4.91</v>
      </c>
      <c r="F186" s="94">
        <f>'F4.2'!T183</f>
        <v>0</v>
      </c>
      <c r="G186" s="94">
        <f>'F4.2'!AN183</f>
        <v>0</v>
      </c>
      <c r="H186" s="94">
        <f t="shared" si="10"/>
        <v>0</v>
      </c>
      <c r="I186" s="94">
        <f>'F4.2'!U183</f>
        <v>0</v>
      </c>
      <c r="J186" s="94">
        <f>'F4.2'!AO183</f>
        <v>0</v>
      </c>
      <c r="K186" s="94"/>
      <c r="L186" s="94"/>
      <c r="M186" s="94">
        <f t="shared" si="11"/>
        <v>0</v>
      </c>
      <c r="N186" s="94">
        <f t="shared" si="12"/>
        <v>0</v>
      </c>
      <c r="O186" s="158">
        <f t="shared" si="13"/>
        <v>0</v>
      </c>
      <c r="P186" s="159">
        <f t="shared" si="14"/>
        <v>0</v>
      </c>
    </row>
    <row r="187" spans="1:16" s="57" customFormat="1" ht="15.75" hidden="1" outlineLevel="1" x14ac:dyDescent="0.25">
      <c r="A187" s="99">
        <f>'F4.2'!A184</f>
        <v>0</v>
      </c>
      <c r="B187" s="100" t="str">
        <f>'F4.2'!B184</f>
        <v>IDC</v>
      </c>
      <c r="C187" s="99" t="str">
        <f>'F4.2'!D184</f>
        <v>MERC/CAPEX/20182019/1240</v>
      </c>
      <c r="D187" s="103">
        <f>IF('F4.2'!F184=0,"-",'F4.2'!F184)</f>
        <v>43363</v>
      </c>
      <c r="E187" s="28">
        <f>'F4.2'!H184</f>
        <v>1.1599999999999999</v>
      </c>
      <c r="F187" s="94">
        <f>'F4.2'!T184</f>
        <v>0</v>
      </c>
      <c r="G187" s="94">
        <f>'F4.2'!AN184</f>
        <v>0</v>
      </c>
      <c r="H187" s="94">
        <f t="shared" si="10"/>
        <v>0</v>
      </c>
      <c r="I187" s="94">
        <f>'F4.2'!U184</f>
        <v>0</v>
      </c>
      <c r="J187" s="94">
        <f>'F4.2'!AO184</f>
        <v>0</v>
      </c>
      <c r="K187" s="94"/>
      <c r="L187" s="94"/>
      <c r="M187" s="94">
        <f t="shared" si="11"/>
        <v>0</v>
      </c>
      <c r="N187" s="94">
        <f t="shared" si="12"/>
        <v>0</v>
      </c>
      <c r="O187" s="158">
        <f t="shared" si="13"/>
        <v>0</v>
      </c>
      <c r="P187" s="159">
        <f t="shared" si="14"/>
        <v>0</v>
      </c>
    </row>
    <row r="188" spans="1:16" ht="31.5" hidden="1" outlineLevel="1" x14ac:dyDescent="0.25">
      <c r="A188" s="25">
        <f>'F4.2'!A185</f>
        <v>33</v>
      </c>
      <c r="B188" s="26" t="str">
        <f>'F4.2'!B185</f>
        <v>Complete Track Renewal (CTR)/Renovation of existing Broad Gauge Railway Siding of 500MW Yard in CSTPS</v>
      </c>
      <c r="C188" s="25" t="str">
        <f>'F4.2'!D185</f>
        <v>MERC/CAPEX/2019-2020/362</v>
      </c>
      <c r="D188" s="139">
        <f>IF('F4.2'!F185=0,"-",'F4.2'!F185)</f>
        <v>43657</v>
      </c>
      <c r="E188" s="27">
        <f>'F4.2'!H185</f>
        <v>15.22025</v>
      </c>
      <c r="F188" s="94">
        <f>'F4.2'!T185</f>
        <v>0</v>
      </c>
      <c r="G188" s="94">
        <f>'F4.2'!AN185</f>
        <v>0</v>
      </c>
      <c r="H188" s="94">
        <f t="shared" si="10"/>
        <v>0</v>
      </c>
      <c r="I188" s="94">
        <f>'F4.2'!U185</f>
        <v>0</v>
      </c>
      <c r="J188" s="94">
        <f>'F4.2'!AO185</f>
        <v>0</v>
      </c>
      <c r="K188" s="94"/>
      <c r="L188" s="94"/>
      <c r="M188" s="94">
        <f t="shared" si="11"/>
        <v>0</v>
      </c>
      <c r="N188" s="94">
        <f t="shared" si="12"/>
        <v>0</v>
      </c>
      <c r="O188" s="158">
        <f t="shared" si="13"/>
        <v>0</v>
      </c>
      <c r="P188" s="159">
        <f t="shared" si="14"/>
        <v>0</v>
      </c>
    </row>
    <row r="189" spans="1:16" s="57" customFormat="1" ht="31.5" hidden="1" outlineLevel="1" x14ac:dyDescent="0.25">
      <c r="A189" s="29">
        <f>'F4.2'!A186</f>
        <v>33.1</v>
      </c>
      <c r="B189" s="65" t="str">
        <f>'F4.2'!B186</f>
        <v>Complete Track Renewal (CTR)/Renovation of existing Broad Gauge Railway Siding of 500MW Yard in CSTPS</v>
      </c>
      <c r="C189" s="29" t="str">
        <f>'F4.2'!D186</f>
        <v>MERC/CAPEX/2019-2020/362</v>
      </c>
      <c r="D189" s="68">
        <f>IF('F4.2'!F186=0,"-",'F4.2'!F186)</f>
        <v>43657</v>
      </c>
      <c r="E189" s="28">
        <f>'F4.2'!H186</f>
        <v>14.20025</v>
      </c>
      <c r="F189" s="94">
        <f>'F4.2'!T186</f>
        <v>0</v>
      </c>
      <c r="G189" s="94">
        <f>'F4.2'!AN186</f>
        <v>0</v>
      </c>
      <c r="H189" s="94">
        <f t="shared" si="10"/>
        <v>0</v>
      </c>
      <c r="I189" s="94">
        <f>'F4.2'!U186</f>
        <v>0</v>
      </c>
      <c r="J189" s="94">
        <f>'F4.2'!AO186</f>
        <v>0</v>
      </c>
      <c r="K189" s="94"/>
      <c r="L189" s="94"/>
      <c r="M189" s="94">
        <f t="shared" si="11"/>
        <v>0</v>
      </c>
      <c r="N189" s="94">
        <f t="shared" si="12"/>
        <v>0</v>
      </c>
      <c r="O189" s="158">
        <f t="shared" si="13"/>
        <v>0</v>
      </c>
      <c r="P189" s="159">
        <f t="shared" si="14"/>
        <v>0</v>
      </c>
    </row>
    <row r="190" spans="1:16" s="57" customFormat="1" ht="15.75" hidden="1" outlineLevel="1" x14ac:dyDescent="0.25">
      <c r="A190" s="99">
        <f>'F4.2'!A187</f>
        <v>0</v>
      </c>
      <c r="B190" s="100" t="str">
        <f>'F4.2'!B187</f>
        <v>IDC</v>
      </c>
      <c r="C190" s="99" t="str">
        <f>'F4.2'!D187</f>
        <v>MERC/CAPEX/2019-2020/362</v>
      </c>
      <c r="D190" s="103">
        <f>IF('F4.2'!F187=0,"-",'F4.2'!F187)</f>
        <v>43657</v>
      </c>
      <c r="E190" s="28">
        <f>'F4.2'!H187</f>
        <v>1.02</v>
      </c>
      <c r="F190" s="94">
        <f>'F4.2'!T187</f>
        <v>0</v>
      </c>
      <c r="G190" s="94">
        <f>'F4.2'!AN187</f>
        <v>0</v>
      </c>
      <c r="H190" s="94">
        <f t="shared" si="10"/>
        <v>0</v>
      </c>
      <c r="I190" s="94">
        <f>'F4.2'!U187</f>
        <v>0</v>
      </c>
      <c r="J190" s="94">
        <f>'F4.2'!AO187</f>
        <v>0</v>
      </c>
      <c r="K190" s="94"/>
      <c r="L190" s="94"/>
      <c r="M190" s="94">
        <f t="shared" si="11"/>
        <v>0</v>
      </c>
      <c r="N190" s="94">
        <f t="shared" si="12"/>
        <v>0</v>
      </c>
      <c r="O190" s="158">
        <f t="shared" si="13"/>
        <v>0</v>
      </c>
      <c r="P190" s="159">
        <f t="shared" si="14"/>
        <v>0</v>
      </c>
    </row>
    <row r="191" spans="1:16" ht="31.5" hidden="1" outlineLevel="1" x14ac:dyDescent="0.25">
      <c r="A191" s="25">
        <f>'F4.2'!A188</f>
        <v>34</v>
      </c>
      <c r="B191" s="26" t="str">
        <f>'F4.2'!B188</f>
        <v>Procurement of Spare Generator Rotor along with one set of Bearings for Unit # 5, 6 &amp; 7 CSTPS, Chandrapur</v>
      </c>
      <c r="C191" s="25" t="str">
        <f>'F4.2'!D188</f>
        <v>MERC/CAPEX/2019-2020/129</v>
      </c>
      <c r="D191" s="139">
        <f>IF('F4.2'!F188=0,"-",'F4.2'!F188)</f>
        <v>43588</v>
      </c>
      <c r="E191" s="27">
        <f>'F4.2'!H188</f>
        <v>41.469115199999997</v>
      </c>
      <c r="F191" s="94">
        <f>'F4.2'!T188</f>
        <v>0</v>
      </c>
      <c r="G191" s="94">
        <f>'F4.2'!AN188</f>
        <v>0</v>
      </c>
      <c r="H191" s="94">
        <f t="shared" si="10"/>
        <v>0</v>
      </c>
      <c r="I191" s="94">
        <f>'F4.2'!U188</f>
        <v>0</v>
      </c>
      <c r="J191" s="94">
        <f>'F4.2'!AO188</f>
        <v>0</v>
      </c>
      <c r="K191" s="94"/>
      <c r="L191" s="94"/>
      <c r="M191" s="94">
        <f t="shared" si="11"/>
        <v>0</v>
      </c>
      <c r="N191" s="94">
        <f t="shared" si="12"/>
        <v>0</v>
      </c>
      <c r="O191" s="158">
        <f t="shared" si="13"/>
        <v>0</v>
      </c>
      <c r="P191" s="159">
        <f t="shared" si="14"/>
        <v>0</v>
      </c>
    </row>
    <row r="192" spans="1:16" s="57" customFormat="1" ht="47.25" hidden="1" outlineLevel="1" x14ac:dyDescent="0.25">
      <c r="A192" s="29">
        <f>'F4.2'!A189</f>
        <v>34.1</v>
      </c>
      <c r="B192" s="65" t="str">
        <f>'F4.2'!B189</f>
        <v xml:space="preserve">Generator Rotor suitable for THDF 115/59
One Set of Bearings (Comprising of 2 nos. of bearings)
</v>
      </c>
      <c r="C192" s="29" t="str">
        <f>'F4.2'!D189</f>
        <v>MERC/CAPEX/2019-2020/129</v>
      </c>
      <c r="D192" s="68">
        <f>IF('F4.2'!F189=0,"-",'F4.2'!F189)</f>
        <v>43588</v>
      </c>
      <c r="E192" s="28">
        <f>'F4.2'!H189</f>
        <v>40.359115199999998</v>
      </c>
      <c r="F192" s="94">
        <f>'F4.2'!T189</f>
        <v>1.0992438</v>
      </c>
      <c r="G192" s="94">
        <f>'F4.2'!AN189</f>
        <v>0.82599999999999996</v>
      </c>
      <c r="H192" s="94">
        <f t="shared" si="10"/>
        <v>0.27324380000000004</v>
      </c>
      <c r="I192" s="94">
        <f>'F4.2'!U189</f>
        <v>41.090346100000005</v>
      </c>
      <c r="J192" s="94">
        <f>'F4.2'!AO189</f>
        <v>41.363589900000001</v>
      </c>
      <c r="K192" s="94"/>
      <c r="L192" s="94"/>
      <c r="M192" s="94">
        <f t="shared" si="11"/>
        <v>41.363589900000001</v>
      </c>
      <c r="N192" s="94">
        <f t="shared" si="12"/>
        <v>0</v>
      </c>
      <c r="O192" s="158">
        <f t="shared" si="13"/>
        <v>39.533115199999997</v>
      </c>
      <c r="P192" s="159">
        <f t="shared" si="14"/>
        <v>1.8304747000000035</v>
      </c>
    </row>
    <row r="193" spans="1:16" s="57" customFormat="1" ht="15.75" hidden="1" outlineLevel="1" x14ac:dyDescent="0.25">
      <c r="A193" s="99">
        <f>'F4.2'!A190</f>
        <v>0</v>
      </c>
      <c r="B193" s="100" t="str">
        <f>'F4.2'!B190</f>
        <v>IDC</v>
      </c>
      <c r="C193" s="99" t="str">
        <f>'F4.2'!D190</f>
        <v>MERC/CAPEX/2019-2020/129</v>
      </c>
      <c r="D193" s="103">
        <f>IF('F4.2'!F190=0,"-",'F4.2'!F190)</f>
        <v>43588</v>
      </c>
      <c r="E193" s="28">
        <f>'F4.2'!H190</f>
        <v>1.1100000000000001</v>
      </c>
      <c r="F193" s="94">
        <f>'F4.2'!T190</f>
        <v>0</v>
      </c>
      <c r="G193" s="94">
        <f>'F4.2'!AN190</f>
        <v>0</v>
      </c>
      <c r="H193" s="94">
        <f t="shared" si="10"/>
        <v>0</v>
      </c>
      <c r="I193" s="94">
        <f>'F4.2'!U190</f>
        <v>0</v>
      </c>
      <c r="J193" s="94">
        <f>'F4.2'!AO190</f>
        <v>0</v>
      </c>
      <c r="K193" s="94"/>
      <c r="L193" s="94"/>
      <c r="M193" s="94">
        <f t="shared" si="11"/>
        <v>0</v>
      </c>
      <c r="N193" s="94">
        <f t="shared" si="12"/>
        <v>0</v>
      </c>
      <c r="O193" s="158">
        <f t="shared" si="13"/>
        <v>0</v>
      </c>
      <c r="P193" s="159">
        <f t="shared" si="14"/>
        <v>0</v>
      </c>
    </row>
    <row r="194" spans="1:16" ht="31.5" hidden="1" outlineLevel="1" x14ac:dyDescent="0.25">
      <c r="A194" s="106">
        <f>'F4.2'!A191</f>
        <v>35</v>
      </c>
      <c r="B194" s="107" t="str">
        <f>'F4.2'!B191</f>
        <v>Procurement of 2 NOS. OF 3100 HP, WDG-3A Locomotives for CSTPS, Chandrapur</v>
      </c>
      <c r="C194" s="25" t="str">
        <f>'F4.2'!D191</f>
        <v>MERC/CAPEX/2019-2020/1214</v>
      </c>
      <c r="D194" s="139">
        <f>IF('F4.2'!F191=0,"-",'F4.2'!F191)</f>
        <v>43822</v>
      </c>
      <c r="E194" s="27">
        <f>'F4.2'!H191</f>
        <v>22.05</v>
      </c>
      <c r="F194" s="94">
        <f>'F4.2'!T191</f>
        <v>0</v>
      </c>
      <c r="G194" s="94">
        <f>'F4.2'!AN191</f>
        <v>0</v>
      </c>
      <c r="H194" s="94">
        <f t="shared" si="10"/>
        <v>0</v>
      </c>
      <c r="I194" s="94">
        <f>'F4.2'!U191</f>
        <v>0</v>
      </c>
      <c r="J194" s="94">
        <f>'F4.2'!AO191</f>
        <v>0</v>
      </c>
      <c r="K194" s="94"/>
      <c r="L194" s="94"/>
      <c r="M194" s="94">
        <f t="shared" si="11"/>
        <v>0</v>
      </c>
      <c r="N194" s="94">
        <f t="shared" si="12"/>
        <v>0</v>
      </c>
      <c r="O194" s="158">
        <f t="shared" si="13"/>
        <v>0</v>
      </c>
      <c r="P194" s="159">
        <f t="shared" si="14"/>
        <v>0</v>
      </c>
    </row>
    <row r="195" spans="1:16" s="57" customFormat="1" ht="31.5" hidden="1" outlineLevel="1" x14ac:dyDescent="0.25">
      <c r="A195" s="99">
        <f>'F4.2'!A192</f>
        <v>35.1</v>
      </c>
      <c r="B195" s="100" t="str">
        <f>'F4.2'!B192</f>
        <v>Procurement of 2 NOS. OF 3100 HP, WDG-3A Locomotives for CSTPS, Chandrapur</v>
      </c>
      <c r="C195" s="29" t="str">
        <f>'F4.2'!D192</f>
        <v>MERC/CAPEX/2019-2020/1214</v>
      </c>
      <c r="D195" s="68">
        <f>IF('F4.2'!F192=0,"-",'F4.2'!F192)</f>
        <v>43822</v>
      </c>
      <c r="E195" s="27">
        <f>'F4.2'!H192</f>
        <v>21.66</v>
      </c>
      <c r="F195" s="94">
        <f>'F4.2'!T192</f>
        <v>22.854784800000001</v>
      </c>
      <c r="G195" s="94">
        <f>'F4.2'!AN192</f>
        <v>22.854784800000001</v>
      </c>
      <c r="H195" s="94">
        <f t="shared" si="10"/>
        <v>0</v>
      </c>
      <c r="I195" s="94">
        <f>'F4.2'!U192</f>
        <v>0</v>
      </c>
      <c r="J195" s="94">
        <f>'F4.2'!AO192</f>
        <v>0</v>
      </c>
      <c r="K195" s="94"/>
      <c r="L195" s="94"/>
      <c r="M195" s="94">
        <f t="shared" si="11"/>
        <v>0</v>
      </c>
      <c r="N195" s="94">
        <f t="shared" si="12"/>
        <v>0</v>
      </c>
      <c r="O195" s="158" t="e">
        <f>MAX(0,IF(#REF!=0,0,IF(#REF!+#REF!&lt;#REF!,#REF!,#REF!-#REF!)))</f>
        <v>#REF!</v>
      </c>
      <c r="P195" s="159" t="e">
        <f>#REF!-O195</f>
        <v>#REF!</v>
      </c>
    </row>
    <row r="196" spans="1:16" s="57" customFormat="1" ht="15.75" hidden="1" outlineLevel="1" x14ac:dyDescent="0.25">
      <c r="A196" s="99">
        <f>'F4.2'!A193</f>
        <v>0</v>
      </c>
      <c r="B196" s="100" t="str">
        <f>'F4.2'!B193</f>
        <v>IDC</v>
      </c>
      <c r="C196" s="99" t="str">
        <f>'F4.2'!D193</f>
        <v>MERC/CAPEX/2019-2020/1214</v>
      </c>
      <c r="D196" s="103">
        <f>IF('F4.2'!F193=0,"-",'F4.2'!F193)</f>
        <v>43822</v>
      </c>
      <c r="E196" s="27">
        <f>'F4.2'!H193</f>
        <v>0.39</v>
      </c>
      <c r="F196" s="94">
        <f>'F4.2'!T193</f>
        <v>0</v>
      </c>
      <c r="G196" s="94">
        <f>'F4.2'!AN193</f>
        <v>0</v>
      </c>
      <c r="H196" s="94">
        <f t="shared" si="10"/>
        <v>0</v>
      </c>
      <c r="I196" s="94">
        <f>'F4.2'!U193</f>
        <v>0</v>
      </c>
      <c r="J196" s="94">
        <f>'F4.2'!AO193</f>
        <v>0</v>
      </c>
      <c r="K196" s="94"/>
      <c r="L196" s="94"/>
      <c r="M196" s="94">
        <f t="shared" si="11"/>
        <v>0</v>
      </c>
      <c r="N196" s="94">
        <f t="shared" si="12"/>
        <v>0</v>
      </c>
      <c r="O196" s="158">
        <f t="shared" si="13"/>
        <v>0</v>
      </c>
      <c r="P196" s="159">
        <f t="shared" si="14"/>
        <v>0</v>
      </c>
    </row>
    <row r="197" spans="1:16" ht="47.25" hidden="1" outlineLevel="1" x14ac:dyDescent="0.25">
      <c r="A197" s="25">
        <f>'F4.2'!A194</f>
        <v>36</v>
      </c>
      <c r="B197" s="26" t="str">
        <f>'F4.2'!B194</f>
        <v>Replacement of 220 V Station Battery Sets &amp; UPS Battery Sets of Unit# 5 &amp; 6 and 24 V G1 G2 Battery sets of Unit# 5, 6 &amp; 7 for 500MW Stage-III CSTPS.</v>
      </c>
      <c r="C197" s="25" t="str">
        <f>'F4.2'!D194</f>
        <v>MERC/CAPEX/2020-2021/WFH/SBR/32</v>
      </c>
      <c r="D197" s="139">
        <f>IF('F4.2'!F194=0,"-",'F4.2'!F194)</f>
        <v>44104</v>
      </c>
      <c r="E197" s="27">
        <f>'F4.2'!H194</f>
        <v>18.559999999999999</v>
      </c>
      <c r="F197" s="94">
        <f>'F4.2'!T194</f>
        <v>0</v>
      </c>
      <c r="G197" s="94">
        <f>'F4.2'!AN194</f>
        <v>0</v>
      </c>
      <c r="H197" s="94">
        <f t="shared" si="10"/>
        <v>0</v>
      </c>
      <c r="I197" s="94">
        <f>'F4.2'!U194</f>
        <v>0</v>
      </c>
      <c r="J197" s="94">
        <f>'F4.2'!AO194</f>
        <v>0</v>
      </c>
      <c r="K197" s="94"/>
      <c r="L197" s="94"/>
      <c r="M197" s="94">
        <f t="shared" si="11"/>
        <v>0</v>
      </c>
      <c r="N197" s="94">
        <f t="shared" si="12"/>
        <v>0</v>
      </c>
      <c r="O197" s="158">
        <f t="shared" si="13"/>
        <v>0</v>
      </c>
      <c r="P197" s="159">
        <f t="shared" si="14"/>
        <v>0</v>
      </c>
    </row>
    <row r="198" spans="1:16" s="57" customFormat="1" ht="47.25" hidden="1" outlineLevel="1" x14ac:dyDescent="0.25">
      <c r="A198" s="29">
        <f>'F4.2'!A195</f>
        <v>36.1</v>
      </c>
      <c r="B198" s="65" t="str">
        <f>'F4.2'!B195</f>
        <v>Replacement of 220 V Station Battery Sets &amp; UPS Battery Sets of Unit# 5 &amp; 6 and 24 V G1 G2 Battery sets of Unit# 5, 6 &amp; 7 for 500MW Stage-III, CSTPS.</v>
      </c>
      <c r="C198" s="29" t="str">
        <f>'F4.2'!D195</f>
        <v>MERC/CAPEX/2020-2021/WFH/SBR/32</v>
      </c>
      <c r="D198" s="68">
        <f>IF('F4.2'!F195=0,"-",'F4.2'!F195)</f>
        <v>44104</v>
      </c>
      <c r="E198" s="28">
        <f>'F4.2'!H195</f>
        <v>18.32</v>
      </c>
      <c r="F198" s="94">
        <f>'F4.2'!T195</f>
        <v>8.8347990999999997</v>
      </c>
      <c r="G198" s="94">
        <f>'F4.2'!AN195</f>
        <v>8.8347990999999997</v>
      </c>
      <c r="H198" s="94">
        <f t="shared" si="10"/>
        <v>0</v>
      </c>
      <c r="I198" s="94">
        <f>'F4.2'!U195</f>
        <v>7.3896264720000016</v>
      </c>
      <c r="J198" s="94">
        <f>'F4.2'!AO195</f>
        <v>7.3896264719999998</v>
      </c>
      <c r="K198" s="94"/>
      <c r="L198" s="94"/>
      <c r="M198" s="94">
        <f t="shared" si="11"/>
        <v>7.3896264719999998</v>
      </c>
      <c r="N198" s="94">
        <f t="shared" si="12"/>
        <v>0</v>
      </c>
      <c r="O198" s="158">
        <f t="shared" si="13"/>
        <v>7.3896264719999998</v>
      </c>
      <c r="P198" s="159">
        <f t="shared" si="14"/>
        <v>0</v>
      </c>
    </row>
    <row r="199" spans="1:16" s="57" customFormat="1" ht="31.5" hidden="1" outlineLevel="1" x14ac:dyDescent="0.25">
      <c r="A199" s="99">
        <f>'F4.2'!A196</f>
        <v>0</v>
      </c>
      <c r="B199" s="100" t="str">
        <f>'F4.2'!B196</f>
        <v>IDC</v>
      </c>
      <c r="C199" s="99" t="str">
        <f>'F4.2'!D196</f>
        <v>MERC/CAPEX/2020-2021/WFH/SBR/32</v>
      </c>
      <c r="D199" s="103">
        <f>IF('F4.2'!F196=0,"-",'F4.2'!F196)</f>
        <v>44104</v>
      </c>
      <c r="E199" s="28">
        <f>'F4.2'!H196</f>
        <v>0.24</v>
      </c>
      <c r="F199" s="94">
        <f>'F4.2'!T196</f>
        <v>0</v>
      </c>
      <c r="G199" s="94">
        <f>'F4.2'!AN196</f>
        <v>0</v>
      </c>
      <c r="H199" s="94">
        <f t="shared" si="10"/>
        <v>0</v>
      </c>
      <c r="I199" s="94">
        <f>'F4.2'!U196</f>
        <v>0</v>
      </c>
      <c r="J199" s="94">
        <f>'F4.2'!AO196</f>
        <v>0</v>
      </c>
      <c r="K199" s="94"/>
      <c r="L199" s="94"/>
      <c r="M199" s="94">
        <f t="shared" si="11"/>
        <v>0</v>
      </c>
      <c r="N199" s="94">
        <f t="shared" si="12"/>
        <v>0</v>
      </c>
      <c r="O199" s="158">
        <f t="shared" ref="O199:O287" si="15">MAX(0,IF(M199=0,0,IF(G199+M199&lt;E199,M199,E199-G199)))</f>
        <v>0</v>
      </c>
      <c r="P199" s="159">
        <f t="shared" ref="P199:P287" si="16">M199-O199</f>
        <v>0</v>
      </c>
    </row>
    <row r="200" spans="1:16" ht="47.25" hidden="1" outlineLevel="1" x14ac:dyDescent="0.25">
      <c r="A200" s="25">
        <f>'F4.2'!A197</f>
        <v>37</v>
      </c>
      <c r="B200" s="26" t="str">
        <f>'F4.2'!B197</f>
        <v>Flue Gas Desulphurization (FGD) System for 500 MW UnitS (Total 8 Nos) of MSPGCL
(Chandrapur Unit # 5-7)</v>
      </c>
      <c r="C200" s="25" t="str">
        <f>'F4.2'!D197</f>
        <v>MERC/CAPEX/2020-2021/WFH/SBR/43</v>
      </c>
      <c r="D200" s="139">
        <f>IF('F4.2'!F197=0,"-",'F4.2'!F197)</f>
        <v>44179</v>
      </c>
      <c r="E200" s="27">
        <f>'F4.2'!H197</f>
        <v>656.25</v>
      </c>
      <c r="F200" s="94">
        <f>'F4.2'!T197</f>
        <v>0</v>
      </c>
      <c r="G200" s="94">
        <f>'F4.2'!AN197</f>
        <v>0</v>
      </c>
      <c r="H200" s="94">
        <f t="shared" si="10"/>
        <v>0</v>
      </c>
      <c r="I200" s="94">
        <f>'F4.2'!U197</f>
        <v>0</v>
      </c>
      <c r="J200" s="94">
        <f>'F4.2'!AO197</f>
        <v>0</v>
      </c>
      <c r="K200" s="94"/>
      <c r="L200" s="94"/>
      <c r="M200" s="94">
        <f t="shared" si="11"/>
        <v>0</v>
      </c>
      <c r="N200" s="94">
        <f t="shared" si="12"/>
        <v>0</v>
      </c>
      <c r="O200" s="158">
        <f t="shared" si="15"/>
        <v>0</v>
      </c>
      <c r="P200" s="159">
        <f t="shared" si="16"/>
        <v>0</v>
      </c>
    </row>
    <row r="201" spans="1:16" s="57" customFormat="1" ht="47.25" hidden="1" outlineLevel="1" x14ac:dyDescent="0.25">
      <c r="A201" s="29">
        <f>'F4.2'!A198</f>
        <v>37.1</v>
      </c>
      <c r="B201" s="65" t="str">
        <f>'F4.2'!B198</f>
        <v>Flue Gas Desulphurization (FGD) System for 500 MW UnitS (Total 8 Nos) of MSPGCL
(Chandrapur Unit # 5-7)</v>
      </c>
      <c r="C201" s="29" t="str">
        <f>'F4.2'!D198</f>
        <v>MERC/CAPEX/2020-2021/WFH/SBR/43</v>
      </c>
      <c r="D201" s="68">
        <f>IF('F4.2'!F198=0,"-",'F4.2'!F198)</f>
        <v>44179</v>
      </c>
      <c r="E201" s="28">
        <f>'F4.2'!H198</f>
        <v>602.58000000000004</v>
      </c>
      <c r="F201" s="94">
        <f>'F4.2'!T198</f>
        <v>0</v>
      </c>
      <c r="G201" s="94">
        <f>'F4.2'!AN198</f>
        <v>0</v>
      </c>
      <c r="H201" s="94">
        <f t="shared" si="10"/>
        <v>0</v>
      </c>
      <c r="I201" s="94">
        <f>'F4.2'!U198</f>
        <v>0</v>
      </c>
      <c r="J201" s="94">
        <f>'F4.2'!AO198</f>
        <v>0</v>
      </c>
      <c r="K201" s="94"/>
      <c r="L201" s="94"/>
      <c r="M201" s="94">
        <f t="shared" si="11"/>
        <v>0</v>
      </c>
      <c r="N201" s="94">
        <f t="shared" si="12"/>
        <v>0</v>
      </c>
      <c r="O201" s="158">
        <f t="shared" si="15"/>
        <v>0</v>
      </c>
      <c r="P201" s="159">
        <f t="shared" si="16"/>
        <v>0</v>
      </c>
    </row>
    <row r="202" spans="1:16" s="57" customFormat="1" ht="31.5" hidden="1" outlineLevel="1" x14ac:dyDescent="0.25">
      <c r="A202" s="29">
        <f>'F4.2'!A199</f>
        <v>0</v>
      </c>
      <c r="B202" s="65" t="str">
        <f>'F4.2'!B199</f>
        <v>IDC</v>
      </c>
      <c r="C202" s="29" t="str">
        <f>'F4.2'!D199</f>
        <v>MERC/CAPEX/2020-2021/WFH/SBR/43</v>
      </c>
      <c r="D202" s="68">
        <f>IF('F4.2'!F199=0,"-",'F4.2'!F199)</f>
        <v>44179</v>
      </c>
      <c r="E202" s="28">
        <f>'F4.2'!H199</f>
        <v>53.67</v>
      </c>
      <c r="F202" s="94">
        <f>'F4.2'!T199</f>
        <v>0</v>
      </c>
      <c r="G202" s="94">
        <f>'F4.2'!AN199</f>
        <v>0</v>
      </c>
      <c r="H202" s="94">
        <f t="shared" si="10"/>
        <v>0</v>
      </c>
      <c r="I202" s="94">
        <f>'F4.2'!U199</f>
        <v>0</v>
      </c>
      <c r="J202" s="94">
        <f>'F4.2'!AO199</f>
        <v>0</v>
      </c>
      <c r="K202" s="94"/>
      <c r="L202" s="94"/>
      <c r="M202" s="94">
        <f t="shared" si="11"/>
        <v>0</v>
      </c>
      <c r="N202" s="94">
        <f t="shared" si="12"/>
        <v>0</v>
      </c>
      <c r="O202" s="158">
        <f t="shared" si="15"/>
        <v>0</v>
      </c>
      <c r="P202" s="159">
        <f t="shared" si="16"/>
        <v>0</v>
      </c>
    </row>
    <row r="203" spans="1:16" ht="31.5" hidden="1" outlineLevel="1" x14ac:dyDescent="0.25">
      <c r="A203" s="25">
        <f>'F4.2'!A200</f>
        <v>38</v>
      </c>
      <c r="B203" s="26" t="str">
        <f>'F4.2'!B200</f>
        <v>Replacement of ECO and LTSH coils to Unit-4 Chandrapur (Parli DPR)</v>
      </c>
      <c r="C203" s="25" t="str">
        <f>'F4.2'!D200</f>
        <v xml:space="preserve">MERC/TECH1/CAPEX/20142015/01526 </v>
      </c>
      <c r="D203" s="188">
        <f>IF('F4.2'!F200=0,"-",'F4.2'!F200)</f>
        <v>42033</v>
      </c>
      <c r="E203" s="28">
        <f>'F4.2'!H200</f>
        <v>10</v>
      </c>
      <c r="F203" s="94">
        <f>'F4.2'!T200</f>
        <v>0</v>
      </c>
      <c r="G203" s="94">
        <f>'F4.2'!AN200</f>
        <v>0</v>
      </c>
      <c r="H203" s="94">
        <f t="shared" ref="H203:H266" si="17">F203-G203</f>
        <v>0</v>
      </c>
      <c r="I203" s="94">
        <f>'F4.2'!U200</f>
        <v>0</v>
      </c>
      <c r="J203" s="94">
        <f>'F4.2'!AO200</f>
        <v>0</v>
      </c>
      <c r="K203" s="94"/>
      <c r="L203" s="94"/>
      <c r="M203" s="94">
        <f t="shared" ref="M203:M266" si="18">SUM(J203:L203)</f>
        <v>0</v>
      </c>
      <c r="N203" s="94">
        <f t="shared" ref="N203:N266" si="19">H203+I203-M203</f>
        <v>0</v>
      </c>
      <c r="O203" s="158">
        <f t="shared" si="15"/>
        <v>0</v>
      </c>
      <c r="P203" s="159">
        <f t="shared" si="16"/>
        <v>0</v>
      </c>
    </row>
    <row r="204" spans="1:16" s="57" customFormat="1" ht="31.5" hidden="1" outlineLevel="1" x14ac:dyDescent="0.25">
      <c r="A204" s="29">
        <f>'F4.2'!A201</f>
        <v>0</v>
      </c>
      <c r="B204" s="169" t="str">
        <f>'F4.2'!B201</f>
        <v>Replacement of ECO and LTSH coils to Unit-4 Chandrapur</v>
      </c>
      <c r="C204" s="168" t="str">
        <f>'F4.2'!D201</f>
        <v xml:space="preserve">MERC/TECH1/CAPEX/20142015/01526 </v>
      </c>
      <c r="D204" s="170">
        <f>IF('F4.2'!F201=0,"-",'F4.2'!F201)</f>
        <v>42033</v>
      </c>
      <c r="E204" s="28">
        <f>'F4.2'!H201</f>
        <v>9.4</v>
      </c>
      <c r="F204" s="94">
        <f>'F4.2'!T201</f>
        <v>0</v>
      </c>
      <c r="G204" s="94">
        <f>'F4.2'!AN201</f>
        <v>0</v>
      </c>
      <c r="H204" s="94">
        <f t="shared" si="17"/>
        <v>0</v>
      </c>
      <c r="I204" s="94">
        <f>'F4.2'!U201</f>
        <v>0</v>
      </c>
      <c r="J204" s="94">
        <f>'F4.2'!AO201</f>
        <v>0</v>
      </c>
      <c r="K204" s="94"/>
      <c r="L204" s="94"/>
      <c r="M204" s="94">
        <f t="shared" si="18"/>
        <v>0</v>
      </c>
      <c r="N204" s="94">
        <f t="shared" si="19"/>
        <v>0</v>
      </c>
      <c r="O204" s="158">
        <f t="shared" si="15"/>
        <v>0</v>
      </c>
      <c r="P204" s="159">
        <f t="shared" si="16"/>
        <v>0</v>
      </c>
    </row>
    <row r="205" spans="1:16" s="57" customFormat="1" ht="31.5" hidden="1" outlineLevel="1" x14ac:dyDescent="0.25">
      <c r="A205" s="29">
        <f>'F4.2'!A202</f>
        <v>0</v>
      </c>
      <c r="B205" s="169" t="str">
        <f>'F4.2'!B202</f>
        <v>IDC</v>
      </c>
      <c r="C205" s="168" t="str">
        <f>'F4.2'!D202</f>
        <v xml:space="preserve">MERC/TECH1/CAPEX/20142015/01526 </v>
      </c>
      <c r="D205" s="170">
        <f>IF('F4.2'!F202=0,"-",'F4.2'!F202)</f>
        <v>42033</v>
      </c>
      <c r="E205" s="28">
        <f>'F4.2'!H202</f>
        <v>0.6</v>
      </c>
      <c r="F205" s="94">
        <f>'F4.2'!T202</f>
        <v>0</v>
      </c>
      <c r="G205" s="94">
        <f>'F4.2'!AN202</f>
        <v>0</v>
      </c>
      <c r="H205" s="94">
        <f t="shared" si="17"/>
        <v>0</v>
      </c>
      <c r="I205" s="94">
        <f>'F4.2'!U202</f>
        <v>0</v>
      </c>
      <c r="J205" s="94">
        <f>'F4.2'!AO202</f>
        <v>0</v>
      </c>
      <c r="K205" s="94"/>
      <c r="L205" s="94"/>
      <c r="M205" s="94">
        <f t="shared" si="18"/>
        <v>0</v>
      </c>
      <c r="N205" s="94">
        <f t="shared" si="19"/>
        <v>0</v>
      </c>
      <c r="O205" s="158">
        <f t="shared" si="15"/>
        <v>0</v>
      </c>
      <c r="P205" s="159">
        <f t="shared" si="16"/>
        <v>0</v>
      </c>
    </row>
    <row r="206" spans="1:16" ht="31.5" hidden="1" outlineLevel="1" x14ac:dyDescent="0.25">
      <c r="A206" s="25">
        <f>'F4.2'!A203</f>
        <v>39</v>
      </c>
      <c r="B206" s="26" t="str">
        <f>'F4.2'!B203</f>
        <v>Supply of complete gear box assembly for XRP-1043 coal mill at U-5 &amp;  U-6 for FY 2019-20 &amp; FY 20-21 at CSTPS, Chandrapur</v>
      </c>
      <c r="C206" s="25" t="str">
        <f>'F4.2'!D203</f>
        <v>MERC/CAPEX/2020-2021/WFH/SBR/05</v>
      </c>
      <c r="D206" s="139">
        <f>IF('F4.2'!F203=0,"-",'F4.2'!F203)</f>
        <v>44335</v>
      </c>
      <c r="E206" s="27">
        <f>'F4.2'!H203</f>
        <v>21.53</v>
      </c>
      <c r="F206" s="94">
        <f>'F4.2'!T203</f>
        <v>0</v>
      </c>
      <c r="G206" s="94">
        <f>'F4.2'!AN203</f>
        <v>0</v>
      </c>
      <c r="H206" s="94">
        <f t="shared" si="17"/>
        <v>0</v>
      </c>
      <c r="I206" s="94">
        <f>'F4.2'!U203</f>
        <v>0</v>
      </c>
      <c r="J206" s="94">
        <f>'F4.2'!AO203</f>
        <v>0</v>
      </c>
      <c r="K206" s="94"/>
      <c r="L206" s="94"/>
      <c r="M206" s="94">
        <f t="shared" si="18"/>
        <v>0</v>
      </c>
      <c r="N206" s="94">
        <f t="shared" si="19"/>
        <v>0</v>
      </c>
      <c r="O206" s="158">
        <f t="shared" si="15"/>
        <v>0</v>
      </c>
      <c r="P206" s="159">
        <f t="shared" si="16"/>
        <v>0</v>
      </c>
    </row>
    <row r="207" spans="1:16" s="57" customFormat="1" ht="78.75" hidden="1" outlineLevel="1" x14ac:dyDescent="0.25">
      <c r="A207" s="29">
        <f>'F4.2'!A204</f>
        <v>39.1</v>
      </c>
      <c r="B207" s="65" t="str">
        <f>'F4.2'!B204</f>
        <v>Supply of complete gear box assembly for XRP-1043coal mill unit
5&amp;6and complete lub oil system of XRP-1043Coal Mill in Unit-5&amp;6.
(Qty. 02 nos. one for each unit)</v>
      </c>
      <c r="C207" s="29" t="str">
        <f>'F4.2'!D204</f>
        <v>MERC/CAPEX/2020-2021/WFH/SBR/05</v>
      </c>
      <c r="D207" s="68">
        <f>IF('F4.2'!F204=0,"-",'F4.2'!F204)</f>
        <v>44335</v>
      </c>
      <c r="E207" s="28">
        <f>'F4.2'!H204</f>
        <v>21.02</v>
      </c>
      <c r="F207" s="94">
        <f>'F4.2'!T204</f>
        <v>0</v>
      </c>
      <c r="G207" s="94">
        <f>'F4.2'!AN204</f>
        <v>0</v>
      </c>
      <c r="H207" s="94">
        <f t="shared" si="17"/>
        <v>0</v>
      </c>
      <c r="I207" s="94">
        <f>'F4.2'!U204</f>
        <v>0</v>
      </c>
      <c r="J207" s="94">
        <f>'F4.2'!AO204</f>
        <v>0</v>
      </c>
      <c r="K207" s="94"/>
      <c r="L207" s="94"/>
      <c r="M207" s="94">
        <f t="shared" si="18"/>
        <v>0</v>
      </c>
      <c r="N207" s="94">
        <f t="shared" si="19"/>
        <v>0</v>
      </c>
      <c r="O207" s="158">
        <f t="shared" si="15"/>
        <v>0</v>
      </c>
      <c r="P207" s="159">
        <f t="shared" si="16"/>
        <v>0</v>
      </c>
    </row>
    <row r="208" spans="1:16" s="57" customFormat="1" ht="31.5" hidden="1" outlineLevel="1" x14ac:dyDescent="0.25">
      <c r="A208" s="29">
        <f>'F4.2'!A205</f>
        <v>0</v>
      </c>
      <c r="B208" s="65" t="str">
        <f>'F4.2'!B205</f>
        <v>IDC</v>
      </c>
      <c r="C208" s="29" t="str">
        <f>'F4.2'!D205</f>
        <v>MERC/CAPEX/2020-2021/WFH/SBR/05</v>
      </c>
      <c r="D208" s="68">
        <f>IF('F4.2'!F205=0,"-",'F4.2'!F205)</f>
        <v>44335</v>
      </c>
      <c r="E208" s="28">
        <f>'F4.2'!H205</f>
        <v>0.51</v>
      </c>
      <c r="F208" s="94">
        <f>'F4.2'!T205</f>
        <v>0</v>
      </c>
      <c r="G208" s="94">
        <f>'F4.2'!AN205</f>
        <v>0</v>
      </c>
      <c r="H208" s="94">
        <f t="shared" si="17"/>
        <v>0</v>
      </c>
      <c r="I208" s="94">
        <f>'F4.2'!U205</f>
        <v>0</v>
      </c>
      <c r="J208" s="94">
        <f>'F4.2'!AO205</f>
        <v>0</v>
      </c>
      <c r="K208" s="94"/>
      <c r="L208" s="94"/>
      <c r="M208" s="94">
        <f t="shared" si="18"/>
        <v>0</v>
      </c>
      <c r="N208" s="94">
        <f t="shared" si="19"/>
        <v>0</v>
      </c>
      <c r="O208" s="158">
        <f t="shared" si="15"/>
        <v>0</v>
      </c>
      <c r="P208" s="159">
        <f t="shared" si="16"/>
        <v>0</v>
      </c>
    </row>
    <row r="209" spans="1:16" ht="31.5" hidden="1" outlineLevel="1" x14ac:dyDescent="0.25">
      <c r="A209" s="106" t="str">
        <f>'F4.2'!A206</f>
        <v>HO
DPR 1</v>
      </c>
      <c r="B209" s="107" t="str">
        <f>'F4.2'!B206</f>
        <v>AFGC/DFGC SYSTEM 210MW</v>
      </c>
      <c r="C209" s="106" t="str">
        <f>'F4.2'!D206</f>
        <v>MERC/CAP/DPR/10/07/1149</v>
      </c>
      <c r="D209" s="147">
        <f>IF('F4.2'!F206=0,"-",'F4.2'!F206)</f>
        <v>39232</v>
      </c>
      <c r="E209" s="27">
        <f>'F4.2'!H206</f>
        <v>9.6</v>
      </c>
      <c r="F209" s="94">
        <f>'F4.2'!T206</f>
        <v>0</v>
      </c>
      <c r="G209" s="94">
        <f>'F4.2'!AN206</f>
        <v>0</v>
      </c>
      <c r="H209" s="94">
        <f t="shared" si="17"/>
        <v>0</v>
      </c>
      <c r="I209" s="94">
        <f>'F4.2'!U206</f>
        <v>0</v>
      </c>
      <c r="J209" s="94">
        <f>'F4.2'!AO206</f>
        <v>0</v>
      </c>
      <c r="K209" s="94"/>
      <c r="L209" s="94"/>
      <c r="M209" s="94">
        <f t="shared" si="18"/>
        <v>0</v>
      </c>
      <c r="N209" s="94">
        <f t="shared" si="19"/>
        <v>0</v>
      </c>
      <c r="O209" s="158">
        <f t="shared" si="15"/>
        <v>0</v>
      </c>
      <c r="P209" s="159">
        <f t="shared" si="16"/>
        <v>0</v>
      </c>
    </row>
    <row r="210" spans="1:16" s="57" customFormat="1" ht="31.5" hidden="1" outlineLevel="1" x14ac:dyDescent="0.25">
      <c r="A210" s="99" t="str">
        <f>'F4.2'!A207</f>
        <v>HO
DPR 1.1</v>
      </c>
      <c r="B210" s="100" t="str">
        <f>'F4.2'!B207</f>
        <v>CSTPS U-1,2&amp;4</v>
      </c>
      <c r="C210" s="99" t="str">
        <f>'F4.2'!D207</f>
        <v>MERC/CAP/DPR/10/07/1149</v>
      </c>
      <c r="D210" s="103">
        <f>IF('F4.2'!F207=0,"-",'F4.2'!F207)</f>
        <v>39232</v>
      </c>
      <c r="E210" s="28">
        <f>'F4.2'!H207</f>
        <v>9.6</v>
      </c>
      <c r="F210" s="94">
        <f>'F4.2'!T207</f>
        <v>4.9831317769999997</v>
      </c>
      <c r="G210" s="94">
        <f>'F4.2'!AN207</f>
        <v>4.9831317769999997</v>
      </c>
      <c r="H210" s="94">
        <f t="shared" si="17"/>
        <v>0</v>
      </c>
      <c r="I210" s="94">
        <f>'F4.2'!U207</f>
        <v>0</v>
      </c>
      <c r="J210" s="94">
        <f>'F4.2'!AO207</f>
        <v>0</v>
      </c>
      <c r="K210" s="94"/>
      <c r="L210" s="94"/>
      <c r="M210" s="94">
        <f t="shared" si="18"/>
        <v>0</v>
      </c>
      <c r="N210" s="94">
        <f t="shared" si="19"/>
        <v>0</v>
      </c>
      <c r="O210" s="158">
        <f t="shared" si="15"/>
        <v>0</v>
      </c>
      <c r="P210" s="159">
        <f t="shared" si="16"/>
        <v>0</v>
      </c>
    </row>
    <row r="211" spans="1:16" ht="31.5" hidden="1" outlineLevel="1" x14ac:dyDescent="0.25">
      <c r="A211" s="106" t="str">
        <f>'F4.2'!A208</f>
        <v>HO
DPR 4</v>
      </c>
      <c r="B211" s="107" t="str">
        <f>'F4.2'!B208</f>
        <v>Construction of coal platform for Chandrapur TPS, Khaperkheda TPS &amp; Parli TPS</v>
      </c>
      <c r="C211" s="106" t="str">
        <f>'F4.2'!D208</f>
        <v>MERC/TECH 1/CAPEX/20132014/00827</v>
      </c>
      <c r="D211" s="147">
        <f>IF('F4.2'!F208=0,"-",'F4.2'!F208)</f>
        <v>41464</v>
      </c>
      <c r="E211" s="27">
        <f>'F4.2'!H208</f>
        <v>10.36</v>
      </c>
      <c r="F211" s="94">
        <f>'F4.2'!T208</f>
        <v>0</v>
      </c>
      <c r="G211" s="94">
        <f>'F4.2'!AN208</f>
        <v>0</v>
      </c>
      <c r="H211" s="94">
        <f t="shared" si="17"/>
        <v>0</v>
      </c>
      <c r="I211" s="94">
        <f>'F4.2'!U208</f>
        <v>0</v>
      </c>
      <c r="J211" s="94">
        <f>'F4.2'!AO208</f>
        <v>0</v>
      </c>
      <c r="K211" s="94"/>
      <c r="L211" s="94"/>
      <c r="M211" s="94">
        <f t="shared" si="18"/>
        <v>0</v>
      </c>
      <c r="N211" s="94">
        <f t="shared" si="19"/>
        <v>0</v>
      </c>
      <c r="O211" s="158">
        <f t="shared" si="15"/>
        <v>0</v>
      </c>
      <c r="P211" s="159">
        <f t="shared" si="16"/>
        <v>0</v>
      </c>
    </row>
    <row r="212" spans="1:16" s="57" customFormat="1" ht="31.5" hidden="1" outlineLevel="1" x14ac:dyDescent="0.25">
      <c r="A212" s="99" t="str">
        <f>'F4.2'!A209</f>
        <v>HO
DPR 4.1</v>
      </c>
      <c r="B212" s="100" t="str">
        <f>'F4.2'!B209</f>
        <v>Chandrapur TPS</v>
      </c>
      <c r="C212" s="99" t="str">
        <f>'F4.2'!D209</f>
        <v>MERC/TECH 1/CAPEX/20132014/00827</v>
      </c>
      <c r="D212" s="103">
        <f>IF('F4.2'!F209=0,"-",'F4.2'!F209)</f>
        <v>41464</v>
      </c>
      <c r="E212" s="28">
        <f>'F4.2'!H209</f>
        <v>10.36</v>
      </c>
      <c r="F212" s="94">
        <f>'F4.2'!T209</f>
        <v>0</v>
      </c>
      <c r="G212" s="94">
        <f>'F4.2'!AN209</f>
        <v>0</v>
      </c>
      <c r="H212" s="94">
        <f t="shared" si="17"/>
        <v>0</v>
      </c>
      <c r="I212" s="94">
        <f>'F4.2'!U209</f>
        <v>0</v>
      </c>
      <c r="J212" s="94">
        <f>'F4.2'!AO209</f>
        <v>0</v>
      </c>
      <c r="K212" s="94"/>
      <c r="L212" s="94"/>
      <c r="M212" s="94">
        <f t="shared" si="18"/>
        <v>0</v>
      </c>
      <c r="N212" s="94">
        <f t="shared" si="19"/>
        <v>0</v>
      </c>
      <c r="O212" s="158">
        <f t="shared" si="15"/>
        <v>0</v>
      </c>
      <c r="P212" s="159">
        <f t="shared" si="16"/>
        <v>0</v>
      </c>
    </row>
    <row r="213" spans="1:16" s="57" customFormat="1" ht="31.5" hidden="1" outlineLevel="1" x14ac:dyDescent="0.25">
      <c r="A213" s="99">
        <f>'F4.2'!A210</f>
        <v>0</v>
      </c>
      <c r="B213" s="100" t="str">
        <f>'F4.2'!B210</f>
        <v>IDC</v>
      </c>
      <c r="C213" s="99" t="str">
        <f>'F4.2'!D210</f>
        <v>MERC/TECH 1/CAPEX/20132014/00827</v>
      </c>
      <c r="D213" s="103">
        <f>IF('F4.2'!F210=0,"-",'F4.2'!F210)</f>
        <v>41464</v>
      </c>
      <c r="E213" s="28">
        <f>'F4.2'!H210</f>
        <v>0</v>
      </c>
      <c r="F213" s="94">
        <f>'F4.2'!T210</f>
        <v>0</v>
      </c>
      <c r="G213" s="94">
        <f>'F4.2'!AN210</f>
        <v>0</v>
      </c>
      <c r="H213" s="94">
        <f t="shared" si="17"/>
        <v>0</v>
      </c>
      <c r="I213" s="94">
        <f>'F4.2'!U210</f>
        <v>0</v>
      </c>
      <c r="J213" s="94">
        <f>'F4.2'!AO210</f>
        <v>0</v>
      </c>
      <c r="K213" s="94"/>
      <c r="L213" s="94"/>
      <c r="M213" s="94">
        <f t="shared" si="18"/>
        <v>0</v>
      </c>
      <c r="N213" s="94">
        <f t="shared" si="19"/>
        <v>0</v>
      </c>
      <c r="O213" s="158">
        <f t="shared" si="15"/>
        <v>0</v>
      </c>
      <c r="P213" s="159">
        <f t="shared" si="16"/>
        <v>0</v>
      </c>
    </row>
    <row r="214" spans="1:16" ht="47.25" hidden="1" outlineLevel="1" x14ac:dyDescent="0.25">
      <c r="A214" s="106" t="str">
        <f>'F4.2'!A211</f>
        <v>HO
DPR 5</v>
      </c>
      <c r="B214" s="107" t="str">
        <f>'F4.2'!B211</f>
        <v>Procurement of energy efficient HT motors at Bhusawal TPS, Koradi TPS, Chandrapur TPS, khaperkheda TPS, Parli TPS &amp; Paras TPS as insurance spares</v>
      </c>
      <c r="C214" s="106" t="str">
        <f>'F4.2'!D211</f>
        <v>MERC/TECH 1/CAPEX/20142015/01218</v>
      </c>
      <c r="D214" s="147">
        <f>IF('F4.2'!F211=0,"-",'F4.2'!F211)</f>
        <v>41968</v>
      </c>
      <c r="E214" s="27">
        <f>'F4.2'!H211</f>
        <v>16.956</v>
      </c>
      <c r="F214" s="94">
        <f>'F4.2'!T211</f>
        <v>0</v>
      </c>
      <c r="G214" s="94">
        <f>'F4.2'!AN211</f>
        <v>0</v>
      </c>
      <c r="H214" s="94">
        <f t="shared" si="17"/>
        <v>0</v>
      </c>
      <c r="I214" s="94">
        <f>'F4.2'!U211</f>
        <v>0</v>
      </c>
      <c r="J214" s="94">
        <f>'F4.2'!AO211</f>
        <v>0</v>
      </c>
      <c r="K214" s="94"/>
      <c r="L214" s="94"/>
      <c r="M214" s="94">
        <f t="shared" si="18"/>
        <v>0</v>
      </c>
      <c r="N214" s="94">
        <f t="shared" si="19"/>
        <v>0</v>
      </c>
      <c r="O214" s="158">
        <f t="shared" si="15"/>
        <v>0</v>
      </c>
      <c r="P214" s="159">
        <f t="shared" si="16"/>
        <v>0</v>
      </c>
    </row>
    <row r="215" spans="1:16" s="57" customFormat="1" ht="47.25" hidden="1" outlineLevel="1" x14ac:dyDescent="0.25">
      <c r="A215" s="99" t="str">
        <f>'F4.2'!A212</f>
        <v>HO
DPR 5.3a</v>
      </c>
      <c r="B215" s="100" t="str">
        <f>'F4.2'!B212</f>
        <v>CSTPS (U-3/4, 210 MW, 7Nos)</v>
      </c>
      <c r="C215" s="99" t="str">
        <f>'F4.2'!D212</f>
        <v>MERC/TECH 1/CAPEX/20142015/01218</v>
      </c>
      <c r="D215" s="103">
        <f>IF('F4.2'!F212=0,"-",'F4.2'!F212)</f>
        <v>41968</v>
      </c>
      <c r="E215" s="28">
        <f>'F4.2'!H212</f>
        <v>5.7060000000000004</v>
      </c>
      <c r="F215" s="94">
        <f>'F4.2'!T212</f>
        <v>0.90661499000000001</v>
      </c>
      <c r="G215" s="94">
        <f>'F4.2'!AN212</f>
        <v>0.90661499000000001</v>
      </c>
      <c r="H215" s="94">
        <f t="shared" si="17"/>
        <v>0</v>
      </c>
      <c r="I215" s="94">
        <f>'F4.2'!U212</f>
        <v>0</v>
      </c>
      <c r="J215" s="94">
        <f>'F4.2'!AO212</f>
        <v>0</v>
      </c>
      <c r="K215" s="94"/>
      <c r="L215" s="94"/>
      <c r="M215" s="94">
        <f t="shared" si="18"/>
        <v>0</v>
      </c>
      <c r="N215" s="94">
        <f t="shared" si="19"/>
        <v>0</v>
      </c>
      <c r="O215" s="158">
        <f t="shared" si="15"/>
        <v>0</v>
      </c>
      <c r="P215" s="159">
        <f t="shared" si="16"/>
        <v>0</v>
      </c>
    </row>
    <row r="216" spans="1:16" s="57" customFormat="1" ht="47.25" hidden="1" outlineLevel="1" x14ac:dyDescent="0.25">
      <c r="A216" s="99" t="str">
        <f>'F4.2'!A213</f>
        <v>HO
DPR 5.3b</v>
      </c>
      <c r="B216" s="100" t="str">
        <f>'F4.2'!B213</f>
        <v>CSTPS (U-5/6/7, 500 MW, 11Nos)</v>
      </c>
      <c r="C216" s="99" t="str">
        <f>'F4.2'!D213</f>
        <v>MERC/TECH 1/CAPEX/20142015/01218</v>
      </c>
      <c r="D216" s="103">
        <f>IF('F4.2'!F213=0,"-",'F4.2'!F213)</f>
        <v>41968</v>
      </c>
      <c r="E216" s="28">
        <f>'F4.2'!H213</f>
        <v>11.25</v>
      </c>
      <c r="F216" s="94">
        <f>'F4.2'!T213</f>
        <v>5.7542039999999997</v>
      </c>
      <c r="G216" s="94">
        <f>'F4.2'!AN213</f>
        <v>5.7542039999999997</v>
      </c>
      <c r="H216" s="94">
        <f t="shared" si="17"/>
        <v>0</v>
      </c>
      <c r="I216" s="94">
        <f>'F4.2'!U213</f>
        <v>0</v>
      </c>
      <c r="J216" s="94">
        <f>'F4.2'!AO213</f>
        <v>0</v>
      </c>
      <c r="K216" s="94"/>
      <c r="L216" s="94"/>
      <c r="M216" s="94">
        <f t="shared" si="18"/>
        <v>0</v>
      </c>
      <c r="N216" s="94">
        <f t="shared" si="19"/>
        <v>0</v>
      </c>
      <c r="O216" s="158">
        <f t="shared" si="15"/>
        <v>0</v>
      </c>
      <c r="P216" s="159">
        <f t="shared" si="16"/>
        <v>0</v>
      </c>
    </row>
    <row r="217" spans="1:16" ht="47.25" hidden="1" outlineLevel="1" x14ac:dyDescent="0.25">
      <c r="A217" s="106" t="str">
        <f>'F4.2'!A214</f>
        <v>HO
DPR 6</v>
      </c>
      <c r="B217" s="107" t="str">
        <f>'F4.2'!B214</f>
        <v>Supply, Installation, Commissioning and Operation &amp; Maintenance Services of Continuous Ambient Air Quality Monitoring Stations (CAAQMS) at various TPS</v>
      </c>
      <c r="C217" s="106" t="str">
        <f>'F4.2'!D214</f>
        <v>MERC/CAPEX/20162017/00423</v>
      </c>
      <c r="D217" s="147">
        <f>IF('F4.2'!F214=0,"-",'F4.2'!F214)</f>
        <v>42585</v>
      </c>
      <c r="E217" s="27">
        <f>'F4.2'!H214</f>
        <v>1.3257526714285714</v>
      </c>
      <c r="F217" s="94">
        <f>'F4.2'!T214</f>
        <v>0</v>
      </c>
      <c r="G217" s="94">
        <f>'F4.2'!AN214</f>
        <v>0</v>
      </c>
      <c r="H217" s="94">
        <f t="shared" si="17"/>
        <v>0</v>
      </c>
      <c r="I217" s="94">
        <f>'F4.2'!U214</f>
        <v>0</v>
      </c>
      <c r="J217" s="94">
        <f>'F4.2'!AO214</f>
        <v>0</v>
      </c>
      <c r="K217" s="94"/>
      <c r="L217" s="94"/>
      <c r="M217" s="94">
        <f t="shared" si="18"/>
        <v>0</v>
      </c>
      <c r="N217" s="94">
        <f t="shared" si="19"/>
        <v>0</v>
      </c>
      <c r="O217" s="158">
        <f t="shared" si="15"/>
        <v>0</v>
      </c>
      <c r="P217" s="159">
        <f t="shared" si="16"/>
        <v>0</v>
      </c>
    </row>
    <row r="218" spans="1:16" s="57" customFormat="1" ht="31.5" hidden="1" outlineLevel="1" x14ac:dyDescent="0.25">
      <c r="A218" s="99" t="str">
        <f>'F4.2'!A215</f>
        <v>HO
DPR 6.1</v>
      </c>
      <c r="B218" s="100" t="str">
        <f>'F4.2'!B215</f>
        <v>CSTPS (U-1 to 7) ( 1 Nos.)</v>
      </c>
      <c r="C218" s="99" t="str">
        <f>'F4.2'!D215</f>
        <v>MERC/CAPEX/20162017/00423</v>
      </c>
      <c r="D218" s="103">
        <f>IF('F4.2'!F215=0,"-",'F4.2'!F215)</f>
        <v>42585</v>
      </c>
      <c r="E218" s="28">
        <f>'F4.2'!H215</f>
        <v>1.3257526714285714</v>
      </c>
      <c r="F218" s="94">
        <f>'F4.2'!T215</f>
        <v>0</v>
      </c>
      <c r="G218" s="94">
        <f>'F4.2'!AN215</f>
        <v>0</v>
      </c>
      <c r="H218" s="94">
        <f t="shared" si="17"/>
        <v>0</v>
      </c>
      <c r="I218" s="94">
        <f>'F4.2'!U215</f>
        <v>0</v>
      </c>
      <c r="J218" s="94">
        <f>'F4.2'!AO215</f>
        <v>0</v>
      </c>
      <c r="K218" s="94"/>
      <c r="L218" s="94"/>
      <c r="M218" s="94">
        <f t="shared" si="18"/>
        <v>0</v>
      </c>
      <c r="N218" s="94">
        <f t="shared" si="19"/>
        <v>0</v>
      </c>
      <c r="O218" s="158">
        <f t="shared" si="15"/>
        <v>0</v>
      </c>
      <c r="P218" s="159">
        <f t="shared" si="16"/>
        <v>0</v>
      </c>
    </row>
    <row r="219" spans="1:16" ht="31.5" hidden="1" outlineLevel="1" x14ac:dyDescent="0.25">
      <c r="A219" s="292" t="str">
        <f>'F4.2'!A216</f>
        <v>HO
DPR 7</v>
      </c>
      <c r="B219" s="119" t="str">
        <f>'F4.2'!B216</f>
        <v>Installation of Real Time Online Coal-Ash Analyzer at various TPS</v>
      </c>
      <c r="C219" s="106" t="str">
        <f>'F4.2'!D216</f>
        <v>MERC/CAPEX/20162017/00774</v>
      </c>
      <c r="D219" s="147">
        <f>IF('F4.2'!F216=0,"-",'F4.2'!F216)</f>
        <v>42643</v>
      </c>
      <c r="E219" s="27">
        <f>'F4.2'!H216</f>
        <v>7.0965999999999996</v>
      </c>
      <c r="F219" s="94">
        <f>'F4.2'!T216</f>
        <v>0</v>
      </c>
      <c r="G219" s="94">
        <f>'F4.2'!AN216</f>
        <v>0</v>
      </c>
      <c r="H219" s="94">
        <f t="shared" si="17"/>
        <v>0</v>
      </c>
      <c r="I219" s="94">
        <f>'F4.2'!U216</f>
        <v>0</v>
      </c>
      <c r="J219" s="94">
        <f>'F4.2'!AO216</f>
        <v>0</v>
      </c>
      <c r="K219" s="94"/>
      <c r="L219" s="94"/>
      <c r="M219" s="94">
        <f t="shared" si="18"/>
        <v>0</v>
      </c>
      <c r="N219" s="94">
        <f t="shared" si="19"/>
        <v>0</v>
      </c>
      <c r="O219" s="158">
        <f t="shared" si="15"/>
        <v>0</v>
      </c>
      <c r="P219" s="159">
        <f t="shared" si="16"/>
        <v>0</v>
      </c>
    </row>
    <row r="220" spans="1:16" s="57" customFormat="1" ht="31.5" hidden="1" outlineLevel="1" x14ac:dyDescent="0.25">
      <c r="A220" s="266" t="str">
        <f>'F4.2'!A217</f>
        <v>HO
DPR 7.1</v>
      </c>
      <c r="B220" s="65" t="str">
        <f>'F4.2'!B217</f>
        <v>Chandrapur STPS</v>
      </c>
      <c r="C220" s="99" t="str">
        <f>'F4.2'!D217</f>
        <v>MERC/CAPEX/20162017/00774</v>
      </c>
      <c r="D220" s="103">
        <f>IF('F4.2'!F217=0,"-",'F4.2'!F217)</f>
        <v>42643</v>
      </c>
      <c r="E220" s="28">
        <f>'F4.2'!H217</f>
        <v>7.0965999999999996</v>
      </c>
      <c r="F220" s="94">
        <f>'F4.2'!T217</f>
        <v>0</v>
      </c>
      <c r="G220" s="94">
        <f>'F4.2'!AN217</f>
        <v>0</v>
      </c>
      <c r="H220" s="94">
        <f t="shared" si="17"/>
        <v>0</v>
      </c>
      <c r="I220" s="94">
        <f>'F4.2'!U217</f>
        <v>0</v>
      </c>
      <c r="J220" s="94">
        <f>'F4.2'!AO217</f>
        <v>0</v>
      </c>
      <c r="K220" s="94"/>
      <c r="L220" s="94"/>
      <c r="M220" s="94">
        <f t="shared" si="18"/>
        <v>0</v>
      </c>
      <c r="N220" s="94">
        <f t="shared" si="19"/>
        <v>0</v>
      </c>
      <c r="O220" s="158">
        <f t="shared" si="15"/>
        <v>0</v>
      </c>
      <c r="P220" s="159">
        <f t="shared" si="16"/>
        <v>0</v>
      </c>
    </row>
    <row r="221" spans="1:16" ht="31.5" hidden="1" outlineLevel="1" x14ac:dyDescent="0.25">
      <c r="A221" s="238" t="str">
        <f>'F4.2'!A218</f>
        <v>HO
DPR 8</v>
      </c>
      <c r="B221" s="239" t="str">
        <f>'F4.2'!B218</f>
        <v>Replacement of Fire Tenders at Various Power Stations of Mahagenco</v>
      </c>
      <c r="C221" s="106" t="str">
        <f>'F4.2'!D218</f>
        <v>MERC/CAPEX/20172018/4653</v>
      </c>
      <c r="D221" s="147">
        <f>IF('F4.2'!F218=0,"-",'F4.2'!F218)</f>
        <v>43052</v>
      </c>
      <c r="E221" s="27">
        <f>'F4.2'!H218</f>
        <v>4.1500000000000004</v>
      </c>
      <c r="F221" s="94">
        <f>'F4.2'!T218</f>
        <v>0</v>
      </c>
      <c r="G221" s="94">
        <f>'F4.2'!AN218</f>
        <v>0</v>
      </c>
      <c r="H221" s="94">
        <f t="shared" si="17"/>
        <v>0</v>
      </c>
      <c r="I221" s="94">
        <f>'F4.2'!U218</f>
        <v>0</v>
      </c>
      <c r="J221" s="94">
        <f>'F4.2'!AO218</f>
        <v>0</v>
      </c>
      <c r="K221" s="94"/>
      <c r="L221" s="94"/>
      <c r="M221" s="94">
        <f t="shared" si="18"/>
        <v>0</v>
      </c>
      <c r="N221" s="94">
        <f t="shared" si="19"/>
        <v>0</v>
      </c>
      <c r="O221" s="158">
        <f t="shared" si="15"/>
        <v>0</v>
      </c>
      <c r="P221" s="159">
        <f t="shared" si="16"/>
        <v>0</v>
      </c>
    </row>
    <row r="222" spans="1:16" s="57" customFormat="1" ht="31.5" hidden="1" outlineLevel="1" x14ac:dyDescent="0.25">
      <c r="A222" s="252" t="str">
        <f>'F4.2'!A219</f>
        <v>HO
DPR 8.1</v>
      </c>
      <c r="B222" s="253" t="str">
        <f>'F4.2'!B219</f>
        <v>Advance Multipurpose Fire Tender for CSTPS</v>
      </c>
      <c r="C222" s="99" t="str">
        <f>'F4.2'!D219</f>
        <v>MERC/CAPEX/20172018/4653</v>
      </c>
      <c r="D222" s="103">
        <f>IF('F4.2'!F219=0,"-",'F4.2'!F219)</f>
        <v>43052</v>
      </c>
      <c r="E222" s="28">
        <f>'F4.2'!H219</f>
        <v>2.9</v>
      </c>
      <c r="F222" s="94">
        <f>'F4.2'!T219</f>
        <v>0</v>
      </c>
      <c r="G222" s="94">
        <f>'F4.2'!AN219</f>
        <v>0</v>
      </c>
      <c r="H222" s="94">
        <f t="shared" si="17"/>
        <v>0</v>
      </c>
      <c r="I222" s="94">
        <f>'F4.2'!U219</f>
        <v>0.26772339999999994</v>
      </c>
      <c r="J222" s="94">
        <f>'F4.2'!AO219</f>
        <v>0.2677234</v>
      </c>
      <c r="K222" s="94"/>
      <c r="L222" s="94"/>
      <c r="M222" s="94">
        <f t="shared" si="18"/>
        <v>0.2677234</v>
      </c>
      <c r="N222" s="94">
        <f t="shared" si="19"/>
        <v>0</v>
      </c>
      <c r="O222" s="158">
        <f t="shared" si="15"/>
        <v>0.2677234</v>
      </c>
      <c r="P222" s="159">
        <f t="shared" si="16"/>
        <v>0</v>
      </c>
    </row>
    <row r="223" spans="1:16" s="57" customFormat="1" ht="31.5" hidden="1" outlineLevel="1" x14ac:dyDescent="0.25">
      <c r="A223" s="252" t="str">
        <f>'F4.2'!A220</f>
        <v>HO
DPR 8.2</v>
      </c>
      <c r="B223" s="253" t="str">
        <f>'F4.2'!B220</f>
        <v>Normal Multipurpose Fire Tender for CSTPS</v>
      </c>
      <c r="C223" s="99" t="str">
        <f>'F4.2'!D220</f>
        <v>MERC/CAPEX/20172018/4653</v>
      </c>
      <c r="D223" s="103">
        <f>IF('F4.2'!F220=0,"-",'F4.2'!F220)</f>
        <v>43052</v>
      </c>
      <c r="E223" s="28">
        <f>'F4.2'!H220</f>
        <v>1.25</v>
      </c>
      <c r="F223" s="94">
        <f>'F4.2'!T220</f>
        <v>0</v>
      </c>
      <c r="G223" s="94">
        <f>'F4.2'!AN220</f>
        <v>0</v>
      </c>
      <c r="H223" s="94">
        <f t="shared" si="17"/>
        <v>0</v>
      </c>
      <c r="I223" s="94">
        <f>'F4.2'!U220</f>
        <v>2.1846524010000001</v>
      </c>
      <c r="J223" s="94">
        <f>'F4.2'!AO220</f>
        <v>2.1846524010000001</v>
      </c>
      <c r="K223" s="94"/>
      <c r="L223" s="94"/>
      <c r="M223" s="94">
        <f t="shared" si="18"/>
        <v>2.1846524010000001</v>
      </c>
      <c r="N223" s="94">
        <f t="shared" si="19"/>
        <v>0</v>
      </c>
      <c r="O223" s="158">
        <f t="shared" si="15"/>
        <v>1.25</v>
      </c>
      <c r="P223" s="159">
        <f t="shared" si="16"/>
        <v>0.93465240100000013</v>
      </c>
    </row>
    <row r="224" spans="1:16" s="57" customFormat="1" ht="15.75" hidden="1" outlineLevel="1" x14ac:dyDescent="0.25">
      <c r="A224" s="252">
        <f>'F4.2'!A221</f>
        <v>0</v>
      </c>
      <c r="B224" s="253" t="str">
        <f>'F4.2'!B221</f>
        <v>IDC</v>
      </c>
      <c r="C224" s="99" t="str">
        <f>'F4.2'!D221</f>
        <v>MERC/CAPEX/20172018/4653</v>
      </c>
      <c r="D224" s="103">
        <f>IF('F4.2'!F221=0,"-",'F4.2'!F221)</f>
        <v>43052</v>
      </c>
      <c r="E224" s="28">
        <f>'F4.2'!H221</f>
        <v>0</v>
      </c>
      <c r="F224" s="94">
        <f>'F4.2'!T221</f>
        <v>0</v>
      </c>
      <c r="G224" s="94">
        <f>'F4.2'!AN221</f>
        <v>0</v>
      </c>
      <c r="H224" s="94">
        <f t="shared" si="17"/>
        <v>0</v>
      </c>
      <c r="I224" s="94">
        <f>'F4.2'!U221</f>
        <v>0</v>
      </c>
      <c r="J224" s="94">
        <f>'F4.2'!AO221</f>
        <v>0</v>
      </c>
      <c r="K224" s="94"/>
      <c r="L224" s="94"/>
      <c r="M224" s="94">
        <f t="shared" si="18"/>
        <v>0</v>
      </c>
      <c r="N224" s="94">
        <f t="shared" si="19"/>
        <v>0</v>
      </c>
      <c r="O224" s="158">
        <f t="shared" si="15"/>
        <v>0</v>
      </c>
      <c r="P224" s="159">
        <f t="shared" si="16"/>
        <v>0</v>
      </c>
    </row>
    <row r="225" spans="1:16" ht="31.5" hidden="1" outlineLevel="1" x14ac:dyDescent="0.25">
      <c r="A225" s="238" t="str">
        <f>'F4.2'!A222</f>
        <v>HO
DPR 10</v>
      </c>
      <c r="B225" s="239" t="str">
        <f>'F4.2'!B222</f>
        <v>Implementation of IB recommendations- Civil works at various TPS of Mahagenco</v>
      </c>
      <c r="C225" s="25" t="str">
        <f>'F4.2'!D222</f>
        <v>MERC/CAPEX/20172018/0177</v>
      </c>
      <c r="D225" s="139">
        <f>IF('F4.2'!F222=0,"-",'F4.2'!F222)</f>
        <v>43137</v>
      </c>
      <c r="E225" s="27">
        <f>'F4.2'!H222</f>
        <v>9.0741999999999994</v>
      </c>
      <c r="F225" s="94">
        <f>'F4.2'!T222</f>
        <v>0</v>
      </c>
      <c r="G225" s="94">
        <f>'F4.2'!AN222</f>
        <v>0</v>
      </c>
      <c r="H225" s="94">
        <f t="shared" si="17"/>
        <v>0</v>
      </c>
      <c r="I225" s="94">
        <f>'F4.2'!U222</f>
        <v>0</v>
      </c>
      <c r="J225" s="94">
        <f>'F4.2'!AO222</f>
        <v>0</v>
      </c>
      <c r="K225" s="94"/>
      <c r="L225" s="94"/>
      <c r="M225" s="94">
        <f t="shared" si="18"/>
        <v>0</v>
      </c>
      <c r="N225" s="94">
        <f t="shared" si="19"/>
        <v>0</v>
      </c>
      <c r="O225" s="158">
        <f t="shared" si="15"/>
        <v>0</v>
      </c>
      <c r="P225" s="159">
        <f t="shared" si="16"/>
        <v>0</v>
      </c>
    </row>
    <row r="226" spans="1:16" ht="47.25" hidden="1" outlineLevel="1" x14ac:dyDescent="0.25">
      <c r="A226" s="252" t="str">
        <f>'F4.2'!A223</f>
        <v>HO
DPR 10.1</v>
      </c>
      <c r="B226" s="253" t="str">
        <f>'F4.2'!B223</f>
        <v>CSTPS Chandrapur</v>
      </c>
      <c r="C226" s="29" t="str">
        <f>'F4.2'!D223</f>
        <v>MERC/CAPEX/20172018/0177</v>
      </c>
      <c r="D226" s="68">
        <f>IF('F4.2'!F223=0,"-",'F4.2'!F223)</f>
        <v>43137</v>
      </c>
      <c r="E226" s="28">
        <f>'F4.2'!H223</f>
        <v>9.0741999999999994</v>
      </c>
      <c r="F226" s="94">
        <f>'F4.2'!T223</f>
        <v>7.7370372410000003</v>
      </c>
      <c r="G226" s="94">
        <f>'F4.2'!AN223</f>
        <v>6.1288665000000009</v>
      </c>
      <c r="H226" s="94">
        <f t="shared" si="17"/>
        <v>1.6081707409999995</v>
      </c>
      <c r="I226" s="94">
        <f>'F4.2'!U223</f>
        <v>1.2140461280000006</v>
      </c>
      <c r="J226" s="94">
        <f>'F4.2'!AO223</f>
        <v>2.822216869</v>
      </c>
      <c r="K226" s="94"/>
      <c r="L226" s="94"/>
      <c r="M226" s="94">
        <f t="shared" si="18"/>
        <v>2.822216869</v>
      </c>
      <c r="N226" s="94">
        <f t="shared" si="19"/>
        <v>0</v>
      </c>
      <c r="O226" s="158">
        <f t="shared" si="15"/>
        <v>2.822216869</v>
      </c>
      <c r="P226" s="159">
        <f t="shared" si="16"/>
        <v>0</v>
      </c>
    </row>
    <row r="227" spans="1:16" ht="47.25" hidden="1" outlineLevel="1" x14ac:dyDescent="0.25">
      <c r="A227" s="238" t="str">
        <f>'F4.2'!A224</f>
        <v>HO
DPR 15</v>
      </c>
      <c r="B227" s="239" t="str">
        <f>'F4.2'!B224</f>
        <v>Procurement &amp; Replacement of Complete Sets of Air Pre-heater Baskets at Nashik, Parli &amp; Chandrapur TPS of Mahagenco</v>
      </c>
      <c r="C227" s="106" t="str">
        <f>'F4.2'!D224</f>
        <v>MERC/CAPEX/2019-2020/643</v>
      </c>
      <c r="D227" s="147">
        <f>IF('F4.2'!F224=0,"-",'F4.2'!F224)</f>
        <v>43703</v>
      </c>
      <c r="E227" s="27">
        <f>'F4.2'!H224</f>
        <v>11.13</v>
      </c>
      <c r="F227" s="94">
        <f>'F4.2'!T224</f>
        <v>0</v>
      </c>
      <c r="G227" s="94">
        <f>'F4.2'!AN224</f>
        <v>0</v>
      </c>
      <c r="H227" s="94">
        <f t="shared" si="17"/>
        <v>0</v>
      </c>
      <c r="I227" s="94">
        <f>'F4.2'!U224</f>
        <v>0</v>
      </c>
      <c r="J227" s="94">
        <f>'F4.2'!AO224</f>
        <v>0</v>
      </c>
      <c r="K227" s="94"/>
      <c r="L227" s="94"/>
      <c r="M227" s="94">
        <f t="shared" si="18"/>
        <v>0</v>
      </c>
      <c r="N227" s="94">
        <f t="shared" si="19"/>
        <v>0</v>
      </c>
      <c r="O227" s="158">
        <f t="shared" si="15"/>
        <v>0</v>
      </c>
      <c r="P227" s="159">
        <f t="shared" si="16"/>
        <v>0</v>
      </c>
    </row>
    <row r="228" spans="1:16" s="57" customFormat="1" ht="47.25" hidden="1" outlineLevel="1" x14ac:dyDescent="0.25">
      <c r="A228" s="252" t="str">
        <f>'F4.2'!A225</f>
        <v>HO
DPR 15.2</v>
      </c>
      <c r="B228" s="253" t="str">
        <f>'F4.2'!B225</f>
        <v>Procurement of Complete set of assembly of baskets for air preheater of type tri-sector APH in27 VI(T) 80”CSTPS unit No-4 (210MW). (2 Sets Per Unit)</v>
      </c>
      <c r="C228" s="99" t="str">
        <f>'F4.2'!D225</f>
        <v>MERC/CAPEX/2019-2020/643</v>
      </c>
      <c r="D228" s="103">
        <f>IF('F4.2'!F225=0,"-",'F4.2'!F225)</f>
        <v>43703</v>
      </c>
      <c r="E228" s="28">
        <f>'F4.2'!H225</f>
        <v>1.73</v>
      </c>
      <c r="F228" s="94">
        <f>'F4.2'!T225</f>
        <v>1.6959658</v>
      </c>
      <c r="G228" s="94">
        <f>'F4.2'!AN225</f>
        <v>1.6959658</v>
      </c>
      <c r="H228" s="94">
        <f t="shared" si="17"/>
        <v>0</v>
      </c>
      <c r="I228" s="94">
        <f>'F4.2'!U225</f>
        <v>0</v>
      </c>
      <c r="J228" s="94">
        <f>'F4.2'!AO225</f>
        <v>0</v>
      </c>
      <c r="K228" s="94"/>
      <c r="L228" s="94"/>
      <c r="M228" s="94">
        <f t="shared" si="18"/>
        <v>0</v>
      </c>
      <c r="N228" s="94">
        <f t="shared" si="19"/>
        <v>0</v>
      </c>
      <c r="O228" s="158">
        <f t="shared" si="15"/>
        <v>0</v>
      </c>
      <c r="P228" s="159">
        <f t="shared" si="16"/>
        <v>0</v>
      </c>
    </row>
    <row r="229" spans="1:16" s="57" customFormat="1" ht="63" hidden="1" outlineLevel="1" x14ac:dyDescent="0.25">
      <c r="A229" s="252" t="str">
        <f>'F4.2'!A226</f>
        <v>HO
DPR 15.4</v>
      </c>
      <c r="B229" s="253" t="str">
        <f>'F4.2'!B226</f>
        <v>Procurement of Complete set of assembly of baskets for air preheater of type bi-sector APH “BI-SECTOR 27VI 1250(1400)”in CSTPS unit no. 5 &amp; 6 (500MW). (4 Sets Per Unit)</v>
      </c>
      <c r="C229" s="99" t="str">
        <f>'F4.2'!D226</f>
        <v>MERC/CAPEX/2019-2020/643</v>
      </c>
      <c r="D229" s="103">
        <f>IF('F4.2'!F226=0,"-",'F4.2'!F226)</f>
        <v>43703</v>
      </c>
      <c r="E229" s="28">
        <f>'F4.2'!H226</f>
        <v>9.4</v>
      </c>
      <c r="F229" s="94">
        <f>'F4.2'!T226</f>
        <v>8.9105042999999995</v>
      </c>
      <c r="G229" s="94">
        <f>'F4.2'!AN226</f>
        <v>8.9105042999999995</v>
      </c>
      <c r="H229" s="94">
        <f t="shared" si="17"/>
        <v>0</v>
      </c>
      <c r="I229" s="94">
        <f>'F4.2'!U226</f>
        <v>0</v>
      </c>
      <c r="J229" s="94">
        <f>'F4.2'!AO226</f>
        <v>0</v>
      </c>
      <c r="K229" s="94"/>
      <c r="L229" s="94"/>
      <c r="M229" s="94">
        <f t="shared" si="18"/>
        <v>0</v>
      </c>
      <c r="N229" s="94">
        <f t="shared" si="19"/>
        <v>0</v>
      </c>
      <c r="O229" s="158">
        <f t="shared" si="15"/>
        <v>0</v>
      </c>
      <c r="P229" s="159">
        <f t="shared" si="16"/>
        <v>0</v>
      </c>
    </row>
    <row r="230" spans="1:16" s="57" customFormat="1" ht="15.75" hidden="1" outlineLevel="1" x14ac:dyDescent="0.25">
      <c r="A230" s="252">
        <f>'F4.2'!A227</f>
        <v>0</v>
      </c>
      <c r="B230" s="253" t="str">
        <f>'F4.2'!B227</f>
        <v>IDC</v>
      </c>
      <c r="C230" s="99" t="str">
        <f>'F4.2'!D227</f>
        <v>MERC/CAPEX/2019-2020/643</v>
      </c>
      <c r="D230" s="103">
        <f>IF('F4.2'!F227=0,"-",'F4.2'!F227)</f>
        <v>43703</v>
      </c>
      <c r="E230" s="28">
        <f>'F4.2'!H227</f>
        <v>0</v>
      </c>
      <c r="F230" s="94">
        <f>'F4.2'!T227</f>
        <v>0</v>
      </c>
      <c r="G230" s="94">
        <f>'F4.2'!AN227</f>
        <v>0</v>
      </c>
      <c r="H230" s="94">
        <f t="shared" si="17"/>
        <v>0</v>
      </c>
      <c r="I230" s="94">
        <f>'F4.2'!U227</f>
        <v>0</v>
      </c>
      <c r="J230" s="94">
        <f>'F4.2'!AO227</f>
        <v>0</v>
      </c>
      <c r="K230" s="94"/>
      <c r="L230" s="94"/>
      <c r="M230" s="94">
        <f t="shared" si="18"/>
        <v>0</v>
      </c>
      <c r="N230" s="94">
        <f t="shared" si="19"/>
        <v>0</v>
      </c>
      <c r="O230" s="158">
        <f t="shared" si="15"/>
        <v>0</v>
      </c>
      <c r="P230" s="159">
        <f t="shared" si="16"/>
        <v>0</v>
      </c>
    </row>
    <row r="231" spans="1:16" ht="31.5" hidden="1" outlineLevel="1" x14ac:dyDescent="0.25">
      <c r="A231" s="238" t="str">
        <f>'F4.2'!A228</f>
        <v>HO
DPR 16</v>
      </c>
      <c r="B231" s="239" t="str">
        <f>'F4.2'!B228</f>
        <v>Implementation of Water Flow Monitoring system at Chandrapur STPS &amp; Khaperkheda TPS</v>
      </c>
      <c r="C231" s="25" t="str">
        <f>'F4.2'!D228</f>
        <v>MERC/CAPEX/2020-2021/WFH/SBR/37</v>
      </c>
      <c r="D231" s="139">
        <f>IF('F4.2'!F228=0,"-",'F4.2'!F228)</f>
        <v>44131</v>
      </c>
      <c r="E231" s="27">
        <f>'F4.2'!H228</f>
        <v>3.7552319999999999</v>
      </c>
      <c r="F231" s="94">
        <f>'F4.2'!T228</f>
        <v>0</v>
      </c>
      <c r="G231" s="94">
        <f>'F4.2'!AN228</f>
        <v>0</v>
      </c>
      <c r="H231" s="94">
        <f t="shared" si="17"/>
        <v>0</v>
      </c>
      <c r="I231" s="94">
        <f>'F4.2'!U228</f>
        <v>0</v>
      </c>
      <c r="J231" s="94">
        <f>'F4.2'!AO228</f>
        <v>0</v>
      </c>
      <c r="K231" s="94"/>
      <c r="L231" s="94"/>
      <c r="M231" s="94">
        <f t="shared" si="18"/>
        <v>0</v>
      </c>
      <c r="N231" s="94">
        <f t="shared" si="19"/>
        <v>0</v>
      </c>
      <c r="O231" s="158">
        <f t="shared" si="15"/>
        <v>0</v>
      </c>
      <c r="P231" s="159">
        <f t="shared" si="16"/>
        <v>0</v>
      </c>
    </row>
    <row r="232" spans="1:16" s="57" customFormat="1" ht="47.25" hidden="1" outlineLevel="1" x14ac:dyDescent="0.25">
      <c r="A232" s="252" t="str">
        <f>'F4.2'!A229</f>
        <v>HO
DPR 16.1</v>
      </c>
      <c r="B232" s="253" t="str">
        <f>'F4.2'!B229</f>
        <v>Electromagnetic Flow meters at various lines &amp; Locations of CSTPS unit-3 to 7</v>
      </c>
      <c r="C232" s="29" t="str">
        <f>'F4.2'!D229</f>
        <v>MERC/CAPEX/2020-2021/WFH/SBR/37</v>
      </c>
      <c r="D232" s="68">
        <f>IF('F4.2'!F229=0,"-",'F4.2'!F229)</f>
        <v>44131</v>
      </c>
      <c r="E232" s="28">
        <f>'F4.2'!H229</f>
        <v>2.912712</v>
      </c>
      <c r="F232" s="94">
        <f>'F4.2'!T229</f>
        <v>0</v>
      </c>
      <c r="G232" s="94">
        <f>'F4.2'!AN229</f>
        <v>0</v>
      </c>
      <c r="H232" s="94">
        <f t="shared" si="17"/>
        <v>0</v>
      </c>
      <c r="I232" s="94">
        <f>'F4.2'!U229</f>
        <v>2.8883319000000003</v>
      </c>
      <c r="J232" s="94">
        <f>'F4.2'!AO229</f>
        <v>2.8883319000000003</v>
      </c>
      <c r="K232" s="94"/>
      <c r="L232" s="94"/>
      <c r="M232" s="94">
        <f t="shared" si="18"/>
        <v>2.8883319000000003</v>
      </c>
      <c r="N232" s="94">
        <f t="shared" si="19"/>
        <v>0</v>
      </c>
      <c r="O232" s="158">
        <f t="shared" si="15"/>
        <v>2.8883319000000003</v>
      </c>
      <c r="P232" s="159">
        <f t="shared" si="16"/>
        <v>0</v>
      </c>
    </row>
    <row r="233" spans="1:16" s="57" customFormat="1" ht="63" hidden="1" outlineLevel="1" x14ac:dyDescent="0.25">
      <c r="A233" s="252" t="str">
        <f>'F4.2'!A230</f>
        <v>HO
DPR 16.2</v>
      </c>
      <c r="B233" s="253" t="str">
        <f>'F4.2'!B230</f>
        <v xml:space="preserve">Automation: Centralized SCADA, RTU, MODBUS Cable, Power cable &amp; Operation &amp; Maintenance for 1 Year &amp; mandatory spares
</v>
      </c>
      <c r="C233" s="29" t="str">
        <f>'F4.2'!D230</f>
        <v>MERC/CAPEX/2020-2021/WFH/SBR/37</v>
      </c>
      <c r="D233" s="68">
        <f>IF('F4.2'!F230=0,"-",'F4.2'!F230)</f>
        <v>44131</v>
      </c>
      <c r="E233" s="28">
        <f>'F4.2'!H230</f>
        <v>0.84251999999999994</v>
      </c>
      <c r="F233" s="94">
        <f>'F4.2'!T230</f>
        <v>0</v>
      </c>
      <c r="G233" s="94">
        <f>'F4.2'!AN230</f>
        <v>0</v>
      </c>
      <c r="H233" s="94">
        <f t="shared" si="17"/>
        <v>0</v>
      </c>
      <c r="I233" s="94">
        <f>'F4.2'!U230</f>
        <v>0.84251999999999994</v>
      </c>
      <c r="J233" s="94">
        <f>'F4.2'!AO230</f>
        <v>0.84251999999999994</v>
      </c>
      <c r="K233" s="94"/>
      <c r="L233" s="94"/>
      <c r="M233" s="94">
        <f t="shared" si="18"/>
        <v>0.84251999999999994</v>
      </c>
      <c r="N233" s="94">
        <f t="shared" si="19"/>
        <v>0</v>
      </c>
      <c r="O233" s="158">
        <f t="shared" si="15"/>
        <v>0.84251999999999994</v>
      </c>
      <c r="P233" s="159">
        <f t="shared" si="16"/>
        <v>0</v>
      </c>
    </row>
    <row r="234" spans="1:16" s="57" customFormat="1" ht="31.5" hidden="1" outlineLevel="1" x14ac:dyDescent="0.25">
      <c r="A234" s="252">
        <f>'F4.2'!A231</f>
        <v>0</v>
      </c>
      <c r="B234" s="253" t="str">
        <f>'F4.2'!B231</f>
        <v>IDC</v>
      </c>
      <c r="C234" s="99" t="str">
        <f>'F4.2'!D231</f>
        <v>MERC/CAPEX/2020-2021/WFH/SBR/37</v>
      </c>
      <c r="D234" s="103">
        <f>IF('F4.2'!F231=0,"-",'F4.2'!F231)</f>
        <v>44131</v>
      </c>
      <c r="E234" s="28">
        <f>'F4.2'!H231</f>
        <v>0</v>
      </c>
      <c r="F234" s="94">
        <f>'F4.2'!T231</f>
        <v>0</v>
      </c>
      <c r="G234" s="94">
        <f>'F4.2'!AN231</f>
        <v>0</v>
      </c>
      <c r="H234" s="94">
        <f t="shared" si="17"/>
        <v>0</v>
      </c>
      <c r="I234" s="94">
        <f>'F4.2'!U231</f>
        <v>0</v>
      </c>
      <c r="J234" s="94">
        <f>'F4.2'!AO231</f>
        <v>0</v>
      </c>
      <c r="K234" s="94"/>
      <c r="L234" s="94"/>
      <c r="M234" s="94">
        <f t="shared" si="18"/>
        <v>0</v>
      </c>
      <c r="N234" s="94">
        <f t="shared" si="19"/>
        <v>0</v>
      </c>
      <c r="O234" s="158">
        <f t="shared" si="15"/>
        <v>0</v>
      </c>
      <c r="P234" s="159">
        <f t="shared" si="16"/>
        <v>0</v>
      </c>
    </row>
    <row r="235" spans="1:16" ht="63" hidden="1" outlineLevel="1" x14ac:dyDescent="0.25">
      <c r="A235" s="238">
        <f>'F4.2'!A232</f>
        <v>40</v>
      </c>
      <c r="B235" s="239" t="str">
        <f>'F4.2'!B232</f>
        <v>Procurement of Condensate Extraction Pump for 500MW Unit-5, 6 &amp; 7 And Supply &amp; Replacement of complete PVC Fills of cell of cooling tower of Unit-7 in ODP-II at CSTPS, Chandrapur</v>
      </c>
      <c r="C235" s="25" t="str">
        <f>'F4.2'!D232</f>
        <v>MERC/CAPEX/2021-2022/ WFH/SBR/ 10</v>
      </c>
      <c r="D235" s="139">
        <f>IF('F4.2'!F232=0,"-",'F4.2'!F232)</f>
        <v>44357</v>
      </c>
      <c r="E235" s="27">
        <f>'F4.2'!H232</f>
        <v>10.89</v>
      </c>
      <c r="F235" s="94">
        <f>'F4.2'!T232</f>
        <v>0</v>
      </c>
      <c r="G235" s="94">
        <f>'F4.2'!AN232</f>
        <v>0</v>
      </c>
      <c r="H235" s="94">
        <f t="shared" si="17"/>
        <v>0</v>
      </c>
      <c r="I235" s="94">
        <f>'F4.2'!U232</f>
        <v>0</v>
      </c>
      <c r="J235" s="94">
        <f>'F4.2'!AO232</f>
        <v>0</v>
      </c>
      <c r="K235" s="94"/>
      <c r="L235" s="94"/>
      <c r="M235" s="94">
        <f t="shared" si="18"/>
        <v>0</v>
      </c>
      <c r="N235" s="94">
        <f t="shared" si="19"/>
        <v>0</v>
      </c>
      <c r="O235" s="158">
        <f t="shared" si="15"/>
        <v>0</v>
      </c>
      <c r="P235" s="159">
        <f t="shared" si="16"/>
        <v>0</v>
      </c>
    </row>
    <row r="236" spans="1:16" s="57" customFormat="1" ht="47.25" hidden="1" outlineLevel="1" x14ac:dyDescent="0.25">
      <c r="A236" s="252">
        <f>'F4.2'!A233</f>
        <v>40.1</v>
      </c>
      <c r="B236" s="253" t="str">
        <f>'F4.2'!B233</f>
        <v>Procurement of Condensate Extraction
Pump for 500MW Unit-5, 6 &amp; 7, CSTPS,
Chandrapur as insurance spare</v>
      </c>
      <c r="C236" s="29" t="str">
        <f>'F4.2'!D233</f>
        <v>MERC/CAPEX/2021-2022/ WFH/SBR/ 10</v>
      </c>
      <c r="D236" s="68">
        <f>IF('F4.2'!F233=0,"-",'F4.2'!F233)</f>
        <v>44357</v>
      </c>
      <c r="E236" s="28">
        <f>'F4.2'!H233</f>
        <v>6.2</v>
      </c>
      <c r="F236" s="94">
        <f>'F4.2'!T233</f>
        <v>0</v>
      </c>
      <c r="G236" s="94">
        <f>'F4.2'!AN233</f>
        <v>0</v>
      </c>
      <c r="H236" s="94">
        <f t="shared" si="17"/>
        <v>0</v>
      </c>
      <c r="I236" s="94">
        <f>'F4.2'!U233</f>
        <v>6.0121000000000002</v>
      </c>
      <c r="J236" s="94">
        <f>'F4.2'!AO233</f>
        <v>6.0121000000000002</v>
      </c>
      <c r="K236" s="94"/>
      <c r="L236" s="94"/>
      <c r="M236" s="94">
        <f t="shared" si="18"/>
        <v>6.0121000000000002</v>
      </c>
      <c r="N236" s="94">
        <f t="shared" si="19"/>
        <v>0</v>
      </c>
      <c r="O236" s="158">
        <f t="shared" si="15"/>
        <v>6.0121000000000002</v>
      </c>
      <c r="P236" s="159">
        <f t="shared" si="16"/>
        <v>0</v>
      </c>
    </row>
    <row r="237" spans="1:16" s="57" customFormat="1" ht="47.25" hidden="1" outlineLevel="1" x14ac:dyDescent="0.25">
      <c r="A237" s="252">
        <f>'F4.2'!A234</f>
        <v>40.200000000000003</v>
      </c>
      <c r="B237" s="253" t="str">
        <f>'F4.2'!B234</f>
        <v>Supply and replacement of complete
PVC Fills of cell of cooling tower in Unit-
7</v>
      </c>
      <c r="C237" s="29" t="str">
        <f>'F4.2'!D234</f>
        <v>MERC/CAPEX/2021-2022/ WFH/SBR/ 10</v>
      </c>
      <c r="D237" s="68">
        <f>IF('F4.2'!F234=0,"-",'F4.2'!F234)</f>
        <v>44357</v>
      </c>
      <c r="E237" s="28">
        <f>'F4.2'!H234</f>
        <v>4.3899999999999997</v>
      </c>
      <c r="F237" s="94">
        <f>'F4.2'!T234</f>
        <v>0</v>
      </c>
      <c r="G237" s="94">
        <f>'F4.2'!AN234</f>
        <v>0</v>
      </c>
      <c r="H237" s="94">
        <f t="shared" si="17"/>
        <v>0</v>
      </c>
      <c r="I237" s="94">
        <f>'F4.2'!U234</f>
        <v>4.3293638999999997</v>
      </c>
      <c r="J237" s="94">
        <f>'F4.2'!AO234</f>
        <v>4.3293638999999997</v>
      </c>
      <c r="K237" s="94"/>
      <c r="L237" s="94"/>
      <c r="M237" s="94">
        <f t="shared" si="18"/>
        <v>4.3293638999999997</v>
      </c>
      <c r="N237" s="94">
        <f t="shared" si="19"/>
        <v>0</v>
      </c>
      <c r="O237" s="158">
        <f t="shared" si="15"/>
        <v>4.3293638999999997</v>
      </c>
      <c r="P237" s="159">
        <f t="shared" si="16"/>
        <v>0</v>
      </c>
    </row>
    <row r="238" spans="1:16" s="57" customFormat="1" ht="31.5" hidden="1" outlineLevel="1" x14ac:dyDescent="0.25">
      <c r="A238" s="252">
        <f>'F4.2'!A235</f>
        <v>0</v>
      </c>
      <c r="B238" s="253" t="str">
        <f>'F4.2'!B235</f>
        <v>IDC</v>
      </c>
      <c r="C238" s="99" t="str">
        <f>'F4.2'!D235</f>
        <v>MERC/CAPEX/2021-2022/ WFH/SBR/ 10</v>
      </c>
      <c r="D238" s="103">
        <f>IF('F4.2'!F235=0,"-",'F4.2'!F235)</f>
        <v>44357</v>
      </c>
      <c r="E238" s="28">
        <f>'F4.2'!H235</f>
        <v>0.3</v>
      </c>
      <c r="F238" s="94">
        <f>'F4.2'!T235</f>
        <v>0</v>
      </c>
      <c r="G238" s="94">
        <f>'F4.2'!AN235</f>
        <v>0</v>
      </c>
      <c r="H238" s="94">
        <f t="shared" si="17"/>
        <v>0</v>
      </c>
      <c r="I238" s="94">
        <f>'F4.2'!U235</f>
        <v>0</v>
      </c>
      <c r="J238" s="94">
        <f>'F4.2'!AO235</f>
        <v>0</v>
      </c>
      <c r="K238" s="94"/>
      <c r="L238" s="94"/>
      <c r="M238" s="94">
        <f t="shared" si="18"/>
        <v>0</v>
      </c>
      <c r="N238" s="94">
        <f t="shared" si="19"/>
        <v>0</v>
      </c>
      <c r="O238" s="158">
        <f t="shared" si="15"/>
        <v>0</v>
      </c>
      <c r="P238" s="159">
        <f t="shared" si="16"/>
        <v>0</v>
      </c>
    </row>
    <row r="239" spans="1:16" ht="94.5" hidden="1" outlineLevel="1" x14ac:dyDescent="0.25">
      <c r="A239" s="238">
        <f>'F4.2'!A236</f>
        <v>41</v>
      </c>
      <c r="B239" s="239" t="str">
        <f>'F4.2'!B236</f>
        <v>Supply &amp; Commissioning of Advanced Microprocessor based Fast Bus Transfer panels; Up-gradation of Thyristor based 24V &amp; 220V DC battery chargers by SMPS Microprocessor based Battery Chargers at U-5,6 &amp;7
and Generator Protection scheme at U-7, at CSTPS, Chandrapur</v>
      </c>
      <c r="C239" s="25" t="str">
        <f>'F4.2'!D236</f>
        <v>MERC/CAPEX/2022-2023/0321</v>
      </c>
      <c r="D239" s="139">
        <f>IF('F4.2'!F236=0,"-",'F4.2'!F236)</f>
        <v>44760</v>
      </c>
      <c r="E239" s="27">
        <f>'F4.2'!H236</f>
        <v>14.06</v>
      </c>
      <c r="F239" s="94">
        <f>'F4.2'!T236</f>
        <v>0</v>
      </c>
      <c r="G239" s="94">
        <f>'F4.2'!AN236</f>
        <v>0</v>
      </c>
      <c r="H239" s="94">
        <f t="shared" si="17"/>
        <v>0</v>
      </c>
      <c r="I239" s="94">
        <f>'F4.2'!U236</f>
        <v>0</v>
      </c>
      <c r="J239" s="94">
        <f>'F4.2'!AO236</f>
        <v>0</v>
      </c>
      <c r="K239" s="94"/>
      <c r="L239" s="94"/>
      <c r="M239" s="94">
        <f t="shared" si="18"/>
        <v>0</v>
      </c>
      <c r="N239" s="94">
        <f t="shared" si="19"/>
        <v>0</v>
      </c>
      <c r="O239" s="158">
        <f t="shared" si="15"/>
        <v>0</v>
      </c>
      <c r="P239" s="159">
        <f t="shared" si="16"/>
        <v>0</v>
      </c>
    </row>
    <row r="240" spans="1:16" s="57" customFormat="1" ht="47.25" hidden="1" outlineLevel="1" x14ac:dyDescent="0.25">
      <c r="A240" s="252">
        <f>'F4.2'!A237</f>
        <v>41.1</v>
      </c>
      <c r="B240" s="253" t="str">
        <f>'F4.2'!B237</f>
        <v>Supply &amp; commissioning of Advanced Microprocessor based Fast Bus Transfer Panels for Unit#5,6,7, Stage-III, CSTPS, Chandrapur.</v>
      </c>
      <c r="C240" s="29" t="str">
        <f>'F4.2'!D237</f>
        <v>MERC/CAPEX/2022-2023/0321</v>
      </c>
      <c r="D240" s="68">
        <f>IF('F4.2'!F237=0,"-",'F4.2'!F237)</f>
        <v>44760</v>
      </c>
      <c r="E240" s="28">
        <f>'F4.2'!H237</f>
        <v>6.08</v>
      </c>
      <c r="F240" s="94">
        <f>'F4.2'!T237</f>
        <v>0</v>
      </c>
      <c r="G240" s="94">
        <f>'F4.2'!AN237</f>
        <v>0</v>
      </c>
      <c r="H240" s="94">
        <f t="shared" si="17"/>
        <v>0</v>
      </c>
      <c r="I240" s="94">
        <f>'F4.2'!U237</f>
        <v>0</v>
      </c>
      <c r="J240" s="94">
        <f>'F4.2'!AO237</f>
        <v>0</v>
      </c>
      <c r="K240" s="94"/>
      <c r="L240" s="94"/>
      <c r="M240" s="94">
        <f t="shared" si="18"/>
        <v>0</v>
      </c>
      <c r="N240" s="94">
        <f t="shared" si="19"/>
        <v>0</v>
      </c>
      <c r="O240" s="158">
        <f t="shared" si="15"/>
        <v>0</v>
      </c>
      <c r="P240" s="159">
        <f t="shared" si="16"/>
        <v>0</v>
      </c>
    </row>
    <row r="241" spans="1:16" s="57" customFormat="1" ht="47.25" hidden="1" outlineLevel="1" x14ac:dyDescent="0.25">
      <c r="A241" s="252">
        <f>'F4.2'!A238</f>
        <v>41.2</v>
      </c>
      <c r="B241" s="253" t="str">
        <f>'F4.2'!B238</f>
        <v>Up-gradation of thyristor based 24V &amp; 220V DC Battery Chargers by SMPS Microprocessor based Battery Chargers at Stage-III, CSTPS, Chandrapur.</v>
      </c>
      <c r="C241" s="29" t="str">
        <f>'F4.2'!D238</f>
        <v>MERC/CAPEX/2022-2023/0321</v>
      </c>
      <c r="D241" s="68">
        <f>IF('F4.2'!F238=0,"-",'F4.2'!F238)</f>
        <v>44760</v>
      </c>
      <c r="E241" s="28">
        <f>'F4.2'!H238</f>
        <v>5.28</v>
      </c>
      <c r="F241" s="94">
        <f>'F4.2'!T238</f>
        <v>0</v>
      </c>
      <c r="G241" s="94">
        <f>'F4.2'!AN238</f>
        <v>0</v>
      </c>
      <c r="H241" s="94">
        <f t="shared" si="17"/>
        <v>0</v>
      </c>
      <c r="I241" s="94">
        <f>'F4.2'!U238</f>
        <v>0</v>
      </c>
      <c r="J241" s="94">
        <f>'F4.2'!AO238</f>
        <v>0</v>
      </c>
      <c r="K241" s="94"/>
      <c r="L241" s="94"/>
      <c r="M241" s="94">
        <f t="shared" si="18"/>
        <v>0</v>
      </c>
      <c r="N241" s="94">
        <f t="shared" si="19"/>
        <v>0</v>
      </c>
      <c r="O241" s="158">
        <f t="shared" si="15"/>
        <v>0</v>
      </c>
      <c r="P241" s="159">
        <f t="shared" si="16"/>
        <v>0</v>
      </c>
    </row>
    <row r="242" spans="1:16" s="57" customFormat="1" ht="15.75" hidden="1" outlineLevel="1" x14ac:dyDescent="0.25">
      <c r="A242" s="252">
        <f>'F4.2'!A239</f>
        <v>41.3</v>
      </c>
      <c r="B242" s="253" t="str">
        <f>'F4.2'!B239</f>
        <v>Generator Protection Scheme U-7</v>
      </c>
      <c r="C242" s="29" t="str">
        <f>'F4.2'!D239</f>
        <v>MERC/CAPEX/2022-2023/0321</v>
      </c>
      <c r="D242" s="68">
        <f>IF('F4.2'!F239=0,"-",'F4.2'!F239)</f>
        <v>44760</v>
      </c>
      <c r="E242" s="28">
        <f>'F4.2'!H239</f>
        <v>1.98</v>
      </c>
      <c r="F242" s="94">
        <f>'F4.2'!T239</f>
        <v>0</v>
      </c>
      <c r="G242" s="94">
        <f>'F4.2'!AN239</f>
        <v>0</v>
      </c>
      <c r="H242" s="94">
        <f t="shared" si="17"/>
        <v>0</v>
      </c>
      <c r="I242" s="94">
        <f>'F4.2'!U239</f>
        <v>1.7286999999999999</v>
      </c>
      <c r="J242" s="94">
        <f>'F4.2'!AO239</f>
        <v>0</v>
      </c>
      <c r="K242" s="94"/>
      <c r="L242" s="94"/>
      <c r="M242" s="94">
        <f t="shared" si="18"/>
        <v>0</v>
      </c>
      <c r="N242" s="94">
        <f t="shared" si="19"/>
        <v>1.7286999999999999</v>
      </c>
      <c r="O242" s="158">
        <f t="shared" si="15"/>
        <v>0</v>
      </c>
      <c r="P242" s="159">
        <f t="shared" si="16"/>
        <v>0</v>
      </c>
    </row>
    <row r="243" spans="1:16" s="57" customFormat="1" ht="15.75" hidden="1" outlineLevel="1" x14ac:dyDescent="0.25">
      <c r="A243" s="252">
        <f>'F4.2'!A240</f>
        <v>0</v>
      </c>
      <c r="B243" s="253" t="str">
        <f>'F4.2'!B240</f>
        <v>IDC</v>
      </c>
      <c r="C243" s="99" t="str">
        <f>'F4.2'!D240</f>
        <v>MERC/CAPEX/2022-2023/0321</v>
      </c>
      <c r="D243" s="103">
        <f>IF('F4.2'!F240=0,"-",'F4.2'!F240)</f>
        <v>44760</v>
      </c>
      <c r="E243" s="28">
        <f>'F4.2'!H240</f>
        <v>0.72</v>
      </c>
      <c r="F243" s="94">
        <f>'F4.2'!T240</f>
        <v>0</v>
      </c>
      <c r="G243" s="94">
        <f>'F4.2'!AN240</f>
        <v>0</v>
      </c>
      <c r="H243" s="94">
        <f t="shared" si="17"/>
        <v>0</v>
      </c>
      <c r="I243" s="94">
        <f>'F4.2'!U240</f>
        <v>0</v>
      </c>
      <c r="J243" s="94">
        <f>'F4.2'!AO240</f>
        <v>0</v>
      </c>
      <c r="K243" s="94"/>
      <c r="L243" s="94"/>
      <c r="M243" s="94">
        <f t="shared" si="18"/>
        <v>0</v>
      </c>
      <c r="N243" s="94">
        <f t="shared" si="19"/>
        <v>0</v>
      </c>
      <c r="O243" s="158">
        <f t="shared" si="15"/>
        <v>0</v>
      </c>
      <c r="P243" s="159">
        <f t="shared" si="16"/>
        <v>0</v>
      </c>
    </row>
    <row r="244" spans="1:16" ht="31.5" hidden="1" outlineLevel="1" x14ac:dyDescent="0.25">
      <c r="A244" s="238">
        <f>'F4.2'!A241</f>
        <v>42</v>
      </c>
      <c r="B244" s="239" t="str">
        <f>'F4.2'!B241</f>
        <v>ESP Upgradation of 5 Nos. of 210/500MW Units at Khaperkheda, Koradi &amp; Chandrapur TPS</v>
      </c>
      <c r="C244" s="25" t="str">
        <f>'F4.2'!D241</f>
        <v>MERC/CAPEX/2022-2023/MSPGCL/0453</v>
      </c>
      <c r="D244" s="139">
        <f>IF('F4.2'!F241=0,"-",'F4.2'!F241)</f>
        <v>44833</v>
      </c>
      <c r="E244" s="27">
        <f>'F4.2'!H241</f>
        <v>219.44</v>
      </c>
      <c r="F244" s="94">
        <f>'F4.2'!T241</f>
        <v>0</v>
      </c>
      <c r="G244" s="94">
        <f>'F4.2'!AN241</f>
        <v>0</v>
      </c>
      <c r="H244" s="94">
        <f t="shared" si="17"/>
        <v>0</v>
      </c>
      <c r="I244" s="94">
        <f>'F4.2'!U241</f>
        <v>0</v>
      </c>
      <c r="J244" s="94">
        <f>'F4.2'!AO241</f>
        <v>0</v>
      </c>
      <c r="K244" s="94"/>
      <c r="L244" s="94"/>
      <c r="M244" s="94">
        <f t="shared" si="18"/>
        <v>0</v>
      </c>
      <c r="N244" s="94">
        <f t="shared" si="19"/>
        <v>0</v>
      </c>
      <c r="O244" s="158">
        <f t="shared" si="15"/>
        <v>0</v>
      </c>
      <c r="P244" s="159">
        <f t="shared" si="16"/>
        <v>0</v>
      </c>
    </row>
    <row r="245" spans="1:16" s="57" customFormat="1" ht="31.5" hidden="1" outlineLevel="1" x14ac:dyDescent="0.25">
      <c r="A245" s="252">
        <f>'F4.2'!A242</f>
        <v>42.1</v>
      </c>
      <c r="B245" s="253" t="str">
        <f>'F4.2'!B242</f>
        <v>ESP Upgradation at Unit # 5 &amp; 6, Chandrapur TPS</v>
      </c>
      <c r="C245" s="29" t="str">
        <f>'F4.2'!D242</f>
        <v>MERC/CAPEX/2022-2023/MSPGCL/0453</v>
      </c>
      <c r="D245" s="68">
        <f>IF('F4.2'!F242=0,"-",'F4.2'!F242)</f>
        <v>44833</v>
      </c>
      <c r="E245" s="28">
        <f>'F4.2'!H242</f>
        <v>207.46</v>
      </c>
      <c r="F245" s="94">
        <f>'F4.2'!T242</f>
        <v>0</v>
      </c>
      <c r="G245" s="94">
        <f>'F4.2'!AN242</f>
        <v>0</v>
      </c>
      <c r="H245" s="94">
        <f t="shared" si="17"/>
        <v>0</v>
      </c>
      <c r="I245" s="94">
        <f>'F4.2'!U242</f>
        <v>0</v>
      </c>
      <c r="J245" s="94">
        <f>'F4.2'!AO242</f>
        <v>0</v>
      </c>
      <c r="K245" s="94"/>
      <c r="L245" s="94"/>
      <c r="M245" s="94">
        <f t="shared" si="18"/>
        <v>0</v>
      </c>
      <c r="N245" s="94">
        <f t="shared" si="19"/>
        <v>0</v>
      </c>
      <c r="O245" s="158">
        <f t="shared" si="15"/>
        <v>0</v>
      </c>
      <c r="P245" s="159">
        <f t="shared" si="16"/>
        <v>0</v>
      </c>
    </row>
    <row r="246" spans="1:16" s="57" customFormat="1" ht="31.5" hidden="1" outlineLevel="1" x14ac:dyDescent="0.25">
      <c r="A246" s="252">
        <f>'F4.2'!A243</f>
        <v>0</v>
      </c>
      <c r="B246" s="253" t="str">
        <f>'F4.2'!B243</f>
        <v>IDC</v>
      </c>
      <c r="C246" s="99" t="str">
        <f>'F4.2'!D243</f>
        <v>MERC/CAPEX/2022-2023/MSPGCL/0453</v>
      </c>
      <c r="D246" s="103">
        <f>IF('F4.2'!F243=0,"-",'F4.2'!F243)</f>
        <v>44833</v>
      </c>
      <c r="E246" s="28">
        <f>'F4.2'!H243</f>
        <v>11.98</v>
      </c>
      <c r="F246" s="94">
        <f>'F4.2'!T243</f>
        <v>0</v>
      </c>
      <c r="G246" s="94">
        <f>'F4.2'!AN243</f>
        <v>0</v>
      </c>
      <c r="H246" s="94">
        <f t="shared" si="17"/>
        <v>0</v>
      </c>
      <c r="I246" s="94">
        <f>'F4.2'!U243</f>
        <v>0</v>
      </c>
      <c r="J246" s="94">
        <f>'F4.2'!AO243</f>
        <v>0</v>
      </c>
      <c r="K246" s="94"/>
      <c r="L246" s="94"/>
      <c r="M246" s="94">
        <f t="shared" si="18"/>
        <v>0</v>
      </c>
      <c r="N246" s="94">
        <f t="shared" si="19"/>
        <v>0</v>
      </c>
      <c r="O246" s="158">
        <f t="shared" si="15"/>
        <v>0</v>
      </c>
      <c r="P246" s="159">
        <f t="shared" si="16"/>
        <v>0</v>
      </c>
    </row>
    <row r="247" spans="1:16" ht="31.5" hidden="1" outlineLevel="1" x14ac:dyDescent="0.25">
      <c r="A247" s="238">
        <f>'F4.2'!A244</f>
        <v>43</v>
      </c>
      <c r="B247" s="239" t="str">
        <f>'F4.2'!B244</f>
        <v>Flue Gas Desulphurization (FGD) System at 10 Nos. of 210 MW Units at Chandrapur, Koradi, Khaperkheda &amp; Nasik TPS</v>
      </c>
      <c r="C247" s="25" t="str">
        <f>'F4.2'!D244</f>
        <v>MERC/CAPEX/MSPGCL/2023-2024/0459</v>
      </c>
      <c r="D247" s="139">
        <f>IF('F4.2'!F244=0,"-",'F4.2'!F244)</f>
        <v>45174</v>
      </c>
      <c r="E247" s="27">
        <f>'F4.2'!H244</f>
        <v>115.34</v>
      </c>
      <c r="F247" s="94">
        <f>'F4.2'!T244</f>
        <v>0</v>
      </c>
      <c r="G247" s="94">
        <f>'F4.2'!AN244</f>
        <v>0</v>
      </c>
      <c r="H247" s="94">
        <f t="shared" si="17"/>
        <v>0</v>
      </c>
      <c r="I247" s="94">
        <f>'F4.2'!U244</f>
        <v>0</v>
      </c>
      <c r="J247" s="94">
        <f>'F4.2'!AO244</f>
        <v>0</v>
      </c>
      <c r="K247" s="94"/>
      <c r="L247" s="94"/>
      <c r="M247" s="94">
        <f t="shared" si="18"/>
        <v>0</v>
      </c>
      <c r="N247" s="94">
        <f t="shared" si="19"/>
        <v>0</v>
      </c>
      <c r="O247" s="158">
        <f t="shared" si="15"/>
        <v>0</v>
      </c>
      <c r="P247" s="159">
        <f t="shared" si="16"/>
        <v>0</v>
      </c>
    </row>
    <row r="248" spans="1:16" s="57" customFormat="1" ht="31.5" hidden="1" outlineLevel="1" x14ac:dyDescent="0.25">
      <c r="A248" s="252">
        <f>'F4.2'!A245</f>
        <v>43.1</v>
      </c>
      <c r="B248" s="253" t="str">
        <f>'F4.2'!B245</f>
        <v>Flue Gas Desulphurization (FGD) System at Unit 3 &amp; 4, Chandrapur</v>
      </c>
      <c r="C248" s="29" t="str">
        <f>'F4.2'!D245</f>
        <v>MERC/CAPEX/MSPGCL/2023-2024/0459</v>
      </c>
      <c r="D248" s="68">
        <f>IF('F4.2'!F245=0,"-",'F4.2'!F245)</f>
        <v>45174</v>
      </c>
      <c r="E248" s="28">
        <f>'F4.2'!H245</f>
        <v>109.4</v>
      </c>
      <c r="F248" s="94">
        <f>'F4.2'!T245</f>
        <v>0</v>
      </c>
      <c r="G248" s="94">
        <f>'F4.2'!AN245</f>
        <v>0</v>
      </c>
      <c r="H248" s="94">
        <f t="shared" si="17"/>
        <v>0</v>
      </c>
      <c r="I248" s="94">
        <f>'F4.2'!U245</f>
        <v>0</v>
      </c>
      <c r="J248" s="94">
        <f>'F4.2'!AO245</f>
        <v>0</v>
      </c>
      <c r="K248" s="94"/>
      <c r="L248" s="94"/>
      <c r="M248" s="94">
        <f t="shared" si="18"/>
        <v>0</v>
      </c>
      <c r="N248" s="94">
        <f t="shared" si="19"/>
        <v>0</v>
      </c>
      <c r="O248" s="158">
        <f t="shared" si="15"/>
        <v>0</v>
      </c>
      <c r="P248" s="159">
        <f t="shared" si="16"/>
        <v>0</v>
      </c>
    </row>
    <row r="249" spans="1:16" s="57" customFormat="1" ht="31.5" hidden="1" outlineLevel="1" x14ac:dyDescent="0.25">
      <c r="A249" s="252">
        <f>'F4.2'!A246</f>
        <v>0</v>
      </c>
      <c r="B249" s="253" t="str">
        <f>'F4.2'!B246</f>
        <v>IDC</v>
      </c>
      <c r="C249" s="29" t="str">
        <f>'F4.2'!D246</f>
        <v>MERC/CAPEX/MSPGCL/2023-2024/0459</v>
      </c>
      <c r="D249" s="68">
        <f>IF('F4.2'!F246=0,"-",'F4.2'!F246)</f>
        <v>45174</v>
      </c>
      <c r="E249" s="28">
        <f>'F4.2'!H246</f>
        <v>5.94</v>
      </c>
      <c r="F249" s="94">
        <f>'F4.2'!T246</f>
        <v>0</v>
      </c>
      <c r="G249" s="94">
        <f>'F4.2'!AN246</f>
        <v>0</v>
      </c>
      <c r="H249" s="94">
        <f t="shared" si="17"/>
        <v>0</v>
      </c>
      <c r="I249" s="94">
        <f>'F4.2'!U246</f>
        <v>0</v>
      </c>
      <c r="J249" s="94">
        <f>'F4.2'!AO246</f>
        <v>0</v>
      </c>
      <c r="K249" s="94"/>
      <c r="L249" s="94"/>
      <c r="M249" s="94">
        <f t="shared" si="18"/>
        <v>0</v>
      </c>
      <c r="N249" s="94">
        <f t="shared" si="19"/>
        <v>0</v>
      </c>
      <c r="O249" s="158">
        <f t="shared" si="15"/>
        <v>0</v>
      </c>
      <c r="P249" s="159">
        <f t="shared" si="16"/>
        <v>0</v>
      </c>
    </row>
    <row r="250" spans="1:16" ht="78.75" hidden="1" outlineLevel="1" x14ac:dyDescent="0.25">
      <c r="A250" s="238">
        <f>'F4.2'!A247</f>
        <v>44</v>
      </c>
      <c r="B250" s="239" t="str">
        <f>'F4.2'!B247</f>
        <v>Design, Engineering, Manufacturing, Transportation to CSTPS site, unloading, Erection, Testing &amp; Commissioning of 3 nos. of new 200MVA. 21/400/√3KV, Single phase Generator Transformers, BHEL make for 3 X 500 MW Unit#5,6&amp;7 500MW Stage-III CSTPS, Chandrapur</v>
      </c>
      <c r="C250" s="25" t="str">
        <f>'F4.2'!D247</f>
        <v>MERC/CAPEX/2022-2023/0409</v>
      </c>
      <c r="D250" s="139">
        <f>IF('F4.2'!F247=0,"-",'F4.2'!F247)</f>
        <v>44806</v>
      </c>
      <c r="E250" s="27">
        <f>'F4.2'!H247</f>
        <v>33.268000000000001</v>
      </c>
      <c r="F250" s="94">
        <f>'F4.2'!T247</f>
        <v>0</v>
      </c>
      <c r="G250" s="94">
        <f>'F4.2'!AN247</f>
        <v>0</v>
      </c>
      <c r="H250" s="94">
        <f t="shared" si="17"/>
        <v>0</v>
      </c>
      <c r="I250" s="94">
        <f>'F4.2'!U247</f>
        <v>0</v>
      </c>
      <c r="J250" s="94">
        <f>'F4.2'!AO247</f>
        <v>0</v>
      </c>
      <c r="K250" s="94"/>
      <c r="L250" s="94"/>
      <c r="M250" s="94">
        <f t="shared" si="18"/>
        <v>0</v>
      </c>
      <c r="N250" s="94">
        <f t="shared" si="19"/>
        <v>0</v>
      </c>
      <c r="O250" s="158">
        <f t="shared" si="15"/>
        <v>0</v>
      </c>
      <c r="P250" s="159">
        <f t="shared" si="16"/>
        <v>0</v>
      </c>
    </row>
    <row r="251" spans="1:16" s="57" customFormat="1" ht="94.5" hidden="1" outlineLevel="1" x14ac:dyDescent="0.25">
      <c r="A251" s="252">
        <f>'F4.2'!A248</f>
        <v>44.1</v>
      </c>
      <c r="B251" s="253" t="str">
        <f>'F4.2'!B248</f>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51" s="29" t="str">
        <f>'F4.2'!D248</f>
        <v>MERC/CAPEX/2022-2023/0409</v>
      </c>
      <c r="D251" s="68">
        <f>IF('F4.2'!F248=0,"-",'F4.2'!F248)</f>
        <v>44806</v>
      </c>
      <c r="E251" s="28">
        <f>'F4.2'!H248</f>
        <v>32.567999999999998</v>
      </c>
      <c r="F251" s="94">
        <f>'F4.2'!T248</f>
        <v>0</v>
      </c>
      <c r="G251" s="94">
        <f>'F4.2'!AN248</f>
        <v>0</v>
      </c>
      <c r="H251" s="94">
        <f t="shared" si="17"/>
        <v>0</v>
      </c>
      <c r="I251" s="94">
        <f>'F4.2'!U248</f>
        <v>0</v>
      </c>
      <c r="J251" s="94">
        <f>'F4.2'!AO248</f>
        <v>0</v>
      </c>
      <c r="K251" s="94"/>
      <c r="L251" s="94"/>
      <c r="M251" s="94">
        <f t="shared" si="18"/>
        <v>0</v>
      </c>
      <c r="N251" s="94">
        <f t="shared" si="19"/>
        <v>0</v>
      </c>
      <c r="O251" s="158">
        <f t="shared" si="15"/>
        <v>0</v>
      </c>
      <c r="P251" s="159">
        <f t="shared" si="16"/>
        <v>0</v>
      </c>
    </row>
    <row r="252" spans="1:16" s="57" customFormat="1" ht="15.75" hidden="1" outlineLevel="1" x14ac:dyDescent="0.25">
      <c r="A252" s="252">
        <f>'F4.2'!A249</f>
        <v>0</v>
      </c>
      <c r="B252" s="253" t="str">
        <f>'F4.2'!B249</f>
        <v>IDC</v>
      </c>
      <c r="C252" s="99" t="str">
        <f>'F4.2'!D249</f>
        <v>MERC/CAPEX/2022-2023/0409</v>
      </c>
      <c r="D252" s="103">
        <f>IF('F4.2'!F249=0,"-",'F4.2'!F249)</f>
        <v>44806</v>
      </c>
      <c r="E252" s="28">
        <f>'F4.2'!H249</f>
        <v>0.7</v>
      </c>
      <c r="F252" s="94">
        <f>'F4.2'!T249</f>
        <v>0</v>
      </c>
      <c r="G252" s="94">
        <f>'F4.2'!AN249</f>
        <v>0</v>
      </c>
      <c r="H252" s="94">
        <f t="shared" si="17"/>
        <v>0</v>
      </c>
      <c r="I252" s="94">
        <f>'F4.2'!U249</f>
        <v>0</v>
      </c>
      <c r="J252" s="94">
        <f>'F4.2'!AO249</f>
        <v>0</v>
      </c>
      <c r="K252" s="94"/>
      <c r="L252" s="94"/>
      <c r="M252" s="94">
        <f t="shared" si="18"/>
        <v>0</v>
      </c>
      <c r="N252" s="94">
        <f t="shared" si="19"/>
        <v>0</v>
      </c>
      <c r="O252" s="158">
        <f t="shared" si="15"/>
        <v>0</v>
      </c>
      <c r="P252" s="159">
        <f t="shared" si="16"/>
        <v>0</v>
      </c>
    </row>
    <row r="253" spans="1:16" ht="110.25" hidden="1" outlineLevel="1" x14ac:dyDescent="0.25">
      <c r="A253" s="238">
        <f>'F4.2'!A250</f>
        <v>45</v>
      </c>
      <c r="B253" s="239" t="str">
        <f>'F4.2'!B250</f>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53" s="25" t="str">
        <f>'F4.2'!D250</f>
        <v>MERC/CAPEX/2022-2023/MSPGCL/0458</v>
      </c>
      <c r="D253" s="139">
        <f>IF('F4.2'!F250=0,"-",'F4.2'!F250)</f>
        <v>45174</v>
      </c>
      <c r="E253" s="27">
        <f>'F4.2'!H250</f>
        <v>145.05495436368</v>
      </c>
      <c r="F253" s="94">
        <f>'F4.2'!T250</f>
        <v>0</v>
      </c>
      <c r="G253" s="94">
        <f>'F4.2'!AN250</f>
        <v>0</v>
      </c>
      <c r="H253" s="94">
        <f t="shared" si="17"/>
        <v>0</v>
      </c>
      <c r="I253" s="94">
        <f>'F4.2'!U250</f>
        <v>0</v>
      </c>
      <c r="J253" s="94">
        <f>'F4.2'!AO250</f>
        <v>0</v>
      </c>
      <c r="K253" s="94"/>
      <c r="L253" s="94"/>
      <c r="M253" s="94">
        <f t="shared" si="18"/>
        <v>0</v>
      </c>
      <c r="N253" s="94">
        <f t="shared" si="19"/>
        <v>0</v>
      </c>
      <c r="O253" s="158"/>
      <c r="P253" s="159"/>
    </row>
    <row r="254" spans="1:16" s="57" customFormat="1" ht="31.5" hidden="1" outlineLevel="1" x14ac:dyDescent="0.25">
      <c r="A254" s="252">
        <f>'F4.2'!A251</f>
        <v>45.1</v>
      </c>
      <c r="B254" s="253" t="str">
        <f>'F4.2'!B251</f>
        <v>Construction of 4th raising of existing Ash Bund from T.B.L. 198.00 M to T.B.L 201.00 M</v>
      </c>
      <c r="C254" s="29" t="str">
        <f>'F4.2'!D251</f>
        <v>MERC/CAPEX/2022-2023/MSPGCL/0458</v>
      </c>
      <c r="D254" s="68">
        <f>IF('F4.2'!F251=0,"-",'F4.2'!F251)</f>
        <v>45174</v>
      </c>
      <c r="E254" s="28">
        <f>'F4.2'!H251</f>
        <v>101.81018586775998</v>
      </c>
      <c r="F254" s="94">
        <f>'F4.2'!T251</f>
        <v>0</v>
      </c>
      <c r="G254" s="94">
        <f>'F4.2'!AN251</f>
        <v>0</v>
      </c>
      <c r="H254" s="94">
        <f t="shared" si="17"/>
        <v>0</v>
      </c>
      <c r="I254" s="94">
        <f>'F4.2'!U251</f>
        <v>0</v>
      </c>
      <c r="J254" s="94">
        <f>'F4.2'!AO251</f>
        <v>0</v>
      </c>
      <c r="K254" s="94"/>
      <c r="L254" s="94"/>
      <c r="M254" s="94">
        <f t="shared" si="18"/>
        <v>0</v>
      </c>
      <c r="N254" s="94">
        <f t="shared" si="19"/>
        <v>0</v>
      </c>
      <c r="O254" s="158"/>
      <c r="P254" s="159"/>
    </row>
    <row r="255" spans="1:16" s="57" customFormat="1" ht="31.5" hidden="1" outlineLevel="1" x14ac:dyDescent="0.25">
      <c r="A255" s="252">
        <f>'F4.2'!A252</f>
        <v>45.2</v>
      </c>
      <c r="B255" s="253" t="str">
        <f>'F4.2'!B252</f>
        <v>Construction of New Drain Wells (12 Nos.) along with necessary connection to existing drain wells at CSTPS</v>
      </c>
      <c r="C255" s="29" t="str">
        <f>'F4.2'!D252</f>
        <v>MERC/CAPEX/2022-2023/MSPGCL/0458</v>
      </c>
      <c r="D255" s="68">
        <f>IF('F4.2'!F252=0,"-",'F4.2'!F252)</f>
        <v>45174</v>
      </c>
      <c r="E255" s="28">
        <f>'F4.2'!H252</f>
        <v>1.7079926814999997</v>
      </c>
      <c r="F255" s="94">
        <f>'F4.2'!T252</f>
        <v>0</v>
      </c>
      <c r="G255" s="94">
        <f>'F4.2'!AN252</f>
        <v>0</v>
      </c>
      <c r="H255" s="94">
        <f t="shared" si="17"/>
        <v>0</v>
      </c>
      <c r="I255" s="94">
        <f>'F4.2'!U252</f>
        <v>0</v>
      </c>
      <c r="J255" s="94">
        <f>'F4.2'!AO252</f>
        <v>0</v>
      </c>
      <c r="K255" s="94"/>
      <c r="L255" s="94"/>
      <c r="M255" s="94">
        <f t="shared" si="18"/>
        <v>0</v>
      </c>
      <c r="N255" s="94">
        <f t="shared" si="19"/>
        <v>0</v>
      </c>
      <c r="O255" s="158"/>
      <c r="P255" s="159"/>
    </row>
    <row r="256" spans="1:16" s="57" customFormat="1" ht="31.5" hidden="1" outlineLevel="1" x14ac:dyDescent="0.25">
      <c r="A256" s="252">
        <f>'F4.2'!A253</f>
        <v>45.3</v>
      </c>
      <c r="B256" s="253" t="str">
        <f>'F4.2'!B253</f>
        <v xml:space="preserve"> Construction of waste weir for raising of ash bund (Waste Weir &amp; Non overflow structure)</v>
      </c>
      <c r="C256" s="29" t="str">
        <f>'F4.2'!D253</f>
        <v>MERC/CAPEX/2022-2023/MSPGCL/0458</v>
      </c>
      <c r="D256" s="68">
        <f>IF('F4.2'!F253=0,"-",'F4.2'!F253)</f>
        <v>45174</v>
      </c>
      <c r="E256" s="28">
        <f>'F4.2'!H253</f>
        <v>4.2692499462199995</v>
      </c>
      <c r="F256" s="94">
        <f>'F4.2'!T253</f>
        <v>0</v>
      </c>
      <c r="G256" s="94">
        <f>'F4.2'!AN253</f>
        <v>0</v>
      </c>
      <c r="H256" s="94">
        <f t="shared" si="17"/>
        <v>0</v>
      </c>
      <c r="I256" s="94">
        <f>'F4.2'!U253</f>
        <v>0</v>
      </c>
      <c r="J256" s="94">
        <f>'F4.2'!AO253</f>
        <v>0</v>
      </c>
      <c r="K256" s="94"/>
      <c r="L256" s="94"/>
      <c r="M256" s="94">
        <f t="shared" si="18"/>
        <v>0</v>
      </c>
      <c r="N256" s="94">
        <f t="shared" si="19"/>
        <v>0</v>
      </c>
      <c r="O256" s="158"/>
      <c r="P256" s="159"/>
    </row>
    <row r="257" spans="1:16" s="57" customFormat="1" ht="31.5" hidden="1" outlineLevel="1" x14ac:dyDescent="0.25">
      <c r="A257" s="252">
        <f>'F4.2'!A254</f>
        <v>45.4</v>
      </c>
      <c r="B257" s="253" t="str">
        <f>'F4.2'!B254</f>
        <v>Raising of Ash Compartment i.e. Lagoon in Ash Bund</v>
      </c>
      <c r="C257" s="29" t="str">
        <f>'F4.2'!D254</f>
        <v>MERC/CAPEX/2022-2023/MSPGCL/0458</v>
      </c>
      <c r="D257" s="68">
        <f>IF('F4.2'!F254=0,"-",'F4.2'!F254)</f>
        <v>45174</v>
      </c>
      <c r="E257" s="28">
        <f>'F4.2'!H254</f>
        <v>25.657525868199997</v>
      </c>
      <c r="F257" s="94">
        <f>'F4.2'!T254</f>
        <v>0</v>
      </c>
      <c r="G257" s="94">
        <f>'F4.2'!AN254</f>
        <v>0</v>
      </c>
      <c r="H257" s="94">
        <f t="shared" si="17"/>
        <v>0</v>
      </c>
      <c r="I257" s="94">
        <f>'F4.2'!U254</f>
        <v>0</v>
      </c>
      <c r="J257" s="94">
        <f>'F4.2'!AO254</f>
        <v>0</v>
      </c>
      <c r="K257" s="94"/>
      <c r="L257" s="94"/>
      <c r="M257" s="94">
        <f t="shared" si="18"/>
        <v>0</v>
      </c>
      <c r="N257" s="94">
        <f t="shared" si="19"/>
        <v>0</v>
      </c>
      <c r="O257" s="158"/>
      <c r="P257" s="159"/>
    </row>
    <row r="258" spans="1:16" s="57" customFormat="1" ht="31.5" hidden="1" outlineLevel="1" x14ac:dyDescent="0.25">
      <c r="A258" s="252">
        <f>'F4.2'!A255</f>
        <v>0</v>
      </c>
      <c r="B258" s="253" t="str">
        <f>'F4.2'!B255</f>
        <v>IDC</v>
      </c>
      <c r="C258" s="99" t="str">
        <f>'F4.2'!D255</f>
        <v>MERC/CAPEX/2022-2023/MSPGCL/0458</v>
      </c>
      <c r="D258" s="103">
        <f>IF('F4.2'!F255=0,"-",'F4.2'!F255)</f>
        <v>45174</v>
      </c>
      <c r="E258" s="28">
        <f>'F4.2'!H255</f>
        <v>11.61</v>
      </c>
      <c r="F258" s="94">
        <f>'F4.2'!T255</f>
        <v>0</v>
      </c>
      <c r="G258" s="94">
        <f>'F4.2'!AN255</f>
        <v>0</v>
      </c>
      <c r="H258" s="94">
        <f t="shared" si="17"/>
        <v>0</v>
      </c>
      <c r="I258" s="94">
        <f>'F4.2'!U255</f>
        <v>0</v>
      </c>
      <c r="J258" s="94">
        <f>'F4.2'!AO255</f>
        <v>0</v>
      </c>
      <c r="K258" s="94"/>
      <c r="L258" s="94"/>
      <c r="M258" s="94">
        <f t="shared" si="18"/>
        <v>0</v>
      </c>
      <c r="N258" s="94">
        <f t="shared" si="19"/>
        <v>0</v>
      </c>
      <c r="O258" s="158"/>
      <c r="P258" s="159"/>
    </row>
    <row r="259" spans="1:16" ht="47.25" hidden="1" outlineLevel="1" x14ac:dyDescent="0.25">
      <c r="A259" s="238">
        <f>'F4.2'!A256</f>
        <v>46</v>
      </c>
      <c r="B259" s="239" t="str">
        <f>'F4.2'!B256</f>
        <v>Procurement of 03 Nos. of complete assembly of 3.3 KV, 300 KW Boiler Circulation Water Pump - Motors along with Impeller for Unit#5&amp;6, 500MW Stage-III CSTPS Chandrapur</v>
      </c>
      <c r="C259" s="25" t="str">
        <f>'F4.2'!D256</f>
        <v>MERC/CAPEX/2024-2025/MSPGCL/0308</v>
      </c>
      <c r="D259" s="139">
        <f>IF('F4.2'!F256=0,"-",'F4.2'!F256)</f>
        <v>45429</v>
      </c>
      <c r="E259" s="27">
        <f>'F4.2'!H256</f>
        <v>37.32</v>
      </c>
      <c r="F259" s="94">
        <f>'F4.2'!T256</f>
        <v>0</v>
      </c>
      <c r="G259" s="94">
        <f>'F4.2'!AN256</f>
        <v>0</v>
      </c>
      <c r="H259" s="94">
        <f t="shared" si="17"/>
        <v>0</v>
      </c>
      <c r="I259" s="94">
        <f>'F4.2'!U256</f>
        <v>0</v>
      </c>
      <c r="J259" s="94">
        <f>'F4.2'!AO256</f>
        <v>0</v>
      </c>
      <c r="K259" s="94"/>
      <c r="L259" s="94"/>
      <c r="M259" s="94">
        <f t="shared" si="18"/>
        <v>0</v>
      </c>
      <c r="N259" s="94">
        <f t="shared" si="19"/>
        <v>0</v>
      </c>
      <c r="O259" s="158"/>
      <c r="P259" s="159"/>
    </row>
    <row r="260" spans="1:16" s="57" customFormat="1" ht="47.25" hidden="1" outlineLevel="1" x14ac:dyDescent="0.25">
      <c r="A260" s="252">
        <f>'F4.2'!A257</f>
        <v>46.1</v>
      </c>
      <c r="B260" s="253" t="str">
        <f>'F4.2'!B257</f>
        <v>Procurement of 03 Nos. of complete assembly of 3.3 KV, 300 KW Boiler Circulation Water Pump - Motors along with Impeller for Unit#5&amp;6, 500MW Stage-III CSTPS Chandrapur</v>
      </c>
      <c r="C260" s="29" t="str">
        <f>'F4.2'!D257</f>
        <v>MERC/CAPEX/2024-2025/MSPGCL/0308</v>
      </c>
      <c r="D260" s="140">
        <f>IF('F4.2'!F257=0,"-",'F4.2'!F257)</f>
        <v>45429</v>
      </c>
      <c r="E260" s="28">
        <f>'F4.2'!H257</f>
        <v>0</v>
      </c>
      <c r="F260" s="94">
        <f>'F4.2'!T257</f>
        <v>0</v>
      </c>
      <c r="G260" s="94">
        <f>'F4.2'!AN257</f>
        <v>0</v>
      </c>
      <c r="H260" s="94">
        <f t="shared" si="17"/>
        <v>0</v>
      </c>
      <c r="I260" s="94">
        <f>'F4.2'!U257</f>
        <v>0</v>
      </c>
      <c r="J260" s="94">
        <f>'F4.2'!AO257</f>
        <v>0</v>
      </c>
      <c r="K260" s="94"/>
      <c r="L260" s="94"/>
      <c r="M260" s="94">
        <f t="shared" si="18"/>
        <v>0</v>
      </c>
      <c r="N260" s="94">
        <f t="shared" si="19"/>
        <v>0</v>
      </c>
      <c r="O260" s="158"/>
      <c r="P260" s="159"/>
    </row>
    <row r="261" spans="1:16" s="57" customFormat="1" ht="31.5" hidden="1" outlineLevel="1" x14ac:dyDescent="0.25">
      <c r="A261" s="252">
        <f>'F4.2'!A258</f>
        <v>0</v>
      </c>
      <c r="B261" s="253" t="str">
        <f>'F4.2'!B258</f>
        <v>IDC</v>
      </c>
      <c r="C261" s="29" t="str">
        <f>'F4.2'!D258</f>
        <v>MERC/CAPEX/2024-2025/MSPGCL/0308</v>
      </c>
      <c r="D261" s="140">
        <f>IF('F4.2'!F258=0,"-",'F4.2'!F258)</f>
        <v>45429</v>
      </c>
      <c r="E261" s="28">
        <f>'F4.2'!H258</f>
        <v>0</v>
      </c>
      <c r="F261" s="94">
        <f>'F4.2'!T258</f>
        <v>0</v>
      </c>
      <c r="G261" s="94">
        <f>'F4.2'!AN258</f>
        <v>0</v>
      </c>
      <c r="H261" s="94">
        <f t="shared" si="17"/>
        <v>0</v>
      </c>
      <c r="I261" s="94">
        <f>'F4.2'!U258</f>
        <v>0</v>
      </c>
      <c r="J261" s="94">
        <f>'F4.2'!AO258</f>
        <v>0</v>
      </c>
      <c r="K261" s="94"/>
      <c r="L261" s="94"/>
      <c r="M261" s="94">
        <f t="shared" si="18"/>
        <v>0</v>
      </c>
      <c r="N261" s="94">
        <f t="shared" si="19"/>
        <v>0</v>
      </c>
      <c r="O261" s="158"/>
      <c r="P261" s="159"/>
    </row>
    <row r="262" spans="1:16" ht="31.5" hidden="1" outlineLevel="1" x14ac:dyDescent="0.25">
      <c r="A262" s="238">
        <f>'F4.2'!A259</f>
        <v>47</v>
      </c>
      <c r="B262" s="239" t="str">
        <f>'F4.2'!B259</f>
        <v>Performance Improvement &amp; Life Extension Schemes for CHP of Unit 3 to 7 of CSTPS, Chandrapur</v>
      </c>
      <c r="C262" s="25" t="str">
        <f>'F4.2'!D259</f>
        <v>MERC/CAPEX/MSPGCL/2023-24/0560</v>
      </c>
      <c r="D262" s="68">
        <f>IF('F4.2'!F259=0,"-",'F4.2'!F259)</f>
        <v>45230</v>
      </c>
      <c r="E262" s="27">
        <f>'F4.2'!H259</f>
        <v>43.01</v>
      </c>
      <c r="F262" s="94">
        <f>'F4.2'!T259</f>
        <v>0</v>
      </c>
      <c r="G262" s="94">
        <f>'F4.2'!AN259</f>
        <v>0</v>
      </c>
      <c r="H262" s="94">
        <f t="shared" si="17"/>
        <v>0</v>
      </c>
      <c r="I262" s="94">
        <f>'F4.2'!U259</f>
        <v>0</v>
      </c>
      <c r="J262" s="94">
        <f>'F4.2'!AO259</f>
        <v>0</v>
      </c>
      <c r="K262" s="94"/>
      <c r="L262" s="94"/>
      <c r="M262" s="94">
        <f t="shared" si="18"/>
        <v>0</v>
      </c>
      <c r="N262" s="94">
        <f t="shared" si="19"/>
        <v>0</v>
      </c>
      <c r="O262" s="158"/>
      <c r="P262" s="159"/>
    </row>
    <row r="263" spans="1:16" s="57" customFormat="1" ht="31.5" hidden="1" outlineLevel="1" x14ac:dyDescent="0.25">
      <c r="A263" s="252">
        <f>'F4.2'!A260</f>
        <v>47.1</v>
      </c>
      <c r="B263" s="253" t="str">
        <f>'F4.2'!B260</f>
        <v>Work of Renovation/Upgradation/Modification of Crusher House of CHPA of Unit 3&amp;4 of CSTPS Chandrapur.</v>
      </c>
      <c r="C263" s="29" t="str">
        <f>'F4.2'!D260</f>
        <v>MERC/CAPEX/MSPGCL/2023-24/0560</v>
      </c>
      <c r="D263" s="68">
        <f>IF('F4.2'!F260=0,"-",'F4.2'!F260)</f>
        <v>45230</v>
      </c>
      <c r="E263" s="28">
        <f>'F4.2'!H260</f>
        <v>5.66</v>
      </c>
      <c r="F263" s="94">
        <f>'F4.2'!T260</f>
        <v>0</v>
      </c>
      <c r="G263" s="94">
        <f>'F4.2'!AN260</f>
        <v>0</v>
      </c>
      <c r="H263" s="94">
        <f t="shared" si="17"/>
        <v>0</v>
      </c>
      <c r="I263" s="94">
        <f>'F4.2'!U260</f>
        <v>0</v>
      </c>
      <c r="J263" s="94">
        <f>'F4.2'!AO260</f>
        <v>0</v>
      </c>
      <c r="K263" s="94"/>
      <c r="L263" s="94"/>
      <c r="M263" s="94">
        <f t="shared" si="18"/>
        <v>0</v>
      </c>
      <c r="N263" s="94">
        <f t="shared" si="19"/>
        <v>0</v>
      </c>
      <c r="O263" s="158"/>
      <c r="P263" s="159"/>
    </row>
    <row r="264" spans="1:16" s="57" customFormat="1" ht="31.5" hidden="1" outlineLevel="1" x14ac:dyDescent="0.25">
      <c r="A264" s="252">
        <f>'F4.2'!A261</f>
        <v>47.2</v>
      </c>
      <c r="B264" s="253" t="str">
        <f>'F4.2'!B261</f>
        <v>Work of Renovation/Upgradation/Modification of Belt Conveyor 10A/B/C of CHPA of Unit 3&amp;4 of CSTPS Chandrapur.</v>
      </c>
      <c r="C264" s="29" t="str">
        <f>'F4.2'!D261</f>
        <v>MERC/CAPEX/MSPGCL/2023-24/0560</v>
      </c>
      <c r="D264" s="68">
        <f>IF('F4.2'!F261=0,"-",'F4.2'!F261)</f>
        <v>45230</v>
      </c>
      <c r="E264" s="28">
        <f>'F4.2'!H261</f>
        <v>8.17</v>
      </c>
      <c r="F264" s="94">
        <f>'F4.2'!T261</f>
        <v>0</v>
      </c>
      <c r="G264" s="94">
        <f>'F4.2'!AN261</f>
        <v>0</v>
      </c>
      <c r="H264" s="94">
        <f t="shared" si="17"/>
        <v>0</v>
      </c>
      <c r="I264" s="94">
        <f>'F4.2'!U261</f>
        <v>0</v>
      </c>
      <c r="J264" s="94">
        <f>'F4.2'!AO261</f>
        <v>0</v>
      </c>
      <c r="K264" s="94"/>
      <c r="L264" s="94"/>
      <c r="M264" s="94">
        <f t="shared" si="18"/>
        <v>0</v>
      </c>
      <c r="N264" s="94">
        <f t="shared" si="19"/>
        <v>0</v>
      </c>
      <c r="O264" s="158"/>
      <c r="P264" s="159"/>
    </row>
    <row r="265" spans="1:16" s="57" customFormat="1" ht="31.5" hidden="1" outlineLevel="1" x14ac:dyDescent="0.25">
      <c r="A265" s="252">
        <f>'F4.2'!A262</f>
        <v>47.3</v>
      </c>
      <c r="B265" s="253" t="str">
        <f>'F4.2'!B262</f>
        <v xml:space="preserve">Work of Modification/Modernization of conveyor cable of 10 A/B/C of CHPA of Unit 3&amp;4 of CSTPS Chandrapur. </v>
      </c>
      <c r="C265" s="29" t="str">
        <f>'F4.2'!D262</f>
        <v>MERC/CAPEX/MSPGCL/2023-24/0560</v>
      </c>
      <c r="D265" s="68">
        <f>IF('F4.2'!F262=0,"-",'F4.2'!F262)</f>
        <v>45230</v>
      </c>
      <c r="E265" s="28">
        <f>'F4.2'!H262</f>
        <v>4.12</v>
      </c>
      <c r="F265" s="94">
        <f>'F4.2'!T262</f>
        <v>0</v>
      </c>
      <c r="G265" s="94">
        <f>'F4.2'!AN262</f>
        <v>0</v>
      </c>
      <c r="H265" s="94">
        <f t="shared" si="17"/>
        <v>0</v>
      </c>
      <c r="I265" s="94">
        <f>'F4.2'!U262</f>
        <v>0</v>
      </c>
      <c r="J265" s="94">
        <f>'F4.2'!AO262</f>
        <v>0</v>
      </c>
      <c r="K265" s="94"/>
      <c r="L265" s="94"/>
      <c r="M265" s="94">
        <f t="shared" si="18"/>
        <v>0</v>
      </c>
      <c r="N265" s="94">
        <f t="shared" si="19"/>
        <v>0</v>
      </c>
      <c r="O265" s="158"/>
      <c r="P265" s="159"/>
    </row>
    <row r="266" spans="1:16" s="57" customFormat="1" ht="63" hidden="1" outlineLevel="1" x14ac:dyDescent="0.25">
      <c r="A266" s="252">
        <f>'F4.2'!A263</f>
        <v>47.4</v>
      </c>
      <c r="B266" s="253" t="str">
        <f>'F4.2'!B263</f>
        <v xml:space="preserve">Design, Engineering, Supply, Erection and commissioning of bypass chute with hydraulic cylinder &amp; modification/renovation at JT-06 of CHPA of Unit 3&amp;4 of CSTPS Chandrapur. </v>
      </c>
      <c r="C266" s="29" t="str">
        <f>'F4.2'!D263</f>
        <v>MERC/CAPEX/MSPGCL/2023-24/0560</v>
      </c>
      <c r="D266" s="68">
        <f>IF('F4.2'!F263=0,"-",'F4.2'!F263)</f>
        <v>45230</v>
      </c>
      <c r="E266" s="28">
        <f>'F4.2'!H263</f>
        <v>3.72</v>
      </c>
      <c r="F266" s="94">
        <f>'F4.2'!T263</f>
        <v>0</v>
      </c>
      <c r="G266" s="94">
        <f>'F4.2'!AN263</f>
        <v>0</v>
      </c>
      <c r="H266" s="94">
        <f t="shared" si="17"/>
        <v>0</v>
      </c>
      <c r="I266" s="94">
        <f>'F4.2'!U263</f>
        <v>0</v>
      </c>
      <c r="J266" s="94">
        <f>'F4.2'!AO263</f>
        <v>0</v>
      </c>
      <c r="K266" s="94"/>
      <c r="L266" s="94"/>
      <c r="M266" s="94">
        <f t="shared" si="18"/>
        <v>0</v>
      </c>
      <c r="N266" s="94">
        <f t="shared" si="19"/>
        <v>0</v>
      </c>
      <c r="O266" s="158"/>
      <c r="P266" s="159"/>
    </row>
    <row r="267" spans="1:16" s="57" customFormat="1" ht="47.25" hidden="1" outlineLevel="1" x14ac:dyDescent="0.25">
      <c r="A267" s="252">
        <f>'F4.2'!A264</f>
        <v>47.5</v>
      </c>
      <c r="B267" s="253" t="str">
        <f>'F4.2'!B264</f>
        <v xml:space="preserve">Design, Engineering, Supply, Erection and Installation of Wear Resistance Chutes for Belt Conveyor System at CHPA/B of Unit 3to9 of CSTPS Chandrapur. </v>
      </c>
      <c r="C267" s="29" t="str">
        <f>'F4.2'!D264</f>
        <v>MERC/CAPEX/MSPGCL/2023-24/0560</v>
      </c>
      <c r="D267" s="68">
        <f>IF('F4.2'!F264=0,"-",'F4.2'!F264)</f>
        <v>45230</v>
      </c>
      <c r="E267" s="28">
        <f>'F4.2'!H264</f>
        <v>3.45</v>
      </c>
      <c r="F267" s="94">
        <f>'F4.2'!T264</f>
        <v>0</v>
      </c>
      <c r="G267" s="94">
        <f>'F4.2'!AN264</f>
        <v>0</v>
      </c>
      <c r="H267" s="94">
        <f t="shared" ref="H267:H299" si="20">F267-G267</f>
        <v>0</v>
      </c>
      <c r="I267" s="94">
        <f>'F4.2'!U264</f>
        <v>0</v>
      </c>
      <c r="J267" s="94">
        <f>'F4.2'!AO264</f>
        <v>0</v>
      </c>
      <c r="K267" s="94"/>
      <c r="L267" s="94"/>
      <c r="M267" s="94">
        <f t="shared" ref="M267:M299" si="21">SUM(J267:L267)</f>
        <v>0</v>
      </c>
      <c r="N267" s="94">
        <f t="shared" ref="N267:N299" si="22">H267+I267-M267</f>
        <v>0</v>
      </c>
      <c r="O267" s="158"/>
      <c r="P267" s="159"/>
    </row>
    <row r="268" spans="1:16" s="57" customFormat="1" ht="47.25" hidden="1" outlineLevel="1" x14ac:dyDescent="0.25">
      <c r="A268" s="252">
        <f>'F4.2'!A265</f>
        <v>47.6</v>
      </c>
      <c r="B268" s="253" t="str">
        <f>'F4.2'!B265</f>
        <v xml:space="preserve">Work of Modification/Renovation/Upgradation of Ventilation System of Track Hopper of CHPB of Unit 5,6&amp;7 of CSTPS Chandrapur. </v>
      </c>
      <c r="C268" s="29" t="str">
        <f>'F4.2'!D265</f>
        <v>MERC/CAPEX/MSPGCL/2023-24/0560</v>
      </c>
      <c r="D268" s="68">
        <f>IF('F4.2'!F265=0,"-",'F4.2'!F265)</f>
        <v>45230</v>
      </c>
      <c r="E268" s="28">
        <f>'F4.2'!H265</f>
        <v>4.5999999999999996</v>
      </c>
      <c r="F268" s="94">
        <f>'F4.2'!T265</f>
        <v>0</v>
      </c>
      <c r="G268" s="94">
        <f>'F4.2'!AN265</f>
        <v>0</v>
      </c>
      <c r="H268" s="94">
        <f t="shared" si="20"/>
        <v>0</v>
      </c>
      <c r="I268" s="94">
        <f>'F4.2'!U265</f>
        <v>0</v>
      </c>
      <c r="J268" s="94">
        <f>'F4.2'!AO265</f>
        <v>0</v>
      </c>
      <c r="K268" s="94"/>
      <c r="L268" s="94"/>
      <c r="M268" s="94">
        <f t="shared" si="21"/>
        <v>0</v>
      </c>
      <c r="N268" s="94">
        <f t="shared" si="22"/>
        <v>0</v>
      </c>
      <c r="O268" s="158"/>
      <c r="P268" s="159"/>
    </row>
    <row r="269" spans="1:16" s="57" customFormat="1" ht="31.5" hidden="1" outlineLevel="1" x14ac:dyDescent="0.25">
      <c r="A269" s="252">
        <f>'F4.2'!A266</f>
        <v>47.7</v>
      </c>
      <c r="B269" s="253" t="str">
        <f>'F4.2'!B266</f>
        <v xml:space="preserve">Work of Renovation /Upgradation of Hydraulic System of Paddle Feeder at CHPB of Unit 5,6&amp;7 of CSTPS Chandrapur.  </v>
      </c>
      <c r="C269" s="29" t="str">
        <f>'F4.2'!D266</f>
        <v>MERC/CAPEX/MSPGCL/2023-24/0560</v>
      </c>
      <c r="D269" s="68">
        <f>IF('F4.2'!F266=0,"-",'F4.2'!F266)</f>
        <v>45230</v>
      </c>
      <c r="E269" s="28">
        <f>'F4.2'!H266</f>
        <v>8.14</v>
      </c>
      <c r="F269" s="94">
        <f>'F4.2'!T266</f>
        <v>0</v>
      </c>
      <c r="G269" s="94">
        <f>'F4.2'!AN266</f>
        <v>0</v>
      </c>
      <c r="H269" s="94">
        <f t="shared" si="20"/>
        <v>0</v>
      </c>
      <c r="I269" s="94">
        <f>'F4.2'!U266</f>
        <v>0</v>
      </c>
      <c r="J269" s="94">
        <f>'F4.2'!AO266</f>
        <v>0</v>
      </c>
      <c r="K269" s="94"/>
      <c r="L269" s="94"/>
      <c r="M269" s="94">
        <f t="shared" si="21"/>
        <v>0</v>
      </c>
      <c r="N269" s="94">
        <f t="shared" si="22"/>
        <v>0</v>
      </c>
      <c r="O269" s="158"/>
      <c r="P269" s="159"/>
    </row>
    <row r="270" spans="1:16" s="57" customFormat="1" ht="47.25" hidden="1" outlineLevel="1" x14ac:dyDescent="0.25">
      <c r="A270" s="252">
        <f>'F4.2'!A267</f>
        <v>47.8</v>
      </c>
      <c r="B270" s="253" t="str">
        <f>'F4.2'!B267</f>
        <v xml:space="preserve">Design, Engineering, Manufacturing, Fabrication, Erection and commissioning of Modified Wobbler Feeder at CHPB of Unit 5,6&amp;7 of CSTPS Chandrapur. </v>
      </c>
      <c r="C270" s="29" t="str">
        <f>'F4.2'!D267</f>
        <v>MERC/CAPEX/MSPGCL/2023-24/0560</v>
      </c>
      <c r="D270" s="68">
        <f>IF('F4.2'!F267=0,"-",'F4.2'!F267)</f>
        <v>45230</v>
      </c>
      <c r="E270" s="28">
        <f>'F4.2'!H267</f>
        <v>4.18</v>
      </c>
      <c r="F270" s="94">
        <f>'F4.2'!T267</f>
        <v>0</v>
      </c>
      <c r="G270" s="94">
        <f>'F4.2'!AN267</f>
        <v>0</v>
      </c>
      <c r="H270" s="94">
        <f t="shared" si="20"/>
        <v>0</v>
      </c>
      <c r="I270" s="94">
        <f>'F4.2'!U267</f>
        <v>0</v>
      </c>
      <c r="J270" s="94">
        <f>'F4.2'!AO267</f>
        <v>0</v>
      </c>
      <c r="K270" s="94"/>
      <c r="L270" s="94"/>
      <c r="M270" s="94">
        <f t="shared" si="21"/>
        <v>0</v>
      </c>
      <c r="N270" s="94">
        <f t="shared" si="22"/>
        <v>0</v>
      </c>
      <c r="O270" s="158"/>
      <c r="P270" s="159"/>
    </row>
    <row r="271" spans="1:16" s="57" customFormat="1" ht="31.5" hidden="1" outlineLevel="1" x14ac:dyDescent="0.25">
      <c r="A271" s="252">
        <f>'F4.2'!A268</f>
        <v>0</v>
      </c>
      <c r="B271" s="253" t="str">
        <f>'F4.2'!B268</f>
        <v>IDC</v>
      </c>
      <c r="C271" s="29" t="str">
        <f>'F4.2'!D268</f>
        <v>MERC/CAPEX/MSPGCL/2023-24/0560</v>
      </c>
      <c r="D271" s="68">
        <f>IF('F4.2'!F268=0,"-",'F4.2'!F268)</f>
        <v>45230</v>
      </c>
      <c r="E271" s="28">
        <f>'F4.2'!H268</f>
        <v>0.97</v>
      </c>
      <c r="F271" s="94">
        <f>'F4.2'!T268</f>
        <v>0</v>
      </c>
      <c r="G271" s="94">
        <f>'F4.2'!AN268</f>
        <v>0</v>
      </c>
      <c r="H271" s="94">
        <f t="shared" si="20"/>
        <v>0</v>
      </c>
      <c r="I271" s="94">
        <f>'F4.2'!U268</f>
        <v>0</v>
      </c>
      <c r="J271" s="94">
        <f>'F4.2'!AO268</f>
        <v>0</v>
      </c>
      <c r="K271" s="94"/>
      <c r="L271" s="94"/>
      <c r="M271" s="94">
        <f t="shared" si="21"/>
        <v>0</v>
      </c>
      <c r="N271" s="94">
        <f t="shared" si="22"/>
        <v>0</v>
      </c>
      <c r="O271" s="158"/>
      <c r="P271" s="159"/>
    </row>
    <row r="272" spans="1:16" ht="31.5" hidden="1" outlineLevel="1" x14ac:dyDescent="0.25">
      <c r="A272" s="238" t="str">
        <f>'F4.2'!A269</f>
        <v>HO
DPR 17</v>
      </c>
      <c r="B272" s="239" t="str">
        <f>'F4.2'!B269</f>
        <v>Construction of new Administrative Building for Mahagenco at Vidyut Bhawan, Katol Road, Nagpur</v>
      </c>
      <c r="C272" s="25" t="str">
        <f>'F4.2'!D269</f>
        <v>MERC/CAPEX/2021-2022/MSPGCL/063</v>
      </c>
      <c r="D272" s="139">
        <f>IF('F4.2'!F269=0,"-",'F4.2'!F269)</f>
        <v>44604</v>
      </c>
      <c r="E272" s="27">
        <f>'F4.2'!H269</f>
        <v>57</v>
      </c>
      <c r="F272" s="94">
        <f>'F4.2'!T269</f>
        <v>0</v>
      </c>
      <c r="G272" s="94">
        <f>'F4.2'!AN269</f>
        <v>0</v>
      </c>
      <c r="H272" s="94">
        <f t="shared" si="20"/>
        <v>0</v>
      </c>
      <c r="I272" s="94">
        <f>'F4.2'!U269</f>
        <v>0</v>
      </c>
      <c r="J272" s="94">
        <f>'F4.2'!AO269</f>
        <v>0</v>
      </c>
      <c r="K272" s="94"/>
      <c r="L272" s="94"/>
      <c r="M272" s="94">
        <f t="shared" si="21"/>
        <v>0</v>
      </c>
      <c r="N272" s="94">
        <f t="shared" si="22"/>
        <v>0</v>
      </c>
      <c r="O272" s="158"/>
      <c r="P272" s="159"/>
    </row>
    <row r="273" spans="1:16" s="57" customFormat="1" ht="47.25" hidden="1" outlineLevel="1" x14ac:dyDescent="0.25">
      <c r="A273" s="252" t="str">
        <f>'F4.2'!A270</f>
        <v>HO
DPR 17.1</v>
      </c>
      <c r="B273" s="253" t="str">
        <f>'F4.2'!B270</f>
        <v>Construction of new Administrative Building for Mahagenco at Vidyut Bhawan, Katol Road, Nagpur</v>
      </c>
      <c r="C273" s="168" t="str">
        <f>'F4.2'!D270</f>
        <v>MERC/CAPEX/2021-2022/MSPGCL/063</v>
      </c>
      <c r="D273" s="170">
        <f>IF('F4.2'!F270=0,"-",'F4.2'!F270)</f>
        <v>44604</v>
      </c>
      <c r="E273" s="28">
        <f>'F4.2'!H270</f>
        <v>54.24</v>
      </c>
      <c r="F273" s="94">
        <f>'F4.2'!T270</f>
        <v>0</v>
      </c>
      <c r="G273" s="94">
        <f>'F4.2'!AN270</f>
        <v>0</v>
      </c>
      <c r="H273" s="94">
        <f t="shared" si="20"/>
        <v>0</v>
      </c>
      <c r="I273" s="94">
        <f>'F4.2'!U270</f>
        <v>0</v>
      </c>
      <c r="J273" s="94">
        <f>'F4.2'!AO270</f>
        <v>0</v>
      </c>
      <c r="K273" s="94"/>
      <c r="L273" s="94"/>
      <c r="M273" s="94">
        <f t="shared" si="21"/>
        <v>0</v>
      </c>
      <c r="N273" s="94">
        <f t="shared" si="22"/>
        <v>0</v>
      </c>
      <c r="O273" s="158"/>
      <c r="P273" s="159"/>
    </row>
    <row r="274" spans="1:16" s="57" customFormat="1" ht="31.5" hidden="1" outlineLevel="1" x14ac:dyDescent="0.25">
      <c r="A274" s="280">
        <f>'F4.2'!A271</f>
        <v>0</v>
      </c>
      <c r="B274" s="253" t="str">
        <f>'F4.2'!B271</f>
        <v>IDC</v>
      </c>
      <c r="C274" s="168" t="str">
        <f>'F4.2'!D271</f>
        <v>MERC/CAPEX/2021-2022/MSPGCL/063</v>
      </c>
      <c r="D274" s="170">
        <f>IF('F4.2'!F271=0,"-",'F4.2'!F271)</f>
        <v>44604</v>
      </c>
      <c r="E274" s="28">
        <f>'F4.2'!H271</f>
        <v>2.76</v>
      </c>
      <c r="F274" s="94">
        <f>'F4.2'!T271</f>
        <v>0</v>
      </c>
      <c r="G274" s="94">
        <f>'F4.2'!AN271</f>
        <v>0</v>
      </c>
      <c r="H274" s="94">
        <f t="shared" si="20"/>
        <v>0</v>
      </c>
      <c r="I274" s="94">
        <f>'F4.2'!U271</f>
        <v>0</v>
      </c>
      <c r="J274" s="94">
        <f>'F4.2'!AO271</f>
        <v>0</v>
      </c>
      <c r="K274" s="94"/>
      <c r="L274" s="94"/>
      <c r="M274" s="94">
        <f t="shared" si="21"/>
        <v>0</v>
      </c>
      <c r="N274" s="94">
        <f t="shared" si="22"/>
        <v>0</v>
      </c>
      <c r="O274" s="158"/>
      <c r="P274" s="159"/>
    </row>
    <row r="275" spans="1:16" ht="31.5" hidden="1" outlineLevel="1" x14ac:dyDescent="0.25">
      <c r="A275" s="238" t="str">
        <f>'F4.2'!A272</f>
        <v>HO
DPR 18</v>
      </c>
      <c r="B275" s="239" t="str">
        <f>'F4.2'!B272</f>
        <v>Centralized Monitoring Solution</v>
      </c>
      <c r="C275" s="25" t="str">
        <f>'F4.2'!D272</f>
        <v>MERC/CAPEX/MSPGCL/2023-24/0576</v>
      </c>
      <c r="D275" s="139">
        <f>IF('F4.2'!F272=0,"-",'F4.2'!F272)</f>
        <v>45232</v>
      </c>
      <c r="E275" s="27">
        <f>'F4.2'!H272</f>
        <v>69.308999999999997</v>
      </c>
      <c r="F275" s="94">
        <f>'F4.2'!T272</f>
        <v>0</v>
      </c>
      <c r="G275" s="94">
        <f>'F4.2'!AN272</f>
        <v>0</v>
      </c>
      <c r="H275" s="94">
        <f t="shared" si="20"/>
        <v>0</v>
      </c>
      <c r="I275" s="94">
        <f>'F4.2'!U272</f>
        <v>0</v>
      </c>
      <c r="J275" s="94">
        <f>'F4.2'!AO272</f>
        <v>0</v>
      </c>
      <c r="K275" s="94"/>
      <c r="L275" s="94"/>
      <c r="M275" s="94">
        <f t="shared" si="21"/>
        <v>0</v>
      </c>
      <c r="N275" s="94">
        <f t="shared" si="22"/>
        <v>0</v>
      </c>
      <c r="O275" s="158"/>
      <c r="P275" s="159"/>
    </row>
    <row r="276" spans="1:16" s="57" customFormat="1" ht="47.25" hidden="1" outlineLevel="1" x14ac:dyDescent="0.25">
      <c r="A276" s="252" t="str">
        <f>'F4.2'!A273</f>
        <v>HO
DPR 18.1</v>
      </c>
      <c r="B276" s="253" t="str">
        <f>'F4.2'!B273</f>
        <v>Centralized Monitoring Solution</v>
      </c>
      <c r="C276" s="168" t="str">
        <f>'F4.2'!D273</f>
        <v>MERC/CAPEX/MSPGCL/2023-24/0576</v>
      </c>
      <c r="D276" s="170">
        <f>IF('F4.2'!F273=0,"-",'F4.2'!F273)</f>
        <v>45232</v>
      </c>
      <c r="E276" s="28">
        <f>'F4.2'!H273</f>
        <v>66.009</v>
      </c>
      <c r="F276" s="94">
        <f>'F4.2'!T273</f>
        <v>0</v>
      </c>
      <c r="G276" s="94">
        <f>'F4.2'!AN273</f>
        <v>0</v>
      </c>
      <c r="H276" s="94">
        <f t="shared" si="20"/>
        <v>0</v>
      </c>
      <c r="I276" s="94">
        <f>'F4.2'!U273</f>
        <v>0</v>
      </c>
      <c r="J276" s="94">
        <f>'F4.2'!AO273</f>
        <v>0</v>
      </c>
      <c r="K276" s="94"/>
      <c r="L276" s="94"/>
      <c r="M276" s="94">
        <f t="shared" si="21"/>
        <v>0</v>
      </c>
      <c r="N276" s="94">
        <f t="shared" si="22"/>
        <v>0</v>
      </c>
      <c r="O276" s="158"/>
      <c r="P276" s="159"/>
    </row>
    <row r="277" spans="1:16" s="57" customFormat="1" ht="31.5" hidden="1" outlineLevel="1" x14ac:dyDescent="0.25">
      <c r="A277" s="280">
        <f>'F4.2'!A274</f>
        <v>0</v>
      </c>
      <c r="B277" s="253" t="str">
        <f>'F4.2'!B274</f>
        <v>IDC</v>
      </c>
      <c r="C277" s="168" t="str">
        <f>'F4.2'!D274</f>
        <v>MERC/CAPEX/MSPGCL/2023-24/0576</v>
      </c>
      <c r="D277" s="170">
        <f>IF('F4.2'!F274=0,"-",'F4.2'!F274)</f>
        <v>45232</v>
      </c>
      <c r="E277" s="28">
        <f>'F4.2'!H274</f>
        <v>3.3</v>
      </c>
      <c r="F277" s="94">
        <f>'F4.2'!T274</f>
        <v>0</v>
      </c>
      <c r="G277" s="94">
        <f>'F4.2'!AN274</f>
        <v>0</v>
      </c>
      <c r="H277" s="94">
        <f t="shared" si="20"/>
        <v>0</v>
      </c>
      <c r="I277" s="94">
        <f>'F4.2'!U274</f>
        <v>0</v>
      </c>
      <c r="J277" s="94">
        <f>'F4.2'!AO274</f>
        <v>0</v>
      </c>
      <c r="K277" s="94"/>
      <c r="L277" s="94"/>
      <c r="M277" s="94">
        <f t="shared" si="21"/>
        <v>0</v>
      </c>
      <c r="N277" s="94">
        <f t="shared" si="22"/>
        <v>0</v>
      </c>
      <c r="O277" s="158"/>
      <c r="P277" s="159"/>
    </row>
    <row r="278" spans="1:16" s="57" customFormat="1" ht="63" hidden="1" outlineLevel="1" x14ac:dyDescent="0.25">
      <c r="A278" s="25" t="str">
        <f>'F4.2'!A275</f>
        <v>Y2</v>
      </c>
      <c r="B278" s="26" t="str">
        <f>'F4.2'!B275</f>
        <v>Procurement &amp; replacement of 400 NB Cast Basalt Pipelines with the existing MSERW pipe of ash disposal system of Unit #5,6 &amp; 7 at CSTPS, Chandrapur” under capital expenditure during the FY 2023-24.</v>
      </c>
      <c r="C278" s="25" t="str">
        <f>'F4.2'!D275</f>
        <v>MERC/CAPEX/2024-2025/MSPGCL/0475 Dt 06.08.2024</v>
      </c>
      <c r="D278" s="188">
        <f>IF('F4.2'!F275=0,"-",'F4.2'!F275)</f>
        <v>45510</v>
      </c>
      <c r="E278" s="28">
        <f>'F4.2'!H275</f>
        <v>81.350000000000009</v>
      </c>
      <c r="F278" s="94">
        <f>'F4.2'!T275</f>
        <v>0</v>
      </c>
      <c r="G278" s="94">
        <f>'F4.2'!AN275</f>
        <v>0</v>
      </c>
      <c r="H278" s="94">
        <f t="shared" si="20"/>
        <v>0</v>
      </c>
      <c r="I278" s="94">
        <f>'F4.2'!U275</f>
        <v>0</v>
      </c>
      <c r="J278" s="94">
        <f>'F4.2'!AO275</f>
        <v>0</v>
      </c>
      <c r="K278" s="94"/>
      <c r="L278" s="94"/>
      <c r="M278" s="94">
        <f t="shared" si="21"/>
        <v>0</v>
      </c>
      <c r="N278" s="94">
        <f t="shared" si="22"/>
        <v>0</v>
      </c>
      <c r="O278" s="158"/>
      <c r="P278" s="159"/>
    </row>
    <row r="279" spans="1:16" s="57" customFormat="1" ht="63" hidden="1" outlineLevel="1" x14ac:dyDescent="0.25">
      <c r="A279" s="29">
        <f>'F4.2'!A276</f>
        <v>2.1</v>
      </c>
      <c r="B279" s="169" t="str">
        <f>'F4.2'!B276</f>
        <v>Procurement &amp; replacement of 400 NB Cast Basalt Pipelines with the existing MSERW pipe of ash disposal system of Unit #5,6 &amp; 7 at CSTPS, Chandrapur” under capital expenditure during the FY 2023-24.</v>
      </c>
      <c r="C279" s="29" t="str">
        <f>'F4.2'!D276</f>
        <v>MERC/CAPEX/2024-2025/MSPGCL/0475 Dt 06.08.2024</v>
      </c>
      <c r="D279" s="69">
        <f>IF('F4.2'!F276=0,"-",'F4.2'!F276)</f>
        <v>45510</v>
      </c>
      <c r="E279" s="28">
        <f>'F4.2'!H276</f>
        <v>80.150000000000006</v>
      </c>
      <c r="F279" s="94">
        <f>'F4.2'!T276</f>
        <v>0</v>
      </c>
      <c r="G279" s="94">
        <f>'F4.2'!AN276</f>
        <v>0</v>
      </c>
      <c r="H279" s="94">
        <f t="shared" si="20"/>
        <v>0</v>
      </c>
      <c r="I279" s="94">
        <f>'F4.2'!U276</f>
        <v>0</v>
      </c>
      <c r="J279" s="94">
        <f>'F4.2'!AO276</f>
        <v>0</v>
      </c>
      <c r="K279" s="94"/>
      <c r="L279" s="94"/>
      <c r="M279" s="94">
        <f t="shared" si="21"/>
        <v>0</v>
      </c>
      <c r="N279" s="94">
        <f t="shared" si="22"/>
        <v>0</v>
      </c>
      <c r="O279" s="158"/>
      <c r="P279" s="159"/>
    </row>
    <row r="280" spans="1:16" s="57" customFormat="1" ht="31.5" hidden="1" outlineLevel="1" x14ac:dyDescent="0.25">
      <c r="A280" s="29">
        <f>'F4.2'!A277</f>
        <v>0</v>
      </c>
      <c r="B280" s="169" t="str">
        <f>'F4.2'!B277</f>
        <v>IDC</v>
      </c>
      <c r="C280" s="29" t="str">
        <f>'F4.2'!D277</f>
        <v>MERC/CAPEX/2024-2025/MSPGCL/0475 Dt 06.08.2024</v>
      </c>
      <c r="D280" s="69">
        <f>IF('F4.2'!F277=0,"-",'F4.2'!F277)</f>
        <v>45510</v>
      </c>
      <c r="E280" s="28">
        <f>'F4.2'!H277</f>
        <v>1.2</v>
      </c>
      <c r="F280" s="94">
        <f>'F4.2'!T277</f>
        <v>0</v>
      </c>
      <c r="G280" s="94">
        <f>'F4.2'!AN277</f>
        <v>0</v>
      </c>
      <c r="H280" s="94">
        <f t="shared" si="20"/>
        <v>0</v>
      </c>
      <c r="I280" s="94">
        <f>'F4.2'!U277</f>
        <v>0</v>
      </c>
      <c r="J280" s="94">
        <f>'F4.2'!AO277</f>
        <v>0</v>
      </c>
      <c r="K280" s="94"/>
      <c r="L280" s="94"/>
      <c r="M280" s="94">
        <f t="shared" si="21"/>
        <v>0</v>
      </c>
      <c r="N280" s="94">
        <f t="shared" si="22"/>
        <v>0</v>
      </c>
      <c r="O280" s="158"/>
      <c r="P280" s="159"/>
    </row>
    <row r="281" spans="1:16" s="57" customFormat="1" ht="78.75" hidden="1" outlineLevel="1" x14ac:dyDescent="0.25">
      <c r="A281" s="25" t="str">
        <f>'F4.2'!A278</f>
        <v>Y3</v>
      </c>
      <c r="B281" s="26" t="str">
        <f>'F4.2'!B278</f>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81" s="25" t="str">
        <f>'F4.2'!D278</f>
        <v>MERC/CAPEX/2024-25/MSPGCL/0473 Dt 06.08.2024</v>
      </c>
      <c r="D281" s="188">
        <f>IF('F4.2'!F278=0,"-",'F4.2'!F278)</f>
        <v>45510</v>
      </c>
      <c r="E281" s="28">
        <f>'F4.2'!H278</f>
        <v>25.78</v>
      </c>
      <c r="F281" s="94">
        <f>'F4.2'!T278</f>
        <v>0</v>
      </c>
      <c r="G281" s="94">
        <f>'F4.2'!AN278</f>
        <v>0</v>
      </c>
      <c r="H281" s="94">
        <f t="shared" si="20"/>
        <v>0</v>
      </c>
      <c r="I281" s="94">
        <f>'F4.2'!U278</f>
        <v>0</v>
      </c>
      <c r="J281" s="94">
        <f>'F4.2'!AO278</f>
        <v>0</v>
      </c>
      <c r="K281" s="94"/>
      <c r="L281" s="94"/>
      <c r="M281" s="94">
        <f t="shared" si="21"/>
        <v>0</v>
      </c>
      <c r="N281" s="94">
        <f t="shared" si="22"/>
        <v>0</v>
      </c>
      <c r="O281" s="158"/>
      <c r="P281" s="159"/>
    </row>
    <row r="282" spans="1:16" ht="31.5" hidden="1" outlineLevel="1" x14ac:dyDescent="0.25">
      <c r="A282" s="29">
        <f>'F4.2'!A279</f>
        <v>3.1</v>
      </c>
      <c r="B282" s="203" t="str">
        <f>'F4.2'!B279</f>
        <v>Scheme-1: Upgradation of 11KV Sub-stations of Urjanagar colony, CSTPS, Chandrapur.</v>
      </c>
      <c r="C282" s="29" t="str">
        <f>'F4.2'!D279</f>
        <v>MERC/CAPEX/2024-25/MSPGCL/0473 Dt 06.08.2024</v>
      </c>
      <c r="D282" s="69">
        <f>IF('F4.2'!F279=0,"-",'F4.2'!F279)</f>
        <v>45510</v>
      </c>
      <c r="E282" s="28">
        <f>'F4.2'!H279</f>
        <v>7.19</v>
      </c>
      <c r="F282" s="94">
        <f>'F4.2'!T279</f>
        <v>0</v>
      </c>
      <c r="G282" s="94">
        <f>'F4.2'!AN279</f>
        <v>0</v>
      </c>
      <c r="H282" s="94">
        <f t="shared" si="20"/>
        <v>0</v>
      </c>
      <c r="I282" s="94">
        <f>'F4.2'!U279</f>
        <v>0</v>
      </c>
      <c r="J282" s="94">
        <f>'F4.2'!AO279</f>
        <v>0</v>
      </c>
      <c r="K282" s="94"/>
      <c r="L282" s="94"/>
      <c r="M282" s="94">
        <f t="shared" si="21"/>
        <v>0</v>
      </c>
      <c r="N282" s="94">
        <f t="shared" si="22"/>
        <v>0</v>
      </c>
      <c r="O282" s="158">
        <f t="shared" si="15"/>
        <v>0</v>
      </c>
      <c r="P282" s="159">
        <f t="shared" si="16"/>
        <v>0</v>
      </c>
    </row>
    <row r="283" spans="1:16" s="57" customFormat="1" ht="31.5" hidden="1" outlineLevel="1" x14ac:dyDescent="0.25">
      <c r="A283" s="29">
        <f>'F4.2'!A280</f>
        <v>3.1</v>
      </c>
      <c r="B283" s="203" t="str">
        <f>'F4.2'!B280</f>
        <v>Scheme-3: Replacement of old energy meters by electronics energy meters at Urjanagar colony, CSTPS, Chandrapur.</v>
      </c>
      <c r="C283" s="29" t="str">
        <f>'F4.2'!D280</f>
        <v>MERC/CAPEX/2024-25/MSPGCL/0473 Dt 06.08.2024</v>
      </c>
      <c r="D283" s="69">
        <f>IF('F4.2'!F280=0,"-",'F4.2'!F280)</f>
        <v>45510</v>
      </c>
      <c r="E283" s="28">
        <f>'F4.2'!H280</f>
        <v>0.8</v>
      </c>
      <c r="F283" s="94">
        <f>'F4.2'!T280</f>
        <v>0</v>
      </c>
      <c r="G283" s="94">
        <f>'F4.2'!AN280</f>
        <v>0</v>
      </c>
      <c r="H283" s="94">
        <f t="shared" si="20"/>
        <v>0</v>
      </c>
      <c r="I283" s="94">
        <f>'F4.2'!U280</f>
        <v>0</v>
      </c>
      <c r="J283" s="94">
        <f>'F4.2'!AO280</f>
        <v>0</v>
      </c>
      <c r="K283" s="94"/>
      <c r="L283" s="94"/>
      <c r="M283" s="94">
        <f t="shared" si="21"/>
        <v>0</v>
      </c>
      <c r="N283" s="94">
        <f t="shared" si="22"/>
        <v>0</v>
      </c>
      <c r="O283" s="158">
        <f t="shared" si="15"/>
        <v>0</v>
      </c>
      <c r="P283" s="159">
        <f t="shared" si="16"/>
        <v>0</v>
      </c>
    </row>
    <row r="284" spans="1:16" s="57" customFormat="1" ht="31.5" hidden="1" outlineLevel="1" x14ac:dyDescent="0.25">
      <c r="A284" s="29">
        <f>'F4.2'!A281</f>
        <v>3.1</v>
      </c>
      <c r="B284" s="203" t="str">
        <f>'F4.2'!B281</f>
        <v>Scheme-5 : Provision of 11KV  supply to Urjanagar colony from station board of Stage-III, CSTPS Chandrapur.</v>
      </c>
      <c r="C284" s="29" t="str">
        <f>'F4.2'!D281</f>
        <v>MERC/CAPEX/2024-25/MSPGCL/0473 Dt 06.08.2024</v>
      </c>
      <c r="D284" s="69">
        <f>IF('F4.2'!F281=0,"-",'F4.2'!F281)</f>
        <v>45510</v>
      </c>
      <c r="E284" s="28">
        <f>'F4.2'!H281</f>
        <v>2.97</v>
      </c>
      <c r="F284" s="94">
        <f>'F4.2'!T281</f>
        <v>0</v>
      </c>
      <c r="G284" s="94">
        <f>'F4.2'!AN281</f>
        <v>0</v>
      </c>
      <c r="H284" s="94">
        <f t="shared" si="20"/>
        <v>0</v>
      </c>
      <c r="I284" s="94">
        <f>'F4.2'!U281</f>
        <v>0</v>
      </c>
      <c r="J284" s="94">
        <f>'F4.2'!AO281</f>
        <v>0</v>
      </c>
      <c r="K284" s="94"/>
      <c r="L284" s="94"/>
      <c r="M284" s="94">
        <f t="shared" si="21"/>
        <v>0</v>
      </c>
      <c r="N284" s="94">
        <f t="shared" si="22"/>
        <v>0</v>
      </c>
      <c r="O284" s="158">
        <f t="shared" si="15"/>
        <v>0</v>
      </c>
      <c r="P284" s="159">
        <f t="shared" si="16"/>
        <v>0</v>
      </c>
    </row>
    <row r="285" spans="1:16" s="57" customFormat="1" ht="78.75" hidden="1" outlineLevel="1" x14ac:dyDescent="0.25">
      <c r="A285" s="29">
        <f>'F4.2'!A282</f>
        <v>3.1</v>
      </c>
      <c r="B285" s="203" t="str">
        <f>'F4.2'!B282</f>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85" s="29" t="str">
        <f>'F4.2'!D282</f>
        <v>MERC/CAPEX/2024-25/MSPGCL/0473 Dt 06.08.2024</v>
      </c>
      <c r="D285" s="69">
        <f>IF('F4.2'!F282=0,"-",'F4.2'!F282)</f>
        <v>45510</v>
      </c>
      <c r="E285" s="28">
        <f>'F4.2'!H282</f>
        <v>10.48</v>
      </c>
      <c r="F285" s="94">
        <f>'F4.2'!T282</f>
        <v>0</v>
      </c>
      <c r="G285" s="94">
        <f>'F4.2'!AN282</f>
        <v>0</v>
      </c>
      <c r="H285" s="94">
        <f t="shared" si="20"/>
        <v>0</v>
      </c>
      <c r="I285" s="94">
        <f>'F4.2'!U282</f>
        <v>0</v>
      </c>
      <c r="J285" s="94">
        <f>'F4.2'!AO282</f>
        <v>0</v>
      </c>
      <c r="K285" s="94"/>
      <c r="L285" s="94"/>
      <c r="M285" s="94">
        <f t="shared" si="21"/>
        <v>0</v>
      </c>
      <c r="N285" s="94">
        <f t="shared" si="22"/>
        <v>0</v>
      </c>
      <c r="O285" s="158">
        <f t="shared" si="15"/>
        <v>0</v>
      </c>
      <c r="P285" s="159">
        <f t="shared" si="16"/>
        <v>0</v>
      </c>
    </row>
    <row r="286" spans="1:16" s="57" customFormat="1" ht="63" hidden="1" outlineLevel="1" x14ac:dyDescent="0.25">
      <c r="A286" s="29">
        <f>'F4.2'!A283</f>
        <v>3.1</v>
      </c>
      <c r="B286" s="203" t="str">
        <f>'F4.2'!B283</f>
        <v>Scheme-7: Design, supply, erection, installation, testing and commissioning of the boiler goods lifts in place of the existing old lifts installed at Unit#6&amp;7 500MW Stage-III CSTPS Chandrapur</v>
      </c>
      <c r="C286" s="29" t="str">
        <f>'F4.2'!D283</f>
        <v>MERC/CAPEX/2024-25/MSPGCL/0473 Dt 06.08.2024</v>
      </c>
      <c r="D286" s="69">
        <f>IF('F4.2'!F283=0,"-",'F4.2'!F283)</f>
        <v>45510</v>
      </c>
      <c r="E286" s="28">
        <f>'F4.2'!H283</f>
        <v>3.66</v>
      </c>
      <c r="F286" s="94">
        <f>'F4.2'!T283</f>
        <v>0</v>
      </c>
      <c r="G286" s="94">
        <f>'F4.2'!AN283</f>
        <v>0</v>
      </c>
      <c r="H286" s="94">
        <f t="shared" si="20"/>
        <v>0</v>
      </c>
      <c r="I286" s="94">
        <f>'F4.2'!U283</f>
        <v>0</v>
      </c>
      <c r="J286" s="94">
        <f>'F4.2'!AO283</f>
        <v>0</v>
      </c>
      <c r="K286" s="94"/>
      <c r="L286" s="94"/>
      <c r="M286" s="94">
        <f t="shared" si="21"/>
        <v>0</v>
      </c>
      <c r="N286" s="94">
        <f t="shared" si="22"/>
        <v>0</v>
      </c>
      <c r="O286" s="158">
        <f t="shared" si="15"/>
        <v>0</v>
      </c>
      <c r="P286" s="159">
        <f t="shared" si="16"/>
        <v>0</v>
      </c>
    </row>
    <row r="287" spans="1:16" ht="31.5" hidden="1" outlineLevel="1" x14ac:dyDescent="0.25">
      <c r="A287" s="29">
        <f>'F4.2'!A284</f>
        <v>0</v>
      </c>
      <c r="B287" s="203" t="str">
        <f>'F4.2'!B284</f>
        <v>IDC</v>
      </c>
      <c r="C287" s="29" t="str">
        <f>'F4.2'!D284</f>
        <v>MERC/CAPEX/2024-25/MSPGCL/0473 Dt 06.08.2024</v>
      </c>
      <c r="D287" s="69">
        <f>IF('F4.2'!F284=0,"-",'F4.2'!F284)</f>
        <v>45510</v>
      </c>
      <c r="E287" s="28">
        <f>'F4.2'!H284</f>
        <v>0.68</v>
      </c>
      <c r="F287" s="94">
        <f>'F4.2'!T284</f>
        <v>0</v>
      </c>
      <c r="G287" s="94">
        <f>'F4.2'!AN284</f>
        <v>0</v>
      </c>
      <c r="H287" s="94">
        <f t="shared" si="20"/>
        <v>0</v>
      </c>
      <c r="I287" s="94">
        <f>'F4.2'!U284</f>
        <v>0</v>
      </c>
      <c r="J287" s="94">
        <f>'F4.2'!AO284</f>
        <v>0</v>
      </c>
      <c r="K287" s="94"/>
      <c r="L287" s="94"/>
      <c r="M287" s="94">
        <f t="shared" si="21"/>
        <v>0</v>
      </c>
      <c r="N287" s="94">
        <f t="shared" si="22"/>
        <v>0</v>
      </c>
      <c r="O287" s="158">
        <f t="shared" si="15"/>
        <v>0</v>
      </c>
      <c r="P287" s="159">
        <f t="shared" si="16"/>
        <v>0</v>
      </c>
    </row>
    <row r="288" spans="1:16" ht="47.25" hidden="1" outlineLevel="1" x14ac:dyDescent="0.25">
      <c r="A288" s="25" t="str">
        <f>'F4.2'!A285</f>
        <v>Y4</v>
      </c>
      <c r="B288" s="26" t="str">
        <f>'F4.2'!B285</f>
        <v>Providing 1600 mm pipeline from Erdai Dam to CSTPS, Chandrapur</v>
      </c>
      <c r="C288" s="25" t="str">
        <f>'F4.2'!D285</f>
        <v>MERC/CAPEX/2024-2025/MSPGCL/0476 Dt 06.08.2024</v>
      </c>
      <c r="D288" s="188">
        <f>IF('F4.2'!F285=0,"-",'F4.2'!F285)</f>
        <v>45510</v>
      </c>
      <c r="E288" s="28">
        <f>'F4.2'!H285</f>
        <v>0</v>
      </c>
      <c r="F288" s="94">
        <f>'F4.2'!T285</f>
        <v>0</v>
      </c>
      <c r="G288" s="94">
        <f>'F4.2'!AN285</f>
        <v>0</v>
      </c>
      <c r="H288" s="94">
        <f t="shared" si="20"/>
        <v>0</v>
      </c>
      <c r="I288" s="94">
        <f>'F4.2'!U285</f>
        <v>0</v>
      </c>
      <c r="J288" s="94">
        <f>'F4.2'!AO285</f>
        <v>0</v>
      </c>
      <c r="K288" s="94"/>
      <c r="L288" s="94"/>
      <c r="M288" s="94">
        <f t="shared" si="21"/>
        <v>0</v>
      </c>
      <c r="N288" s="94">
        <f t="shared" si="22"/>
        <v>0</v>
      </c>
      <c r="O288" s="158">
        <f t="shared" ref="O288:O304" si="23">MAX(0,IF(M288=0,0,IF(G288+M288&lt;E288,M288,E288-G288)))</f>
        <v>0</v>
      </c>
      <c r="P288" s="159">
        <f t="shared" ref="P288:P304" si="24">M288-O288</f>
        <v>0</v>
      </c>
    </row>
    <row r="289" spans="1:16" s="57" customFormat="1" ht="31.5" hidden="1" outlineLevel="1" x14ac:dyDescent="0.25">
      <c r="A289" s="29">
        <f>'F4.2'!A286</f>
        <v>4.0999999999999996</v>
      </c>
      <c r="B289" s="169" t="str">
        <f>'F4.2'!B286</f>
        <v>Providing 1600 mm pipeline from Erdai Dam to CSTPS, Chandrapur</v>
      </c>
      <c r="C289" s="29" t="str">
        <f>'F4.2'!D286</f>
        <v>MERC/CAPEX/2024-2025/MSPGCL/0476 Dt 06.08.2024</v>
      </c>
      <c r="D289" s="69">
        <f>IF('F4.2'!F286=0,"-",'F4.2'!F286)</f>
        <v>45510</v>
      </c>
      <c r="E289" s="28">
        <f>'F4.2'!H286</f>
        <v>0</v>
      </c>
      <c r="F289" s="94">
        <f>'F4.2'!T286</f>
        <v>0</v>
      </c>
      <c r="G289" s="94">
        <f>'F4.2'!AN286</f>
        <v>0</v>
      </c>
      <c r="H289" s="94">
        <f t="shared" si="20"/>
        <v>0</v>
      </c>
      <c r="I289" s="94">
        <f>'F4.2'!U286</f>
        <v>0</v>
      </c>
      <c r="J289" s="94">
        <f>'F4.2'!AO286</f>
        <v>0</v>
      </c>
      <c r="K289" s="94"/>
      <c r="L289" s="94"/>
      <c r="M289" s="94">
        <f t="shared" si="21"/>
        <v>0</v>
      </c>
      <c r="N289" s="94">
        <f t="shared" si="22"/>
        <v>0</v>
      </c>
      <c r="O289" s="158">
        <f t="shared" si="23"/>
        <v>0</v>
      </c>
      <c r="P289" s="159">
        <f t="shared" si="24"/>
        <v>0</v>
      </c>
    </row>
    <row r="290" spans="1:16" ht="31.5" hidden="1" outlineLevel="1" x14ac:dyDescent="0.25">
      <c r="A290" s="29">
        <f>'F4.2'!A287</f>
        <v>0</v>
      </c>
      <c r="B290" s="169" t="str">
        <f>'F4.2'!B287</f>
        <v>IDC</v>
      </c>
      <c r="C290" s="29" t="str">
        <f>'F4.2'!D287</f>
        <v>MERC/CAPEX/2024-2025/MSPGCL/0476 Dt 06.08.2024</v>
      </c>
      <c r="D290" s="69">
        <f>IF('F4.2'!F287=0,"-",'F4.2'!F287)</f>
        <v>45510</v>
      </c>
      <c r="E290" s="28">
        <f>'F4.2'!H287</f>
        <v>0</v>
      </c>
      <c r="F290" s="94">
        <f>'F4.2'!T287</f>
        <v>0</v>
      </c>
      <c r="G290" s="94">
        <f>'F4.2'!AN287</f>
        <v>0</v>
      </c>
      <c r="H290" s="94">
        <f t="shared" si="20"/>
        <v>0</v>
      </c>
      <c r="I290" s="94">
        <f>'F4.2'!U287</f>
        <v>0</v>
      </c>
      <c r="J290" s="94">
        <f>'F4.2'!AO287</f>
        <v>0</v>
      </c>
      <c r="K290" s="94"/>
      <c r="L290" s="94"/>
      <c r="M290" s="94">
        <f t="shared" si="21"/>
        <v>0</v>
      </c>
      <c r="N290" s="94">
        <f t="shared" si="22"/>
        <v>0</v>
      </c>
      <c r="O290" s="158">
        <f t="shared" si="23"/>
        <v>0</v>
      </c>
      <c r="P290" s="159">
        <f t="shared" si="24"/>
        <v>0</v>
      </c>
    </row>
    <row r="291" spans="1:16" s="57" customFormat="1" ht="31.5" hidden="1" outlineLevel="1" x14ac:dyDescent="0.25">
      <c r="A291" s="25" t="str">
        <f>'F4.2'!A288</f>
        <v>Y5</v>
      </c>
      <c r="B291" s="26" t="str">
        <f>'F4.2'!B288</f>
        <v>Performance Improvement &amp; Life Extension Schemes for CHP of Unit 5 to 7 of CSTPS, Chandrapur. -Part-2</v>
      </c>
      <c r="C291" s="25" t="str">
        <f>'F4.2'!D288</f>
        <v>MERC/CAPEX/MSPGCL/2023-2024/0466 Dt 02.08.2024</v>
      </c>
      <c r="D291" s="188">
        <f>IF('F4.2'!F288=0,"-",'F4.2'!F288)</f>
        <v>45506</v>
      </c>
      <c r="E291" s="28">
        <f>'F4.2'!H288</f>
        <v>0</v>
      </c>
      <c r="F291" s="94">
        <f>'F4.2'!T288</f>
        <v>0</v>
      </c>
      <c r="G291" s="94">
        <f>'F4.2'!AN288</f>
        <v>0</v>
      </c>
      <c r="H291" s="94">
        <f t="shared" si="20"/>
        <v>0</v>
      </c>
      <c r="I291" s="94">
        <f>'F4.2'!U288</f>
        <v>0</v>
      </c>
      <c r="J291" s="94">
        <f>'F4.2'!AO288</f>
        <v>0</v>
      </c>
      <c r="K291" s="94"/>
      <c r="L291" s="94"/>
      <c r="M291" s="94">
        <f t="shared" si="21"/>
        <v>0</v>
      </c>
      <c r="N291" s="94">
        <f t="shared" si="22"/>
        <v>0</v>
      </c>
      <c r="O291" s="158">
        <f t="shared" si="23"/>
        <v>0</v>
      </c>
      <c r="P291" s="159">
        <f t="shared" si="24"/>
        <v>0</v>
      </c>
    </row>
    <row r="292" spans="1:16" ht="31.5" hidden="1" outlineLevel="1" x14ac:dyDescent="0.25">
      <c r="A292" s="29">
        <f>'F4.2'!A289</f>
        <v>5.0999999999999996</v>
      </c>
      <c r="B292" s="169" t="str">
        <f>'F4.2'!B289</f>
        <v>Scheme-1: Upgradation/Renovation of Deck Module of Under Ground Conveyor stream of CHPB of Unit-5,6&amp;7 Chandrapur.</v>
      </c>
      <c r="C292" s="29" t="str">
        <f>'F4.2'!D289</f>
        <v>MERC/CAPEX/MSPGCL/2023-2024/0466 Dt 02.08.2024</v>
      </c>
      <c r="D292" s="69">
        <f>IF('F4.2'!F289=0,"-",'F4.2'!F289)</f>
        <v>45506</v>
      </c>
      <c r="E292" s="28">
        <f>'F4.2'!H289</f>
        <v>0</v>
      </c>
      <c r="F292" s="94">
        <f>'F4.2'!T289</f>
        <v>0</v>
      </c>
      <c r="G292" s="94">
        <f>'F4.2'!AN289</f>
        <v>0</v>
      </c>
      <c r="H292" s="94">
        <f t="shared" si="20"/>
        <v>0</v>
      </c>
      <c r="I292" s="94">
        <f>'F4.2'!U289</f>
        <v>0</v>
      </c>
      <c r="J292" s="94">
        <f>'F4.2'!AO289</f>
        <v>0</v>
      </c>
      <c r="K292" s="94"/>
      <c r="L292" s="94"/>
      <c r="M292" s="94">
        <f t="shared" si="21"/>
        <v>0</v>
      </c>
      <c r="N292" s="94">
        <f t="shared" si="22"/>
        <v>0</v>
      </c>
      <c r="O292" s="158">
        <f t="shared" si="23"/>
        <v>0</v>
      </c>
      <c r="P292" s="159">
        <f t="shared" si="24"/>
        <v>0</v>
      </c>
    </row>
    <row r="293" spans="1:16" s="57" customFormat="1" ht="31.5" hidden="1" outlineLevel="1" x14ac:dyDescent="0.25">
      <c r="A293" s="29">
        <f>'F4.2'!A290</f>
        <v>5.2</v>
      </c>
      <c r="B293" s="169" t="str">
        <f>'F4.2'!B290</f>
        <v>Scheme-2: Renovation &amp; Upgradation of Transfer Point of CHPB of Unit 5 to 7 of CSTPS Chandrapur.</v>
      </c>
      <c r="C293" s="29" t="str">
        <f>'F4.2'!D290</f>
        <v>MERC/CAPEX/MSPGCL/2023-2024/0466 Dt 02.08.2024</v>
      </c>
      <c r="D293" s="69">
        <f>IF('F4.2'!F290=0,"-",'F4.2'!F290)</f>
        <v>45506</v>
      </c>
      <c r="E293" s="28">
        <f>'F4.2'!H290</f>
        <v>0</v>
      </c>
      <c r="F293" s="94">
        <f>'F4.2'!T290</f>
        <v>0</v>
      </c>
      <c r="G293" s="94">
        <f>'F4.2'!AN290</f>
        <v>0</v>
      </c>
      <c r="H293" s="94">
        <f t="shared" si="20"/>
        <v>0</v>
      </c>
      <c r="I293" s="94">
        <f>'F4.2'!U290</f>
        <v>0</v>
      </c>
      <c r="J293" s="94">
        <f>'F4.2'!AO290</f>
        <v>0</v>
      </c>
      <c r="K293" s="94"/>
      <c r="L293" s="94"/>
      <c r="M293" s="94">
        <f t="shared" si="21"/>
        <v>0</v>
      </c>
      <c r="N293" s="94">
        <f t="shared" si="22"/>
        <v>0</v>
      </c>
      <c r="O293" s="158">
        <f t="shared" si="23"/>
        <v>0</v>
      </c>
      <c r="P293" s="159">
        <f t="shared" si="24"/>
        <v>0</v>
      </c>
    </row>
    <row r="294" spans="1:16" s="57" customFormat="1" ht="31.5" hidden="1" outlineLevel="1" x14ac:dyDescent="0.25">
      <c r="A294" s="29">
        <f>'F4.2'!A291</f>
        <v>5.3</v>
      </c>
      <c r="B294" s="169" t="str">
        <f>'F4.2'!B291</f>
        <v>Scheme-3: Renovation &amp; Upgradation of Walkway Platform of CHPB of Unit 5 to 7 of CSTPS Chandrapur.</v>
      </c>
      <c r="C294" s="29" t="str">
        <f>'F4.2'!D291</f>
        <v>MERC/CAPEX/MSPGCL/2023-2024/0466 Dt 02.08.2024</v>
      </c>
      <c r="D294" s="69">
        <f>IF('F4.2'!F291=0,"-",'F4.2'!F291)</f>
        <v>45506</v>
      </c>
      <c r="E294" s="28">
        <f>'F4.2'!H291</f>
        <v>0</v>
      </c>
      <c r="F294" s="94">
        <f>'F4.2'!T291</f>
        <v>0</v>
      </c>
      <c r="G294" s="94">
        <f>'F4.2'!AN291</f>
        <v>0</v>
      </c>
      <c r="H294" s="94">
        <f t="shared" si="20"/>
        <v>0</v>
      </c>
      <c r="I294" s="94">
        <f>'F4.2'!U291</f>
        <v>0</v>
      </c>
      <c r="J294" s="94">
        <f>'F4.2'!AO291</f>
        <v>0</v>
      </c>
      <c r="K294" s="94"/>
      <c r="L294" s="94"/>
      <c r="M294" s="94">
        <f t="shared" si="21"/>
        <v>0</v>
      </c>
      <c r="N294" s="94">
        <f t="shared" si="22"/>
        <v>0</v>
      </c>
      <c r="O294" s="158">
        <f t="shared" si="23"/>
        <v>0</v>
      </c>
      <c r="P294" s="159">
        <f t="shared" si="24"/>
        <v>0</v>
      </c>
    </row>
    <row r="295" spans="1:16" s="57" customFormat="1" ht="47.25" hidden="1" outlineLevel="1" x14ac:dyDescent="0.25">
      <c r="A295" s="29">
        <f>'F4.2'!A292</f>
        <v>5.4</v>
      </c>
      <c r="B295" s="169" t="str">
        <f>'F4.2'!B292</f>
        <v>Scheme-4: Work of Renovation &amp; Modernization of Bunker Shuttle Conveyor of CHPB of Unit 5, 6 &amp; 7 in CSTPS Chandrapur.</v>
      </c>
      <c r="C295" s="29" t="str">
        <f>'F4.2'!D292</f>
        <v>MERC/CAPEX/MSPGCL/2023-2024/0466 Dt 02.08.2024</v>
      </c>
      <c r="D295" s="69">
        <f>IF('F4.2'!F292=0,"-",'F4.2'!F292)</f>
        <v>45506</v>
      </c>
      <c r="E295" s="28">
        <f>'F4.2'!H292</f>
        <v>0</v>
      </c>
      <c r="F295" s="94">
        <f>'F4.2'!T292</f>
        <v>0</v>
      </c>
      <c r="G295" s="94">
        <f>'F4.2'!AN292</f>
        <v>0</v>
      </c>
      <c r="H295" s="94">
        <f t="shared" si="20"/>
        <v>0</v>
      </c>
      <c r="I295" s="94">
        <f>'F4.2'!U292</f>
        <v>0</v>
      </c>
      <c r="J295" s="94">
        <f>'F4.2'!AO292</f>
        <v>0</v>
      </c>
      <c r="K295" s="94"/>
      <c r="L295" s="94"/>
      <c r="M295" s="94">
        <f t="shared" si="21"/>
        <v>0</v>
      </c>
      <c r="N295" s="94">
        <f t="shared" si="22"/>
        <v>0</v>
      </c>
      <c r="O295" s="158">
        <f t="shared" si="23"/>
        <v>0</v>
      </c>
      <c r="P295" s="159">
        <f t="shared" si="24"/>
        <v>0</v>
      </c>
    </row>
    <row r="296" spans="1:16" s="57" customFormat="1" ht="47.25" hidden="1" outlineLevel="1" x14ac:dyDescent="0.25">
      <c r="A296" s="29">
        <f>'F4.2'!A293</f>
        <v>5.5</v>
      </c>
      <c r="B296" s="169" t="str">
        <f>'F4.2'!B293</f>
        <v>Scheme-5: Renovation &amp; Modernization of Wagon Tippler Concrete Hopper of Coal Handling Plant-B of Unit 5,6&amp;7 at CSTPS Chandrapur.</v>
      </c>
      <c r="C296" s="29" t="str">
        <f>'F4.2'!D293</f>
        <v>MERC/CAPEX/MSPGCL/2023-2024/0466 Dt 02.08.2024</v>
      </c>
      <c r="D296" s="69">
        <f>IF('F4.2'!F293=0,"-",'F4.2'!F293)</f>
        <v>45506</v>
      </c>
      <c r="E296" s="28">
        <f>'F4.2'!H293</f>
        <v>0</v>
      </c>
      <c r="F296" s="94">
        <f>'F4.2'!T293</f>
        <v>0</v>
      </c>
      <c r="G296" s="94">
        <f>'F4.2'!AN293</f>
        <v>0</v>
      </c>
      <c r="H296" s="94">
        <f t="shared" si="20"/>
        <v>0</v>
      </c>
      <c r="I296" s="94">
        <f>'F4.2'!U293</f>
        <v>0</v>
      </c>
      <c r="J296" s="94">
        <f>'F4.2'!AO293</f>
        <v>0</v>
      </c>
      <c r="K296" s="94"/>
      <c r="L296" s="94"/>
      <c r="M296" s="94">
        <f t="shared" si="21"/>
        <v>0</v>
      </c>
      <c r="N296" s="94">
        <f t="shared" si="22"/>
        <v>0</v>
      </c>
      <c r="O296" s="158">
        <f t="shared" si="23"/>
        <v>0</v>
      </c>
      <c r="P296" s="159">
        <f t="shared" si="24"/>
        <v>0</v>
      </c>
    </row>
    <row r="297" spans="1:16" ht="47.25" hidden="1" outlineLevel="1" x14ac:dyDescent="0.25">
      <c r="A297" s="29">
        <f>'F4.2'!A294</f>
        <v>5.6</v>
      </c>
      <c r="B297" s="169" t="str">
        <f>'F4.2'!B294</f>
        <v>Scheme-6: Renovation &amp; Modernization of Wagon Tippler Concrete Hopper of Coal Handling Plant-D of Unit 8&amp;9 at CSTPS Chandrapur.</v>
      </c>
      <c r="C297" s="29" t="str">
        <f>'F4.2'!D294</f>
        <v>MERC/CAPEX/MSPGCL/2023-2024/0466 Dt 02.08.2024</v>
      </c>
      <c r="D297" s="69">
        <f>IF('F4.2'!F294=0,"-",'F4.2'!F294)</f>
        <v>45506</v>
      </c>
      <c r="E297" s="28">
        <f>'F4.2'!H294</f>
        <v>0</v>
      </c>
      <c r="F297" s="94">
        <f>'F4.2'!T294</f>
        <v>0</v>
      </c>
      <c r="G297" s="94">
        <f>'F4.2'!AN294</f>
        <v>0</v>
      </c>
      <c r="H297" s="94">
        <f t="shared" si="20"/>
        <v>0</v>
      </c>
      <c r="I297" s="94">
        <f>'F4.2'!U294</f>
        <v>0</v>
      </c>
      <c r="J297" s="94">
        <f>'F4.2'!AO294</f>
        <v>0</v>
      </c>
      <c r="K297" s="94"/>
      <c r="L297" s="94"/>
      <c r="M297" s="94">
        <f t="shared" si="21"/>
        <v>0</v>
      </c>
      <c r="N297" s="94">
        <f t="shared" si="22"/>
        <v>0</v>
      </c>
      <c r="O297" s="158">
        <f t="shared" si="23"/>
        <v>0</v>
      </c>
      <c r="P297" s="159">
        <f t="shared" si="24"/>
        <v>0</v>
      </c>
    </row>
    <row r="298" spans="1:16" s="57" customFormat="1" ht="47.25" hidden="1" outlineLevel="1" x14ac:dyDescent="0.25">
      <c r="A298" s="29">
        <f>'F4.2'!A295</f>
        <v>5.7</v>
      </c>
      <c r="B298" s="169" t="str">
        <f>'F4.2'!B295</f>
        <v xml:space="preserve">Scheme-7: Design, supply, installation &amp; commissioning of LED based energy efficient illumination system at CHP-A, B &amp; C, C.S.T.P.S., Chandrapur.  </v>
      </c>
      <c r="C298" s="29" t="str">
        <f>'F4.2'!D295</f>
        <v>MERC/CAPEX/MSPGCL/2023-2024/0466 Dt 02.08.2024</v>
      </c>
      <c r="D298" s="69">
        <f>IF('F4.2'!F295=0,"-",'F4.2'!F295)</f>
        <v>45506</v>
      </c>
      <c r="E298" s="28">
        <f>'F4.2'!H295</f>
        <v>0</v>
      </c>
      <c r="F298" s="94">
        <f>'F4.2'!T295</f>
        <v>0</v>
      </c>
      <c r="G298" s="94">
        <f>'F4.2'!AN295</f>
        <v>0</v>
      </c>
      <c r="H298" s="94">
        <f t="shared" si="20"/>
        <v>0</v>
      </c>
      <c r="I298" s="94">
        <f>'F4.2'!U295</f>
        <v>0</v>
      </c>
      <c r="J298" s="94">
        <f>'F4.2'!AO295</f>
        <v>0</v>
      </c>
      <c r="K298" s="94"/>
      <c r="L298" s="94"/>
      <c r="M298" s="94">
        <f t="shared" si="21"/>
        <v>0</v>
      </c>
      <c r="N298" s="94">
        <f t="shared" si="22"/>
        <v>0</v>
      </c>
      <c r="O298" s="158">
        <f t="shared" si="23"/>
        <v>0</v>
      </c>
      <c r="P298" s="159">
        <f t="shared" si="24"/>
        <v>0</v>
      </c>
    </row>
    <row r="299" spans="1:16" ht="31.5" hidden="1" outlineLevel="1" x14ac:dyDescent="0.25">
      <c r="A299" s="29">
        <f>'F4.2'!A296</f>
        <v>0</v>
      </c>
      <c r="B299" s="169" t="str">
        <f>'F4.2'!B296</f>
        <v>IDC</v>
      </c>
      <c r="C299" s="29" t="str">
        <f>'F4.2'!D296</f>
        <v>MERC/CAPEX/MSPGCL/2023-2024/0466 Dt 02.08.2024</v>
      </c>
      <c r="D299" s="69">
        <f>IF('F4.2'!F296=0,"-",'F4.2'!F296)</f>
        <v>45506</v>
      </c>
      <c r="E299" s="28">
        <f>'F4.2'!H296</f>
        <v>0</v>
      </c>
      <c r="F299" s="94">
        <f>'F4.2'!T296</f>
        <v>0</v>
      </c>
      <c r="G299" s="94">
        <f>'F4.2'!AN296</f>
        <v>0</v>
      </c>
      <c r="H299" s="94">
        <f t="shared" si="20"/>
        <v>0</v>
      </c>
      <c r="I299" s="94">
        <f>'F4.2'!U296</f>
        <v>0</v>
      </c>
      <c r="J299" s="94">
        <f>'F4.2'!AO296</f>
        <v>0</v>
      </c>
      <c r="K299" s="94"/>
      <c r="L299" s="94"/>
      <c r="M299" s="94">
        <f t="shared" si="21"/>
        <v>0</v>
      </c>
      <c r="N299" s="94">
        <f t="shared" si="22"/>
        <v>0</v>
      </c>
      <c r="O299" s="158">
        <f t="shared" si="23"/>
        <v>0</v>
      </c>
      <c r="P299" s="159">
        <f t="shared" si="24"/>
        <v>0</v>
      </c>
    </row>
    <row r="300" spans="1:16" s="57" customFormat="1" ht="63" hidden="1" outlineLevel="1" x14ac:dyDescent="0.25">
      <c r="A300" s="25">
        <f>'F4.2'!A297</f>
        <v>63</v>
      </c>
      <c r="B300" s="26" t="str">
        <f>'F4.2'!B297</f>
        <v>Procurement of Equipment’s for Stack yard management at Coal Handling Plant &amp; Upgradation of existing ash disposal pump system by installing higher efficiency pump system in Ash Handling Plant of Unit- 5 &amp; 6 at CSTPS, Chandrapur.</v>
      </c>
      <c r="C300" s="25" t="str">
        <f>'F4.2'!D297</f>
        <v>MERC/CAPEX/MSPGCL/2023-24/496 Dt 08.08.2024</v>
      </c>
      <c r="D300" s="69">
        <f>IF('F4.2'!F297=0,"-",'F4.2'!F297)</f>
        <v>45512</v>
      </c>
      <c r="E300" s="28">
        <f>'F4.2'!H297</f>
        <v>38.4</v>
      </c>
      <c r="F300" s="94">
        <f>'F4.2'!T297</f>
        <v>0</v>
      </c>
      <c r="G300" s="94">
        <f>'F4.2'!AN297</f>
        <v>0</v>
      </c>
      <c r="H300" s="94">
        <f t="shared" ref="H300:H363" si="25">F300-G300</f>
        <v>0</v>
      </c>
      <c r="I300" s="94">
        <f>'F4.2'!U297</f>
        <v>0</v>
      </c>
      <c r="J300" s="94">
        <f>'F4.2'!AO297</f>
        <v>0</v>
      </c>
      <c r="K300" s="94"/>
      <c r="L300" s="94"/>
      <c r="M300" s="94">
        <f t="shared" ref="M300:M363" si="26">SUM(J300:L300)</f>
        <v>0</v>
      </c>
      <c r="N300" s="94">
        <f t="shared" ref="N300:N363" si="27">H300+I300-M300</f>
        <v>0</v>
      </c>
      <c r="O300" s="158">
        <f t="shared" si="23"/>
        <v>0</v>
      </c>
      <c r="P300" s="159">
        <f t="shared" si="24"/>
        <v>0</v>
      </c>
    </row>
    <row r="301" spans="1:16" s="57" customFormat="1" ht="31.5" hidden="1" outlineLevel="1" x14ac:dyDescent="0.25">
      <c r="A301" s="29">
        <f>'F4.2'!A298</f>
        <v>6.1</v>
      </c>
      <c r="B301" s="169" t="str">
        <f>'F4.2'!B298</f>
        <v>Scheme-1: Procurement of 04 Nos Bulldozers.</v>
      </c>
      <c r="C301" s="29" t="str">
        <f>'F4.2'!D298</f>
        <v>MERC/CAPEX/MSPGCL/2023-24/496 Dt 08.08.2024</v>
      </c>
      <c r="D301" s="69">
        <f>IF('F4.2'!F298=0,"-",'F4.2'!F298)</f>
        <v>45512</v>
      </c>
      <c r="E301" s="28">
        <f>'F4.2'!H298</f>
        <v>9.58</v>
      </c>
      <c r="F301" s="94">
        <f>'F4.2'!T298</f>
        <v>0</v>
      </c>
      <c r="G301" s="94">
        <f>'F4.2'!AN298</f>
        <v>0</v>
      </c>
      <c r="H301" s="94">
        <f t="shared" si="25"/>
        <v>0</v>
      </c>
      <c r="I301" s="94">
        <f>'F4.2'!U298</f>
        <v>0</v>
      </c>
      <c r="J301" s="94">
        <f>'F4.2'!AO298</f>
        <v>0</v>
      </c>
      <c r="K301" s="94"/>
      <c r="L301" s="94"/>
      <c r="M301" s="94">
        <f t="shared" si="26"/>
        <v>0</v>
      </c>
      <c r="N301" s="94">
        <f t="shared" si="27"/>
        <v>0</v>
      </c>
      <c r="O301" s="158">
        <f t="shared" si="23"/>
        <v>0</v>
      </c>
      <c r="P301" s="159">
        <f t="shared" si="24"/>
        <v>0</v>
      </c>
    </row>
    <row r="302" spans="1:16" ht="31.5" hidden="1" outlineLevel="1" x14ac:dyDescent="0.25">
      <c r="A302" s="29">
        <f>'F4.2'!A299</f>
        <v>6.2</v>
      </c>
      <c r="B302" s="169" t="str">
        <f>'F4.2'!B299</f>
        <v>Scheme-2:  Procurement of 01 No Wheel Dozer</v>
      </c>
      <c r="C302" s="29" t="str">
        <f>'F4.2'!D299</f>
        <v>MERC/CAPEX/MSPGCL/2023-24/496 Dt 08.08.2024</v>
      </c>
      <c r="D302" s="69">
        <f>IF('F4.2'!F299=0,"-",'F4.2'!F299)</f>
        <v>45512</v>
      </c>
      <c r="E302" s="28">
        <f>'F4.2'!H299</f>
        <v>2.95</v>
      </c>
      <c r="F302" s="94">
        <f>'F4.2'!T299</f>
        <v>0</v>
      </c>
      <c r="G302" s="94">
        <f>'F4.2'!AN299</f>
        <v>0</v>
      </c>
      <c r="H302" s="94">
        <f t="shared" si="25"/>
        <v>0</v>
      </c>
      <c r="I302" s="94">
        <f>'F4.2'!U299</f>
        <v>0</v>
      </c>
      <c r="J302" s="94">
        <f>'F4.2'!AO299</f>
        <v>0</v>
      </c>
      <c r="K302" s="94"/>
      <c r="L302" s="94"/>
      <c r="M302" s="94">
        <f t="shared" si="26"/>
        <v>0</v>
      </c>
      <c r="N302" s="94">
        <f t="shared" si="27"/>
        <v>0</v>
      </c>
      <c r="O302" s="158">
        <f t="shared" si="23"/>
        <v>0</v>
      </c>
      <c r="P302" s="159">
        <f t="shared" si="24"/>
        <v>0</v>
      </c>
    </row>
    <row r="303" spans="1:16" s="57" customFormat="1" ht="31.5" hidden="1" outlineLevel="1" x14ac:dyDescent="0.25">
      <c r="A303" s="29">
        <f>'F4.2'!A300</f>
        <v>6.3</v>
      </c>
      <c r="B303" s="169" t="str">
        <f>'F4.2'!B300</f>
        <v>Scheme-3: Procurement 02 Nos. 800 HP Diesel Hydraulic Locomotives.</v>
      </c>
      <c r="C303" s="29" t="str">
        <f>'F4.2'!D300</f>
        <v>MERC/CAPEX/MSPGCL/2023-24/496 Dt 08.08.2024</v>
      </c>
      <c r="D303" s="69">
        <f>IF('F4.2'!F300=0,"-",'F4.2'!F300)</f>
        <v>45512</v>
      </c>
      <c r="E303" s="28">
        <f>'F4.2'!H300</f>
        <v>7.95</v>
      </c>
      <c r="F303" s="94">
        <f>'F4.2'!T300</f>
        <v>0</v>
      </c>
      <c r="G303" s="94">
        <f>'F4.2'!AN300</f>
        <v>0</v>
      </c>
      <c r="H303" s="94">
        <f t="shared" si="25"/>
        <v>0</v>
      </c>
      <c r="I303" s="94">
        <f>'F4.2'!U300</f>
        <v>0</v>
      </c>
      <c r="J303" s="94">
        <f>'F4.2'!AO300</f>
        <v>0</v>
      </c>
      <c r="K303" s="94"/>
      <c r="L303" s="94"/>
      <c r="M303" s="94">
        <f t="shared" si="26"/>
        <v>0</v>
      </c>
      <c r="N303" s="94">
        <f t="shared" si="27"/>
        <v>0</v>
      </c>
      <c r="O303" s="158">
        <f t="shared" si="23"/>
        <v>0</v>
      </c>
      <c r="P303" s="159">
        <f t="shared" si="24"/>
        <v>0</v>
      </c>
    </row>
    <row r="304" spans="1:16" s="57" customFormat="1" ht="47.25" hidden="1" outlineLevel="1" x14ac:dyDescent="0.25">
      <c r="A304" s="29">
        <f>'F4.2'!A301</f>
        <v>6.4</v>
      </c>
      <c r="B304" s="169" t="str">
        <f>'F4.2'!B301</f>
        <v>Scheme-4: Upgradation of existing ash disposal pump assembly by higher efficiency pump assembly in ash handling plant.</v>
      </c>
      <c r="C304" s="29" t="str">
        <f>'F4.2'!D301</f>
        <v>MERC/CAPEX/MSPGCL/2023-24/496 Dt 08.08.2024</v>
      </c>
      <c r="D304" s="69">
        <f>IF('F4.2'!F301=0,"-",'F4.2'!F301)</f>
        <v>45512</v>
      </c>
      <c r="E304" s="28">
        <f>'F4.2'!H301</f>
        <v>17.46</v>
      </c>
      <c r="F304" s="94">
        <f>'F4.2'!T301</f>
        <v>0</v>
      </c>
      <c r="G304" s="94">
        <f>'F4.2'!AN301</f>
        <v>0</v>
      </c>
      <c r="H304" s="94">
        <f t="shared" si="25"/>
        <v>0</v>
      </c>
      <c r="I304" s="94">
        <f>'F4.2'!U301</f>
        <v>0</v>
      </c>
      <c r="J304" s="94">
        <f>'F4.2'!AO301</f>
        <v>0</v>
      </c>
      <c r="K304" s="94"/>
      <c r="L304" s="94"/>
      <c r="M304" s="94">
        <f t="shared" si="26"/>
        <v>0</v>
      </c>
      <c r="N304" s="94">
        <f t="shared" si="27"/>
        <v>0</v>
      </c>
      <c r="O304" s="158">
        <f t="shared" si="23"/>
        <v>0</v>
      </c>
      <c r="P304" s="159">
        <f t="shared" si="24"/>
        <v>0</v>
      </c>
    </row>
    <row r="305" spans="1:16" ht="31.5" hidden="1" outlineLevel="1" x14ac:dyDescent="0.25">
      <c r="A305" s="29">
        <f>'F4.2'!A302</f>
        <v>0</v>
      </c>
      <c r="B305" s="169" t="str">
        <f>'F4.2'!B302</f>
        <v>IDC</v>
      </c>
      <c r="C305" s="29" t="str">
        <f>'F4.2'!D302</f>
        <v>MERC/CAPEX/MSPGCL/2023-24/496 Dt 08.08.2024</v>
      </c>
      <c r="D305" s="69">
        <f>IF('F4.2'!F302=0,"-",'F4.2'!F302)</f>
        <v>45512</v>
      </c>
      <c r="E305" s="28">
        <f>'F4.2'!H302</f>
        <v>0.46</v>
      </c>
      <c r="F305" s="94">
        <f>'F4.2'!T302</f>
        <v>0</v>
      </c>
      <c r="G305" s="94">
        <f>'F4.2'!AN302</f>
        <v>0</v>
      </c>
      <c r="H305" s="94">
        <f t="shared" si="25"/>
        <v>0</v>
      </c>
      <c r="I305" s="94">
        <f>'F4.2'!U302</f>
        <v>0</v>
      </c>
      <c r="J305" s="94">
        <f>'F4.2'!AO302</f>
        <v>0</v>
      </c>
      <c r="K305" s="94"/>
      <c r="L305" s="94"/>
      <c r="M305" s="94">
        <f t="shared" si="26"/>
        <v>0</v>
      </c>
      <c r="N305" s="94">
        <f t="shared" si="27"/>
        <v>0</v>
      </c>
      <c r="O305" s="158"/>
      <c r="P305" s="159"/>
    </row>
    <row r="306" spans="1:16" ht="47.25" hidden="1" outlineLevel="1" x14ac:dyDescent="0.25">
      <c r="A306" s="25">
        <f>'F4.2'!A303</f>
        <v>64</v>
      </c>
      <c r="B306" s="26" t="str">
        <f>'F4.2'!B303</f>
        <v>Stacker Reclaimer, Impact Crusher and Conveyor Drive reliability &amp; availability improvement scheme for CHP of Unit 5,6&amp;7 CSTPS Chandrapur.- Elecon</v>
      </c>
      <c r="C306" s="29" t="str">
        <f>'F4.2'!D303</f>
        <v>MERC approved MERC/CAPEX/MSPGCL/2023-24/566  Dt 09.09.2024</v>
      </c>
      <c r="D306" s="69">
        <f>IF('F4.2'!F303=0,"-",'F4.2'!F303)</f>
        <v>45544</v>
      </c>
      <c r="E306" s="28">
        <f>'F4.2'!H303</f>
        <v>32.549999999999997</v>
      </c>
      <c r="F306" s="94">
        <f>'F4.2'!T303</f>
        <v>0</v>
      </c>
      <c r="G306" s="94">
        <f>'F4.2'!AN303</f>
        <v>0</v>
      </c>
      <c r="H306" s="94">
        <f t="shared" si="25"/>
        <v>0</v>
      </c>
      <c r="I306" s="94">
        <f>'F4.2'!U303</f>
        <v>0</v>
      </c>
      <c r="J306" s="94">
        <f>'F4.2'!AO303</f>
        <v>0</v>
      </c>
      <c r="K306" s="94"/>
      <c r="L306" s="94"/>
      <c r="M306" s="94">
        <f t="shared" si="26"/>
        <v>0</v>
      </c>
      <c r="N306" s="94">
        <f t="shared" si="27"/>
        <v>0</v>
      </c>
    </row>
    <row r="307" spans="1:16" s="57" customFormat="1" ht="47.25" hidden="1" outlineLevel="1" x14ac:dyDescent="0.25">
      <c r="A307" s="29">
        <f>'F4.2'!A304</f>
        <v>0</v>
      </c>
      <c r="B307" s="203" t="str">
        <f>'F4.2'!B304</f>
        <v xml:space="preserve">Scheme-1: Reliability &amp; availability improvement for Stacker Reclaimer by supply &amp; commissioning of essential equipment at CHPB of Unit 5,6&amp;7 CSTPS  Chandrapur. </v>
      </c>
      <c r="C307" s="29" t="str">
        <f>'F4.2'!D304</f>
        <v>MERC approved MERC/CAPEX/MSPGCL/2023-24/566  Dt 09.09.2024</v>
      </c>
      <c r="D307" s="69">
        <f>IF('F4.2'!F304=0,"-",'F4.2'!F304)</f>
        <v>45544</v>
      </c>
      <c r="E307" s="28">
        <f>'F4.2'!H304</f>
        <v>17.61</v>
      </c>
      <c r="F307" s="94">
        <f>'F4.2'!T304</f>
        <v>0</v>
      </c>
      <c r="G307" s="94">
        <f>'F4.2'!AN304</f>
        <v>0</v>
      </c>
      <c r="H307" s="94">
        <f t="shared" si="25"/>
        <v>0</v>
      </c>
      <c r="I307" s="94">
        <f>'F4.2'!U304</f>
        <v>0</v>
      </c>
      <c r="J307" s="94">
        <f>'F4.2'!AO304</f>
        <v>0</v>
      </c>
      <c r="K307" s="94"/>
      <c r="L307" s="94"/>
      <c r="M307" s="94">
        <f t="shared" si="26"/>
        <v>0</v>
      </c>
      <c r="N307" s="94">
        <f t="shared" si="27"/>
        <v>0</v>
      </c>
    </row>
    <row r="308" spans="1:16" s="57" customFormat="1" ht="47.25" hidden="1" outlineLevel="1" x14ac:dyDescent="0.25">
      <c r="A308" s="29">
        <f>'F4.2'!A305</f>
        <v>0</v>
      </c>
      <c r="B308" s="203" t="str">
        <f>'F4.2'!B305</f>
        <v xml:space="preserve">Scheme-2: Reliability &amp; availability improvement for Conveyor Drive by supply &amp; commissioning of essential equipment at CHPB of Unit 5,6&amp;7 CSTPS </v>
      </c>
      <c r="C308" s="29" t="str">
        <f>'F4.2'!D305</f>
        <v>MERC approved MERC/CAPEX/MSPGCL/2023-24/566  Dt 09.09.2024</v>
      </c>
      <c r="D308" s="69">
        <f>IF('F4.2'!F305=0,"-",'F4.2'!F305)</f>
        <v>45544</v>
      </c>
      <c r="E308" s="28">
        <f>'F4.2'!H305</f>
        <v>14.65</v>
      </c>
      <c r="F308" s="94">
        <f>'F4.2'!T305</f>
        <v>0</v>
      </c>
      <c r="G308" s="94">
        <f>'F4.2'!AN305</f>
        <v>0</v>
      </c>
      <c r="H308" s="94">
        <f t="shared" si="25"/>
        <v>0</v>
      </c>
      <c r="I308" s="94">
        <f>'F4.2'!U305</f>
        <v>0</v>
      </c>
      <c r="J308" s="94">
        <f>'F4.2'!AO305</f>
        <v>0</v>
      </c>
      <c r="K308" s="94"/>
      <c r="L308" s="94"/>
      <c r="M308" s="94">
        <f t="shared" si="26"/>
        <v>0</v>
      </c>
      <c r="N308" s="94">
        <f t="shared" si="27"/>
        <v>0</v>
      </c>
    </row>
    <row r="309" spans="1:16" s="57" customFormat="1" ht="47.25" hidden="1" outlineLevel="1" x14ac:dyDescent="0.25">
      <c r="A309" s="29">
        <f>'F4.2'!A306</f>
        <v>0</v>
      </c>
      <c r="B309" s="203" t="str">
        <f>'F4.2'!B306</f>
        <v>IDC</v>
      </c>
      <c r="C309" s="29" t="str">
        <f>'F4.2'!D306</f>
        <v>MERC approved MERC/CAPEX/MSPGCL/2023-24/566  Dt 09.09.2024</v>
      </c>
      <c r="D309" s="69">
        <f>IF('F4.2'!F306=0,"-",'F4.2'!F306)</f>
        <v>45544</v>
      </c>
      <c r="E309" s="28">
        <f>'F4.2'!H306</f>
        <v>0.28999999999999998</v>
      </c>
      <c r="F309" s="94">
        <f>'F4.2'!T306</f>
        <v>0</v>
      </c>
      <c r="G309" s="94">
        <f>'F4.2'!AN306</f>
        <v>0</v>
      </c>
      <c r="H309" s="94">
        <f t="shared" si="25"/>
        <v>0</v>
      </c>
      <c r="I309" s="94">
        <f>'F4.2'!U306</f>
        <v>0</v>
      </c>
      <c r="J309" s="94">
        <f>'F4.2'!AO306</f>
        <v>0</v>
      </c>
      <c r="K309" s="94"/>
      <c r="L309" s="94"/>
      <c r="M309" s="94">
        <f t="shared" si="26"/>
        <v>0</v>
      </c>
      <c r="N309" s="94">
        <f t="shared" si="27"/>
        <v>0</v>
      </c>
    </row>
    <row r="310" spans="1:16" s="57" customFormat="1" ht="15.75" hidden="1" outlineLevel="1" x14ac:dyDescent="0.25">
      <c r="A310" s="196">
        <f>'F4.2'!A307</f>
        <v>0</v>
      </c>
      <c r="B310" s="169">
        <f>'F4.2'!B307</f>
        <v>0</v>
      </c>
      <c r="C310" s="196">
        <f>'F4.2'!D307</f>
        <v>0</v>
      </c>
      <c r="D310" s="197" t="str">
        <f>IF('F4.2'!F307=0,"-",'F4.2'!F307)</f>
        <v>-</v>
      </c>
      <c r="E310" s="28">
        <f>'F4.2'!H307</f>
        <v>0</v>
      </c>
      <c r="F310" s="94">
        <f>'F4.2'!T307</f>
        <v>0</v>
      </c>
      <c r="G310" s="94">
        <f>'F4.2'!AN307</f>
        <v>0</v>
      </c>
      <c r="H310" s="94">
        <f t="shared" si="25"/>
        <v>0</v>
      </c>
      <c r="I310" s="94">
        <f>'F4.2'!U307</f>
        <v>0</v>
      </c>
      <c r="J310" s="94">
        <f>'F4.2'!AO307</f>
        <v>0</v>
      </c>
      <c r="K310" s="94"/>
      <c r="L310" s="94"/>
      <c r="M310" s="94">
        <f t="shared" si="26"/>
        <v>0</v>
      </c>
      <c r="N310" s="94">
        <f t="shared" si="27"/>
        <v>0</v>
      </c>
    </row>
    <row r="311" spans="1:16" ht="15.75" hidden="1" outlineLevel="1" x14ac:dyDescent="0.25">
      <c r="A311" s="196">
        <f>'F4.2'!A308</f>
        <v>0</v>
      </c>
      <c r="B311" s="169">
        <f>'F4.2'!B308</f>
        <v>0</v>
      </c>
      <c r="C311" s="196">
        <f>'F4.2'!D308</f>
        <v>0</v>
      </c>
      <c r="D311" s="197" t="str">
        <f>IF('F4.2'!F308=0,"-",'F4.2'!F308)</f>
        <v>-</v>
      </c>
      <c r="E311" s="28">
        <f>'F4.2'!H308</f>
        <v>0</v>
      </c>
      <c r="F311" s="94">
        <f>'F4.2'!T308</f>
        <v>0</v>
      </c>
      <c r="G311" s="94">
        <f>'F4.2'!AN308</f>
        <v>0</v>
      </c>
      <c r="H311" s="94">
        <f t="shared" si="25"/>
        <v>0</v>
      </c>
      <c r="I311" s="94">
        <f>'F4.2'!U308</f>
        <v>0</v>
      </c>
      <c r="J311" s="94">
        <f>'F4.2'!AO308</f>
        <v>0</v>
      </c>
      <c r="K311" s="94"/>
      <c r="L311" s="94"/>
      <c r="M311" s="94">
        <f t="shared" si="26"/>
        <v>0</v>
      </c>
      <c r="N311" s="94">
        <f t="shared" si="27"/>
        <v>0</v>
      </c>
      <c r="O311" s="158"/>
      <c r="P311" s="159"/>
    </row>
    <row r="312" spans="1:16" s="57" customFormat="1" ht="15.75" hidden="1" outlineLevel="1" x14ac:dyDescent="0.25">
      <c r="A312" s="161">
        <f>'F4.2'!A309</f>
        <v>0</v>
      </c>
      <c r="B312" s="100">
        <f>'F4.2'!B309</f>
        <v>0</v>
      </c>
      <c r="C312" s="161">
        <f>'F4.2'!D309</f>
        <v>0</v>
      </c>
      <c r="D312" s="164" t="str">
        <f>IF('F4.2'!F309=0,"-",'F4.2'!F309)</f>
        <v>-</v>
      </c>
      <c r="E312" s="28">
        <f>'F4.2'!H309</f>
        <v>0</v>
      </c>
      <c r="F312" s="94">
        <f>'F4.2'!T309</f>
        <v>0</v>
      </c>
      <c r="G312" s="94">
        <f>'F4.2'!AN309</f>
        <v>0</v>
      </c>
      <c r="H312" s="94">
        <f t="shared" si="25"/>
        <v>0</v>
      </c>
      <c r="I312" s="94">
        <f>'F4.2'!U309</f>
        <v>0</v>
      </c>
      <c r="J312" s="94">
        <f>'F4.2'!AO309</f>
        <v>0</v>
      </c>
      <c r="K312" s="94"/>
      <c r="L312" s="94"/>
      <c r="M312" s="94">
        <f t="shared" si="26"/>
        <v>0</v>
      </c>
      <c r="N312" s="94">
        <f t="shared" si="27"/>
        <v>0</v>
      </c>
    </row>
    <row r="313" spans="1:16" ht="15.75" hidden="1" outlineLevel="1" x14ac:dyDescent="0.25">
      <c r="A313" s="23">
        <f>'F4.2'!A310</f>
        <v>0</v>
      </c>
      <c r="B313" s="24" t="str">
        <f>'F4.2'!B310</f>
        <v>(ii) Submitted to MERC, Yet To Receive Approval</v>
      </c>
      <c r="C313" s="45">
        <f>'F4.2'!D310</f>
        <v>0</v>
      </c>
      <c r="D313" s="68" t="str">
        <f>IF('F4.2'!F310=0,"-",'F4.2'!F310)</f>
        <v>-</v>
      </c>
      <c r="E313" s="28">
        <f>'F4.2'!H310</f>
        <v>0</v>
      </c>
      <c r="F313" s="94">
        <f>'F4.2'!T310</f>
        <v>0</v>
      </c>
      <c r="G313" s="94">
        <f>'F4.2'!AN310</f>
        <v>0</v>
      </c>
      <c r="H313" s="94">
        <f t="shared" si="25"/>
        <v>0</v>
      </c>
      <c r="I313" s="94">
        <f>'F4.2'!U310</f>
        <v>0</v>
      </c>
      <c r="J313" s="94">
        <f>'F4.2'!AO310</f>
        <v>0</v>
      </c>
      <c r="K313" s="94"/>
      <c r="L313" s="94"/>
      <c r="M313" s="94">
        <f t="shared" si="26"/>
        <v>0</v>
      </c>
      <c r="N313" s="94">
        <f t="shared" si="27"/>
        <v>0</v>
      </c>
    </row>
    <row r="314" spans="1:16" ht="94.5" hidden="1" outlineLevel="1" x14ac:dyDescent="0.25">
      <c r="A314" s="25" t="str">
        <f>'F4.2'!A311</f>
        <v>Y8, Y9</v>
      </c>
      <c r="B314" s="26" t="str">
        <f>'F4.2'!B311</f>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314" s="25" t="str">
        <f>'F4.2'!D311</f>
        <v>Yet To Receive Approval</v>
      </c>
      <c r="D314" s="188" t="str">
        <f>IF('F4.2'!F311=0,"-",'F4.2'!F311)</f>
        <v>-</v>
      </c>
      <c r="E314" s="28">
        <f>'F4.2'!H311</f>
        <v>0</v>
      </c>
      <c r="F314" s="94">
        <f>'F4.2'!T311</f>
        <v>0</v>
      </c>
      <c r="G314" s="94">
        <f>'F4.2'!AN311</f>
        <v>0</v>
      </c>
      <c r="H314" s="94">
        <f t="shared" si="25"/>
        <v>0</v>
      </c>
      <c r="I314" s="94">
        <f>'F4.2'!U311</f>
        <v>0</v>
      </c>
      <c r="J314" s="94">
        <f>'F4.2'!AO311</f>
        <v>0</v>
      </c>
      <c r="K314" s="94"/>
      <c r="L314" s="94"/>
      <c r="M314" s="94">
        <f t="shared" si="26"/>
        <v>0</v>
      </c>
      <c r="N314" s="94">
        <f t="shared" si="27"/>
        <v>0</v>
      </c>
      <c r="O314" s="158"/>
      <c r="P314" s="159"/>
    </row>
    <row r="315" spans="1:16" s="57" customFormat="1" ht="15.75" hidden="1" outlineLevel="1" x14ac:dyDescent="0.25">
      <c r="A315" s="29">
        <f>'F4.2'!A312</f>
        <v>0</v>
      </c>
      <c r="B315" s="203" t="str">
        <f>'F4.2'!B312</f>
        <v>Procurement of BOXN-HL Wagons for C.S.T.P.S., Chandrapur.</v>
      </c>
      <c r="C315" s="29" t="str">
        <f>'F4.2'!D312</f>
        <v>Yet To Receive Approval</v>
      </c>
      <c r="D315" s="69" t="str">
        <f>IF('F4.2'!F312=0,"-",'F4.2'!F312)</f>
        <v>-</v>
      </c>
      <c r="E315" s="28">
        <f>'F4.2'!H312</f>
        <v>0</v>
      </c>
      <c r="F315" s="94">
        <f>'F4.2'!T312</f>
        <v>0</v>
      </c>
      <c r="G315" s="94">
        <f>'F4.2'!AN312</f>
        <v>0</v>
      </c>
      <c r="H315" s="94">
        <f t="shared" si="25"/>
        <v>0</v>
      </c>
      <c r="I315" s="94">
        <f>'F4.2'!U312</f>
        <v>0</v>
      </c>
      <c r="J315" s="94">
        <f>'F4.2'!AO312</f>
        <v>0</v>
      </c>
      <c r="K315" s="94"/>
      <c r="L315" s="94"/>
      <c r="M315" s="94">
        <f t="shared" si="26"/>
        <v>0</v>
      </c>
      <c r="N315" s="94">
        <f t="shared" si="27"/>
        <v>0</v>
      </c>
    </row>
    <row r="316" spans="1:16" ht="31.5" hidden="1" outlineLevel="1" x14ac:dyDescent="0.25">
      <c r="A316" s="29">
        <f>'F4.2'!A313</f>
        <v>0</v>
      </c>
      <c r="B316" s="203" t="str">
        <f>'F4.2'!B313</f>
        <v>Combined Fire and Rescue vehicle with Hydraulic Platform (Multipurpose Fire Tender)</v>
      </c>
      <c r="C316" s="29" t="str">
        <f>'F4.2'!D313</f>
        <v>Yet To Receive Approval</v>
      </c>
      <c r="D316" s="69" t="str">
        <f>IF('F4.2'!F313=0,"-",'F4.2'!F313)</f>
        <v>-</v>
      </c>
      <c r="E316" s="28">
        <f>'F4.2'!H313</f>
        <v>0</v>
      </c>
      <c r="F316" s="94">
        <f>'F4.2'!T313</f>
        <v>0</v>
      </c>
      <c r="G316" s="94">
        <f>'F4.2'!AN313</f>
        <v>0</v>
      </c>
      <c r="H316" s="94">
        <f t="shared" si="25"/>
        <v>0</v>
      </c>
      <c r="I316" s="94">
        <f>'F4.2'!U313</f>
        <v>0</v>
      </c>
      <c r="J316" s="94">
        <f>'F4.2'!AO313</f>
        <v>0</v>
      </c>
      <c r="K316" s="94"/>
      <c r="L316" s="94"/>
      <c r="M316" s="94">
        <f t="shared" si="26"/>
        <v>0</v>
      </c>
      <c r="N316" s="94">
        <f t="shared" si="27"/>
        <v>0</v>
      </c>
    </row>
    <row r="317" spans="1:16" s="57" customFormat="1" ht="15.75" hidden="1" outlineLevel="1" x14ac:dyDescent="0.25">
      <c r="A317" s="29">
        <f>'F4.2'!A314</f>
        <v>0</v>
      </c>
      <c r="B317" s="203" t="str">
        <f>'F4.2'!B314</f>
        <v>Quick Response Vehicle (Multipurpose Fire Tender)</v>
      </c>
      <c r="C317" s="29" t="str">
        <f>'F4.2'!D314</f>
        <v>Yet To Receive Approval</v>
      </c>
      <c r="D317" s="69" t="str">
        <f>IF('F4.2'!F314=0,"-",'F4.2'!F314)</f>
        <v>-</v>
      </c>
      <c r="E317" s="28">
        <f>'F4.2'!H314</f>
        <v>0</v>
      </c>
      <c r="F317" s="94">
        <f>'F4.2'!T314</f>
        <v>0</v>
      </c>
      <c r="G317" s="94">
        <f>'F4.2'!AN314</f>
        <v>0</v>
      </c>
      <c r="H317" s="94">
        <f t="shared" si="25"/>
        <v>0</v>
      </c>
      <c r="I317" s="94">
        <f>'F4.2'!U314</f>
        <v>0</v>
      </c>
      <c r="J317" s="94">
        <f>'F4.2'!AO314</f>
        <v>0</v>
      </c>
      <c r="K317" s="94"/>
      <c r="L317" s="94"/>
      <c r="M317" s="94">
        <f t="shared" si="26"/>
        <v>0</v>
      </c>
      <c r="N317" s="94">
        <f t="shared" si="27"/>
        <v>0</v>
      </c>
    </row>
    <row r="318" spans="1:16" s="57" customFormat="1" ht="31.5" hidden="1" outlineLevel="1" x14ac:dyDescent="0.25">
      <c r="A318" s="29">
        <f>'F4.2'!A315</f>
        <v>0</v>
      </c>
      <c r="B318" s="203" t="str">
        <f>'F4.2'!B315</f>
        <v xml:space="preserve">High capacity Machine for debris transporting by Mechanized way (Vehicle) along with jetting machine </v>
      </c>
      <c r="C318" s="29" t="str">
        <f>'F4.2'!D315</f>
        <v>Yet To Receive Approval</v>
      </c>
      <c r="D318" s="69" t="str">
        <f>IF('F4.2'!F315=0,"-",'F4.2'!F315)</f>
        <v>-</v>
      </c>
      <c r="E318" s="28">
        <f>'F4.2'!H315</f>
        <v>0</v>
      </c>
      <c r="F318" s="94">
        <f>'F4.2'!T315</f>
        <v>0</v>
      </c>
      <c r="G318" s="94">
        <f>'F4.2'!AN315</f>
        <v>0</v>
      </c>
      <c r="H318" s="94">
        <f t="shared" si="25"/>
        <v>0</v>
      </c>
      <c r="I318" s="94">
        <f>'F4.2'!U315</f>
        <v>0</v>
      </c>
      <c r="J318" s="94">
        <f>'F4.2'!AO315</f>
        <v>0</v>
      </c>
      <c r="K318" s="94"/>
      <c r="L318" s="94"/>
      <c r="M318" s="94">
        <f t="shared" si="26"/>
        <v>0</v>
      </c>
      <c r="N318" s="94">
        <f t="shared" si="27"/>
        <v>0</v>
      </c>
    </row>
    <row r="319" spans="1:16" ht="15.75" hidden="1" outlineLevel="1" x14ac:dyDescent="0.25">
      <c r="A319" s="29">
        <f>'F4.2'!A316</f>
        <v>0</v>
      </c>
      <c r="B319" s="203" t="str">
        <f>'F4.2'!B316</f>
        <v>IDC</v>
      </c>
      <c r="C319" s="29" t="str">
        <f>'F4.2'!D316</f>
        <v>Yet To Receive Approval</v>
      </c>
      <c r="D319" s="69" t="str">
        <f>IF('F4.2'!F316=0,"-",'F4.2'!F316)</f>
        <v>-</v>
      </c>
      <c r="E319" s="28">
        <f>'F4.2'!H316</f>
        <v>0</v>
      </c>
      <c r="F319" s="94">
        <f>'F4.2'!T316</f>
        <v>0</v>
      </c>
      <c r="G319" s="94">
        <f>'F4.2'!AN316</f>
        <v>0</v>
      </c>
      <c r="H319" s="94">
        <f t="shared" si="25"/>
        <v>0</v>
      </c>
      <c r="I319" s="94">
        <f>'F4.2'!U316</f>
        <v>0</v>
      </c>
      <c r="J319" s="94">
        <f>'F4.2'!AO316</f>
        <v>0</v>
      </c>
      <c r="K319" s="94"/>
      <c r="L319" s="94"/>
      <c r="M319" s="94">
        <f t="shared" si="26"/>
        <v>0</v>
      </c>
      <c r="N319" s="94">
        <f t="shared" si="27"/>
        <v>0</v>
      </c>
      <c r="O319" s="158"/>
      <c r="P319" s="159"/>
    </row>
    <row r="320" spans="1:16" ht="78.75" hidden="1" outlineLevel="1" x14ac:dyDescent="0.25">
      <c r="A320" s="25" t="str">
        <f>'F4.2'!A317</f>
        <v>Y10</v>
      </c>
      <c r="B320" s="26" t="str">
        <f>'F4.2'!B317</f>
        <v>Retrofitting of existing SF6 HT Circuit Breakers installed at Unit # 7 &amp; EM-II (Outdoor plant) of 3X500MW CSTPS Chandrapur by latest technology HT Contactor/ Vacuum Circuit breakers along with Supply, Installation &amp; Commissioning</v>
      </c>
      <c r="C320" s="25" t="str">
        <f>'F4.2'!D317</f>
        <v>Yet To Receive Approval</v>
      </c>
      <c r="D320" s="69" t="str">
        <f>IF('F4.2'!F317=0,"-",'F4.2'!F317)</f>
        <v>-</v>
      </c>
      <c r="E320" s="28">
        <f>'F4.2'!H317</f>
        <v>0</v>
      </c>
      <c r="F320" s="94">
        <f>'F4.2'!T317</f>
        <v>0</v>
      </c>
      <c r="G320" s="94">
        <f>'F4.2'!AN317</f>
        <v>0</v>
      </c>
      <c r="H320" s="94">
        <f t="shared" si="25"/>
        <v>0</v>
      </c>
      <c r="I320" s="94">
        <f>'F4.2'!U317</f>
        <v>0</v>
      </c>
      <c r="J320" s="94">
        <f>'F4.2'!AO317</f>
        <v>0</v>
      </c>
      <c r="K320" s="94"/>
      <c r="L320" s="94"/>
      <c r="M320" s="94">
        <f t="shared" si="26"/>
        <v>0</v>
      </c>
      <c r="N320" s="94">
        <f t="shared" si="27"/>
        <v>0</v>
      </c>
    </row>
    <row r="321" spans="1:16" ht="47.25" hidden="1" outlineLevel="1" x14ac:dyDescent="0.25">
      <c r="A321" s="29">
        <f>'F4.2'!A318</f>
        <v>0</v>
      </c>
      <c r="B321" s="203" t="str">
        <f>'F4.2'!B318</f>
        <v>Retrofitting of existing ABB make SF6 Circuit Breakers installed at AHP Unit#7 by latest technology SF6 HT Contactor/ Vacuum Circuit Breaker</v>
      </c>
      <c r="C321" s="29" t="str">
        <f>'F4.2'!D318</f>
        <v>Yet To Receive Approval</v>
      </c>
      <c r="D321" s="69" t="str">
        <f>IF('F4.2'!F318=0,"-",'F4.2'!F318)</f>
        <v>-</v>
      </c>
      <c r="E321" s="28">
        <f>'F4.2'!H318</f>
        <v>0</v>
      </c>
      <c r="F321" s="94">
        <f>'F4.2'!T318</f>
        <v>0</v>
      </c>
      <c r="G321" s="94">
        <f>'F4.2'!AN318</f>
        <v>0</v>
      </c>
      <c r="H321" s="94">
        <f t="shared" si="25"/>
        <v>0</v>
      </c>
      <c r="I321" s="94">
        <f>'F4.2'!U318</f>
        <v>0</v>
      </c>
      <c r="J321" s="94">
        <f>'F4.2'!AO318</f>
        <v>0</v>
      </c>
      <c r="K321" s="94"/>
      <c r="L321" s="94"/>
      <c r="M321" s="94">
        <f t="shared" si="26"/>
        <v>0</v>
      </c>
      <c r="N321" s="94">
        <f t="shared" si="27"/>
        <v>0</v>
      </c>
    </row>
    <row r="322" spans="1:16" ht="63" hidden="1" outlineLevel="1" x14ac:dyDescent="0.25">
      <c r="A322" s="29">
        <f>'F4.2'!A319</f>
        <v>0</v>
      </c>
      <c r="B322" s="203" t="str">
        <f>'F4.2'!B319</f>
        <v>Retrofitting of existing ABB/Voltas make SF6 Circuit Breakers installed at CCW Board of Unit#5,6&amp;7 ODP-II, WTP- II Board of ODP-II, Raw water RWS Board of ODP-II by latest technology Vacuum Circuit Breaker:</v>
      </c>
      <c r="C322" s="29" t="str">
        <f>'F4.2'!D319</f>
        <v>Yet To Receive Approval</v>
      </c>
      <c r="D322" s="69" t="str">
        <f>IF('F4.2'!F319=0,"-",'F4.2'!F319)</f>
        <v>-</v>
      </c>
      <c r="E322" s="28">
        <f>'F4.2'!H319</f>
        <v>0</v>
      </c>
      <c r="F322" s="94">
        <f>'F4.2'!T319</f>
        <v>0</v>
      </c>
      <c r="G322" s="94">
        <f>'F4.2'!AN319</f>
        <v>0</v>
      </c>
      <c r="H322" s="94">
        <f t="shared" si="25"/>
        <v>0</v>
      </c>
      <c r="I322" s="94">
        <f>'F4.2'!U319</f>
        <v>0</v>
      </c>
      <c r="J322" s="94">
        <f>'F4.2'!AO319</f>
        <v>0</v>
      </c>
      <c r="K322" s="94"/>
      <c r="L322" s="94"/>
      <c r="M322" s="94">
        <f t="shared" si="26"/>
        <v>0</v>
      </c>
      <c r="N322" s="94">
        <f t="shared" si="27"/>
        <v>0</v>
      </c>
    </row>
    <row r="323" spans="1:16" ht="15.75" hidden="1" outlineLevel="1" x14ac:dyDescent="0.25">
      <c r="A323" s="29">
        <f>'F4.2'!A320</f>
        <v>0</v>
      </c>
      <c r="B323" s="203" t="str">
        <f>'F4.2'!B320</f>
        <v>IDC</v>
      </c>
      <c r="C323" s="29" t="str">
        <f>'F4.2'!D320</f>
        <v>Yet To Receive Approval</v>
      </c>
      <c r="D323" s="69" t="str">
        <f>IF('F4.2'!F320=0,"-",'F4.2'!F320)</f>
        <v>-</v>
      </c>
      <c r="E323" s="28">
        <f>'F4.2'!H320</f>
        <v>0</v>
      </c>
      <c r="F323" s="94">
        <f>'F4.2'!T320</f>
        <v>0</v>
      </c>
      <c r="G323" s="94">
        <f>'F4.2'!AN320</f>
        <v>0</v>
      </c>
      <c r="H323" s="94">
        <f t="shared" si="25"/>
        <v>0</v>
      </c>
      <c r="I323" s="94">
        <f>'F4.2'!U320</f>
        <v>0</v>
      </c>
      <c r="J323" s="94">
        <f>'F4.2'!AO320</f>
        <v>0</v>
      </c>
      <c r="K323" s="94"/>
      <c r="L323" s="94"/>
      <c r="M323" s="94">
        <f t="shared" si="26"/>
        <v>0</v>
      </c>
      <c r="N323" s="94">
        <f t="shared" si="27"/>
        <v>0</v>
      </c>
    </row>
    <row r="324" spans="1:16" ht="63" hidden="1" outlineLevel="1" x14ac:dyDescent="0.25">
      <c r="A324" s="25" t="str">
        <f>'F4.2'!A321</f>
        <v>Y11</v>
      </c>
      <c r="B324" s="26" t="str">
        <f>'F4.2'!B321</f>
        <v>Design, Engineering, Manufacturing, Supply, Erection, Commissioning and testing of Wagon Locking System for wagon Tippler &amp; Portable Reclaim Feeder for CHP of Unit 5 to 9 of CSTPS, Chandrapur</v>
      </c>
      <c r="C324" s="25" t="str">
        <f>'F4.2'!D321</f>
        <v>Yet To Receive Approval</v>
      </c>
      <c r="D324" s="69" t="str">
        <f>IF('F4.2'!F321=0,"-",'F4.2'!F321)</f>
        <v>-</v>
      </c>
      <c r="E324" s="28">
        <f>'F4.2'!H321</f>
        <v>0</v>
      </c>
      <c r="F324" s="94">
        <f>'F4.2'!T321</f>
        <v>0</v>
      </c>
      <c r="G324" s="94">
        <f>'F4.2'!AN321</f>
        <v>0</v>
      </c>
      <c r="H324" s="94">
        <f t="shared" si="25"/>
        <v>0</v>
      </c>
      <c r="I324" s="94">
        <f>'F4.2'!U321</f>
        <v>0</v>
      </c>
      <c r="J324" s="94">
        <f>'F4.2'!AO321</f>
        <v>0</v>
      </c>
      <c r="K324" s="94"/>
      <c r="L324" s="94"/>
      <c r="M324" s="94">
        <f t="shared" si="26"/>
        <v>0</v>
      </c>
      <c r="N324" s="94">
        <f t="shared" si="27"/>
        <v>0</v>
      </c>
    </row>
    <row r="325" spans="1:16" s="57" customFormat="1" ht="63" hidden="1" outlineLevel="1" x14ac:dyDescent="0.25">
      <c r="A325" s="29">
        <f>'F4.2'!A322</f>
        <v>0</v>
      </c>
      <c r="B325" s="203" t="str">
        <f>'F4.2'!B322</f>
        <v>Scheme-1: Design, Engineering, Manufacturing, Supply, Erection, Commissioning and testing of Wagon Locking System for Wagon Tippler of CHP of Unit 5 to 9 of CSTPS Chandrapur.</v>
      </c>
      <c r="C325" s="29" t="str">
        <f>'F4.2'!D322</f>
        <v>Yet To Receive Approval</v>
      </c>
      <c r="D325" s="69" t="str">
        <f>IF('F4.2'!F322=0,"-",'F4.2'!F322)</f>
        <v>-</v>
      </c>
      <c r="E325" s="28">
        <f>'F4.2'!H322</f>
        <v>0</v>
      </c>
      <c r="F325" s="94">
        <f>'F4.2'!T322</f>
        <v>0</v>
      </c>
      <c r="G325" s="94">
        <f>'F4.2'!AN322</f>
        <v>0</v>
      </c>
      <c r="H325" s="94">
        <f t="shared" si="25"/>
        <v>0</v>
      </c>
      <c r="I325" s="94">
        <f>'F4.2'!U322</f>
        <v>0</v>
      </c>
      <c r="J325" s="94">
        <f>'F4.2'!AO322</f>
        <v>0</v>
      </c>
      <c r="K325" s="94"/>
      <c r="L325" s="94"/>
      <c r="M325" s="94">
        <f t="shared" si="26"/>
        <v>0</v>
      </c>
      <c r="N325" s="94">
        <f t="shared" si="27"/>
        <v>0</v>
      </c>
    </row>
    <row r="326" spans="1:16" ht="47.25" hidden="1" outlineLevel="1" x14ac:dyDescent="0.25">
      <c r="A326" s="29">
        <f>'F4.2'!A323</f>
        <v>0</v>
      </c>
      <c r="B326" s="203" t="str">
        <f>'F4.2'!B323</f>
        <v>Scheme-2: Design, Engineering, Manufacturing, Supply, Erection, Commissioning, and testing of Portable Reclaim Feeder for CHP of Unit 5 to 9 in CSTPS Chandrapur.</v>
      </c>
      <c r="C326" s="29" t="str">
        <f>'F4.2'!D323</f>
        <v>Yet To Receive Approval</v>
      </c>
      <c r="D326" s="69" t="str">
        <f>IF('F4.2'!F323=0,"-",'F4.2'!F323)</f>
        <v>-</v>
      </c>
      <c r="E326" s="28">
        <f>'F4.2'!H323</f>
        <v>0</v>
      </c>
      <c r="F326" s="94">
        <f>'F4.2'!T323</f>
        <v>0</v>
      </c>
      <c r="G326" s="94">
        <f>'F4.2'!AN323</f>
        <v>0</v>
      </c>
      <c r="H326" s="94">
        <f t="shared" si="25"/>
        <v>0</v>
      </c>
      <c r="I326" s="94">
        <f>'F4.2'!U323</f>
        <v>0</v>
      </c>
      <c r="J326" s="94">
        <f>'F4.2'!AO323</f>
        <v>0</v>
      </c>
      <c r="K326" s="94"/>
      <c r="L326" s="94"/>
      <c r="M326" s="94">
        <f t="shared" si="26"/>
        <v>0</v>
      </c>
      <c r="N326" s="94">
        <f t="shared" si="27"/>
        <v>0</v>
      </c>
      <c r="O326" s="158"/>
      <c r="P326" s="159"/>
    </row>
    <row r="327" spans="1:16" s="57" customFormat="1" ht="15.75" hidden="1" outlineLevel="1" x14ac:dyDescent="0.25">
      <c r="A327" s="29">
        <f>'F4.2'!A324</f>
        <v>0</v>
      </c>
      <c r="B327" s="203" t="str">
        <f>'F4.2'!B324</f>
        <v>IDC</v>
      </c>
      <c r="C327" s="29" t="str">
        <f>'F4.2'!D324</f>
        <v>Yet To Receive Approval</v>
      </c>
      <c r="D327" s="69" t="str">
        <f>IF('F4.2'!F324=0,"-",'F4.2'!F324)</f>
        <v>-</v>
      </c>
      <c r="E327" s="28">
        <f>'F4.2'!H324</f>
        <v>0</v>
      </c>
      <c r="F327" s="94">
        <f>'F4.2'!T324</f>
        <v>0</v>
      </c>
      <c r="G327" s="94">
        <f>'F4.2'!AN324</f>
        <v>0</v>
      </c>
      <c r="H327" s="94">
        <f t="shared" si="25"/>
        <v>0</v>
      </c>
      <c r="I327" s="94">
        <f>'F4.2'!U324</f>
        <v>0</v>
      </c>
      <c r="J327" s="94">
        <f>'F4.2'!AO324</f>
        <v>0</v>
      </c>
      <c r="K327" s="94"/>
      <c r="L327" s="94"/>
      <c r="M327" s="94">
        <f t="shared" si="26"/>
        <v>0</v>
      </c>
      <c r="N327" s="94">
        <f t="shared" si="27"/>
        <v>0</v>
      </c>
    </row>
    <row r="328" spans="1:16" ht="63" hidden="1" outlineLevel="1" x14ac:dyDescent="0.25">
      <c r="A328" s="25" t="str">
        <f>'F4.2'!A325</f>
        <v>Y12</v>
      </c>
      <c r="B328" s="26" t="str">
        <f>'F4.2'!B325</f>
        <v>Efficiency and Reliability improvement of PRDS, HP Heaters &amp;
Boiler pressure part system by rejuvenation of control valves, CSTPS Chandrapur</v>
      </c>
      <c r="C328" s="25" t="str">
        <f>'F4.2'!D325</f>
        <v>Yet To Receive Approval</v>
      </c>
      <c r="D328" s="69" t="str">
        <f>IF('F4.2'!F325=0,"-",'F4.2'!F325)</f>
        <v>-</v>
      </c>
      <c r="E328" s="28">
        <f>'F4.2'!H325</f>
        <v>0</v>
      </c>
      <c r="F328" s="94">
        <f>'F4.2'!T325</f>
        <v>0</v>
      </c>
      <c r="G328" s="94">
        <f>'F4.2'!AN325</f>
        <v>0</v>
      </c>
      <c r="H328" s="94">
        <f t="shared" si="25"/>
        <v>0</v>
      </c>
      <c r="I328" s="94">
        <f>'F4.2'!U325</f>
        <v>0</v>
      </c>
      <c r="J328" s="94">
        <f>'F4.2'!AO325</f>
        <v>0</v>
      </c>
      <c r="K328" s="94"/>
      <c r="L328" s="94"/>
      <c r="M328" s="94">
        <f t="shared" si="26"/>
        <v>0</v>
      </c>
      <c r="N328" s="94">
        <f t="shared" si="27"/>
        <v>0</v>
      </c>
      <c r="O328" s="158"/>
      <c r="P328" s="159"/>
    </row>
    <row r="329" spans="1:16" s="57" customFormat="1" ht="31.5" hidden="1" outlineLevel="1" x14ac:dyDescent="0.25">
      <c r="A329" s="29">
        <f>'F4.2'!A326</f>
        <v>0</v>
      </c>
      <c r="B329" s="203" t="str">
        <f>'F4.2'!B326</f>
        <v>Scheme-1: Procurement of Sub body assembly &amp; Actuator for control &amp; motorized valves for U#3 &amp; U#4 (210MW).</v>
      </c>
      <c r="C329" s="29" t="str">
        <f>'F4.2'!D326</f>
        <v>Yet To Receive Approval</v>
      </c>
      <c r="D329" s="69" t="str">
        <f>IF('F4.2'!F326=0,"-",'F4.2'!F326)</f>
        <v>-</v>
      </c>
      <c r="E329" s="28">
        <f>'F4.2'!H326</f>
        <v>0</v>
      </c>
      <c r="F329" s="94">
        <f>'F4.2'!T326</f>
        <v>0</v>
      </c>
      <c r="G329" s="94">
        <f>'F4.2'!AN326</f>
        <v>0</v>
      </c>
      <c r="H329" s="94">
        <f t="shared" si="25"/>
        <v>0</v>
      </c>
      <c r="I329" s="94">
        <f>'F4.2'!U326</f>
        <v>0</v>
      </c>
      <c r="J329" s="94">
        <f>'F4.2'!AO326</f>
        <v>0</v>
      </c>
      <c r="K329" s="94"/>
      <c r="L329" s="94"/>
      <c r="M329" s="94">
        <f t="shared" si="26"/>
        <v>0</v>
      </c>
      <c r="N329" s="94">
        <f t="shared" si="27"/>
        <v>0</v>
      </c>
    </row>
    <row r="330" spans="1:16" ht="47.25" hidden="1" outlineLevel="1" x14ac:dyDescent="0.25">
      <c r="A330" s="29">
        <f>'F4.2'!A327</f>
        <v>0</v>
      </c>
      <c r="B330" s="203" t="str">
        <f>'F4.2'!B327</f>
        <v>Scheme-2: Procurement of HC &amp; LC Feed and Soot Blower Drain Control sub body assembly for control valves for boiler Unit- 5, 6 &amp; 7 (500MW).</v>
      </c>
      <c r="C330" s="29" t="str">
        <f>'F4.2'!D327</f>
        <v>Yet To Receive Approval</v>
      </c>
      <c r="D330" s="69" t="str">
        <f>IF('F4.2'!F327=0,"-",'F4.2'!F327)</f>
        <v>-</v>
      </c>
      <c r="E330" s="28">
        <f>'F4.2'!H327</f>
        <v>0</v>
      </c>
      <c r="F330" s="94">
        <f>'F4.2'!T327</f>
        <v>0</v>
      </c>
      <c r="G330" s="94">
        <f>'F4.2'!AN327</f>
        <v>0</v>
      </c>
      <c r="H330" s="94">
        <f t="shared" si="25"/>
        <v>0</v>
      </c>
      <c r="I330" s="94">
        <f>'F4.2'!U327</f>
        <v>0</v>
      </c>
      <c r="J330" s="94">
        <f>'F4.2'!AO327</f>
        <v>0</v>
      </c>
      <c r="K330" s="94"/>
      <c r="L330" s="94"/>
      <c r="M330" s="94">
        <f t="shared" si="26"/>
        <v>0</v>
      </c>
      <c r="N330" s="94">
        <f t="shared" si="27"/>
        <v>0</v>
      </c>
      <c r="O330" s="158"/>
      <c r="P330" s="159"/>
    </row>
    <row r="331" spans="1:16" s="57" customFormat="1" ht="31.5" hidden="1" outlineLevel="1" x14ac:dyDescent="0.25">
      <c r="A331" s="29">
        <f>'F4.2'!A328</f>
        <v>0</v>
      </c>
      <c r="B331" s="203" t="str">
        <f>'F4.2'!B328</f>
        <v>Scheme-3: Procurement of actuator assembly for control valves for boiler Unit- 5, 6 &amp; 7 (500MW).</v>
      </c>
      <c r="C331" s="29" t="str">
        <f>'F4.2'!D328</f>
        <v>Yet To Receive Approval</v>
      </c>
      <c r="D331" s="69" t="str">
        <f>IF('F4.2'!F328=0,"-",'F4.2'!F328)</f>
        <v>-</v>
      </c>
      <c r="E331" s="28">
        <f>'F4.2'!H328</f>
        <v>0</v>
      </c>
      <c r="F331" s="94">
        <f>'F4.2'!T328</f>
        <v>0</v>
      </c>
      <c r="G331" s="94">
        <f>'F4.2'!AN328</f>
        <v>0</v>
      </c>
      <c r="H331" s="94">
        <f t="shared" si="25"/>
        <v>0</v>
      </c>
      <c r="I331" s="94">
        <f>'F4.2'!U328</f>
        <v>0</v>
      </c>
      <c r="J331" s="94">
        <f>'F4.2'!AO328</f>
        <v>0</v>
      </c>
      <c r="K331" s="94"/>
      <c r="L331" s="94"/>
      <c r="M331" s="94">
        <f t="shared" si="26"/>
        <v>0</v>
      </c>
      <c r="N331" s="94">
        <f t="shared" si="27"/>
        <v>0</v>
      </c>
    </row>
    <row r="332" spans="1:16" ht="31.5" hidden="1" outlineLevel="1" x14ac:dyDescent="0.25">
      <c r="A332" s="29">
        <f>'F4.2'!A329</f>
        <v>0</v>
      </c>
      <c r="B332" s="203" t="str">
        <f>'F4.2'!B329</f>
        <v>Scheme-4: Procurement of HP heaters drip sub body assembly for control valve of 500MW Unit-5,6&amp;7.</v>
      </c>
      <c r="C332" s="29" t="str">
        <f>'F4.2'!D329</f>
        <v>Yet To Receive Approval</v>
      </c>
      <c r="D332" s="69" t="str">
        <f>IF('F4.2'!F329=0,"-",'F4.2'!F329)</f>
        <v>-</v>
      </c>
      <c r="E332" s="28">
        <f>'F4.2'!H329</f>
        <v>0</v>
      </c>
      <c r="F332" s="94">
        <f>'F4.2'!T329</f>
        <v>0</v>
      </c>
      <c r="G332" s="94">
        <f>'F4.2'!AN329</f>
        <v>0</v>
      </c>
      <c r="H332" s="94">
        <f t="shared" si="25"/>
        <v>0</v>
      </c>
      <c r="I332" s="94">
        <f>'F4.2'!U329</f>
        <v>0</v>
      </c>
      <c r="J332" s="94">
        <f>'F4.2'!AO329</f>
        <v>0</v>
      </c>
      <c r="K332" s="94"/>
      <c r="L332" s="94"/>
      <c r="M332" s="94">
        <f t="shared" si="26"/>
        <v>0</v>
      </c>
      <c r="N332" s="94">
        <f t="shared" si="27"/>
        <v>0</v>
      </c>
      <c r="O332" s="158"/>
      <c r="P332" s="159"/>
    </row>
    <row r="333" spans="1:16" s="57" customFormat="1" ht="31.5" hidden="1" outlineLevel="1" x14ac:dyDescent="0.25">
      <c r="A333" s="29">
        <f>'F4.2'!A330</f>
        <v>0</v>
      </c>
      <c r="B333" s="203" t="str">
        <f>'F4.2'!B330</f>
        <v>Scheme-5: Procurement of actuator assembly for control valve of 500MW Unit-5,6&amp;7.</v>
      </c>
      <c r="C333" s="29" t="str">
        <f>'F4.2'!D330</f>
        <v>Yet To Receive Approval</v>
      </c>
      <c r="D333" s="69" t="str">
        <f>IF('F4.2'!F330=0,"-",'F4.2'!F330)</f>
        <v>-</v>
      </c>
      <c r="E333" s="28">
        <f>'F4.2'!H330</f>
        <v>0</v>
      </c>
      <c r="F333" s="94">
        <f>'F4.2'!T330</f>
        <v>0</v>
      </c>
      <c r="G333" s="94">
        <f>'F4.2'!AN330</f>
        <v>0</v>
      </c>
      <c r="H333" s="94">
        <f t="shared" si="25"/>
        <v>0</v>
      </c>
      <c r="I333" s="94">
        <f>'F4.2'!U330</f>
        <v>0</v>
      </c>
      <c r="J333" s="94">
        <f>'F4.2'!AO330</f>
        <v>0</v>
      </c>
      <c r="K333" s="94"/>
      <c r="L333" s="94"/>
      <c r="M333" s="94">
        <f t="shared" si="26"/>
        <v>0</v>
      </c>
      <c r="N333" s="94">
        <f t="shared" si="27"/>
        <v>0</v>
      </c>
    </row>
    <row r="334" spans="1:16" ht="15.75" hidden="1" outlineLevel="1" x14ac:dyDescent="0.25">
      <c r="A334" s="29">
        <f>'F4.2'!A331</f>
        <v>0</v>
      </c>
      <c r="B334" s="203" t="str">
        <f>'F4.2'!B331</f>
        <v>IDC</v>
      </c>
      <c r="C334" s="29" t="str">
        <f>'F4.2'!D331</f>
        <v>Yet To Receive Approval</v>
      </c>
      <c r="D334" s="69" t="str">
        <f>IF('F4.2'!F331=0,"-",'F4.2'!F331)</f>
        <v>-</v>
      </c>
      <c r="E334" s="28">
        <f>'F4.2'!H331</f>
        <v>0</v>
      </c>
      <c r="F334" s="94">
        <f>'F4.2'!T331</f>
        <v>0</v>
      </c>
      <c r="G334" s="94">
        <f>'F4.2'!AN331</f>
        <v>0</v>
      </c>
      <c r="H334" s="94">
        <f t="shared" si="25"/>
        <v>0</v>
      </c>
      <c r="I334" s="94">
        <f>'F4.2'!U331</f>
        <v>0</v>
      </c>
      <c r="J334" s="94">
        <f>'F4.2'!AO331</f>
        <v>0</v>
      </c>
      <c r="K334" s="94"/>
      <c r="L334" s="94"/>
      <c r="M334" s="94">
        <f t="shared" si="26"/>
        <v>0</v>
      </c>
      <c r="N334" s="94">
        <f t="shared" si="27"/>
        <v>0</v>
      </c>
      <c r="O334" s="158"/>
      <c r="P334" s="159"/>
    </row>
    <row r="335" spans="1:16" s="57" customFormat="1" ht="47.25" hidden="1" outlineLevel="1" x14ac:dyDescent="0.25">
      <c r="A335" s="25" t="str">
        <f>'F4.2'!A332</f>
        <v>Y13</v>
      </c>
      <c r="B335" s="26" t="str">
        <f>'F4.2'!B332</f>
        <v>Supply &amp; installation of Advanced ESP Controller &amp; Numerical relay at U-7 and DAVR &amp; Up-gradation of Servo valves (ST) for HP-Bypass system at U-5,6,7, CSTPS</v>
      </c>
      <c r="C335" s="25" t="str">
        <f>'F4.2'!D332</f>
        <v>Yet To Receive Approval</v>
      </c>
      <c r="D335" s="69" t="str">
        <f>IF('F4.2'!F332=0,"-",'F4.2'!F332)</f>
        <v>-</v>
      </c>
      <c r="E335" s="28">
        <f>'F4.2'!H332</f>
        <v>0</v>
      </c>
      <c r="F335" s="94">
        <f>'F4.2'!T332</f>
        <v>0</v>
      </c>
      <c r="G335" s="94">
        <f>'F4.2'!AN332</f>
        <v>0</v>
      </c>
      <c r="H335" s="94">
        <f t="shared" si="25"/>
        <v>0</v>
      </c>
      <c r="I335" s="94">
        <f>'F4.2'!U332</f>
        <v>0</v>
      </c>
      <c r="J335" s="94">
        <f>'F4.2'!AO332</f>
        <v>0</v>
      </c>
      <c r="K335" s="94"/>
      <c r="L335" s="94"/>
      <c r="M335" s="94">
        <f t="shared" si="26"/>
        <v>0</v>
      </c>
      <c r="N335" s="94">
        <f t="shared" si="27"/>
        <v>0</v>
      </c>
    </row>
    <row r="336" spans="1:16" ht="47.25" hidden="1" outlineLevel="1" x14ac:dyDescent="0.25">
      <c r="A336" s="29">
        <f>'F4.2'!A333</f>
        <v>0</v>
      </c>
      <c r="B336" s="203" t="str">
        <f>'F4.2'!B333</f>
        <v xml:space="preserve">Scheme1: Supply and installation of advanced ESP Controllers for retrofitting in place of existing Alstom make EPIC-II controllers at ESP U-7 </v>
      </c>
      <c r="C336" s="29" t="str">
        <f>'F4.2'!D333</f>
        <v>Yet To Receive Approval</v>
      </c>
      <c r="D336" s="69" t="str">
        <f>IF('F4.2'!F333=0,"-",'F4.2'!F333)</f>
        <v>-</v>
      </c>
      <c r="E336" s="28">
        <f>'F4.2'!H333</f>
        <v>0</v>
      </c>
      <c r="F336" s="94">
        <f>'F4.2'!T333</f>
        <v>0</v>
      </c>
      <c r="G336" s="94">
        <f>'F4.2'!AN333</f>
        <v>0</v>
      </c>
      <c r="H336" s="94">
        <f t="shared" si="25"/>
        <v>0</v>
      </c>
      <c r="I336" s="94">
        <f>'F4.2'!U333</f>
        <v>0</v>
      </c>
      <c r="J336" s="94">
        <f>'F4.2'!AO333</f>
        <v>0</v>
      </c>
      <c r="K336" s="94"/>
      <c r="L336" s="94"/>
      <c r="M336" s="94">
        <f t="shared" si="26"/>
        <v>0</v>
      </c>
      <c r="N336" s="94">
        <f t="shared" si="27"/>
        <v>0</v>
      </c>
      <c r="O336" s="158"/>
      <c r="P336" s="159"/>
    </row>
    <row r="337" spans="1:16" s="57" customFormat="1" ht="15.75" hidden="1" outlineLevel="1" x14ac:dyDescent="0.25">
      <c r="A337" s="29">
        <f>'F4.2'!A334</f>
        <v>0</v>
      </c>
      <c r="B337" s="203" t="str">
        <f>'F4.2'!B334</f>
        <v>Scheme-2: Supply and installation of DAVR at U-5,6,7</v>
      </c>
      <c r="C337" s="29" t="str">
        <f>'F4.2'!D334</f>
        <v>Yet To Receive Approval</v>
      </c>
      <c r="D337" s="69" t="str">
        <f>IF('F4.2'!F334=0,"-",'F4.2'!F334)</f>
        <v>-</v>
      </c>
      <c r="E337" s="28">
        <f>'F4.2'!H334</f>
        <v>0</v>
      </c>
      <c r="F337" s="94">
        <f>'F4.2'!T334</f>
        <v>0</v>
      </c>
      <c r="G337" s="94">
        <f>'F4.2'!AN334</f>
        <v>0</v>
      </c>
      <c r="H337" s="94">
        <f t="shared" si="25"/>
        <v>0</v>
      </c>
      <c r="I337" s="94">
        <f>'F4.2'!U334</f>
        <v>0</v>
      </c>
      <c r="J337" s="94">
        <f>'F4.2'!AO334</f>
        <v>0</v>
      </c>
      <c r="K337" s="94"/>
      <c r="L337" s="94"/>
      <c r="M337" s="94">
        <f t="shared" si="26"/>
        <v>0</v>
      </c>
      <c r="N337" s="94">
        <f t="shared" si="27"/>
        <v>0</v>
      </c>
    </row>
    <row r="338" spans="1:16" ht="47.25" hidden="1" outlineLevel="1" x14ac:dyDescent="0.25">
      <c r="A338" s="29">
        <f>'F4.2'!A335</f>
        <v>0</v>
      </c>
      <c r="B338" s="203" t="str">
        <f>'F4.2'!B335</f>
        <v>Scheme 3: Supply, installation and commissioning of numerical protection relays with set of auxiliary relays for HT switchgear, Unit-7</v>
      </c>
      <c r="C338" s="29" t="str">
        <f>'F4.2'!D335</f>
        <v>Yet To Receive Approval</v>
      </c>
      <c r="D338" s="69" t="str">
        <f>IF('F4.2'!F335=0,"-",'F4.2'!F335)</f>
        <v>-</v>
      </c>
      <c r="E338" s="28">
        <f>'F4.2'!H335</f>
        <v>0</v>
      </c>
      <c r="F338" s="94">
        <f>'F4.2'!T335</f>
        <v>0</v>
      </c>
      <c r="G338" s="94">
        <f>'F4.2'!AN335</f>
        <v>0</v>
      </c>
      <c r="H338" s="94">
        <f t="shared" si="25"/>
        <v>0</v>
      </c>
      <c r="I338" s="94">
        <f>'F4.2'!U335</f>
        <v>0</v>
      </c>
      <c r="J338" s="94">
        <f>'F4.2'!AO335</f>
        <v>0</v>
      </c>
      <c r="K338" s="94"/>
      <c r="L338" s="94"/>
      <c r="M338" s="94">
        <f t="shared" si="26"/>
        <v>0</v>
      </c>
      <c r="N338" s="94">
        <f t="shared" si="27"/>
        <v>0</v>
      </c>
      <c r="O338" s="158"/>
      <c r="P338" s="159"/>
    </row>
    <row r="339" spans="1:16" s="57" customFormat="1" ht="47.25" hidden="1" outlineLevel="1" x14ac:dyDescent="0.25">
      <c r="A339" s="29">
        <f>'F4.2'!A336</f>
        <v>0</v>
      </c>
      <c r="B339" s="203" t="str">
        <f>'F4.2'!B336</f>
        <v>Scheme 4: Up-gradation of Servo valves (ST) by Proportional valves (PV) &amp; oil unitOV to HV for HP- Bypass system in U-5,6,7</v>
      </c>
      <c r="C339" s="29" t="str">
        <f>'F4.2'!D336</f>
        <v>Yet To Receive Approval</v>
      </c>
      <c r="D339" s="69" t="str">
        <f>IF('F4.2'!F336=0,"-",'F4.2'!F336)</f>
        <v>-</v>
      </c>
      <c r="E339" s="28">
        <f>'F4.2'!H336</f>
        <v>0</v>
      </c>
      <c r="F339" s="94">
        <f>'F4.2'!T336</f>
        <v>0</v>
      </c>
      <c r="G339" s="94">
        <f>'F4.2'!AN336</f>
        <v>0</v>
      </c>
      <c r="H339" s="94">
        <f t="shared" si="25"/>
        <v>0</v>
      </c>
      <c r="I339" s="94">
        <f>'F4.2'!U336</f>
        <v>0</v>
      </c>
      <c r="J339" s="94">
        <f>'F4.2'!AO336</f>
        <v>0</v>
      </c>
      <c r="K339" s="94"/>
      <c r="L339" s="94"/>
      <c r="M339" s="94">
        <f t="shared" si="26"/>
        <v>0</v>
      </c>
      <c r="N339" s="94">
        <f t="shared" si="27"/>
        <v>0</v>
      </c>
    </row>
    <row r="340" spans="1:16" s="57" customFormat="1" ht="15.75" hidden="1" outlineLevel="1" x14ac:dyDescent="0.25">
      <c r="A340" s="29">
        <f>'F4.2'!A337</f>
        <v>0</v>
      </c>
      <c r="B340" s="203" t="str">
        <f>'F4.2'!B337</f>
        <v>IDC</v>
      </c>
      <c r="C340" s="29" t="str">
        <f>'F4.2'!D337</f>
        <v>Yet To Receive Approval</v>
      </c>
      <c r="D340" s="69" t="str">
        <f>IF('F4.2'!F337=0,"-",'F4.2'!F337)</f>
        <v>-</v>
      </c>
      <c r="E340" s="28">
        <f>'F4.2'!H337</f>
        <v>0</v>
      </c>
      <c r="F340" s="94">
        <f>'F4.2'!T337</f>
        <v>0</v>
      </c>
      <c r="G340" s="94">
        <f>'F4.2'!AN337</f>
        <v>0</v>
      </c>
      <c r="H340" s="94">
        <f t="shared" si="25"/>
        <v>0</v>
      </c>
      <c r="I340" s="94">
        <f>'F4.2'!U337</f>
        <v>0</v>
      </c>
      <c r="J340" s="94">
        <f>'F4.2'!AO337</f>
        <v>0</v>
      </c>
      <c r="K340" s="94"/>
      <c r="L340" s="94"/>
      <c r="M340" s="94">
        <f t="shared" si="26"/>
        <v>0</v>
      </c>
      <c r="N340" s="94">
        <f t="shared" si="27"/>
        <v>0</v>
      </c>
    </row>
    <row r="341" spans="1:16" ht="47.25" hidden="1" outlineLevel="1" x14ac:dyDescent="0.25">
      <c r="A341" s="25" t="str">
        <f>'F4.2'!A338</f>
        <v>Y14</v>
      </c>
      <c r="B341" s="26" t="str">
        <f>'F4.2'!B338</f>
        <v>Improvement in Reliability and Life Enhancement of Coal Mill by Refurbishment of Flender make KMS 850 Gear Box of XRP-1043 Coal Mill Unit 5 &amp; 6 at CSTPS, Chandrapur</v>
      </c>
      <c r="C341" s="25" t="str">
        <f>'F4.2'!D338</f>
        <v>Yet To Receive Approval</v>
      </c>
      <c r="D341" s="69" t="str">
        <f>IF('F4.2'!F338=0,"-",'F4.2'!F338)</f>
        <v>-</v>
      </c>
      <c r="E341" s="28">
        <f>'F4.2'!H338</f>
        <v>0</v>
      </c>
      <c r="F341" s="94">
        <f>'F4.2'!T338</f>
        <v>0</v>
      </c>
      <c r="G341" s="94">
        <f>'F4.2'!AN338</f>
        <v>0</v>
      </c>
      <c r="H341" s="94">
        <f t="shared" si="25"/>
        <v>0</v>
      </c>
      <c r="I341" s="94">
        <f>'F4.2'!U338</f>
        <v>0</v>
      </c>
      <c r="J341" s="94">
        <f>'F4.2'!AO338</f>
        <v>0</v>
      </c>
      <c r="K341" s="94"/>
      <c r="L341" s="94"/>
      <c r="M341" s="94">
        <f t="shared" si="26"/>
        <v>0</v>
      </c>
      <c r="N341" s="94">
        <f t="shared" si="27"/>
        <v>0</v>
      </c>
      <c r="O341" s="158"/>
      <c r="P341" s="159"/>
    </row>
    <row r="342" spans="1:16" s="57" customFormat="1" ht="31.5" hidden="1" outlineLevel="1" x14ac:dyDescent="0.25">
      <c r="A342" s="29">
        <f>'F4.2'!A339</f>
        <v>0</v>
      </c>
      <c r="B342" s="203" t="str">
        <f>'F4.2'!B339</f>
        <v>Coal Mill Life Enhancement by Refurbishment of Flender make KMS 850 gear box of XRP-1043 coal mill in Unit-5&amp;6</v>
      </c>
      <c r="C342" s="29" t="str">
        <f>'F4.2'!D339</f>
        <v>Yet To Receive Approval</v>
      </c>
      <c r="D342" s="69" t="str">
        <f>IF('F4.2'!F339=0,"-",'F4.2'!F339)</f>
        <v>-</v>
      </c>
      <c r="E342" s="28">
        <f>'F4.2'!H339</f>
        <v>0</v>
      </c>
      <c r="F342" s="94">
        <f>'F4.2'!T339</f>
        <v>0</v>
      </c>
      <c r="G342" s="94">
        <f>'F4.2'!AN339</f>
        <v>0</v>
      </c>
      <c r="H342" s="94">
        <f t="shared" si="25"/>
        <v>0</v>
      </c>
      <c r="I342" s="94">
        <f>'F4.2'!U339</f>
        <v>0</v>
      </c>
      <c r="J342" s="94">
        <f>'F4.2'!AO339</f>
        <v>0</v>
      </c>
      <c r="K342" s="94"/>
      <c r="L342" s="94"/>
      <c r="M342" s="94">
        <f t="shared" si="26"/>
        <v>0</v>
      </c>
      <c r="N342" s="94">
        <f t="shared" si="27"/>
        <v>0</v>
      </c>
    </row>
    <row r="343" spans="1:16" ht="15.75" hidden="1" outlineLevel="1" x14ac:dyDescent="0.25">
      <c r="A343" s="29">
        <f>'F4.2'!A340</f>
        <v>0</v>
      </c>
      <c r="B343" s="203" t="str">
        <f>'F4.2'!B340</f>
        <v>IDC</v>
      </c>
      <c r="C343" s="29" t="str">
        <f>'F4.2'!D340</f>
        <v>Yet To Receive Approval</v>
      </c>
      <c r="D343" s="69" t="str">
        <f>IF('F4.2'!F340=0,"-",'F4.2'!F340)</f>
        <v>-</v>
      </c>
      <c r="E343" s="28">
        <f>'F4.2'!H340</f>
        <v>0</v>
      </c>
      <c r="F343" s="94">
        <f>'F4.2'!T340</f>
        <v>0</v>
      </c>
      <c r="G343" s="94">
        <f>'F4.2'!AN340</f>
        <v>0</v>
      </c>
      <c r="H343" s="94">
        <f t="shared" si="25"/>
        <v>0</v>
      </c>
      <c r="I343" s="94">
        <f>'F4.2'!U340</f>
        <v>0</v>
      </c>
      <c r="J343" s="94">
        <f>'F4.2'!AO340</f>
        <v>0</v>
      </c>
      <c r="K343" s="94"/>
      <c r="L343" s="94"/>
      <c r="M343" s="94">
        <f t="shared" si="26"/>
        <v>0</v>
      </c>
      <c r="N343" s="94">
        <f t="shared" si="27"/>
        <v>0</v>
      </c>
      <c r="O343" s="158"/>
      <c r="P343" s="159"/>
    </row>
    <row r="344" spans="1:16" s="57" customFormat="1" ht="15.75" hidden="1" outlineLevel="1" x14ac:dyDescent="0.25">
      <c r="A344" s="29">
        <f>'F4.2'!A341</f>
        <v>0</v>
      </c>
      <c r="B344" s="203">
        <f>'F4.2'!B341</f>
        <v>0</v>
      </c>
      <c r="C344" s="29">
        <f>'F4.2'!D341</f>
        <v>0</v>
      </c>
      <c r="D344" s="69" t="str">
        <f>IF('F4.2'!F341=0,"-",'F4.2'!F341)</f>
        <v>-</v>
      </c>
      <c r="E344" s="28">
        <f>'F4.2'!H341</f>
        <v>0</v>
      </c>
      <c r="F344" s="94">
        <f>'F4.2'!T341</f>
        <v>0</v>
      </c>
      <c r="G344" s="94">
        <f>'F4.2'!AN341</f>
        <v>0</v>
      </c>
      <c r="H344" s="94">
        <f t="shared" si="25"/>
        <v>0</v>
      </c>
      <c r="I344" s="94">
        <f>'F4.2'!U341</f>
        <v>0</v>
      </c>
      <c r="J344" s="94">
        <f>'F4.2'!AO341</f>
        <v>0</v>
      </c>
      <c r="K344" s="94"/>
      <c r="L344" s="94"/>
      <c r="M344" s="94">
        <f t="shared" si="26"/>
        <v>0</v>
      </c>
      <c r="N344" s="94">
        <f t="shared" si="27"/>
        <v>0</v>
      </c>
    </row>
    <row r="345" spans="1:16" ht="15.75" hidden="1" outlineLevel="1" x14ac:dyDescent="0.25">
      <c r="A345" s="29">
        <f>'F4.2'!A342</f>
        <v>0</v>
      </c>
      <c r="B345" s="203">
        <f>'F4.2'!B342</f>
        <v>0</v>
      </c>
      <c r="C345" s="29">
        <f>'F4.2'!D342</f>
        <v>0</v>
      </c>
      <c r="D345" s="69" t="str">
        <f>IF('F4.2'!F342=0,"-",'F4.2'!F342)</f>
        <v>-</v>
      </c>
      <c r="E345" s="28">
        <f>'F4.2'!H342</f>
        <v>0</v>
      </c>
      <c r="F345" s="94">
        <f>'F4.2'!T342</f>
        <v>0</v>
      </c>
      <c r="G345" s="94">
        <f>'F4.2'!AN342</f>
        <v>0</v>
      </c>
      <c r="H345" s="94">
        <f t="shared" si="25"/>
        <v>0</v>
      </c>
      <c r="I345" s="94">
        <f>'F4.2'!U342</f>
        <v>0</v>
      </c>
      <c r="J345" s="94">
        <f>'F4.2'!AO342</f>
        <v>0</v>
      </c>
      <c r="K345" s="94"/>
      <c r="L345" s="94"/>
      <c r="M345" s="94">
        <f t="shared" si="26"/>
        <v>0</v>
      </c>
      <c r="N345" s="94">
        <f t="shared" si="27"/>
        <v>0</v>
      </c>
      <c r="O345" s="158"/>
      <c r="P345" s="159"/>
    </row>
    <row r="346" spans="1:16" s="57" customFormat="1" ht="15.75" hidden="1" outlineLevel="1" x14ac:dyDescent="0.25">
      <c r="A346" s="161">
        <f>'F4.2'!A343</f>
        <v>0</v>
      </c>
      <c r="B346" s="167">
        <f>'F4.2'!B343</f>
        <v>0</v>
      </c>
      <c r="C346" s="161">
        <f>'F4.2'!D343</f>
        <v>0</v>
      </c>
      <c r="D346" s="164" t="str">
        <f>IF('F4.2'!F343=0,"-",'F4.2'!F343)</f>
        <v>-</v>
      </c>
      <c r="E346" s="28">
        <f>'F4.2'!H343</f>
        <v>0</v>
      </c>
      <c r="F346" s="94">
        <f>'F4.2'!T343</f>
        <v>0</v>
      </c>
      <c r="G346" s="94">
        <f>'F4.2'!AN343</f>
        <v>0</v>
      </c>
      <c r="H346" s="94">
        <f t="shared" si="25"/>
        <v>0</v>
      </c>
      <c r="I346" s="94">
        <f>'F4.2'!U343</f>
        <v>0</v>
      </c>
      <c r="J346" s="94">
        <f>'F4.2'!AO343</f>
        <v>0</v>
      </c>
      <c r="K346" s="94"/>
      <c r="L346" s="94"/>
      <c r="M346" s="94">
        <f t="shared" si="26"/>
        <v>0</v>
      </c>
      <c r="N346" s="94">
        <f t="shared" si="27"/>
        <v>0</v>
      </c>
    </row>
    <row r="347" spans="1:16" ht="15.75" hidden="1" outlineLevel="1" x14ac:dyDescent="0.25">
      <c r="A347" s="22">
        <f>'F4.2'!A344</f>
        <v>0</v>
      </c>
      <c r="B347" s="24" t="str">
        <f>'F4.2'!B344</f>
        <v>(ii) Yet to be submitted to MERC</v>
      </c>
      <c r="C347" s="22">
        <f>'F4.2'!D344</f>
        <v>0</v>
      </c>
      <c r="D347" s="70" t="str">
        <f>IF('F4.2'!F344=0,"-",'F4.2'!F344)</f>
        <v>-</v>
      </c>
      <c r="E347" s="28">
        <f>'F4.2'!H344</f>
        <v>0</v>
      </c>
      <c r="F347" s="94">
        <f>'F4.2'!T344</f>
        <v>0</v>
      </c>
      <c r="G347" s="94">
        <f>'F4.2'!AN344</f>
        <v>0</v>
      </c>
      <c r="H347" s="94">
        <f t="shared" si="25"/>
        <v>0</v>
      </c>
      <c r="I347" s="94">
        <f>'F4.2'!U344</f>
        <v>0</v>
      </c>
      <c r="J347" s="94">
        <f>'F4.2'!AO344</f>
        <v>0</v>
      </c>
      <c r="K347" s="94"/>
      <c r="L347" s="94"/>
      <c r="M347" s="94">
        <f t="shared" si="26"/>
        <v>0</v>
      </c>
      <c r="N347" s="94">
        <f t="shared" si="27"/>
        <v>0</v>
      </c>
      <c r="O347" s="158"/>
      <c r="P347" s="159"/>
    </row>
    <row r="348" spans="1:16" s="57" customFormat="1" ht="15.75" hidden="1" outlineLevel="1" x14ac:dyDescent="0.25">
      <c r="A348" s="22">
        <f>'F4.2'!A345</f>
        <v>0</v>
      </c>
      <c r="B348" s="24">
        <f>'F4.2'!B345</f>
        <v>0</v>
      </c>
      <c r="C348" s="22">
        <f>'F4.2'!D345</f>
        <v>0</v>
      </c>
      <c r="D348" s="70" t="str">
        <f>IF('F4.2'!F345=0,"-",'F4.2'!F345)</f>
        <v>-</v>
      </c>
      <c r="E348" s="28">
        <f>'F4.2'!H345</f>
        <v>0</v>
      </c>
      <c r="F348" s="94">
        <f>'F4.2'!T345</f>
        <v>0</v>
      </c>
      <c r="G348" s="94">
        <f>'F4.2'!AN345</f>
        <v>0</v>
      </c>
      <c r="H348" s="94">
        <f t="shared" si="25"/>
        <v>0</v>
      </c>
      <c r="I348" s="94">
        <f>'F4.2'!U345</f>
        <v>0</v>
      </c>
      <c r="J348" s="94">
        <f>'F4.2'!AO345</f>
        <v>0</v>
      </c>
      <c r="K348" s="94"/>
      <c r="L348" s="94"/>
      <c r="M348" s="94">
        <f t="shared" si="26"/>
        <v>0</v>
      </c>
      <c r="N348" s="94">
        <f t="shared" si="27"/>
        <v>0</v>
      </c>
    </row>
    <row r="349" spans="1:16" ht="78.75" hidden="1" outlineLevel="1" x14ac:dyDescent="0.25">
      <c r="A349" s="25">
        <f>'F4.2'!A346</f>
        <v>2</v>
      </c>
      <c r="B349" s="26" t="str">
        <f>'F4.2'!B346</f>
        <v>‘Supply, installation, restoration, up-gradation and revamping of Fire Protection Systems viz Fire Hydrant System, Passive Fire Protection System, DV House Construction &amp; Fire Water Spray System at plant &amp; ODP area of Unit-3to9 and CHPs (CHP-A,B,C,&amp;D) of CSTPS, Chandrapur’</v>
      </c>
      <c r="C349" s="184">
        <f>'F4.2'!D346</f>
        <v>0</v>
      </c>
      <c r="D349" s="69" t="str">
        <f>IF('F4.2'!F346=0,"-",'F4.2'!F346)</f>
        <v>-</v>
      </c>
      <c r="E349" s="28">
        <f>'F4.2'!H346</f>
        <v>118.75</v>
      </c>
      <c r="F349" s="94">
        <f>'F4.2'!T346</f>
        <v>0</v>
      </c>
      <c r="G349" s="94">
        <f>'F4.2'!AN346</f>
        <v>0</v>
      </c>
      <c r="H349" s="94">
        <f t="shared" si="25"/>
        <v>0</v>
      </c>
      <c r="I349" s="94">
        <f>'F4.2'!U346</f>
        <v>0</v>
      </c>
      <c r="J349" s="94">
        <f>'F4.2'!AO346</f>
        <v>0</v>
      </c>
      <c r="K349" s="94"/>
      <c r="L349" s="94"/>
      <c r="M349" s="94">
        <f t="shared" si="26"/>
        <v>0</v>
      </c>
      <c r="N349" s="94">
        <f t="shared" si="27"/>
        <v>0</v>
      </c>
      <c r="O349" s="158"/>
      <c r="P349" s="159"/>
    </row>
    <row r="350" spans="1:16" s="57" customFormat="1" ht="78.75" hidden="1" outlineLevel="1" x14ac:dyDescent="0.25">
      <c r="A350" s="169">
        <f>'F4.2'!A347</f>
        <v>0</v>
      </c>
      <c r="B350" s="169" t="str">
        <f>'F4.2'!B347</f>
        <v>‘Supply, installation, restoration, up-gradation and revamping of Fire Protection Systems viz Fire Hydrant System, Passive Fire Protection System, DV House Construction &amp; Fire Water Spray System at plant &amp; ODP area of Unit-3to9 and CHPs (CHP-A,B,C,&amp;D) of CSTPS, Chandrapur’</v>
      </c>
      <c r="C350" s="184">
        <f>'F4.2'!D347</f>
        <v>0</v>
      </c>
      <c r="D350" s="69" t="str">
        <f>IF('F4.2'!F347=0,"-",'F4.2'!F347)</f>
        <v>-</v>
      </c>
      <c r="E350" s="28">
        <f>'F4.2'!H347</f>
        <v>118.75</v>
      </c>
      <c r="F350" s="94">
        <f>'F4.2'!T347</f>
        <v>0</v>
      </c>
      <c r="G350" s="94">
        <f>'F4.2'!AN347</f>
        <v>0</v>
      </c>
      <c r="H350" s="94">
        <f t="shared" si="25"/>
        <v>0</v>
      </c>
      <c r="I350" s="94">
        <f>'F4.2'!U347</f>
        <v>0</v>
      </c>
      <c r="J350" s="94">
        <f>'F4.2'!AO347</f>
        <v>0</v>
      </c>
      <c r="K350" s="94"/>
      <c r="L350" s="94"/>
      <c r="M350" s="94">
        <f t="shared" si="26"/>
        <v>0</v>
      </c>
      <c r="N350" s="94">
        <f t="shared" si="27"/>
        <v>0</v>
      </c>
    </row>
    <row r="351" spans="1:16" ht="63" hidden="1" outlineLevel="1" x14ac:dyDescent="0.25">
      <c r="A351" s="25">
        <f>'F4.2'!A348</f>
        <v>3</v>
      </c>
      <c r="B351" s="26" t="str">
        <f>'F4.2'!B348</f>
        <v>DPR for Fire Detection &amp; Alarm and Protection System from Fire and Providing Rapid Extinguishing Clean Agent (CA) System at Unit -7, Outdoor Plants, CHPs, Service building &amp; Admin Building at CSTPS</v>
      </c>
      <c r="C351" s="184">
        <f>'F4.2'!D348</f>
        <v>0</v>
      </c>
      <c r="D351" s="69" t="str">
        <f>IF('F4.2'!F348=0,"-",'F4.2'!F348)</f>
        <v>-</v>
      </c>
      <c r="E351" s="28">
        <f>'F4.2'!H348</f>
        <v>31.56</v>
      </c>
      <c r="F351" s="94">
        <f>'F4.2'!T348</f>
        <v>0</v>
      </c>
      <c r="G351" s="94">
        <f>'F4.2'!AN348</f>
        <v>0</v>
      </c>
      <c r="H351" s="94">
        <f t="shared" si="25"/>
        <v>0</v>
      </c>
      <c r="I351" s="94">
        <f>'F4.2'!U348</f>
        <v>0</v>
      </c>
      <c r="J351" s="94">
        <f>'F4.2'!AO348</f>
        <v>0</v>
      </c>
      <c r="K351" s="94"/>
      <c r="L351" s="94"/>
      <c r="M351" s="94">
        <f t="shared" si="26"/>
        <v>0</v>
      </c>
      <c r="N351" s="94">
        <f t="shared" si="27"/>
        <v>0</v>
      </c>
      <c r="O351" s="158"/>
      <c r="P351" s="159"/>
    </row>
    <row r="352" spans="1:16" s="57" customFormat="1" ht="63" hidden="1" outlineLevel="1" x14ac:dyDescent="0.25">
      <c r="A352" s="169">
        <f>'F4.2'!A349</f>
        <v>0</v>
      </c>
      <c r="B352" s="169" t="str">
        <f>'F4.2'!B349</f>
        <v>DPR for Fire Detection &amp; Alarm and Protection System from Fire and Providing Rapid Extinguishing Clean Agent (CA) System at Unit -7, Outdoor Plants, CHPs, Service building &amp; Admin Building at CSTPS</v>
      </c>
      <c r="C352" s="184">
        <f>'F4.2'!D349</f>
        <v>0</v>
      </c>
      <c r="D352" s="69" t="str">
        <f>IF('F4.2'!F349=0,"-",'F4.2'!F349)</f>
        <v>-</v>
      </c>
      <c r="E352" s="28">
        <f>'F4.2'!H349</f>
        <v>31.56</v>
      </c>
      <c r="F352" s="94">
        <f>'F4.2'!T349</f>
        <v>0</v>
      </c>
      <c r="G352" s="94">
        <f>'F4.2'!AN349</f>
        <v>0</v>
      </c>
      <c r="H352" s="94">
        <f t="shared" si="25"/>
        <v>0</v>
      </c>
      <c r="I352" s="94">
        <f>'F4.2'!U349</f>
        <v>0</v>
      </c>
      <c r="J352" s="94">
        <f>'F4.2'!AO349</f>
        <v>0</v>
      </c>
      <c r="K352" s="94"/>
      <c r="L352" s="94"/>
      <c r="M352" s="94">
        <f t="shared" si="26"/>
        <v>0</v>
      </c>
      <c r="N352" s="94">
        <f t="shared" si="27"/>
        <v>0</v>
      </c>
    </row>
    <row r="353" spans="1:16" ht="47.25" hidden="1" outlineLevel="1" x14ac:dyDescent="0.25">
      <c r="A353" s="25">
        <f>'F4.2'!A350</f>
        <v>4</v>
      </c>
      <c r="B353" s="26" t="str">
        <f>'F4.2'!B350</f>
        <v>Renovation of various component of bottom opening bogie frame at CSTPS Chandrapur &amp; Provision of Wagon Tippler Safety System in Coal Handling Plant at CSTPS</v>
      </c>
      <c r="C353" s="184">
        <f>'F4.2'!D350</f>
        <v>0</v>
      </c>
      <c r="D353" s="69" t="str">
        <f>IF('F4.2'!F350=0,"-",'F4.2'!F350)</f>
        <v>-</v>
      </c>
      <c r="E353" s="28">
        <f>'F4.2'!H350</f>
        <v>35</v>
      </c>
      <c r="F353" s="94">
        <f>'F4.2'!T350</f>
        <v>0</v>
      </c>
      <c r="G353" s="94">
        <f>'F4.2'!AN350</f>
        <v>0</v>
      </c>
      <c r="H353" s="94">
        <f t="shared" si="25"/>
        <v>0</v>
      </c>
      <c r="I353" s="94">
        <f>'F4.2'!U350</f>
        <v>0</v>
      </c>
      <c r="J353" s="94">
        <f>'F4.2'!AO350</f>
        <v>0</v>
      </c>
      <c r="K353" s="94"/>
      <c r="L353" s="94"/>
      <c r="M353" s="94">
        <f t="shared" si="26"/>
        <v>0</v>
      </c>
      <c r="N353" s="94">
        <f t="shared" si="27"/>
        <v>0</v>
      </c>
      <c r="O353" s="158"/>
      <c r="P353" s="159"/>
    </row>
    <row r="354" spans="1:16" s="57" customFormat="1" ht="47.25" hidden="1" outlineLevel="1" x14ac:dyDescent="0.25">
      <c r="A354" s="169">
        <f>'F4.2'!A351</f>
        <v>0</v>
      </c>
      <c r="B354" s="169" t="str">
        <f>'F4.2'!B351</f>
        <v>Renovation of various component of bottom opening bogie frame at CSTPS Chandrapur &amp; Provision of Wagon Tippler Safety System in Coal Handling Plant at CSTPS</v>
      </c>
      <c r="C354" s="184">
        <f>'F4.2'!D351</f>
        <v>0</v>
      </c>
      <c r="D354" s="69" t="str">
        <f>IF('F4.2'!F351=0,"-",'F4.2'!F351)</f>
        <v>-</v>
      </c>
      <c r="E354" s="28">
        <f>'F4.2'!H351</f>
        <v>35</v>
      </c>
      <c r="F354" s="94">
        <f>'F4.2'!T351</f>
        <v>0</v>
      </c>
      <c r="G354" s="94">
        <f>'F4.2'!AN351</f>
        <v>0</v>
      </c>
      <c r="H354" s="94">
        <f t="shared" si="25"/>
        <v>0</v>
      </c>
      <c r="I354" s="94">
        <f>'F4.2'!U351</f>
        <v>0</v>
      </c>
      <c r="J354" s="94">
        <f>'F4.2'!AO351</f>
        <v>0</v>
      </c>
      <c r="K354" s="94"/>
      <c r="L354" s="94"/>
      <c r="M354" s="94">
        <f t="shared" si="26"/>
        <v>0</v>
      </c>
      <c r="N354" s="94">
        <f t="shared" si="27"/>
        <v>0</v>
      </c>
    </row>
    <row r="355" spans="1:16" ht="47.25" hidden="1" outlineLevel="1" x14ac:dyDescent="0.25">
      <c r="A355" s="25">
        <f>'F4.2'!A352</f>
        <v>5</v>
      </c>
      <c r="B355" s="26" t="str">
        <f>'F4.2'!B352</f>
        <v>Construction of road from CHP Weighbridge to Railway Crossing &amp; provision of Road Under Bridge (RUB) at CSTPS, Chandrapur</v>
      </c>
      <c r="C355" s="184">
        <f>'F4.2'!D352</f>
        <v>0</v>
      </c>
      <c r="D355" s="69" t="str">
        <f>IF('F4.2'!F352=0,"-",'F4.2'!F352)</f>
        <v>-</v>
      </c>
      <c r="E355" s="28">
        <f>'F4.2'!H352</f>
        <v>41.24</v>
      </c>
      <c r="F355" s="94">
        <f>'F4.2'!T352</f>
        <v>0</v>
      </c>
      <c r="G355" s="94">
        <f>'F4.2'!AN352</f>
        <v>0</v>
      </c>
      <c r="H355" s="94">
        <f t="shared" si="25"/>
        <v>0</v>
      </c>
      <c r="I355" s="94">
        <f>'F4.2'!U352</f>
        <v>0</v>
      </c>
      <c r="J355" s="94">
        <f>'F4.2'!AO352</f>
        <v>0</v>
      </c>
      <c r="K355" s="94"/>
      <c r="L355" s="94"/>
      <c r="M355" s="94">
        <f t="shared" si="26"/>
        <v>0</v>
      </c>
      <c r="N355" s="94">
        <f t="shared" si="27"/>
        <v>0</v>
      </c>
      <c r="O355" s="158"/>
      <c r="P355" s="159"/>
    </row>
    <row r="356" spans="1:16" s="57" customFormat="1" ht="31.5" hidden="1" outlineLevel="1" x14ac:dyDescent="0.25">
      <c r="A356" s="169">
        <f>'F4.2'!A353</f>
        <v>0</v>
      </c>
      <c r="B356" s="169" t="str">
        <f>'F4.2'!B353</f>
        <v>Construction of concrete pavement road connecting to CHP weighbridge to Railway crossing at CSTPS, Chandrapur.</v>
      </c>
      <c r="C356" s="184">
        <f>'F4.2'!D353</f>
        <v>0</v>
      </c>
      <c r="D356" s="69" t="str">
        <f>IF('F4.2'!F353=0,"-",'F4.2'!F353)</f>
        <v>-</v>
      </c>
      <c r="E356" s="28">
        <f>'F4.2'!H353</f>
        <v>5.42</v>
      </c>
      <c r="F356" s="94">
        <f>'F4.2'!T353</f>
        <v>0</v>
      </c>
      <c r="G356" s="94">
        <f>'F4.2'!AN353</f>
        <v>0</v>
      </c>
      <c r="H356" s="94">
        <f t="shared" si="25"/>
        <v>0</v>
      </c>
      <c r="I356" s="94">
        <f>'F4.2'!U353</f>
        <v>0</v>
      </c>
      <c r="J356" s="94">
        <f>'F4.2'!AO353</f>
        <v>0</v>
      </c>
      <c r="K356" s="94"/>
      <c r="L356" s="94"/>
      <c r="M356" s="94">
        <f t="shared" si="26"/>
        <v>0</v>
      </c>
      <c r="N356" s="94">
        <f t="shared" si="27"/>
        <v>0</v>
      </c>
    </row>
    <row r="357" spans="1:16" ht="31.5" hidden="1" outlineLevel="1" x14ac:dyDescent="0.25">
      <c r="A357" s="169">
        <f>'F4.2'!A354</f>
        <v>0</v>
      </c>
      <c r="B357" s="169" t="str">
        <f>'F4.2'!B354</f>
        <v>Provision of Road Under Bridge at Vivekanand Nagar Tukum At CSTPS, Chandrapur.</v>
      </c>
      <c r="C357" s="184">
        <f>'F4.2'!D354</f>
        <v>0</v>
      </c>
      <c r="D357" s="69" t="str">
        <f>IF('F4.2'!F354=0,"-",'F4.2'!F354)</f>
        <v>-</v>
      </c>
      <c r="E357" s="28">
        <f>'F4.2'!H354</f>
        <v>35.82</v>
      </c>
      <c r="F357" s="94">
        <f>'F4.2'!T354</f>
        <v>0</v>
      </c>
      <c r="G357" s="94">
        <f>'F4.2'!AN354</f>
        <v>0</v>
      </c>
      <c r="H357" s="94">
        <f t="shared" si="25"/>
        <v>0</v>
      </c>
      <c r="I357" s="94">
        <f>'F4.2'!U354</f>
        <v>0</v>
      </c>
      <c r="J357" s="94">
        <f>'F4.2'!AO354</f>
        <v>0</v>
      </c>
      <c r="K357" s="94"/>
      <c r="L357" s="94"/>
      <c r="M357" s="94">
        <f t="shared" si="26"/>
        <v>0</v>
      </c>
      <c r="N357" s="94">
        <f t="shared" si="27"/>
        <v>0</v>
      </c>
      <c r="O357" s="158"/>
      <c r="P357" s="159"/>
    </row>
    <row r="358" spans="1:16" s="57" customFormat="1" ht="31.5" hidden="1" outlineLevel="1" x14ac:dyDescent="0.25">
      <c r="A358" s="25">
        <f>'F4.2'!A355</f>
        <v>6</v>
      </c>
      <c r="B358" s="26" t="str">
        <f>'F4.2'!B355</f>
        <v>Construction of UCR wall and bed of Neri Nallah at CSTPS, Chandrapur.</v>
      </c>
      <c r="C358" s="184">
        <f>'F4.2'!D355</f>
        <v>0</v>
      </c>
      <c r="D358" s="69" t="str">
        <f>IF('F4.2'!F355=0,"-",'F4.2'!F355)</f>
        <v>-</v>
      </c>
      <c r="E358" s="28">
        <f>'F4.2'!H355</f>
        <v>33.47</v>
      </c>
      <c r="F358" s="94">
        <f>'F4.2'!T355</f>
        <v>0</v>
      </c>
      <c r="G358" s="94">
        <f>'F4.2'!AN355</f>
        <v>0</v>
      </c>
      <c r="H358" s="94">
        <f t="shared" si="25"/>
        <v>0</v>
      </c>
      <c r="I358" s="94">
        <f>'F4.2'!U355</f>
        <v>0</v>
      </c>
      <c r="J358" s="94">
        <f>'F4.2'!AO355</f>
        <v>0</v>
      </c>
      <c r="K358" s="94"/>
      <c r="L358" s="94"/>
      <c r="M358" s="94">
        <f t="shared" si="26"/>
        <v>0</v>
      </c>
      <c r="N358" s="94">
        <f t="shared" si="27"/>
        <v>0</v>
      </c>
    </row>
    <row r="359" spans="1:16" s="57" customFormat="1" ht="31.5" hidden="1" outlineLevel="1" x14ac:dyDescent="0.25">
      <c r="A359" s="169">
        <f>'F4.2'!A356</f>
        <v>0</v>
      </c>
      <c r="B359" s="169" t="str">
        <f>'F4.2'!B356</f>
        <v>Construction of UCR wall and bed of Neri Nallah at CSTPS, Chandrapur.</v>
      </c>
      <c r="C359" s="184">
        <f>'F4.2'!D356</f>
        <v>0</v>
      </c>
      <c r="D359" s="69" t="str">
        <f>IF('F4.2'!F356=0,"-",'F4.2'!F356)</f>
        <v>-</v>
      </c>
      <c r="E359" s="28">
        <f>'F4.2'!H356</f>
        <v>33.47</v>
      </c>
      <c r="F359" s="94">
        <f>'F4.2'!T356</f>
        <v>0</v>
      </c>
      <c r="G359" s="94">
        <f>'F4.2'!AN356</f>
        <v>0</v>
      </c>
      <c r="H359" s="94">
        <f t="shared" si="25"/>
        <v>0</v>
      </c>
      <c r="I359" s="94">
        <f>'F4.2'!U356</f>
        <v>0</v>
      </c>
      <c r="J359" s="94">
        <f>'F4.2'!AO356</f>
        <v>0</v>
      </c>
      <c r="K359" s="94"/>
      <c r="L359" s="94"/>
      <c r="M359" s="94">
        <f t="shared" si="26"/>
        <v>0</v>
      </c>
      <c r="N359" s="94">
        <f t="shared" si="27"/>
        <v>0</v>
      </c>
    </row>
    <row r="360" spans="1:16" ht="47.25" hidden="1" outlineLevel="1" x14ac:dyDescent="0.25">
      <c r="A360" s="25">
        <f>'F4.2'!A357</f>
        <v>7</v>
      </c>
      <c r="B360" s="26" t="str">
        <f>'F4.2'!B357</f>
        <v>Construction of  Concrete Pavement  Road  Connecting to Reject Coal Gate &amp; F point upto  Ash water recovery pump house &amp; F point to CP No- 635 at CSTPS Chandrapur</v>
      </c>
      <c r="C360" s="184">
        <f>'F4.2'!D357</f>
        <v>0</v>
      </c>
      <c r="D360" s="69" t="str">
        <f>IF('F4.2'!F357=0,"-",'F4.2'!F357)</f>
        <v>-</v>
      </c>
      <c r="E360" s="28">
        <f>'F4.2'!H357</f>
        <v>71.5</v>
      </c>
      <c r="F360" s="94">
        <f>'F4.2'!T357</f>
        <v>0</v>
      </c>
      <c r="G360" s="94">
        <f>'F4.2'!AN357</f>
        <v>0</v>
      </c>
      <c r="H360" s="94">
        <f t="shared" si="25"/>
        <v>0</v>
      </c>
      <c r="I360" s="94">
        <f>'F4.2'!U357</f>
        <v>0</v>
      </c>
      <c r="J360" s="94">
        <f>'F4.2'!AO357</f>
        <v>0</v>
      </c>
      <c r="K360" s="94"/>
      <c r="L360" s="94"/>
      <c r="M360" s="94">
        <f t="shared" si="26"/>
        <v>0</v>
      </c>
      <c r="N360" s="94">
        <f t="shared" si="27"/>
        <v>0</v>
      </c>
      <c r="O360" s="158"/>
      <c r="P360" s="159"/>
    </row>
    <row r="361" spans="1:16" s="57" customFormat="1" ht="47.25" hidden="1" outlineLevel="1" x14ac:dyDescent="0.25">
      <c r="A361" s="169">
        <f>'F4.2'!A358</f>
        <v>0</v>
      </c>
      <c r="B361" s="169" t="str">
        <f>'F4.2'!B358</f>
        <v>Construction of  Concrete Pavement  Road  Connecting to Reject Coal Gate &amp; F point upto  Ash water recovery pump house &amp; F point to CP No- 635 at CSTPS Chandrapur</v>
      </c>
      <c r="C361" s="184">
        <f>'F4.2'!D358</f>
        <v>0</v>
      </c>
      <c r="D361" s="69" t="str">
        <f>IF('F4.2'!F358=0,"-",'F4.2'!F358)</f>
        <v>-</v>
      </c>
      <c r="E361" s="28">
        <f>'F4.2'!H358</f>
        <v>71.5</v>
      </c>
      <c r="F361" s="94">
        <f>'F4.2'!T358</f>
        <v>0</v>
      </c>
      <c r="G361" s="94">
        <f>'F4.2'!AN358</f>
        <v>0</v>
      </c>
      <c r="H361" s="94">
        <f t="shared" si="25"/>
        <v>0</v>
      </c>
      <c r="I361" s="94">
        <f>'F4.2'!U358</f>
        <v>0</v>
      </c>
      <c r="J361" s="94">
        <f>'F4.2'!AO358</f>
        <v>0</v>
      </c>
      <c r="K361" s="94"/>
      <c r="L361" s="94"/>
      <c r="M361" s="94">
        <f t="shared" si="26"/>
        <v>0</v>
      </c>
      <c r="N361" s="94">
        <f t="shared" si="27"/>
        <v>0</v>
      </c>
    </row>
    <row r="362" spans="1:16" s="57" customFormat="1" ht="15.75" hidden="1" outlineLevel="1" x14ac:dyDescent="0.25">
      <c r="A362" s="227">
        <f>'F4.2'!A359</f>
        <v>0</v>
      </c>
      <c r="B362" s="227" t="str">
        <f>'F4.2'!B359</f>
        <v>Boiler Maintenance-I</v>
      </c>
      <c r="C362" s="184">
        <f>'F4.2'!D359</f>
        <v>0</v>
      </c>
      <c r="D362" s="69" t="str">
        <f>IF('F4.2'!F359=0,"-",'F4.2'!F359)</f>
        <v>-</v>
      </c>
      <c r="E362" s="28">
        <f>'F4.2'!H359</f>
        <v>0</v>
      </c>
      <c r="F362" s="94">
        <f>'F4.2'!T359</f>
        <v>0</v>
      </c>
      <c r="G362" s="94">
        <f>'F4.2'!AN359</f>
        <v>0</v>
      </c>
      <c r="H362" s="94">
        <f t="shared" si="25"/>
        <v>0</v>
      </c>
      <c r="I362" s="94">
        <f>'F4.2'!U359</f>
        <v>0</v>
      </c>
      <c r="J362" s="94">
        <f>'F4.2'!AO359</f>
        <v>0</v>
      </c>
      <c r="K362" s="94"/>
      <c r="L362" s="94"/>
      <c r="M362" s="94">
        <f t="shared" si="26"/>
        <v>0</v>
      </c>
      <c r="N362" s="94">
        <f t="shared" si="27"/>
        <v>0</v>
      </c>
    </row>
    <row r="363" spans="1:16" ht="15.75" hidden="1" outlineLevel="1" x14ac:dyDescent="0.25">
      <c r="A363" s="25">
        <f>'F4.2'!A360</f>
        <v>1</v>
      </c>
      <c r="B363" s="26" t="str">
        <f>'F4.2'!B360</f>
        <v>DPR for Coal mill improvement</v>
      </c>
      <c r="C363" s="184">
        <f>'F4.2'!D360</f>
        <v>0</v>
      </c>
      <c r="D363" s="69" t="str">
        <f>IF('F4.2'!F360=0,"-",'F4.2'!F360)</f>
        <v>-</v>
      </c>
      <c r="E363" s="28">
        <f>'F4.2'!H360</f>
        <v>54.74</v>
      </c>
      <c r="F363" s="94">
        <f>'F4.2'!T360</f>
        <v>0</v>
      </c>
      <c r="G363" s="94">
        <f>'F4.2'!AN360</f>
        <v>0</v>
      </c>
      <c r="H363" s="94">
        <f t="shared" si="25"/>
        <v>0</v>
      </c>
      <c r="I363" s="94">
        <f>'F4.2'!U360</f>
        <v>0</v>
      </c>
      <c r="J363" s="94">
        <f>'F4.2'!AO360</f>
        <v>0</v>
      </c>
      <c r="K363" s="94"/>
      <c r="L363" s="94"/>
      <c r="M363" s="94">
        <f t="shared" si="26"/>
        <v>0</v>
      </c>
      <c r="N363" s="94">
        <f t="shared" si="27"/>
        <v>0</v>
      </c>
      <c r="O363" s="158"/>
      <c r="P363" s="159"/>
    </row>
    <row r="364" spans="1:16" s="57" customFormat="1" ht="31.5" hidden="1" outlineLevel="1" x14ac:dyDescent="0.25">
      <c r="A364" s="169">
        <f>'F4.2'!A361</f>
        <v>0</v>
      </c>
      <c r="B364" s="169" t="str">
        <f>'F4.2'!B361</f>
        <v>The performance improvement &amp; availability enhancement of coal millsXRP-803 at U#3&amp;4(210MW)CSTPS, Chandrapur</v>
      </c>
      <c r="C364" s="184">
        <f>'F4.2'!D361</f>
        <v>0</v>
      </c>
      <c r="D364" s="69" t="str">
        <f>IF('F4.2'!F361=0,"-",'F4.2'!F361)</f>
        <v>-</v>
      </c>
      <c r="E364" s="28">
        <f>'F4.2'!H361</f>
        <v>18.739999999999998</v>
      </c>
      <c r="F364" s="94">
        <f>'F4.2'!T361</f>
        <v>0</v>
      </c>
      <c r="G364" s="94">
        <f>'F4.2'!AN361</f>
        <v>0</v>
      </c>
      <c r="H364" s="94">
        <f t="shared" ref="H364:H427" si="28">F364-G364</f>
        <v>0</v>
      </c>
      <c r="I364" s="94">
        <f>'F4.2'!U361</f>
        <v>0</v>
      </c>
      <c r="J364" s="94">
        <f>'F4.2'!AO361</f>
        <v>0</v>
      </c>
      <c r="K364" s="94"/>
      <c r="L364" s="94"/>
      <c r="M364" s="94">
        <f t="shared" ref="M364:M427" si="29">SUM(J364:L364)</f>
        <v>0</v>
      </c>
      <c r="N364" s="94">
        <f t="shared" ref="N364:N427" si="30">H364+I364-M364</f>
        <v>0</v>
      </c>
    </row>
    <row r="365" spans="1:16" s="57" customFormat="1" ht="31.5" hidden="1" outlineLevel="1" x14ac:dyDescent="0.25">
      <c r="A365" s="169">
        <f>'F4.2'!A362</f>
        <v>0</v>
      </c>
      <c r="B365" s="169" t="str">
        <f>'F4.2'!B362</f>
        <v>Replacement of Existing Volumetric coal feeders by Rotary Gravimetric coal feeders</v>
      </c>
      <c r="C365" s="184">
        <f>'F4.2'!D362</f>
        <v>0</v>
      </c>
      <c r="D365" s="69" t="str">
        <f>IF('F4.2'!F362=0,"-",'F4.2'!F362)</f>
        <v>-</v>
      </c>
      <c r="E365" s="28">
        <f>'F4.2'!H362</f>
        <v>36</v>
      </c>
      <c r="F365" s="94">
        <f>'F4.2'!T362</f>
        <v>0</v>
      </c>
      <c r="G365" s="94">
        <f>'F4.2'!AN362</f>
        <v>0</v>
      </c>
      <c r="H365" s="94">
        <f t="shared" si="28"/>
        <v>0</v>
      </c>
      <c r="I365" s="94">
        <f>'F4.2'!U362</f>
        <v>0</v>
      </c>
      <c r="J365" s="94">
        <f>'F4.2'!AO362</f>
        <v>0</v>
      </c>
      <c r="K365" s="94"/>
      <c r="L365" s="94"/>
      <c r="M365" s="94">
        <f t="shared" si="29"/>
        <v>0</v>
      </c>
      <c r="N365" s="94">
        <f t="shared" si="30"/>
        <v>0</v>
      </c>
    </row>
    <row r="366" spans="1:16" ht="15.75" hidden="1" outlineLevel="1" x14ac:dyDescent="0.25">
      <c r="A366" s="25">
        <f>'F4.2'!A363</f>
        <v>2</v>
      </c>
      <c r="B366" s="26" t="str">
        <f>'F4.2'!B363</f>
        <v>DPR for APH basket, HRH coil and Valves</v>
      </c>
      <c r="C366" s="29">
        <f>'F4.2'!D363</f>
        <v>0</v>
      </c>
      <c r="D366" s="69" t="str">
        <f>IF('F4.2'!F363=0,"-",'F4.2'!F363)</f>
        <v>-</v>
      </c>
      <c r="E366" s="28">
        <f>'F4.2'!H363</f>
        <v>28.94</v>
      </c>
      <c r="F366" s="94">
        <f>'F4.2'!T363</f>
        <v>0</v>
      </c>
      <c r="G366" s="94">
        <f>'F4.2'!AN363</f>
        <v>0</v>
      </c>
      <c r="H366" s="94">
        <f t="shared" si="28"/>
        <v>0</v>
      </c>
      <c r="I366" s="94">
        <f>'F4.2'!U363</f>
        <v>0</v>
      </c>
      <c r="J366" s="94">
        <f>'F4.2'!AO363</f>
        <v>0</v>
      </c>
      <c r="K366" s="94"/>
      <c r="L366" s="94"/>
      <c r="M366" s="94">
        <f t="shared" si="29"/>
        <v>0</v>
      </c>
      <c r="N366" s="94">
        <f t="shared" si="30"/>
        <v>0</v>
      </c>
      <c r="O366" s="158"/>
      <c r="P366" s="159"/>
    </row>
    <row r="367" spans="1:16" s="57" customFormat="1" ht="31.5" hidden="1" outlineLevel="1" x14ac:dyDescent="0.25">
      <c r="A367" s="169">
        <f>'F4.2'!A364</f>
        <v>0</v>
      </c>
      <c r="B367" s="169" t="str">
        <f>'F4.2'!B364</f>
        <v>Procurement &amp; replacement of APH Basket assemblies at U#3&amp;4,CSTPS, Chandrapur</v>
      </c>
      <c r="C367" s="29">
        <f>'F4.2'!D364</f>
        <v>0</v>
      </c>
      <c r="D367" s="69" t="str">
        <f>IF('F4.2'!F364=0,"-",'F4.2'!F364)</f>
        <v>-</v>
      </c>
      <c r="E367" s="28">
        <f>'F4.2'!H364</f>
        <v>4.9400000000000004</v>
      </c>
      <c r="F367" s="94">
        <f>'F4.2'!T364</f>
        <v>0</v>
      </c>
      <c r="G367" s="94">
        <f>'F4.2'!AN364</f>
        <v>0</v>
      </c>
      <c r="H367" s="94">
        <f t="shared" si="28"/>
        <v>0</v>
      </c>
      <c r="I367" s="94">
        <f>'F4.2'!U364</f>
        <v>0</v>
      </c>
      <c r="J367" s="94">
        <f>'F4.2'!AO364</f>
        <v>0</v>
      </c>
      <c r="K367" s="94"/>
      <c r="L367" s="94"/>
      <c r="M367" s="94">
        <f t="shared" si="29"/>
        <v>0</v>
      </c>
      <c r="N367" s="94">
        <f t="shared" si="30"/>
        <v>0</v>
      </c>
    </row>
    <row r="368" spans="1:16" s="57" customFormat="1" ht="31.5" hidden="1" outlineLevel="1" x14ac:dyDescent="0.25">
      <c r="A368" s="169">
        <f>'F4.2'!A365</f>
        <v>0</v>
      </c>
      <c r="B368" s="169" t="str">
        <f>'F4.2'!B365</f>
        <v>Procurement &amp; replacement of complete HRH coils assembly in U#4</v>
      </c>
      <c r="C368" s="29">
        <f>'F4.2'!D365</f>
        <v>0</v>
      </c>
      <c r="D368" s="69" t="str">
        <f>IF('F4.2'!F365=0,"-",'F4.2'!F365)</f>
        <v>-</v>
      </c>
      <c r="E368" s="28">
        <f>'F4.2'!H365</f>
        <v>24</v>
      </c>
      <c r="F368" s="94">
        <f>'F4.2'!T365</f>
        <v>0</v>
      </c>
      <c r="G368" s="94">
        <f>'F4.2'!AN365</f>
        <v>0</v>
      </c>
      <c r="H368" s="94">
        <f t="shared" si="28"/>
        <v>0</v>
      </c>
      <c r="I368" s="94">
        <f>'F4.2'!U365</f>
        <v>0</v>
      </c>
      <c r="J368" s="94">
        <f>'F4.2'!AO365</f>
        <v>0</v>
      </c>
      <c r="K368" s="94"/>
      <c r="L368" s="94"/>
      <c r="M368" s="94">
        <f t="shared" si="29"/>
        <v>0</v>
      </c>
      <c r="N368" s="94">
        <f t="shared" si="30"/>
        <v>0</v>
      </c>
    </row>
    <row r="369" spans="1:16" ht="15.75" hidden="1" outlineLevel="1" x14ac:dyDescent="0.25">
      <c r="A369" s="25">
        <f>'F4.2'!A366</f>
        <v>3</v>
      </c>
      <c r="B369" s="26" t="str">
        <f>'F4.2'!B366</f>
        <v>DPR for ESP internal and CRH coil</v>
      </c>
      <c r="C369" s="29">
        <f>'F4.2'!D366</f>
        <v>0</v>
      </c>
      <c r="D369" s="69" t="str">
        <f>IF('F4.2'!F366=0,"-",'F4.2'!F366)</f>
        <v>-</v>
      </c>
      <c r="E369" s="28">
        <f>'F4.2'!H366</f>
        <v>45</v>
      </c>
      <c r="F369" s="94">
        <f>'F4.2'!T366</f>
        <v>0</v>
      </c>
      <c r="G369" s="94">
        <f>'F4.2'!AN366</f>
        <v>0</v>
      </c>
      <c r="H369" s="94">
        <f t="shared" si="28"/>
        <v>0</v>
      </c>
      <c r="I369" s="94">
        <f>'F4.2'!U366</f>
        <v>0</v>
      </c>
      <c r="J369" s="94">
        <f>'F4.2'!AO366</f>
        <v>0</v>
      </c>
      <c r="K369" s="94"/>
      <c r="L369" s="94"/>
      <c r="M369" s="94">
        <f t="shared" si="29"/>
        <v>0</v>
      </c>
      <c r="N369" s="94">
        <f t="shared" si="30"/>
        <v>0</v>
      </c>
      <c r="O369" s="158"/>
      <c r="P369" s="159"/>
    </row>
    <row r="370" spans="1:16" s="57" customFormat="1" ht="15.75" hidden="1" outlineLevel="1" x14ac:dyDescent="0.25">
      <c r="A370" s="169">
        <f>'F4.2'!A367</f>
        <v>0</v>
      </c>
      <c r="B370" s="169" t="str">
        <f>'F4.2'!B367</f>
        <v>Replacement of complete internals of ESP U#3&amp;4</v>
      </c>
      <c r="C370" s="29">
        <f>'F4.2'!D367</f>
        <v>0</v>
      </c>
      <c r="D370" s="69" t="str">
        <f>IF('F4.2'!F367=0,"-",'F4.2'!F367)</f>
        <v>-</v>
      </c>
      <c r="E370" s="28">
        <f>'F4.2'!H367</f>
        <v>20</v>
      </c>
      <c r="F370" s="94">
        <f>'F4.2'!T367</f>
        <v>0</v>
      </c>
      <c r="G370" s="94">
        <f>'F4.2'!AN367</f>
        <v>0</v>
      </c>
      <c r="H370" s="94">
        <f t="shared" si="28"/>
        <v>0</v>
      </c>
      <c r="I370" s="94">
        <f>'F4.2'!U367</f>
        <v>0</v>
      </c>
      <c r="J370" s="94">
        <f>'F4.2'!AO367</f>
        <v>0</v>
      </c>
      <c r="K370" s="94"/>
      <c r="L370" s="94"/>
      <c r="M370" s="94">
        <f t="shared" si="29"/>
        <v>0</v>
      </c>
      <c r="N370" s="94">
        <f t="shared" si="30"/>
        <v>0</v>
      </c>
    </row>
    <row r="371" spans="1:16" s="57" customFormat="1" ht="15.75" hidden="1" outlineLevel="1" x14ac:dyDescent="0.25">
      <c r="A371" s="169">
        <f>'F4.2'!A368</f>
        <v>0</v>
      </c>
      <c r="B371" s="169" t="str">
        <f>'F4.2'!B368</f>
        <v xml:space="preserve">Procurement &amp; replacement of CRH coil assemblies in U#3 </v>
      </c>
      <c r="C371" s="29">
        <f>'F4.2'!D368</f>
        <v>0</v>
      </c>
      <c r="D371" s="69" t="str">
        <f>IF('F4.2'!F368=0,"-",'F4.2'!F368)</f>
        <v>-</v>
      </c>
      <c r="E371" s="28">
        <f>'F4.2'!H368</f>
        <v>25</v>
      </c>
      <c r="F371" s="94">
        <f>'F4.2'!T368</f>
        <v>0</v>
      </c>
      <c r="G371" s="94">
        <f>'F4.2'!AN368</f>
        <v>0</v>
      </c>
      <c r="H371" s="94">
        <f t="shared" si="28"/>
        <v>0</v>
      </c>
      <c r="I371" s="94">
        <f>'F4.2'!U368</f>
        <v>0</v>
      </c>
      <c r="J371" s="94">
        <f>'F4.2'!AO368</f>
        <v>0</v>
      </c>
      <c r="K371" s="94"/>
      <c r="L371" s="94"/>
      <c r="M371" s="94">
        <f t="shared" si="29"/>
        <v>0</v>
      </c>
      <c r="N371" s="94">
        <f t="shared" si="30"/>
        <v>0</v>
      </c>
    </row>
    <row r="372" spans="1:16" ht="31.5" hidden="1" outlineLevel="1" x14ac:dyDescent="0.25">
      <c r="A372" s="25">
        <f>'F4.2'!A369</f>
        <v>4</v>
      </c>
      <c r="B372" s="26" t="str">
        <f>'F4.2'!B369</f>
        <v>Procurement &amp; replacement of LTSH &amp; Economiser coil assemblies in U#3</v>
      </c>
      <c r="C372" s="29">
        <f>'F4.2'!D369</f>
        <v>0</v>
      </c>
      <c r="D372" s="69" t="str">
        <f>IF('F4.2'!F369=0,"-",'F4.2'!F369)</f>
        <v>-</v>
      </c>
      <c r="E372" s="28">
        <f>'F4.2'!H369</f>
        <v>30</v>
      </c>
      <c r="F372" s="94">
        <f>'F4.2'!T369</f>
        <v>0</v>
      </c>
      <c r="G372" s="94">
        <f>'F4.2'!AN369</f>
        <v>0</v>
      </c>
      <c r="H372" s="94">
        <f t="shared" si="28"/>
        <v>0</v>
      </c>
      <c r="I372" s="94">
        <f>'F4.2'!U369</f>
        <v>0</v>
      </c>
      <c r="J372" s="94">
        <f>'F4.2'!AO369</f>
        <v>0</v>
      </c>
      <c r="K372" s="94"/>
      <c r="L372" s="94"/>
      <c r="M372" s="94">
        <f t="shared" si="29"/>
        <v>0</v>
      </c>
      <c r="N372" s="94">
        <f t="shared" si="30"/>
        <v>0</v>
      </c>
      <c r="O372" s="158"/>
      <c r="P372" s="159"/>
    </row>
    <row r="373" spans="1:16" s="57" customFormat="1" ht="31.5" hidden="1" outlineLevel="1" x14ac:dyDescent="0.25">
      <c r="A373" s="169">
        <f>'F4.2'!A370</f>
        <v>0</v>
      </c>
      <c r="B373" s="169" t="str">
        <f>'F4.2'!B370</f>
        <v>Procurement &amp; replacement of LTSH &amp; Economiser coil assemblies in U#3</v>
      </c>
      <c r="C373" s="29">
        <f>'F4.2'!D370</f>
        <v>0</v>
      </c>
      <c r="D373" s="69" t="str">
        <f>IF('F4.2'!F370=0,"-",'F4.2'!F370)</f>
        <v>-</v>
      </c>
      <c r="E373" s="28">
        <f>'F4.2'!H370</f>
        <v>30</v>
      </c>
      <c r="F373" s="94">
        <f>'F4.2'!T370</f>
        <v>0</v>
      </c>
      <c r="G373" s="94">
        <f>'F4.2'!AN370</f>
        <v>0</v>
      </c>
      <c r="H373" s="94">
        <f t="shared" si="28"/>
        <v>0</v>
      </c>
      <c r="I373" s="94">
        <f>'F4.2'!U370</f>
        <v>0</v>
      </c>
      <c r="J373" s="94">
        <f>'F4.2'!AO370</f>
        <v>0</v>
      </c>
      <c r="K373" s="94"/>
      <c r="L373" s="94"/>
      <c r="M373" s="94">
        <f t="shared" si="29"/>
        <v>0</v>
      </c>
      <c r="N373" s="94">
        <f t="shared" si="30"/>
        <v>0</v>
      </c>
    </row>
    <row r="374" spans="1:16" s="57" customFormat="1" ht="15.75" hidden="1" outlineLevel="1" x14ac:dyDescent="0.25">
      <c r="A374" s="227">
        <f>'F4.2'!A371</f>
        <v>0</v>
      </c>
      <c r="B374" s="227" t="str">
        <f>'F4.2'!B371</f>
        <v>Turbine Maintenance-I</v>
      </c>
      <c r="C374" s="29">
        <f>'F4.2'!D371</f>
        <v>0</v>
      </c>
      <c r="D374" s="69" t="str">
        <f>IF('F4.2'!F371=0,"-",'F4.2'!F371)</f>
        <v>-</v>
      </c>
      <c r="E374" s="28">
        <f>'F4.2'!H371</f>
        <v>0</v>
      </c>
      <c r="F374" s="94">
        <f>'F4.2'!T371</f>
        <v>0</v>
      </c>
      <c r="G374" s="94">
        <f>'F4.2'!AN371</f>
        <v>0</v>
      </c>
      <c r="H374" s="94">
        <f t="shared" si="28"/>
        <v>0</v>
      </c>
      <c r="I374" s="94">
        <f>'F4.2'!U371</f>
        <v>0</v>
      </c>
      <c r="J374" s="94">
        <f>'F4.2'!AO371</f>
        <v>0</v>
      </c>
      <c r="K374" s="94"/>
      <c r="L374" s="94"/>
      <c r="M374" s="94">
        <f t="shared" si="29"/>
        <v>0</v>
      </c>
      <c r="N374" s="94">
        <f t="shared" si="30"/>
        <v>0</v>
      </c>
    </row>
    <row r="375" spans="1:16" ht="31.5" hidden="1" outlineLevel="1" x14ac:dyDescent="0.25">
      <c r="A375" s="25">
        <f>'F4.2'!A372</f>
        <v>1</v>
      </c>
      <c r="B375" s="26" t="str">
        <f>'F4.2'!B372</f>
        <v>DPR for Vaccuum system improvement and procurment of BFP cartridge</v>
      </c>
      <c r="C375" s="29">
        <f>'F4.2'!D372</f>
        <v>0</v>
      </c>
      <c r="D375" s="69" t="str">
        <f>IF('F4.2'!F372=0,"-",'F4.2'!F372)</f>
        <v>-</v>
      </c>
      <c r="E375" s="28">
        <f>'F4.2'!H372</f>
        <v>35</v>
      </c>
      <c r="F375" s="94">
        <f>'F4.2'!T372</f>
        <v>0</v>
      </c>
      <c r="G375" s="94">
        <f>'F4.2'!AN372</f>
        <v>0</v>
      </c>
      <c r="H375" s="94">
        <f t="shared" si="28"/>
        <v>0</v>
      </c>
      <c r="I375" s="94">
        <f>'F4.2'!U372</f>
        <v>0</v>
      </c>
      <c r="J375" s="94">
        <f>'F4.2'!AO372</f>
        <v>0</v>
      </c>
      <c r="K375" s="94"/>
      <c r="L375" s="94"/>
      <c r="M375" s="94">
        <f t="shared" si="29"/>
        <v>0</v>
      </c>
      <c r="N375" s="94">
        <f t="shared" si="30"/>
        <v>0</v>
      </c>
      <c r="O375" s="158"/>
      <c r="P375" s="159"/>
    </row>
    <row r="376" spans="1:16" s="57" customFormat="1" ht="15.75" hidden="1" outlineLevel="1" x14ac:dyDescent="0.25">
      <c r="A376" s="169">
        <f>'F4.2'!A373</f>
        <v>0</v>
      </c>
      <c r="B376" s="169" t="str">
        <f>'F4.2'!B373</f>
        <v>Condenser vaccuum system improvement</v>
      </c>
      <c r="C376" s="29">
        <f>'F4.2'!D373</f>
        <v>0</v>
      </c>
      <c r="D376" s="69" t="str">
        <f>IF('F4.2'!F373=0,"-",'F4.2'!F373)</f>
        <v>-</v>
      </c>
      <c r="E376" s="28">
        <f>'F4.2'!H373</f>
        <v>16</v>
      </c>
      <c r="F376" s="94">
        <f>'F4.2'!T373</f>
        <v>0</v>
      </c>
      <c r="G376" s="94">
        <f>'F4.2'!AN373</f>
        <v>0</v>
      </c>
      <c r="H376" s="94">
        <f t="shared" si="28"/>
        <v>0</v>
      </c>
      <c r="I376" s="94">
        <f>'F4.2'!U373</f>
        <v>0</v>
      </c>
      <c r="J376" s="94">
        <f>'F4.2'!AO373</f>
        <v>0</v>
      </c>
      <c r="K376" s="94"/>
      <c r="L376" s="94"/>
      <c r="M376" s="94">
        <f t="shared" si="29"/>
        <v>0</v>
      </c>
      <c r="N376" s="94">
        <f t="shared" si="30"/>
        <v>0</v>
      </c>
    </row>
    <row r="377" spans="1:16" s="57" customFormat="1" ht="31.5" hidden="1" outlineLevel="1" x14ac:dyDescent="0.25">
      <c r="A377" s="169">
        <f>'F4.2'!A374</f>
        <v>0</v>
      </c>
      <c r="B377" s="169" t="str">
        <f>'F4.2'!B374</f>
        <v>Procurement of BFP main pump cartridges for 200 KHI/s BHEL pump &amp; Procurment of Voith Hydraulic Coupling R17K for BFP</v>
      </c>
      <c r="C377" s="29">
        <f>'F4.2'!D374</f>
        <v>0</v>
      </c>
      <c r="D377" s="69" t="str">
        <f>IF('F4.2'!F374=0,"-",'F4.2'!F374)</f>
        <v>-</v>
      </c>
      <c r="E377" s="28">
        <f>'F4.2'!H374</f>
        <v>19</v>
      </c>
      <c r="F377" s="94">
        <f>'F4.2'!T374</f>
        <v>0</v>
      </c>
      <c r="G377" s="94">
        <f>'F4.2'!AN374</f>
        <v>0</v>
      </c>
      <c r="H377" s="94">
        <f t="shared" si="28"/>
        <v>0</v>
      </c>
      <c r="I377" s="94">
        <f>'F4.2'!U374</f>
        <v>0</v>
      </c>
      <c r="J377" s="94">
        <f>'F4.2'!AO374</f>
        <v>0</v>
      </c>
      <c r="K377" s="94"/>
      <c r="L377" s="94"/>
      <c r="M377" s="94">
        <f t="shared" si="29"/>
        <v>0</v>
      </c>
      <c r="N377" s="94">
        <f t="shared" si="30"/>
        <v>0</v>
      </c>
    </row>
    <row r="378" spans="1:16" s="57" customFormat="1" ht="15.75" hidden="1" outlineLevel="1" x14ac:dyDescent="0.25">
      <c r="A378" s="25">
        <f>'F4.2'!A375</f>
        <v>2</v>
      </c>
      <c r="B378" s="26" t="str">
        <f>'F4.2'!B375</f>
        <v>WTP-I improvement schemes</v>
      </c>
      <c r="C378" s="29">
        <f>'F4.2'!D375</f>
        <v>0</v>
      </c>
      <c r="D378" s="69" t="str">
        <f>IF('F4.2'!F375=0,"-",'F4.2'!F375)</f>
        <v>-</v>
      </c>
      <c r="E378" s="28">
        <f>'F4.2'!H375</f>
        <v>26</v>
      </c>
      <c r="F378" s="94">
        <f>'F4.2'!T375</f>
        <v>0</v>
      </c>
      <c r="G378" s="94">
        <f>'F4.2'!AN375</f>
        <v>0</v>
      </c>
      <c r="H378" s="94">
        <f t="shared" si="28"/>
        <v>0</v>
      </c>
      <c r="I378" s="94">
        <f>'F4.2'!U375</f>
        <v>0</v>
      </c>
      <c r="J378" s="94">
        <f>'F4.2'!AO375</f>
        <v>0</v>
      </c>
      <c r="K378" s="94"/>
      <c r="L378" s="94"/>
      <c r="M378" s="94">
        <f t="shared" si="29"/>
        <v>0</v>
      </c>
      <c r="N378" s="94">
        <f t="shared" si="30"/>
        <v>0</v>
      </c>
    </row>
    <row r="379" spans="1:16" ht="47.25" hidden="1" outlineLevel="1" x14ac:dyDescent="0.25">
      <c r="A379" s="169">
        <f>'F4.2'!A376</f>
        <v>0</v>
      </c>
      <c r="B379" s="169" t="str">
        <f>'F4.2'!B376</f>
        <v>Replacement of instrument air an service air compressors in Unit 3 &amp; 4, WTP-I with screw type compressors including refrigerant type air dryer system</v>
      </c>
      <c r="C379" s="29">
        <f>'F4.2'!D376</f>
        <v>0</v>
      </c>
      <c r="D379" s="69" t="str">
        <f>IF('F4.2'!F376=0,"-",'F4.2'!F376)</f>
        <v>-</v>
      </c>
      <c r="E379" s="28">
        <f>'F4.2'!H376</f>
        <v>6</v>
      </c>
      <c r="F379" s="94">
        <f>'F4.2'!T376</f>
        <v>0</v>
      </c>
      <c r="G379" s="94">
        <f>'F4.2'!AN376</f>
        <v>0</v>
      </c>
      <c r="H379" s="94">
        <f t="shared" si="28"/>
        <v>0</v>
      </c>
      <c r="I379" s="94">
        <f>'F4.2'!U376</f>
        <v>0</v>
      </c>
      <c r="J379" s="94">
        <f>'F4.2'!AO376</f>
        <v>0</v>
      </c>
      <c r="K379" s="94"/>
      <c r="L379" s="94"/>
      <c r="M379" s="94">
        <f t="shared" si="29"/>
        <v>0</v>
      </c>
      <c r="N379" s="94">
        <f t="shared" si="30"/>
        <v>0</v>
      </c>
      <c r="O379" s="158"/>
      <c r="P379" s="159"/>
    </row>
    <row r="380" spans="1:16" s="57" customFormat="1" ht="31.5" hidden="1" outlineLevel="1" x14ac:dyDescent="0.25">
      <c r="A380" s="169">
        <f>'F4.2'!A377</f>
        <v>0</v>
      </c>
      <c r="B380" s="169" t="str">
        <f>'F4.2'!B377</f>
        <v>Refurbishment of hydrogen compressors at Hydrogen plant WTP-I</v>
      </c>
      <c r="C380" s="29">
        <f>'F4.2'!D377</f>
        <v>0</v>
      </c>
      <c r="D380" s="69" t="str">
        <f>IF('F4.2'!F377=0,"-",'F4.2'!F377)</f>
        <v>-</v>
      </c>
      <c r="E380" s="28">
        <f>'F4.2'!H377</f>
        <v>10</v>
      </c>
      <c r="F380" s="94">
        <f>'F4.2'!T377</f>
        <v>0</v>
      </c>
      <c r="G380" s="94">
        <f>'F4.2'!AN377</f>
        <v>0</v>
      </c>
      <c r="H380" s="94">
        <f t="shared" si="28"/>
        <v>0</v>
      </c>
      <c r="I380" s="94">
        <f>'F4.2'!U377</f>
        <v>0</v>
      </c>
      <c r="J380" s="94">
        <f>'F4.2'!AO377</f>
        <v>0</v>
      </c>
      <c r="K380" s="94"/>
      <c r="L380" s="94"/>
      <c r="M380" s="94">
        <f t="shared" si="29"/>
        <v>0</v>
      </c>
      <c r="N380" s="94">
        <f t="shared" si="30"/>
        <v>0</v>
      </c>
    </row>
    <row r="381" spans="1:16" s="57" customFormat="1" ht="15.75" hidden="1" outlineLevel="1" x14ac:dyDescent="0.25">
      <c r="A381" s="169">
        <f>'F4.2'!A378</f>
        <v>0</v>
      </c>
      <c r="B381" s="169" t="str">
        <f>'F4.2'!B378</f>
        <v>Replacement of Circulating water pumps in Unit 3 &amp; 4</v>
      </c>
      <c r="C381" s="29">
        <f>'F4.2'!D378</f>
        <v>0</v>
      </c>
      <c r="D381" s="69" t="str">
        <f>IF('F4.2'!F378=0,"-",'F4.2'!F378)</f>
        <v>-</v>
      </c>
      <c r="E381" s="28">
        <f>'F4.2'!H378</f>
        <v>10</v>
      </c>
      <c r="F381" s="94">
        <f>'F4.2'!T378</f>
        <v>0</v>
      </c>
      <c r="G381" s="94">
        <f>'F4.2'!AN378</f>
        <v>0</v>
      </c>
      <c r="H381" s="94">
        <f t="shared" si="28"/>
        <v>0</v>
      </c>
      <c r="I381" s="94">
        <f>'F4.2'!U378</f>
        <v>0</v>
      </c>
      <c r="J381" s="94">
        <f>'F4.2'!AO378</f>
        <v>0</v>
      </c>
      <c r="K381" s="94"/>
      <c r="L381" s="94"/>
      <c r="M381" s="94">
        <f t="shared" si="29"/>
        <v>0</v>
      </c>
      <c r="N381" s="94">
        <f t="shared" si="30"/>
        <v>0</v>
      </c>
    </row>
    <row r="382" spans="1:16" s="57" customFormat="1" ht="15.75" hidden="1" outlineLevel="1" x14ac:dyDescent="0.25">
      <c r="A382" s="25">
        <f>'F4.2'!A379</f>
        <v>3</v>
      </c>
      <c r="B382" s="26" t="str">
        <f>'F4.2'!B379</f>
        <v>Procurment of HP valves, CEP Cartridge, GS pump</v>
      </c>
      <c r="C382" s="29">
        <f>'F4.2'!D379</f>
        <v>0</v>
      </c>
      <c r="D382" s="69" t="str">
        <f>IF('F4.2'!F379=0,"-",'F4.2'!F379)</f>
        <v>-</v>
      </c>
      <c r="E382" s="28">
        <f>'F4.2'!H379</f>
        <v>25</v>
      </c>
      <c r="F382" s="94">
        <f>'F4.2'!T379</f>
        <v>0</v>
      </c>
      <c r="G382" s="94">
        <f>'F4.2'!AN379</f>
        <v>0</v>
      </c>
      <c r="H382" s="94">
        <f t="shared" si="28"/>
        <v>0</v>
      </c>
      <c r="I382" s="94">
        <f>'F4.2'!U379</f>
        <v>0</v>
      </c>
      <c r="J382" s="94">
        <f>'F4.2'!AO379</f>
        <v>0</v>
      </c>
      <c r="K382" s="94"/>
      <c r="L382" s="94"/>
      <c r="M382" s="94">
        <f t="shared" si="29"/>
        <v>0</v>
      </c>
      <c r="N382" s="94">
        <f t="shared" si="30"/>
        <v>0</v>
      </c>
    </row>
    <row r="383" spans="1:16" s="57" customFormat="1" ht="15.75" hidden="1" outlineLevel="1" x14ac:dyDescent="0.25">
      <c r="A383" s="169">
        <f>'F4.2'!A380</f>
        <v>0</v>
      </c>
      <c r="B383" s="169" t="str">
        <f>'F4.2'!B380</f>
        <v>Procurement of HP valves for Unit 3 &amp; 4</v>
      </c>
      <c r="C383" s="29">
        <f>'F4.2'!D380</f>
        <v>0</v>
      </c>
      <c r="D383" s="69" t="str">
        <f>IF('F4.2'!F380=0,"-",'F4.2'!F380)</f>
        <v>-</v>
      </c>
      <c r="E383" s="28">
        <f>'F4.2'!H380</f>
        <v>15</v>
      </c>
      <c r="F383" s="94">
        <f>'F4.2'!T380</f>
        <v>0</v>
      </c>
      <c r="G383" s="94">
        <f>'F4.2'!AN380</f>
        <v>0</v>
      </c>
      <c r="H383" s="94">
        <f t="shared" si="28"/>
        <v>0</v>
      </c>
      <c r="I383" s="94">
        <f>'F4.2'!U380</f>
        <v>0</v>
      </c>
      <c r="J383" s="94">
        <f>'F4.2'!AO380</f>
        <v>0</v>
      </c>
      <c r="K383" s="94"/>
      <c r="L383" s="94"/>
      <c r="M383" s="94">
        <f t="shared" si="29"/>
        <v>0</v>
      </c>
      <c r="N383" s="94">
        <f t="shared" si="30"/>
        <v>0</v>
      </c>
    </row>
    <row r="384" spans="1:16" ht="31.5" hidden="1" outlineLevel="1" x14ac:dyDescent="0.25">
      <c r="A384" s="169">
        <f>'F4.2'!A381</f>
        <v>0</v>
      </c>
      <c r="B384" s="169" t="str">
        <f>'F4.2'!B381</f>
        <v>Procurement cartridges for Condensate extraction pump ( Make KSB WKT 150/7)</v>
      </c>
      <c r="C384" s="29">
        <f>'F4.2'!D381</f>
        <v>0</v>
      </c>
      <c r="D384" s="69" t="str">
        <f>IF('F4.2'!F381=0,"-",'F4.2'!F381)</f>
        <v>-</v>
      </c>
      <c r="E384" s="28">
        <f>'F4.2'!H381</f>
        <v>5</v>
      </c>
      <c r="F384" s="94">
        <f>'F4.2'!T381</f>
        <v>0</v>
      </c>
      <c r="G384" s="94">
        <f>'F4.2'!AN381</f>
        <v>0</v>
      </c>
      <c r="H384" s="94">
        <f t="shared" si="28"/>
        <v>0</v>
      </c>
      <c r="I384" s="94">
        <f>'F4.2'!U381</f>
        <v>0</v>
      </c>
      <c r="J384" s="94">
        <f>'F4.2'!AO381</f>
        <v>0</v>
      </c>
      <c r="K384" s="94"/>
      <c r="L384" s="94"/>
      <c r="M384" s="94">
        <f t="shared" si="29"/>
        <v>0</v>
      </c>
      <c r="N384" s="94">
        <f t="shared" si="30"/>
        <v>0</v>
      </c>
      <c r="O384" s="158"/>
      <c r="P384" s="159"/>
    </row>
    <row r="385" spans="1:16" s="57" customFormat="1" ht="31.5" hidden="1" outlineLevel="1" x14ac:dyDescent="0.25">
      <c r="A385" s="169">
        <f>'F4.2'!A382</f>
        <v>0</v>
      </c>
      <c r="B385" s="169" t="str">
        <f>'F4.2'!B382</f>
        <v>Procurement of WPIL make GS pump JTC 24E with pipelines and valves for Unit 3 &amp; 4</v>
      </c>
      <c r="C385" s="29">
        <f>'F4.2'!D382</f>
        <v>0</v>
      </c>
      <c r="D385" s="69" t="str">
        <f>IF('F4.2'!F382=0,"-",'F4.2'!F382)</f>
        <v>-</v>
      </c>
      <c r="E385" s="28">
        <f>'F4.2'!H382</f>
        <v>5</v>
      </c>
      <c r="F385" s="94">
        <f>'F4.2'!T382</f>
        <v>0</v>
      </c>
      <c r="G385" s="94">
        <f>'F4.2'!AN382</f>
        <v>0</v>
      </c>
      <c r="H385" s="94">
        <f t="shared" si="28"/>
        <v>0</v>
      </c>
      <c r="I385" s="94">
        <f>'F4.2'!U382</f>
        <v>0</v>
      </c>
      <c r="J385" s="94">
        <f>'F4.2'!AO382</f>
        <v>0</v>
      </c>
      <c r="K385" s="94"/>
      <c r="L385" s="94"/>
      <c r="M385" s="94">
        <f t="shared" si="29"/>
        <v>0</v>
      </c>
      <c r="N385" s="94">
        <f t="shared" si="30"/>
        <v>0</v>
      </c>
    </row>
    <row r="386" spans="1:16" s="57" customFormat="1" ht="15.75" hidden="1" outlineLevel="1" x14ac:dyDescent="0.25">
      <c r="A386" s="227">
        <f>'F4.2'!A383</f>
        <v>0</v>
      </c>
      <c r="B386" s="227" t="str">
        <f>'F4.2'!B383</f>
        <v>Electrical maintenance -I</v>
      </c>
      <c r="C386" s="29">
        <f>'F4.2'!D383</f>
        <v>0</v>
      </c>
      <c r="D386" s="69" t="str">
        <f>IF('F4.2'!F383=0,"-",'F4.2'!F383)</f>
        <v>-</v>
      </c>
      <c r="E386" s="28">
        <f>'F4.2'!H383</f>
        <v>0</v>
      </c>
      <c r="F386" s="94">
        <f>'F4.2'!T383</f>
        <v>0</v>
      </c>
      <c r="G386" s="94">
        <f>'F4.2'!AN383</f>
        <v>0</v>
      </c>
      <c r="H386" s="94">
        <f t="shared" si="28"/>
        <v>0</v>
      </c>
      <c r="I386" s="94">
        <f>'F4.2'!U383</f>
        <v>0</v>
      </c>
      <c r="J386" s="94">
        <f>'F4.2'!AO383</f>
        <v>0</v>
      </c>
      <c r="K386" s="94"/>
      <c r="L386" s="94"/>
      <c r="M386" s="94">
        <f t="shared" si="29"/>
        <v>0</v>
      </c>
      <c r="N386" s="94">
        <f t="shared" si="30"/>
        <v>0</v>
      </c>
    </row>
    <row r="387" spans="1:16" s="57" customFormat="1" ht="31.5" hidden="1" outlineLevel="1" x14ac:dyDescent="0.25">
      <c r="A387" s="25">
        <f>'F4.2'!A384</f>
        <v>1</v>
      </c>
      <c r="B387" s="26" t="str">
        <f>'F4.2'!B384</f>
        <v>DPR  for colony electrical renovation, switchgear, Energy meter, breaker</v>
      </c>
      <c r="C387" s="29">
        <f>'F4.2'!D384</f>
        <v>0</v>
      </c>
      <c r="D387" s="69" t="str">
        <f>IF('F4.2'!F384=0,"-",'F4.2'!F384)</f>
        <v>-</v>
      </c>
      <c r="E387" s="28">
        <f>'F4.2'!H384</f>
        <v>47.3</v>
      </c>
      <c r="F387" s="94">
        <f>'F4.2'!T384</f>
        <v>0</v>
      </c>
      <c r="G387" s="94">
        <f>'F4.2'!AN384</f>
        <v>0</v>
      </c>
      <c r="H387" s="94">
        <f t="shared" si="28"/>
        <v>0</v>
      </c>
      <c r="I387" s="94">
        <f>'F4.2'!U384</f>
        <v>0</v>
      </c>
      <c r="J387" s="94">
        <f>'F4.2'!AO384</f>
        <v>0</v>
      </c>
      <c r="K387" s="94"/>
      <c r="L387" s="94"/>
      <c r="M387" s="94">
        <f t="shared" si="29"/>
        <v>0</v>
      </c>
      <c r="N387" s="94">
        <f t="shared" si="30"/>
        <v>0</v>
      </c>
    </row>
    <row r="388" spans="1:16" s="57" customFormat="1" ht="15.75" hidden="1" outlineLevel="1" x14ac:dyDescent="0.25">
      <c r="A388" s="169">
        <f>'F4.2'!A385</f>
        <v>0</v>
      </c>
      <c r="B388" s="169" t="str">
        <f>'F4.2'!B385</f>
        <v>Colony electrical renovation</v>
      </c>
      <c r="C388" s="29">
        <f>'F4.2'!D385</f>
        <v>0</v>
      </c>
      <c r="D388" s="69" t="str">
        <f>IF('F4.2'!F385=0,"-",'F4.2'!F385)</f>
        <v>-</v>
      </c>
      <c r="E388" s="28">
        <f>'F4.2'!H385</f>
        <v>47.3</v>
      </c>
      <c r="F388" s="94">
        <f>'F4.2'!T385</f>
        <v>0</v>
      </c>
      <c r="G388" s="94">
        <f>'F4.2'!AN385</f>
        <v>0</v>
      </c>
      <c r="H388" s="94">
        <f t="shared" si="28"/>
        <v>0</v>
      </c>
      <c r="I388" s="94">
        <f>'F4.2'!U385</f>
        <v>0</v>
      </c>
      <c r="J388" s="94">
        <f>'F4.2'!AO385</f>
        <v>0</v>
      </c>
      <c r="K388" s="94"/>
      <c r="L388" s="94"/>
      <c r="M388" s="94">
        <f t="shared" si="29"/>
        <v>0</v>
      </c>
      <c r="N388" s="94">
        <f t="shared" si="30"/>
        <v>0</v>
      </c>
    </row>
    <row r="389" spans="1:16" ht="31.5" hidden="1" outlineLevel="1" x14ac:dyDescent="0.25">
      <c r="A389" s="25">
        <f>'F4.2'!A386</f>
        <v>2</v>
      </c>
      <c r="B389" s="26" t="str">
        <f>'F4.2'!B386</f>
        <v>Electrification and illumination of perimeter wall CSTPS, Chandapur as per IB recomm</v>
      </c>
      <c r="C389" s="29">
        <f>'F4.2'!D386</f>
        <v>0</v>
      </c>
      <c r="D389" s="69" t="str">
        <f>IF('F4.2'!F386=0,"-",'F4.2'!F386)</f>
        <v>-</v>
      </c>
      <c r="E389" s="28">
        <f>'F4.2'!H386</f>
        <v>25.679999999999996</v>
      </c>
      <c r="F389" s="94">
        <f>'F4.2'!T386</f>
        <v>0</v>
      </c>
      <c r="G389" s="94">
        <f>'F4.2'!AN386</f>
        <v>0</v>
      </c>
      <c r="H389" s="94">
        <f t="shared" si="28"/>
        <v>0</v>
      </c>
      <c r="I389" s="94">
        <f>'F4.2'!U386</f>
        <v>0</v>
      </c>
      <c r="J389" s="94">
        <f>'F4.2'!AO386</f>
        <v>0</v>
      </c>
      <c r="K389" s="94"/>
      <c r="L389" s="94"/>
      <c r="M389" s="94">
        <f t="shared" si="29"/>
        <v>0</v>
      </c>
      <c r="N389" s="94">
        <f t="shared" si="30"/>
        <v>0</v>
      </c>
      <c r="O389" s="158"/>
      <c r="P389" s="159"/>
    </row>
    <row r="390" spans="1:16" s="57" customFormat="1" ht="31.5" hidden="1" outlineLevel="1" x14ac:dyDescent="0.25">
      <c r="A390" s="169">
        <f>'F4.2'!A387</f>
        <v>0</v>
      </c>
      <c r="B390" s="169" t="str">
        <f>'F4.2'!B387</f>
        <v>Electrification and illumination of perimeter wall CSTPS, Chandapur</v>
      </c>
      <c r="C390" s="29">
        <f>'F4.2'!D387</f>
        <v>0</v>
      </c>
      <c r="D390" s="69" t="str">
        <f>IF('F4.2'!F387=0,"-",'F4.2'!F387)</f>
        <v>-</v>
      </c>
      <c r="E390" s="28">
        <f>'F4.2'!H387</f>
        <v>12.52</v>
      </c>
      <c r="F390" s="94">
        <f>'F4.2'!T387</f>
        <v>0</v>
      </c>
      <c r="G390" s="94">
        <f>'F4.2'!AN387</f>
        <v>0</v>
      </c>
      <c r="H390" s="94">
        <f t="shared" si="28"/>
        <v>0</v>
      </c>
      <c r="I390" s="94">
        <f>'F4.2'!U387</f>
        <v>0</v>
      </c>
      <c r="J390" s="94">
        <f>'F4.2'!AO387</f>
        <v>0</v>
      </c>
      <c r="K390" s="94"/>
      <c r="L390" s="94"/>
      <c r="M390" s="94">
        <f t="shared" si="29"/>
        <v>0</v>
      </c>
      <c r="N390" s="94">
        <f t="shared" si="30"/>
        <v>0</v>
      </c>
    </row>
    <row r="391" spans="1:16" ht="31.5" hidden="1" outlineLevel="1" x14ac:dyDescent="0.25">
      <c r="A391" s="169">
        <f>'F4.2'!A388</f>
        <v>0</v>
      </c>
      <c r="B391" s="169" t="str">
        <f>'F4.2'!B388</f>
        <v>Replacement of Distibution board, and switchgear at different areas of plant, colony, Dam</v>
      </c>
      <c r="C391" s="29">
        <f>'F4.2'!D388</f>
        <v>0</v>
      </c>
      <c r="D391" s="69" t="str">
        <f>IF('F4.2'!F388=0,"-",'F4.2'!F388)</f>
        <v>-</v>
      </c>
      <c r="E391" s="28">
        <f>'F4.2'!H388</f>
        <v>12.35</v>
      </c>
      <c r="F391" s="94">
        <f>'F4.2'!T388</f>
        <v>0</v>
      </c>
      <c r="G391" s="94">
        <f>'F4.2'!AN388</f>
        <v>0</v>
      </c>
      <c r="H391" s="94">
        <f t="shared" si="28"/>
        <v>0</v>
      </c>
      <c r="I391" s="94">
        <f>'F4.2'!U388</f>
        <v>0</v>
      </c>
      <c r="J391" s="94">
        <f>'F4.2'!AO388</f>
        <v>0</v>
      </c>
      <c r="K391" s="94"/>
      <c r="L391" s="94"/>
      <c r="M391" s="94">
        <f t="shared" si="29"/>
        <v>0</v>
      </c>
      <c r="N391" s="94">
        <f t="shared" si="30"/>
        <v>0</v>
      </c>
      <c r="O391" s="158"/>
      <c r="P391" s="159"/>
    </row>
    <row r="392" spans="1:16" s="57" customFormat="1" ht="15.75" hidden="1" outlineLevel="1" x14ac:dyDescent="0.25">
      <c r="A392" s="169">
        <f>'F4.2'!A389</f>
        <v>0</v>
      </c>
      <c r="B392" s="169" t="str">
        <f>'F4.2'!B389</f>
        <v>Replacement of Energy meter</v>
      </c>
      <c r="C392" s="29">
        <f>'F4.2'!D389</f>
        <v>0</v>
      </c>
      <c r="D392" s="69" t="str">
        <f>IF('F4.2'!F389=0,"-",'F4.2'!F389)</f>
        <v>-</v>
      </c>
      <c r="E392" s="28">
        <f>'F4.2'!H389</f>
        <v>0.81</v>
      </c>
      <c r="F392" s="94">
        <f>'F4.2'!T389</f>
        <v>0</v>
      </c>
      <c r="G392" s="94">
        <f>'F4.2'!AN389</f>
        <v>0</v>
      </c>
      <c r="H392" s="94">
        <f t="shared" si="28"/>
        <v>0</v>
      </c>
      <c r="I392" s="94">
        <f>'F4.2'!U389</f>
        <v>0</v>
      </c>
      <c r="J392" s="94">
        <f>'F4.2'!AO389</f>
        <v>0</v>
      </c>
      <c r="K392" s="94"/>
      <c r="L392" s="94"/>
      <c r="M392" s="94">
        <f t="shared" si="29"/>
        <v>0</v>
      </c>
      <c r="N392" s="94">
        <f t="shared" si="30"/>
        <v>0</v>
      </c>
    </row>
    <row r="393" spans="1:16" ht="47.25" hidden="1" outlineLevel="1" x14ac:dyDescent="0.25">
      <c r="A393" s="25">
        <f>'F4.2'!A390</f>
        <v>3</v>
      </c>
      <c r="B393" s="26" t="str">
        <f>'F4.2'!B390</f>
        <v>Replacement of 400V, 220V, 50V, 26V batteries and its battery chargers at 210MW, Breakers, VFDs at compressor, Watch Tower</v>
      </c>
      <c r="C393" s="29">
        <f>'F4.2'!D390</f>
        <v>0</v>
      </c>
      <c r="D393" s="69" t="str">
        <f>IF('F4.2'!F390=0,"-",'F4.2'!F390)</f>
        <v>-</v>
      </c>
      <c r="E393" s="28">
        <f>'F4.2'!H390</f>
        <v>29</v>
      </c>
      <c r="F393" s="94">
        <f>'F4.2'!T390</f>
        <v>0</v>
      </c>
      <c r="G393" s="94">
        <f>'F4.2'!AN390</f>
        <v>0</v>
      </c>
      <c r="H393" s="94">
        <f t="shared" si="28"/>
        <v>0</v>
      </c>
      <c r="I393" s="94">
        <f>'F4.2'!U390</f>
        <v>0</v>
      </c>
      <c r="J393" s="94">
        <f>'F4.2'!AO390</f>
        <v>0</v>
      </c>
      <c r="K393" s="94"/>
      <c r="L393" s="94"/>
      <c r="M393" s="94">
        <f t="shared" si="29"/>
        <v>0</v>
      </c>
      <c r="N393" s="94">
        <f t="shared" si="30"/>
        <v>0</v>
      </c>
      <c r="O393" s="158"/>
      <c r="P393" s="159"/>
    </row>
    <row r="394" spans="1:16" s="57" customFormat="1" ht="31.5" hidden="1" outlineLevel="1" x14ac:dyDescent="0.25">
      <c r="A394" s="169">
        <f>'F4.2'!A391</f>
        <v>0</v>
      </c>
      <c r="B394" s="169" t="str">
        <f>'F4.2'!B391</f>
        <v>Replacement of 400V, 220V, 50V, 26V batteries and its battery chargers at 210MW, CSTPS.</v>
      </c>
      <c r="C394" s="29">
        <f>'F4.2'!D391</f>
        <v>0</v>
      </c>
      <c r="D394" s="69" t="str">
        <f>IF('F4.2'!F391=0,"-",'F4.2'!F391)</f>
        <v>-</v>
      </c>
      <c r="E394" s="28">
        <f>'F4.2'!H391</f>
        <v>14</v>
      </c>
      <c r="F394" s="94">
        <f>'F4.2'!T391</f>
        <v>0</v>
      </c>
      <c r="G394" s="94">
        <f>'F4.2'!AN391</f>
        <v>0</v>
      </c>
      <c r="H394" s="94">
        <f t="shared" si="28"/>
        <v>0</v>
      </c>
      <c r="I394" s="94">
        <f>'F4.2'!U391</f>
        <v>0</v>
      </c>
      <c r="J394" s="94">
        <f>'F4.2'!AO391</f>
        <v>0</v>
      </c>
      <c r="K394" s="94"/>
      <c r="L394" s="94"/>
      <c r="M394" s="94">
        <f t="shared" si="29"/>
        <v>0</v>
      </c>
      <c r="N394" s="94">
        <f t="shared" si="30"/>
        <v>0</v>
      </c>
    </row>
    <row r="395" spans="1:16" s="57" customFormat="1" ht="15.75" hidden="1" outlineLevel="1" x14ac:dyDescent="0.25">
      <c r="A395" s="169">
        <f>'F4.2'!A392</f>
        <v>0</v>
      </c>
      <c r="B395" s="169" t="str">
        <f>'F4.2'!B392</f>
        <v>Retrofitting of Breakers</v>
      </c>
      <c r="C395" s="29">
        <f>'F4.2'!D392</f>
        <v>0</v>
      </c>
      <c r="D395" s="69" t="str">
        <f>IF('F4.2'!F392=0,"-",'F4.2'!F392)</f>
        <v>-</v>
      </c>
      <c r="E395" s="28">
        <f>'F4.2'!H392</f>
        <v>6.8000000000000007</v>
      </c>
      <c r="F395" s="94">
        <f>'F4.2'!T392</f>
        <v>0</v>
      </c>
      <c r="G395" s="94">
        <f>'F4.2'!AN392</f>
        <v>0</v>
      </c>
      <c r="H395" s="94">
        <f t="shared" si="28"/>
        <v>0</v>
      </c>
      <c r="I395" s="94">
        <f>'F4.2'!U392</f>
        <v>0</v>
      </c>
      <c r="J395" s="94">
        <f>'F4.2'!AO392</f>
        <v>0</v>
      </c>
      <c r="K395" s="94"/>
      <c r="L395" s="94"/>
      <c r="M395" s="94">
        <f t="shared" si="29"/>
        <v>0</v>
      </c>
      <c r="N395" s="94">
        <f t="shared" si="30"/>
        <v>0</v>
      </c>
    </row>
    <row r="396" spans="1:16" ht="47.25" hidden="1" outlineLevel="1" x14ac:dyDescent="0.25">
      <c r="A396" s="169">
        <f>'F4.2'!A393</f>
        <v>0</v>
      </c>
      <c r="B396" s="169" t="str">
        <f>'F4.2'!B393</f>
        <v>supply, installation and commissioning of VFDs at compressor and of soft starters  for clear water pump  at 210MW, CSTPS.</v>
      </c>
      <c r="C396" s="29">
        <f>'F4.2'!D393</f>
        <v>0</v>
      </c>
      <c r="D396" s="69" t="str">
        <f>IF('F4.2'!F393=0,"-",'F4.2'!F393)</f>
        <v>-</v>
      </c>
      <c r="E396" s="28">
        <f>'F4.2'!H393</f>
        <v>1.8</v>
      </c>
      <c r="F396" s="94">
        <f>'F4.2'!T393</f>
        <v>0</v>
      </c>
      <c r="G396" s="94">
        <f>'F4.2'!AN393</f>
        <v>0</v>
      </c>
      <c r="H396" s="94">
        <f t="shared" si="28"/>
        <v>0</v>
      </c>
      <c r="I396" s="94">
        <f>'F4.2'!U393</f>
        <v>0</v>
      </c>
      <c r="J396" s="94">
        <f>'F4.2'!AO393</f>
        <v>0</v>
      </c>
      <c r="K396" s="94"/>
      <c r="L396" s="94"/>
      <c r="M396" s="94">
        <f t="shared" si="29"/>
        <v>0</v>
      </c>
      <c r="N396" s="94">
        <f t="shared" si="30"/>
        <v>0</v>
      </c>
      <c r="O396" s="158"/>
      <c r="P396" s="159"/>
    </row>
    <row r="397" spans="1:16" s="57" customFormat="1" ht="31.5" hidden="1" outlineLevel="1" x14ac:dyDescent="0.25">
      <c r="A397" s="169">
        <f>'F4.2'!A394</f>
        <v>0</v>
      </c>
      <c r="B397" s="169" t="str">
        <f>'F4.2'!B394</f>
        <v>Construction of Watch Tower along periphery compound wall as per IB recommendation at CSTPS, Chandrapur</v>
      </c>
      <c r="C397" s="184">
        <f>'F4.2'!D394</f>
        <v>0</v>
      </c>
      <c r="D397" s="69" t="str">
        <f>IF('F4.2'!F394=0,"-",'F4.2'!F394)</f>
        <v>-</v>
      </c>
      <c r="E397" s="28">
        <f>'F4.2'!H394</f>
        <v>6.4</v>
      </c>
      <c r="F397" s="94">
        <f>'F4.2'!T394</f>
        <v>0</v>
      </c>
      <c r="G397" s="94">
        <f>'F4.2'!AN394</f>
        <v>0</v>
      </c>
      <c r="H397" s="94">
        <f t="shared" si="28"/>
        <v>0</v>
      </c>
      <c r="I397" s="94">
        <f>'F4.2'!U394</f>
        <v>0</v>
      </c>
      <c r="J397" s="94">
        <f>'F4.2'!AO394</f>
        <v>0</v>
      </c>
      <c r="K397" s="94"/>
      <c r="L397" s="94"/>
      <c r="M397" s="94">
        <f t="shared" si="29"/>
        <v>0</v>
      </c>
      <c r="N397" s="94">
        <f t="shared" si="30"/>
        <v>0</v>
      </c>
    </row>
    <row r="398" spans="1:16" ht="15.75" hidden="1" outlineLevel="1" x14ac:dyDescent="0.25">
      <c r="A398" s="227">
        <f>'F4.2'!A395</f>
        <v>0</v>
      </c>
      <c r="B398" s="227" t="str">
        <f>'F4.2'!B395</f>
        <v>TIC</v>
      </c>
      <c r="C398" s="29">
        <f>'F4.2'!D395</f>
        <v>0</v>
      </c>
      <c r="D398" s="69" t="str">
        <f>IF('F4.2'!F395=0,"-",'F4.2'!F395)</f>
        <v>-</v>
      </c>
      <c r="E398" s="28">
        <f>'F4.2'!H395</f>
        <v>0</v>
      </c>
      <c r="F398" s="94">
        <f>'F4.2'!T395</f>
        <v>0</v>
      </c>
      <c r="G398" s="94">
        <f>'F4.2'!AN395</f>
        <v>0</v>
      </c>
      <c r="H398" s="94">
        <f t="shared" si="28"/>
        <v>0</v>
      </c>
      <c r="I398" s="94">
        <f>'F4.2'!U395</f>
        <v>0</v>
      </c>
      <c r="J398" s="94">
        <f>'F4.2'!AO395</f>
        <v>0</v>
      </c>
      <c r="K398" s="94"/>
      <c r="L398" s="94"/>
      <c r="M398" s="94">
        <f t="shared" si="29"/>
        <v>0</v>
      </c>
      <c r="N398" s="94">
        <f t="shared" si="30"/>
        <v>0</v>
      </c>
      <c r="O398" s="158"/>
      <c r="P398" s="159"/>
    </row>
    <row r="399" spans="1:16" s="57" customFormat="1" ht="63" hidden="1" outlineLevel="1" x14ac:dyDescent="0.25">
      <c r="A399" s="25">
        <f>'F4.2'!A396</f>
        <v>1</v>
      </c>
      <c r="B399" s="26" t="str">
        <f>'F4.2'!B396</f>
        <v xml:space="preserve">Up-gradation of complete Instrumentation System including  FSSS System , Soot Blower System, Station C &amp;I System ,Turbine protection system, Turbovisory, HP/LP and PRDS at CSTPS Unit # 3&amp;4 (210 MW) </v>
      </c>
      <c r="C399" s="29">
        <f>'F4.2'!D396</f>
        <v>0</v>
      </c>
      <c r="D399" s="69" t="str">
        <f>IF('F4.2'!F396=0,"-",'F4.2'!F396)</f>
        <v>-</v>
      </c>
      <c r="E399" s="28">
        <f>'F4.2'!H396</f>
        <v>48.607999999999997</v>
      </c>
      <c r="F399" s="94">
        <f>'F4.2'!T396</f>
        <v>0</v>
      </c>
      <c r="G399" s="94">
        <f>'F4.2'!AN396</f>
        <v>0</v>
      </c>
      <c r="H399" s="94">
        <f t="shared" si="28"/>
        <v>0</v>
      </c>
      <c r="I399" s="94">
        <f>'F4.2'!U396</f>
        <v>0</v>
      </c>
      <c r="J399" s="94">
        <f>'F4.2'!AO396</f>
        <v>0</v>
      </c>
      <c r="K399" s="94"/>
      <c r="L399" s="94"/>
      <c r="M399" s="94">
        <f t="shared" si="29"/>
        <v>0</v>
      </c>
      <c r="N399" s="94">
        <f t="shared" si="30"/>
        <v>0</v>
      </c>
    </row>
    <row r="400" spans="1:16" ht="63" hidden="1" outlineLevel="1" x14ac:dyDescent="0.25">
      <c r="A400" s="169">
        <f>'F4.2'!A397</f>
        <v>0</v>
      </c>
      <c r="B400" s="169" t="str">
        <f>'F4.2'!B397</f>
        <v>Up-gradation of complete Instrumentation System including  FSSS System , Soot Blower System, Station C &amp;I System ,Turbine protection system, Turbovisory, HP/LP and PRDS at CSTPS Unit # 3&amp;4 (210 MW)</v>
      </c>
      <c r="C400" s="29">
        <f>'F4.2'!D397</f>
        <v>0</v>
      </c>
      <c r="D400" s="69" t="str">
        <f>IF('F4.2'!F397=0,"-",'F4.2'!F397)</f>
        <v>-</v>
      </c>
      <c r="E400" s="28">
        <f>'F4.2'!H397</f>
        <v>48.607999999999997</v>
      </c>
      <c r="F400" s="94">
        <f>'F4.2'!T397</f>
        <v>0</v>
      </c>
      <c r="G400" s="94">
        <f>'F4.2'!AN397</f>
        <v>0</v>
      </c>
      <c r="H400" s="94">
        <f t="shared" si="28"/>
        <v>0</v>
      </c>
      <c r="I400" s="94">
        <f>'F4.2'!U397</f>
        <v>0</v>
      </c>
      <c r="J400" s="94">
        <f>'F4.2'!AO397</f>
        <v>0</v>
      </c>
      <c r="K400" s="94"/>
      <c r="L400" s="94"/>
      <c r="M400" s="94">
        <f t="shared" si="29"/>
        <v>0</v>
      </c>
      <c r="N400" s="94">
        <f t="shared" si="30"/>
        <v>0</v>
      </c>
      <c r="O400" s="158"/>
      <c r="P400" s="159"/>
    </row>
    <row r="401" spans="1:16" s="57" customFormat="1" ht="78.75" hidden="1" outlineLevel="1" x14ac:dyDescent="0.25">
      <c r="A401" s="25">
        <f>'F4.2'!A398</f>
        <v>2</v>
      </c>
      <c r="B401" s="26" t="str">
        <f>'F4.2'!B398</f>
        <v>Retrofitting/Upgradation of critical control loops by multiloop programmable controllers at Unit #3 &amp; 4, Upgradation of old ACS, PLC, SCADA WTP, FBTS, WTP measuring and instrumentation &amp; other WTP improvement schemes</v>
      </c>
      <c r="C401" s="29">
        <f>'F4.2'!D398</f>
        <v>0</v>
      </c>
      <c r="D401" s="69" t="str">
        <f>IF('F4.2'!F398=0,"-",'F4.2'!F398)</f>
        <v>-</v>
      </c>
      <c r="E401" s="28">
        <f>'F4.2'!H398</f>
        <v>25.39</v>
      </c>
      <c r="F401" s="94">
        <f>'F4.2'!T398</f>
        <v>0</v>
      </c>
      <c r="G401" s="94">
        <f>'F4.2'!AN398</f>
        <v>0</v>
      </c>
      <c r="H401" s="94">
        <f t="shared" si="28"/>
        <v>0</v>
      </c>
      <c r="I401" s="94">
        <f>'F4.2'!U398</f>
        <v>0</v>
      </c>
      <c r="J401" s="94">
        <f>'F4.2'!AO398</f>
        <v>0</v>
      </c>
      <c r="K401" s="94"/>
      <c r="L401" s="94"/>
      <c r="M401" s="94">
        <f t="shared" si="29"/>
        <v>0</v>
      </c>
      <c r="N401" s="94">
        <f t="shared" si="30"/>
        <v>0</v>
      </c>
    </row>
    <row r="402" spans="1:16" ht="31.5" hidden="1" outlineLevel="1" x14ac:dyDescent="0.25">
      <c r="A402" s="169">
        <f>'F4.2'!A399</f>
        <v>0</v>
      </c>
      <c r="B402" s="169" t="str">
        <f>'F4.2'!B399</f>
        <v>Retrofitting/Upgradation of critical control loops by multiloop programmable controllers at Unit #3 &amp; 4 CSTPS,Chandrapur.</v>
      </c>
      <c r="C402" s="29">
        <f>'F4.2'!D399</f>
        <v>0</v>
      </c>
      <c r="D402" s="69" t="str">
        <f>IF('F4.2'!F399=0,"-",'F4.2'!F399)</f>
        <v>-</v>
      </c>
      <c r="E402" s="28">
        <f>'F4.2'!H399</f>
        <v>6</v>
      </c>
      <c r="F402" s="94">
        <f>'F4.2'!T399</f>
        <v>0</v>
      </c>
      <c r="G402" s="94">
        <f>'F4.2'!AN399</f>
        <v>0</v>
      </c>
      <c r="H402" s="94">
        <f t="shared" si="28"/>
        <v>0</v>
      </c>
      <c r="I402" s="94">
        <f>'F4.2'!U399</f>
        <v>0</v>
      </c>
      <c r="J402" s="94">
        <f>'F4.2'!AO399</f>
        <v>0</v>
      </c>
      <c r="K402" s="94"/>
      <c r="L402" s="94"/>
      <c r="M402" s="94">
        <f t="shared" si="29"/>
        <v>0</v>
      </c>
      <c r="N402" s="94">
        <f t="shared" si="30"/>
        <v>0</v>
      </c>
      <c r="O402" s="158"/>
      <c r="P402" s="159"/>
    </row>
    <row r="403" spans="1:16" s="57" customFormat="1" ht="31.5" hidden="1" outlineLevel="1" x14ac:dyDescent="0.25">
      <c r="A403" s="169">
        <f>'F4.2'!A400</f>
        <v>0</v>
      </c>
      <c r="B403" s="169" t="str">
        <f>'F4.2'!B400</f>
        <v>Upgradation of Old control system with PLC and SCADA at WTP  Stg-I of U# 3,4, 8 and 9, CSTPS, Chandrapur.</v>
      </c>
      <c r="C403" s="29">
        <f>'F4.2'!D400</f>
        <v>0</v>
      </c>
      <c r="D403" s="69" t="str">
        <f>IF('F4.2'!F400=0,"-",'F4.2'!F400)</f>
        <v>-</v>
      </c>
      <c r="E403" s="28">
        <f>'F4.2'!H400</f>
        <v>3.89</v>
      </c>
      <c r="F403" s="94">
        <f>'F4.2'!T400</f>
        <v>0</v>
      </c>
      <c r="G403" s="94">
        <f>'F4.2'!AN400</f>
        <v>0</v>
      </c>
      <c r="H403" s="94">
        <f t="shared" si="28"/>
        <v>0</v>
      </c>
      <c r="I403" s="94">
        <f>'F4.2'!U400</f>
        <v>0</v>
      </c>
      <c r="J403" s="94">
        <f>'F4.2'!AO400</f>
        <v>0</v>
      </c>
      <c r="K403" s="94"/>
      <c r="L403" s="94"/>
      <c r="M403" s="94">
        <f t="shared" si="29"/>
        <v>0</v>
      </c>
      <c r="N403" s="94">
        <f t="shared" si="30"/>
        <v>0</v>
      </c>
    </row>
    <row r="404" spans="1:16" ht="47.25" hidden="1" outlineLevel="1" x14ac:dyDescent="0.25">
      <c r="A404" s="169">
        <f>'F4.2'!A401</f>
        <v>0</v>
      </c>
      <c r="B404" s="169" t="str">
        <f>'F4.2'!B401</f>
        <v xml:space="preserve">Supply &amp; commissioning of advanced Microprocessor based Fast Bus Transfer Scheme for Stage-II Unit 3&amp;4, CSTPS, Chandrapur. </v>
      </c>
      <c r="C404" s="29">
        <f>'F4.2'!D401</f>
        <v>0</v>
      </c>
      <c r="D404" s="69" t="str">
        <f>IF('F4.2'!F401=0,"-",'F4.2'!F401)</f>
        <v>-</v>
      </c>
      <c r="E404" s="28">
        <f>'F4.2'!H401</f>
        <v>3</v>
      </c>
      <c r="F404" s="94">
        <f>'F4.2'!T401</f>
        <v>0</v>
      </c>
      <c r="G404" s="94">
        <f>'F4.2'!AN401</f>
        <v>0</v>
      </c>
      <c r="H404" s="94">
        <f t="shared" si="28"/>
        <v>0</v>
      </c>
      <c r="I404" s="94">
        <f>'F4.2'!U401</f>
        <v>0</v>
      </c>
      <c r="J404" s="94">
        <f>'F4.2'!AO401</f>
        <v>0</v>
      </c>
      <c r="K404" s="94"/>
      <c r="L404" s="94"/>
      <c r="M404" s="94">
        <f t="shared" si="29"/>
        <v>0</v>
      </c>
      <c r="N404" s="94">
        <f t="shared" si="30"/>
        <v>0</v>
      </c>
      <c r="O404" s="158"/>
      <c r="P404" s="159"/>
    </row>
    <row r="405" spans="1:16" s="57" customFormat="1" ht="31.5" hidden="1" outlineLevel="1" x14ac:dyDescent="0.25">
      <c r="A405" s="169">
        <f>'F4.2'!A402</f>
        <v>0</v>
      </c>
      <c r="B405" s="169" t="str">
        <f>'F4.2'!B402</f>
        <v>Upgradation of Measuring &amp; Instrumentation of  WTP  Stg-I of U# 3,4, 8 and 9, CSTPS, Chandrapur.</v>
      </c>
      <c r="C405" s="29">
        <f>'F4.2'!D402</f>
        <v>0</v>
      </c>
      <c r="D405" s="69" t="str">
        <f>IF('F4.2'!F402=0,"-",'F4.2'!F402)</f>
        <v>-</v>
      </c>
      <c r="E405" s="28">
        <f>'F4.2'!H402</f>
        <v>3.5</v>
      </c>
      <c r="F405" s="94">
        <f>'F4.2'!T402</f>
        <v>0</v>
      </c>
      <c r="G405" s="94">
        <f>'F4.2'!AN402</f>
        <v>0</v>
      </c>
      <c r="H405" s="94">
        <f t="shared" si="28"/>
        <v>0</v>
      </c>
      <c r="I405" s="94">
        <f>'F4.2'!U402</f>
        <v>0</v>
      </c>
      <c r="J405" s="94">
        <f>'F4.2'!AO402</f>
        <v>0</v>
      </c>
      <c r="K405" s="94"/>
      <c r="L405" s="94"/>
      <c r="M405" s="94">
        <f t="shared" si="29"/>
        <v>0</v>
      </c>
      <c r="N405" s="94">
        <f t="shared" si="30"/>
        <v>0</v>
      </c>
    </row>
    <row r="406" spans="1:16" ht="31.5" hidden="1" outlineLevel="1" x14ac:dyDescent="0.25">
      <c r="A406" s="169">
        <f>'F4.2'!A403</f>
        <v>0</v>
      </c>
      <c r="B406" s="169" t="str">
        <f>'F4.2'!B403</f>
        <v>Upgradation of Ash Level Monitoring System at ESP/Eco / AHP Ash Hoppers at U# 3,4 CSTPS, Chandrapur.</v>
      </c>
      <c r="C406" s="29">
        <f>'F4.2'!D403</f>
        <v>0</v>
      </c>
      <c r="D406" s="69" t="str">
        <f>IF('F4.2'!F403=0,"-",'F4.2'!F403)</f>
        <v>-</v>
      </c>
      <c r="E406" s="28">
        <f>'F4.2'!H403</f>
        <v>3</v>
      </c>
      <c r="F406" s="94">
        <f>'F4.2'!T403</f>
        <v>0</v>
      </c>
      <c r="G406" s="94">
        <f>'F4.2'!AN403</f>
        <v>0</v>
      </c>
      <c r="H406" s="94">
        <f t="shared" si="28"/>
        <v>0</v>
      </c>
      <c r="I406" s="94">
        <f>'F4.2'!U403</f>
        <v>0</v>
      </c>
      <c r="J406" s="94">
        <f>'F4.2'!AO403</f>
        <v>0</v>
      </c>
      <c r="K406" s="94"/>
      <c r="L406" s="94"/>
      <c r="M406" s="94">
        <f t="shared" si="29"/>
        <v>0</v>
      </c>
      <c r="N406" s="94">
        <f t="shared" si="30"/>
        <v>0</v>
      </c>
      <c r="O406" s="158"/>
      <c r="P406" s="159"/>
    </row>
    <row r="407" spans="1:16" s="57" customFormat="1" ht="31.5" hidden="1" outlineLevel="1" x14ac:dyDescent="0.25">
      <c r="A407" s="169">
        <f>'F4.2'!A404</f>
        <v>0</v>
      </c>
      <c r="B407" s="169" t="str">
        <f>'F4.2'!B404</f>
        <v>Upgradation of Obsolete Electromechanical Protection Relays to advanced Numeric Relays Installed at WTP - I</v>
      </c>
      <c r="C407" s="29">
        <f>'F4.2'!D404</f>
        <v>0</v>
      </c>
      <c r="D407" s="69" t="str">
        <f>IF('F4.2'!F404=0,"-",'F4.2'!F404)</f>
        <v>-</v>
      </c>
      <c r="E407" s="28">
        <f>'F4.2'!H404</f>
        <v>3</v>
      </c>
      <c r="F407" s="94">
        <f>'F4.2'!T404</f>
        <v>0</v>
      </c>
      <c r="G407" s="94">
        <f>'F4.2'!AN404</f>
        <v>0</v>
      </c>
      <c r="H407" s="94">
        <f t="shared" si="28"/>
        <v>0</v>
      </c>
      <c r="I407" s="94">
        <f>'F4.2'!U404</f>
        <v>0</v>
      </c>
      <c r="J407" s="94">
        <f>'F4.2'!AO404</f>
        <v>0</v>
      </c>
      <c r="K407" s="94"/>
      <c r="L407" s="94"/>
      <c r="M407" s="94">
        <f t="shared" si="29"/>
        <v>0</v>
      </c>
      <c r="N407" s="94">
        <f t="shared" si="30"/>
        <v>0</v>
      </c>
    </row>
    <row r="408" spans="1:16" s="57" customFormat="1" ht="31.5" hidden="1" outlineLevel="1" x14ac:dyDescent="0.25">
      <c r="A408" s="169">
        <f>'F4.2'!A405</f>
        <v>0</v>
      </c>
      <c r="B408" s="169" t="str">
        <f>'F4.2'!B405</f>
        <v>Upgardation of BPF Scoop with electrical actuators at U#3 &amp; 4 CSTPS, Chandrapur.</v>
      </c>
      <c r="C408" s="29">
        <f>'F4.2'!D405</f>
        <v>0</v>
      </c>
      <c r="D408" s="69" t="str">
        <f>IF('F4.2'!F405=0,"-",'F4.2'!F405)</f>
        <v>-</v>
      </c>
      <c r="E408" s="28">
        <f>'F4.2'!H405</f>
        <v>3</v>
      </c>
      <c r="F408" s="94">
        <f>'F4.2'!T405</f>
        <v>0</v>
      </c>
      <c r="G408" s="94">
        <f>'F4.2'!AN405</f>
        <v>0</v>
      </c>
      <c r="H408" s="94">
        <f t="shared" si="28"/>
        <v>0</v>
      </c>
      <c r="I408" s="94">
        <f>'F4.2'!U405</f>
        <v>0</v>
      </c>
      <c r="J408" s="94">
        <f>'F4.2'!AO405</f>
        <v>0</v>
      </c>
      <c r="K408" s="94"/>
      <c r="L408" s="94"/>
      <c r="M408" s="94">
        <f t="shared" si="29"/>
        <v>0</v>
      </c>
      <c r="N408" s="94">
        <f t="shared" si="30"/>
        <v>0</v>
      </c>
    </row>
    <row r="409" spans="1:16" ht="47.25" hidden="1" outlineLevel="1" x14ac:dyDescent="0.25">
      <c r="A409" s="25">
        <f>'F4.2'!A406</f>
        <v>3</v>
      </c>
      <c r="B409" s="26" t="str">
        <f>'F4.2'!B406</f>
        <v xml:space="preserve">Upgradation of Measuring Instruments, Final Control Elements and Control System for Unit #3/4, WTP, AHP CSTPS Chandrapur </v>
      </c>
      <c r="C409" s="29">
        <f>'F4.2'!D406</f>
        <v>0</v>
      </c>
      <c r="D409" s="69" t="str">
        <f>IF('F4.2'!F406=0,"-",'F4.2'!F406)</f>
        <v>-</v>
      </c>
      <c r="E409" s="28">
        <f>'F4.2'!H406</f>
        <v>30</v>
      </c>
      <c r="F409" s="94">
        <f>'F4.2'!T406</f>
        <v>0</v>
      </c>
      <c r="G409" s="94">
        <f>'F4.2'!AN406</f>
        <v>0</v>
      </c>
      <c r="H409" s="94">
        <f t="shared" si="28"/>
        <v>0</v>
      </c>
      <c r="I409" s="94">
        <f>'F4.2'!U406</f>
        <v>0</v>
      </c>
      <c r="J409" s="94">
        <f>'F4.2'!AO406</f>
        <v>0</v>
      </c>
      <c r="K409" s="94"/>
      <c r="L409" s="94"/>
      <c r="M409" s="94">
        <f t="shared" si="29"/>
        <v>0</v>
      </c>
      <c r="N409" s="94">
        <f t="shared" si="30"/>
        <v>0</v>
      </c>
      <c r="O409" s="158"/>
      <c r="P409" s="159"/>
    </row>
    <row r="410" spans="1:16" s="57" customFormat="1" ht="47.25" hidden="1" outlineLevel="1" x14ac:dyDescent="0.25">
      <c r="A410" s="169">
        <f>'F4.2'!A407</f>
        <v>0</v>
      </c>
      <c r="B410" s="169" t="str">
        <f>'F4.2'!B407</f>
        <v xml:space="preserve">Upgradation of Measuring Instruments, Final Control Elements and Control System for Unit #3/4, WTP, AHP CSTPS Chandrapur </v>
      </c>
      <c r="C410" s="29">
        <f>'F4.2'!D407</f>
        <v>0</v>
      </c>
      <c r="D410" s="69" t="str">
        <f>IF('F4.2'!F407=0,"-",'F4.2'!F407)</f>
        <v>-</v>
      </c>
      <c r="E410" s="28">
        <f>'F4.2'!H407</f>
        <v>30</v>
      </c>
      <c r="F410" s="94">
        <f>'F4.2'!T407</f>
        <v>0</v>
      </c>
      <c r="G410" s="94">
        <f>'F4.2'!AN407</f>
        <v>0</v>
      </c>
      <c r="H410" s="94">
        <f t="shared" si="28"/>
        <v>0</v>
      </c>
      <c r="I410" s="94">
        <f>'F4.2'!U407</f>
        <v>0</v>
      </c>
      <c r="J410" s="94">
        <f>'F4.2'!AO407</f>
        <v>0</v>
      </c>
      <c r="K410" s="94"/>
      <c r="L410" s="94"/>
      <c r="M410" s="94">
        <f t="shared" si="29"/>
        <v>0</v>
      </c>
      <c r="N410" s="94">
        <f t="shared" si="30"/>
        <v>0</v>
      </c>
    </row>
    <row r="411" spans="1:16" ht="31.5" hidden="1" outlineLevel="1" x14ac:dyDescent="0.25">
      <c r="A411" s="25">
        <f>'F4.2'!A408</f>
        <v>4</v>
      </c>
      <c r="B411" s="26" t="str">
        <f>'F4.2'!B408</f>
        <v>Installation Errection and commissioning of Solar System for Electrical Suppy to CSTPS Colony.</v>
      </c>
      <c r="C411" s="29">
        <f>'F4.2'!D408</f>
        <v>0</v>
      </c>
      <c r="D411" s="69" t="str">
        <f>IF('F4.2'!F408=0,"-",'F4.2'!F408)</f>
        <v>-</v>
      </c>
      <c r="E411" s="28">
        <f>'F4.2'!H408</f>
        <v>60</v>
      </c>
      <c r="F411" s="94">
        <f>'F4.2'!T408</f>
        <v>0</v>
      </c>
      <c r="G411" s="94">
        <f>'F4.2'!AN408</f>
        <v>0</v>
      </c>
      <c r="H411" s="94">
        <f t="shared" si="28"/>
        <v>0</v>
      </c>
      <c r="I411" s="94">
        <f>'F4.2'!U408</f>
        <v>0</v>
      </c>
      <c r="J411" s="94">
        <f>'F4.2'!AO408</f>
        <v>0</v>
      </c>
      <c r="K411" s="94"/>
      <c r="L411" s="94"/>
      <c r="M411" s="94">
        <f t="shared" si="29"/>
        <v>0</v>
      </c>
      <c r="N411" s="94">
        <f t="shared" si="30"/>
        <v>0</v>
      </c>
      <c r="O411" s="158"/>
      <c r="P411" s="159"/>
    </row>
    <row r="412" spans="1:16" s="57" customFormat="1" ht="31.5" hidden="1" outlineLevel="1" x14ac:dyDescent="0.25">
      <c r="A412" s="169">
        <f>'F4.2'!A409</f>
        <v>0</v>
      </c>
      <c r="B412" s="169" t="str">
        <f>'F4.2'!B409</f>
        <v>Installation Errection and commissioning of Solar System for Electrical Suppy to CSTPS Colony.</v>
      </c>
      <c r="C412" s="29">
        <f>'F4.2'!D409</f>
        <v>0</v>
      </c>
      <c r="D412" s="69" t="str">
        <f>IF('F4.2'!F409=0,"-",'F4.2'!F409)</f>
        <v>-</v>
      </c>
      <c r="E412" s="28">
        <f>'F4.2'!H409</f>
        <v>60</v>
      </c>
      <c r="F412" s="94">
        <f>'F4.2'!T409</f>
        <v>0</v>
      </c>
      <c r="G412" s="94">
        <f>'F4.2'!AN409</f>
        <v>0</v>
      </c>
      <c r="H412" s="94">
        <f t="shared" si="28"/>
        <v>0</v>
      </c>
      <c r="I412" s="94">
        <f>'F4.2'!U409</f>
        <v>0</v>
      </c>
      <c r="J412" s="94">
        <f>'F4.2'!AO409</f>
        <v>0</v>
      </c>
      <c r="K412" s="94"/>
      <c r="L412" s="94"/>
      <c r="M412" s="94">
        <f t="shared" si="29"/>
        <v>0</v>
      </c>
      <c r="N412" s="94">
        <f t="shared" si="30"/>
        <v>0</v>
      </c>
    </row>
    <row r="413" spans="1:16" ht="15.75" hidden="1" outlineLevel="1" x14ac:dyDescent="0.25">
      <c r="A413" s="25">
        <f>'F4.2'!A410</f>
        <v>5</v>
      </c>
      <c r="B413" s="26" t="str">
        <f>'F4.2'!B410</f>
        <v>Rejuvenation of WTP-I</v>
      </c>
      <c r="C413" s="29">
        <f>'F4.2'!D410</f>
        <v>0</v>
      </c>
      <c r="D413" s="69" t="str">
        <f>IF('F4.2'!F410=0,"-",'F4.2'!F410)</f>
        <v>-</v>
      </c>
      <c r="E413" s="28">
        <f>'F4.2'!H410</f>
        <v>26.4</v>
      </c>
      <c r="F413" s="94">
        <f>'F4.2'!T410</f>
        <v>0</v>
      </c>
      <c r="G413" s="94">
        <f>'F4.2'!AN410</f>
        <v>0</v>
      </c>
      <c r="H413" s="94">
        <f t="shared" si="28"/>
        <v>0</v>
      </c>
      <c r="I413" s="94">
        <f>'F4.2'!U410</f>
        <v>0</v>
      </c>
      <c r="J413" s="94">
        <f>'F4.2'!AO410</f>
        <v>0</v>
      </c>
      <c r="K413" s="94"/>
      <c r="L413" s="94"/>
      <c r="M413" s="94">
        <f t="shared" si="29"/>
        <v>0</v>
      </c>
      <c r="N413" s="94">
        <f t="shared" si="30"/>
        <v>0</v>
      </c>
      <c r="O413" s="158"/>
      <c r="P413" s="159"/>
    </row>
    <row r="414" spans="1:16" s="57" customFormat="1" ht="31.5" hidden="1" outlineLevel="1" x14ac:dyDescent="0.25">
      <c r="A414" s="169">
        <f>'F4.2'!A411</f>
        <v>0</v>
      </c>
      <c r="B414" s="169" t="str">
        <f>'F4.2'!B411</f>
        <v>Repairing rejuvenation with upgradation of rapid gravity sand filters under drain system.</v>
      </c>
      <c r="C414" s="29">
        <f>'F4.2'!D411</f>
        <v>0</v>
      </c>
      <c r="D414" s="69" t="str">
        <f>IF('F4.2'!F411=0,"-",'F4.2'!F411)</f>
        <v>-</v>
      </c>
      <c r="E414" s="28">
        <f>'F4.2'!H411</f>
        <v>8.1999999999999993</v>
      </c>
      <c r="F414" s="94">
        <f>'F4.2'!T411</f>
        <v>0</v>
      </c>
      <c r="G414" s="94">
        <f>'F4.2'!AN411</f>
        <v>0</v>
      </c>
      <c r="H414" s="94">
        <f t="shared" si="28"/>
        <v>0</v>
      </c>
      <c r="I414" s="94">
        <f>'F4.2'!U411</f>
        <v>0</v>
      </c>
      <c r="J414" s="94">
        <f>'F4.2'!AO411</f>
        <v>0</v>
      </c>
      <c r="K414" s="94"/>
      <c r="L414" s="94"/>
      <c r="M414" s="94">
        <f t="shared" si="29"/>
        <v>0</v>
      </c>
      <c r="N414" s="94">
        <f t="shared" si="30"/>
        <v>0</v>
      </c>
    </row>
    <row r="415" spans="1:16" ht="31.5" hidden="1" outlineLevel="1" x14ac:dyDescent="0.25">
      <c r="A415" s="169">
        <f>'F4.2'!A412</f>
        <v>0</v>
      </c>
      <c r="B415" s="169" t="str">
        <f>'F4.2'!B412</f>
        <v>Repairing &amp; reconditioning of NDM clarifier of 27 Mtr dia &amp; DM clarifier of 15 mtr dia.</v>
      </c>
      <c r="C415" s="29">
        <f>'F4.2'!D412</f>
        <v>0</v>
      </c>
      <c r="D415" s="69" t="str">
        <f>IF('F4.2'!F412=0,"-",'F4.2'!F412)</f>
        <v>-</v>
      </c>
      <c r="E415" s="28">
        <f>'F4.2'!H412</f>
        <v>2.4500000000000002</v>
      </c>
      <c r="F415" s="94">
        <f>'F4.2'!T412</f>
        <v>0</v>
      </c>
      <c r="G415" s="94">
        <f>'F4.2'!AN412</f>
        <v>0</v>
      </c>
      <c r="H415" s="94">
        <f t="shared" si="28"/>
        <v>0</v>
      </c>
      <c r="I415" s="94">
        <f>'F4.2'!U412</f>
        <v>0</v>
      </c>
      <c r="J415" s="94">
        <f>'F4.2'!AO412</f>
        <v>0</v>
      </c>
      <c r="K415" s="94"/>
      <c r="L415" s="94"/>
      <c r="M415" s="94">
        <f t="shared" si="29"/>
        <v>0</v>
      </c>
      <c r="N415" s="94">
        <f t="shared" si="30"/>
        <v>0</v>
      </c>
      <c r="O415" s="158"/>
      <c r="P415" s="159"/>
    </row>
    <row r="416" spans="1:16" s="57" customFormat="1" ht="31.5" hidden="1" outlineLevel="1" x14ac:dyDescent="0.25">
      <c r="A416" s="169">
        <f>'F4.2'!A413</f>
        <v>0</v>
      </c>
      <c r="B416" s="169" t="str">
        <f>'F4.2'!B413</f>
        <v>Repairing &amp; reconditioning of ion exchanger vessels of DM plant stream (PF,ACF,SAC,WBA,SBA,MB &amp;Degassor)</v>
      </c>
      <c r="C416" s="29">
        <f>'F4.2'!D413</f>
        <v>0</v>
      </c>
      <c r="D416" s="69" t="str">
        <f>IF('F4.2'!F413=0,"-",'F4.2'!F413)</f>
        <v>-</v>
      </c>
      <c r="E416" s="28">
        <f>'F4.2'!H413</f>
        <v>15.75</v>
      </c>
      <c r="F416" s="94">
        <f>'F4.2'!T413</f>
        <v>0</v>
      </c>
      <c r="G416" s="94">
        <f>'F4.2'!AN413</f>
        <v>0</v>
      </c>
      <c r="H416" s="94">
        <f t="shared" si="28"/>
        <v>0</v>
      </c>
      <c r="I416" s="94">
        <f>'F4.2'!U413</f>
        <v>0</v>
      </c>
      <c r="J416" s="94">
        <f>'F4.2'!AO413</f>
        <v>0</v>
      </c>
      <c r="K416" s="94"/>
      <c r="L416" s="94"/>
      <c r="M416" s="94">
        <f t="shared" si="29"/>
        <v>0</v>
      </c>
      <c r="N416" s="94">
        <f t="shared" si="30"/>
        <v>0</v>
      </c>
    </row>
    <row r="417" spans="1:16" ht="15.75" hidden="1" outlineLevel="1" x14ac:dyDescent="0.25">
      <c r="A417" s="227">
        <f>'F4.2'!A414</f>
        <v>0</v>
      </c>
      <c r="B417" s="227" t="str">
        <f>'F4.2'!B414</f>
        <v>CHP-A</v>
      </c>
      <c r="C417" s="29">
        <f>'F4.2'!D414</f>
        <v>0</v>
      </c>
      <c r="D417" s="69" t="str">
        <f>IF('F4.2'!F414=0,"-",'F4.2'!F414)</f>
        <v>-</v>
      </c>
      <c r="E417" s="28">
        <f>'F4.2'!H414</f>
        <v>0</v>
      </c>
      <c r="F417" s="94">
        <f>'F4.2'!T414</f>
        <v>0</v>
      </c>
      <c r="G417" s="94">
        <f>'F4.2'!AN414</f>
        <v>0</v>
      </c>
      <c r="H417" s="94">
        <f t="shared" si="28"/>
        <v>0</v>
      </c>
      <c r="I417" s="94">
        <f>'F4.2'!U414</f>
        <v>0</v>
      </c>
      <c r="J417" s="94">
        <f>'F4.2'!AO414</f>
        <v>0</v>
      </c>
      <c r="K417" s="94"/>
      <c r="L417" s="94"/>
      <c r="M417" s="94">
        <f t="shared" si="29"/>
        <v>0</v>
      </c>
      <c r="N417" s="94">
        <f t="shared" si="30"/>
        <v>0</v>
      </c>
      <c r="O417" s="158"/>
      <c r="P417" s="159"/>
    </row>
    <row r="418" spans="1:16" s="57" customFormat="1" ht="47.25" hidden="1" outlineLevel="1" x14ac:dyDescent="0.25">
      <c r="A418" s="25">
        <f>'F4.2'!A415</f>
        <v>1</v>
      </c>
      <c r="B418" s="26" t="str">
        <f>'F4.2'!B415</f>
        <v>Proc of Loco, Bulldozer, &amp; upgradation of Wagon Tippler, Stacker, Wing Tripper &amp; installation of  Dust Extraction system</v>
      </c>
      <c r="C418" s="29">
        <f>'F4.2'!D415</f>
        <v>0</v>
      </c>
      <c r="D418" s="69" t="str">
        <f>IF('F4.2'!F415=0,"-",'F4.2'!F415)</f>
        <v>-</v>
      </c>
      <c r="E418" s="28">
        <f>'F4.2'!H415</f>
        <v>58</v>
      </c>
      <c r="F418" s="94">
        <f>'F4.2'!T415</f>
        <v>0</v>
      </c>
      <c r="G418" s="94">
        <f>'F4.2'!AN415</f>
        <v>0</v>
      </c>
      <c r="H418" s="94">
        <f t="shared" si="28"/>
        <v>0</v>
      </c>
      <c r="I418" s="94">
        <f>'F4.2'!U415</f>
        <v>0</v>
      </c>
      <c r="J418" s="94">
        <f>'F4.2'!AO415</f>
        <v>0</v>
      </c>
      <c r="K418" s="94"/>
      <c r="L418" s="94"/>
      <c r="M418" s="94">
        <f t="shared" si="29"/>
        <v>0</v>
      </c>
      <c r="N418" s="94">
        <f t="shared" si="30"/>
        <v>0</v>
      </c>
    </row>
    <row r="419" spans="1:16" ht="31.5" hidden="1" outlineLevel="1" x14ac:dyDescent="0.25">
      <c r="A419" s="169">
        <f>'F4.2'!A416</f>
        <v>0</v>
      </c>
      <c r="B419" s="169" t="str">
        <f>'F4.2'!B416</f>
        <v>Procurement of 2 numbers WDG-3A Locomotives and 4 numbers Bulldozers</v>
      </c>
      <c r="C419" s="29">
        <f>'F4.2'!D416</f>
        <v>0</v>
      </c>
      <c r="D419" s="69" t="str">
        <f>IF('F4.2'!F416=0,"-",'F4.2'!F416)</f>
        <v>-</v>
      </c>
      <c r="E419" s="28">
        <f>'F4.2'!H416</f>
        <v>38</v>
      </c>
      <c r="F419" s="94">
        <f>'F4.2'!T416</f>
        <v>0</v>
      </c>
      <c r="G419" s="94">
        <f>'F4.2'!AN416</f>
        <v>0</v>
      </c>
      <c r="H419" s="94">
        <f t="shared" si="28"/>
        <v>0</v>
      </c>
      <c r="I419" s="94">
        <f>'F4.2'!U416</f>
        <v>0</v>
      </c>
      <c r="J419" s="94">
        <f>'F4.2'!AO416</f>
        <v>0</v>
      </c>
      <c r="K419" s="94"/>
      <c r="L419" s="94"/>
      <c r="M419" s="94">
        <f t="shared" si="29"/>
        <v>0</v>
      </c>
      <c r="N419" s="94">
        <f t="shared" si="30"/>
        <v>0</v>
      </c>
      <c r="O419" s="158"/>
      <c r="P419" s="159"/>
    </row>
    <row r="420" spans="1:16" s="57" customFormat="1" ht="31.5" hidden="1" outlineLevel="1" x14ac:dyDescent="0.25">
      <c r="A420" s="169">
        <f>'F4.2'!A417</f>
        <v>0</v>
      </c>
      <c r="B420" s="169" t="str">
        <f>'F4.2'!B417</f>
        <v>Upgradation of Wagon Tipplers, Stacker Reclaimer Machine and Wing Tripper at CHP-A</v>
      </c>
      <c r="C420" s="29">
        <f>'F4.2'!D417</f>
        <v>0</v>
      </c>
      <c r="D420" s="69" t="str">
        <f>IF('F4.2'!F417=0,"-",'F4.2'!F417)</f>
        <v>-</v>
      </c>
      <c r="E420" s="28">
        <f>'F4.2'!H417</f>
        <v>15</v>
      </c>
      <c r="F420" s="94">
        <f>'F4.2'!T417</f>
        <v>0</v>
      </c>
      <c r="G420" s="94">
        <f>'F4.2'!AN417</f>
        <v>0</v>
      </c>
      <c r="H420" s="94">
        <f t="shared" si="28"/>
        <v>0</v>
      </c>
      <c r="I420" s="94">
        <f>'F4.2'!U417</f>
        <v>0</v>
      </c>
      <c r="J420" s="94">
        <f>'F4.2'!AO417</f>
        <v>0</v>
      </c>
      <c r="K420" s="94"/>
      <c r="L420" s="94"/>
      <c r="M420" s="94">
        <f t="shared" si="29"/>
        <v>0</v>
      </c>
      <c r="N420" s="94">
        <f t="shared" si="30"/>
        <v>0</v>
      </c>
    </row>
    <row r="421" spans="1:16" s="57" customFormat="1" ht="31.5" hidden="1" outlineLevel="1" x14ac:dyDescent="0.25">
      <c r="A421" s="169">
        <f>'F4.2'!A418</f>
        <v>0</v>
      </c>
      <c r="B421" s="169" t="str">
        <f>'F4.2'!B418</f>
        <v>Installation of Dust Extraction system at Bunker and SCR buildings</v>
      </c>
      <c r="C421" s="29">
        <f>'F4.2'!D418</f>
        <v>0</v>
      </c>
      <c r="D421" s="69" t="str">
        <f>IF('F4.2'!F418=0,"-",'F4.2'!F418)</f>
        <v>-</v>
      </c>
      <c r="E421" s="28">
        <f>'F4.2'!H418</f>
        <v>5</v>
      </c>
      <c r="F421" s="94">
        <f>'F4.2'!T418</f>
        <v>0</v>
      </c>
      <c r="G421" s="94">
        <f>'F4.2'!AN418</f>
        <v>0</v>
      </c>
      <c r="H421" s="94">
        <f t="shared" si="28"/>
        <v>0</v>
      </c>
      <c r="I421" s="94">
        <f>'F4.2'!U418</f>
        <v>0</v>
      </c>
      <c r="J421" s="94">
        <f>'F4.2'!AO418</f>
        <v>0</v>
      </c>
      <c r="K421" s="94"/>
      <c r="L421" s="94"/>
      <c r="M421" s="94">
        <f t="shared" si="29"/>
        <v>0</v>
      </c>
      <c r="N421" s="94">
        <f t="shared" si="30"/>
        <v>0</v>
      </c>
    </row>
    <row r="422" spans="1:16" s="57" customFormat="1" ht="78.75" hidden="1" outlineLevel="1" x14ac:dyDescent="0.25">
      <c r="A422" s="25">
        <f>'F4.2'!A419</f>
        <v>2</v>
      </c>
      <c r="B422" s="26" t="str">
        <f>'F4.2'!B419</f>
        <v>Upgradation of BC-9A &amp; BC-9C, Aerial Ropeway System 1 &amp; 2 &amp; BC-L1,L2 &amp; L3, Upgradation of Junction Tower-1 Hopper and Bunkering Trippers, Providing and Installation of Hopper Grills of Wagon Tippler-169 &amp; 170, Road Hopper, DT Ho[pper and DRCC Grills</v>
      </c>
      <c r="C422" s="29">
        <f>'F4.2'!D419</f>
        <v>0</v>
      </c>
      <c r="D422" s="69" t="str">
        <f>IF('F4.2'!F419=0,"-",'F4.2'!F419)</f>
        <v>-</v>
      </c>
      <c r="E422" s="28">
        <f>'F4.2'!H419</f>
        <v>33</v>
      </c>
      <c r="F422" s="94">
        <f>'F4.2'!T419</f>
        <v>0</v>
      </c>
      <c r="G422" s="94">
        <f>'F4.2'!AN419</f>
        <v>0</v>
      </c>
      <c r="H422" s="94">
        <f t="shared" si="28"/>
        <v>0</v>
      </c>
      <c r="I422" s="94">
        <f>'F4.2'!U419</f>
        <v>0</v>
      </c>
      <c r="J422" s="94">
        <f>'F4.2'!AO419</f>
        <v>0</v>
      </c>
      <c r="K422" s="94"/>
      <c r="L422" s="94"/>
      <c r="M422" s="94">
        <f t="shared" si="29"/>
        <v>0</v>
      </c>
      <c r="N422" s="94">
        <f t="shared" si="30"/>
        <v>0</v>
      </c>
    </row>
    <row r="423" spans="1:16" s="57" customFormat="1" ht="31.5" hidden="1" outlineLevel="1" x14ac:dyDescent="0.25">
      <c r="A423" s="169">
        <f>'F4.2'!A420</f>
        <v>0</v>
      </c>
      <c r="B423" s="169" t="str">
        <f>'F4.2'!B420</f>
        <v>Upgradation of BC-9A &amp; BC-9C for converting 1000 mm to 1200 mm along with Gantry structure replacement</v>
      </c>
      <c r="C423" s="29">
        <f>'F4.2'!D420</f>
        <v>0</v>
      </c>
      <c r="D423" s="69" t="str">
        <f>IF('F4.2'!F420=0,"-",'F4.2'!F420)</f>
        <v>-</v>
      </c>
      <c r="E423" s="28">
        <f>'F4.2'!H420</f>
        <v>12</v>
      </c>
      <c r="F423" s="94">
        <f>'F4.2'!T420</f>
        <v>0</v>
      </c>
      <c r="G423" s="94">
        <f>'F4.2'!AN420</f>
        <v>0</v>
      </c>
      <c r="H423" s="94">
        <f t="shared" si="28"/>
        <v>0</v>
      </c>
      <c r="I423" s="94">
        <f>'F4.2'!U420</f>
        <v>0</v>
      </c>
      <c r="J423" s="94">
        <f>'F4.2'!AO420</f>
        <v>0</v>
      </c>
      <c r="K423" s="94"/>
      <c r="L423" s="94"/>
      <c r="M423" s="94">
        <f t="shared" si="29"/>
        <v>0</v>
      </c>
      <c r="N423" s="94">
        <f t="shared" si="30"/>
        <v>0</v>
      </c>
    </row>
    <row r="424" spans="1:16" ht="31.5" hidden="1" outlineLevel="1" x14ac:dyDescent="0.25">
      <c r="A424" s="169">
        <f>'F4.2'!A421</f>
        <v>0</v>
      </c>
      <c r="B424" s="169" t="str">
        <f>'F4.2'!B421</f>
        <v>Upgradation of Aerial Ropeway System 1 &amp; 2 &amp; BC-L1,L2 &amp; L3</v>
      </c>
      <c r="C424" s="29">
        <f>'F4.2'!D421</f>
        <v>0</v>
      </c>
      <c r="D424" s="69" t="str">
        <f>IF('F4.2'!F421=0,"-",'F4.2'!F421)</f>
        <v>-</v>
      </c>
      <c r="E424" s="28">
        <f>'F4.2'!H421</f>
        <v>10</v>
      </c>
      <c r="F424" s="94">
        <f>'F4.2'!T421</f>
        <v>0</v>
      </c>
      <c r="G424" s="94">
        <f>'F4.2'!AN421</f>
        <v>0</v>
      </c>
      <c r="H424" s="94">
        <f t="shared" si="28"/>
        <v>0</v>
      </c>
      <c r="I424" s="94">
        <f>'F4.2'!U421</f>
        <v>0</v>
      </c>
      <c r="J424" s="94">
        <f>'F4.2'!AO421</f>
        <v>0</v>
      </c>
      <c r="K424" s="94"/>
      <c r="L424" s="94"/>
      <c r="M424" s="94">
        <f t="shared" si="29"/>
        <v>0</v>
      </c>
      <c r="N424" s="94">
        <f t="shared" si="30"/>
        <v>0</v>
      </c>
      <c r="O424" s="158"/>
      <c r="P424" s="159"/>
    </row>
    <row r="425" spans="1:16" s="57" customFormat="1" ht="31.5" hidden="1" outlineLevel="1" x14ac:dyDescent="0.25">
      <c r="A425" s="169">
        <f>'F4.2'!A422</f>
        <v>0</v>
      </c>
      <c r="B425" s="169" t="str">
        <f>'F4.2'!B422</f>
        <v>Upgradation of Junction Tower-1 Hopper and Bunkering Trippers</v>
      </c>
      <c r="C425" s="29">
        <f>'F4.2'!D422</f>
        <v>0</v>
      </c>
      <c r="D425" s="69" t="str">
        <f>IF('F4.2'!F422=0,"-",'F4.2'!F422)</f>
        <v>-</v>
      </c>
      <c r="E425" s="28">
        <f>'F4.2'!H422</f>
        <v>5.5</v>
      </c>
      <c r="F425" s="94">
        <f>'F4.2'!T422</f>
        <v>0</v>
      </c>
      <c r="G425" s="94">
        <f>'F4.2'!AN422</f>
        <v>0</v>
      </c>
      <c r="H425" s="94">
        <f t="shared" si="28"/>
        <v>0</v>
      </c>
      <c r="I425" s="94">
        <f>'F4.2'!U422</f>
        <v>0</v>
      </c>
      <c r="J425" s="94">
        <f>'F4.2'!AO422</f>
        <v>0</v>
      </c>
      <c r="K425" s="94"/>
      <c r="L425" s="94"/>
      <c r="M425" s="94">
        <f t="shared" si="29"/>
        <v>0</v>
      </c>
      <c r="N425" s="94">
        <f t="shared" si="30"/>
        <v>0</v>
      </c>
    </row>
    <row r="426" spans="1:16" s="57" customFormat="1" ht="31.5" hidden="1" outlineLevel="1" x14ac:dyDescent="0.25">
      <c r="A426" s="169">
        <f>'F4.2'!A423</f>
        <v>0</v>
      </c>
      <c r="B426" s="169" t="str">
        <f>'F4.2'!B423</f>
        <v>Providing and Installation of Hopper Grills of Wagon Tippler-169 &amp; 170, Road Hopper, DT Ho[pper and DRCC Grills</v>
      </c>
      <c r="C426" s="29">
        <f>'F4.2'!D423</f>
        <v>0</v>
      </c>
      <c r="D426" s="69" t="str">
        <f>IF('F4.2'!F423=0,"-",'F4.2'!F423)</f>
        <v>-</v>
      </c>
      <c r="E426" s="28">
        <f>'F4.2'!H423</f>
        <v>5.5</v>
      </c>
      <c r="F426" s="94">
        <f>'F4.2'!T423</f>
        <v>0</v>
      </c>
      <c r="G426" s="94">
        <f>'F4.2'!AN423</f>
        <v>0</v>
      </c>
      <c r="H426" s="94">
        <f t="shared" si="28"/>
        <v>0</v>
      </c>
      <c r="I426" s="94">
        <f>'F4.2'!U423</f>
        <v>0</v>
      </c>
      <c r="J426" s="94">
        <f>'F4.2'!AO423</f>
        <v>0</v>
      </c>
      <c r="K426" s="94"/>
      <c r="L426" s="94"/>
      <c r="M426" s="94">
        <f t="shared" si="29"/>
        <v>0</v>
      </c>
      <c r="N426" s="94">
        <f t="shared" si="30"/>
        <v>0</v>
      </c>
    </row>
    <row r="427" spans="1:16" s="57" customFormat="1" ht="31.5" hidden="1" outlineLevel="1" x14ac:dyDescent="0.25">
      <c r="A427" s="25">
        <f>'F4.2'!A424</f>
        <v>3</v>
      </c>
      <c r="B427" s="26" t="str">
        <f>'F4.2'!B424</f>
        <v>DPR for Bulldozer, Locomotives, Tunnel conveyors, Augur machines</v>
      </c>
      <c r="C427" s="29">
        <f>'F4.2'!D424</f>
        <v>0</v>
      </c>
      <c r="D427" s="69" t="str">
        <f>IF('F4.2'!F424=0,"-",'F4.2'!F424)</f>
        <v>-</v>
      </c>
      <c r="E427" s="28">
        <f>'F4.2'!H424</f>
        <v>32</v>
      </c>
      <c r="F427" s="94">
        <f>'F4.2'!T424</f>
        <v>0</v>
      </c>
      <c r="G427" s="94">
        <f>'F4.2'!AN424</f>
        <v>0</v>
      </c>
      <c r="H427" s="94">
        <f t="shared" si="28"/>
        <v>0</v>
      </c>
      <c r="I427" s="94">
        <f>'F4.2'!U424</f>
        <v>0</v>
      </c>
      <c r="J427" s="94">
        <f>'F4.2'!AO424</f>
        <v>0</v>
      </c>
      <c r="K427" s="94"/>
      <c r="L427" s="94"/>
      <c r="M427" s="94">
        <f t="shared" si="29"/>
        <v>0</v>
      </c>
      <c r="N427" s="94">
        <f t="shared" si="30"/>
        <v>0</v>
      </c>
    </row>
    <row r="428" spans="1:16" ht="15.75" hidden="1" outlineLevel="1" x14ac:dyDescent="0.25">
      <c r="A428" s="169">
        <f>'F4.2'!A425</f>
        <v>0</v>
      </c>
      <c r="B428" s="169" t="str">
        <f>'F4.2'!B425</f>
        <v>Procurement of 4 Numbers Bulldozers</v>
      </c>
      <c r="C428" s="29">
        <f>'F4.2'!D425</f>
        <v>0</v>
      </c>
      <c r="D428" s="69" t="str">
        <f>IF('F4.2'!F425=0,"-",'F4.2'!F425)</f>
        <v>-</v>
      </c>
      <c r="E428" s="28">
        <f>'F4.2'!H425</f>
        <v>12</v>
      </c>
      <c r="F428" s="94">
        <f>'F4.2'!T425</f>
        <v>0</v>
      </c>
      <c r="G428" s="94">
        <f>'F4.2'!AN425</f>
        <v>0</v>
      </c>
      <c r="H428" s="94">
        <f t="shared" ref="H428:H491" si="31">F428-G428</f>
        <v>0</v>
      </c>
      <c r="I428" s="94">
        <f>'F4.2'!U425</f>
        <v>0</v>
      </c>
      <c r="J428" s="94">
        <f>'F4.2'!AO425</f>
        <v>0</v>
      </c>
      <c r="K428" s="94"/>
      <c r="L428" s="94"/>
      <c r="M428" s="94">
        <f t="shared" ref="M428:M491" si="32">SUM(J428:L428)</f>
        <v>0</v>
      </c>
      <c r="N428" s="94">
        <f t="shared" ref="N428:N491" si="33">H428+I428-M428</f>
        <v>0</v>
      </c>
      <c r="O428" s="158"/>
      <c r="P428" s="159"/>
    </row>
    <row r="429" spans="1:16" s="57" customFormat="1" ht="15.75" hidden="1" outlineLevel="1" x14ac:dyDescent="0.25">
      <c r="A429" s="169">
        <f>'F4.2'!A426</f>
        <v>0</v>
      </c>
      <c r="B429" s="169" t="str">
        <f>'F4.2'!B426</f>
        <v>Procurement of 2 Numbers 800 HP Locomotives</v>
      </c>
      <c r="C429" s="29">
        <f>'F4.2'!D426</f>
        <v>0</v>
      </c>
      <c r="D429" s="69" t="str">
        <f>IF('F4.2'!F426=0,"-",'F4.2'!F426)</f>
        <v>-</v>
      </c>
      <c r="E429" s="28">
        <f>'F4.2'!H426</f>
        <v>9</v>
      </c>
      <c r="F429" s="94">
        <f>'F4.2'!T426</f>
        <v>0</v>
      </c>
      <c r="G429" s="94">
        <f>'F4.2'!AN426</f>
        <v>0</v>
      </c>
      <c r="H429" s="94">
        <f t="shared" si="31"/>
        <v>0</v>
      </c>
      <c r="I429" s="94">
        <f>'F4.2'!U426</f>
        <v>0</v>
      </c>
      <c r="J429" s="94">
        <f>'F4.2'!AO426</f>
        <v>0</v>
      </c>
      <c r="K429" s="94"/>
      <c r="L429" s="94"/>
      <c r="M429" s="94">
        <f t="shared" si="32"/>
        <v>0</v>
      </c>
      <c r="N429" s="94">
        <f t="shared" si="33"/>
        <v>0</v>
      </c>
    </row>
    <row r="430" spans="1:16" s="57" customFormat="1" ht="31.5" hidden="1" outlineLevel="1" x14ac:dyDescent="0.25">
      <c r="A430" s="169">
        <f>'F4.2'!A427</f>
        <v>0</v>
      </c>
      <c r="B430" s="169" t="str">
        <f>'F4.2'!B427</f>
        <v>Upgradation of Tunnel conveyors BC-1AB, BC-4AB, BC-3, BC-5AB &amp; BC-21B</v>
      </c>
      <c r="C430" s="29">
        <f>'F4.2'!D427</f>
        <v>0</v>
      </c>
      <c r="D430" s="69" t="str">
        <f>IF('F4.2'!F427=0,"-",'F4.2'!F427)</f>
        <v>-</v>
      </c>
      <c r="E430" s="28">
        <f>'F4.2'!H427</f>
        <v>5</v>
      </c>
      <c r="F430" s="94">
        <f>'F4.2'!T427</f>
        <v>0</v>
      </c>
      <c r="G430" s="94">
        <f>'F4.2'!AN427</f>
        <v>0</v>
      </c>
      <c r="H430" s="94">
        <f t="shared" si="31"/>
        <v>0</v>
      </c>
      <c r="I430" s="94">
        <f>'F4.2'!U427</f>
        <v>0</v>
      </c>
      <c r="J430" s="94">
        <f>'F4.2'!AO427</f>
        <v>0</v>
      </c>
      <c r="K430" s="94"/>
      <c r="L430" s="94"/>
      <c r="M430" s="94">
        <f t="shared" si="32"/>
        <v>0</v>
      </c>
      <c r="N430" s="94">
        <f t="shared" si="33"/>
        <v>0</v>
      </c>
    </row>
    <row r="431" spans="1:16" s="57" customFormat="1" ht="31.5" hidden="1" outlineLevel="1" x14ac:dyDescent="0.25">
      <c r="A431" s="169">
        <f>'F4.2'!A428</f>
        <v>0</v>
      </c>
      <c r="B431" s="169" t="str">
        <f>'F4.2'!B428</f>
        <v>Procurement of 4 Numbers Mobile Coal sampling Equipments (Augur Machines)</v>
      </c>
      <c r="C431" s="29">
        <f>'F4.2'!D428</f>
        <v>0</v>
      </c>
      <c r="D431" s="69" t="str">
        <f>IF('F4.2'!F428=0,"-",'F4.2'!F428)</f>
        <v>-</v>
      </c>
      <c r="E431" s="28">
        <f>'F4.2'!H428</f>
        <v>6</v>
      </c>
      <c r="F431" s="94">
        <f>'F4.2'!T428</f>
        <v>0</v>
      </c>
      <c r="G431" s="94">
        <f>'F4.2'!AN428</f>
        <v>0</v>
      </c>
      <c r="H431" s="94">
        <f t="shared" si="31"/>
        <v>0</v>
      </c>
      <c r="I431" s="94">
        <f>'F4.2'!U428</f>
        <v>0</v>
      </c>
      <c r="J431" s="94">
        <f>'F4.2'!AO428</f>
        <v>0</v>
      </c>
      <c r="K431" s="94"/>
      <c r="L431" s="94"/>
      <c r="M431" s="94">
        <f t="shared" si="32"/>
        <v>0</v>
      </c>
      <c r="N431" s="94">
        <f t="shared" si="33"/>
        <v>0</v>
      </c>
    </row>
    <row r="432" spans="1:16" s="57" customFormat="1" ht="15.75" hidden="1" outlineLevel="1" x14ac:dyDescent="0.25">
      <c r="A432" s="227">
        <f>'F4.2'!A429</f>
        <v>0</v>
      </c>
      <c r="B432" s="227" t="str">
        <f>'F4.2'!B429</f>
        <v>Boiler Maintenance -II</v>
      </c>
      <c r="C432" s="29">
        <f>'F4.2'!D429</f>
        <v>0</v>
      </c>
      <c r="D432" s="69" t="str">
        <f>IF('F4.2'!F429=0,"-",'F4.2'!F429)</f>
        <v>-</v>
      </c>
      <c r="E432" s="28">
        <f>'F4.2'!H429</f>
        <v>0</v>
      </c>
      <c r="F432" s="94">
        <f>'F4.2'!T429</f>
        <v>0</v>
      </c>
      <c r="G432" s="94">
        <f>'F4.2'!AN429</f>
        <v>0</v>
      </c>
      <c r="H432" s="94">
        <f t="shared" si="31"/>
        <v>0</v>
      </c>
      <c r="I432" s="94">
        <f>'F4.2'!U429</f>
        <v>0</v>
      </c>
      <c r="J432" s="94">
        <f>'F4.2'!AO429</f>
        <v>0</v>
      </c>
      <c r="K432" s="94"/>
      <c r="L432" s="94"/>
      <c r="M432" s="94">
        <f t="shared" si="32"/>
        <v>0</v>
      </c>
      <c r="N432" s="94">
        <f t="shared" si="33"/>
        <v>0</v>
      </c>
    </row>
    <row r="433" spans="1:16" ht="31.5" hidden="1" outlineLevel="1" x14ac:dyDescent="0.25">
      <c r="A433" s="25">
        <f>'F4.2'!A430</f>
        <v>1</v>
      </c>
      <c r="B433" s="26" t="str">
        <f>'F4.2'!B430</f>
        <v xml:space="preserve">Up  Gradation of existing volumetric belt type coal feeders to gravimetric rotary weigh coal feeder of U-5 &amp; 6 at CSTPS </v>
      </c>
      <c r="C433" s="29">
        <f>'F4.2'!D430</f>
        <v>0</v>
      </c>
      <c r="D433" s="69" t="str">
        <f>IF('F4.2'!F430=0,"-",'F4.2'!F430)</f>
        <v>-</v>
      </c>
      <c r="E433" s="28">
        <f>'F4.2'!H430</f>
        <v>85.69</v>
      </c>
      <c r="F433" s="94">
        <f>'F4.2'!T430</f>
        <v>0</v>
      </c>
      <c r="G433" s="94">
        <f>'F4.2'!AN430</f>
        <v>0</v>
      </c>
      <c r="H433" s="94">
        <f t="shared" si="31"/>
        <v>0</v>
      </c>
      <c r="I433" s="94">
        <f>'F4.2'!U430</f>
        <v>0</v>
      </c>
      <c r="J433" s="94">
        <f>'F4.2'!AO430</f>
        <v>0</v>
      </c>
      <c r="K433" s="94"/>
      <c r="L433" s="94"/>
      <c r="M433" s="94">
        <f t="shared" si="32"/>
        <v>0</v>
      </c>
      <c r="N433" s="94">
        <f t="shared" si="33"/>
        <v>0</v>
      </c>
      <c r="O433" s="158"/>
      <c r="P433" s="159"/>
    </row>
    <row r="434" spans="1:16" s="57" customFormat="1" ht="31.5" hidden="1" outlineLevel="1" x14ac:dyDescent="0.25">
      <c r="A434" s="169">
        <f>'F4.2'!A431</f>
        <v>0</v>
      </c>
      <c r="B434" s="169" t="str">
        <f>'F4.2'!B431</f>
        <v xml:space="preserve">Up  Gradation of existing volumetric belt type coal feeders to gravimetric rotary weigh coal feeder of U-5 &amp; 6 at CSTPS </v>
      </c>
      <c r="C434" s="29">
        <f>'F4.2'!D431</f>
        <v>0</v>
      </c>
      <c r="D434" s="69" t="str">
        <f>IF('F4.2'!F431=0,"-",'F4.2'!F431)</f>
        <v>-</v>
      </c>
      <c r="E434" s="28">
        <f>'F4.2'!H431</f>
        <v>85.679999999999993</v>
      </c>
      <c r="F434" s="94">
        <f>'F4.2'!T431</f>
        <v>0</v>
      </c>
      <c r="G434" s="94">
        <f>'F4.2'!AN431</f>
        <v>0</v>
      </c>
      <c r="H434" s="94">
        <f t="shared" si="31"/>
        <v>0</v>
      </c>
      <c r="I434" s="94">
        <f>'F4.2'!U431</f>
        <v>0</v>
      </c>
      <c r="J434" s="94">
        <f>'F4.2'!AO431</f>
        <v>0</v>
      </c>
      <c r="K434" s="94"/>
      <c r="L434" s="94"/>
      <c r="M434" s="94">
        <f t="shared" si="32"/>
        <v>0</v>
      </c>
      <c r="N434" s="94">
        <f t="shared" si="33"/>
        <v>0</v>
      </c>
    </row>
    <row r="435" spans="1:16" s="57" customFormat="1" ht="63" hidden="1" outlineLevel="1" x14ac:dyDescent="0.25">
      <c r="A435" s="25">
        <f>'F4.2'!A432</f>
        <v>2</v>
      </c>
      <c r="B435" s="26" t="str">
        <f>'F4.2'!B432</f>
        <v>DPR for the Work of Modification of existing coal bunker and commissioning of bunker chute assembly with vibrating motor to avoid bunker mouth coal choke up for Unit 5 &amp;6 at CSTPS, Chandrapur.</v>
      </c>
      <c r="C435" s="29">
        <f>'F4.2'!D432</f>
        <v>0</v>
      </c>
      <c r="D435" s="69" t="str">
        <f>IF('F4.2'!F432=0,"-",'F4.2'!F432)</f>
        <v>-</v>
      </c>
      <c r="E435" s="28">
        <f>'F4.2'!H432</f>
        <v>32.28</v>
      </c>
      <c r="F435" s="94">
        <f>'F4.2'!T432</f>
        <v>0</v>
      </c>
      <c r="G435" s="94">
        <f>'F4.2'!AN432</f>
        <v>0</v>
      </c>
      <c r="H435" s="94">
        <f t="shared" si="31"/>
        <v>0</v>
      </c>
      <c r="I435" s="94">
        <f>'F4.2'!U432</f>
        <v>0</v>
      </c>
      <c r="J435" s="94">
        <f>'F4.2'!AO432</f>
        <v>0</v>
      </c>
      <c r="K435" s="94"/>
      <c r="L435" s="94"/>
      <c r="M435" s="94">
        <f t="shared" si="32"/>
        <v>0</v>
      </c>
      <c r="N435" s="94">
        <f t="shared" si="33"/>
        <v>0</v>
      </c>
    </row>
    <row r="436" spans="1:16" s="57" customFormat="1" ht="63" hidden="1" outlineLevel="1" x14ac:dyDescent="0.25">
      <c r="A436" s="169">
        <f>'F4.2'!A433</f>
        <v>0</v>
      </c>
      <c r="B436" s="169" t="str">
        <f>'F4.2'!B433</f>
        <v>DPR for the Work of Modification of existing coal bunker and commissioning of bunker chute assembly with vibrating motor to avoid bunker mouth coal choke up for Unit 5 &amp;6 at CSTPS, Chandrapur.</v>
      </c>
      <c r="C436" s="29">
        <f>'F4.2'!D433</f>
        <v>0</v>
      </c>
      <c r="D436" s="69" t="str">
        <f>IF('F4.2'!F433=0,"-",'F4.2'!F433)</f>
        <v>-</v>
      </c>
      <c r="E436" s="28">
        <f>'F4.2'!H433</f>
        <v>32.28</v>
      </c>
      <c r="F436" s="94">
        <f>'F4.2'!T433</f>
        <v>0</v>
      </c>
      <c r="G436" s="94">
        <f>'F4.2'!AN433</f>
        <v>0</v>
      </c>
      <c r="H436" s="94">
        <f t="shared" si="31"/>
        <v>0</v>
      </c>
      <c r="I436" s="94">
        <f>'F4.2'!U433</f>
        <v>0</v>
      </c>
      <c r="J436" s="94">
        <f>'F4.2'!AO433</f>
        <v>0</v>
      </c>
      <c r="K436" s="94"/>
      <c r="L436" s="94"/>
      <c r="M436" s="94">
        <f t="shared" si="32"/>
        <v>0</v>
      </c>
      <c r="N436" s="94">
        <f t="shared" si="33"/>
        <v>0</v>
      </c>
    </row>
    <row r="437" spans="1:16" s="57" customFormat="1" ht="31.5" hidden="1" outlineLevel="1" x14ac:dyDescent="0.25">
      <c r="A437" s="25">
        <f>'F4.2'!A434</f>
        <v>3</v>
      </c>
      <c r="B437" s="26" t="str">
        <f>'F4.2'!B434</f>
        <v>DPR for  Supply &amp; Replacment of Boiler Thermal Insulation Unit 5 &amp;6, 7 at CSTPS, Chandrapur.</v>
      </c>
      <c r="C437" s="29">
        <f>'F4.2'!D434</f>
        <v>0</v>
      </c>
      <c r="D437" s="69" t="str">
        <f>IF('F4.2'!F434=0,"-",'F4.2'!F434)</f>
        <v>-</v>
      </c>
      <c r="E437" s="28">
        <f>'F4.2'!H434</f>
        <v>30</v>
      </c>
      <c r="F437" s="94">
        <f>'F4.2'!T434</f>
        <v>0</v>
      </c>
      <c r="G437" s="94">
        <f>'F4.2'!AN434</f>
        <v>0</v>
      </c>
      <c r="H437" s="94">
        <f t="shared" si="31"/>
        <v>0</v>
      </c>
      <c r="I437" s="94">
        <f>'F4.2'!U434</f>
        <v>0</v>
      </c>
      <c r="J437" s="94">
        <f>'F4.2'!AO434</f>
        <v>0</v>
      </c>
      <c r="K437" s="94"/>
      <c r="L437" s="94"/>
      <c r="M437" s="94">
        <f t="shared" si="32"/>
        <v>0</v>
      </c>
      <c r="N437" s="94">
        <f t="shared" si="33"/>
        <v>0</v>
      </c>
    </row>
    <row r="438" spans="1:16" s="57" customFormat="1" ht="31.5" hidden="1" outlineLevel="1" x14ac:dyDescent="0.25">
      <c r="A438" s="169">
        <f>'F4.2'!A435</f>
        <v>0</v>
      </c>
      <c r="B438" s="169" t="str">
        <f>'F4.2'!B435</f>
        <v>DPR for  Supply &amp; Replacment of Boiler Thermal Insulation Unit 5 &amp;6, 7 at CSTPS, Chandrapur.</v>
      </c>
      <c r="C438" s="29">
        <f>'F4.2'!D435</f>
        <v>0</v>
      </c>
      <c r="D438" s="69" t="str">
        <f>IF('F4.2'!F435=0,"-",'F4.2'!F435)</f>
        <v>-</v>
      </c>
      <c r="E438" s="28">
        <f>'F4.2'!H435</f>
        <v>30</v>
      </c>
      <c r="F438" s="94">
        <f>'F4.2'!T435</f>
        <v>0</v>
      </c>
      <c r="G438" s="94">
        <f>'F4.2'!AN435</f>
        <v>0</v>
      </c>
      <c r="H438" s="94">
        <f t="shared" si="31"/>
        <v>0</v>
      </c>
      <c r="I438" s="94">
        <f>'F4.2'!U435</f>
        <v>0</v>
      </c>
      <c r="J438" s="94">
        <f>'F4.2'!AO435</f>
        <v>0</v>
      </c>
      <c r="K438" s="94"/>
      <c r="L438" s="94"/>
      <c r="M438" s="94">
        <f t="shared" si="32"/>
        <v>0</v>
      </c>
      <c r="N438" s="94">
        <f t="shared" si="33"/>
        <v>0</v>
      </c>
    </row>
    <row r="439" spans="1:16" ht="78.75" hidden="1" outlineLevel="1" x14ac:dyDescent="0.25">
      <c r="A439" s="25">
        <f>'F4.2'!A436</f>
        <v>4</v>
      </c>
      <c r="B439" s="26" t="str">
        <f>'F4.2'!B436</f>
        <v>Detailed Project Report for Manufacturing, supply and application of wear resistance liners for Coal Mill XRP-1043 and Procurement of Complete Gear box for Coal Mill XRP-1043, ID Fan impeller and sub assembly for Unit 5 &amp; 6 At CSTPS, Chandrapur.</v>
      </c>
      <c r="C439" s="29">
        <f>'F4.2'!D436</f>
        <v>0</v>
      </c>
      <c r="D439" s="69" t="str">
        <f>IF('F4.2'!F436=0,"-",'F4.2'!F436)</f>
        <v>-</v>
      </c>
      <c r="E439" s="28">
        <f>'F4.2'!H436</f>
        <v>25</v>
      </c>
      <c r="F439" s="94">
        <f>'F4.2'!T436</f>
        <v>0</v>
      </c>
      <c r="G439" s="94">
        <f>'F4.2'!AN436</f>
        <v>0</v>
      </c>
      <c r="H439" s="94">
        <f t="shared" si="31"/>
        <v>0</v>
      </c>
      <c r="I439" s="94">
        <f>'F4.2'!U436</f>
        <v>0</v>
      </c>
      <c r="J439" s="94">
        <f>'F4.2'!AO436</f>
        <v>0</v>
      </c>
      <c r="K439" s="94"/>
      <c r="L439" s="94"/>
      <c r="M439" s="94">
        <f t="shared" si="32"/>
        <v>0</v>
      </c>
      <c r="N439" s="94">
        <f t="shared" si="33"/>
        <v>0</v>
      </c>
      <c r="O439" s="158"/>
      <c r="P439" s="159"/>
    </row>
    <row r="440" spans="1:16" s="57" customFormat="1" ht="78.75" hidden="1" outlineLevel="1" x14ac:dyDescent="0.25">
      <c r="A440" s="169">
        <f>'F4.2'!A437</f>
        <v>0</v>
      </c>
      <c r="B440" s="169" t="str">
        <f>'F4.2'!B437</f>
        <v>Detailed Project Report for Manufacturing, supply and application of wear resistance liners for Coal Mill XRP-1043 and Procurement of Complete Gear box for Coal Mill XRP-1043, ID Fan impeller and sub assembly for Unit 5 &amp; 6 At CSTPS, Chandrapur.</v>
      </c>
      <c r="C440" s="29">
        <f>'F4.2'!D437</f>
        <v>0</v>
      </c>
      <c r="D440" s="69" t="str">
        <f>IF('F4.2'!F437=0,"-",'F4.2'!F437)</f>
        <v>-</v>
      </c>
      <c r="E440" s="28">
        <f>'F4.2'!H437</f>
        <v>25</v>
      </c>
      <c r="F440" s="94">
        <f>'F4.2'!T437</f>
        <v>0</v>
      </c>
      <c r="G440" s="94">
        <f>'F4.2'!AN437</f>
        <v>0</v>
      </c>
      <c r="H440" s="94">
        <f t="shared" si="31"/>
        <v>0</v>
      </c>
      <c r="I440" s="94">
        <f>'F4.2'!U437</f>
        <v>0</v>
      </c>
      <c r="J440" s="94">
        <f>'F4.2'!AO437</f>
        <v>0</v>
      </c>
      <c r="K440" s="94"/>
      <c r="L440" s="94"/>
      <c r="M440" s="94">
        <f t="shared" si="32"/>
        <v>0</v>
      </c>
      <c r="N440" s="94">
        <f t="shared" si="33"/>
        <v>0</v>
      </c>
    </row>
    <row r="441" spans="1:16" ht="31.5" hidden="1" outlineLevel="1" x14ac:dyDescent="0.25">
      <c r="A441" s="25">
        <f>'F4.2'!A438</f>
        <v>5</v>
      </c>
      <c r="B441" s="26" t="str">
        <f>'F4.2'!B438</f>
        <v>DPR for Modification and Restoration of Eco. outlet to ESP inlet duct of Unit -6 (500MW) CSTPS, Chandrapur .</v>
      </c>
      <c r="C441" s="29">
        <f>'F4.2'!D438</f>
        <v>0</v>
      </c>
      <c r="D441" s="69" t="str">
        <f>IF('F4.2'!F438=0,"-",'F4.2'!F438)</f>
        <v>-</v>
      </c>
      <c r="E441" s="28">
        <f>'F4.2'!H438</f>
        <v>25</v>
      </c>
      <c r="F441" s="94">
        <f>'F4.2'!T438</f>
        <v>0</v>
      </c>
      <c r="G441" s="94">
        <f>'F4.2'!AN438</f>
        <v>0</v>
      </c>
      <c r="H441" s="94">
        <f t="shared" si="31"/>
        <v>0</v>
      </c>
      <c r="I441" s="94">
        <f>'F4.2'!U438</f>
        <v>0</v>
      </c>
      <c r="J441" s="94">
        <f>'F4.2'!AO438</f>
        <v>0</v>
      </c>
      <c r="K441" s="94"/>
      <c r="L441" s="94"/>
      <c r="M441" s="94">
        <f t="shared" si="32"/>
        <v>0</v>
      </c>
      <c r="N441" s="94">
        <f t="shared" si="33"/>
        <v>0</v>
      </c>
      <c r="O441" s="158"/>
      <c r="P441" s="159"/>
    </row>
    <row r="442" spans="1:16" s="57" customFormat="1" ht="31.5" hidden="1" outlineLevel="1" x14ac:dyDescent="0.25">
      <c r="A442" s="169">
        <f>'F4.2'!A439</f>
        <v>0</v>
      </c>
      <c r="B442" s="169" t="str">
        <f>'F4.2'!B439</f>
        <v>DPR for Modification and Restoration of Eco. outlet to ESP inlet duct of Unit -6 (500MW) CSTPS, Chandrapur .</v>
      </c>
      <c r="C442" s="29">
        <f>'F4.2'!D439</f>
        <v>0</v>
      </c>
      <c r="D442" s="69" t="str">
        <f>IF('F4.2'!F439=0,"-",'F4.2'!F439)</f>
        <v>-</v>
      </c>
      <c r="E442" s="28">
        <f>'F4.2'!H439</f>
        <v>25</v>
      </c>
      <c r="F442" s="94">
        <f>'F4.2'!T439</f>
        <v>0</v>
      </c>
      <c r="G442" s="94">
        <f>'F4.2'!AN439</f>
        <v>0</v>
      </c>
      <c r="H442" s="94">
        <f t="shared" si="31"/>
        <v>0</v>
      </c>
      <c r="I442" s="94">
        <f>'F4.2'!U439</f>
        <v>0</v>
      </c>
      <c r="J442" s="94">
        <f>'F4.2'!AO439</f>
        <v>0</v>
      </c>
      <c r="K442" s="94"/>
      <c r="L442" s="94"/>
      <c r="M442" s="94">
        <f t="shared" si="32"/>
        <v>0</v>
      </c>
      <c r="N442" s="94">
        <f t="shared" si="33"/>
        <v>0</v>
      </c>
    </row>
    <row r="443" spans="1:16" ht="110.25" hidden="1" outlineLevel="1" x14ac:dyDescent="0.25">
      <c r="A443" s="25">
        <f>'F4.2'!A440</f>
        <v>6</v>
      </c>
      <c r="B443" s="26" t="str">
        <f>'F4.2'!B440</f>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3" s="29">
        <f>'F4.2'!D440</f>
        <v>0</v>
      </c>
      <c r="D443" s="69" t="str">
        <f>IF('F4.2'!F440=0,"-",'F4.2'!F440)</f>
        <v>-</v>
      </c>
      <c r="E443" s="28">
        <f>'F4.2'!H440</f>
        <v>40</v>
      </c>
      <c r="F443" s="94">
        <f>'F4.2'!T440</f>
        <v>0</v>
      </c>
      <c r="G443" s="94">
        <f>'F4.2'!AN440</f>
        <v>0</v>
      </c>
      <c r="H443" s="94">
        <f t="shared" si="31"/>
        <v>0</v>
      </c>
      <c r="I443" s="94">
        <f>'F4.2'!U440</f>
        <v>0</v>
      </c>
      <c r="J443" s="94">
        <f>'F4.2'!AO440</f>
        <v>0</v>
      </c>
      <c r="K443" s="94"/>
      <c r="L443" s="94"/>
      <c r="M443" s="94">
        <f t="shared" si="32"/>
        <v>0</v>
      </c>
      <c r="N443" s="94">
        <f t="shared" si="33"/>
        <v>0</v>
      </c>
      <c r="O443" s="158"/>
      <c r="P443" s="159"/>
    </row>
    <row r="444" spans="1:16" s="57" customFormat="1" ht="110.25" hidden="1" outlineLevel="1" x14ac:dyDescent="0.25">
      <c r="A444" s="169">
        <f>'F4.2'!A441</f>
        <v>0</v>
      </c>
      <c r="B444" s="169" t="str">
        <f>'F4.2'!B441</f>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4" s="29">
        <f>'F4.2'!D441</f>
        <v>0</v>
      </c>
      <c r="D444" s="69" t="str">
        <f>IF('F4.2'!F441=0,"-",'F4.2'!F441)</f>
        <v>-</v>
      </c>
      <c r="E444" s="28">
        <f>'F4.2'!H441</f>
        <v>40</v>
      </c>
      <c r="F444" s="94">
        <f>'F4.2'!T441</f>
        <v>0</v>
      </c>
      <c r="G444" s="94">
        <f>'F4.2'!AN441</f>
        <v>0</v>
      </c>
      <c r="H444" s="94">
        <f t="shared" si="31"/>
        <v>0</v>
      </c>
      <c r="I444" s="94">
        <f>'F4.2'!U441</f>
        <v>0</v>
      </c>
      <c r="J444" s="94">
        <f>'F4.2'!AO441</f>
        <v>0</v>
      </c>
      <c r="K444" s="94"/>
      <c r="L444" s="94"/>
      <c r="M444" s="94">
        <f t="shared" si="32"/>
        <v>0</v>
      </c>
      <c r="N444" s="94">
        <f t="shared" si="33"/>
        <v>0</v>
      </c>
    </row>
    <row r="445" spans="1:16" ht="47.25" hidden="1" outlineLevel="1" x14ac:dyDescent="0.25">
      <c r="A445" s="25">
        <f>'F4.2'!A442</f>
        <v>7</v>
      </c>
      <c r="B445" s="26" t="str">
        <f>'F4.2'!B442</f>
        <v>DPR for Supply &amp; Replacement of Divisional Panels in Boiler Unit 5,6 &amp; 7 and Economizer upper coil assembly in Unit 5 &amp; 6 CSTPS, Chandrapur.</v>
      </c>
      <c r="C445" s="29">
        <f>'F4.2'!D442</f>
        <v>0</v>
      </c>
      <c r="D445" s="69" t="str">
        <f>IF('F4.2'!F442=0,"-",'F4.2'!F442)</f>
        <v>-</v>
      </c>
      <c r="E445" s="28">
        <f>'F4.2'!H442</f>
        <v>40</v>
      </c>
      <c r="F445" s="94">
        <f>'F4.2'!T442</f>
        <v>0</v>
      </c>
      <c r="G445" s="94">
        <f>'F4.2'!AN442</f>
        <v>0</v>
      </c>
      <c r="H445" s="94">
        <f t="shared" si="31"/>
        <v>0</v>
      </c>
      <c r="I445" s="94">
        <f>'F4.2'!U442</f>
        <v>0</v>
      </c>
      <c r="J445" s="94">
        <f>'F4.2'!AO442</f>
        <v>0</v>
      </c>
      <c r="K445" s="94"/>
      <c r="L445" s="94"/>
      <c r="M445" s="94">
        <f t="shared" si="32"/>
        <v>0</v>
      </c>
      <c r="N445" s="94">
        <f t="shared" si="33"/>
        <v>0</v>
      </c>
      <c r="O445" s="158"/>
      <c r="P445" s="159"/>
    </row>
    <row r="446" spans="1:16" s="57" customFormat="1" ht="47.25" hidden="1" outlineLevel="1" x14ac:dyDescent="0.25">
      <c r="A446" s="169">
        <f>'F4.2'!A443</f>
        <v>0</v>
      </c>
      <c r="B446" s="169" t="str">
        <f>'F4.2'!B443</f>
        <v>DPR for Supply &amp; Replacement of Divisional Panels in Boiler Unit 5,6 &amp; 7 and Economizer upper coil assembly in Unit 5 &amp; 6 CSTPS, Chandrapur.</v>
      </c>
      <c r="C446" s="29">
        <f>'F4.2'!D443</f>
        <v>0</v>
      </c>
      <c r="D446" s="69" t="str">
        <f>IF('F4.2'!F443=0,"-",'F4.2'!F443)</f>
        <v>-</v>
      </c>
      <c r="E446" s="28">
        <f>'F4.2'!H443</f>
        <v>40</v>
      </c>
      <c r="F446" s="94">
        <f>'F4.2'!T443</f>
        <v>0</v>
      </c>
      <c r="G446" s="94">
        <f>'F4.2'!AN443</f>
        <v>0</v>
      </c>
      <c r="H446" s="94">
        <f t="shared" si="31"/>
        <v>0</v>
      </c>
      <c r="I446" s="94">
        <f>'F4.2'!U443</f>
        <v>0</v>
      </c>
      <c r="J446" s="94">
        <f>'F4.2'!AO443</f>
        <v>0</v>
      </c>
      <c r="K446" s="94"/>
      <c r="L446" s="94"/>
      <c r="M446" s="94">
        <f t="shared" si="32"/>
        <v>0</v>
      </c>
      <c r="N446" s="94">
        <f t="shared" si="33"/>
        <v>0</v>
      </c>
    </row>
    <row r="447" spans="1:16" ht="63" hidden="1" outlineLevel="1" x14ac:dyDescent="0.25">
      <c r="A447" s="25">
        <f>'F4.2'!A444</f>
        <v>8</v>
      </c>
      <c r="B447" s="26" t="str">
        <f>'F4.2'!B444</f>
        <v>DPR for the Supply &amp; Replacement of Platen Superheater, Front Reheater in Unit-7 and Economizer middle &amp; Economizer lower coil assembly in Unit 5 &amp; 6 CSTPS, Chandrapur.</v>
      </c>
      <c r="C447" s="29">
        <f>'F4.2'!D444</f>
        <v>0</v>
      </c>
      <c r="D447" s="69" t="str">
        <f>IF('F4.2'!F444=0,"-",'F4.2'!F444)</f>
        <v>-</v>
      </c>
      <c r="E447" s="28">
        <f>'F4.2'!H444</f>
        <v>52</v>
      </c>
      <c r="F447" s="94">
        <f>'F4.2'!T444</f>
        <v>0</v>
      </c>
      <c r="G447" s="94">
        <f>'F4.2'!AN444</f>
        <v>0</v>
      </c>
      <c r="H447" s="94">
        <f t="shared" si="31"/>
        <v>0</v>
      </c>
      <c r="I447" s="94">
        <f>'F4.2'!U444</f>
        <v>0</v>
      </c>
      <c r="J447" s="94">
        <f>'F4.2'!AO444</f>
        <v>0</v>
      </c>
      <c r="K447" s="94"/>
      <c r="L447" s="94"/>
      <c r="M447" s="94">
        <f t="shared" si="32"/>
        <v>0</v>
      </c>
      <c r="N447" s="94">
        <f t="shared" si="33"/>
        <v>0</v>
      </c>
      <c r="O447" s="158"/>
      <c r="P447" s="159"/>
    </row>
    <row r="448" spans="1:16" s="57" customFormat="1" ht="63" hidden="1" outlineLevel="1" x14ac:dyDescent="0.25">
      <c r="A448" s="169">
        <f>'F4.2'!A445</f>
        <v>0</v>
      </c>
      <c r="B448" s="169" t="str">
        <f>'F4.2'!B445</f>
        <v>DPR for the Supply &amp; Replacement of Platen Superheater, Front Reheater in Unit-7 and Economizer middle &amp; Economizer lower coil assembly in Unit 5 &amp; 6 CSTPS, Chandrapur.</v>
      </c>
      <c r="C448" s="29">
        <f>'F4.2'!D445</f>
        <v>0</v>
      </c>
      <c r="D448" s="69" t="str">
        <f>IF('F4.2'!F445=0,"-",'F4.2'!F445)</f>
        <v>-</v>
      </c>
      <c r="E448" s="28">
        <f>'F4.2'!H445</f>
        <v>52</v>
      </c>
      <c r="F448" s="94">
        <f>'F4.2'!T445</f>
        <v>0</v>
      </c>
      <c r="G448" s="94">
        <f>'F4.2'!AN445</f>
        <v>0</v>
      </c>
      <c r="H448" s="94">
        <f t="shared" si="31"/>
        <v>0</v>
      </c>
      <c r="I448" s="94">
        <f>'F4.2'!U445</f>
        <v>0</v>
      </c>
      <c r="J448" s="94">
        <f>'F4.2'!AO445</f>
        <v>0</v>
      </c>
      <c r="K448" s="94"/>
      <c r="L448" s="94"/>
      <c r="M448" s="94">
        <f t="shared" si="32"/>
        <v>0</v>
      </c>
      <c r="N448" s="94">
        <f t="shared" si="33"/>
        <v>0</v>
      </c>
    </row>
    <row r="449" spans="1:16" ht="47.25" hidden="1" outlineLevel="1" x14ac:dyDescent="0.25">
      <c r="A449" s="25">
        <f>'F4.2'!A446</f>
        <v>9</v>
      </c>
      <c r="B449" s="26" t="str">
        <f>'F4.2'!B446</f>
        <v>DPR for the Supply &amp; Replacement of Front &amp; Rear Reheater coil assemblies and LTSH terminal tube assembly in Boiler Unit 5 &amp; 6</v>
      </c>
      <c r="C449" s="29">
        <f>'F4.2'!D446</f>
        <v>0</v>
      </c>
      <c r="D449" s="69" t="str">
        <f>IF('F4.2'!F446=0,"-",'F4.2'!F446)</f>
        <v>-</v>
      </c>
      <c r="E449" s="28">
        <f>'F4.2'!H446</f>
        <v>30</v>
      </c>
      <c r="F449" s="94">
        <f>'F4.2'!T446</f>
        <v>0</v>
      </c>
      <c r="G449" s="94">
        <f>'F4.2'!AN446</f>
        <v>0</v>
      </c>
      <c r="H449" s="94">
        <f t="shared" si="31"/>
        <v>0</v>
      </c>
      <c r="I449" s="94">
        <f>'F4.2'!U446</f>
        <v>0</v>
      </c>
      <c r="J449" s="94">
        <f>'F4.2'!AO446</f>
        <v>0</v>
      </c>
      <c r="K449" s="94"/>
      <c r="L449" s="94"/>
      <c r="M449" s="94">
        <f t="shared" si="32"/>
        <v>0</v>
      </c>
      <c r="N449" s="94">
        <f t="shared" si="33"/>
        <v>0</v>
      </c>
      <c r="O449" s="158"/>
      <c r="P449" s="159"/>
    </row>
    <row r="450" spans="1:16" s="57" customFormat="1" ht="47.25" hidden="1" outlineLevel="1" x14ac:dyDescent="0.25">
      <c r="A450" s="169">
        <f>'F4.2'!A447</f>
        <v>0</v>
      </c>
      <c r="B450" s="169" t="str">
        <f>'F4.2'!B447</f>
        <v xml:space="preserve">DPR for the Supply &amp; Replacement of Front &amp; Rear Reheater coil assemblies and LTSH terminal tube assembly in Boiler Unit 5 &amp; 6 . </v>
      </c>
      <c r="C450" s="29">
        <f>'F4.2'!D447</f>
        <v>0</v>
      </c>
      <c r="D450" s="69" t="str">
        <f>IF('F4.2'!F447=0,"-",'F4.2'!F447)</f>
        <v>-</v>
      </c>
      <c r="E450" s="28">
        <f>'F4.2'!H447</f>
        <v>30</v>
      </c>
      <c r="F450" s="94">
        <f>'F4.2'!T447</f>
        <v>0</v>
      </c>
      <c r="G450" s="94">
        <f>'F4.2'!AN447</f>
        <v>0</v>
      </c>
      <c r="H450" s="94">
        <f t="shared" si="31"/>
        <v>0</v>
      </c>
      <c r="I450" s="94">
        <f>'F4.2'!U447</f>
        <v>0</v>
      </c>
      <c r="J450" s="94">
        <f>'F4.2'!AO447</f>
        <v>0</v>
      </c>
      <c r="K450" s="94"/>
      <c r="L450" s="94"/>
      <c r="M450" s="94">
        <f t="shared" si="32"/>
        <v>0</v>
      </c>
      <c r="N450" s="94">
        <f t="shared" si="33"/>
        <v>0</v>
      </c>
    </row>
    <row r="451" spans="1:16" ht="47.25" hidden="1" outlineLevel="1" x14ac:dyDescent="0.25">
      <c r="A451" s="25">
        <f>'F4.2'!A448</f>
        <v>10</v>
      </c>
      <c r="B451" s="26" t="str">
        <f>'F4.2'!B448</f>
        <v>DPR For Coal Mill Performance Improvement and Life Enhancement of BHEL Make XRP-1043 Coal Mills in Unit 5 &amp; 6 At CSTPS, Chandrapur.</v>
      </c>
      <c r="C451" s="29">
        <f>'F4.2'!D448</f>
        <v>0</v>
      </c>
      <c r="D451" s="69" t="str">
        <f>IF('F4.2'!F448=0,"-",'F4.2'!F448)</f>
        <v>-</v>
      </c>
      <c r="E451" s="28">
        <f>'F4.2'!H448</f>
        <v>52.62</v>
      </c>
      <c r="F451" s="94">
        <f>'F4.2'!T448</f>
        <v>0</v>
      </c>
      <c r="G451" s="94">
        <f>'F4.2'!AN448</f>
        <v>0</v>
      </c>
      <c r="H451" s="94">
        <f t="shared" si="31"/>
        <v>0</v>
      </c>
      <c r="I451" s="94">
        <f>'F4.2'!U448</f>
        <v>0</v>
      </c>
      <c r="J451" s="94">
        <f>'F4.2'!AO448</f>
        <v>0</v>
      </c>
      <c r="K451" s="94"/>
      <c r="L451" s="94"/>
      <c r="M451" s="94">
        <f t="shared" si="32"/>
        <v>0</v>
      </c>
      <c r="N451" s="94">
        <f t="shared" si="33"/>
        <v>0</v>
      </c>
      <c r="O451" s="158"/>
      <c r="P451" s="159"/>
    </row>
    <row r="452" spans="1:16" s="57" customFormat="1" ht="47.25" hidden="1" outlineLevel="1" x14ac:dyDescent="0.25">
      <c r="A452" s="169">
        <f>'F4.2'!A449</f>
        <v>0</v>
      </c>
      <c r="B452" s="169" t="str">
        <f>'F4.2'!B449</f>
        <v>DPR For Coal Mill Performance Improvement and Life Enhancement of BHEL Make XRP-1043 Coal Mills in Unit 5 &amp; 6 At CSTPS, Chandrapur.</v>
      </c>
      <c r="C452" s="29">
        <f>'F4.2'!D449</f>
        <v>0</v>
      </c>
      <c r="D452" s="69" t="str">
        <f>IF('F4.2'!F449=0,"-",'F4.2'!F449)</f>
        <v>-</v>
      </c>
      <c r="E452" s="28">
        <f>'F4.2'!H449</f>
        <v>52.62</v>
      </c>
      <c r="F452" s="94">
        <f>'F4.2'!T449</f>
        <v>0</v>
      </c>
      <c r="G452" s="94">
        <f>'F4.2'!AN449</f>
        <v>0</v>
      </c>
      <c r="H452" s="94">
        <f t="shared" si="31"/>
        <v>0</v>
      </c>
      <c r="I452" s="94">
        <f>'F4.2'!U449</f>
        <v>0</v>
      </c>
      <c r="J452" s="94">
        <f>'F4.2'!AO449</f>
        <v>0</v>
      </c>
      <c r="K452" s="94"/>
      <c r="L452" s="94"/>
      <c r="M452" s="94">
        <f t="shared" si="32"/>
        <v>0</v>
      </c>
      <c r="N452" s="94">
        <f t="shared" si="33"/>
        <v>0</v>
      </c>
    </row>
    <row r="453" spans="1:16" ht="15.75" hidden="1" outlineLevel="1" x14ac:dyDescent="0.25">
      <c r="A453" s="227">
        <f>'F4.2'!A450</f>
        <v>0</v>
      </c>
      <c r="B453" s="227" t="str">
        <f>'F4.2'!B450</f>
        <v>Turbine Maintenance-II</v>
      </c>
      <c r="C453" s="29">
        <f>'F4.2'!D450</f>
        <v>0</v>
      </c>
      <c r="D453" s="69" t="str">
        <f>IF('F4.2'!F450=0,"-",'F4.2'!F450)</f>
        <v>-</v>
      </c>
      <c r="E453" s="28">
        <f>'F4.2'!H450</f>
        <v>0</v>
      </c>
      <c r="F453" s="94">
        <f>'F4.2'!T450</f>
        <v>0</v>
      </c>
      <c r="G453" s="94">
        <f>'F4.2'!AN450</f>
        <v>0</v>
      </c>
      <c r="H453" s="94">
        <f t="shared" si="31"/>
        <v>0</v>
      </c>
      <c r="I453" s="94">
        <f>'F4.2'!U450</f>
        <v>0</v>
      </c>
      <c r="J453" s="94">
        <f>'F4.2'!AO450</f>
        <v>0</v>
      </c>
      <c r="K453" s="94"/>
      <c r="L453" s="94"/>
      <c r="M453" s="94">
        <f t="shared" si="32"/>
        <v>0</v>
      </c>
      <c r="N453" s="94">
        <f t="shared" si="33"/>
        <v>0</v>
      </c>
      <c r="O453" s="158"/>
      <c r="P453" s="159"/>
    </row>
    <row r="454" spans="1:16" s="57" customFormat="1" ht="63" hidden="1" outlineLevel="1" x14ac:dyDescent="0.25">
      <c r="A454" s="25">
        <f>'F4.2'!A451</f>
        <v>1</v>
      </c>
      <c r="B454" s="26" t="str">
        <f>'F4.2'!B451</f>
        <v>Post facto DPR for "Urgent restoration and Life Enhancement of Unit#5 500 MW BHEL make Turbo Generator for prolonged efficient operation at Stage-III CSTPS Chandrapur"</v>
      </c>
      <c r="C454" s="184">
        <f>'F4.2'!D451</f>
        <v>0</v>
      </c>
      <c r="D454" s="69" t="str">
        <f>IF('F4.2'!F451=0,"-",'F4.2'!F451)</f>
        <v>-</v>
      </c>
      <c r="E454" s="28">
        <f>'F4.2'!H451</f>
        <v>25.42</v>
      </c>
      <c r="F454" s="94">
        <f>'F4.2'!T451</f>
        <v>0</v>
      </c>
      <c r="G454" s="94">
        <f>'F4.2'!AN451</f>
        <v>0</v>
      </c>
      <c r="H454" s="94">
        <f t="shared" si="31"/>
        <v>0</v>
      </c>
      <c r="I454" s="94">
        <f>'F4.2'!U451</f>
        <v>0</v>
      </c>
      <c r="J454" s="94">
        <f>'F4.2'!AO451</f>
        <v>0</v>
      </c>
      <c r="K454" s="94"/>
      <c r="L454" s="94"/>
      <c r="M454" s="94">
        <f t="shared" si="32"/>
        <v>0</v>
      </c>
      <c r="N454" s="94">
        <f t="shared" si="33"/>
        <v>0</v>
      </c>
    </row>
    <row r="455" spans="1:16" ht="47.25" hidden="1" outlineLevel="1" x14ac:dyDescent="0.25">
      <c r="A455" s="169">
        <f>'F4.2'!A452</f>
        <v>0</v>
      </c>
      <c r="B455" s="169" t="str">
        <f>'F4.2'!B452</f>
        <v>Post facto DPR for "Urgent restoration and Life Enhancement of Unit#5 500 MW BHEL make Turbo Generator for prolonged efficient operation at Stage-III CSTPS Chandrapur"</v>
      </c>
      <c r="C455" s="184">
        <f>'F4.2'!D452</f>
        <v>0</v>
      </c>
      <c r="D455" s="69" t="str">
        <f>IF('F4.2'!F452=0,"-",'F4.2'!F452)</f>
        <v>-</v>
      </c>
      <c r="E455" s="28">
        <f>'F4.2'!H452</f>
        <v>25.42</v>
      </c>
      <c r="F455" s="94">
        <f>'F4.2'!T452</f>
        <v>0</v>
      </c>
      <c r="G455" s="94">
        <f>'F4.2'!AN452</f>
        <v>0</v>
      </c>
      <c r="H455" s="94">
        <f t="shared" si="31"/>
        <v>0</v>
      </c>
      <c r="I455" s="94">
        <f>'F4.2'!U452</f>
        <v>0</v>
      </c>
      <c r="J455" s="94">
        <f>'F4.2'!AO452</f>
        <v>0</v>
      </c>
      <c r="K455" s="94"/>
      <c r="L455" s="94"/>
      <c r="M455" s="94">
        <f t="shared" si="32"/>
        <v>0</v>
      </c>
      <c r="N455" s="94">
        <f t="shared" si="33"/>
        <v>0</v>
      </c>
      <c r="O455" s="158"/>
      <c r="P455" s="159"/>
    </row>
    <row r="456" spans="1:16" s="57" customFormat="1" ht="31.5" hidden="1" outlineLevel="1" x14ac:dyDescent="0.25">
      <c r="A456" s="25">
        <f>'F4.2'!A453</f>
        <v>2</v>
      </c>
      <c r="B456" s="26" t="str">
        <f>'F4.2'!B453</f>
        <v>Upgradation and modernization scheme for Air Washer system installed in U-5 &amp; 6, CSTPS, Chandrapur</v>
      </c>
      <c r="C456" s="29">
        <f>'F4.2'!D453</f>
        <v>0</v>
      </c>
      <c r="D456" s="69" t="str">
        <f>IF('F4.2'!F453=0,"-",'F4.2'!F453)</f>
        <v>-</v>
      </c>
      <c r="E456" s="28">
        <f>'F4.2'!H453</f>
        <v>25</v>
      </c>
      <c r="F456" s="94">
        <f>'F4.2'!T453</f>
        <v>0</v>
      </c>
      <c r="G456" s="94">
        <f>'F4.2'!AN453</f>
        <v>0</v>
      </c>
      <c r="H456" s="94">
        <f t="shared" si="31"/>
        <v>0</v>
      </c>
      <c r="I456" s="94">
        <f>'F4.2'!U453</f>
        <v>0</v>
      </c>
      <c r="J456" s="94">
        <f>'F4.2'!AO453</f>
        <v>0</v>
      </c>
      <c r="K456" s="94"/>
      <c r="L456" s="94"/>
      <c r="M456" s="94">
        <f t="shared" si="32"/>
        <v>0</v>
      </c>
      <c r="N456" s="94">
        <f t="shared" si="33"/>
        <v>0</v>
      </c>
    </row>
    <row r="457" spans="1:16" ht="47.25" hidden="1" outlineLevel="1" x14ac:dyDescent="0.25">
      <c r="A457" s="169">
        <f>'F4.2'!A454</f>
        <v>0</v>
      </c>
      <c r="B457" s="169" t="str">
        <f>'F4.2'!B454</f>
        <v>Design, Supply, Installation, Testing &amp; commissioning of Energy Efficient Air Washer System for Unit -5 &amp; 6, 500MW, CSTPS, Chandrapur</v>
      </c>
      <c r="C457" s="29">
        <f>'F4.2'!D454</f>
        <v>0</v>
      </c>
      <c r="D457" s="69" t="str">
        <f>IF('F4.2'!F454=0,"-",'F4.2'!F454)</f>
        <v>-</v>
      </c>
      <c r="E457" s="28">
        <f>'F4.2'!H454</f>
        <v>25</v>
      </c>
      <c r="F457" s="94">
        <f>'F4.2'!T454</f>
        <v>0</v>
      </c>
      <c r="G457" s="94">
        <f>'F4.2'!AN454</f>
        <v>0</v>
      </c>
      <c r="H457" s="94">
        <f t="shared" si="31"/>
        <v>0</v>
      </c>
      <c r="I457" s="94">
        <f>'F4.2'!U454</f>
        <v>0</v>
      </c>
      <c r="J457" s="94">
        <f>'F4.2'!AO454</f>
        <v>0</v>
      </c>
      <c r="K457" s="94"/>
      <c r="L457" s="94"/>
      <c r="M457" s="94">
        <f t="shared" si="32"/>
        <v>0</v>
      </c>
      <c r="N457" s="94">
        <f t="shared" si="33"/>
        <v>0</v>
      </c>
      <c r="O457" s="158"/>
      <c r="P457" s="159"/>
    </row>
    <row r="458" spans="1:16" s="57" customFormat="1" ht="31.5" hidden="1" outlineLevel="1" x14ac:dyDescent="0.25">
      <c r="A458" s="25">
        <f>'F4.2'!A455</f>
        <v>3</v>
      </c>
      <c r="B458" s="26" t="str">
        <f>'F4.2'!B455</f>
        <v>Schemes for Improvement in availability &amp; performance of feed system for U-5, 6 &amp; 7, CSTPS, Chandrapur</v>
      </c>
      <c r="C458" s="29">
        <f>'F4.2'!D455</f>
        <v>0</v>
      </c>
      <c r="D458" s="69" t="str">
        <f>IF('F4.2'!F455=0,"-",'F4.2'!F455)</f>
        <v>-</v>
      </c>
      <c r="E458" s="28">
        <f>'F4.2'!H455</f>
        <v>44.25</v>
      </c>
      <c r="F458" s="94">
        <f>'F4.2'!T455</f>
        <v>0</v>
      </c>
      <c r="G458" s="94">
        <f>'F4.2'!AN455</f>
        <v>0</v>
      </c>
      <c r="H458" s="94">
        <f t="shared" si="31"/>
        <v>0</v>
      </c>
      <c r="I458" s="94">
        <f>'F4.2'!U455</f>
        <v>0</v>
      </c>
      <c r="J458" s="94">
        <f>'F4.2'!AO455</f>
        <v>0</v>
      </c>
      <c r="K458" s="94"/>
      <c r="L458" s="94"/>
      <c r="M458" s="94">
        <f t="shared" si="32"/>
        <v>0</v>
      </c>
      <c r="N458" s="94">
        <f t="shared" si="33"/>
        <v>0</v>
      </c>
    </row>
    <row r="459" spans="1:16" ht="31.5" hidden="1" outlineLevel="1" x14ac:dyDescent="0.25">
      <c r="A459" s="169">
        <f>'F4.2'!A456</f>
        <v>0</v>
      </c>
      <c r="B459" s="169" t="str">
        <f>'F4.2'!B456</f>
        <v>Procurement of BFP Booster Pump assembly for Unit-5, 6 &amp; 7 CSTPS Chandrapur</v>
      </c>
      <c r="C459" s="29">
        <f>'F4.2'!D456</f>
        <v>0</v>
      </c>
      <c r="D459" s="69" t="str">
        <f>IF('F4.2'!F456=0,"-",'F4.2'!F456)</f>
        <v>-</v>
      </c>
      <c r="E459" s="28">
        <f>'F4.2'!H456</f>
        <v>7.2</v>
      </c>
      <c r="F459" s="94">
        <f>'F4.2'!T456</f>
        <v>0</v>
      </c>
      <c r="G459" s="94">
        <f>'F4.2'!AN456</f>
        <v>0</v>
      </c>
      <c r="H459" s="94">
        <f t="shared" si="31"/>
        <v>0</v>
      </c>
      <c r="I459" s="94">
        <f>'F4.2'!U456</f>
        <v>0</v>
      </c>
      <c r="J459" s="94">
        <f>'F4.2'!AO456</f>
        <v>0</v>
      </c>
      <c r="K459" s="94"/>
      <c r="L459" s="94"/>
      <c r="M459" s="94">
        <f t="shared" si="32"/>
        <v>0</v>
      </c>
      <c r="N459" s="94">
        <f t="shared" si="33"/>
        <v>0</v>
      </c>
      <c r="O459" s="158"/>
      <c r="P459" s="159"/>
    </row>
    <row r="460" spans="1:16" s="57" customFormat="1" ht="31.5" hidden="1" outlineLevel="1" x14ac:dyDescent="0.25">
      <c r="A460" s="169">
        <f>'F4.2'!A457</f>
        <v>0</v>
      </c>
      <c r="B460" s="169" t="str">
        <f>'F4.2'!B457</f>
        <v>Procurement of Boiler Feed Pump catridge with CI sealing for Unit- 5 &amp; 6 CSTPS Chandrapur</v>
      </c>
      <c r="C460" s="29">
        <f>'F4.2'!D457</f>
        <v>0</v>
      </c>
      <c r="D460" s="69" t="str">
        <f>IF('F4.2'!F457=0,"-",'F4.2'!F457)</f>
        <v>-</v>
      </c>
      <c r="E460" s="28">
        <f>'F4.2'!H457</f>
        <v>11.2</v>
      </c>
      <c r="F460" s="94">
        <f>'F4.2'!T457</f>
        <v>0</v>
      </c>
      <c r="G460" s="94">
        <f>'F4.2'!AN457</f>
        <v>0</v>
      </c>
      <c r="H460" s="94">
        <f t="shared" si="31"/>
        <v>0</v>
      </c>
      <c r="I460" s="94">
        <f>'F4.2'!U457</f>
        <v>0</v>
      </c>
      <c r="J460" s="94">
        <f>'F4.2'!AO457</f>
        <v>0</v>
      </c>
      <c r="K460" s="94"/>
      <c r="L460" s="94"/>
      <c r="M460" s="94">
        <f t="shared" si="32"/>
        <v>0</v>
      </c>
      <c r="N460" s="94">
        <f t="shared" si="33"/>
        <v>0</v>
      </c>
    </row>
    <row r="461" spans="1:16" s="57" customFormat="1" ht="31.5" hidden="1" outlineLevel="1" x14ac:dyDescent="0.25">
      <c r="A461" s="169">
        <f>'F4.2'!A458</f>
        <v>0</v>
      </c>
      <c r="B461" s="169" t="str">
        <f>'F4.2'!B458</f>
        <v>Procurement of Modulating type Boiler Feed Pump Recirculation valve  assembly for 500 MW, U-5, 6 &amp; 7</v>
      </c>
      <c r="C461" s="29">
        <f>'F4.2'!D458</f>
        <v>0</v>
      </c>
      <c r="D461" s="69" t="str">
        <f>IF('F4.2'!F458=0,"-",'F4.2'!F458)</f>
        <v>-</v>
      </c>
      <c r="E461" s="28">
        <f>'F4.2'!H458</f>
        <v>15.85</v>
      </c>
      <c r="F461" s="94">
        <f>'F4.2'!T458</f>
        <v>0</v>
      </c>
      <c r="G461" s="94">
        <f>'F4.2'!AN458</f>
        <v>0</v>
      </c>
      <c r="H461" s="94">
        <f t="shared" si="31"/>
        <v>0</v>
      </c>
      <c r="I461" s="94">
        <f>'F4.2'!U458</f>
        <v>0</v>
      </c>
      <c r="J461" s="94">
        <f>'F4.2'!AO458</f>
        <v>0</v>
      </c>
      <c r="K461" s="94"/>
      <c r="L461" s="94"/>
      <c r="M461" s="94">
        <f t="shared" si="32"/>
        <v>0</v>
      </c>
      <c r="N461" s="94">
        <f t="shared" si="33"/>
        <v>0</v>
      </c>
    </row>
    <row r="462" spans="1:16" ht="31.5" hidden="1" outlineLevel="1" x14ac:dyDescent="0.25">
      <c r="A462" s="169">
        <f>'F4.2'!A459</f>
        <v>0</v>
      </c>
      <c r="B462" s="169" t="str">
        <f>'F4.2'!B459</f>
        <v>Procurement of Fully bladed dynamically balanced Rotor (along with both side coupling hub) for TDBFP Turbine</v>
      </c>
      <c r="C462" s="29">
        <f>'F4.2'!D459</f>
        <v>0</v>
      </c>
      <c r="D462" s="69" t="str">
        <f>IF('F4.2'!F459=0,"-",'F4.2'!F459)</f>
        <v>-</v>
      </c>
      <c r="E462" s="28">
        <f>'F4.2'!H459</f>
        <v>8.5</v>
      </c>
      <c r="F462" s="94">
        <f>'F4.2'!T459</f>
        <v>0</v>
      </c>
      <c r="G462" s="94">
        <f>'F4.2'!AN459</f>
        <v>0</v>
      </c>
      <c r="H462" s="94">
        <f t="shared" si="31"/>
        <v>0</v>
      </c>
      <c r="I462" s="94">
        <f>'F4.2'!U459</f>
        <v>0</v>
      </c>
      <c r="J462" s="94">
        <f>'F4.2'!AO459</f>
        <v>0</v>
      </c>
      <c r="K462" s="94"/>
      <c r="L462" s="94"/>
      <c r="M462" s="94">
        <f t="shared" si="32"/>
        <v>0</v>
      </c>
      <c r="N462" s="94">
        <f t="shared" si="33"/>
        <v>0</v>
      </c>
      <c r="O462" s="158"/>
      <c r="P462" s="159"/>
    </row>
    <row r="463" spans="1:16" s="57" customFormat="1" ht="31.5" hidden="1" outlineLevel="1" x14ac:dyDescent="0.25">
      <c r="A463" s="169">
        <f>'F4.2'!A460</f>
        <v>0</v>
      </c>
      <c r="B463" s="169" t="str">
        <f>'F4.2'!B460</f>
        <v>Life enhancement and efficiency improvement of 500MW U-5 &amp; 6 TDBFP Lub System</v>
      </c>
      <c r="C463" s="29">
        <f>'F4.2'!D460</f>
        <v>0</v>
      </c>
      <c r="D463" s="69" t="str">
        <f>IF('F4.2'!F460=0,"-",'F4.2'!F460)</f>
        <v>-</v>
      </c>
      <c r="E463" s="28">
        <f>'F4.2'!H460</f>
        <v>1.5</v>
      </c>
      <c r="F463" s="94">
        <f>'F4.2'!T460</f>
        <v>0</v>
      </c>
      <c r="G463" s="94">
        <f>'F4.2'!AN460</f>
        <v>0</v>
      </c>
      <c r="H463" s="94">
        <f t="shared" si="31"/>
        <v>0</v>
      </c>
      <c r="I463" s="94">
        <f>'F4.2'!U460</f>
        <v>0</v>
      </c>
      <c r="J463" s="94">
        <f>'F4.2'!AO460</f>
        <v>0</v>
      </c>
      <c r="K463" s="94"/>
      <c r="L463" s="94"/>
      <c r="M463" s="94">
        <f t="shared" si="32"/>
        <v>0</v>
      </c>
      <c r="N463" s="94">
        <f t="shared" si="33"/>
        <v>0</v>
      </c>
    </row>
    <row r="464" spans="1:16" ht="31.5" hidden="1" outlineLevel="1" x14ac:dyDescent="0.25">
      <c r="A464" s="25">
        <f>'F4.2'!A461</f>
        <v>4</v>
      </c>
      <c r="B464" s="26" t="str">
        <f>'F4.2'!B461</f>
        <v xml:space="preserve">Life enhancement and Reliability improvement schemes of 500MW Main Turbine Assests </v>
      </c>
      <c r="C464" s="29">
        <f>'F4.2'!D461</f>
        <v>0</v>
      </c>
      <c r="D464" s="69" t="str">
        <f>IF('F4.2'!F461=0,"-",'F4.2'!F461)</f>
        <v>-</v>
      </c>
      <c r="E464" s="28">
        <f>'F4.2'!H461</f>
        <v>36.81</v>
      </c>
      <c r="F464" s="94">
        <f>'F4.2'!T461</f>
        <v>0</v>
      </c>
      <c r="G464" s="94">
        <f>'F4.2'!AN461</f>
        <v>0</v>
      </c>
      <c r="H464" s="94">
        <f t="shared" si="31"/>
        <v>0</v>
      </c>
      <c r="I464" s="94">
        <f>'F4.2'!U461</f>
        <v>0</v>
      </c>
      <c r="J464" s="94">
        <f>'F4.2'!AO461</f>
        <v>0</v>
      </c>
      <c r="K464" s="94"/>
      <c r="L464" s="94"/>
      <c r="M464" s="94">
        <f t="shared" si="32"/>
        <v>0</v>
      </c>
      <c r="N464" s="94">
        <f t="shared" si="33"/>
        <v>0</v>
      </c>
      <c r="O464" s="158"/>
      <c r="P464" s="159"/>
    </row>
    <row r="465" spans="1:16" s="57" customFormat="1" ht="47.25" hidden="1" outlineLevel="1" x14ac:dyDescent="0.25">
      <c r="A465" s="169">
        <f>'F4.2'!A462</f>
        <v>0</v>
      </c>
      <c r="B465" s="169" t="str">
        <f>'F4.2'!B462</f>
        <v>Reliability improvement of Low pressure Turbine by maintaining one set of LP free standing blades as insurance spare</v>
      </c>
      <c r="C465" s="29">
        <f>'F4.2'!D462</f>
        <v>0</v>
      </c>
      <c r="D465" s="69" t="str">
        <f>IF('F4.2'!F462=0,"-",'F4.2'!F462)</f>
        <v>-</v>
      </c>
      <c r="E465" s="28">
        <f>'F4.2'!H462</f>
        <v>24</v>
      </c>
      <c r="F465" s="94">
        <f>'F4.2'!T462</f>
        <v>0</v>
      </c>
      <c r="G465" s="94">
        <f>'F4.2'!AN462</f>
        <v>0</v>
      </c>
      <c r="H465" s="94">
        <f t="shared" si="31"/>
        <v>0</v>
      </c>
      <c r="I465" s="94">
        <f>'F4.2'!U462</f>
        <v>0</v>
      </c>
      <c r="J465" s="94">
        <f>'F4.2'!AO462</f>
        <v>0</v>
      </c>
      <c r="K465" s="94"/>
      <c r="L465" s="94"/>
      <c r="M465" s="94">
        <f t="shared" si="32"/>
        <v>0</v>
      </c>
      <c r="N465" s="94">
        <f t="shared" si="33"/>
        <v>0</v>
      </c>
    </row>
    <row r="466" spans="1:16" s="57" customFormat="1" ht="31.5" hidden="1" outlineLevel="1" x14ac:dyDescent="0.25">
      <c r="A466" s="169">
        <f>'F4.2'!A463</f>
        <v>0</v>
      </c>
      <c r="B466" s="169" t="str">
        <f>'F4.2'!B463</f>
        <v>Performance and efficiency improvement of 500MW U-5 &amp; 6 High Pressure Turbine module</v>
      </c>
      <c r="C466" s="29">
        <f>'F4.2'!D463</f>
        <v>0</v>
      </c>
      <c r="D466" s="69" t="str">
        <f>IF('F4.2'!F463=0,"-",'F4.2'!F463)</f>
        <v>-</v>
      </c>
      <c r="E466" s="28">
        <f>'F4.2'!H463</f>
        <v>9.81</v>
      </c>
      <c r="F466" s="94">
        <f>'F4.2'!T463</f>
        <v>0</v>
      </c>
      <c r="G466" s="94">
        <f>'F4.2'!AN463</f>
        <v>0</v>
      </c>
      <c r="H466" s="94">
        <f t="shared" si="31"/>
        <v>0</v>
      </c>
      <c r="I466" s="94">
        <f>'F4.2'!U463</f>
        <v>0</v>
      </c>
      <c r="J466" s="94">
        <f>'F4.2'!AO463</f>
        <v>0</v>
      </c>
      <c r="K466" s="94"/>
      <c r="L466" s="94"/>
      <c r="M466" s="94">
        <f t="shared" si="32"/>
        <v>0</v>
      </c>
      <c r="N466" s="94">
        <f t="shared" si="33"/>
        <v>0</v>
      </c>
    </row>
    <row r="467" spans="1:16" s="57" customFormat="1" ht="31.5" hidden="1" outlineLevel="1" x14ac:dyDescent="0.25">
      <c r="A467" s="169">
        <f>'F4.2'!A464</f>
        <v>0</v>
      </c>
      <c r="B467" s="169" t="str">
        <f>'F4.2'!B464</f>
        <v xml:space="preserve"> Life enhancement and efficiency improvement of 500MW U-5 &amp; 6 Main TG Lub System</v>
      </c>
      <c r="C467" s="29">
        <f>'F4.2'!D464</f>
        <v>0</v>
      </c>
      <c r="D467" s="69" t="str">
        <f>IF('F4.2'!F464=0,"-",'F4.2'!F464)</f>
        <v>-</v>
      </c>
      <c r="E467" s="28">
        <f>'F4.2'!H464</f>
        <v>3</v>
      </c>
      <c r="F467" s="94">
        <f>'F4.2'!T464</f>
        <v>0</v>
      </c>
      <c r="G467" s="94">
        <f>'F4.2'!AN464</f>
        <v>0</v>
      </c>
      <c r="H467" s="94">
        <f t="shared" si="31"/>
        <v>0</v>
      </c>
      <c r="I467" s="94">
        <f>'F4.2'!U464</f>
        <v>0</v>
      </c>
      <c r="J467" s="94">
        <f>'F4.2'!AO464</f>
        <v>0</v>
      </c>
      <c r="K467" s="94"/>
      <c r="L467" s="94"/>
      <c r="M467" s="94">
        <f t="shared" si="32"/>
        <v>0</v>
      </c>
      <c r="N467" s="94">
        <f t="shared" si="33"/>
        <v>0</v>
      </c>
    </row>
    <row r="468" spans="1:16" s="57" customFormat="1" ht="15.75" hidden="1" outlineLevel="1" x14ac:dyDescent="0.25">
      <c r="A468" s="25">
        <f>'F4.2'!A465</f>
        <v>5</v>
      </c>
      <c r="B468" s="26" t="str">
        <f>'F4.2'!B465</f>
        <v xml:space="preserve"> Reliability improvement of Main Turbine </v>
      </c>
      <c r="C468" s="29">
        <f>'F4.2'!D465</f>
        <v>0</v>
      </c>
      <c r="D468" s="69" t="str">
        <f>IF('F4.2'!F465=0,"-",'F4.2'!F465)</f>
        <v>-</v>
      </c>
      <c r="E468" s="28">
        <f>'F4.2'!H465</f>
        <v>45</v>
      </c>
      <c r="F468" s="94">
        <f>'F4.2'!T465</f>
        <v>0</v>
      </c>
      <c r="G468" s="94">
        <f>'F4.2'!AN465</f>
        <v>0</v>
      </c>
      <c r="H468" s="94">
        <f t="shared" si="31"/>
        <v>0</v>
      </c>
      <c r="I468" s="94">
        <f>'F4.2'!U465</f>
        <v>0</v>
      </c>
      <c r="J468" s="94">
        <f>'F4.2'!AO465</f>
        <v>0</v>
      </c>
      <c r="K468" s="94"/>
      <c r="L468" s="94"/>
      <c r="M468" s="94">
        <f t="shared" si="32"/>
        <v>0</v>
      </c>
      <c r="N468" s="94">
        <f t="shared" si="33"/>
        <v>0</v>
      </c>
    </row>
    <row r="469" spans="1:16" s="57" customFormat="1" ht="31.5" hidden="1" outlineLevel="1" x14ac:dyDescent="0.25">
      <c r="A469" s="169">
        <f>'F4.2'!A466</f>
        <v>0</v>
      </c>
      <c r="B469" s="169" t="str">
        <f>'F4.2'!B466</f>
        <v>Brief Scope of Work; Procurement of critical spares for Main TG U-5, 6 &amp; 7</v>
      </c>
      <c r="C469" s="29">
        <f>'F4.2'!D466</f>
        <v>0</v>
      </c>
      <c r="D469" s="69" t="str">
        <f>IF('F4.2'!F466=0,"-",'F4.2'!F466)</f>
        <v>-</v>
      </c>
      <c r="E469" s="28">
        <f>'F4.2'!H466</f>
        <v>10</v>
      </c>
      <c r="F469" s="94">
        <f>'F4.2'!T466</f>
        <v>0</v>
      </c>
      <c r="G469" s="94">
        <f>'F4.2'!AN466</f>
        <v>0</v>
      </c>
      <c r="H469" s="94">
        <f t="shared" si="31"/>
        <v>0</v>
      </c>
      <c r="I469" s="94">
        <f>'F4.2'!U466</f>
        <v>0</v>
      </c>
      <c r="J469" s="94">
        <f>'F4.2'!AO466</f>
        <v>0</v>
      </c>
      <c r="K469" s="94"/>
      <c r="L469" s="94"/>
      <c r="M469" s="94">
        <f t="shared" si="32"/>
        <v>0</v>
      </c>
      <c r="N469" s="94">
        <f t="shared" si="33"/>
        <v>0</v>
      </c>
    </row>
    <row r="470" spans="1:16" ht="47.25" hidden="1" outlineLevel="1" x14ac:dyDescent="0.25">
      <c r="A470" s="169">
        <f>'F4.2'!A467</f>
        <v>0</v>
      </c>
      <c r="B470" s="169" t="str">
        <f>'F4.2'!B467</f>
        <v xml:space="preserve">Procurement of HP turbine Module along with breach nuts and pipe spool pieces (Type:H30-100-2) for Unit-7, CSTPS, Chandrapur </v>
      </c>
      <c r="C470" s="29">
        <f>'F4.2'!D467</f>
        <v>0</v>
      </c>
      <c r="D470" s="69" t="str">
        <f>IF('F4.2'!F467=0,"-",'F4.2'!F467)</f>
        <v>-</v>
      </c>
      <c r="E470" s="28">
        <f>'F4.2'!H467</f>
        <v>35</v>
      </c>
      <c r="F470" s="94">
        <f>'F4.2'!T467</f>
        <v>0</v>
      </c>
      <c r="G470" s="94">
        <f>'F4.2'!AN467</f>
        <v>0</v>
      </c>
      <c r="H470" s="94">
        <f t="shared" si="31"/>
        <v>0</v>
      </c>
      <c r="I470" s="94">
        <f>'F4.2'!U467</f>
        <v>0</v>
      </c>
      <c r="J470" s="94">
        <f>'F4.2'!AO467</f>
        <v>0</v>
      </c>
      <c r="K470" s="94"/>
      <c r="L470" s="94"/>
      <c r="M470" s="94">
        <f t="shared" si="32"/>
        <v>0</v>
      </c>
      <c r="N470" s="94">
        <f t="shared" si="33"/>
        <v>0</v>
      </c>
      <c r="O470" s="158"/>
      <c r="P470" s="159"/>
    </row>
    <row r="471" spans="1:16" s="57" customFormat="1" ht="31.5" hidden="1" outlineLevel="1" x14ac:dyDescent="0.25">
      <c r="A471" s="25">
        <f>'F4.2'!A468</f>
        <v>6</v>
      </c>
      <c r="B471" s="26" t="str">
        <f>'F4.2'!B468</f>
        <v xml:space="preserve">Reliability improvement of IP Turbine for 500 MW Main TG U-5 &amp; 6 </v>
      </c>
      <c r="C471" s="29">
        <f>'F4.2'!D468</f>
        <v>0</v>
      </c>
      <c r="D471" s="69" t="str">
        <f>IF('F4.2'!F468=0,"-",'F4.2'!F468)</f>
        <v>-</v>
      </c>
      <c r="E471" s="28">
        <f>'F4.2'!H468</f>
        <v>35</v>
      </c>
      <c r="F471" s="94">
        <f>'F4.2'!T468</f>
        <v>0</v>
      </c>
      <c r="G471" s="94">
        <f>'F4.2'!AN468</f>
        <v>0</v>
      </c>
      <c r="H471" s="94">
        <f t="shared" si="31"/>
        <v>0</v>
      </c>
      <c r="I471" s="94">
        <f>'F4.2'!U468</f>
        <v>0</v>
      </c>
      <c r="J471" s="94">
        <f>'F4.2'!AO468</f>
        <v>0</v>
      </c>
      <c r="K471" s="94"/>
      <c r="L471" s="94"/>
      <c r="M471" s="94">
        <f t="shared" si="32"/>
        <v>0</v>
      </c>
      <c r="N471" s="94">
        <f t="shared" si="33"/>
        <v>0</v>
      </c>
    </row>
    <row r="472" spans="1:16" s="57" customFormat="1" ht="47.25" hidden="1" outlineLevel="1" x14ac:dyDescent="0.25">
      <c r="A472" s="169">
        <f>'F4.2'!A469</f>
        <v>0</v>
      </c>
      <c r="B472" s="169" t="str">
        <f>'F4.2'!B469</f>
        <v>Procurement of Fully Bladed &amp; Dynamically Balanced IP Rotor (M 30-50) for 500MW Unit-5 &amp; 6, CSTPS, Chandrapur under Capital Nature items.</v>
      </c>
      <c r="C472" s="29">
        <f>'F4.2'!D469</f>
        <v>0</v>
      </c>
      <c r="D472" s="69" t="str">
        <f>IF('F4.2'!F469=0,"-",'F4.2'!F469)</f>
        <v>-</v>
      </c>
      <c r="E472" s="28">
        <f>'F4.2'!H469</f>
        <v>35</v>
      </c>
      <c r="F472" s="94">
        <f>'F4.2'!T469</f>
        <v>0</v>
      </c>
      <c r="G472" s="94">
        <f>'F4.2'!AN469</f>
        <v>0</v>
      </c>
      <c r="H472" s="94">
        <f t="shared" si="31"/>
        <v>0</v>
      </c>
      <c r="I472" s="94">
        <f>'F4.2'!U469</f>
        <v>0</v>
      </c>
      <c r="J472" s="94">
        <f>'F4.2'!AO469</f>
        <v>0</v>
      </c>
      <c r="K472" s="94"/>
      <c r="L472" s="94"/>
      <c r="M472" s="94">
        <f t="shared" si="32"/>
        <v>0</v>
      </c>
      <c r="N472" s="94">
        <f t="shared" si="33"/>
        <v>0</v>
      </c>
    </row>
    <row r="473" spans="1:16" s="57" customFormat="1" ht="15.75" hidden="1" outlineLevel="1" x14ac:dyDescent="0.25">
      <c r="A473" s="25">
        <f>'F4.2'!A470</f>
        <v>7</v>
      </c>
      <c r="B473" s="26" t="str">
        <f>'F4.2'!B470</f>
        <v>Energy saving in Air compressors</v>
      </c>
      <c r="C473" s="29">
        <f>'F4.2'!D470</f>
        <v>0</v>
      </c>
      <c r="D473" s="69" t="str">
        <f>IF('F4.2'!F470=0,"-",'F4.2'!F470)</f>
        <v>-</v>
      </c>
      <c r="E473" s="28">
        <f>'F4.2'!H470</f>
        <v>30</v>
      </c>
      <c r="F473" s="94">
        <f>'F4.2'!T470</f>
        <v>0</v>
      </c>
      <c r="G473" s="94">
        <f>'F4.2'!AN470</f>
        <v>0</v>
      </c>
      <c r="H473" s="94">
        <f t="shared" si="31"/>
        <v>0</v>
      </c>
      <c r="I473" s="94">
        <f>'F4.2'!U470</f>
        <v>0</v>
      </c>
      <c r="J473" s="94">
        <f>'F4.2'!AO470</f>
        <v>0</v>
      </c>
      <c r="K473" s="94"/>
      <c r="L473" s="94"/>
      <c r="M473" s="94">
        <f t="shared" si="32"/>
        <v>0</v>
      </c>
      <c r="N473" s="94">
        <f t="shared" si="33"/>
        <v>0</v>
      </c>
    </row>
    <row r="474" spans="1:16" s="57" customFormat="1" ht="31.5" hidden="1" outlineLevel="1" x14ac:dyDescent="0.25">
      <c r="A474" s="169">
        <f>'F4.2'!A471</f>
        <v>0</v>
      </c>
      <c r="B474" s="169" t="str">
        <f>'F4.2'!B471</f>
        <v>Air Compressor Unit-7 to be replaced in a phased manner with energy efficient compressor</v>
      </c>
      <c r="C474" s="29">
        <f>'F4.2'!D471</f>
        <v>0</v>
      </c>
      <c r="D474" s="69" t="str">
        <f>IF('F4.2'!F471=0,"-",'F4.2'!F471)</f>
        <v>-</v>
      </c>
      <c r="E474" s="28">
        <f>'F4.2'!H471</f>
        <v>30</v>
      </c>
      <c r="F474" s="94">
        <f>'F4.2'!T471</f>
        <v>0</v>
      </c>
      <c r="G474" s="94">
        <f>'F4.2'!AN471</f>
        <v>0</v>
      </c>
      <c r="H474" s="94">
        <f t="shared" si="31"/>
        <v>0</v>
      </c>
      <c r="I474" s="94">
        <f>'F4.2'!U471</f>
        <v>0</v>
      </c>
      <c r="J474" s="94">
        <f>'F4.2'!AO471</f>
        <v>0</v>
      </c>
      <c r="K474" s="94"/>
      <c r="L474" s="94"/>
      <c r="M474" s="94">
        <f t="shared" si="32"/>
        <v>0</v>
      </c>
      <c r="N474" s="94">
        <f t="shared" si="33"/>
        <v>0</v>
      </c>
    </row>
    <row r="475" spans="1:16" s="57" customFormat="1" ht="15.75" hidden="1" outlineLevel="1" x14ac:dyDescent="0.25">
      <c r="A475" s="25">
        <f>'F4.2'!A472</f>
        <v>8</v>
      </c>
      <c r="B475" s="26" t="str">
        <f>'F4.2'!B472</f>
        <v>Efficiency Upgrade of AC Plant of Unit-5 &amp; 6</v>
      </c>
      <c r="C475" s="29">
        <f>'F4.2'!D472</f>
        <v>0</v>
      </c>
      <c r="D475" s="69" t="str">
        <f>IF('F4.2'!F472=0,"-",'F4.2'!F472)</f>
        <v>-</v>
      </c>
      <c r="E475" s="28">
        <f>'F4.2'!H472</f>
        <v>50</v>
      </c>
      <c r="F475" s="94">
        <f>'F4.2'!T472</f>
        <v>0</v>
      </c>
      <c r="G475" s="94">
        <f>'F4.2'!AN472</f>
        <v>0</v>
      </c>
      <c r="H475" s="94">
        <f t="shared" si="31"/>
        <v>0</v>
      </c>
      <c r="I475" s="94">
        <f>'F4.2'!U472</f>
        <v>0</v>
      </c>
      <c r="J475" s="94">
        <f>'F4.2'!AO472</f>
        <v>0</v>
      </c>
      <c r="K475" s="94"/>
      <c r="L475" s="94"/>
      <c r="M475" s="94">
        <f t="shared" si="32"/>
        <v>0</v>
      </c>
      <c r="N475" s="94">
        <f t="shared" si="33"/>
        <v>0</v>
      </c>
    </row>
    <row r="476" spans="1:16" s="57" customFormat="1" ht="47.25" hidden="1" outlineLevel="1" x14ac:dyDescent="0.25">
      <c r="A476" s="169">
        <f>'F4.2'!A473</f>
        <v>0</v>
      </c>
      <c r="B476" s="169" t="str">
        <f>'F4.2'!B473</f>
        <v>Design, Manufacture, Supply, Erection &amp; Commissioning,environment friendly, Efficiency Upgrade of AC Plant of Unit-5 &amp; 6</v>
      </c>
      <c r="C476" s="29">
        <f>'F4.2'!D473</f>
        <v>0</v>
      </c>
      <c r="D476" s="69" t="str">
        <f>IF('F4.2'!F473=0,"-",'F4.2'!F473)</f>
        <v>-</v>
      </c>
      <c r="E476" s="28">
        <f>'F4.2'!H473</f>
        <v>50</v>
      </c>
      <c r="F476" s="94">
        <f>'F4.2'!T473</f>
        <v>0</v>
      </c>
      <c r="G476" s="94">
        <f>'F4.2'!AN473</f>
        <v>0</v>
      </c>
      <c r="H476" s="94">
        <f t="shared" si="31"/>
        <v>0</v>
      </c>
      <c r="I476" s="94">
        <f>'F4.2'!U473</f>
        <v>0</v>
      </c>
      <c r="J476" s="94">
        <f>'F4.2'!AO473</f>
        <v>0</v>
      </c>
      <c r="K476" s="94"/>
      <c r="L476" s="94"/>
      <c r="M476" s="94">
        <f t="shared" si="32"/>
        <v>0</v>
      </c>
      <c r="N476" s="94">
        <f t="shared" si="33"/>
        <v>0</v>
      </c>
    </row>
    <row r="477" spans="1:16" ht="15.75" hidden="1" outlineLevel="1" x14ac:dyDescent="0.25">
      <c r="A477" s="227">
        <f>'F4.2'!A474</f>
        <v>0</v>
      </c>
      <c r="B477" s="227" t="str">
        <f>'F4.2'!B474</f>
        <v>Electrical Maintenance-II</v>
      </c>
      <c r="C477" s="29">
        <f>'F4.2'!D474</f>
        <v>0</v>
      </c>
      <c r="D477" s="69" t="str">
        <f>IF('F4.2'!F474=0,"-",'F4.2'!F474)</f>
        <v>-</v>
      </c>
      <c r="E477" s="28">
        <f>'F4.2'!H474</f>
        <v>0</v>
      </c>
      <c r="F477" s="94">
        <f>'F4.2'!T474</f>
        <v>0</v>
      </c>
      <c r="G477" s="94">
        <f>'F4.2'!AN474</f>
        <v>0</v>
      </c>
      <c r="H477" s="94">
        <f t="shared" si="31"/>
        <v>0</v>
      </c>
      <c r="I477" s="94">
        <f>'F4.2'!U474</f>
        <v>0</v>
      </c>
      <c r="J477" s="94">
        <f>'F4.2'!AO474</f>
        <v>0</v>
      </c>
      <c r="K477" s="94"/>
      <c r="L477" s="94"/>
      <c r="M477" s="94">
        <f t="shared" si="32"/>
        <v>0</v>
      </c>
      <c r="N477" s="94">
        <f t="shared" si="33"/>
        <v>0</v>
      </c>
      <c r="O477" s="158"/>
      <c r="P477" s="159"/>
    </row>
    <row r="478" spans="1:16" s="57" customFormat="1" ht="157.5" hidden="1" outlineLevel="1" x14ac:dyDescent="0.25">
      <c r="A478" s="25">
        <f>'F4.2'!A475</f>
        <v>1</v>
      </c>
      <c r="B478" s="26" t="str">
        <f>'F4.2'!B475</f>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478" s="29">
        <f>'F4.2'!D475</f>
        <v>0</v>
      </c>
      <c r="D478" s="69" t="str">
        <f>IF('F4.2'!F475=0,"-",'F4.2'!F475)</f>
        <v>-</v>
      </c>
      <c r="E478" s="28">
        <f>'F4.2'!H475</f>
        <v>25.07</v>
      </c>
      <c r="F478" s="94">
        <f>'F4.2'!T475</f>
        <v>0</v>
      </c>
      <c r="G478" s="94">
        <f>'F4.2'!AN475</f>
        <v>0</v>
      </c>
      <c r="H478" s="94">
        <f t="shared" si="31"/>
        <v>0</v>
      </c>
      <c r="I478" s="94">
        <f>'F4.2'!U475</f>
        <v>0</v>
      </c>
      <c r="J478" s="94">
        <f>'F4.2'!AO475</f>
        <v>0</v>
      </c>
      <c r="K478" s="94"/>
      <c r="L478" s="94"/>
      <c r="M478" s="94">
        <f t="shared" si="32"/>
        <v>0</v>
      </c>
      <c r="N478" s="94">
        <f t="shared" si="33"/>
        <v>0</v>
      </c>
    </row>
    <row r="479" spans="1:16" ht="78.75" hidden="1" outlineLevel="1" x14ac:dyDescent="0.25">
      <c r="A479" s="169">
        <f>'F4.2'!A476</f>
        <v>0</v>
      </c>
      <c r="B479" s="169" t="str">
        <f>'F4.2'!B476</f>
        <v>Supply, Installation, Testing, Commissioning for complete solution and comprehensive protection and monitoring package along with retrofit of allied accessories for Generator Transformers for 3 X 500 MW Unit#5,6&amp;7 500MW Stage-III CSTPS Chandrapur.</v>
      </c>
      <c r="C479" s="29">
        <f>'F4.2'!D476</f>
        <v>0</v>
      </c>
      <c r="D479" s="69" t="str">
        <f>IF('F4.2'!F476=0,"-",'F4.2'!F476)</f>
        <v>-</v>
      </c>
      <c r="E479" s="28">
        <f>'F4.2'!H476</f>
        <v>15.07</v>
      </c>
      <c r="F479" s="94">
        <f>'F4.2'!T476</f>
        <v>0</v>
      </c>
      <c r="G479" s="94">
        <f>'F4.2'!AN476</f>
        <v>0</v>
      </c>
      <c r="H479" s="94">
        <f t="shared" si="31"/>
        <v>0</v>
      </c>
      <c r="I479" s="94">
        <f>'F4.2'!U476</f>
        <v>0</v>
      </c>
      <c r="J479" s="94">
        <f>'F4.2'!AO476</f>
        <v>0</v>
      </c>
      <c r="K479" s="94"/>
      <c r="L479" s="94"/>
      <c r="M479" s="94">
        <f t="shared" si="32"/>
        <v>0</v>
      </c>
      <c r="N479" s="94">
        <f t="shared" si="33"/>
        <v>0</v>
      </c>
      <c r="O479" s="158"/>
      <c r="P479" s="159"/>
    </row>
    <row r="480" spans="1:16" s="57" customFormat="1" ht="110.25" hidden="1" outlineLevel="1" x14ac:dyDescent="0.25">
      <c r="A480" s="169">
        <f>'F4.2'!A477</f>
        <v>0</v>
      </c>
      <c r="B480" s="169" t="str">
        <f>'F4.2'!B477</f>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480" s="29">
        <f>'F4.2'!D477</f>
        <v>0</v>
      </c>
      <c r="D480" s="69" t="str">
        <f>IF('F4.2'!F477=0,"-",'F4.2'!F477)</f>
        <v>-</v>
      </c>
      <c r="E480" s="28">
        <f>'F4.2'!H477</f>
        <v>10</v>
      </c>
      <c r="F480" s="94">
        <f>'F4.2'!T477</f>
        <v>0</v>
      </c>
      <c r="G480" s="94">
        <f>'F4.2'!AN477</f>
        <v>0</v>
      </c>
      <c r="H480" s="94">
        <f t="shared" si="31"/>
        <v>0</v>
      </c>
      <c r="I480" s="94">
        <f>'F4.2'!U477</f>
        <v>0</v>
      </c>
      <c r="J480" s="94">
        <f>'F4.2'!AO477</f>
        <v>0</v>
      </c>
      <c r="K480" s="94"/>
      <c r="L480" s="94"/>
      <c r="M480" s="94">
        <f t="shared" si="32"/>
        <v>0</v>
      </c>
      <c r="N480" s="94">
        <f t="shared" si="33"/>
        <v>0</v>
      </c>
    </row>
    <row r="481" spans="1:16" ht="31.5" hidden="1" outlineLevel="1" x14ac:dyDescent="0.25">
      <c r="A481" s="25">
        <f>'F4.2'!A478</f>
        <v>2</v>
      </c>
      <c r="B481" s="26" t="str">
        <f>'F4.2'!B478</f>
        <v>DPR for Life enhancement and Energy efficiency of Critical HT Auxiliaries of Unit#3 to 7, CSTPS, Chandrapur</v>
      </c>
      <c r="C481" s="29">
        <f>'F4.2'!D478</f>
        <v>0</v>
      </c>
      <c r="D481" s="69" t="str">
        <f>IF('F4.2'!F478=0,"-",'F4.2'!F478)</f>
        <v>-</v>
      </c>
      <c r="E481" s="28">
        <f>'F4.2'!H478</f>
        <v>44.31</v>
      </c>
      <c r="F481" s="94">
        <f>'F4.2'!T478</f>
        <v>0</v>
      </c>
      <c r="G481" s="94">
        <f>'F4.2'!AN478</f>
        <v>0</v>
      </c>
      <c r="H481" s="94">
        <f t="shared" si="31"/>
        <v>0</v>
      </c>
      <c r="I481" s="94">
        <f>'F4.2'!U478</f>
        <v>0</v>
      </c>
      <c r="J481" s="94">
        <f>'F4.2'!AO478</f>
        <v>0</v>
      </c>
      <c r="K481" s="94"/>
      <c r="L481" s="94"/>
      <c r="M481" s="94">
        <f t="shared" si="32"/>
        <v>0</v>
      </c>
      <c r="N481" s="94">
        <f t="shared" si="33"/>
        <v>0</v>
      </c>
      <c r="O481" s="158"/>
      <c r="P481" s="159"/>
    </row>
    <row r="482" spans="1:16" s="57" customFormat="1" ht="31.5" hidden="1" outlineLevel="1" x14ac:dyDescent="0.25">
      <c r="A482" s="169">
        <f>'F4.2'!A479</f>
        <v>0</v>
      </c>
      <c r="B482" s="169" t="str">
        <f>'F4.2'!B479</f>
        <v>Life enhancement and Energy efficiency of Critical HT Auxiliaries of Unit#3 to 7, CSTPS, Chandrapur</v>
      </c>
      <c r="C482" s="29">
        <f>'F4.2'!D479</f>
        <v>0</v>
      </c>
      <c r="D482" s="69" t="str">
        <f>IF('F4.2'!F479=0,"-",'F4.2'!F479)</f>
        <v>-</v>
      </c>
      <c r="E482" s="28">
        <f>'F4.2'!H479</f>
        <v>44.31</v>
      </c>
      <c r="F482" s="94">
        <f>'F4.2'!T479</f>
        <v>0</v>
      </c>
      <c r="G482" s="94">
        <f>'F4.2'!AN479</f>
        <v>0</v>
      </c>
      <c r="H482" s="94">
        <f t="shared" si="31"/>
        <v>0</v>
      </c>
      <c r="I482" s="94">
        <f>'F4.2'!U479</f>
        <v>0</v>
      </c>
      <c r="J482" s="94">
        <f>'F4.2'!AO479</f>
        <v>0</v>
      </c>
      <c r="K482" s="94"/>
      <c r="L482" s="94"/>
      <c r="M482" s="94">
        <f t="shared" si="32"/>
        <v>0</v>
      </c>
      <c r="N482" s="94">
        <f t="shared" si="33"/>
        <v>0</v>
      </c>
    </row>
    <row r="483" spans="1:16" s="57" customFormat="1" ht="31.5" hidden="1" outlineLevel="1" x14ac:dyDescent="0.25">
      <c r="A483" s="25">
        <f>'F4.2'!A480</f>
        <v>3</v>
      </c>
      <c r="B483" s="26" t="str">
        <f>'F4.2'!B480</f>
        <v>DPR for “Supply &amp; Installation of energy saving plates for Energy Conservation  at 3X500MW, CSTPS, Chandrapur.”</v>
      </c>
      <c r="C483" s="29">
        <f>'F4.2'!D480</f>
        <v>0</v>
      </c>
      <c r="D483" s="69" t="str">
        <f>IF('F4.2'!F480=0,"-",'F4.2'!F480)</f>
        <v>-</v>
      </c>
      <c r="E483" s="28">
        <f>'F4.2'!H480</f>
        <v>25</v>
      </c>
      <c r="F483" s="94">
        <f>'F4.2'!T480</f>
        <v>0</v>
      </c>
      <c r="G483" s="94">
        <f>'F4.2'!AN480</f>
        <v>0</v>
      </c>
      <c r="H483" s="94">
        <f t="shared" si="31"/>
        <v>0</v>
      </c>
      <c r="I483" s="94">
        <f>'F4.2'!U480</f>
        <v>0</v>
      </c>
      <c r="J483" s="94">
        <f>'F4.2'!AO480</f>
        <v>0</v>
      </c>
      <c r="K483" s="94"/>
      <c r="L483" s="94"/>
      <c r="M483" s="94">
        <f t="shared" si="32"/>
        <v>0</v>
      </c>
      <c r="N483" s="94">
        <f t="shared" si="33"/>
        <v>0</v>
      </c>
    </row>
    <row r="484" spans="1:16" ht="31.5" hidden="1" outlineLevel="1" x14ac:dyDescent="0.25">
      <c r="A484" s="169">
        <f>'F4.2'!A481</f>
        <v>0</v>
      </c>
      <c r="B484" s="169" t="str">
        <f>'F4.2'!B481</f>
        <v>Supply &amp; Installation of energy saving plates for Energy Conservation  at 3X500MW, CSTPS, Chandrapur.</v>
      </c>
      <c r="C484" s="29">
        <f>'F4.2'!D481</f>
        <v>0</v>
      </c>
      <c r="D484" s="69" t="str">
        <f>IF('F4.2'!F481=0,"-",'F4.2'!F481)</f>
        <v>-</v>
      </c>
      <c r="E484" s="28">
        <f>'F4.2'!H481</f>
        <v>25</v>
      </c>
      <c r="F484" s="94">
        <f>'F4.2'!T481</f>
        <v>0</v>
      </c>
      <c r="G484" s="94">
        <f>'F4.2'!AN481</f>
        <v>0</v>
      </c>
      <c r="H484" s="94">
        <f t="shared" si="31"/>
        <v>0</v>
      </c>
      <c r="I484" s="94">
        <f>'F4.2'!U481</f>
        <v>0</v>
      </c>
      <c r="J484" s="94">
        <f>'F4.2'!AO481</f>
        <v>0</v>
      </c>
      <c r="K484" s="94"/>
      <c r="L484" s="94"/>
      <c r="M484" s="94">
        <f t="shared" si="32"/>
        <v>0</v>
      </c>
      <c r="N484" s="94">
        <f t="shared" si="33"/>
        <v>0</v>
      </c>
      <c r="O484" s="158"/>
      <c r="P484" s="159"/>
    </row>
    <row r="485" spans="1:16" s="57" customFormat="1" ht="110.25" hidden="1" outlineLevel="1" x14ac:dyDescent="0.25">
      <c r="A485" s="25">
        <f>'F4.2'!A482</f>
        <v>4</v>
      </c>
      <c r="B485" s="26" t="str">
        <f>'F4.2'!B482</f>
        <v>DPR for "Complete renovation of Chimney elevator ) of Unit-5,6,7" &amp;
Complete revamping of chimney aviation obstruction lights (AOL) &amp; other associated spares installed at unit#5,6&amp;7 CSTPS Chandrapur. &amp;
DPR for “Provision of 11KV supply to Aundha pump house from Unit 5,6&amp;7.”</v>
      </c>
      <c r="C485" s="29">
        <f>'F4.2'!D482</f>
        <v>0</v>
      </c>
      <c r="D485" s="69" t="str">
        <f>IF('F4.2'!F482=0,"-",'F4.2'!F482)</f>
        <v>-</v>
      </c>
      <c r="E485" s="28">
        <f>'F4.2'!H482</f>
        <v>38</v>
      </c>
      <c r="F485" s="94">
        <f>'F4.2'!T482</f>
        <v>0</v>
      </c>
      <c r="G485" s="94">
        <f>'F4.2'!AN482</f>
        <v>0</v>
      </c>
      <c r="H485" s="94">
        <f t="shared" si="31"/>
        <v>0</v>
      </c>
      <c r="I485" s="94">
        <f>'F4.2'!U482</f>
        <v>0</v>
      </c>
      <c r="J485" s="94">
        <f>'F4.2'!AO482</f>
        <v>0</v>
      </c>
      <c r="K485" s="94"/>
      <c r="L485" s="94"/>
      <c r="M485" s="94">
        <f t="shared" si="32"/>
        <v>0</v>
      </c>
      <c r="N485" s="94">
        <f t="shared" si="33"/>
        <v>0</v>
      </c>
    </row>
    <row r="486" spans="1:16" s="57" customFormat="1" ht="47.25" hidden="1" outlineLevel="1" x14ac:dyDescent="0.25">
      <c r="A486" s="169">
        <f>'F4.2'!A483</f>
        <v>0</v>
      </c>
      <c r="B486" s="169" t="str">
        <f>'F4.2'!B483</f>
        <v xml:space="preserve">Complete renovation of Chimney elevator of Unit-5,6,7
</v>
      </c>
      <c r="C486" s="29">
        <f>'F4.2'!D483</f>
        <v>0</v>
      </c>
      <c r="D486" s="69" t="str">
        <f>IF('F4.2'!F483=0,"-",'F4.2'!F483)</f>
        <v>-</v>
      </c>
      <c r="E486" s="28">
        <f>'F4.2'!H483</f>
        <v>10</v>
      </c>
      <c r="F486" s="94">
        <f>'F4.2'!T483</f>
        <v>0</v>
      </c>
      <c r="G486" s="94">
        <f>'F4.2'!AN483</f>
        <v>0</v>
      </c>
      <c r="H486" s="94">
        <f t="shared" si="31"/>
        <v>0</v>
      </c>
      <c r="I486" s="94">
        <f>'F4.2'!U483</f>
        <v>0</v>
      </c>
      <c r="J486" s="94">
        <f>'F4.2'!AO483</f>
        <v>0</v>
      </c>
      <c r="K486" s="94"/>
      <c r="L486" s="94"/>
      <c r="M486" s="94">
        <f t="shared" si="32"/>
        <v>0</v>
      </c>
      <c r="N486" s="94">
        <f t="shared" si="33"/>
        <v>0</v>
      </c>
    </row>
    <row r="487" spans="1:16" ht="47.25" hidden="1" outlineLevel="1" x14ac:dyDescent="0.25">
      <c r="A487" s="169">
        <f>'F4.2'!A484</f>
        <v>0</v>
      </c>
      <c r="B487" s="169" t="str">
        <f>'F4.2'!B484</f>
        <v>Complete revamping of chimney aviation obstruction lights (AOL) &amp; other associated spares installed at unit#5,6&amp;7 CSTPS Chandrapur.</v>
      </c>
      <c r="C487" s="29">
        <f>'F4.2'!D484</f>
        <v>0</v>
      </c>
      <c r="D487" s="69" t="str">
        <f>IF('F4.2'!F484=0,"-",'F4.2'!F484)</f>
        <v>-</v>
      </c>
      <c r="E487" s="28">
        <f>'F4.2'!H484</f>
        <v>3</v>
      </c>
      <c r="F487" s="94">
        <f>'F4.2'!T484</f>
        <v>0</v>
      </c>
      <c r="G487" s="94">
        <f>'F4.2'!AN484</f>
        <v>0</v>
      </c>
      <c r="H487" s="94">
        <f t="shared" si="31"/>
        <v>0</v>
      </c>
      <c r="I487" s="94">
        <f>'F4.2'!U484</f>
        <v>0</v>
      </c>
      <c r="J487" s="94">
        <f>'F4.2'!AO484</f>
        <v>0</v>
      </c>
      <c r="K487" s="94"/>
      <c r="L487" s="94"/>
      <c r="M487" s="94">
        <f t="shared" si="32"/>
        <v>0</v>
      </c>
      <c r="N487" s="94">
        <f t="shared" si="33"/>
        <v>0</v>
      </c>
      <c r="O487" s="158"/>
      <c r="P487" s="159"/>
    </row>
    <row r="488" spans="1:16" s="57" customFormat="1" ht="31.5" hidden="1" outlineLevel="1" x14ac:dyDescent="0.25">
      <c r="A488" s="169">
        <f>'F4.2'!A485</f>
        <v>0</v>
      </c>
      <c r="B488" s="169" t="str">
        <f>'F4.2'!B485</f>
        <v>Provision of 11KV supply to Aundha pump house from U 5,6&amp;7 Station boards.</v>
      </c>
      <c r="C488" s="29">
        <f>'F4.2'!D485</f>
        <v>0</v>
      </c>
      <c r="D488" s="69" t="str">
        <f>IF('F4.2'!F485=0,"-",'F4.2'!F485)</f>
        <v>-</v>
      </c>
      <c r="E488" s="28">
        <f>'F4.2'!H485</f>
        <v>25</v>
      </c>
      <c r="F488" s="94">
        <f>'F4.2'!T485</f>
        <v>0</v>
      </c>
      <c r="G488" s="94">
        <f>'F4.2'!AN485</f>
        <v>0</v>
      </c>
      <c r="H488" s="94">
        <f t="shared" si="31"/>
        <v>0</v>
      </c>
      <c r="I488" s="94">
        <f>'F4.2'!U485</f>
        <v>0</v>
      </c>
      <c r="J488" s="94">
        <f>'F4.2'!AO485</f>
        <v>0</v>
      </c>
      <c r="K488" s="94"/>
      <c r="L488" s="94"/>
      <c r="M488" s="94">
        <f t="shared" si="32"/>
        <v>0</v>
      </c>
      <c r="N488" s="94">
        <f t="shared" si="33"/>
        <v>0</v>
      </c>
    </row>
    <row r="489" spans="1:16" s="57" customFormat="1" ht="63" hidden="1" outlineLevel="1" x14ac:dyDescent="0.25">
      <c r="A489" s="25">
        <f>'F4.2'!A486</f>
        <v>5</v>
      </c>
      <c r="B489" s="26" t="str">
        <f>'F4.2'!B486</f>
        <v xml:space="preserve">DPR for Energy saving by installation of VFD for CEP motors at Unit#5 to 9, CSTPS, Chandrapur.
</v>
      </c>
      <c r="C489" s="29">
        <f>'F4.2'!D486</f>
        <v>0</v>
      </c>
      <c r="D489" s="69" t="str">
        <f>IF('F4.2'!F486=0,"-",'F4.2'!F486)</f>
        <v>-</v>
      </c>
      <c r="E489" s="28">
        <f>'F4.2'!H486</f>
        <v>26</v>
      </c>
      <c r="F489" s="94">
        <f>'F4.2'!T486</f>
        <v>0</v>
      </c>
      <c r="G489" s="94">
        <f>'F4.2'!AN486</f>
        <v>0</v>
      </c>
      <c r="H489" s="94">
        <f t="shared" si="31"/>
        <v>0</v>
      </c>
      <c r="I489" s="94">
        <f>'F4.2'!U486</f>
        <v>0</v>
      </c>
      <c r="J489" s="94">
        <f>'F4.2'!AO486</f>
        <v>0</v>
      </c>
      <c r="K489" s="94"/>
      <c r="L489" s="94"/>
      <c r="M489" s="94">
        <f t="shared" si="32"/>
        <v>0</v>
      </c>
      <c r="N489" s="94">
        <f t="shared" si="33"/>
        <v>0</v>
      </c>
    </row>
    <row r="490" spans="1:16" s="57" customFormat="1" ht="63" hidden="1" outlineLevel="1" x14ac:dyDescent="0.25">
      <c r="A490" s="169">
        <f>'F4.2'!A487</f>
        <v>0</v>
      </c>
      <c r="B490" s="169" t="str">
        <f>'F4.2'!B487</f>
        <v xml:space="preserve">Energy saving by installation of VFD for CEP motors at Unit#5 to 9, CSTPS, Chandrapur.
</v>
      </c>
      <c r="C490" s="29">
        <f>'F4.2'!D487</f>
        <v>0</v>
      </c>
      <c r="D490" s="69" t="str">
        <f>IF('F4.2'!F487=0,"-",'F4.2'!F487)</f>
        <v>-</v>
      </c>
      <c r="E490" s="28">
        <f>'F4.2'!H487</f>
        <v>26</v>
      </c>
      <c r="F490" s="94">
        <f>'F4.2'!T487</f>
        <v>0</v>
      </c>
      <c r="G490" s="94">
        <f>'F4.2'!AN487</f>
        <v>0</v>
      </c>
      <c r="H490" s="94">
        <f t="shared" si="31"/>
        <v>0</v>
      </c>
      <c r="I490" s="94">
        <f>'F4.2'!U487</f>
        <v>0</v>
      </c>
      <c r="J490" s="94">
        <f>'F4.2'!AO487</f>
        <v>0</v>
      </c>
      <c r="K490" s="94"/>
      <c r="L490" s="94"/>
      <c r="M490" s="94">
        <f t="shared" si="32"/>
        <v>0</v>
      </c>
      <c r="N490" s="94">
        <f t="shared" si="33"/>
        <v>0</v>
      </c>
    </row>
    <row r="491" spans="1:16" s="57" customFormat="1" ht="31.5" hidden="1" outlineLevel="1" x14ac:dyDescent="0.25">
      <c r="A491" s="25">
        <f>'F4.2'!A488</f>
        <v>6</v>
      </c>
      <c r="B491" s="26" t="str">
        <f>'F4.2'!B488</f>
        <v>DPR for Energy saving by installation of VFD for PA Fan &amp; ID Fan  motors at Unit#5 to 9, CSTPS, Chandrapur.</v>
      </c>
      <c r="C491" s="29">
        <f>'F4.2'!D488</f>
        <v>0</v>
      </c>
      <c r="D491" s="69" t="str">
        <f>IF('F4.2'!F488=0,"-",'F4.2'!F488)</f>
        <v>-</v>
      </c>
      <c r="E491" s="28">
        <f>'F4.2'!H488</f>
        <v>25</v>
      </c>
      <c r="F491" s="94">
        <f>'F4.2'!T488</f>
        <v>0</v>
      </c>
      <c r="G491" s="94">
        <f>'F4.2'!AN488</f>
        <v>0</v>
      </c>
      <c r="H491" s="94">
        <f t="shared" si="31"/>
        <v>0</v>
      </c>
      <c r="I491" s="94">
        <f>'F4.2'!U488</f>
        <v>0</v>
      </c>
      <c r="J491" s="94">
        <f>'F4.2'!AO488</f>
        <v>0</v>
      </c>
      <c r="K491" s="94"/>
      <c r="L491" s="94"/>
      <c r="M491" s="94">
        <f t="shared" si="32"/>
        <v>0</v>
      </c>
      <c r="N491" s="94">
        <f t="shared" si="33"/>
        <v>0</v>
      </c>
    </row>
    <row r="492" spans="1:16" ht="31.5" hidden="1" outlineLevel="1" x14ac:dyDescent="0.25">
      <c r="A492" s="169">
        <f>'F4.2'!A489</f>
        <v>0</v>
      </c>
      <c r="B492" s="169" t="str">
        <f>'F4.2'!B489</f>
        <v>Energy saving by installation of VFD for PA Fan &amp; ID Fan  motors at Unit#5 to 9, CSTPS, Chandrapur.</v>
      </c>
      <c r="C492" s="29">
        <f>'F4.2'!D489</f>
        <v>0</v>
      </c>
      <c r="D492" s="69" t="str">
        <f>IF('F4.2'!F489=0,"-",'F4.2'!F489)</f>
        <v>-</v>
      </c>
      <c r="E492" s="28">
        <f>'F4.2'!H489</f>
        <v>25</v>
      </c>
      <c r="F492" s="94">
        <f>'F4.2'!T489</f>
        <v>0</v>
      </c>
      <c r="G492" s="94">
        <f>'F4.2'!AN489</f>
        <v>0</v>
      </c>
      <c r="H492" s="94">
        <f t="shared" ref="H492:H555" si="34">F492-G492</f>
        <v>0</v>
      </c>
      <c r="I492" s="94">
        <f>'F4.2'!U489</f>
        <v>0</v>
      </c>
      <c r="J492" s="94">
        <f>'F4.2'!AO489</f>
        <v>0</v>
      </c>
      <c r="K492" s="94"/>
      <c r="L492" s="94"/>
      <c r="M492" s="94">
        <f t="shared" ref="M492:M555" si="35">SUM(J492:L492)</f>
        <v>0</v>
      </c>
      <c r="N492" s="94">
        <f t="shared" ref="N492:N555" si="36">H492+I492-M492</f>
        <v>0</v>
      </c>
      <c r="O492" s="158"/>
      <c r="P492" s="159"/>
    </row>
    <row r="493" spans="1:16" s="57" customFormat="1" ht="31.5" hidden="1" outlineLevel="1" x14ac:dyDescent="0.25">
      <c r="A493" s="25">
        <f>'F4.2'!A490</f>
        <v>7</v>
      </c>
      <c r="B493" s="26" t="str">
        <f>'F4.2'!B490</f>
        <v>DPR for refurbishment of Critical HT &amp; LT board installed at Unit#5,6,&amp;7, CSTPS Chandrapur.</v>
      </c>
      <c r="C493" s="29">
        <f>'F4.2'!D490</f>
        <v>0</v>
      </c>
      <c r="D493" s="69" t="str">
        <f>IF('F4.2'!F490=0,"-",'F4.2'!F490)</f>
        <v>-</v>
      </c>
      <c r="E493" s="28">
        <f>'F4.2'!H490</f>
        <v>25</v>
      </c>
      <c r="F493" s="94">
        <f>'F4.2'!T490</f>
        <v>0</v>
      </c>
      <c r="G493" s="94">
        <f>'F4.2'!AN490</f>
        <v>0</v>
      </c>
      <c r="H493" s="94">
        <f t="shared" si="34"/>
        <v>0</v>
      </c>
      <c r="I493" s="94">
        <f>'F4.2'!U490</f>
        <v>0</v>
      </c>
      <c r="J493" s="94">
        <f>'F4.2'!AO490</f>
        <v>0</v>
      </c>
      <c r="K493" s="94"/>
      <c r="L493" s="94"/>
      <c r="M493" s="94">
        <f t="shared" si="35"/>
        <v>0</v>
      </c>
      <c r="N493" s="94">
        <f t="shared" si="36"/>
        <v>0</v>
      </c>
    </row>
    <row r="494" spans="1:16" ht="31.5" hidden="1" outlineLevel="1" x14ac:dyDescent="0.25">
      <c r="A494" s="169">
        <f>'F4.2'!A491</f>
        <v>0</v>
      </c>
      <c r="B494" s="169" t="str">
        <f>'F4.2'!B491</f>
        <v xml:space="preserve"> Refurbishment of Critical HT &amp; LT board installed at Unit#5,6,&amp;7, CSTPS Chandrapur.</v>
      </c>
      <c r="C494" s="29">
        <f>'F4.2'!D491</f>
        <v>0</v>
      </c>
      <c r="D494" s="69" t="str">
        <f>IF('F4.2'!F491=0,"-",'F4.2'!F491)</f>
        <v>-</v>
      </c>
      <c r="E494" s="28">
        <f>'F4.2'!H491</f>
        <v>25</v>
      </c>
      <c r="F494" s="94">
        <f>'F4.2'!T491</f>
        <v>0</v>
      </c>
      <c r="G494" s="94">
        <f>'F4.2'!AN491</f>
        <v>0</v>
      </c>
      <c r="H494" s="94">
        <f t="shared" si="34"/>
        <v>0</v>
      </c>
      <c r="I494" s="94">
        <f>'F4.2'!U491</f>
        <v>0</v>
      </c>
      <c r="J494" s="94">
        <f>'F4.2'!AO491</f>
        <v>0</v>
      </c>
      <c r="K494" s="94"/>
      <c r="L494" s="94"/>
      <c r="M494" s="94">
        <f t="shared" si="35"/>
        <v>0</v>
      </c>
      <c r="N494" s="94">
        <f t="shared" si="36"/>
        <v>0</v>
      </c>
      <c r="O494" s="158"/>
      <c r="P494" s="159"/>
    </row>
    <row r="495" spans="1:16" s="57" customFormat="1" ht="31.5" hidden="1" outlineLevel="1" x14ac:dyDescent="0.25">
      <c r="A495" s="25">
        <f>'F4.2'!A492</f>
        <v>8</v>
      </c>
      <c r="B495" s="26" t="str">
        <f>'F4.2'!B492</f>
        <v>Refurbishment of LV bus duct Bus duct of UAT, SAT, station transformer installed at Unit#5,6,&amp;7, CSTPS Chandrapur.</v>
      </c>
      <c r="C495" s="29">
        <f>'F4.2'!D492</f>
        <v>0</v>
      </c>
      <c r="D495" s="69" t="str">
        <f>IF('F4.2'!F492=0,"-",'F4.2'!F492)</f>
        <v>-</v>
      </c>
      <c r="E495" s="28">
        <f>'F4.2'!H492</f>
        <v>30</v>
      </c>
      <c r="F495" s="94">
        <f>'F4.2'!T492</f>
        <v>0</v>
      </c>
      <c r="G495" s="94">
        <f>'F4.2'!AN492</f>
        <v>0</v>
      </c>
      <c r="H495" s="94">
        <f t="shared" si="34"/>
        <v>0</v>
      </c>
      <c r="I495" s="94">
        <f>'F4.2'!U492</f>
        <v>0</v>
      </c>
      <c r="J495" s="94">
        <f>'F4.2'!AO492</f>
        <v>0</v>
      </c>
      <c r="K495" s="94"/>
      <c r="L495" s="94"/>
      <c r="M495" s="94">
        <f t="shared" si="35"/>
        <v>0</v>
      </c>
      <c r="N495" s="94">
        <f t="shared" si="36"/>
        <v>0</v>
      </c>
    </row>
    <row r="496" spans="1:16" ht="31.5" hidden="1" outlineLevel="1" x14ac:dyDescent="0.25">
      <c r="A496" s="169">
        <f>'F4.2'!A493</f>
        <v>0</v>
      </c>
      <c r="B496" s="169" t="str">
        <f>'F4.2'!B493</f>
        <v>Refurbishment of LV bus duct Bus duct of UAT, SAT, station transformer installed at Unit#5,6,&amp;7, CSTPS Chandrapur.</v>
      </c>
      <c r="C496" s="29">
        <f>'F4.2'!D493</f>
        <v>0</v>
      </c>
      <c r="D496" s="69" t="str">
        <f>IF('F4.2'!F493=0,"-",'F4.2'!F493)</f>
        <v>-</v>
      </c>
      <c r="E496" s="28">
        <f>'F4.2'!H493</f>
        <v>30</v>
      </c>
      <c r="F496" s="94">
        <f>'F4.2'!T493</f>
        <v>0</v>
      </c>
      <c r="G496" s="94">
        <f>'F4.2'!AN493</f>
        <v>0</v>
      </c>
      <c r="H496" s="94">
        <f t="shared" si="34"/>
        <v>0</v>
      </c>
      <c r="I496" s="94">
        <f>'F4.2'!U493</f>
        <v>0</v>
      </c>
      <c r="J496" s="94">
        <f>'F4.2'!AO493</f>
        <v>0</v>
      </c>
      <c r="K496" s="94"/>
      <c r="L496" s="94"/>
      <c r="M496" s="94">
        <f t="shared" si="35"/>
        <v>0</v>
      </c>
      <c r="N496" s="94">
        <f t="shared" si="36"/>
        <v>0</v>
      </c>
      <c r="O496" s="158"/>
      <c r="P496" s="159"/>
    </row>
    <row r="497" spans="1:16" s="57" customFormat="1" ht="15.75" hidden="1" outlineLevel="1" x14ac:dyDescent="0.25">
      <c r="A497" s="227">
        <f>'F4.2'!A494</f>
        <v>0</v>
      </c>
      <c r="B497" s="227" t="str">
        <f>'F4.2'!B494</f>
        <v>Instrumentation &amp; Control-II</v>
      </c>
      <c r="C497" s="29">
        <f>'F4.2'!D494</f>
        <v>0</v>
      </c>
      <c r="D497" s="69" t="str">
        <f>IF('F4.2'!F494=0,"-",'F4.2'!F494)</f>
        <v>-</v>
      </c>
      <c r="E497" s="28">
        <f>'F4.2'!H494</f>
        <v>0</v>
      </c>
      <c r="F497" s="94">
        <f>'F4.2'!T494</f>
        <v>0</v>
      </c>
      <c r="G497" s="94">
        <f>'F4.2'!AN494</f>
        <v>0</v>
      </c>
      <c r="H497" s="94">
        <f t="shared" si="34"/>
        <v>0</v>
      </c>
      <c r="I497" s="94">
        <f>'F4.2'!U494</f>
        <v>0</v>
      </c>
      <c r="J497" s="94">
        <f>'F4.2'!AO494</f>
        <v>0</v>
      </c>
      <c r="K497" s="94"/>
      <c r="L497" s="94"/>
      <c r="M497" s="94">
        <f t="shared" si="35"/>
        <v>0</v>
      </c>
      <c r="N497" s="94">
        <f t="shared" si="36"/>
        <v>0</v>
      </c>
    </row>
    <row r="498" spans="1:16" ht="31.5" hidden="1" outlineLevel="1" x14ac:dyDescent="0.25">
      <c r="A498" s="25">
        <f>'F4.2'!A495</f>
        <v>1</v>
      </c>
      <c r="B498" s="26" t="str">
        <f>'F4.2'!B495</f>
        <v>Complete Supply ,Erection and Commissioning DDCMIS system of Unit 7 at CSTPS</v>
      </c>
      <c r="C498" s="29">
        <f>'F4.2'!D495</f>
        <v>0</v>
      </c>
      <c r="D498" s="69" t="str">
        <f>IF('F4.2'!F495=0,"-",'F4.2'!F495)</f>
        <v>-</v>
      </c>
      <c r="E498" s="28">
        <f>'F4.2'!H495</f>
        <v>30</v>
      </c>
      <c r="F498" s="94">
        <f>'F4.2'!T495</f>
        <v>0</v>
      </c>
      <c r="G498" s="94">
        <f>'F4.2'!AN495</f>
        <v>0</v>
      </c>
      <c r="H498" s="94">
        <f t="shared" si="34"/>
        <v>0</v>
      </c>
      <c r="I498" s="94">
        <f>'F4.2'!U495</f>
        <v>0</v>
      </c>
      <c r="J498" s="94">
        <f>'F4.2'!AO495</f>
        <v>0</v>
      </c>
      <c r="K498" s="94"/>
      <c r="L498" s="94"/>
      <c r="M498" s="94">
        <f t="shared" si="35"/>
        <v>0</v>
      </c>
      <c r="N498" s="94">
        <f t="shared" si="36"/>
        <v>0</v>
      </c>
      <c r="O498" s="158"/>
      <c r="P498" s="159"/>
    </row>
    <row r="499" spans="1:16" s="57" customFormat="1" ht="31.5" hidden="1" outlineLevel="1" x14ac:dyDescent="0.25">
      <c r="A499" s="169">
        <f>'F4.2'!A496</f>
        <v>0</v>
      </c>
      <c r="B499" s="169" t="str">
        <f>'F4.2'!B496</f>
        <v>Complete Supply ,Erection and Commissioning DDCMIS system of Unit 7  at CSTPS</v>
      </c>
      <c r="C499" s="29">
        <f>'F4.2'!D496</f>
        <v>0</v>
      </c>
      <c r="D499" s="69" t="str">
        <f>IF('F4.2'!F496=0,"-",'F4.2'!F496)</f>
        <v>-</v>
      </c>
      <c r="E499" s="28">
        <f>'F4.2'!H496</f>
        <v>30</v>
      </c>
      <c r="F499" s="94">
        <f>'F4.2'!T496</f>
        <v>0</v>
      </c>
      <c r="G499" s="94">
        <f>'F4.2'!AN496</f>
        <v>0</v>
      </c>
      <c r="H499" s="94">
        <f t="shared" si="34"/>
        <v>0</v>
      </c>
      <c r="I499" s="94">
        <f>'F4.2'!U496</f>
        <v>0</v>
      </c>
      <c r="J499" s="94">
        <f>'F4.2'!AO496</f>
        <v>0</v>
      </c>
      <c r="K499" s="94"/>
      <c r="L499" s="94"/>
      <c r="M499" s="94">
        <f t="shared" si="35"/>
        <v>0</v>
      </c>
      <c r="N499" s="94">
        <f t="shared" si="36"/>
        <v>0</v>
      </c>
    </row>
    <row r="500" spans="1:16" ht="31.5" hidden="1" outlineLevel="1" x14ac:dyDescent="0.25">
      <c r="A500" s="25">
        <f>'F4.2'!A497</f>
        <v>2</v>
      </c>
      <c r="B500" s="26" t="str">
        <f>'F4.2'!B497</f>
        <v>Implementation of Flexible Operation Solutions for Unit5,6 &amp;7, CSTPS, Chandrapur</v>
      </c>
      <c r="C500" s="29">
        <f>'F4.2'!D497</f>
        <v>0</v>
      </c>
      <c r="D500" s="69" t="str">
        <f>IF('F4.2'!F497=0,"-",'F4.2'!F497)</f>
        <v>-</v>
      </c>
      <c r="E500" s="28">
        <f>'F4.2'!H497</f>
        <v>40</v>
      </c>
      <c r="F500" s="94">
        <f>'F4.2'!T497</f>
        <v>0</v>
      </c>
      <c r="G500" s="94">
        <f>'F4.2'!AN497</f>
        <v>0</v>
      </c>
      <c r="H500" s="94">
        <f t="shared" si="34"/>
        <v>0</v>
      </c>
      <c r="I500" s="94">
        <f>'F4.2'!U497</f>
        <v>0</v>
      </c>
      <c r="J500" s="94">
        <f>'F4.2'!AO497</f>
        <v>0</v>
      </c>
      <c r="K500" s="94"/>
      <c r="L500" s="94"/>
      <c r="M500" s="94">
        <f t="shared" si="35"/>
        <v>0</v>
      </c>
      <c r="N500" s="94">
        <f t="shared" si="36"/>
        <v>0</v>
      </c>
      <c r="O500" s="158"/>
      <c r="P500" s="159"/>
    </row>
    <row r="501" spans="1:16" s="57" customFormat="1" ht="31.5" hidden="1" outlineLevel="1" x14ac:dyDescent="0.25">
      <c r="A501" s="169">
        <f>'F4.2'!A498</f>
        <v>0</v>
      </c>
      <c r="B501" s="169" t="str">
        <f>'F4.2'!B498</f>
        <v>Implementation of Flexible Operation Solutions for Unit5,6 &amp;7, CSTPS, Chandrapur</v>
      </c>
      <c r="C501" s="29">
        <f>'F4.2'!D498</f>
        <v>0</v>
      </c>
      <c r="D501" s="69" t="str">
        <f>IF('F4.2'!F498=0,"-",'F4.2'!F498)</f>
        <v>-</v>
      </c>
      <c r="E501" s="28">
        <f>'F4.2'!H498</f>
        <v>40</v>
      </c>
      <c r="F501" s="94">
        <f>'F4.2'!T498</f>
        <v>0</v>
      </c>
      <c r="G501" s="94">
        <f>'F4.2'!AN498</f>
        <v>0</v>
      </c>
      <c r="H501" s="94">
        <f t="shared" si="34"/>
        <v>0</v>
      </c>
      <c r="I501" s="94">
        <f>'F4.2'!U498</f>
        <v>0</v>
      </c>
      <c r="J501" s="94">
        <f>'F4.2'!AO498</f>
        <v>0</v>
      </c>
      <c r="K501" s="94"/>
      <c r="L501" s="94"/>
      <c r="M501" s="94">
        <f t="shared" si="35"/>
        <v>0</v>
      </c>
      <c r="N501" s="94">
        <f t="shared" si="36"/>
        <v>0</v>
      </c>
    </row>
    <row r="502" spans="1:16" ht="47.25" hidden="1" outlineLevel="1" x14ac:dyDescent="0.25">
      <c r="A502" s="25">
        <f>'F4.2'!A499</f>
        <v>3</v>
      </c>
      <c r="B502" s="26" t="str">
        <f>'F4.2'!B499</f>
        <v>Supply of sub-assy for ID Fan VFD System&amp;  Energy Management System (EMS) at Stage-III, CSTPS, &amp; Procurement of numerical motor/feeder protection relay</v>
      </c>
      <c r="C502" s="29">
        <f>'F4.2'!D499</f>
        <v>0</v>
      </c>
      <c r="D502" s="69" t="str">
        <f>IF('F4.2'!F499=0,"-",'F4.2'!F499)</f>
        <v>-</v>
      </c>
      <c r="E502" s="28">
        <f>'F4.2'!H499</f>
        <v>26.1</v>
      </c>
      <c r="F502" s="94">
        <f>'F4.2'!T499</f>
        <v>0</v>
      </c>
      <c r="G502" s="94">
        <f>'F4.2'!AN499</f>
        <v>0</v>
      </c>
      <c r="H502" s="94">
        <f t="shared" si="34"/>
        <v>0</v>
      </c>
      <c r="I502" s="94">
        <f>'F4.2'!U499</f>
        <v>0</v>
      </c>
      <c r="J502" s="94">
        <f>'F4.2'!AO499</f>
        <v>0</v>
      </c>
      <c r="K502" s="94"/>
      <c r="L502" s="94"/>
      <c r="M502" s="94">
        <f t="shared" si="35"/>
        <v>0</v>
      </c>
      <c r="N502" s="94">
        <f t="shared" si="36"/>
        <v>0</v>
      </c>
      <c r="O502" s="158"/>
      <c r="P502" s="159"/>
    </row>
    <row r="503" spans="1:16" s="57" customFormat="1" ht="15.75" hidden="1" outlineLevel="1" x14ac:dyDescent="0.25">
      <c r="A503" s="169">
        <f>'F4.2'!A500</f>
        <v>0</v>
      </c>
      <c r="B503" s="169" t="str">
        <f>'F4.2'!B500</f>
        <v>Supply of sub-assy for ID Fan VFD System</v>
      </c>
      <c r="C503" s="29">
        <f>'F4.2'!D500</f>
        <v>0</v>
      </c>
      <c r="D503" s="69" t="str">
        <f>IF('F4.2'!F500=0,"-",'F4.2'!F500)</f>
        <v>-</v>
      </c>
      <c r="E503" s="28">
        <f>'F4.2'!H500</f>
        <v>4.5</v>
      </c>
      <c r="F503" s="94">
        <f>'F4.2'!T500</f>
        <v>0</v>
      </c>
      <c r="G503" s="94">
        <f>'F4.2'!AN500</f>
        <v>0</v>
      </c>
      <c r="H503" s="94">
        <f t="shared" si="34"/>
        <v>0</v>
      </c>
      <c r="I503" s="94">
        <f>'F4.2'!U500</f>
        <v>0</v>
      </c>
      <c r="J503" s="94">
        <f>'F4.2'!AO500</f>
        <v>0</v>
      </c>
      <c r="K503" s="94"/>
      <c r="L503" s="94"/>
      <c r="M503" s="94">
        <f t="shared" si="35"/>
        <v>0</v>
      </c>
      <c r="N503" s="94">
        <f t="shared" si="36"/>
        <v>0</v>
      </c>
    </row>
    <row r="504" spans="1:16" ht="31.5" hidden="1" outlineLevel="1" x14ac:dyDescent="0.25">
      <c r="A504" s="169">
        <f>'F4.2'!A501</f>
        <v>0</v>
      </c>
      <c r="B504" s="169" t="str">
        <f>'F4.2'!B501</f>
        <v>Energy Management System (EMS) at Stage-III, CSTPS, Chandrapur.</v>
      </c>
      <c r="C504" s="29">
        <f>'F4.2'!D501</f>
        <v>0</v>
      </c>
      <c r="D504" s="69" t="str">
        <f>IF('F4.2'!F501=0,"-",'F4.2'!F501)</f>
        <v>-</v>
      </c>
      <c r="E504" s="28">
        <f>'F4.2'!H501</f>
        <v>5.5</v>
      </c>
      <c r="F504" s="94">
        <f>'F4.2'!T501</f>
        <v>0</v>
      </c>
      <c r="G504" s="94">
        <f>'F4.2'!AN501</f>
        <v>0</v>
      </c>
      <c r="H504" s="94">
        <f t="shared" si="34"/>
        <v>0</v>
      </c>
      <c r="I504" s="94">
        <f>'F4.2'!U501</f>
        <v>0</v>
      </c>
      <c r="J504" s="94">
        <f>'F4.2'!AO501</f>
        <v>0</v>
      </c>
      <c r="K504" s="94"/>
      <c r="L504" s="94"/>
      <c r="M504" s="94">
        <f t="shared" si="35"/>
        <v>0</v>
      </c>
      <c r="N504" s="94">
        <f t="shared" si="36"/>
        <v>0</v>
      </c>
      <c r="O504" s="158"/>
      <c r="P504" s="159"/>
    </row>
    <row r="505" spans="1:16" s="57" customFormat="1" ht="15.75" hidden="1" outlineLevel="1" x14ac:dyDescent="0.25">
      <c r="A505" s="169">
        <f>'F4.2'!A502</f>
        <v>0</v>
      </c>
      <c r="B505" s="169" t="str">
        <f>'F4.2'!B502</f>
        <v>Procurement of numerical motor/feeder protection relays</v>
      </c>
      <c r="C505" s="29">
        <f>'F4.2'!D502</f>
        <v>0</v>
      </c>
      <c r="D505" s="69" t="str">
        <f>IF('F4.2'!F502=0,"-",'F4.2'!F502)</f>
        <v>-</v>
      </c>
      <c r="E505" s="28">
        <f>'F4.2'!H502</f>
        <v>8.1</v>
      </c>
      <c r="F505" s="94">
        <f>'F4.2'!T502</f>
        <v>0</v>
      </c>
      <c r="G505" s="94">
        <f>'F4.2'!AN502</f>
        <v>0</v>
      </c>
      <c r="H505" s="94">
        <f t="shared" si="34"/>
        <v>0</v>
      </c>
      <c r="I505" s="94">
        <f>'F4.2'!U502</f>
        <v>0</v>
      </c>
      <c r="J505" s="94">
        <f>'F4.2'!AO502</f>
        <v>0</v>
      </c>
      <c r="K505" s="94"/>
      <c r="L505" s="94"/>
      <c r="M505" s="94">
        <f t="shared" si="35"/>
        <v>0</v>
      </c>
      <c r="N505" s="94">
        <f t="shared" si="36"/>
        <v>0</v>
      </c>
    </row>
    <row r="506" spans="1:16" ht="47.25" hidden="1" outlineLevel="1" x14ac:dyDescent="0.25">
      <c r="A506" s="169">
        <f>'F4.2'!A503</f>
        <v>0</v>
      </c>
      <c r="B506" s="169" t="str">
        <f>'F4.2'!B503</f>
        <v>Procurement of portable multi function test kit, Microprocessot based CB TIM, CRM &amp; MVDT, CBO analyser, Vacuum cleaner bottle HV tester</v>
      </c>
      <c r="C506" s="29">
        <f>'F4.2'!D503</f>
        <v>0</v>
      </c>
      <c r="D506" s="69" t="str">
        <f>IF('F4.2'!F503=0,"-",'F4.2'!F503)</f>
        <v>-</v>
      </c>
      <c r="E506" s="28">
        <f>'F4.2'!H503</f>
        <v>2</v>
      </c>
      <c r="F506" s="94">
        <f>'F4.2'!T503</f>
        <v>0</v>
      </c>
      <c r="G506" s="94">
        <f>'F4.2'!AN503</f>
        <v>0</v>
      </c>
      <c r="H506" s="94">
        <f t="shared" si="34"/>
        <v>0</v>
      </c>
      <c r="I506" s="94">
        <f>'F4.2'!U503</f>
        <v>0</v>
      </c>
      <c r="J506" s="94">
        <f>'F4.2'!AO503</f>
        <v>0</v>
      </c>
      <c r="K506" s="94"/>
      <c r="L506" s="94"/>
      <c r="M506" s="94">
        <f t="shared" si="35"/>
        <v>0</v>
      </c>
      <c r="N506" s="94">
        <f t="shared" si="36"/>
        <v>0</v>
      </c>
      <c r="O506" s="158"/>
      <c r="P506" s="159"/>
    </row>
    <row r="507" spans="1:16" s="57" customFormat="1" ht="31.5" hidden="1" outlineLevel="1" x14ac:dyDescent="0.25">
      <c r="A507" s="169">
        <f>'F4.2'!A504</f>
        <v>0</v>
      </c>
      <c r="B507" s="169" t="str">
        <f>'F4.2'!B504</f>
        <v xml:space="preserve">Replacement of various motorised control actuators at Unit 5, 6  CSTPS,Chandrapur.                              </v>
      </c>
      <c r="C507" s="29">
        <f>'F4.2'!D504</f>
        <v>0</v>
      </c>
      <c r="D507" s="69" t="str">
        <f>IF('F4.2'!F504=0,"-",'F4.2'!F504)</f>
        <v>-</v>
      </c>
      <c r="E507" s="28">
        <f>'F4.2'!H504</f>
        <v>6</v>
      </c>
      <c r="F507" s="94">
        <f>'F4.2'!T504</f>
        <v>0</v>
      </c>
      <c r="G507" s="94">
        <f>'F4.2'!AN504</f>
        <v>0</v>
      </c>
      <c r="H507" s="94">
        <f t="shared" si="34"/>
        <v>0</v>
      </c>
      <c r="I507" s="94">
        <f>'F4.2'!U504</f>
        <v>0</v>
      </c>
      <c r="J507" s="94">
        <f>'F4.2'!AO504</f>
        <v>0</v>
      </c>
      <c r="K507" s="94"/>
      <c r="L507" s="94"/>
      <c r="M507" s="94">
        <f t="shared" si="35"/>
        <v>0</v>
      </c>
      <c r="N507" s="94">
        <f t="shared" si="36"/>
        <v>0</v>
      </c>
    </row>
    <row r="508" spans="1:16" ht="78.75" hidden="1" outlineLevel="1" x14ac:dyDescent="0.25">
      <c r="A508" s="25">
        <f>'F4.2'!A505</f>
        <v>4</v>
      </c>
      <c r="B508" s="26" t="str">
        <f>'F4.2'!B505</f>
        <v>Supply and commissioning of Energy Optimization &amp; Real Time Analysis system software for Auxiliary Power management of power network &amp; Pump performance monitoring system for water pumping stations for Unit#5,6&amp;7, CSTPS, Chandrapur</v>
      </c>
      <c r="C508" s="29">
        <f>'F4.2'!D505</f>
        <v>0</v>
      </c>
      <c r="D508" s="69" t="str">
        <f>IF('F4.2'!F505=0,"-",'F4.2'!F505)</f>
        <v>-</v>
      </c>
      <c r="E508" s="28">
        <f>'F4.2'!H505</f>
        <v>26</v>
      </c>
      <c r="F508" s="94">
        <f>'F4.2'!T505</f>
        <v>0</v>
      </c>
      <c r="G508" s="94">
        <f>'F4.2'!AN505</f>
        <v>0</v>
      </c>
      <c r="H508" s="94">
        <f t="shared" si="34"/>
        <v>0</v>
      </c>
      <c r="I508" s="94">
        <f>'F4.2'!U505</f>
        <v>0</v>
      </c>
      <c r="J508" s="94">
        <f>'F4.2'!AO505</f>
        <v>0</v>
      </c>
      <c r="K508" s="94"/>
      <c r="L508" s="94"/>
      <c r="M508" s="94">
        <f t="shared" si="35"/>
        <v>0</v>
      </c>
      <c r="N508" s="94">
        <f t="shared" si="36"/>
        <v>0</v>
      </c>
      <c r="O508" s="158"/>
      <c r="P508" s="159"/>
    </row>
    <row r="509" spans="1:16" s="57" customFormat="1" ht="47.25" hidden="1" outlineLevel="1" x14ac:dyDescent="0.25">
      <c r="A509" s="169">
        <f>'F4.2'!A506</f>
        <v>0</v>
      </c>
      <c r="B509" s="169" t="str">
        <f>'F4.2'!B506</f>
        <v>Supply and commissioning of Energy Optimization &amp; Real Time Analysis system software for Auxiliary Power management of power network</v>
      </c>
      <c r="C509" s="29">
        <f>'F4.2'!D506</f>
        <v>0</v>
      </c>
      <c r="D509" s="69" t="str">
        <f>IF('F4.2'!F506=0,"-",'F4.2'!F506)</f>
        <v>-</v>
      </c>
      <c r="E509" s="28">
        <f>'F4.2'!H506</f>
        <v>9</v>
      </c>
      <c r="F509" s="94">
        <f>'F4.2'!T506</f>
        <v>0</v>
      </c>
      <c r="G509" s="94">
        <f>'F4.2'!AN506</f>
        <v>0</v>
      </c>
      <c r="H509" s="94">
        <f t="shared" si="34"/>
        <v>0</v>
      </c>
      <c r="I509" s="94">
        <f>'F4.2'!U506</f>
        <v>0</v>
      </c>
      <c r="J509" s="94">
        <f>'F4.2'!AO506</f>
        <v>0</v>
      </c>
      <c r="K509" s="94"/>
      <c r="L509" s="94"/>
      <c r="M509" s="94">
        <f t="shared" si="35"/>
        <v>0</v>
      </c>
      <c r="N509" s="94">
        <f t="shared" si="36"/>
        <v>0</v>
      </c>
    </row>
    <row r="510" spans="1:16" ht="47.25" hidden="1" outlineLevel="1" x14ac:dyDescent="0.25">
      <c r="A510" s="169">
        <f>'F4.2'!A507</f>
        <v>0</v>
      </c>
      <c r="B510" s="169" t="str">
        <f>'F4.2'!B507</f>
        <v>Supply and installation of advanced Microprocessor based Pump performance monitoring system for water pumping stations for Unit#5,6&amp;7, CSTPS, Chandrapur</v>
      </c>
      <c r="C510" s="29">
        <f>'F4.2'!D507</f>
        <v>0</v>
      </c>
      <c r="D510" s="69" t="str">
        <f>IF('F4.2'!F507=0,"-",'F4.2'!F507)</f>
        <v>-</v>
      </c>
      <c r="E510" s="28">
        <f>'F4.2'!H507</f>
        <v>7</v>
      </c>
      <c r="F510" s="94">
        <f>'F4.2'!T507</f>
        <v>0</v>
      </c>
      <c r="G510" s="94">
        <f>'F4.2'!AN507</f>
        <v>0</v>
      </c>
      <c r="H510" s="94">
        <f t="shared" si="34"/>
        <v>0</v>
      </c>
      <c r="I510" s="94">
        <f>'F4.2'!U507</f>
        <v>0</v>
      </c>
      <c r="J510" s="94">
        <f>'F4.2'!AO507</f>
        <v>0</v>
      </c>
      <c r="K510" s="94"/>
      <c r="L510" s="94"/>
      <c r="M510" s="94">
        <f t="shared" si="35"/>
        <v>0</v>
      </c>
      <c r="N510" s="94">
        <f t="shared" si="36"/>
        <v>0</v>
      </c>
      <c r="O510" s="158"/>
      <c r="P510" s="159"/>
    </row>
    <row r="511" spans="1:16" s="57" customFormat="1" ht="31.5" hidden="1" outlineLevel="1" x14ac:dyDescent="0.25">
      <c r="A511" s="169">
        <f>'F4.2'!A508</f>
        <v>0</v>
      </c>
      <c r="B511" s="169" t="str">
        <f>'F4.2'!B508</f>
        <v>Upgradation of Online Connectivity and Environmental Monitoring (OCEMS) System at Unit-5,6&amp;7</v>
      </c>
      <c r="C511" s="29">
        <f>'F4.2'!D508</f>
        <v>0</v>
      </c>
      <c r="D511" s="69" t="str">
        <f>IF('F4.2'!F508=0,"-",'F4.2'!F508)</f>
        <v>-</v>
      </c>
      <c r="E511" s="28">
        <f>'F4.2'!H508</f>
        <v>4</v>
      </c>
      <c r="F511" s="94">
        <f>'F4.2'!T508</f>
        <v>0</v>
      </c>
      <c r="G511" s="94">
        <f>'F4.2'!AN508</f>
        <v>0</v>
      </c>
      <c r="H511" s="94">
        <f t="shared" si="34"/>
        <v>0</v>
      </c>
      <c r="I511" s="94">
        <f>'F4.2'!U508</f>
        <v>0</v>
      </c>
      <c r="J511" s="94">
        <f>'F4.2'!AO508</f>
        <v>0</v>
      </c>
      <c r="K511" s="94"/>
      <c r="L511" s="94"/>
      <c r="M511" s="94">
        <f t="shared" si="35"/>
        <v>0</v>
      </c>
      <c r="N511" s="94">
        <f t="shared" si="36"/>
        <v>0</v>
      </c>
    </row>
    <row r="512" spans="1:16" ht="15.75" hidden="1" outlineLevel="1" x14ac:dyDescent="0.25">
      <c r="A512" s="169">
        <f>'F4.2'!A509</f>
        <v>0</v>
      </c>
      <c r="B512" s="169" t="str">
        <f>'F4.2'!B509</f>
        <v xml:space="preserve">Procurement of I&amp;C Testing Labouratory Instruments </v>
      </c>
      <c r="C512" s="29">
        <f>'F4.2'!D509</f>
        <v>0</v>
      </c>
      <c r="D512" s="69" t="str">
        <f>IF('F4.2'!F509=0,"-",'F4.2'!F509)</f>
        <v>-</v>
      </c>
      <c r="E512" s="28">
        <f>'F4.2'!H509</f>
        <v>2</v>
      </c>
      <c r="F512" s="94">
        <f>'F4.2'!T509</f>
        <v>0</v>
      </c>
      <c r="G512" s="94">
        <f>'F4.2'!AN509</f>
        <v>0</v>
      </c>
      <c r="H512" s="94">
        <f t="shared" si="34"/>
        <v>0</v>
      </c>
      <c r="I512" s="94">
        <f>'F4.2'!U509</f>
        <v>0</v>
      </c>
      <c r="J512" s="94">
        <f>'F4.2'!AO509</f>
        <v>0</v>
      </c>
      <c r="K512" s="94"/>
      <c r="L512" s="94"/>
      <c r="M512" s="94">
        <f t="shared" si="35"/>
        <v>0</v>
      </c>
      <c r="N512" s="94">
        <f t="shared" si="36"/>
        <v>0</v>
      </c>
      <c r="O512" s="158"/>
      <c r="P512" s="159"/>
    </row>
    <row r="513" spans="1:16" s="57" customFormat="1" ht="31.5" hidden="1" outlineLevel="1" x14ac:dyDescent="0.25">
      <c r="A513" s="169">
        <f>'F4.2'!A510</f>
        <v>0</v>
      </c>
      <c r="B513" s="169" t="str">
        <f>'F4.2'!B510</f>
        <v xml:space="preserve">Upgradation of various motorised control actuators at Unit-7,  CSTPS,Chandrapur.                              </v>
      </c>
      <c r="C513" s="29">
        <f>'F4.2'!D510</f>
        <v>0</v>
      </c>
      <c r="D513" s="69" t="str">
        <f>IF('F4.2'!F510=0,"-",'F4.2'!F510)</f>
        <v>-</v>
      </c>
      <c r="E513" s="28">
        <f>'F4.2'!H510</f>
        <v>4</v>
      </c>
      <c r="F513" s="94">
        <f>'F4.2'!T510</f>
        <v>0</v>
      </c>
      <c r="G513" s="94">
        <f>'F4.2'!AN510</f>
        <v>0</v>
      </c>
      <c r="H513" s="94">
        <f t="shared" si="34"/>
        <v>0</v>
      </c>
      <c r="I513" s="94">
        <f>'F4.2'!U510</f>
        <v>0</v>
      </c>
      <c r="J513" s="94">
        <f>'F4.2'!AO510</f>
        <v>0</v>
      </c>
      <c r="K513" s="94"/>
      <c r="L513" s="94"/>
      <c r="M513" s="94">
        <f t="shared" si="35"/>
        <v>0</v>
      </c>
      <c r="N513" s="94">
        <f t="shared" si="36"/>
        <v>0</v>
      </c>
    </row>
    <row r="514" spans="1:16" ht="15.75" hidden="1" outlineLevel="1" x14ac:dyDescent="0.25">
      <c r="A514" s="227">
        <f>'F4.2'!A511</f>
        <v>0</v>
      </c>
      <c r="B514" s="227" t="str">
        <f>'F4.2'!B511</f>
        <v>ODP-II</v>
      </c>
      <c r="C514" s="29">
        <f>'F4.2'!D511</f>
        <v>0</v>
      </c>
      <c r="D514" s="69" t="str">
        <f>IF('F4.2'!F511=0,"-",'F4.2'!F511)</f>
        <v>-</v>
      </c>
      <c r="E514" s="28">
        <f>'F4.2'!H511</f>
        <v>0</v>
      </c>
      <c r="F514" s="94">
        <f>'F4.2'!T511</f>
        <v>0</v>
      </c>
      <c r="G514" s="94">
        <f>'F4.2'!AN511</f>
        <v>0</v>
      </c>
      <c r="H514" s="94">
        <f t="shared" si="34"/>
        <v>0</v>
      </c>
      <c r="I514" s="94">
        <f>'F4.2'!U511</f>
        <v>0</v>
      </c>
      <c r="J514" s="94">
        <f>'F4.2'!AO511</f>
        <v>0</v>
      </c>
      <c r="K514" s="94"/>
      <c r="L514" s="94"/>
      <c r="M514" s="94">
        <f t="shared" si="35"/>
        <v>0</v>
      </c>
      <c r="N514" s="94">
        <f t="shared" si="36"/>
        <v>0</v>
      </c>
      <c r="O514" s="158"/>
      <c r="P514" s="159"/>
    </row>
    <row r="515" spans="1:16" s="57" customFormat="1" ht="47.25" hidden="1" outlineLevel="1" x14ac:dyDescent="0.25">
      <c r="A515" s="25">
        <f>'F4.2'!A512</f>
        <v>1</v>
      </c>
      <c r="B515" s="26" t="str">
        <f>'F4.2'!B512</f>
        <v>Complete reconditioning of Condensate cooling water system, Ash raw water system &amp; fire fightning system of U-5,6 &amp; 7</v>
      </c>
      <c r="C515" s="29">
        <f>'F4.2'!D512</f>
        <v>0</v>
      </c>
      <c r="D515" s="69" t="str">
        <f>IF('F4.2'!F512=0,"-",'F4.2'!F512)</f>
        <v>-</v>
      </c>
      <c r="E515" s="28">
        <f>'F4.2'!H512</f>
        <v>92</v>
      </c>
      <c r="F515" s="94">
        <f>'F4.2'!T512</f>
        <v>0</v>
      </c>
      <c r="G515" s="94">
        <f>'F4.2'!AN512</f>
        <v>0</v>
      </c>
      <c r="H515" s="94">
        <f t="shared" si="34"/>
        <v>0</v>
      </c>
      <c r="I515" s="94">
        <f>'F4.2'!U512</f>
        <v>0</v>
      </c>
      <c r="J515" s="94">
        <f>'F4.2'!AO512</f>
        <v>0</v>
      </c>
      <c r="K515" s="94"/>
      <c r="L515" s="94"/>
      <c r="M515" s="94">
        <f t="shared" si="35"/>
        <v>0</v>
      </c>
      <c r="N515" s="94">
        <f t="shared" si="36"/>
        <v>0</v>
      </c>
    </row>
    <row r="516" spans="1:16" ht="15.75" hidden="1" outlineLevel="1" x14ac:dyDescent="0.25">
      <c r="A516" s="169">
        <f>'F4.2'!A513</f>
        <v>0</v>
      </c>
      <c r="B516" s="169" t="str">
        <f>'F4.2'!B513</f>
        <v xml:space="preserve"> Complete reconditioning of cooling tower 5A &amp; 5B of Unit -5. </v>
      </c>
      <c r="C516" s="29">
        <f>'F4.2'!D513</f>
        <v>0</v>
      </c>
      <c r="D516" s="69" t="str">
        <f>IF('F4.2'!F513=0,"-",'F4.2'!F513)</f>
        <v>-</v>
      </c>
      <c r="E516" s="28">
        <f>'F4.2'!H513</f>
        <v>45</v>
      </c>
      <c r="F516" s="94">
        <f>'F4.2'!T513</f>
        <v>0</v>
      </c>
      <c r="G516" s="94">
        <f>'F4.2'!AN513</f>
        <v>0</v>
      </c>
      <c r="H516" s="94">
        <f t="shared" si="34"/>
        <v>0</v>
      </c>
      <c r="I516" s="94">
        <f>'F4.2'!U513</f>
        <v>0</v>
      </c>
      <c r="J516" s="94">
        <f>'F4.2'!AO513</f>
        <v>0</v>
      </c>
      <c r="K516" s="94"/>
      <c r="L516" s="94"/>
      <c r="M516" s="94">
        <f t="shared" si="35"/>
        <v>0</v>
      </c>
      <c r="N516" s="94">
        <f t="shared" si="36"/>
        <v>0</v>
      </c>
      <c r="O516" s="158"/>
      <c r="P516" s="159"/>
    </row>
    <row r="517" spans="1:16" s="57" customFormat="1" ht="63" hidden="1" outlineLevel="1" x14ac:dyDescent="0.25">
      <c r="A517" s="169">
        <f>'F4.2'!A514</f>
        <v>0</v>
      </c>
      <c r="B517" s="169" t="str">
        <f>'F4.2'!B514</f>
        <v>Revamping of induced draft Cooling tower - 6A &amp; 6B internals with supply &amp; replacement to improve the performance of Cooling tower of Unit -6 (500MW), CSTPS, Chandrapur</v>
      </c>
      <c r="C517" s="29">
        <f>'F4.2'!D514</f>
        <v>0</v>
      </c>
      <c r="D517" s="69" t="str">
        <f>IF('F4.2'!F514=0,"-",'F4.2'!F514)</f>
        <v>-</v>
      </c>
      <c r="E517" s="28">
        <f>'F4.2'!H514</f>
        <v>47</v>
      </c>
      <c r="F517" s="94">
        <f>'F4.2'!T514</f>
        <v>0</v>
      </c>
      <c r="G517" s="94">
        <f>'F4.2'!AN514</f>
        <v>0</v>
      </c>
      <c r="H517" s="94">
        <f t="shared" si="34"/>
        <v>0</v>
      </c>
      <c r="I517" s="94">
        <f>'F4.2'!U514</f>
        <v>0</v>
      </c>
      <c r="J517" s="94">
        <f>'F4.2'!AO514</f>
        <v>0</v>
      </c>
      <c r="K517" s="94"/>
      <c r="L517" s="94"/>
      <c r="M517" s="94">
        <f t="shared" si="35"/>
        <v>0</v>
      </c>
      <c r="N517" s="94">
        <f t="shared" si="36"/>
        <v>0</v>
      </c>
    </row>
    <row r="518" spans="1:16" s="57" customFormat="1" ht="31.5" hidden="1" outlineLevel="1" x14ac:dyDescent="0.25">
      <c r="A518" s="25">
        <f>'F4.2'!A515</f>
        <v>2</v>
      </c>
      <c r="B518" s="26" t="str">
        <f>'F4.2'!B515</f>
        <v>Replacement of  Complete pump assembly of CCW pump, ACW pump and other schemes</v>
      </c>
      <c r="C518" s="29">
        <f>'F4.2'!D515</f>
        <v>0</v>
      </c>
      <c r="D518" s="69" t="str">
        <f>IF('F4.2'!F515=0,"-",'F4.2'!F515)</f>
        <v>-</v>
      </c>
      <c r="E518" s="28">
        <f>'F4.2'!H515</f>
        <v>121</v>
      </c>
      <c r="F518" s="94">
        <f>'F4.2'!T515</f>
        <v>0</v>
      </c>
      <c r="G518" s="94">
        <f>'F4.2'!AN515</f>
        <v>0</v>
      </c>
      <c r="H518" s="94">
        <f t="shared" si="34"/>
        <v>0</v>
      </c>
      <c r="I518" s="94">
        <f>'F4.2'!U515</f>
        <v>0</v>
      </c>
      <c r="J518" s="94">
        <f>'F4.2'!AO515</f>
        <v>0</v>
      </c>
      <c r="K518" s="94"/>
      <c r="L518" s="94"/>
      <c r="M518" s="94">
        <f t="shared" si="35"/>
        <v>0</v>
      </c>
      <c r="N518" s="94">
        <f t="shared" si="36"/>
        <v>0</v>
      </c>
    </row>
    <row r="519" spans="1:16" s="57" customFormat="1" ht="31.5" hidden="1" outlineLevel="1" x14ac:dyDescent="0.25">
      <c r="A519" s="169">
        <f>'F4.2'!A516</f>
        <v>0</v>
      </c>
      <c r="B519" s="169" t="str">
        <f>'F4.2'!B516</f>
        <v>Replacement of  Complete pump assembly of CCW pump installed at U-5,6,7.</v>
      </c>
      <c r="C519" s="29">
        <f>'F4.2'!D516</f>
        <v>0</v>
      </c>
      <c r="D519" s="69" t="str">
        <f>IF('F4.2'!F516=0,"-",'F4.2'!F516)</f>
        <v>-</v>
      </c>
      <c r="E519" s="28">
        <f>'F4.2'!H516</f>
        <v>100</v>
      </c>
      <c r="F519" s="94">
        <f>'F4.2'!T516</f>
        <v>0</v>
      </c>
      <c r="G519" s="94">
        <f>'F4.2'!AN516</f>
        <v>0</v>
      </c>
      <c r="H519" s="94">
        <f t="shared" si="34"/>
        <v>0</v>
      </c>
      <c r="I519" s="94">
        <f>'F4.2'!U516</f>
        <v>0</v>
      </c>
      <c r="J519" s="94">
        <f>'F4.2'!AO516</f>
        <v>0</v>
      </c>
      <c r="K519" s="94"/>
      <c r="L519" s="94"/>
      <c r="M519" s="94">
        <f t="shared" si="35"/>
        <v>0</v>
      </c>
      <c r="N519" s="94">
        <f t="shared" si="36"/>
        <v>0</v>
      </c>
    </row>
    <row r="520" spans="1:16" s="57" customFormat="1" ht="31.5" hidden="1" outlineLevel="1" x14ac:dyDescent="0.25">
      <c r="A520" s="169">
        <f>'F4.2'!A517</f>
        <v>0</v>
      </c>
      <c r="B520" s="169" t="str">
        <f>'F4.2'!B517</f>
        <v xml:space="preserve"> Replacement of  Complete pump assembly of ACW  pump installed at U-5,6,7.</v>
      </c>
      <c r="C520" s="29">
        <f>'F4.2'!D517</f>
        <v>0</v>
      </c>
      <c r="D520" s="69" t="str">
        <f>IF('F4.2'!F517=0,"-",'F4.2'!F517)</f>
        <v>-</v>
      </c>
      <c r="E520" s="28">
        <f>'F4.2'!H517</f>
        <v>11</v>
      </c>
      <c r="F520" s="94">
        <f>'F4.2'!T517</f>
        <v>0</v>
      </c>
      <c r="G520" s="94">
        <f>'F4.2'!AN517</f>
        <v>0</v>
      </c>
      <c r="H520" s="94">
        <f t="shared" si="34"/>
        <v>0</v>
      </c>
      <c r="I520" s="94">
        <f>'F4.2'!U517</f>
        <v>0</v>
      </c>
      <c r="J520" s="94">
        <f>'F4.2'!AO517</f>
        <v>0</v>
      </c>
      <c r="K520" s="94"/>
      <c r="L520" s="94"/>
      <c r="M520" s="94">
        <f t="shared" si="35"/>
        <v>0</v>
      </c>
      <c r="N520" s="94">
        <f t="shared" si="36"/>
        <v>0</v>
      </c>
    </row>
    <row r="521" spans="1:16" s="57" customFormat="1" ht="31.5" hidden="1" outlineLevel="1" x14ac:dyDescent="0.25">
      <c r="A521" s="169">
        <f>'F4.2'!A518</f>
        <v>0</v>
      </c>
      <c r="B521" s="169" t="str">
        <f>'F4.2'!B518</f>
        <v xml:space="preserve"> Complete reconditioning of Ash Raw water system &amp; DM/NDM system of U- 7. </v>
      </c>
      <c r="C521" s="29">
        <f>'F4.2'!D518</f>
        <v>0</v>
      </c>
      <c r="D521" s="69" t="str">
        <f>IF('F4.2'!F518=0,"-",'F4.2'!F518)</f>
        <v>-</v>
      </c>
      <c r="E521" s="28">
        <f>'F4.2'!H518</f>
        <v>8</v>
      </c>
      <c r="F521" s="94">
        <f>'F4.2'!T518</f>
        <v>0</v>
      </c>
      <c r="G521" s="94">
        <f>'F4.2'!AN518</f>
        <v>0</v>
      </c>
      <c r="H521" s="94">
        <f t="shared" si="34"/>
        <v>0</v>
      </c>
      <c r="I521" s="94">
        <f>'F4.2'!U518</f>
        <v>0</v>
      </c>
      <c r="J521" s="94">
        <f>'F4.2'!AO518</f>
        <v>0</v>
      </c>
      <c r="K521" s="94"/>
      <c r="L521" s="94"/>
      <c r="M521" s="94">
        <f t="shared" si="35"/>
        <v>0</v>
      </c>
      <c r="N521" s="94">
        <f t="shared" si="36"/>
        <v>0</v>
      </c>
    </row>
    <row r="522" spans="1:16" s="57" customFormat="1" ht="31.5" hidden="1" outlineLevel="1" x14ac:dyDescent="0.25">
      <c r="A522" s="169">
        <f>'F4.2'!A519</f>
        <v>0</v>
      </c>
      <c r="B522" s="169" t="str">
        <f>'F4.2'!B519</f>
        <v xml:space="preserve">Complete reconditioning of Fire fightning system of Stage -I, II, III. </v>
      </c>
      <c r="C522" s="29">
        <f>'F4.2'!D519</f>
        <v>0</v>
      </c>
      <c r="D522" s="69" t="str">
        <f>IF('F4.2'!F519=0,"-",'F4.2'!F519)</f>
        <v>-</v>
      </c>
      <c r="E522" s="28">
        <f>'F4.2'!H519</f>
        <v>2</v>
      </c>
      <c r="F522" s="94">
        <f>'F4.2'!T519</f>
        <v>0</v>
      </c>
      <c r="G522" s="94">
        <f>'F4.2'!AN519</f>
        <v>0</v>
      </c>
      <c r="H522" s="94">
        <f t="shared" si="34"/>
        <v>0</v>
      </c>
      <c r="I522" s="94">
        <f>'F4.2'!U519</f>
        <v>0</v>
      </c>
      <c r="J522" s="94">
        <f>'F4.2'!AO519</f>
        <v>0</v>
      </c>
      <c r="K522" s="94"/>
      <c r="L522" s="94"/>
      <c r="M522" s="94">
        <f t="shared" si="35"/>
        <v>0</v>
      </c>
      <c r="N522" s="94">
        <f t="shared" si="36"/>
        <v>0</v>
      </c>
    </row>
    <row r="523" spans="1:16" s="57" customFormat="1" ht="94.5" hidden="1" outlineLevel="1" x14ac:dyDescent="0.25">
      <c r="A523" s="25">
        <f>'F4.2'!A520</f>
        <v>3</v>
      </c>
      <c r="B523" s="26" t="str">
        <f>'F4.2'!B520</f>
        <v xml:space="preserve">Upgradation of existing DM water system along with supply, erection &amp; Commissioning of PLC panel, Instrumentation, CPVC Pipes &amp; fittings, installed at WTP–500MW, CSTPS, Chandrapur.
</v>
      </c>
      <c r="C523" s="29">
        <f>'F4.2'!D520</f>
        <v>0</v>
      </c>
      <c r="D523" s="69" t="str">
        <f>IF('F4.2'!F520=0,"-",'F4.2'!F520)</f>
        <v>-</v>
      </c>
      <c r="E523" s="28">
        <f>'F4.2'!H520</f>
        <v>56</v>
      </c>
      <c r="F523" s="94">
        <f>'F4.2'!T520</f>
        <v>0</v>
      </c>
      <c r="G523" s="94">
        <f>'F4.2'!AN520</f>
        <v>0</v>
      </c>
      <c r="H523" s="94">
        <f t="shared" si="34"/>
        <v>0</v>
      </c>
      <c r="I523" s="94">
        <f>'F4.2'!U520</f>
        <v>0</v>
      </c>
      <c r="J523" s="94">
        <f>'F4.2'!AO520</f>
        <v>0</v>
      </c>
      <c r="K523" s="94"/>
      <c r="L523" s="94"/>
      <c r="M523" s="94">
        <f t="shared" si="35"/>
        <v>0</v>
      </c>
      <c r="N523" s="94">
        <f t="shared" si="36"/>
        <v>0</v>
      </c>
    </row>
    <row r="524" spans="1:16" s="57" customFormat="1" ht="94.5" hidden="1" outlineLevel="1" x14ac:dyDescent="0.25">
      <c r="A524" s="169">
        <f>'F4.2'!A521</f>
        <v>0</v>
      </c>
      <c r="B524" s="169" t="str">
        <f>'F4.2'!B521</f>
        <v xml:space="preserve">Upgradation of existing DM water system along with supply, erection &amp; Commissioning of PLC panel, Instrumentation, CPVC Pipes &amp; fittings, installed at WTP–500MW, CSTPS, Chandrapur.
</v>
      </c>
      <c r="C524" s="29">
        <f>'F4.2'!D521</f>
        <v>0</v>
      </c>
      <c r="D524" s="69" t="str">
        <f>IF('F4.2'!F521=0,"-",'F4.2'!F521)</f>
        <v>-</v>
      </c>
      <c r="E524" s="28">
        <f>'F4.2'!H521</f>
        <v>56</v>
      </c>
      <c r="F524" s="94">
        <f>'F4.2'!T521</f>
        <v>0</v>
      </c>
      <c r="G524" s="94">
        <f>'F4.2'!AN521</f>
        <v>0</v>
      </c>
      <c r="H524" s="94">
        <f t="shared" si="34"/>
        <v>0</v>
      </c>
      <c r="I524" s="94">
        <f>'F4.2'!U521</f>
        <v>0</v>
      </c>
      <c r="J524" s="94">
        <f>'F4.2'!AO521</f>
        <v>0</v>
      </c>
      <c r="K524" s="94"/>
      <c r="L524" s="94"/>
      <c r="M524" s="94">
        <f t="shared" si="35"/>
        <v>0</v>
      </c>
      <c r="N524" s="94">
        <f t="shared" si="36"/>
        <v>0</v>
      </c>
    </row>
    <row r="525" spans="1:16" s="57" customFormat="1" ht="31.5" hidden="1" outlineLevel="1" x14ac:dyDescent="0.25">
      <c r="A525" s="25">
        <f>'F4.2'!A522</f>
        <v>4</v>
      </c>
      <c r="B525" s="26" t="str">
        <f>'F4.2'!B522</f>
        <v>Various work for renovation &amp; improvement of ash disposal pipeline system of Unit # 5 &amp; 6 at  CSTPS, Chandrapur.</v>
      </c>
      <c r="C525" s="29">
        <f>'F4.2'!D522</f>
        <v>0</v>
      </c>
      <c r="D525" s="69" t="str">
        <f>IF('F4.2'!F522=0,"-",'F4.2'!F522)</f>
        <v>-</v>
      </c>
      <c r="E525" s="28">
        <f>'F4.2'!H522</f>
        <v>58.37</v>
      </c>
      <c r="F525" s="94">
        <f>'F4.2'!T522</f>
        <v>0</v>
      </c>
      <c r="G525" s="94">
        <f>'F4.2'!AN522</f>
        <v>0</v>
      </c>
      <c r="H525" s="94">
        <f t="shared" si="34"/>
        <v>0</v>
      </c>
      <c r="I525" s="94">
        <f>'F4.2'!U522</f>
        <v>0</v>
      </c>
      <c r="J525" s="94">
        <f>'F4.2'!AO522</f>
        <v>0</v>
      </c>
      <c r="K525" s="94"/>
      <c r="L525" s="94"/>
      <c r="M525" s="94">
        <f t="shared" si="35"/>
        <v>0</v>
      </c>
      <c r="N525" s="94">
        <f t="shared" si="36"/>
        <v>0</v>
      </c>
    </row>
    <row r="526" spans="1:16" s="57" customFormat="1" ht="31.5" hidden="1" outlineLevel="1" x14ac:dyDescent="0.25">
      <c r="A526" s="169">
        <f>'F4.2'!A523</f>
        <v>0</v>
      </c>
      <c r="B526" s="169" t="str">
        <f>'F4.2'!B523</f>
        <v>Supply, Erection &amp; commissioning of third 400 NB ash slurry disposal pipeline for Unit #5 at CSTPS, Chandrapur</v>
      </c>
      <c r="C526" s="29">
        <f>'F4.2'!D523</f>
        <v>0</v>
      </c>
      <c r="D526" s="69" t="str">
        <f>IF('F4.2'!F523=0,"-",'F4.2'!F523)</f>
        <v>-</v>
      </c>
      <c r="E526" s="28">
        <f>'F4.2'!H523</f>
        <v>20.190000000000001</v>
      </c>
      <c r="F526" s="94">
        <f>'F4.2'!T523</f>
        <v>0</v>
      </c>
      <c r="G526" s="94">
        <f>'F4.2'!AN523</f>
        <v>0</v>
      </c>
      <c r="H526" s="94">
        <f t="shared" si="34"/>
        <v>0</v>
      </c>
      <c r="I526" s="94">
        <f>'F4.2'!U523</f>
        <v>0</v>
      </c>
      <c r="J526" s="94">
        <f>'F4.2'!AO523</f>
        <v>0</v>
      </c>
      <c r="K526" s="94"/>
      <c r="L526" s="94"/>
      <c r="M526" s="94">
        <f t="shared" si="35"/>
        <v>0</v>
      </c>
      <c r="N526" s="94">
        <f t="shared" si="36"/>
        <v>0</v>
      </c>
    </row>
    <row r="527" spans="1:16" s="57" customFormat="1" ht="47.25" hidden="1" outlineLevel="1" x14ac:dyDescent="0.25">
      <c r="A527" s="169">
        <f>'F4.2'!A524</f>
        <v>0</v>
      </c>
      <c r="B527" s="169" t="str">
        <f>'F4.2'!B524</f>
        <v>Supply, Erection, Replacement of 400 NB MSERW pipes of existing Ash disposal pipelines of Unit # 5 &amp; 6 in ‘B’ &amp; ‘C’ zone at CSTPS, Chandrapur.</v>
      </c>
      <c r="C527" s="29">
        <f>'F4.2'!D524</f>
        <v>0</v>
      </c>
      <c r="D527" s="69" t="str">
        <f>IF('F4.2'!F524=0,"-",'F4.2'!F524)</f>
        <v>-</v>
      </c>
      <c r="E527" s="28">
        <f>'F4.2'!H524</f>
        <v>38.18</v>
      </c>
      <c r="F527" s="94">
        <f>'F4.2'!T524</f>
        <v>0</v>
      </c>
      <c r="G527" s="94">
        <f>'F4.2'!AN524</f>
        <v>0</v>
      </c>
      <c r="H527" s="94">
        <f t="shared" si="34"/>
        <v>0</v>
      </c>
      <c r="I527" s="94">
        <f>'F4.2'!U524</f>
        <v>0</v>
      </c>
      <c r="J527" s="94">
        <f>'F4.2'!AO524</f>
        <v>0</v>
      </c>
      <c r="K527" s="94"/>
      <c r="L527" s="94"/>
      <c r="M527" s="94">
        <f t="shared" si="35"/>
        <v>0</v>
      </c>
      <c r="N527" s="94">
        <f t="shared" si="36"/>
        <v>0</v>
      </c>
    </row>
    <row r="528" spans="1:16" s="57" customFormat="1" ht="47.25" hidden="1" outlineLevel="1" x14ac:dyDescent="0.25">
      <c r="A528" s="25">
        <f>'F4.2'!A525</f>
        <v>5</v>
      </c>
      <c r="B528" s="26" t="str">
        <f>'F4.2'!B525</f>
        <v>Design, engineering, supply, installation and commissioning of disposal of bottom ash in under ground mines at Chandrapur area WCL at CSTPS, Chandrapur</v>
      </c>
      <c r="C528" s="29">
        <f>'F4.2'!D525</f>
        <v>0</v>
      </c>
      <c r="D528" s="69" t="str">
        <f>IF('F4.2'!F525=0,"-",'F4.2'!F525)</f>
        <v>-</v>
      </c>
      <c r="E528" s="28">
        <f>'F4.2'!H525</f>
        <v>27.55</v>
      </c>
      <c r="F528" s="94">
        <f>'F4.2'!T525</f>
        <v>0</v>
      </c>
      <c r="G528" s="94">
        <f>'F4.2'!AN525</f>
        <v>0</v>
      </c>
      <c r="H528" s="94">
        <f t="shared" si="34"/>
        <v>0</v>
      </c>
      <c r="I528" s="94">
        <f>'F4.2'!U525</f>
        <v>0</v>
      </c>
      <c r="J528" s="94">
        <f>'F4.2'!AO525</f>
        <v>0</v>
      </c>
      <c r="K528" s="94"/>
      <c r="L528" s="94"/>
      <c r="M528" s="94">
        <f t="shared" si="35"/>
        <v>0</v>
      </c>
      <c r="N528" s="94">
        <f t="shared" si="36"/>
        <v>0</v>
      </c>
    </row>
    <row r="529" spans="1:14" s="57" customFormat="1" ht="47.25" hidden="1" outlineLevel="1" x14ac:dyDescent="0.25">
      <c r="A529" s="169">
        <f>'F4.2'!A526</f>
        <v>0</v>
      </c>
      <c r="B529" s="169" t="str">
        <f>'F4.2'!B526</f>
        <v>Design, engineering, supply, installation and commissioning of disposal of bottom ash in under ground mines at Chandrapur area WCL at CSTPS, Chandrapur</v>
      </c>
      <c r="C529" s="29">
        <f>'F4.2'!D526</f>
        <v>0</v>
      </c>
      <c r="D529" s="69" t="str">
        <f>IF('F4.2'!F526=0,"-",'F4.2'!F526)</f>
        <v>-</v>
      </c>
      <c r="E529" s="28">
        <f>'F4.2'!H526</f>
        <v>27.55</v>
      </c>
      <c r="F529" s="94">
        <f>'F4.2'!T526</f>
        <v>0</v>
      </c>
      <c r="G529" s="94">
        <f>'F4.2'!AN526</f>
        <v>0</v>
      </c>
      <c r="H529" s="94">
        <f t="shared" si="34"/>
        <v>0</v>
      </c>
      <c r="I529" s="94">
        <f>'F4.2'!U526</f>
        <v>0</v>
      </c>
      <c r="J529" s="94">
        <f>'F4.2'!AO526</f>
        <v>0</v>
      </c>
      <c r="K529" s="94"/>
      <c r="L529" s="94"/>
      <c r="M529" s="94">
        <f t="shared" si="35"/>
        <v>0</v>
      </c>
      <c r="N529" s="94">
        <f t="shared" si="36"/>
        <v>0</v>
      </c>
    </row>
    <row r="530" spans="1:14" s="57" customFormat="1" ht="31.5" hidden="1" outlineLevel="1" x14ac:dyDescent="0.25">
      <c r="A530" s="25">
        <f>'F4.2'!A527</f>
        <v>6</v>
      </c>
      <c r="B530" s="26" t="str">
        <f>'F4.2'!B527</f>
        <v>Supply and replacement of 400 NB MSERW pipe lines of ash disposal system in Ash Handling Plant at CSTPS, Chandrapur.</v>
      </c>
      <c r="C530" s="29">
        <f>'F4.2'!D527</f>
        <v>0</v>
      </c>
      <c r="D530" s="69" t="str">
        <f>IF('F4.2'!F527=0,"-",'F4.2'!F527)</f>
        <v>-</v>
      </c>
      <c r="E530" s="28">
        <f>'F4.2'!H527</f>
        <v>81.06</v>
      </c>
      <c r="F530" s="94">
        <f>'F4.2'!T527</f>
        <v>0</v>
      </c>
      <c r="G530" s="94">
        <f>'F4.2'!AN527</f>
        <v>0</v>
      </c>
      <c r="H530" s="94">
        <f t="shared" si="34"/>
        <v>0</v>
      </c>
      <c r="I530" s="94">
        <f>'F4.2'!U527</f>
        <v>0</v>
      </c>
      <c r="J530" s="94">
        <f>'F4.2'!AO527</f>
        <v>0</v>
      </c>
      <c r="K530" s="94"/>
      <c r="L530" s="94"/>
      <c r="M530" s="94">
        <f t="shared" si="35"/>
        <v>0</v>
      </c>
      <c r="N530" s="94">
        <f t="shared" si="36"/>
        <v>0</v>
      </c>
    </row>
    <row r="531" spans="1:14" s="57" customFormat="1" ht="47.25" hidden="1" outlineLevel="1" x14ac:dyDescent="0.25">
      <c r="A531" s="169">
        <f>'F4.2'!A528</f>
        <v>0</v>
      </c>
      <c r="B531" s="169" t="str">
        <f>'F4.2'!B528</f>
        <v>Procurement and replacement of 400 NB MSERW pipe lines of ash disposal system in Ash Handling Plant at CSTPS, Chandrapur.</v>
      </c>
      <c r="C531" s="29">
        <f>'F4.2'!D528</f>
        <v>0</v>
      </c>
      <c r="D531" s="69" t="str">
        <f>IF('F4.2'!F528=0,"-",'F4.2'!F528)</f>
        <v>-</v>
      </c>
      <c r="E531" s="28">
        <f>'F4.2'!H528</f>
        <v>81.06</v>
      </c>
      <c r="F531" s="94">
        <f>'F4.2'!T528</f>
        <v>0</v>
      </c>
      <c r="G531" s="94">
        <f>'F4.2'!AN528</f>
        <v>0</v>
      </c>
      <c r="H531" s="94">
        <f t="shared" si="34"/>
        <v>0</v>
      </c>
      <c r="I531" s="94">
        <f>'F4.2'!U528</f>
        <v>0</v>
      </c>
      <c r="J531" s="94">
        <f>'F4.2'!AO528</f>
        <v>0</v>
      </c>
      <c r="K531" s="94"/>
      <c r="L531" s="94"/>
      <c r="M531" s="94">
        <f t="shared" si="35"/>
        <v>0</v>
      </c>
      <c r="N531" s="94">
        <f t="shared" si="36"/>
        <v>0</v>
      </c>
    </row>
    <row r="532" spans="1:14" s="57" customFormat="1" ht="15.75" hidden="1" outlineLevel="1" x14ac:dyDescent="0.25">
      <c r="A532" s="227">
        <f>'F4.2'!A529</f>
        <v>0</v>
      </c>
      <c r="B532" s="227" t="str">
        <f>'F4.2'!B529</f>
        <v>WTP-II</v>
      </c>
      <c r="C532" s="29">
        <f>'F4.2'!D529</f>
        <v>0</v>
      </c>
      <c r="D532" s="69" t="str">
        <f>IF('F4.2'!F529=0,"-",'F4.2'!F529)</f>
        <v>-</v>
      </c>
      <c r="E532" s="28">
        <f>'F4.2'!H529</f>
        <v>0</v>
      </c>
      <c r="F532" s="94">
        <f>'F4.2'!T529</f>
        <v>0</v>
      </c>
      <c r="G532" s="94">
        <f>'F4.2'!AN529</f>
        <v>0</v>
      </c>
      <c r="H532" s="94">
        <f t="shared" si="34"/>
        <v>0</v>
      </c>
      <c r="I532" s="94">
        <f>'F4.2'!U529</f>
        <v>0</v>
      </c>
      <c r="J532" s="94">
        <f>'F4.2'!AO529</f>
        <v>0</v>
      </c>
      <c r="K532" s="94"/>
      <c r="L532" s="94"/>
      <c r="M532" s="94">
        <f t="shared" si="35"/>
        <v>0</v>
      </c>
      <c r="N532" s="94">
        <f t="shared" si="36"/>
        <v>0</v>
      </c>
    </row>
    <row r="533" spans="1:14" s="57" customFormat="1" ht="31.5" hidden="1" outlineLevel="1" x14ac:dyDescent="0.25">
      <c r="A533" s="25">
        <f>'F4.2'!A530</f>
        <v>1</v>
      </c>
      <c r="B533" s="26" t="str">
        <f>'F4.2'!B530</f>
        <v xml:space="preserve">SWAS system &amp; STREAM FILTRATION FOR COOLING WATER SYSTEM </v>
      </c>
      <c r="C533" s="29">
        <f>'F4.2'!D530</f>
        <v>0</v>
      </c>
      <c r="D533" s="69" t="str">
        <f>IF('F4.2'!F530=0,"-",'F4.2'!F530)</f>
        <v>-</v>
      </c>
      <c r="E533" s="28">
        <f>'F4.2'!H530</f>
        <v>95.65</v>
      </c>
      <c r="F533" s="94">
        <f>'F4.2'!T530</f>
        <v>0</v>
      </c>
      <c r="G533" s="94">
        <f>'F4.2'!AN530</f>
        <v>0</v>
      </c>
      <c r="H533" s="94">
        <f t="shared" si="34"/>
        <v>0</v>
      </c>
      <c r="I533" s="94">
        <f>'F4.2'!U530</f>
        <v>0</v>
      </c>
      <c r="J533" s="94">
        <f>'F4.2'!AO530</f>
        <v>0</v>
      </c>
      <c r="K533" s="94"/>
      <c r="L533" s="94"/>
      <c r="M533" s="94">
        <f t="shared" si="35"/>
        <v>0</v>
      </c>
      <c r="N533" s="94">
        <f t="shared" si="36"/>
        <v>0</v>
      </c>
    </row>
    <row r="534" spans="1:14" s="57" customFormat="1" ht="31.5" hidden="1" outlineLevel="1" x14ac:dyDescent="0.25">
      <c r="A534" s="169">
        <f>'F4.2'!A531</f>
        <v>0</v>
      </c>
      <c r="B534" s="169" t="str">
        <f>'F4.2'!B531</f>
        <v>Revamping of SWAS system at 3 x 500 MW at WTP-II of CSTPS, Chandrapur</v>
      </c>
      <c r="C534" s="29">
        <f>'F4.2'!D531</f>
        <v>0</v>
      </c>
      <c r="D534" s="69" t="str">
        <f>IF('F4.2'!F531=0,"-",'F4.2'!F531)</f>
        <v>-</v>
      </c>
      <c r="E534" s="28">
        <f>'F4.2'!H531</f>
        <v>16</v>
      </c>
      <c r="F534" s="94">
        <f>'F4.2'!T531</f>
        <v>0</v>
      </c>
      <c r="G534" s="94">
        <f>'F4.2'!AN531</f>
        <v>0</v>
      </c>
      <c r="H534" s="94">
        <f t="shared" si="34"/>
        <v>0</v>
      </c>
      <c r="I534" s="94">
        <f>'F4.2'!U531</f>
        <v>0</v>
      </c>
      <c r="J534" s="94">
        <f>'F4.2'!AO531</f>
        <v>0</v>
      </c>
      <c r="K534" s="94"/>
      <c r="L534" s="94"/>
      <c r="M534" s="94">
        <f t="shared" si="35"/>
        <v>0</v>
      </c>
      <c r="N534" s="94">
        <f t="shared" si="36"/>
        <v>0</v>
      </c>
    </row>
    <row r="535" spans="1:14" s="57" customFormat="1" ht="31.5" hidden="1" outlineLevel="1" x14ac:dyDescent="0.25">
      <c r="A535" s="169">
        <f>'F4.2'!A532</f>
        <v>0</v>
      </c>
      <c r="B535" s="169" t="str">
        <f>'F4.2'!B532</f>
        <v>STREAM FILTRATION FOR COOLING WATER SYSTEM OF UNIT 5,6,7,8 and 9 OF CSTPS CHANDRAPUR</v>
      </c>
      <c r="C535" s="29">
        <f>'F4.2'!D532</f>
        <v>0</v>
      </c>
      <c r="D535" s="69" t="str">
        <f>IF('F4.2'!F532=0,"-",'F4.2'!F532)</f>
        <v>-</v>
      </c>
      <c r="E535" s="28">
        <f>'F4.2'!H532</f>
        <v>85.529939999999996</v>
      </c>
      <c r="F535" s="94">
        <f>'F4.2'!T532</f>
        <v>0</v>
      </c>
      <c r="G535" s="94">
        <f>'F4.2'!AN532</f>
        <v>0</v>
      </c>
      <c r="H535" s="94">
        <f t="shared" si="34"/>
        <v>0</v>
      </c>
      <c r="I535" s="94">
        <f>'F4.2'!U532</f>
        <v>0</v>
      </c>
      <c r="J535" s="94">
        <f>'F4.2'!AO532</f>
        <v>0</v>
      </c>
      <c r="K535" s="94"/>
      <c r="L535" s="94"/>
      <c r="M535" s="94">
        <f t="shared" si="35"/>
        <v>0</v>
      </c>
      <c r="N535" s="94">
        <f t="shared" si="36"/>
        <v>0</v>
      </c>
    </row>
    <row r="536" spans="1:14" s="57" customFormat="1" ht="15.75" hidden="1" outlineLevel="1" x14ac:dyDescent="0.25">
      <c r="A536" s="227">
        <f>'F4.2'!A533</f>
        <v>0</v>
      </c>
      <c r="B536" s="227" t="str">
        <f>'F4.2'!B533</f>
        <v>CHP-B</v>
      </c>
      <c r="C536" s="29">
        <f>'F4.2'!D533</f>
        <v>0</v>
      </c>
      <c r="D536" s="69" t="str">
        <f>IF('F4.2'!F533=0,"-",'F4.2'!F533)</f>
        <v>-</v>
      </c>
      <c r="E536" s="28">
        <f>'F4.2'!H533</f>
        <v>0</v>
      </c>
      <c r="F536" s="94">
        <f>'F4.2'!T533</f>
        <v>0</v>
      </c>
      <c r="G536" s="94">
        <f>'F4.2'!AN533</f>
        <v>0</v>
      </c>
      <c r="H536" s="94">
        <f t="shared" si="34"/>
        <v>0</v>
      </c>
      <c r="I536" s="94">
        <f>'F4.2'!U533</f>
        <v>0</v>
      </c>
      <c r="J536" s="94">
        <f>'F4.2'!AO533</f>
        <v>0</v>
      </c>
      <c r="K536" s="94"/>
      <c r="L536" s="94"/>
      <c r="M536" s="94">
        <f t="shared" si="35"/>
        <v>0</v>
      </c>
      <c r="N536" s="94">
        <f t="shared" si="36"/>
        <v>0</v>
      </c>
    </row>
    <row r="537" spans="1:14" s="57" customFormat="1" ht="63" hidden="1" outlineLevel="1" x14ac:dyDescent="0.25">
      <c r="A537" s="25">
        <f>'F4.2'!A534</f>
        <v>1</v>
      </c>
      <c r="B537" s="26" t="str">
        <f>'F4.2'!B534</f>
        <v xml:space="preserve">Renovation of Bunker Hopper of Unit 5&amp;6 along with coal flow system &amp;  Design, Engineering, Manufacturing, Fabrication, Erection and commissioning of Modified Wobbler Feeder at CHPC </v>
      </c>
      <c r="C537" s="29">
        <f>'F4.2'!D534</f>
        <v>0</v>
      </c>
      <c r="D537" s="69" t="str">
        <f>IF('F4.2'!F534=0,"-",'F4.2'!F534)</f>
        <v>-</v>
      </c>
      <c r="E537" s="28">
        <f>'F4.2'!H534</f>
        <v>38</v>
      </c>
      <c r="F537" s="94">
        <f>'F4.2'!T534</f>
        <v>0</v>
      </c>
      <c r="G537" s="94">
        <f>'F4.2'!AN534</f>
        <v>0</v>
      </c>
      <c r="H537" s="94">
        <f t="shared" si="34"/>
        <v>0</v>
      </c>
      <c r="I537" s="94">
        <f>'F4.2'!U534</f>
        <v>0</v>
      </c>
      <c r="J537" s="94">
        <f>'F4.2'!AO534</f>
        <v>0</v>
      </c>
      <c r="K537" s="94"/>
      <c r="L537" s="94"/>
      <c r="M537" s="94">
        <f t="shared" si="35"/>
        <v>0</v>
      </c>
      <c r="N537" s="94">
        <f t="shared" si="36"/>
        <v>0</v>
      </c>
    </row>
    <row r="538" spans="1:14" s="57" customFormat="1" ht="47.25" hidden="1" outlineLevel="1" x14ac:dyDescent="0.25">
      <c r="A538" s="169">
        <f>'F4.2'!A535</f>
        <v>0</v>
      </c>
      <c r="B538" s="169" t="str">
        <f>'F4.2'!B535</f>
        <v>Scheme-1 Work of Modification,Upgradation &amp; renovation of Bunker Hopper of Unit 5&amp;6 along with coal flow system at CSTPS Chandrapur</v>
      </c>
      <c r="C538" s="29">
        <f>'F4.2'!D535</f>
        <v>0</v>
      </c>
      <c r="D538" s="69" t="str">
        <f>IF('F4.2'!F535=0,"-",'F4.2'!F535)</f>
        <v>-</v>
      </c>
      <c r="E538" s="28">
        <f>'F4.2'!H535</f>
        <v>16</v>
      </c>
      <c r="F538" s="94">
        <f>'F4.2'!T535</f>
        <v>0</v>
      </c>
      <c r="G538" s="94">
        <f>'F4.2'!AN535</f>
        <v>0</v>
      </c>
      <c r="H538" s="94">
        <f t="shared" si="34"/>
        <v>0</v>
      </c>
      <c r="I538" s="94">
        <f>'F4.2'!U535</f>
        <v>0</v>
      </c>
      <c r="J538" s="94">
        <f>'F4.2'!AO535</f>
        <v>0</v>
      </c>
      <c r="K538" s="94"/>
      <c r="L538" s="94"/>
      <c r="M538" s="94">
        <f t="shared" si="35"/>
        <v>0</v>
      </c>
      <c r="N538" s="94">
        <f t="shared" si="36"/>
        <v>0</v>
      </c>
    </row>
    <row r="539" spans="1:14" s="57" customFormat="1" ht="31.5" hidden="1" outlineLevel="1" x14ac:dyDescent="0.25">
      <c r="A539" s="169">
        <f>'F4.2'!A536</f>
        <v>0</v>
      </c>
      <c r="B539" s="169" t="str">
        <f>'F4.2'!B536</f>
        <v>Scheme-2 :- Renovation &amp; up gradation of conveyor gantries &amp; Travelling Tripper of CHPB.</v>
      </c>
      <c r="C539" s="29">
        <f>'F4.2'!D536</f>
        <v>0</v>
      </c>
      <c r="D539" s="69" t="str">
        <f>IF('F4.2'!F536=0,"-",'F4.2'!F536)</f>
        <v>-</v>
      </c>
      <c r="E539" s="28">
        <f>'F4.2'!H536</f>
        <v>7</v>
      </c>
      <c r="F539" s="94">
        <f>'F4.2'!T536</f>
        <v>0</v>
      </c>
      <c r="G539" s="94">
        <f>'F4.2'!AN536</f>
        <v>0</v>
      </c>
      <c r="H539" s="94">
        <f t="shared" si="34"/>
        <v>0</v>
      </c>
      <c r="I539" s="94">
        <f>'F4.2'!U536</f>
        <v>0</v>
      </c>
      <c r="J539" s="94">
        <f>'F4.2'!AO536</f>
        <v>0</v>
      </c>
      <c r="K539" s="94"/>
      <c r="L539" s="94"/>
      <c r="M539" s="94">
        <f t="shared" si="35"/>
        <v>0</v>
      </c>
      <c r="N539" s="94">
        <f t="shared" si="36"/>
        <v>0</v>
      </c>
    </row>
    <row r="540" spans="1:14" s="57" customFormat="1" ht="47.25" hidden="1" outlineLevel="1" x14ac:dyDescent="0.25">
      <c r="A540" s="169">
        <f>'F4.2'!A537</f>
        <v>0</v>
      </c>
      <c r="B540" s="169" t="str">
        <f>'F4.2'!B537</f>
        <v>Scheme-3 :- Design, Engineering, Manufacturing, Fabrication, Erection and commissioning of Modified Wobbler Feeder at CHPC of Unit 6&amp;7 of CSTPS Chandrapur</v>
      </c>
      <c r="C540" s="29">
        <f>'F4.2'!D537</f>
        <v>0</v>
      </c>
      <c r="D540" s="69" t="str">
        <f>IF('F4.2'!F537=0,"-",'F4.2'!F537)</f>
        <v>-</v>
      </c>
      <c r="E540" s="28">
        <f>'F4.2'!H537</f>
        <v>5</v>
      </c>
      <c r="F540" s="94">
        <f>'F4.2'!T537</f>
        <v>0</v>
      </c>
      <c r="G540" s="94">
        <f>'F4.2'!AN537</f>
        <v>0</v>
      </c>
      <c r="H540" s="94">
        <f t="shared" si="34"/>
        <v>0</v>
      </c>
      <c r="I540" s="94">
        <f>'F4.2'!U537</f>
        <v>0</v>
      </c>
      <c r="J540" s="94">
        <f>'F4.2'!AO537</f>
        <v>0</v>
      </c>
      <c r="K540" s="94"/>
      <c r="L540" s="94"/>
      <c r="M540" s="94">
        <f t="shared" si="35"/>
        <v>0</v>
      </c>
      <c r="N540" s="94">
        <f t="shared" si="36"/>
        <v>0</v>
      </c>
    </row>
    <row r="541" spans="1:14" s="57" customFormat="1" ht="31.5" hidden="1" outlineLevel="1" x14ac:dyDescent="0.25">
      <c r="A541" s="25">
        <f>'F4.2'!A538</f>
        <v>2</v>
      </c>
      <c r="B541" s="26" t="str">
        <f>'F4.2'!B538</f>
        <v xml:space="preserve">installation &amp; commissioning of various LV and MV drives at CHPA &amp; Automation of Control Room of CHPA/B </v>
      </c>
      <c r="C541" s="29">
        <f>'F4.2'!D538</f>
        <v>0</v>
      </c>
      <c r="D541" s="69" t="str">
        <f>IF('F4.2'!F538=0,"-",'F4.2'!F538)</f>
        <v>-</v>
      </c>
      <c r="E541" s="28">
        <f>'F4.2'!H538</f>
        <v>75</v>
      </c>
      <c r="F541" s="94">
        <f>'F4.2'!T538</f>
        <v>0</v>
      </c>
      <c r="G541" s="94">
        <f>'F4.2'!AN538</f>
        <v>0</v>
      </c>
      <c r="H541" s="94">
        <f t="shared" si="34"/>
        <v>0</v>
      </c>
      <c r="I541" s="94">
        <f>'F4.2'!U538</f>
        <v>0</v>
      </c>
      <c r="J541" s="94">
        <f>'F4.2'!AO538</f>
        <v>0</v>
      </c>
      <c r="K541" s="94"/>
      <c r="L541" s="94"/>
      <c r="M541" s="94">
        <f t="shared" si="35"/>
        <v>0</v>
      </c>
      <c r="N541" s="94">
        <f t="shared" si="36"/>
        <v>0</v>
      </c>
    </row>
    <row r="542" spans="1:14" s="57" customFormat="1" ht="31.5" hidden="1" outlineLevel="1" x14ac:dyDescent="0.25">
      <c r="A542" s="169">
        <f>'F4.2'!A539</f>
        <v>0</v>
      </c>
      <c r="B542" s="169" t="str">
        <f>'F4.2'!B539</f>
        <v>Scheme-1 Design, Engineering, supply, installation &amp; commissioning of various LV and MV drives at CHPA</v>
      </c>
      <c r="C542" s="29">
        <f>'F4.2'!D539</f>
        <v>0</v>
      </c>
      <c r="D542" s="69" t="str">
        <f>IF('F4.2'!F539=0,"-",'F4.2'!F539)</f>
        <v>-</v>
      </c>
      <c r="E542" s="28">
        <f>'F4.2'!H539</f>
        <v>39</v>
      </c>
      <c r="F542" s="94">
        <f>'F4.2'!T539</f>
        <v>0</v>
      </c>
      <c r="G542" s="94">
        <f>'F4.2'!AN539</f>
        <v>0</v>
      </c>
      <c r="H542" s="94">
        <f t="shared" si="34"/>
        <v>0</v>
      </c>
      <c r="I542" s="94">
        <f>'F4.2'!U539</f>
        <v>0</v>
      </c>
      <c r="J542" s="94">
        <f>'F4.2'!AO539</f>
        <v>0</v>
      </c>
      <c r="K542" s="94"/>
      <c r="L542" s="94"/>
      <c r="M542" s="94">
        <f t="shared" si="35"/>
        <v>0</v>
      </c>
      <c r="N542" s="94">
        <f t="shared" si="36"/>
        <v>0</v>
      </c>
    </row>
    <row r="543" spans="1:14" s="57" customFormat="1" ht="15.75" hidden="1" outlineLevel="1" x14ac:dyDescent="0.25">
      <c r="A543" s="169">
        <f>'F4.2'!A540</f>
        <v>0</v>
      </c>
      <c r="B543" s="169" t="str">
        <f>'F4.2'!B540</f>
        <v xml:space="preserve">Scheme-2 Automation of Control Room of CHPA/B </v>
      </c>
      <c r="C543" s="29">
        <f>'F4.2'!D540</f>
        <v>0</v>
      </c>
      <c r="D543" s="69" t="str">
        <f>IF('F4.2'!F540=0,"-",'F4.2'!F540)</f>
        <v>-</v>
      </c>
      <c r="E543" s="28">
        <f>'F4.2'!H540</f>
        <v>15</v>
      </c>
      <c r="F543" s="94">
        <f>'F4.2'!T540</f>
        <v>0</v>
      </c>
      <c r="G543" s="94">
        <f>'F4.2'!AN540</f>
        <v>0</v>
      </c>
      <c r="H543" s="94">
        <f t="shared" si="34"/>
        <v>0</v>
      </c>
      <c r="I543" s="94">
        <f>'F4.2'!U540</f>
        <v>0</v>
      </c>
      <c r="J543" s="94">
        <f>'F4.2'!AO540</f>
        <v>0</v>
      </c>
      <c r="K543" s="94"/>
      <c r="L543" s="94"/>
      <c r="M543" s="94">
        <f t="shared" si="35"/>
        <v>0</v>
      </c>
      <c r="N543" s="94">
        <f t="shared" si="36"/>
        <v>0</v>
      </c>
    </row>
    <row r="544" spans="1:14" s="57" customFormat="1" ht="47.25" hidden="1" outlineLevel="1" x14ac:dyDescent="0.25">
      <c r="A544" s="169">
        <f>'F4.2'!A541</f>
        <v>0</v>
      </c>
      <c r="B544" s="169" t="str">
        <f>'F4.2'!B541</f>
        <v>Scheme-3 Design, Engineering, supply, installation &amp; commissioning of various MV VFD for Crusher 1,2,3&amp;4 at CHPB</v>
      </c>
      <c r="C544" s="29">
        <f>'F4.2'!D541</f>
        <v>0</v>
      </c>
      <c r="D544" s="69" t="str">
        <f>IF('F4.2'!F541=0,"-",'F4.2'!F541)</f>
        <v>-</v>
      </c>
      <c r="E544" s="28">
        <f>'F4.2'!H541</f>
        <v>11</v>
      </c>
      <c r="F544" s="94">
        <f>'F4.2'!T541</f>
        <v>0</v>
      </c>
      <c r="G544" s="94">
        <f>'F4.2'!AN541</f>
        <v>0</v>
      </c>
      <c r="H544" s="94">
        <f t="shared" si="34"/>
        <v>0</v>
      </c>
      <c r="I544" s="94">
        <f>'F4.2'!U541</f>
        <v>0</v>
      </c>
      <c r="J544" s="94">
        <f>'F4.2'!AO541</f>
        <v>0</v>
      </c>
      <c r="K544" s="94"/>
      <c r="L544" s="94"/>
      <c r="M544" s="94">
        <f t="shared" si="35"/>
        <v>0</v>
      </c>
      <c r="N544" s="94">
        <f t="shared" si="36"/>
        <v>0</v>
      </c>
    </row>
    <row r="545" spans="1:14" s="57" customFormat="1" ht="31.5" hidden="1" outlineLevel="1" x14ac:dyDescent="0.25">
      <c r="A545" s="169">
        <f>'F4.2'!A542</f>
        <v>0</v>
      </c>
      <c r="B545" s="169" t="str">
        <f>'F4.2'!B542</f>
        <v>Scheme-4:- Renovation modernization of 11 KV PMCC Board at Sub-Station-2 of CHPB</v>
      </c>
      <c r="C545" s="29">
        <f>'F4.2'!D542</f>
        <v>0</v>
      </c>
      <c r="D545" s="69" t="str">
        <f>IF('F4.2'!F542=0,"-",'F4.2'!F542)</f>
        <v>-</v>
      </c>
      <c r="E545" s="28">
        <f>'F4.2'!H542</f>
        <v>10</v>
      </c>
      <c r="F545" s="94">
        <f>'F4.2'!T542</f>
        <v>0</v>
      </c>
      <c r="G545" s="94">
        <f>'F4.2'!AN542</f>
        <v>0</v>
      </c>
      <c r="H545" s="94">
        <f t="shared" si="34"/>
        <v>0</v>
      </c>
      <c r="I545" s="94">
        <f>'F4.2'!U542</f>
        <v>0</v>
      </c>
      <c r="J545" s="94">
        <f>'F4.2'!AO542</f>
        <v>0</v>
      </c>
      <c r="K545" s="94"/>
      <c r="L545" s="94"/>
      <c r="M545" s="94">
        <f t="shared" si="35"/>
        <v>0</v>
      </c>
      <c r="N545" s="94">
        <f t="shared" si="36"/>
        <v>0</v>
      </c>
    </row>
    <row r="546" spans="1:14" s="57" customFormat="1" ht="47.25" hidden="1" outlineLevel="1" x14ac:dyDescent="0.25">
      <c r="A546" s="25">
        <f>'F4.2'!A543</f>
        <v>3</v>
      </c>
      <c r="B546" s="26" t="str">
        <f>'F4.2'!B543</f>
        <v>Renovation &amp; Upgrdation of Bunker lift &amp; Desgin, Engineering, supply, installation &amp; commissioning of Energy chain system at various locations of CHPB &amp; CHPC</v>
      </c>
      <c r="C546" s="29">
        <f>'F4.2'!D543</f>
        <v>0</v>
      </c>
      <c r="D546" s="69" t="str">
        <f>IF('F4.2'!F543=0,"-",'F4.2'!F543)</f>
        <v>-</v>
      </c>
      <c r="E546" s="28">
        <f>'F4.2'!H543</f>
        <v>29</v>
      </c>
      <c r="F546" s="94">
        <f>'F4.2'!T543</f>
        <v>0</v>
      </c>
      <c r="G546" s="94">
        <f>'F4.2'!AN543</f>
        <v>0</v>
      </c>
      <c r="H546" s="94">
        <f t="shared" si="34"/>
        <v>0</v>
      </c>
      <c r="I546" s="94">
        <f>'F4.2'!U543</f>
        <v>0</v>
      </c>
      <c r="J546" s="94">
        <f>'F4.2'!AO543</f>
        <v>0</v>
      </c>
      <c r="K546" s="94"/>
      <c r="L546" s="94"/>
      <c r="M546" s="94">
        <f t="shared" si="35"/>
        <v>0</v>
      </c>
      <c r="N546" s="94">
        <f t="shared" si="36"/>
        <v>0</v>
      </c>
    </row>
    <row r="547" spans="1:14" s="57" customFormat="1" ht="31.5" hidden="1" outlineLevel="1" x14ac:dyDescent="0.25">
      <c r="A547" s="169">
        <f>'F4.2'!A544</f>
        <v>0</v>
      </c>
      <c r="B547" s="169" t="str">
        <f>'F4.2'!B544</f>
        <v>Scheme-1: Renovation &amp; Upgrdation of Bunker lift of Unit 5,6&amp;7 of CHPB</v>
      </c>
      <c r="C547" s="29">
        <f>'F4.2'!D544</f>
        <v>0</v>
      </c>
      <c r="D547" s="69" t="str">
        <f>IF('F4.2'!F544=0,"-",'F4.2'!F544)</f>
        <v>-</v>
      </c>
      <c r="E547" s="28">
        <f>'F4.2'!H544</f>
        <v>9</v>
      </c>
      <c r="F547" s="94">
        <f>'F4.2'!T544</f>
        <v>0</v>
      </c>
      <c r="G547" s="94">
        <f>'F4.2'!AN544</f>
        <v>0</v>
      </c>
      <c r="H547" s="94">
        <f t="shared" si="34"/>
        <v>0</v>
      </c>
      <c r="I547" s="94">
        <f>'F4.2'!U544</f>
        <v>0</v>
      </c>
      <c r="J547" s="94">
        <f>'F4.2'!AO544</f>
        <v>0</v>
      </c>
      <c r="K547" s="94"/>
      <c r="L547" s="94"/>
      <c r="M547" s="94">
        <f t="shared" si="35"/>
        <v>0</v>
      </c>
      <c r="N547" s="94">
        <f t="shared" si="36"/>
        <v>0</v>
      </c>
    </row>
    <row r="548" spans="1:14" s="57" customFormat="1" ht="47.25" hidden="1" outlineLevel="1" x14ac:dyDescent="0.25">
      <c r="A548" s="169">
        <f>'F4.2'!A545</f>
        <v>0</v>
      </c>
      <c r="B548" s="169" t="str">
        <f>'F4.2'!B545</f>
        <v>Scheme-2:- Desgin, Engineering, supply, installation &amp; commissioning of Energy chain system at various locations of CHPB &amp; CHPC</v>
      </c>
      <c r="C548" s="29">
        <f>'F4.2'!D545</f>
        <v>0</v>
      </c>
      <c r="D548" s="69" t="str">
        <f>IF('F4.2'!F545=0,"-",'F4.2'!F545)</f>
        <v>-</v>
      </c>
      <c r="E548" s="28">
        <f>'F4.2'!H545</f>
        <v>20</v>
      </c>
      <c r="F548" s="94">
        <f>'F4.2'!T545</f>
        <v>0</v>
      </c>
      <c r="G548" s="94">
        <f>'F4.2'!AN545</f>
        <v>0</v>
      </c>
      <c r="H548" s="94">
        <f t="shared" si="34"/>
        <v>0</v>
      </c>
      <c r="I548" s="94">
        <f>'F4.2'!U545</f>
        <v>0</v>
      </c>
      <c r="J548" s="94">
        <f>'F4.2'!AO545</f>
        <v>0</v>
      </c>
      <c r="K548" s="94"/>
      <c r="L548" s="94"/>
      <c r="M548" s="94">
        <f t="shared" si="35"/>
        <v>0</v>
      </c>
      <c r="N548" s="94">
        <f t="shared" si="36"/>
        <v>0</v>
      </c>
    </row>
    <row r="549" spans="1:14" s="57" customFormat="1" ht="31.5" hidden="1" outlineLevel="1" x14ac:dyDescent="0.25">
      <c r="A549" s="25">
        <f>'F4.2'!A546</f>
        <v>4</v>
      </c>
      <c r="B549" s="26" t="str">
        <f>'F4.2'!B546</f>
        <v xml:space="preserve">Upgradation of old ropeway, BC-108 A/B, installation of coal pile thermal monitoring system for stack pile of CHPA/B. </v>
      </c>
      <c r="C549" s="29">
        <f>'F4.2'!D546</f>
        <v>0</v>
      </c>
      <c r="D549" s="69" t="str">
        <f>IF('F4.2'!F546=0,"-",'F4.2'!F546)</f>
        <v>-</v>
      </c>
      <c r="E549" s="28">
        <f>'F4.2'!H546</f>
        <v>29</v>
      </c>
      <c r="F549" s="94">
        <f>'F4.2'!T546</f>
        <v>0</v>
      </c>
      <c r="G549" s="94">
        <f>'F4.2'!AN546</f>
        <v>0</v>
      </c>
      <c r="H549" s="94">
        <f t="shared" si="34"/>
        <v>0</v>
      </c>
      <c r="I549" s="94">
        <f>'F4.2'!U546</f>
        <v>0</v>
      </c>
      <c r="J549" s="94">
        <f>'F4.2'!AO546</f>
        <v>0</v>
      </c>
      <c r="K549" s="94"/>
      <c r="L549" s="94"/>
      <c r="M549" s="94">
        <f t="shared" si="35"/>
        <v>0</v>
      </c>
      <c r="N549" s="94">
        <f t="shared" si="36"/>
        <v>0</v>
      </c>
    </row>
    <row r="550" spans="1:14" s="57" customFormat="1" ht="31.5" hidden="1" outlineLevel="1" x14ac:dyDescent="0.25">
      <c r="A550" s="169">
        <f>'F4.2'!A547</f>
        <v>0</v>
      </c>
      <c r="B550" s="169" t="str">
        <f>'F4.2'!B547</f>
        <v>Scheme-1 Work of Renovation &amp; upgradation of Ventilation system of CHPA&amp;CHPB.</v>
      </c>
      <c r="C550" s="29">
        <f>'F4.2'!D547</f>
        <v>0</v>
      </c>
      <c r="D550" s="69" t="str">
        <f>IF('F4.2'!F547=0,"-",'F4.2'!F547)</f>
        <v>-</v>
      </c>
      <c r="E550" s="28">
        <f>'F4.2'!H547</f>
        <v>8</v>
      </c>
      <c r="F550" s="94">
        <f>'F4.2'!T547</f>
        <v>0</v>
      </c>
      <c r="G550" s="94">
        <f>'F4.2'!AN547</f>
        <v>0</v>
      </c>
      <c r="H550" s="94">
        <f t="shared" si="34"/>
        <v>0</v>
      </c>
      <c r="I550" s="94">
        <f>'F4.2'!U547</f>
        <v>0</v>
      </c>
      <c r="J550" s="94">
        <f>'F4.2'!AO547</f>
        <v>0</v>
      </c>
      <c r="K550" s="94"/>
      <c r="L550" s="94"/>
      <c r="M550" s="94">
        <f t="shared" si="35"/>
        <v>0</v>
      </c>
      <c r="N550" s="94">
        <f t="shared" si="36"/>
        <v>0</v>
      </c>
    </row>
    <row r="551" spans="1:14" s="57" customFormat="1" ht="47.25" hidden="1" outlineLevel="1" x14ac:dyDescent="0.25">
      <c r="A551" s="169">
        <f>'F4.2'!A548</f>
        <v>0</v>
      </c>
      <c r="B551" s="169" t="str">
        <f>'F4.2'!B548</f>
        <v>Scheme-2: Design, Engineering, Supply, fabrication, Erection, installation &amp; commissioning of modified take up arrangement for BC 108A/B of CHPB.</v>
      </c>
      <c r="C551" s="29">
        <f>'F4.2'!D548</f>
        <v>0</v>
      </c>
      <c r="D551" s="69" t="str">
        <f>IF('F4.2'!F548=0,"-",'F4.2'!F548)</f>
        <v>-</v>
      </c>
      <c r="E551" s="28">
        <f>'F4.2'!H548</f>
        <v>4</v>
      </c>
      <c r="F551" s="94">
        <f>'F4.2'!T548</f>
        <v>0</v>
      </c>
      <c r="G551" s="94">
        <f>'F4.2'!AN548</f>
        <v>0</v>
      </c>
      <c r="H551" s="94">
        <f t="shared" si="34"/>
        <v>0</v>
      </c>
      <c r="I551" s="94">
        <f>'F4.2'!U548</f>
        <v>0</v>
      </c>
      <c r="J551" s="94">
        <f>'F4.2'!AO548</f>
        <v>0</v>
      </c>
      <c r="K551" s="94"/>
      <c r="L551" s="94"/>
      <c r="M551" s="94">
        <f t="shared" si="35"/>
        <v>0</v>
      </c>
      <c r="N551" s="94">
        <f t="shared" si="36"/>
        <v>0</v>
      </c>
    </row>
    <row r="552" spans="1:14" s="57" customFormat="1" ht="31.5" hidden="1" outlineLevel="1" x14ac:dyDescent="0.25">
      <c r="A552" s="169">
        <f>'F4.2'!A549</f>
        <v>0</v>
      </c>
      <c r="B552" s="169" t="str">
        <f>'F4.2'!B549</f>
        <v>Scheme-3: Design, Engineering, supply &amp; installation of coal pile thermal monitoring system for stack pile of CHPA/B.</v>
      </c>
      <c r="C552" s="29">
        <f>'F4.2'!D549</f>
        <v>0</v>
      </c>
      <c r="D552" s="69" t="str">
        <f>IF('F4.2'!F549=0,"-",'F4.2'!F549)</f>
        <v>-</v>
      </c>
      <c r="E552" s="28">
        <f>'F4.2'!H549</f>
        <v>8</v>
      </c>
      <c r="F552" s="94">
        <f>'F4.2'!T549</f>
        <v>0</v>
      </c>
      <c r="G552" s="94">
        <f>'F4.2'!AN549</f>
        <v>0</v>
      </c>
      <c r="H552" s="94">
        <f t="shared" si="34"/>
        <v>0</v>
      </c>
      <c r="I552" s="94">
        <f>'F4.2'!U549</f>
        <v>0</v>
      </c>
      <c r="J552" s="94">
        <f>'F4.2'!AO549</f>
        <v>0</v>
      </c>
      <c r="K552" s="94"/>
      <c r="L552" s="94"/>
      <c r="M552" s="94">
        <f t="shared" si="35"/>
        <v>0</v>
      </c>
      <c r="N552" s="94">
        <f t="shared" si="36"/>
        <v>0</v>
      </c>
    </row>
    <row r="553" spans="1:14" s="57" customFormat="1" ht="31.5" hidden="1" outlineLevel="1" x14ac:dyDescent="0.25">
      <c r="A553" s="169">
        <f>'F4.2'!A550</f>
        <v>0</v>
      </c>
      <c r="B553" s="169" t="str">
        <f>'F4.2'!B550</f>
        <v>Scheme-3: Design, Engineering, supply &amp; installation of Belt Tear Detector system for belt conveyor system of CHPB.</v>
      </c>
      <c r="C553" s="29">
        <f>'F4.2'!D550</f>
        <v>0</v>
      </c>
      <c r="D553" s="69" t="str">
        <f>IF('F4.2'!F550=0,"-",'F4.2'!F550)</f>
        <v>-</v>
      </c>
      <c r="E553" s="28">
        <f>'F4.2'!H550</f>
        <v>4</v>
      </c>
      <c r="F553" s="94">
        <f>'F4.2'!T550</f>
        <v>0</v>
      </c>
      <c r="G553" s="94">
        <f>'F4.2'!AN550</f>
        <v>0</v>
      </c>
      <c r="H553" s="94">
        <f t="shared" si="34"/>
        <v>0</v>
      </c>
      <c r="I553" s="94">
        <f>'F4.2'!U550</f>
        <v>0</v>
      </c>
      <c r="J553" s="94">
        <f>'F4.2'!AO550</f>
        <v>0</v>
      </c>
      <c r="K553" s="94"/>
      <c r="L553" s="94"/>
      <c r="M553" s="94">
        <f t="shared" si="35"/>
        <v>0</v>
      </c>
      <c r="N553" s="94">
        <f t="shared" si="36"/>
        <v>0</v>
      </c>
    </row>
    <row r="554" spans="1:14" s="57" customFormat="1" ht="31.5" hidden="1" outlineLevel="1" x14ac:dyDescent="0.25">
      <c r="A554" s="169">
        <f>'F4.2'!A551</f>
        <v>0</v>
      </c>
      <c r="B554" s="169" t="str">
        <f>'F4.2'!B551</f>
        <v>Scheme-4: Capacity Enhancement of Belt Conveyor Drives of CHPB by upgrdation of conveyor drvie system.</v>
      </c>
      <c r="C554" s="29">
        <f>'F4.2'!D551</f>
        <v>0</v>
      </c>
      <c r="D554" s="69" t="str">
        <f>IF('F4.2'!F551=0,"-",'F4.2'!F551)</f>
        <v>-</v>
      </c>
      <c r="E554" s="28">
        <f>'F4.2'!H551</f>
        <v>5</v>
      </c>
      <c r="F554" s="94">
        <f>'F4.2'!T551</f>
        <v>0</v>
      </c>
      <c r="G554" s="94">
        <f>'F4.2'!AN551</f>
        <v>0</v>
      </c>
      <c r="H554" s="94">
        <f t="shared" si="34"/>
        <v>0</v>
      </c>
      <c r="I554" s="94">
        <f>'F4.2'!U551</f>
        <v>0</v>
      </c>
      <c r="J554" s="94">
        <f>'F4.2'!AO551</f>
        <v>0</v>
      </c>
      <c r="K554" s="94"/>
      <c r="L554" s="94"/>
      <c r="M554" s="94">
        <f t="shared" si="35"/>
        <v>0</v>
      </c>
      <c r="N554" s="94">
        <f t="shared" si="36"/>
        <v>0</v>
      </c>
    </row>
    <row r="555" spans="1:14" s="57" customFormat="1" ht="31.5" hidden="1" outlineLevel="1" x14ac:dyDescent="0.25">
      <c r="A555" s="25">
        <f>'F4.2'!A552</f>
        <v>5</v>
      </c>
      <c r="B555" s="26" t="str">
        <f>'F4.2'!B552</f>
        <v>Modification &amp; upgradation in Railway Track network of CSTPS</v>
      </c>
      <c r="C555" s="29">
        <f>'F4.2'!D552</f>
        <v>0</v>
      </c>
      <c r="D555" s="69" t="str">
        <f>IF('F4.2'!F552=0,"-",'F4.2'!F552)</f>
        <v>-</v>
      </c>
      <c r="E555" s="28">
        <f>'F4.2'!H552</f>
        <v>29</v>
      </c>
      <c r="F555" s="94">
        <f>'F4.2'!T552</f>
        <v>0</v>
      </c>
      <c r="G555" s="94">
        <f>'F4.2'!AN552</f>
        <v>0</v>
      </c>
      <c r="H555" s="94">
        <f t="shared" si="34"/>
        <v>0</v>
      </c>
      <c r="I555" s="94">
        <f>'F4.2'!U552</f>
        <v>0</v>
      </c>
      <c r="J555" s="94">
        <f>'F4.2'!AO552</f>
        <v>0</v>
      </c>
      <c r="K555" s="94"/>
      <c r="L555" s="94"/>
      <c r="M555" s="94">
        <f t="shared" si="35"/>
        <v>0</v>
      </c>
      <c r="N555" s="94">
        <f t="shared" si="36"/>
        <v>0</v>
      </c>
    </row>
    <row r="556" spans="1:14" s="57" customFormat="1" ht="63" hidden="1" outlineLevel="1" x14ac:dyDescent="0.25">
      <c r="A556" s="169">
        <f>'F4.2'!A553</f>
        <v>0</v>
      </c>
      <c r="B556" s="169" t="str">
        <f>'F4.2'!B553</f>
        <v xml:space="preserve">Scheme-1: Work of Modification &amp; upgradation in Railway Track network of CSTPS by Provision of additional take off &amp; cutoff point for CHPD and empty formation at WT outhaul in CSTPS Railway Siding. </v>
      </c>
      <c r="C556" s="29">
        <f>'F4.2'!D553</f>
        <v>0</v>
      </c>
      <c r="D556" s="69" t="str">
        <f>IF('F4.2'!F553=0,"-",'F4.2'!F553)</f>
        <v>-</v>
      </c>
      <c r="E556" s="28">
        <f>'F4.2'!H553</f>
        <v>14</v>
      </c>
      <c r="F556" s="94">
        <f>'F4.2'!T553</f>
        <v>0</v>
      </c>
      <c r="G556" s="94">
        <f>'F4.2'!AN553</f>
        <v>0</v>
      </c>
      <c r="H556" s="94">
        <f t="shared" ref="H556:H619" si="37">F556-G556</f>
        <v>0</v>
      </c>
      <c r="I556" s="94">
        <f>'F4.2'!U553</f>
        <v>0</v>
      </c>
      <c r="J556" s="94">
        <f>'F4.2'!AO553</f>
        <v>0</v>
      </c>
      <c r="K556" s="94"/>
      <c r="L556" s="94"/>
      <c r="M556" s="94">
        <f t="shared" ref="M556:M619" si="38">SUM(J556:L556)</f>
        <v>0</v>
      </c>
      <c r="N556" s="94">
        <f t="shared" ref="N556:N619" si="39">H556+I556-M556</f>
        <v>0</v>
      </c>
    </row>
    <row r="557" spans="1:14" s="57" customFormat="1" ht="47.25" hidden="1" outlineLevel="1" x14ac:dyDescent="0.25">
      <c r="A557" s="169">
        <f>'F4.2'!A554</f>
        <v>0</v>
      </c>
      <c r="B557" s="169" t="str">
        <f>'F4.2'!B554</f>
        <v>Scheme-1: Work of Modification &amp; upgradation in Railway Track network of CSTPS by Complete Track Renewal of old BG rail with other allied works in CSTPS Railway Siding.</v>
      </c>
      <c r="C557" s="29">
        <f>'F4.2'!D554</f>
        <v>0</v>
      </c>
      <c r="D557" s="69" t="str">
        <f>IF('F4.2'!F554=0,"-",'F4.2'!F554)</f>
        <v>-</v>
      </c>
      <c r="E557" s="28">
        <f>'F4.2'!H554</f>
        <v>15</v>
      </c>
      <c r="F557" s="94">
        <f>'F4.2'!T554</f>
        <v>0</v>
      </c>
      <c r="G557" s="94">
        <f>'F4.2'!AN554</f>
        <v>0</v>
      </c>
      <c r="H557" s="94">
        <f t="shared" si="37"/>
        <v>0</v>
      </c>
      <c r="I557" s="94">
        <f>'F4.2'!U554</f>
        <v>0</v>
      </c>
      <c r="J557" s="94">
        <f>'F4.2'!AO554</f>
        <v>0</v>
      </c>
      <c r="K557" s="94"/>
      <c r="L557" s="94"/>
      <c r="M557" s="94">
        <f t="shared" si="38"/>
        <v>0</v>
      </c>
      <c r="N557" s="94">
        <f t="shared" si="39"/>
        <v>0</v>
      </c>
    </row>
    <row r="558" spans="1:14" s="57" customFormat="1" ht="47.25" hidden="1" outlineLevel="1" x14ac:dyDescent="0.25">
      <c r="A558" s="25">
        <f>'F4.2'!A555</f>
        <v>6</v>
      </c>
      <c r="B558" s="26" t="str">
        <f>'F4.2'!B555</f>
        <v>extension of Pipe Conveyor System from Padmapur Loading Station to Coal Handling Plant-C of Unit 5,6&amp;7 at CSTPS Chandrapur.</v>
      </c>
      <c r="C558" s="29">
        <f>'F4.2'!D555</f>
        <v>0</v>
      </c>
      <c r="D558" s="69" t="str">
        <f>IF('F4.2'!F555=0,"-",'F4.2'!F555)</f>
        <v>-</v>
      </c>
      <c r="E558" s="28">
        <f>'F4.2'!H555</f>
        <v>100</v>
      </c>
      <c r="F558" s="94">
        <f>'F4.2'!T555</f>
        <v>0</v>
      </c>
      <c r="G558" s="94">
        <f>'F4.2'!AN555</f>
        <v>0</v>
      </c>
      <c r="H558" s="94">
        <f t="shared" si="37"/>
        <v>0</v>
      </c>
      <c r="I558" s="94">
        <f>'F4.2'!U555</f>
        <v>0</v>
      </c>
      <c r="J558" s="94">
        <f>'F4.2'!AO555</f>
        <v>0</v>
      </c>
      <c r="K558" s="94"/>
      <c r="L558" s="94"/>
      <c r="M558" s="94">
        <f t="shared" si="38"/>
        <v>0</v>
      </c>
      <c r="N558" s="94">
        <f t="shared" si="39"/>
        <v>0</v>
      </c>
    </row>
    <row r="559" spans="1:14" s="57" customFormat="1" ht="47.25" hidden="1" outlineLevel="1" x14ac:dyDescent="0.25">
      <c r="A559" s="169">
        <f>'F4.2'!A556</f>
        <v>0</v>
      </c>
      <c r="B559" s="169" t="str">
        <f>'F4.2'!B556</f>
        <v>Scheme-1: Augmentation of extension of Pipe Conveyor System from Padmapur Loading Station to Coal Handling Plant-C of Unit 5,6&amp;7 at CSTPS Chandrapur.</v>
      </c>
      <c r="C559" s="29">
        <f>'F4.2'!D556</f>
        <v>0</v>
      </c>
      <c r="D559" s="69" t="str">
        <f>IF('F4.2'!F556=0,"-",'F4.2'!F556)</f>
        <v>-</v>
      </c>
      <c r="E559" s="28">
        <f>'F4.2'!H556</f>
        <v>100</v>
      </c>
      <c r="F559" s="94">
        <f>'F4.2'!T556</f>
        <v>0</v>
      </c>
      <c r="G559" s="94">
        <f>'F4.2'!AN556</f>
        <v>0</v>
      </c>
      <c r="H559" s="94">
        <f t="shared" si="37"/>
        <v>0</v>
      </c>
      <c r="I559" s="94">
        <f>'F4.2'!U556</f>
        <v>0</v>
      </c>
      <c r="J559" s="94">
        <f>'F4.2'!AO556</f>
        <v>0</v>
      </c>
      <c r="K559" s="94"/>
      <c r="L559" s="94"/>
      <c r="M559" s="94">
        <f t="shared" si="38"/>
        <v>0</v>
      </c>
      <c r="N559" s="94">
        <f t="shared" si="39"/>
        <v>0</v>
      </c>
    </row>
    <row r="560" spans="1:14" s="57" customFormat="1" ht="15.75" hidden="1" outlineLevel="1" x14ac:dyDescent="0.25">
      <c r="A560" s="227">
        <f>'F4.2'!A557</f>
        <v>0</v>
      </c>
      <c r="B560" s="227" t="str">
        <f>'F4.2'!B557</f>
        <v>CHP-C</v>
      </c>
      <c r="C560" s="29">
        <f>'F4.2'!D557</f>
        <v>0</v>
      </c>
      <c r="D560" s="69" t="str">
        <f>IF('F4.2'!F557=0,"-",'F4.2'!F557)</f>
        <v>-</v>
      </c>
      <c r="E560" s="28">
        <f>'F4.2'!H557</f>
        <v>0</v>
      </c>
      <c r="F560" s="94">
        <f>'F4.2'!T557</f>
        <v>0</v>
      </c>
      <c r="G560" s="94">
        <f>'F4.2'!AN557</f>
        <v>0</v>
      </c>
      <c r="H560" s="94">
        <f t="shared" si="37"/>
        <v>0</v>
      </c>
      <c r="I560" s="94">
        <f>'F4.2'!U557</f>
        <v>0</v>
      </c>
      <c r="J560" s="94">
        <f>'F4.2'!AO557</f>
        <v>0</v>
      </c>
      <c r="K560" s="94"/>
      <c r="L560" s="94"/>
      <c r="M560" s="94">
        <f t="shared" si="38"/>
        <v>0</v>
      </c>
      <c r="N560" s="94">
        <f t="shared" si="39"/>
        <v>0</v>
      </c>
    </row>
    <row r="561" spans="1:14" s="57" customFormat="1" ht="47.25" hidden="1" outlineLevel="1" x14ac:dyDescent="0.25">
      <c r="A561" s="25">
        <f>'F4.2'!A558</f>
        <v>1</v>
      </c>
      <c r="B561" s="26" t="str">
        <f>'F4.2'!B558</f>
        <v>Design, Engineering, supply, Erection and commissioning of new fire fighting system at Pipe conveyor of CSTPS, Chandrapur</v>
      </c>
      <c r="C561" s="29">
        <f>'F4.2'!D558</f>
        <v>0</v>
      </c>
      <c r="D561" s="69" t="str">
        <f>IF('F4.2'!F558=0,"-",'F4.2'!F558)</f>
        <v>-</v>
      </c>
      <c r="E561" s="28">
        <f>'F4.2'!H558</f>
        <v>25</v>
      </c>
      <c r="F561" s="94">
        <f>'F4.2'!T558</f>
        <v>0</v>
      </c>
      <c r="G561" s="94">
        <f>'F4.2'!AN558</f>
        <v>0</v>
      </c>
      <c r="H561" s="94">
        <f t="shared" si="37"/>
        <v>0</v>
      </c>
      <c r="I561" s="94">
        <f>'F4.2'!U558</f>
        <v>0</v>
      </c>
      <c r="J561" s="94">
        <f>'F4.2'!AO558</f>
        <v>0</v>
      </c>
      <c r="K561" s="94"/>
      <c r="L561" s="94"/>
      <c r="M561" s="94">
        <f t="shared" si="38"/>
        <v>0</v>
      </c>
      <c r="N561" s="94">
        <f t="shared" si="39"/>
        <v>0</v>
      </c>
    </row>
    <row r="562" spans="1:14" s="57" customFormat="1" ht="47.25" hidden="1" outlineLevel="1" x14ac:dyDescent="0.25">
      <c r="A562" s="169">
        <f>'F4.2'!A559</f>
        <v>0</v>
      </c>
      <c r="B562" s="169" t="str">
        <f>'F4.2'!B559</f>
        <v>Design, Engineering, supply, Erection and commissioning of new fire fighting system at Pipe conveyor of CSTPS, Chandrapur</v>
      </c>
      <c r="C562" s="29">
        <f>'F4.2'!D559</f>
        <v>0</v>
      </c>
      <c r="D562" s="69" t="str">
        <f>IF('F4.2'!F559=0,"-",'F4.2'!F559)</f>
        <v>-</v>
      </c>
      <c r="E562" s="28">
        <f>'F4.2'!H559</f>
        <v>25</v>
      </c>
      <c r="F562" s="94">
        <f>'F4.2'!T559</f>
        <v>0</v>
      </c>
      <c r="G562" s="94">
        <f>'F4.2'!AN559</f>
        <v>0</v>
      </c>
      <c r="H562" s="94">
        <f t="shared" si="37"/>
        <v>0</v>
      </c>
      <c r="I562" s="94">
        <f>'F4.2'!U559</f>
        <v>0</v>
      </c>
      <c r="J562" s="94">
        <f>'F4.2'!AO559</f>
        <v>0</v>
      </c>
      <c r="K562" s="94"/>
      <c r="L562" s="94"/>
      <c r="M562" s="94">
        <f t="shared" si="38"/>
        <v>0</v>
      </c>
      <c r="N562" s="94">
        <f t="shared" si="39"/>
        <v>0</v>
      </c>
    </row>
    <row r="563" spans="1:14" s="57" customFormat="1" ht="31.5" hidden="1" outlineLevel="1" x14ac:dyDescent="0.25">
      <c r="A563" s="25">
        <f>'F4.2'!A560</f>
        <v>2</v>
      </c>
      <c r="B563" s="26" t="str">
        <f>'F4.2'!B560</f>
        <v>Reliability &amp; availability improvement of coal transportation by Procurement of UTS (BOBR) Wagons for CHP</v>
      </c>
      <c r="C563" s="29">
        <f>'F4.2'!D560</f>
        <v>0</v>
      </c>
      <c r="D563" s="69" t="str">
        <f>IF('F4.2'!F560=0,"-",'F4.2'!F560)</f>
        <v>-</v>
      </c>
      <c r="E563" s="28">
        <f>'F4.2'!H560</f>
        <v>15</v>
      </c>
      <c r="F563" s="94">
        <f>'F4.2'!T560</f>
        <v>0</v>
      </c>
      <c r="G563" s="94">
        <f>'F4.2'!AN560</f>
        <v>0</v>
      </c>
      <c r="H563" s="94">
        <f t="shared" si="37"/>
        <v>0</v>
      </c>
      <c r="I563" s="94">
        <f>'F4.2'!U560</f>
        <v>0</v>
      </c>
      <c r="J563" s="94">
        <f>'F4.2'!AO560</f>
        <v>0</v>
      </c>
      <c r="K563" s="94"/>
      <c r="L563" s="94"/>
      <c r="M563" s="94">
        <f t="shared" si="38"/>
        <v>0</v>
      </c>
      <c r="N563" s="94">
        <f t="shared" si="39"/>
        <v>0</v>
      </c>
    </row>
    <row r="564" spans="1:14" s="57" customFormat="1" ht="31.5" hidden="1" outlineLevel="1" x14ac:dyDescent="0.25">
      <c r="A564" s="169">
        <f>'F4.2'!A561</f>
        <v>0</v>
      </c>
      <c r="B564" s="169" t="str">
        <f>'F4.2'!B561</f>
        <v>Reliability &amp; availability improvement of coal transportation by Procurement of UTS (BOBR) Wagons for CHP</v>
      </c>
      <c r="C564" s="29">
        <f>'F4.2'!D561</f>
        <v>0</v>
      </c>
      <c r="D564" s="69" t="str">
        <f>IF('F4.2'!F561=0,"-",'F4.2'!F561)</f>
        <v>-</v>
      </c>
      <c r="E564" s="28">
        <f>'F4.2'!H561</f>
        <v>15</v>
      </c>
      <c r="F564" s="94">
        <f>'F4.2'!T561</f>
        <v>0</v>
      </c>
      <c r="G564" s="94">
        <f>'F4.2'!AN561</f>
        <v>0</v>
      </c>
      <c r="H564" s="94">
        <f t="shared" si="37"/>
        <v>0</v>
      </c>
      <c r="I564" s="94">
        <f>'F4.2'!U561</f>
        <v>0</v>
      </c>
      <c r="J564" s="94">
        <f>'F4.2'!AO561</f>
        <v>0</v>
      </c>
      <c r="K564" s="94"/>
      <c r="L564" s="94"/>
      <c r="M564" s="94">
        <f t="shared" si="38"/>
        <v>0</v>
      </c>
      <c r="N564" s="94">
        <f t="shared" si="39"/>
        <v>0</v>
      </c>
    </row>
    <row r="565" spans="1:14" s="57" customFormat="1" ht="31.5" hidden="1" outlineLevel="1" x14ac:dyDescent="0.25">
      <c r="A565" s="25">
        <f>'F4.2'!A562</f>
        <v>3</v>
      </c>
      <c r="B565" s="26" t="str">
        <f>'F4.2'!B562</f>
        <v>Reliability &amp; availability improvement by replacement of set of internals for Paddle feeders</v>
      </c>
      <c r="C565" s="29">
        <f>'F4.2'!D562</f>
        <v>0</v>
      </c>
      <c r="D565" s="69" t="str">
        <f>IF('F4.2'!F562=0,"-",'F4.2'!F562)</f>
        <v>-</v>
      </c>
      <c r="E565" s="28">
        <f>'F4.2'!H562</f>
        <v>6</v>
      </c>
      <c r="F565" s="94">
        <f>'F4.2'!T562</f>
        <v>0</v>
      </c>
      <c r="G565" s="94">
        <f>'F4.2'!AN562</f>
        <v>0</v>
      </c>
      <c r="H565" s="94">
        <f t="shared" si="37"/>
        <v>0</v>
      </c>
      <c r="I565" s="94">
        <f>'F4.2'!U562</f>
        <v>0</v>
      </c>
      <c r="J565" s="94">
        <f>'F4.2'!AO562</f>
        <v>0</v>
      </c>
      <c r="K565" s="94"/>
      <c r="L565" s="94"/>
      <c r="M565" s="94">
        <f t="shared" si="38"/>
        <v>0</v>
      </c>
      <c r="N565" s="94">
        <f t="shared" si="39"/>
        <v>0</v>
      </c>
    </row>
    <row r="566" spans="1:14" s="57" customFormat="1" ht="31.5" hidden="1" outlineLevel="1" x14ac:dyDescent="0.25">
      <c r="A566" s="169">
        <f>'F4.2'!A563</f>
        <v>0</v>
      </c>
      <c r="B566" s="169" t="str">
        <f>'F4.2'!B563</f>
        <v>Reliability &amp; availability improvement by replacement of set of internals for Paddle feeders</v>
      </c>
      <c r="C566" s="29">
        <f>'F4.2'!D563</f>
        <v>0</v>
      </c>
      <c r="D566" s="69" t="str">
        <f>IF('F4.2'!F563=0,"-",'F4.2'!F563)</f>
        <v>-</v>
      </c>
      <c r="E566" s="28">
        <f>'F4.2'!H563</f>
        <v>6</v>
      </c>
      <c r="F566" s="94">
        <f>'F4.2'!T563</f>
        <v>0</v>
      </c>
      <c r="G566" s="94">
        <f>'F4.2'!AN563</f>
        <v>0</v>
      </c>
      <c r="H566" s="94">
        <f t="shared" si="37"/>
        <v>0</v>
      </c>
      <c r="I566" s="94">
        <f>'F4.2'!U563</f>
        <v>0</v>
      </c>
      <c r="J566" s="94">
        <f>'F4.2'!AO563</f>
        <v>0</v>
      </c>
      <c r="K566" s="94"/>
      <c r="L566" s="94"/>
      <c r="M566" s="94">
        <f t="shared" si="38"/>
        <v>0</v>
      </c>
      <c r="N566" s="94">
        <f t="shared" si="39"/>
        <v>0</v>
      </c>
    </row>
    <row r="567" spans="1:14" s="57" customFormat="1" ht="31.5" hidden="1" outlineLevel="1" x14ac:dyDescent="0.25">
      <c r="A567" s="25">
        <f>'F4.2'!A564</f>
        <v>4</v>
      </c>
      <c r="B567" s="26" t="str">
        <f>'F4.2'!B564</f>
        <v>Reliability &amp; availability improvement by replacement of transfer chutes at CHP-C</v>
      </c>
      <c r="C567" s="29">
        <f>'F4.2'!D564</f>
        <v>0</v>
      </c>
      <c r="D567" s="69" t="str">
        <f>IF('F4.2'!F564=0,"-",'F4.2'!F564)</f>
        <v>-</v>
      </c>
      <c r="E567" s="28">
        <f>'F4.2'!H564</f>
        <v>10</v>
      </c>
      <c r="F567" s="94">
        <f>'F4.2'!T564</f>
        <v>0</v>
      </c>
      <c r="G567" s="94">
        <f>'F4.2'!AN564</f>
        <v>0</v>
      </c>
      <c r="H567" s="94">
        <f t="shared" si="37"/>
        <v>0</v>
      </c>
      <c r="I567" s="94">
        <f>'F4.2'!U564</f>
        <v>0</v>
      </c>
      <c r="J567" s="94">
        <f>'F4.2'!AO564</f>
        <v>0</v>
      </c>
      <c r="K567" s="94"/>
      <c r="L567" s="94"/>
      <c r="M567" s="94">
        <f t="shared" si="38"/>
        <v>0</v>
      </c>
      <c r="N567" s="94">
        <f t="shared" si="39"/>
        <v>0</v>
      </c>
    </row>
    <row r="568" spans="1:14" s="57" customFormat="1" ht="31.5" hidden="1" outlineLevel="1" x14ac:dyDescent="0.25">
      <c r="A568" s="169">
        <f>'F4.2'!A565</f>
        <v>0</v>
      </c>
      <c r="B568" s="169" t="str">
        <f>'F4.2'!B565</f>
        <v>Reliability &amp; availability improvement by replacement of transfer chutes at CHP-C</v>
      </c>
      <c r="C568" s="29">
        <f>'F4.2'!D565</f>
        <v>0</v>
      </c>
      <c r="D568" s="69" t="str">
        <f>IF('F4.2'!F565=0,"-",'F4.2'!F565)</f>
        <v>-</v>
      </c>
      <c r="E568" s="28">
        <f>'F4.2'!H565</f>
        <v>10</v>
      </c>
      <c r="F568" s="94">
        <f>'F4.2'!T565</f>
        <v>0</v>
      </c>
      <c r="G568" s="94">
        <f>'F4.2'!AN565</f>
        <v>0</v>
      </c>
      <c r="H568" s="94">
        <f t="shared" si="37"/>
        <v>0</v>
      </c>
      <c r="I568" s="94">
        <f>'F4.2'!U565</f>
        <v>0</v>
      </c>
      <c r="J568" s="94">
        <f>'F4.2'!AO565</f>
        <v>0</v>
      </c>
      <c r="K568" s="94"/>
      <c r="L568" s="94"/>
      <c r="M568" s="94">
        <f t="shared" si="38"/>
        <v>0</v>
      </c>
      <c r="N568" s="94">
        <f t="shared" si="39"/>
        <v>0</v>
      </c>
    </row>
    <row r="569" spans="1:14" s="57" customFormat="1" ht="15.75" hidden="1" outlineLevel="1" x14ac:dyDescent="0.25">
      <c r="A569" s="227">
        <f>'F4.2'!A566</f>
        <v>0</v>
      </c>
      <c r="B569" s="227" t="str">
        <f>'F4.2'!B566</f>
        <v>Civil U#3  to U#7</v>
      </c>
      <c r="C569" s="29">
        <f>'F4.2'!D566</f>
        <v>0</v>
      </c>
      <c r="D569" s="69" t="str">
        <f>IF('F4.2'!F566=0,"-",'F4.2'!F566)</f>
        <v>-</v>
      </c>
      <c r="E569" s="28">
        <f>'F4.2'!H566</f>
        <v>0</v>
      </c>
      <c r="F569" s="94">
        <f>'F4.2'!T566</f>
        <v>0</v>
      </c>
      <c r="G569" s="94">
        <f>'F4.2'!AN566</f>
        <v>0</v>
      </c>
      <c r="H569" s="94">
        <f t="shared" si="37"/>
        <v>0</v>
      </c>
      <c r="I569" s="94">
        <f>'F4.2'!U566</f>
        <v>0</v>
      </c>
      <c r="J569" s="94">
        <f>'F4.2'!AO566</f>
        <v>0</v>
      </c>
      <c r="K569" s="94"/>
      <c r="L569" s="94"/>
      <c r="M569" s="94">
        <f t="shared" si="38"/>
        <v>0</v>
      </c>
      <c r="N569" s="94">
        <f t="shared" si="39"/>
        <v>0</v>
      </c>
    </row>
    <row r="570" spans="1:14" s="57" customFormat="1" ht="31.5" hidden="1" outlineLevel="1" x14ac:dyDescent="0.25">
      <c r="A570" s="25">
        <f>'F4.2'!A567</f>
        <v>1</v>
      </c>
      <c r="B570" s="26" t="str">
        <f>'F4.2'!B567</f>
        <v xml:space="preserve">Provision for Scientific storage of coal reject and leachate collection system at CSTPS, Chandrapur </v>
      </c>
      <c r="C570" s="29">
        <f>'F4.2'!D567</f>
        <v>0</v>
      </c>
      <c r="D570" s="69" t="str">
        <f>IF('F4.2'!F567=0,"-",'F4.2'!F567)</f>
        <v>-</v>
      </c>
      <c r="E570" s="28">
        <f>'F4.2'!H567</f>
        <v>37.57</v>
      </c>
      <c r="F570" s="94">
        <f>'F4.2'!T567</f>
        <v>0</v>
      </c>
      <c r="G570" s="94">
        <f>'F4.2'!AN567</f>
        <v>0</v>
      </c>
      <c r="H570" s="94">
        <f t="shared" si="37"/>
        <v>0</v>
      </c>
      <c r="I570" s="94">
        <f>'F4.2'!U567</f>
        <v>0</v>
      </c>
      <c r="J570" s="94">
        <f>'F4.2'!AO567</f>
        <v>0</v>
      </c>
      <c r="K570" s="94"/>
      <c r="L570" s="94"/>
      <c r="M570" s="94">
        <f t="shared" si="38"/>
        <v>0</v>
      </c>
      <c r="N570" s="94">
        <f t="shared" si="39"/>
        <v>0</v>
      </c>
    </row>
    <row r="571" spans="1:14" s="57" customFormat="1" ht="31.5" hidden="1" outlineLevel="1" x14ac:dyDescent="0.25">
      <c r="A571" s="169">
        <f>'F4.2'!A568</f>
        <v>0</v>
      </c>
      <c r="B571" s="169" t="str">
        <f>'F4.2'!B568</f>
        <v>Provision for Scientific storage of coal reject and leachate collection system at CSTPS, Chandrapur</v>
      </c>
      <c r="C571" s="29">
        <f>'F4.2'!D568</f>
        <v>0</v>
      </c>
      <c r="D571" s="69" t="str">
        <f>IF('F4.2'!F568=0,"-",'F4.2'!F568)</f>
        <v>-</v>
      </c>
      <c r="E571" s="28">
        <f>'F4.2'!H568</f>
        <v>37.57</v>
      </c>
      <c r="F571" s="94">
        <f>'F4.2'!T568</f>
        <v>0</v>
      </c>
      <c r="G571" s="94">
        <f>'F4.2'!AN568</f>
        <v>0</v>
      </c>
      <c r="H571" s="94">
        <f t="shared" si="37"/>
        <v>0</v>
      </c>
      <c r="I571" s="94">
        <f>'F4.2'!U568</f>
        <v>0</v>
      </c>
      <c r="J571" s="94">
        <f>'F4.2'!AO568</f>
        <v>0</v>
      </c>
      <c r="K571" s="94"/>
      <c r="L571" s="94"/>
      <c r="M571" s="94">
        <f t="shared" si="38"/>
        <v>0</v>
      </c>
      <c r="N571" s="94">
        <f t="shared" si="39"/>
        <v>0</v>
      </c>
    </row>
    <row r="572" spans="1:14" s="57" customFormat="1" ht="31.5" hidden="1" outlineLevel="1" x14ac:dyDescent="0.25">
      <c r="A572" s="25">
        <f>'F4.2'!A569</f>
        <v>2</v>
      </c>
      <c r="B572" s="26" t="str">
        <f>'F4.2'!B569</f>
        <v xml:space="preserve">Infrastructure  development scheme for improvement of CHP at CSTPS, Chandrapur </v>
      </c>
      <c r="C572" s="29">
        <f>'F4.2'!D569</f>
        <v>0</v>
      </c>
      <c r="D572" s="69" t="str">
        <f>IF('F4.2'!F569=0,"-",'F4.2'!F569)</f>
        <v>-</v>
      </c>
      <c r="E572" s="28">
        <f>'F4.2'!H569</f>
        <v>47.15</v>
      </c>
      <c r="F572" s="94">
        <f>'F4.2'!T569</f>
        <v>0</v>
      </c>
      <c r="G572" s="94">
        <f>'F4.2'!AN569</f>
        <v>0</v>
      </c>
      <c r="H572" s="94">
        <f t="shared" si="37"/>
        <v>0</v>
      </c>
      <c r="I572" s="94">
        <f>'F4.2'!U569</f>
        <v>0</v>
      </c>
      <c r="J572" s="94">
        <f>'F4.2'!AO569</f>
        <v>0</v>
      </c>
      <c r="K572" s="94"/>
      <c r="L572" s="94"/>
      <c r="M572" s="94">
        <f t="shared" si="38"/>
        <v>0</v>
      </c>
      <c r="N572" s="94">
        <f t="shared" si="39"/>
        <v>0</v>
      </c>
    </row>
    <row r="573" spans="1:14" s="57" customFormat="1" ht="47.25" hidden="1" outlineLevel="1" x14ac:dyDescent="0.25">
      <c r="A573" s="169">
        <f>'F4.2'!A570</f>
        <v>0</v>
      </c>
      <c r="B573" s="169" t="str">
        <f>'F4.2'!B570</f>
        <v xml:space="preserve">Construction of RCC platform facility for Coal storage &amp; transportation in CHP-B STACKER I &amp; II area (500MW) at CSTPS, Chandrapur </v>
      </c>
      <c r="C573" s="29">
        <f>'F4.2'!D570</f>
        <v>0</v>
      </c>
      <c r="D573" s="69" t="str">
        <f>IF('F4.2'!F570=0,"-",'F4.2'!F570)</f>
        <v>-</v>
      </c>
      <c r="E573" s="28">
        <f>'F4.2'!H570</f>
        <v>47.15</v>
      </c>
      <c r="F573" s="94">
        <f>'F4.2'!T570</f>
        <v>0</v>
      </c>
      <c r="G573" s="94">
        <f>'F4.2'!AN570</f>
        <v>0</v>
      </c>
      <c r="H573" s="94">
        <f t="shared" si="37"/>
        <v>0</v>
      </c>
      <c r="I573" s="94">
        <f>'F4.2'!U570</f>
        <v>0</v>
      </c>
      <c r="J573" s="94">
        <f>'F4.2'!AO570</f>
        <v>0</v>
      </c>
      <c r="K573" s="94"/>
      <c r="L573" s="94"/>
      <c r="M573" s="94">
        <f t="shared" si="38"/>
        <v>0</v>
      </c>
      <c r="N573" s="94">
        <f t="shared" si="39"/>
        <v>0</v>
      </c>
    </row>
    <row r="574" spans="1:14" s="57" customFormat="1" ht="31.5" hidden="1" outlineLevel="1" x14ac:dyDescent="0.25">
      <c r="A574" s="25">
        <f>'F4.2'!A571</f>
        <v>3</v>
      </c>
      <c r="B574" s="26" t="str">
        <f>'F4.2'!B571</f>
        <v>Contruction of cement concrete roads in CHP area at CSTPS, Chandrapur</v>
      </c>
      <c r="C574" s="29">
        <f>'F4.2'!D571</f>
        <v>0</v>
      </c>
      <c r="D574" s="69" t="str">
        <f>IF('F4.2'!F571=0,"-",'F4.2'!F571)</f>
        <v>-</v>
      </c>
      <c r="E574" s="28">
        <f>'F4.2'!H571</f>
        <v>27.05</v>
      </c>
      <c r="F574" s="94">
        <f>'F4.2'!T571</f>
        <v>0</v>
      </c>
      <c r="G574" s="94">
        <f>'F4.2'!AN571</f>
        <v>0</v>
      </c>
      <c r="H574" s="94">
        <f t="shared" si="37"/>
        <v>0</v>
      </c>
      <c r="I574" s="94">
        <f>'F4.2'!U571</f>
        <v>0</v>
      </c>
      <c r="J574" s="94">
        <f>'F4.2'!AO571</f>
        <v>0</v>
      </c>
      <c r="K574" s="94"/>
      <c r="L574" s="94"/>
      <c r="M574" s="94">
        <f t="shared" si="38"/>
        <v>0</v>
      </c>
      <c r="N574" s="94">
        <f t="shared" si="39"/>
        <v>0</v>
      </c>
    </row>
    <row r="575" spans="1:14" s="57" customFormat="1" ht="31.5" hidden="1" outlineLevel="1" x14ac:dyDescent="0.25">
      <c r="A575" s="169">
        <f>'F4.2'!A572</f>
        <v>0</v>
      </c>
      <c r="B575" s="169" t="str">
        <f>'F4.2'!B572</f>
        <v>Contruction of cement concrete roads in CHP area at CSTPS, Chandrapur</v>
      </c>
      <c r="C575" s="29">
        <f>'F4.2'!D572</f>
        <v>0</v>
      </c>
      <c r="D575" s="69" t="str">
        <f>IF('F4.2'!F572=0,"-",'F4.2'!F572)</f>
        <v>-</v>
      </c>
      <c r="E575" s="28">
        <f>'F4.2'!H572</f>
        <v>27.05</v>
      </c>
      <c r="F575" s="94">
        <f>'F4.2'!T572</f>
        <v>0</v>
      </c>
      <c r="G575" s="94">
        <f>'F4.2'!AN572</f>
        <v>0</v>
      </c>
      <c r="H575" s="94">
        <f t="shared" si="37"/>
        <v>0</v>
      </c>
      <c r="I575" s="94">
        <f>'F4.2'!U572</f>
        <v>0</v>
      </c>
      <c r="J575" s="94">
        <f>'F4.2'!AO572</f>
        <v>0</v>
      </c>
      <c r="K575" s="94"/>
      <c r="L575" s="94"/>
      <c r="M575" s="94">
        <f t="shared" si="38"/>
        <v>0</v>
      </c>
      <c r="N575" s="94">
        <f t="shared" si="39"/>
        <v>0</v>
      </c>
    </row>
    <row r="576" spans="1:14" s="57" customFormat="1" ht="31.5" hidden="1" outlineLevel="1" x14ac:dyDescent="0.25">
      <c r="A576" s="25">
        <f>'F4.2'!A573</f>
        <v>4</v>
      </c>
      <c r="B576" s="26" t="str">
        <f>'F4.2'!B573</f>
        <v>Arresting Leakages by  water proofing treatment in main Plant &amp; ancillary buildings  at CSTPS, Chandrapur.</v>
      </c>
      <c r="C576" s="29">
        <f>'F4.2'!D573</f>
        <v>0</v>
      </c>
      <c r="D576" s="69" t="str">
        <f>IF('F4.2'!F573=0,"-",'F4.2'!F573)</f>
        <v>-</v>
      </c>
      <c r="E576" s="28">
        <f>'F4.2'!H573</f>
        <v>30</v>
      </c>
      <c r="F576" s="94">
        <f>'F4.2'!T573</f>
        <v>0</v>
      </c>
      <c r="G576" s="94">
        <f>'F4.2'!AN573</f>
        <v>0</v>
      </c>
      <c r="H576" s="94">
        <f t="shared" si="37"/>
        <v>0</v>
      </c>
      <c r="I576" s="94">
        <f>'F4.2'!U573</f>
        <v>0</v>
      </c>
      <c r="J576" s="94">
        <f>'F4.2'!AO573</f>
        <v>0</v>
      </c>
      <c r="K576" s="94"/>
      <c r="L576" s="94"/>
      <c r="M576" s="94">
        <f t="shared" si="38"/>
        <v>0</v>
      </c>
      <c r="N576" s="94">
        <f t="shared" si="39"/>
        <v>0</v>
      </c>
    </row>
    <row r="577" spans="1:14" s="57" customFormat="1" ht="63" hidden="1" outlineLevel="1" x14ac:dyDescent="0.25">
      <c r="A577" s="169">
        <f>'F4.2'!A574</f>
        <v>0</v>
      </c>
      <c r="B577" s="169" t="str">
        <f>'F4.2'!B574</f>
        <v xml:space="preserve">A)- water proofing treatment in Control room of WTP-I area.
(B)- water proofing treatment inControl room of WTP-II area.
(C)-  water proofing treatment in Control room of CT Fan area 
(D)- water proofing treatment in   Main Plant area. </v>
      </c>
      <c r="C577" s="29">
        <f>'F4.2'!D574</f>
        <v>0</v>
      </c>
      <c r="D577" s="69" t="str">
        <f>IF('F4.2'!F574=0,"-",'F4.2'!F574)</f>
        <v>-</v>
      </c>
      <c r="E577" s="28">
        <f>'F4.2'!H574</f>
        <v>30</v>
      </c>
      <c r="F577" s="94">
        <f>'F4.2'!T574</f>
        <v>0</v>
      </c>
      <c r="G577" s="94">
        <f>'F4.2'!AN574</f>
        <v>0</v>
      </c>
      <c r="H577" s="94">
        <f t="shared" si="37"/>
        <v>0</v>
      </c>
      <c r="I577" s="94">
        <f>'F4.2'!U574</f>
        <v>0</v>
      </c>
      <c r="J577" s="94">
        <f>'F4.2'!AO574</f>
        <v>0</v>
      </c>
      <c r="K577" s="94"/>
      <c r="L577" s="94"/>
      <c r="M577" s="94">
        <f t="shared" si="38"/>
        <v>0</v>
      </c>
      <c r="N577" s="94">
        <f t="shared" si="39"/>
        <v>0</v>
      </c>
    </row>
    <row r="578" spans="1:14" s="57" customFormat="1" ht="15.75" hidden="1" outlineLevel="1" x14ac:dyDescent="0.25">
      <c r="A578" s="25">
        <f>'F4.2'!A575</f>
        <v>5</v>
      </c>
      <c r="B578" s="26" t="str">
        <f>'F4.2'!B575</f>
        <v>Structural strengthening of Unit 3&amp; 4 at CSTPS, Chandrapur</v>
      </c>
      <c r="C578" s="29">
        <f>'F4.2'!D575</f>
        <v>0</v>
      </c>
      <c r="D578" s="69" t="str">
        <f>IF('F4.2'!F575=0,"-",'F4.2'!F575)</f>
        <v>-</v>
      </c>
      <c r="E578" s="28">
        <f>'F4.2'!H575</f>
        <v>40</v>
      </c>
      <c r="F578" s="94">
        <f>'F4.2'!T575</f>
        <v>0</v>
      </c>
      <c r="G578" s="94">
        <f>'F4.2'!AN575</f>
        <v>0</v>
      </c>
      <c r="H578" s="94">
        <f t="shared" si="37"/>
        <v>0</v>
      </c>
      <c r="I578" s="94">
        <f>'F4.2'!U575</f>
        <v>0</v>
      </c>
      <c r="J578" s="94">
        <f>'F4.2'!AO575</f>
        <v>0</v>
      </c>
      <c r="K578" s="94"/>
      <c r="L578" s="94"/>
      <c r="M578" s="94">
        <f t="shared" si="38"/>
        <v>0</v>
      </c>
      <c r="N578" s="94">
        <f t="shared" si="39"/>
        <v>0</v>
      </c>
    </row>
    <row r="579" spans="1:14" s="57" customFormat="1" ht="15.75" hidden="1" outlineLevel="1" x14ac:dyDescent="0.25">
      <c r="A579" s="169">
        <f>'F4.2'!A576</f>
        <v>0</v>
      </c>
      <c r="B579" s="169" t="str">
        <f>'F4.2'!B576</f>
        <v>Structural strengthening of Unit 3&amp; 4 at CSTPS, Chandrapur</v>
      </c>
      <c r="C579" s="29">
        <f>'F4.2'!D576</f>
        <v>0</v>
      </c>
      <c r="D579" s="69" t="str">
        <f>IF('F4.2'!F576=0,"-",'F4.2'!F576)</f>
        <v>-</v>
      </c>
      <c r="E579" s="28">
        <f>'F4.2'!H576</f>
        <v>30</v>
      </c>
      <c r="F579" s="94">
        <f>'F4.2'!T576</f>
        <v>0</v>
      </c>
      <c r="G579" s="94">
        <f>'F4.2'!AN576</f>
        <v>0</v>
      </c>
      <c r="H579" s="94">
        <f t="shared" si="37"/>
        <v>0</v>
      </c>
      <c r="I579" s="94">
        <f>'F4.2'!U576</f>
        <v>0</v>
      </c>
      <c r="J579" s="94">
        <f>'F4.2'!AO576</f>
        <v>0</v>
      </c>
      <c r="K579" s="94"/>
      <c r="L579" s="94"/>
      <c r="M579" s="94">
        <f t="shared" si="38"/>
        <v>0</v>
      </c>
      <c r="N579" s="94">
        <f t="shared" si="39"/>
        <v>0</v>
      </c>
    </row>
    <row r="580" spans="1:14" s="57" customFormat="1" ht="15.75" hidden="1" outlineLevel="1" x14ac:dyDescent="0.25">
      <c r="A580" s="169">
        <f>'F4.2'!A577</f>
        <v>0</v>
      </c>
      <c r="B580" s="169" t="str">
        <f>'F4.2'!B577</f>
        <v>Structural strengthening of CHP-A buildings</v>
      </c>
      <c r="C580" s="29">
        <f>'F4.2'!D577</f>
        <v>0</v>
      </c>
      <c r="D580" s="69" t="str">
        <f>IF('F4.2'!F577=0,"-",'F4.2'!F577)</f>
        <v>-</v>
      </c>
      <c r="E580" s="28">
        <f>'F4.2'!H577</f>
        <v>10</v>
      </c>
      <c r="F580" s="94">
        <f>'F4.2'!T577</f>
        <v>0</v>
      </c>
      <c r="G580" s="94">
        <f>'F4.2'!AN577</f>
        <v>0</v>
      </c>
      <c r="H580" s="94">
        <f t="shared" si="37"/>
        <v>0</v>
      </c>
      <c r="I580" s="94">
        <f>'F4.2'!U577</f>
        <v>0</v>
      </c>
      <c r="J580" s="94">
        <f>'F4.2'!AO577</f>
        <v>0</v>
      </c>
      <c r="K580" s="94"/>
      <c r="L580" s="94"/>
      <c r="M580" s="94">
        <f t="shared" si="38"/>
        <v>0</v>
      </c>
      <c r="N580" s="94">
        <f t="shared" si="39"/>
        <v>0</v>
      </c>
    </row>
    <row r="581" spans="1:14" s="57" customFormat="1" ht="31.5" hidden="1" outlineLevel="1" x14ac:dyDescent="0.25">
      <c r="A581" s="25">
        <f>'F4.2'!A578</f>
        <v>6</v>
      </c>
      <c r="B581" s="26" t="str">
        <f>'F4.2'!B578</f>
        <v>Infrastructure Deveolpment of CSTPS colony at CSTPS Chandrapur .</v>
      </c>
      <c r="C581" s="29">
        <f>'F4.2'!D578</f>
        <v>0</v>
      </c>
      <c r="D581" s="69" t="str">
        <f>IF('F4.2'!F578=0,"-",'F4.2'!F578)</f>
        <v>-</v>
      </c>
      <c r="E581" s="28">
        <f>'F4.2'!H578</f>
        <v>67.900000000000006</v>
      </c>
      <c r="F581" s="94">
        <f>'F4.2'!T578</f>
        <v>0</v>
      </c>
      <c r="G581" s="94">
        <f>'F4.2'!AN578</f>
        <v>0</v>
      </c>
      <c r="H581" s="94">
        <f t="shared" si="37"/>
        <v>0</v>
      </c>
      <c r="I581" s="94">
        <f>'F4.2'!U578</f>
        <v>0</v>
      </c>
      <c r="J581" s="94">
        <f>'F4.2'!AO578</f>
        <v>0</v>
      </c>
      <c r="K581" s="94"/>
      <c r="L581" s="94"/>
      <c r="M581" s="94">
        <f t="shared" si="38"/>
        <v>0</v>
      </c>
      <c r="N581" s="94">
        <f t="shared" si="39"/>
        <v>0</v>
      </c>
    </row>
    <row r="582" spans="1:14" s="57" customFormat="1" ht="31.5" hidden="1" outlineLevel="1" x14ac:dyDescent="0.25">
      <c r="A582" s="169">
        <f>'F4.2'!A579</f>
        <v>0</v>
      </c>
      <c r="B582" s="169" t="str">
        <f>'F4.2'!B579</f>
        <v>i- Construction of new ESR (Elevated Storage Reservoir) at CSTPS Chandrapur</v>
      </c>
      <c r="C582" s="29">
        <f>'F4.2'!D579</f>
        <v>0</v>
      </c>
      <c r="D582" s="69" t="str">
        <f>IF('F4.2'!F579=0,"-",'F4.2'!F579)</f>
        <v>-</v>
      </c>
      <c r="E582" s="28">
        <f>'F4.2'!H579</f>
        <v>3.78</v>
      </c>
      <c r="F582" s="94">
        <f>'F4.2'!T579</f>
        <v>0</v>
      </c>
      <c r="G582" s="94">
        <f>'F4.2'!AN579</f>
        <v>0</v>
      </c>
      <c r="H582" s="94">
        <f t="shared" si="37"/>
        <v>0</v>
      </c>
      <c r="I582" s="94">
        <f>'F4.2'!U579</f>
        <v>0</v>
      </c>
      <c r="J582" s="94">
        <f>'F4.2'!AO579</f>
        <v>0</v>
      </c>
      <c r="K582" s="94"/>
      <c r="L582" s="94"/>
      <c r="M582" s="94">
        <f t="shared" si="38"/>
        <v>0</v>
      </c>
      <c r="N582" s="94">
        <f t="shared" si="39"/>
        <v>0</v>
      </c>
    </row>
    <row r="583" spans="1:14" s="57" customFormat="1" ht="31.5" hidden="1" outlineLevel="1" x14ac:dyDescent="0.25">
      <c r="A583" s="169">
        <f>'F4.2'!A580</f>
        <v>0</v>
      </c>
      <c r="B583" s="169" t="str">
        <f>'F4.2'!B580</f>
        <v>ii- Providing &amp; Rerouting of existing water supply pipe line at CSTPS Chandrapur</v>
      </c>
      <c r="C583" s="29">
        <f>'F4.2'!D580</f>
        <v>0</v>
      </c>
      <c r="D583" s="69" t="str">
        <f>IF('F4.2'!F580=0,"-",'F4.2'!F580)</f>
        <v>-</v>
      </c>
      <c r="E583" s="28">
        <f>'F4.2'!H580</f>
        <v>4.05</v>
      </c>
      <c r="F583" s="94">
        <f>'F4.2'!T580</f>
        <v>0</v>
      </c>
      <c r="G583" s="94">
        <f>'F4.2'!AN580</f>
        <v>0</v>
      </c>
      <c r="H583" s="94">
        <f t="shared" si="37"/>
        <v>0</v>
      </c>
      <c r="I583" s="94">
        <f>'F4.2'!U580</f>
        <v>0</v>
      </c>
      <c r="J583" s="94">
        <f>'F4.2'!AO580</f>
        <v>0</v>
      </c>
      <c r="K583" s="94"/>
      <c r="L583" s="94"/>
      <c r="M583" s="94">
        <f t="shared" si="38"/>
        <v>0</v>
      </c>
      <c r="N583" s="94">
        <f t="shared" si="39"/>
        <v>0</v>
      </c>
    </row>
    <row r="584" spans="1:14" s="57" customFormat="1" ht="31.5" hidden="1" outlineLevel="1" x14ac:dyDescent="0.25">
      <c r="A584" s="169">
        <f>'F4.2'!A581</f>
        <v>0</v>
      </c>
      <c r="B584" s="169" t="str">
        <f>'F4.2'!B581</f>
        <v>iii- Providing &amp; Rerouting of esiting sewer line at CSTPS colony Chandrapur</v>
      </c>
      <c r="C584" s="29">
        <f>'F4.2'!D581</f>
        <v>0</v>
      </c>
      <c r="D584" s="69" t="str">
        <f>IF('F4.2'!F581=0,"-",'F4.2'!F581)</f>
        <v>-</v>
      </c>
      <c r="E584" s="28">
        <f>'F4.2'!H581</f>
        <v>7.01</v>
      </c>
      <c r="F584" s="94">
        <f>'F4.2'!T581</f>
        <v>0</v>
      </c>
      <c r="G584" s="94">
        <f>'F4.2'!AN581</f>
        <v>0</v>
      </c>
      <c r="H584" s="94">
        <f t="shared" si="37"/>
        <v>0</v>
      </c>
      <c r="I584" s="94">
        <f>'F4.2'!U581</f>
        <v>0</v>
      </c>
      <c r="J584" s="94">
        <f>'F4.2'!AO581</f>
        <v>0</v>
      </c>
      <c r="K584" s="94"/>
      <c r="L584" s="94"/>
      <c r="M584" s="94">
        <f t="shared" si="38"/>
        <v>0</v>
      </c>
      <c r="N584" s="94">
        <f t="shared" si="39"/>
        <v>0</v>
      </c>
    </row>
    <row r="585" spans="1:14" s="57" customFormat="1" ht="31.5" hidden="1" outlineLevel="1" x14ac:dyDescent="0.25">
      <c r="A585" s="169">
        <f>'F4.2'!A582</f>
        <v>0</v>
      </c>
      <c r="B585" s="169" t="str">
        <f>'F4.2'!B582</f>
        <v>iv- Providing water proofing treatment to terrace slab of residential building aaat CSTPS colony Chandrapur</v>
      </c>
      <c r="C585" s="29">
        <f>'F4.2'!D582</f>
        <v>0</v>
      </c>
      <c r="D585" s="69" t="str">
        <f>IF('F4.2'!F582=0,"-",'F4.2'!F582)</f>
        <v>-</v>
      </c>
      <c r="E585" s="28">
        <f>'F4.2'!H582</f>
        <v>6.34</v>
      </c>
      <c r="F585" s="94">
        <f>'F4.2'!T582</f>
        <v>0</v>
      </c>
      <c r="G585" s="94">
        <f>'F4.2'!AN582</f>
        <v>0</v>
      </c>
      <c r="H585" s="94">
        <f t="shared" si="37"/>
        <v>0</v>
      </c>
      <c r="I585" s="94">
        <f>'F4.2'!U582</f>
        <v>0</v>
      </c>
      <c r="J585" s="94">
        <f>'F4.2'!AO582</f>
        <v>0</v>
      </c>
      <c r="K585" s="94"/>
      <c r="L585" s="94"/>
      <c r="M585" s="94">
        <f t="shared" si="38"/>
        <v>0</v>
      </c>
      <c r="N585" s="94">
        <f t="shared" si="39"/>
        <v>0</v>
      </c>
    </row>
    <row r="586" spans="1:14" s="57" customFormat="1" ht="31.5" hidden="1" outlineLevel="1" x14ac:dyDescent="0.25">
      <c r="A586" s="169">
        <f>'F4.2'!A583</f>
        <v>0</v>
      </c>
      <c r="B586" s="169" t="str">
        <f>'F4.2'!B583</f>
        <v>v- Construction of storm water drain along major and internal road of CSTPS colony at Chnadrapur</v>
      </c>
      <c r="C586" s="29">
        <f>'F4.2'!D583</f>
        <v>0</v>
      </c>
      <c r="D586" s="69" t="str">
        <f>IF('F4.2'!F583=0,"-",'F4.2'!F583)</f>
        <v>-</v>
      </c>
      <c r="E586" s="28">
        <f>'F4.2'!H583</f>
        <v>16.86</v>
      </c>
      <c r="F586" s="94">
        <f>'F4.2'!T583</f>
        <v>0</v>
      </c>
      <c r="G586" s="94">
        <f>'F4.2'!AN583</f>
        <v>0</v>
      </c>
      <c r="H586" s="94">
        <f t="shared" si="37"/>
        <v>0</v>
      </c>
      <c r="I586" s="94">
        <f>'F4.2'!U583</f>
        <v>0</v>
      </c>
      <c r="J586" s="94">
        <f>'F4.2'!AO583</f>
        <v>0</v>
      </c>
      <c r="K586" s="94"/>
      <c r="L586" s="94"/>
      <c r="M586" s="94">
        <f t="shared" si="38"/>
        <v>0</v>
      </c>
      <c r="N586" s="94">
        <f t="shared" si="39"/>
        <v>0</v>
      </c>
    </row>
    <row r="587" spans="1:14" s="57" customFormat="1" ht="47.25" hidden="1" outlineLevel="1" x14ac:dyDescent="0.25">
      <c r="A587" s="169">
        <f>'F4.2'!A584</f>
        <v>0</v>
      </c>
      <c r="B587" s="169" t="str">
        <f>'F4.2'!B584</f>
        <v>vi-Improvement of existing major and internal Bitumen   road of CSTPS colony  by Bituminous treatment  at  CSTPS Chandrapur</v>
      </c>
      <c r="C587" s="29">
        <f>'F4.2'!D584</f>
        <v>0</v>
      </c>
      <c r="D587" s="69" t="str">
        <f>IF('F4.2'!F584=0,"-",'F4.2'!F584)</f>
        <v>-</v>
      </c>
      <c r="E587" s="28">
        <f>'F4.2'!H584</f>
        <v>29.81</v>
      </c>
      <c r="F587" s="94">
        <f>'F4.2'!T584</f>
        <v>0</v>
      </c>
      <c r="G587" s="94">
        <f>'F4.2'!AN584</f>
        <v>0</v>
      </c>
      <c r="H587" s="94">
        <f t="shared" si="37"/>
        <v>0</v>
      </c>
      <c r="I587" s="94">
        <f>'F4.2'!U584</f>
        <v>0</v>
      </c>
      <c r="J587" s="94">
        <f>'F4.2'!AO584</f>
        <v>0</v>
      </c>
      <c r="K587" s="94"/>
      <c r="L587" s="94"/>
      <c r="M587" s="94">
        <f t="shared" si="38"/>
        <v>0</v>
      </c>
      <c r="N587" s="94">
        <f t="shared" si="39"/>
        <v>0</v>
      </c>
    </row>
    <row r="588" spans="1:14" s="57" customFormat="1" ht="31.5" hidden="1" outlineLevel="1" x14ac:dyDescent="0.25">
      <c r="A588" s="25">
        <f>'F4.2'!A585</f>
        <v>7</v>
      </c>
      <c r="B588" s="26" t="str">
        <f>'F4.2'!B585</f>
        <v>Renovation of residential buildings , Public building , Road and other allied civil works in CSTPS colony at Chandrapur</v>
      </c>
      <c r="C588" s="29">
        <f>'F4.2'!D585</f>
        <v>0</v>
      </c>
      <c r="D588" s="69" t="str">
        <f>IF('F4.2'!F585=0,"-",'F4.2'!F585)</f>
        <v>-</v>
      </c>
      <c r="E588" s="28">
        <f>'F4.2'!H585</f>
        <v>209</v>
      </c>
      <c r="F588" s="94">
        <f>'F4.2'!T585</f>
        <v>0</v>
      </c>
      <c r="G588" s="94">
        <f>'F4.2'!AN585</f>
        <v>0</v>
      </c>
      <c r="H588" s="94">
        <f t="shared" si="37"/>
        <v>0</v>
      </c>
      <c r="I588" s="94">
        <f>'F4.2'!U585</f>
        <v>0</v>
      </c>
      <c r="J588" s="94">
        <f>'F4.2'!AO585</f>
        <v>0</v>
      </c>
      <c r="K588" s="94"/>
      <c r="L588" s="94"/>
      <c r="M588" s="94">
        <f t="shared" si="38"/>
        <v>0</v>
      </c>
      <c r="N588" s="94">
        <f t="shared" si="39"/>
        <v>0</v>
      </c>
    </row>
    <row r="589" spans="1:14" s="57" customFormat="1" ht="31.5" hidden="1" outlineLevel="1" x14ac:dyDescent="0.25">
      <c r="A589" s="169">
        <f>'F4.2'!A586</f>
        <v>0</v>
      </c>
      <c r="B589" s="169" t="str">
        <f>'F4.2'!B586</f>
        <v>i- Renovation and Beautification of residential building ( Type A, B, C, D, E and F)  Phase -II at CSTPS Chnadrapur</v>
      </c>
      <c r="C589" s="29">
        <f>'F4.2'!D586</f>
        <v>0</v>
      </c>
      <c r="D589" s="69" t="str">
        <f>IF('F4.2'!F586=0,"-",'F4.2'!F586)</f>
        <v>-</v>
      </c>
      <c r="E589" s="28">
        <f>'F4.2'!H586</f>
        <v>132</v>
      </c>
      <c r="F589" s="94">
        <f>'F4.2'!T586</f>
        <v>0</v>
      </c>
      <c r="G589" s="94">
        <f>'F4.2'!AN586</f>
        <v>0</v>
      </c>
      <c r="H589" s="94">
        <f t="shared" si="37"/>
        <v>0</v>
      </c>
      <c r="I589" s="94">
        <f>'F4.2'!U586</f>
        <v>0</v>
      </c>
      <c r="J589" s="94">
        <f>'F4.2'!AO586</f>
        <v>0</v>
      </c>
      <c r="K589" s="94"/>
      <c r="L589" s="94"/>
      <c r="M589" s="94">
        <f t="shared" si="38"/>
        <v>0</v>
      </c>
      <c r="N589" s="94">
        <f t="shared" si="39"/>
        <v>0</v>
      </c>
    </row>
    <row r="590" spans="1:14" s="57" customFormat="1" ht="15.75" hidden="1" outlineLevel="1" x14ac:dyDescent="0.25">
      <c r="A590" s="169">
        <f>'F4.2'!A587</f>
        <v>0</v>
      </c>
      <c r="B590" s="169" t="str">
        <f>'F4.2'!B587</f>
        <v>ii-Renovation of old and new market at CSTPS Chandrapur</v>
      </c>
      <c r="C590" s="29">
        <f>'F4.2'!D587</f>
        <v>0</v>
      </c>
      <c r="D590" s="69" t="str">
        <f>IF('F4.2'!F587=0,"-",'F4.2'!F587)</f>
        <v>-</v>
      </c>
      <c r="E590" s="28">
        <f>'F4.2'!H587</f>
        <v>2</v>
      </c>
      <c r="F590" s="94">
        <f>'F4.2'!T587</f>
        <v>0</v>
      </c>
      <c r="G590" s="94">
        <f>'F4.2'!AN587</f>
        <v>0</v>
      </c>
      <c r="H590" s="94">
        <f t="shared" si="37"/>
        <v>0</v>
      </c>
      <c r="I590" s="94">
        <f>'F4.2'!U587</f>
        <v>0</v>
      </c>
      <c r="J590" s="94">
        <f>'F4.2'!AO587</f>
        <v>0</v>
      </c>
      <c r="K590" s="94"/>
      <c r="L590" s="94"/>
      <c r="M590" s="94">
        <f t="shared" si="38"/>
        <v>0</v>
      </c>
      <c r="N590" s="94">
        <f t="shared" si="39"/>
        <v>0</v>
      </c>
    </row>
    <row r="591" spans="1:14" s="57" customFormat="1" ht="31.5" hidden="1" outlineLevel="1" x14ac:dyDescent="0.25">
      <c r="A591" s="169">
        <f>'F4.2'!A588</f>
        <v>0</v>
      </c>
      <c r="B591" s="169" t="str">
        <f>'F4.2'!B588</f>
        <v>iii-Improvement of exsiting Main road by Cement Concrte road  in colony at CSTPS Chandrapur</v>
      </c>
      <c r="C591" s="29">
        <f>'F4.2'!D588</f>
        <v>0</v>
      </c>
      <c r="D591" s="69" t="str">
        <f>IF('F4.2'!F588=0,"-",'F4.2'!F588)</f>
        <v>-</v>
      </c>
      <c r="E591" s="28">
        <f>'F4.2'!H588</f>
        <v>55</v>
      </c>
      <c r="F591" s="94">
        <f>'F4.2'!T588</f>
        <v>0</v>
      </c>
      <c r="G591" s="94">
        <f>'F4.2'!AN588</f>
        <v>0</v>
      </c>
      <c r="H591" s="94">
        <f t="shared" si="37"/>
        <v>0</v>
      </c>
      <c r="I591" s="94">
        <f>'F4.2'!U588</f>
        <v>0</v>
      </c>
      <c r="J591" s="94">
        <f>'F4.2'!AO588</f>
        <v>0</v>
      </c>
      <c r="K591" s="94"/>
      <c r="L591" s="94"/>
      <c r="M591" s="94">
        <f t="shared" si="38"/>
        <v>0</v>
      </c>
      <c r="N591" s="94">
        <f t="shared" si="39"/>
        <v>0</v>
      </c>
    </row>
    <row r="592" spans="1:14" s="57" customFormat="1" ht="31.5" hidden="1" outlineLevel="1" x14ac:dyDescent="0.25">
      <c r="A592" s="169">
        <f>'F4.2'!A589</f>
        <v>0</v>
      </c>
      <c r="B592" s="169" t="str">
        <f>'F4.2'!B589</f>
        <v>iv-Renovation of Civil and Electrical Maint office building at CSTPS Chandrapur.</v>
      </c>
      <c r="C592" s="29">
        <f>'F4.2'!D589</f>
        <v>0</v>
      </c>
      <c r="D592" s="69" t="str">
        <f>IF('F4.2'!F589=0,"-",'F4.2'!F589)</f>
        <v>-</v>
      </c>
      <c r="E592" s="28">
        <f>'F4.2'!H589</f>
        <v>1.5</v>
      </c>
      <c r="F592" s="94">
        <f>'F4.2'!T589</f>
        <v>0</v>
      </c>
      <c r="G592" s="94">
        <f>'F4.2'!AN589</f>
        <v>0</v>
      </c>
      <c r="H592" s="94">
        <f t="shared" si="37"/>
        <v>0</v>
      </c>
      <c r="I592" s="94">
        <f>'F4.2'!U589</f>
        <v>0</v>
      </c>
      <c r="J592" s="94">
        <f>'F4.2'!AO589</f>
        <v>0</v>
      </c>
      <c r="K592" s="94"/>
      <c r="L592" s="94"/>
      <c r="M592" s="94">
        <f t="shared" si="38"/>
        <v>0</v>
      </c>
      <c r="N592" s="94">
        <f t="shared" si="39"/>
        <v>0</v>
      </c>
    </row>
    <row r="593" spans="1:14" s="57" customFormat="1" ht="31.5" hidden="1" outlineLevel="1" x14ac:dyDescent="0.25">
      <c r="A593" s="169">
        <f>'F4.2'!A590</f>
        <v>0</v>
      </c>
      <c r="B593" s="169" t="str">
        <f>'F4.2'!B590</f>
        <v xml:space="preserve">v- Renoavtion of Post office building and Bank Building at CSTPS Chandrapur </v>
      </c>
      <c r="C593" s="29">
        <f>'F4.2'!D590</f>
        <v>0</v>
      </c>
      <c r="D593" s="69" t="str">
        <f>IF('F4.2'!F590=0,"-",'F4.2'!F590)</f>
        <v>-</v>
      </c>
      <c r="E593" s="28">
        <f>'F4.2'!H590</f>
        <v>1.5</v>
      </c>
      <c r="F593" s="94">
        <f>'F4.2'!T590</f>
        <v>0</v>
      </c>
      <c r="G593" s="94">
        <f>'F4.2'!AN590</f>
        <v>0</v>
      </c>
      <c r="H593" s="94">
        <f t="shared" si="37"/>
        <v>0</v>
      </c>
      <c r="I593" s="94">
        <f>'F4.2'!U590</f>
        <v>0</v>
      </c>
      <c r="J593" s="94">
        <f>'F4.2'!AO590</f>
        <v>0</v>
      </c>
      <c r="K593" s="94"/>
      <c r="L593" s="94"/>
      <c r="M593" s="94">
        <f t="shared" si="38"/>
        <v>0</v>
      </c>
      <c r="N593" s="94">
        <f t="shared" si="39"/>
        <v>0</v>
      </c>
    </row>
    <row r="594" spans="1:14" s="57" customFormat="1" ht="15.75" hidden="1" outlineLevel="1" x14ac:dyDescent="0.25">
      <c r="A594" s="169">
        <f>'F4.2'!A591</f>
        <v>0</v>
      </c>
      <c r="B594" s="169" t="str">
        <f>'F4.2'!B591</f>
        <v>vi- Renovation fo Erai Dam guest House at CSTPS Chandrapur</v>
      </c>
      <c r="C594" s="29">
        <f>'F4.2'!D591</f>
        <v>0</v>
      </c>
      <c r="D594" s="69" t="str">
        <f>IF('F4.2'!F591=0,"-",'F4.2'!F591)</f>
        <v>-</v>
      </c>
      <c r="E594" s="28">
        <f>'F4.2'!H591</f>
        <v>2</v>
      </c>
      <c r="F594" s="94">
        <f>'F4.2'!T591</f>
        <v>0</v>
      </c>
      <c r="G594" s="94">
        <f>'F4.2'!AN591</f>
        <v>0</v>
      </c>
      <c r="H594" s="94">
        <f t="shared" si="37"/>
        <v>0</v>
      </c>
      <c r="I594" s="94">
        <f>'F4.2'!U591</f>
        <v>0</v>
      </c>
      <c r="J594" s="94">
        <f>'F4.2'!AO591</f>
        <v>0</v>
      </c>
      <c r="K594" s="94"/>
      <c r="L594" s="94"/>
      <c r="M594" s="94">
        <f t="shared" si="38"/>
        <v>0</v>
      </c>
      <c r="N594" s="94">
        <f t="shared" si="39"/>
        <v>0</v>
      </c>
    </row>
    <row r="595" spans="1:14" s="57" customFormat="1" ht="31.5" hidden="1" outlineLevel="1" x14ac:dyDescent="0.25">
      <c r="A595" s="169">
        <f>'F4.2'!A592</f>
        <v>0</v>
      </c>
      <c r="B595" s="169" t="str">
        <f>'F4.2'!B592</f>
        <v>vii- Improvement of Erai dam approch road by Bituminous treatment at CSTPS Chnadrapur</v>
      </c>
      <c r="C595" s="29">
        <f>'F4.2'!D592</f>
        <v>0</v>
      </c>
      <c r="D595" s="69" t="str">
        <f>IF('F4.2'!F592=0,"-",'F4.2'!F592)</f>
        <v>-</v>
      </c>
      <c r="E595" s="28">
        <f>'F4.2'!H592</f>
        <v>15</v>
      </c>
      <c r="F595" s="94">
        <f>'F4.2'!T592</f>
        <v>0</v>
      </c>
      <c r="G595" s="94">
        <f>'F4.2'!AN592</f>
        <v>0</v>
      </c>
      <c r="H595" s="94">
        <f t="shared" si="37"/>
        <v>0</v>
      </c>
      <c r="I595" s="94">
        <f>'F4.2'!U592</f>
        <v>0</v>
      </c>
      <c r="J595" s="94">
        <f>'F4.2'!AO592</f>
        <v>0</v>
      </c>
      <c r="K595" s="94"/>
      <c r="L595" s="94"/>
      <c r="M595" s="94">
        <f t="shared" si="38"/>
        <v>0</v>
      </c>
      <c r="N595" s="94">
        <f t="shared" si="39"/>
        <v>0</v>
      </c>
    </row>
    <row r="596" spans="1:14" s="57" customFormat="1" ht="47.25" hidden="1" outlineLevel="1" x14ac:dyDescent="0.25">
      <c r="A596" s="25">
        <f>'F4.2'!A593</f>
        <v>8</v>
      </c>
      <c r="B596" s="26" t="str">
        <f>'F4.2'!B593</f>
        <v>Construction of new residential building ,Hospital Building ,Chemmary Building,security office building  and allied civil work infrastructure in colony at CSTPS Chandrapur</v>
      </c>
      <c r="C596" s="29">
        <f>'F4.2'!D593</f>
        <v>0</v>
      </c>
      <c r="D596" s="69" t="str">
        <f>IF('F4.2'!F593=0,"-",'F4.2'!F593)</f>
        <v>-</v>
      </c>
      <c r="E596" s="28">
        <f>'F4.2'!H593</f>
        <v>76.25</v>
      </c>
      <c r="F596" s="94">
        <f>'F4.2'!T593</f>
        <v>0</v>
      </c>
      <c r="G596" s="94">
        <f>'F4.2'!AN593</f>
        <v>0</v>
      </c>
      <c r="H596" s="94">
        <f t="shared" si="37"/>
        <v>0</v>
      </c>
      <c r="I596" s="94">
        <f>'F4.2'!U593</f>
        <v>0</v>
      </c>
      <c r="J596" s="94">
        <f>'F4.2'!AO593</f>
        <v>0</v>
      </c>
      <c r="K596" s="94"/>
      <c r="L596" s="94"/>
      <c r="M596" s="94">
        <f t="shared" si="38"/>
        <v>0</v>
      </c>
      <c r="N596" s="94">
        <f t="shared" si="39"/>
        <v>0</v>
      </c>
    </row>
    <row r="597" spans="1:14" s="57" customFormat="1" ht="31.5" hidden="1" outlineLevel="1" x14ac:dyDescent="0.25">
      <c r="A597" s="169">
        <f>'F4.2'!A594</f>
        <v>0</v>
      </c>
      <c r="B597" s="169" t="str">
        <f>'F4.2'!B594</f>
        <v>i- Construction of new residential staff quarter of A, B ,C D and E type  building in colony at CSTPS Chandrapur</v>
      </c>
      <c r="C597" s="29">
        <f>'F4.2'!D594</f>
        <v>0</v>
      </c>
      <c r="D597" s="69" t="str">
        <f>IF('F4.2'!F594=0,"-",'F4.2'!F594)</f>
        <v>-</v>
      </c>
      <c r="E597" s="28">
        <f>'F4.2'!H594</f>
        <v>60</v>
      </c>
      <c r="F597" s="94">
        <f>'F4.2'!T594</f>
        <v>0</v>
      </c>
      <c r="G597" s="94">
        <f>'F4.2'!AN594</f>
        <v>0</v>
      </c>
      <c r="H597" s="94">
        <f t="shared" si="37"/>
        <v>0</v>
      </c>
      <c r="I597" s="94">
        <f>'F4.2'!U594</f>
        <v>0</v>
      </c>
      <c r="J597" s="94">
        <f>'F4.2'!AO594</f>
        <v>0</v>
      </c>
      <c r="K597" s="94"/>
      <c r="L597" s="94"/>
      <c r="M597" s="94">
        <f t="shared" si="38"/>
        <v>0</v>
      </c>
      <c r="N597" s="94">
        <f t="shared" si="39"/>
        <v>0</v>
      </c>
    </row>
    <row r="598" spans="1:14" s="57" customFormat="1" ht="15.75" hidden="1" outlineLevel="1" x14ac:dyDescent="0.25">
      <c r="A598" s="169">
        <f>'F4.2'!A595</f>
        <v>0</v>
      </c>
      <c r="B598" s="169" t="str">
        <f>'F4.2'!B595</f>
        <v>ii-Construction of New Hospital Building at CSTSP Chandrapur</v>
      </c>
      <c r="C598" s="29">
        <f>'F4.2'!D595</f>
        <v>0</v>
      </c>
      <c r="D598" s="69" t="str">
        <f>IF('F4.2'!F595=0,"-",'F4.2'!F595)</f>
        <v>-</v>
      </c>
      <c r="E598" s="28">
        <f>'F4.2'!H595</f>
        <v>2</v>
      </c>
      <c r="F598" s="94">
        <f>'F4.2'!T595</f>
        <v>0</v>
      </c>
      <c r="G598" s="94">
        <f>'F4.2'!AN595</f>
        <v>0</v>
      </c>
      <c r="H598" s="94">
        <f t="shared" si="37"/>
        <v>0</v>
      </c>
      <c r="I598" s="94">
        <f>'F4.2'!U595</f>
        <v>0</v>
      </c>
      <c r="J598" s="94">
        <f>'F4.2'!AO595</f>
        <v>0</v>
      </c>
      <c r="K598" s="94"/>
      <c r="L598" s="94"/>
      <c r="M598" s="94">
        <f t="shared" si="38"/>
        <v>0</v>
      </c>
      <c r="N598" s="94">
        <f t="shared" si="39"/>
        <v>0</v>
      </c>
    </row>
    <row r="599" spans="1:14" s="57" customFormat="1" ht="31.5" hidden="1" outlineLevel="1" x14ac:dyDescent="0.25">
      <c r="A599" s="169">
        <f>'F4.2'!A596</f>
        <v>0</v>
      </c>
      <c r="B599" s="169" t="str">
        <f>'F4.2'!B596</f>
        <v>iii-Construction of new Chummary Building at CSTPS Chandrapur</v>
      </c>
      <c r="C599" s="29">
        <f>'F4.2'!D596</f>
        <v>0</v>
      </c>
      <c r="D599" s="69" t="str">
        <f>IF('F4.2'!F596=0,"-",'F4.2'!F596)</f>
        <v>-</v>
      </c>
      <c r="E599" s="28">
        <f>'F4.2'!H596</f>
        <v>7.5</v>
      </c>
      <c r="F599" s="94">
        <f>'F4.2'!T596</f>
        <v>0</v>
      </c>
      <c r="G599" s="94">
        <f>'F4.2'!AN596</f>
        <v>0</v>
      </c>
      <c r="H599" s="94">
        <f t="shared" si="37"/>
        <v>0</v>
      </c>
      <c r="I599" s="94">
        <f>'F4.2'!U596</f>
        <v>0</v>
      </c>
      <c r="J599" s="94">
        <f>'F4.2'!AO596</f>
        <v>0</v>
      </c>
      <c r="K599" s="94"/>
      <c r="L599" s="94"/>
      <c r="M599" s="94">
        <f t="shared" si="38"/>
        <v>0</v>
      </c>
      <c r="N599" s="94">
        <f t="shared" si="39"/>
        <v>0</v>
      </c>
    </row>
    <row r="600" spans="1:14" s="57" customFormat="1" ht="31.5" hidden="1" outlineLevel="1" x14ac:dyDescent="0.25">
      <c r="A600" s="169">
        <f>'F4.2'!A597</f>
        <v>0</v>
      </c>
      <c r="B600" s="169" t="str">
        <f>'F4.2'!B597</f>
        <v>iv-Construction of new security office and check post at various location in colony at CSTPS Chandrapur</v>
      </c>
      <c r="C600" s="29">
        <f>'F4.2'!D597</f>
        <v>0</v>
      </c>
      <c r="D600" s="69" t="str">
        <f>IF('F4.2'!F597=0,"-",'F4.2'!F597)</f>
        <v>-</v>
      </c>
      <c r="E600" s="28">
        <f>'F4.2'!H597</f>
        <v>0.75</v>
      </c>
      <c r="F600" s="94">
        <f>'F4.2'!T597</f>
        <v>0</v>
      </c>
      <c r="G600" s="94">
        <f>'F4.2'!AN597</f>
        <v>0</v>
      </c>
      <c r="H600" s="94">
        <f t="shared" si="37"/>
        <v>0</v>
      </c>
      <c r="I600" s="94">
        <f>'F4.2'!U597</f>
        <v>0</v>
      </c>
      <c r="J600" s="94">
        <f>'F4.2'!AO597</f>
        <v>0</v>
      </c>
      <c r="K600" s="94"/>
      <c r="L600" s="94"/>
      <c r="M600" s="94">
        <f t="shared" si="38"/>
        <v>0</v>
      </c>
      <c r="N600" s="94">
        <f t="shared" si="39"/>
        <v>0</v>
      </c>
    </row>
    <row r="601" spans="1:14" s="57" customFormat="1" ht="31.5" hidden="1" outlineLevel="1" x14ac:dyDescent="0.25">
      <c r="A601" s="169">
        <f>'F4.2'!A598</f>
        <v>0</v>
      </c>
      <c r="B601" s="169" t="str">
        <f>'F4.2'!B598</f>
        <v>v-Construction of swimming pool in colony at CSTPS Chandrapur</v>
      </c>
      <c r="C601" s="29">
        <f>'F4.2'!D598</f>
        <v>0</v>
      </c>
      <c r="D601" s="69" t="str">
        <f>IF('F4.2'!F598=0,"-",'F4.2'!F598)</f>
        <v>-</v>
      </c>
      <c r="E601" s="28">
        <f>'F4.2'!H598</f>
        <v>2</v>
      </c>
      <c r="F601" s="94">
        <f>'F4.2'!T598</f>
        <v>0</v>
      </c>
      <c r="G601" s="94">
        <f>'F4.2'!AN598</f>
        <v>0</v>
      </c>
      <c r="H601" s="94">
        <f t="shared" si="37"/>
        <v>0</v>
      </c>
      <c r="I601" s="94">
        <f>'F4.2'!U598</f>
        <v>0</v>
      </c>
      <c r="J601" s="94">
        <f>'F4.2'!AO598</f>
        <v>0</v>
      </c>
      <c r="K601" s="94"/>
      <c r="L601" s="94"/>
      <c r="M601" s="94">
        <f t="shared" si="38"/>
        <v>0</v>
      </c>
      <c r="N601" s="94">
        <f t="shared" si="39"/>
        <v>0</v>
      </c>
    </row>
    <row r="602" spans="1:14" s="57" customFormat="1" ht="47.25" hidden="1" outlineLevel="1" x14ac:dyDescent="0.25">
      <c r="A602" s="169">
        <f>'F4.2'!A599</f>
        <v>0</v>
      </c>
      <c r="B602" s="169" t="str">
        <f>'F4.2'!B599</f>
        <v>vii-Providing new drinking water supply DI- pipe line  300 mm dia .for domestic water supply to rsidential colony at CSTPS Chandrapur.</v>
      </c>
      <c r="C602" s="29">
        <f>'F4.2'!D599</f>
        <v>0</v>
      </c>
      <c r="D602" s="69" t="str">
        <f>IF('F4.2'!F599=0,"-",'F4.2'!F599)</f>
        <v>-</v>
      </c>
      <c r="E602" s="28">
        <f>'F4.2'!H599</f>
        <v>2</v>
      </c>
      <c r="F602" s="94">
        <f>'F4.2'!T599</f>
        <v>0</v>
      </c>
      <c r="G602" s="94">
        <f>'F4.2'!AN599</f>
        <v>0</v>
      </c>
      <c r="H602" s="94">
        <f t="shared" si="37"/>
        <v>0</v>
      </c>
      <c r="I602" s="94">
        <f>'F4.2'!U599</f>
        <v>0</v>
      </c>
      <c r="J602" s="94">
        <f>'F4.2'!AO599</f>
        <v>0</v>
      </c>
      <c r="K602" s="94"/>
      <c r="L602" s="94"/>
      <c r="M602" s="94">
        <f t="shared" si="38"/>
        <v>0</v>
      </c>
      <c r="N602" s="94">
        <f t="shared" si="39"/>
        <v>0</v>
      </c>
    </row>
    <row r="603" spans="1:14" s="57" customFormat="1" ht="31.5" hidden="1" outlineLevel="1" x14ac:dyDescent="0.25">
      <c r="A603" s="169">
        <f>'F4.2'!A600</f>
        <v>0</v>
      </c>
      <c r="B603" s="169" t="str">
        <f>'F4.2'!B600</f>
        <v>viii-Rain water Harvesting system to residential building at CSTPS Chandrapur.</v>
      </c>
      <c r="C603" s="29">
        <f>'F4.2'!D600</f>
        <v>0</v>
      </c>
      <c r="D603" s="69" t="str">
        <f>IF('F4.2'!F600=0,"-",'F4.2'!F600)</f>
        <v>-</v>
      </c>
      <c r="E603" s="28">
        <f>'F4.2'!H600</f>
        <v>2</v>
      </c>
      <c r="F603" s="94">
        <f>'F4.2'!T600</f>
        <v>0</v>
      </c>
      <c r="G603" s="94">
        <f>'F4.2'!AN600</f>
        <v>0</v>
      </c>
      <c r="H603" s="94">
        <f t="shared" si="37"/>
        <v>0</v>
      </c>
      <c r="I603" s="94">
        <f>'F4.2'!U600</f>
        <v>0</v>
      </c>
      <c r="J603" s="94">
        <f>'F4.2'!AO600</f>
        <v>0</v>
      </c>
      <c r="K603" s="94"/>
      <c r="L603" s="94"/>
      <c r="M603" s="94">
        <f t="shared" si="38"/>
        <v>0</v>
      </c>
      <c r="N603" s="94">
        <f t="shared" si="39"/>
        <v>0</v>
      </c>
    </row>
    <row r="604" spans="1:14" s="57" customFormat="1" ht="15.75" hidden="1" outlineLevel="1" x14ac:dyDescent="0.25">
      <c r="A604" s="25">
        <f>'F4.2'!A601</f>
        <v>9</v>
      </c>
      <c r="B604" s="26" t="str">
        <f>'F4.2'!B601</f>
        <v>Renovation of public utility building of CSTPS, Chandrapur</v>
      </c>
      <c r="C604" s="29">
        <f>'F4.2'!D601</f>
        <v>0</v>
      </c>
      <c r="D604" s="69" t="str">
        <f>IF('F4.2'!F601=0,"-",'F4.2'!F601)</f>
        <v>-</v>
      </c>
      <c r="E604" s="28">
        <f>'F4.2'!H601</f>
        <v>29.950000000000003</v>
      </c>
      <c r="F604" s="94">
        <f>'F4.2'!T601</f>
        <v>0</v>
      </c>
      <c r="G604" s="94">
        <f>'F4.2'!AN601</f>
        <v>0</v>
      </c>
      <c r="H604" s="94">
        <f t="shared" si="37"/>
        <v>0</v>
      </c>
      <c r="I604" s="94">
        <f>'F4.2'!U601</f>
        <v>0</v>
      </c>
      <c r="J604" s="94">
        <f>'F4.2'!AO601</f>
        <v>0</v>
      </c>
      <c r="K604" s="94"/>
      <c r="L604" s="94"/>
      <c r="M604" s="94">
        <f t="shared" si="38"/>
        <v>0</v>
      </c>
      <c r="N604" s="94">
        <f t="shared" si="39"/>
        <v>0</v>
      </c>
    </row>
    <row r="605" spans="1:14" s="57" customFormat="1" ht="15.75" hidden="1" outlineLevel="1" x14ac:dyDescent="0.25">
      <c r="A605" s="169">
        <f>'F4.2'!A602</f>
        <v>0</v>
      </c>
      <c r="B605" s="169" t="str">
        <f>'F4.2'!B602</f>
        <v>Renovation and interior decoration of Hirai guest house</v>
      </c>
      <c r="C605" s="29">
        <f>'F4.2'!D602</f>
        <v>0</v>
      </c>
      <c r="D605" s="69" t="str">
        <f>IF('F4.2'!F602=0,"-",'F4.2'!F602)</f>
        <v>-</v>
      </c>
      <c r="E605" s="28">
        <f>'F4.2'!H602</f>
        <v>7.51</v>
      </c>
      <c r="F605" s="94">
        <f>'F4.2'!T602</f>
        <v>0</v>
      </c>
      <c r="G605" s="94">
        <f>'F4.2'!AN602</f>
        <v>0</v>
      </c>
      <c r="H605" s="94">
        <f t="shared" si="37"/>
        <v>0</v>
      </c>
      <c r="I605" s="94">
        <f>'F4.2'!U602</f>
        <v>0</v>
      </c>
      <c r="J605" s="94">
        <f>'F4.2'!AO602</f>
        <v>0</v>
      </c>
      <c r="K605" s="94"/>
      <c r="L605" s="94"/>
      <c r="M605" s="94">
        <f t="shared" si="38"/>
        <v>0</v>
      </c>
      <c r="N605" s="94">
        <f t="shared" si="39"/>
        <v>0</v>
      </c>
    </row>
    <row r="606" spans="1:14" s="57" customFormat="1" ht="31.5" hidden="1" outlineLevel="1" x14ac:dyDescent="0.25">
      <c r="A606" s="169">
        <f>'F4.2'!A603</f>
        <v>0</v>
      </c>
      <c r="B606" s="169" t="str">
        <f>'F4.2'!B603</f>
        <v>Renovation and interior decoration of existing chummery guest house</v>
      </c>
      <c r="C606" s="29">
        <f>'F4.2'!D603</f>
        <v>0</v>
      </c>
      <c r="D606" s="69" t="str">
        <f>IF('F4.2'!F603=0,"-",'F4.2'!F603)</f>
        <v>-</v>
      </c>
      <c r="E606" s="28">
        <f>'F4.2'!H603</f>
        <v>12.22</v>
      </c>
      <c r="F606" s="94">
        <f>'F4.2'!T603</f>
        <v>0</v>
      </c>
      <c r="G606" s="94">
        <f>'F4.2'!AN603</f>
        <v>0</v>
      </c>
      <c r="H606" s="94">
        <f t="shared" si="37"/>
        <v>0</v>
      </c>
      <c r="I606" s="94">
        <f>'F4.2'!U603</f>
        <v>0</v>
      </c>
      <c r="J606" s="94">
        <f>'F4.2'!AO603</f>
        <v>0</v>
      </c>
      <c r="K606" s="94"/>
      <c r="L606" s="94"/>
      <c r="M606" s="94">
        <f t="shared" si="38"/>
        <v>0</v>
      </c>
      <c r="N606" s="94">
        <f t="shared" si="39"/>
        <v>0</v>
      </c>
    </row>
    <row r="607" spans="1:14" s="57" customFormat="1" ht="31.5" hidden="1" outlineLevel="1" x14ac:dyDescent="0.25">
      <c r="A607" s="169">
        <f>'F4.2'!A604</f>
        <v>0</v>
      </c>
      <c r="B607" s="169" t="str">
        <f>'F4.2'!B604</f>
        <v>Renovation and interior decoration of existing Erai dam guest house</v>
      </c>
      <c r="C607" s="29">
        <f>'F4.2'!D604</f>
        <v>0</v>
      </c>
      <c r="D607" s="69" t="str">
        <f>IF('F4.2'!F604=0,"-",'F4.2'!F604)</f>
        <v>-</v>
      </c>
      <c r="E607" s="28">
        <f>'F4.2'!H604</f>
        <v>6.65</v>
      </c>
      <c r="F607" s="94">
        <f>'F4.2'!T604</f>
        <v>0</v>
      </c>
      <c r="G607" s="94">
        <f>'F4.2'!AN604</f>
        <v>0</v>
      </c>
      <c r="H607" s="94">
        <f t="shared" si="37"/>
        <v>0</v>
      </c>
      <c r="I607" s="94">
        <f>'F4.2'!U604</f>
        <v>0</v>
      </c>
      <c r="J607" s="94">
        <f>'F4.2'!AO604</f>
        <v>0</v>
      </c>
      <c r="K607" s="94"/>
      <c r="L607" s="94"/>
      <c r="M607" s="94">
        <f t="shared" si="38"/>
        <v>0</v>
      </c>
      <c r="N607" s="94">
        <f t="shared" si="39"/>
        <v>0</v>
      </c>
    </row>
    <row r="608" spans="1:14" s="57" customFormat="1" ht="47.25" hidden="1" outlineLevel="1" x14ac:dyDescent="0.25">
      <c r="A608" s="169">
        <f>'F4.2'!A605</f>
        <v>0</v>
      </c>
      <c r="B608" s="169" t="str">
        <f>'F4.2'!B605</f>
        <v xml:space="preserve">Work of interior decoration by proding stop cabin arrangement and other internal architechture decorative work for RP section of admin building </v>
      </c>
      <c r="C608" s="29">
        <f>'F4.2'!D605</f>
        <v>0</v>
      </c>
      <c r="D608" s="69" t="str">
        <f>IF('F4.2'!F605=0,"-",'F4.2'!F605)</f>
        <v>-</v>
      </c>
      <c r="E608" s="28">
        <f>'F4.2'!H605</f>
        <v>3.57</v>
      </c>
      <c r="F608" s="94">
        <f>'F4.2'!T605</f>
        <v>0</v>
      </c>
      <c r="G608" s="94">
        <f>'F4.2'!AN605</f>
        <v>0</v>
      </c>
      <c r="H608" s="94">
        <f t="shared" si="37"/>
        <v>0</v>
      </c>
      <c r="I608" s="94">
        <f>'F4.2'!U605</f>
        <v>0</v>
      </c>
      <c r="J608" s="94">
        <f>'F4.2'!AO605</f>
        <v>0</v>
      </c>
      <c r="K608" s="94"/>
      <c r="L608" s="94"/>
      <c r="M608" s="94">
        <f t="shared" si="38"/>
        <v>0</v>
      </c>
      <c r="N608" s="94">
        <f t="shared" si="39"/>
        <v>0</v>
      </c>
    </row>
    <row r="609" spans="1:14" s="57" customFormat="1" ht="15.75" hidden="1" outlineLevel="1" x14ac:dyDescent="0.25">
      <c r="A609" s="25">
        <f>'F4.2'!A606</f>
        <v>10</v>
      </c>
      <c r="B609" s="26" t="str">
        <f>'F4.2'!B606</f>
        <v>R&amp;M/LE for Identified Thermal units of MSPGCL</v>
      </c>
      <c r="C609" s="29">
        <f>'F4.2'!D606</f>
        <v>0</v>
      </c>
      <c r="D609" s="69" t="str">
        <f>IF('F4.2'!F606=0,"-",'F4.2'!F606)</f>
        <v>-</v>
      </c>
      <c r="E609" s="28">
        <f>'F4.2'!H606</f>
        <v>400</v>
      </c>
      <c r="F609" s="94">
        <f>'F4.2'!T606</f>
        <v>0</v>
      </c>
      <c r="G609" s="94">
        <f>'F4.2'!AN606</f>
        <v>0</v>
      </c>
      <c r="H609" s="94">
        <f t="shared" si="37"/>
        <v>0</v>
      </c>
      <c r="I609" s="94">
        <f>'F4.2'!U606</f>
        <v>0</v>
      </c>
      <c r="J609" s="94">
        <f>'F4.2'!AO606</f>
        <v>0</v>
      </c>
      <c r="K609" s="94"/>
      <c r="L609" s="94"/>
      <c r="M609" s="94">
        <f t="shared" si="38"/>
        <v>0</v>
      </c>
      <c r="N609" s="94">
        <f t="shared" si="39"/>
        <v>0</v>
      </c>
    </row>
    <row r="610" spans="1:14" s="57" customFormat="1" ht="15.75" hidden="1" outlineLevel="1" x14ac:dyDescent="0.25">
      <c r="A610" s="169">
        <f>'F4.2'!A607</f>
        <v>0</v>
      </c>
      <c r="B610" s="169" t="str">
        <f>'F4.2'!B607</f>
        <v>R&amp;M/LE for Identified Thermal units of MSPGCL, CSTPS U-3</v>
      </c>
      <c r="C610" s="29">
        <f>'F4.2'!D607</f>
        <v>0</v>
      </c>
      <c r="D610" s="69" t="str">
        <f>IF('F4.2'!F607=0,"-",'F4.2'!F607)</f>
        <v>-</v>
      </c>
      <c r="E610" s="28">
        <f>'F4.2'!H607</f>
        <v>293</v>
      </c>
      <c r="F610" s="94">
        <f>'F4.2'!T607</f>
        <v>0</v>
      </c>
      <c r="G610" s="94">
        <f>'F4.2'!AN607</f>
        <v>0</v>
      </c>
      <c r="H610" s="94">
        <f t="shared" si="37"/>
        <v>0</v>
      </c>
      <c r="I610" s="94">
        <f>'F4.2'!U607</f>
        <v>0</v>
      </c>
      <c r="J610" s="94">
        <f>'F4.2'!AO607</f>
        <v>0</v>
      </c>
      <c r="K610" s="94"/>
      <c r="L610" s="94"/>
      <c r="M610" s="94">
        <f t="shared" si="38"/>
        <v>0</v>
      </c>
      <c r="N610" s="94">
        <f t="shared" si="39"/>
        <v>0</v>
      </c>
    </row>
    <row r="611" spans="1:14" s="57" customFormat="1" ht="15.75" hidden="1" outlineLevel="1" x14ac:dyDescent="0.25">
      <c r="A611" s="169">
        <f>'F4.2'!A608</f>
        <v>0</v>
      </c>
      <c r="B611" s="169" t="str">
        <f>'F4.2'!B608</f>
        <v>R&amp;M/LE for Identified Thermal units of MSPGCL, CSTPS U-4</v>
      </c>
      <c r="C611" s="29">
        <f>'F4.2'!D608</f>
        <v>0</v>
      </c>
      <c r="D611" s="69" t="str">
        <f>IF('F4.2'!F608=0,"-",'F4.2'!F608)</f>
        <v>-</v>
      </c>
      <c r="E611" s="28">
        <f>'F4.2'!H608</f>
        <v>300</v>
      </c>
      <c r="F611" s="94">
        <f>'F4.2'!T608</f>
        <v>0</v>
      </c>
      <c r="G611" s="94">
        <f>'F4.2'!AN608</f>
        <v>0</v>
      </c>
      <c r="H611" s="94">
        <f t="shared" si="37"/>
        <v>0</v>
      </c>
      <c r="I611" s="94">
        <f>'F4.2'!U608</f>
        <v>0</v>
      </c>
      <c r="J611" s="94">
        <f>'F4.2'!AO608</f>
        <v>0</v>
      </c>
      <c r="K611" s="94"/>
      <c r="L611" s="94"/>
      <c r="M611" s="94">
        <f t="shared" si="38"/>
        <v>0</v>
      </c>
      <c r="N611" s="94">
        <f t="shared" si="39"/>
        <v>0</v>
      </c>
    </row>
    <row r="612" spans="1:14" s="57" customFormat="1" ht="15.75" hidden="1" outlineLevel="1" x14ac:dyDescent="0.25">
      <c r="A612" s="25">
        <f>'F4.2'!A609</f>
        <v>11</v>
      </c>
      <c r="B612" s="26" t="str">
        <f>'F4.2'!B609</f>
        <v xml:space="preserve">CHP Improvement Schemes </v>
      </c>
      <c r="C612" s="29">
        <f>'F4.2'!D609</f>
        <v>0</v>
      </c>
      <c r="D612" s="69" t="str">
        <f>IF('F4.2'!F609=0,"-",'F4.2'!F609)</f>
        <v>-</v>
      </c>
      <c r="E612" s="28">
        <f>'F4.2'!H609</f>
        <v>100</v>
      </c>
      <c r="F612" s="94">
        <f>'F4.2'!T609</f>
        <v>0</v>
      </c>
      <c r="G612" s="94">
        <f>'F4.2'!AN609</f>
        <v>0</v>
      </c>
      <c r="H612" s="94">
        <f t="shared" si="37"/>
        <v>0</v>
      </c>
      <c r="I612" s="94">
        <f>'F4.2'!U609</f>
        <v>0</v>
      </c>
      <c r="J612" s="94">
        <f>'F4.2'!AO609</f>
        <v>0</v>
      </c>
      <c r="K612" s="94"/>
      <c r="L612" s="94"/>
      <c r="M612" s="94">
        <f t="shared" si="38"/>
        <v>0</v>
      </c>
      <c r="N612" s="94">
        <f t="shared" si="39"/>
        <v>0</v>
      </c>
    </row>
    <row r="613" spans="1:14" s="57" customFormat="1" ht="15.75" hidden="1" outlineLevel="1" x14ac:dyDescent="0.25">
      <c r="A613" s="169">
        <f>'F4.2'!A610</f>
        <v>0</v>
      </c>
      <c r="B613" s="169" t="str">
        <f>'F4.2'!B610</f>
        <v>CHP Improvement Schemes at CHP-A, B, C</v>
      </c>
      <c r="C613" s="29">
        <f>'F4.2'!D610</f>
        <v>0</v>
      </c>
      <c r="D613" s="69" t="str">
        <f>IF('F4.2'!F610=0,"-",'F4.2'!F610)</f>
        <v>-</v>
      </c>
      <c r="E613" s="28">
        <f>'F4.2'!H610</f>
        <v>100</v>
      </c>
      <c r="F613" s="94">
        <f>'F4.2'!T610</f>
        <v>0</v>
      </c>
      <c r="G613" s="94">
        <f>'F4.2'!AN610</f>
        <v>0</v>
      </c>
      <c r="H613" s="94">
        <f t="shared" si="37"/>
        <v>0</v>
      </c>
      <c r="I613" s="94">
        <f>'F4.2'!U610</f>
        <v>0</v>
      </c>
      <c r="J613" s="94">
        <f>'F4.2'!AO610</f>
        <v>0</v>
      </c>
      <c r="K613" s="94"/>
      <c r="L613" s="94"/>
      <c r="M613" s="94">
        <f t="shared" si="38"/>
        <v>0</v>
      </c>
      <c r="N613" s="94">
        <f t="shared" si="39"/>
        <v>0</v>
      </c>
    </row>
    <row r="614" spans="1:14" s="57" customFormat="1" ht="15.75" hidden="1" outlineLevel="1" x14ac:dyDescent="0.25">
      <c r="A614" s="25">
        <f>'F4.2'!A611</f>
        <v>12</v>
      </c>
      <c r="B614" s="26" t="str">
        <f>'F4.2'!B611</f>
        <v>Developlment &amp; Upgradation of SAP for MSPGCL</v>
      </c>
      <c r="C614" s="29">
        <f>'F4.2'!D611</f>
        <v>0</v>
      </c>
      <c r="D614" s="69" t="str">
        <f>IF('F4.2'!F611=0,"-",'F4.2'!F611)</f>
        <v>-</v>
      </c>
      <c r="E614" s="28">
        <f>'F4.2'!H611</f>
        <v>200</v>
      </c>
      <c r="F614" s="94">
        <f>'F4.2'!T611</f>
        <v>0</v>
      </c>
      <c r="G614" s="94">
        <f>'F4.2'!AN611</f>
        <v>0</v>
      </c>
      <c r="H614" s="94">
        <f t="shared" si="37"/>
        <v>0</v>
      </c>
      <c r="I614" s="94">
        <f>'F4.2'!U611</f>
        <v>0</v>
      </c>
      <c r="J614" s="94">
        <f>'F4.2'!AO611</f>
        <v>0</v>
      </c>
      <c r="K614" s="94"/>
      <c r="L614" s="94"/>
      <c r="M614" s="94">
        <f t="shared" si="38"/>
        <v>0</v>
      </c>
      <c r="N614" s="94">
        <f t="shared" si="39"/>
        <v>0</v>
      </c>
    </row>
    <row r="615" spans="1:14" s="57" customFormat="1" ht="15.75" hidden="1" outlineLevel="1" x14ac:dyDescent="0.25">
      <c r="A615" s="169">
        <f>'F4.2'!A612</f>
        <v>0</v>
      </c>
      <c r="B615" s="169" t="str">
        <f>'F4.2'!B612</f>
        <v>Developlment &amp; Upgradation of SAP for MSPGCL</v>
      </c>
      <c r="C615" s="29">
        <f>'F4.2'!D612</f>
        <v>0</v>
      </c>
      <c r="D615" s="69" t="str">
        <f>IF('F4.2'!F612=0,"-",'F4.2'!F612)</f>
        <v>-</v>
      </c>
      <c r="E615" s="28">
        <f>'F4.2'!H612</f>
        <v>200</v>
      </c>
      <c r="F615" s="94">
        <f>'F4.2'!T612</f>
        <v>0</v>
      </c>
      <c r="G615" s="94">
        <f>'F4.2'!AN612</f>
        <v>0</v>
      </c>
      <c r="H615" s="94">
        <f t="shared" si="37"/>
        <v>0</v>
      </c>
      <c r="I615" s="94">
        <f>'F4.2'!U612</f>
        <v>0</v>
      </c>
      <c r="J615" s="94">
        <f>'F4.2'!AO612</f>
        <v>0</v>
      </c>
      <c r="K615" s="94"/>
      <c r="L615" s="94"/>
      <c r="M615" s="94">
        <f t="shared" si="38"/>
        <v>0</v>
      </c>
      <c r="N615" s="94">
        <f t="shared" si="39"/>
        <v>0</v>
      </c>
    </row>
    <row r="616" spans="1:14" s="57" customFormat="1" ht="63" hidden="1" outlineLevel="1" x14ac:dyDescent="0.25">
      <c r="A616" s="25">
        <f>'F4.2'!A613</f>
        <v>13</v>
      </c>
      <c r="B616" s="26" t="str">
        <f>'F4.2'!B613</f>
        <v>Design, supply, installation and commissioning of Smart Energy Efficienient Illumination System for safety precautions and proving suitable working conditions  at stg-II &amp; III, CSTPS, Chandrapur</v>
      </c>
      <c r="C616" s="29">
        <f>'F4.2'!D613</f>
        <v>0</v>
      </c>
      <c r="D616" s="69" t="str">
        <f>IF('F4.2'!F613=0,"-",'F4.2'!F613)</f>
        <v>-</v>
      </c>
      <c r="E616" s="28">
        <f>'F4.2'!H613</f>
        <v>42</v>
      </c>
      <c r="F616" s="94">
        <f>'F4.2'!T613</f>
        <v>0</v>
      </c>
      <c r="G616" s="94">
        <f>'F4.2'!AN613</f>
        <v>0</v>
      </c>
      <c r="H616" s="94">
        <f t="shared" si="37"/>
        <v>0</v>
      </c>
      <c r="I616" s="94">
        <f>'F4.2'!U613</f>
        <v>0</v>
      </c>
      <c r="J616" s="94">
        <f>'F4.2'!AO613</f>
        <v>0</v>
      </c>
      <c r="K616" s="94"/>
      <c r="L616" s="94"/>
      <c r="M616" s="94">
        <f t="shared" si="38"/>
        <v>0</v>
      </c>
      <c r="N616" s="94">
        <f t="shared" si="39"/>
        <v>0</v>
      </c>
    </row>
    <row r="617" spans="1:14" s="57" customFormat="1" ht="63" hidden="1" outlineLevel="1" x14ac:dyDescent="0.25">
      <c r="A617" s="169">
        <f>'F4.2'!A614</f>
        <v>0</v>
      </c>
      <c r="B617" s="169" t="str">
        <f>'F4.2'!B614</f>
        <v>Design, supply, installation and commissioning of Smart Energy Efficienient Illumination System for safety precautions and proving suitable working conditions  at stg-II &amp; III, CSTPS, Chandrapur</v>
      </c>
      <c r="C617" s="29">
        <f>'F4.2'!D614</f>
        <v>0</v>
      </c>
      <c r="D617" s="69" t="str">
        <f>IF('F4.2'!F614=0,"-",'F4.2'!F614)</f>
        <v>-</v>
      </c>
      <c r="E617" s="28">
        <f>'F4.2'!H614</f>
        <v>42</v>
      </c>
      <c r="F617" s="94">
        <f>'F4.2'!T614</f>
        <v>0</v>
      </c>
      <c r="G617" s="94">
        <f>'F4.2'!AN614</f>
        <v>0</v>
      </c>
      <c r="H617" s="94">
        <f t="shared" si="37"/>
        <v>0</v>
      </c>
      <c r="I617" s="94">
        <f>'F4.2'!U614</f>
        <v>0</v>
      </c>
      <c r="J617" s="94">
        <f>'F4.2'!AO614</f>
        <v>0</v>
      </c>
      <c r="K617" s="94"/>
      <c r="L617" s="94"/>
      <c r="M617" s="94">
        <f t="shared" si="38"/>
        <v>0</v>
      </c>
      <c r="N617" s="94">
        <f t="shared" si="39"/>
        <v>0</v>
      </c>
    </row>
    <row r="618" spans="1:14" s="57" customFormat="1" ht="15.75" hidden="1" outlineLevel="1" x14ac:dyDescent="0.25">
      <c r="A618" s="25">
        <f>'F4.2'!A615</f>
        <v>14</v>
      </c>
      <c r="B618" s="26" t="str">
        <f>'F4.2'!B615</f>
        <v>Implementation of Flexible Operation Solutions  (U-3,4)</v>
      </c>
      <c r="C618" s="29">
        <f>'F4.2'!D615</f>
        <v>0</v>
      </c>
      <c r="D618" s="69" t="str">
        <f>IF('F4.2'!F615=0,"-",'F4.2'!F615)</f>
        <v>-</v>
      </c>
      <c r="E618" s="28">
        <f>'F4.2'!H615</f>
        <v>25</v>
      </c>
      <c r="F618" s="94">
        <f>'F4.2'!T615</f>
        <v>0</v>
      </c>
      <c r="G618" s="94">
        <f>'F4.2'!AN615</f>
        <v>0</v>
      </c>
      <c r="H618" s="94">
        <f t="shared" si="37"/>
        <v>0</v>
      </c>
      <c r="I618" s="94">
        <f>'F4.2'!U615</f>
        <v>0</v>
      </c>
      <c r="J618" s="94">
        <f>'F4.2'!AO615</f>
        <v>0</v>
      </c>
      <c r="K618" s="94"/>
      <c r="L618" s="94"/>
      <c r="M618" s="94">
        <f t="shared" si="38"/>
        <v>0</v>
      </c>
      <c r="N618" s="94">
        <f t="shared" si="39"/>
        <v>0</v>
      </c>
    </row>
    <row r="619" spans="1:14" s="57" customFormat="1" ht="15.75" hidden="1" outlineLevel="1" x14ac:dyDescent="0.25">
      <c r="A619" s="169">
        <f>'F4.2'!A616</f>
        <v>0</v>
      </c>
      <c r="B619" s="169" t="str">
        <f>'F4.2'!B616</f>
        <v>Implementation of Flexible Operation Solutions (U-3,4)</v>
      </c>
      <c r="C619" s="29">
        <f>'F4.2'!D616</f>
        <v>0</v>
      </c>
      <c r="D619" s="69" t="str">
        <f>IF('F4.2'!F616=0,"-",'F4.2'!F616)</f>
        <v>-</v>
      </c>
      <c r="E619" s="28">
        <f>'F4.2'!H616</f>
        <v>25</v>
      </c>
      <c r="F619" s="94">
        <f>'F4.2'!T616</f>
        <v>0</v>
      </c>
      <c r="G619" s="94">
        <f>'F4.2'!AN616</f>
        <v>0</v>
      </c>
      <c r="H619" s="94">
        <f t="shared" si="37"/>
        <v>0</v>
      </c>
      <c r="I619" s="94">
        <f>'F4.2'!U616</f>
        <v>0</v>
      </c>
      <c r="J619" s="94">
        <f>'F4.2'!AO616</f>
        <v>0</v>
      </c>
      <c r="K619" s="94"/>
      <c r="L619" s="94"/>
      <c r="M619" s="94">
        <f t="shared" si="38"/>
        <v>0</v>
      </c>
      <c r="N619" s="94">
        <f t="shared" si="39"/>
        <v>0</v>
      </c>
    </row>
    <row r="620" spans="1:14" s="57" customFormat="1" ht="15.75" hidden="1" outlineLevel="1" x14ac:dyDescent="0.25">
      <c r="A620" s="25">
        <f>'F4.2'!A617</f>
        <v>15</v>
      </c>
      <c r="B620" s="26" t="str">
        <f>'F4.2'!B617</f>
        <v>DPR for ash utilisation cell- infrastructure development</v>
      </c>
      <c r="C620" s="29">
        <f>'F4.2'!D617</f>
        <v>0</v>
      </c>
      <c r="D620" s="69" t="str">
        <f>IF('F4.2'!F617=0,"-",'F4.2'!F617)</f>
        <v>-</v>
      </c>
      <c r="E620" s="28">
        <f>'F4.2'!H617</f>
        <v>278.5</v>
      </c>
      <c r="F620" s="94">
        <f>'F4.2'!T617</f>
        <v>0</v>
      </c>
      <c r="G620" s="94">
        <f>'F4.2'!AN617</f>
        <v>0</v>
      </c>
      <c r="H620" s="94">
        <f t="shared" ref="H620:H668" si="40">F620-G620</f>
        <v>0</v>
      </c>
      <c r="I620" s="94">
        <f>'F4.2'!U617</f>
        <v>0</v>
      </c>
      <c r="J620" s="94">
        <f>'F4.2'!AO617</f>
        <v>0</v>
      </c>
      <c r="K620" s="94"/>
      <c r="L620" s="94"/>
      <c r="M620" s="94">
        <f t="shared" ref="M620:M668" si="41">SUM(J620:L620)</f>
        <v>0</v>
      </c>
      <c r="N620" s="94">
        <f t="shared" ref="N620:N668" si="42">H620+I620-M620</f>
        <v>0</v>
      </c>
    </row>
    <row r="621" spans="1:14" s="57" customFormat="1" ht="47.25" hidden="1" outlineLevel="1" x14ac:dyDescent="0.25">
      <c r="A621" s="169">
        <f>'F4.2'!A618</f>
        <v>0</v>
      </c>
      <c r="B621" s="169" t="str">
        <f>'F4.2'!B618</f>
        <v>DPR for development of infrastructure for loading and dispatch of fly ash through Railway Wagons, CSTPS, Chandrapur</v>
      </c>
      <c r="C621" s="29">
        <f>'F4.2'!D618</f>
        <v>0</v>
      </c>
      <c r="D621" s="69" t="str">
        <f>IF('F4.2'!F618=0,"-",'F4.2'!F618)</f>
        <v>-</v>
      </c>
      <c r="E621" s="28">
        <f>'F4.2'!H618</f>
        <v>268</v>
      </c>
      <c r="F621" s="94">
        <f>'F4.2'!T618</f>
        <v>0</v>
      </c>
      <c r="G621" s="94">
        <f>'F4.2'!AN618</f>
        <v>0</v>
      </c>
      <c r="H621" s="94">
        <f t="shared" si="40"/>
        <v>0</v>
      </c>
      <c r="I621" s="94">
        <f>'F4.2'!U618</f>
        <v>0</v>
      </c>
      <c r="J621" s="94">
        <f>'F4.2'!AO618</f>
        <v>0</v>
      </c>
      <c r="K621" s="94"/>
      <c r="L621" s="94"/>
      <c r="M621" s="94">
        <f t="shared" si="41"/>
        <v>0</v>
      </c>
      <c r="N621" s="94">
        <f t="shared" si="42"/>
        <v>0</v>
      </c>
    </row>
    <row r="622" spans="1:14" s="57" customFormat="1" ht="47.25" hidden="1" outlineLevel="1" x14ac:dyDescent="0.25">
      <c r="A622" s="169">
        <f>'F4.2'!A619</f>
        <v>0</v>
      </c>
      <c r="B622" s="169" t="str">
        <f>'F4.2'!B619</f>
        <v>Disposal of bottom ash for stowing of u/g mines of Chandrapur Area by installing direct pipeline from CSTPS to WCL</v>
      </c>
      <c r="C622" s="29">
        <f>'F4.2'!D619</f>
        <v>0</v>
      </c>
      <c r="D622" s="69" t="str">
        <f>IF('F4.2'!F619=0,"-",'F4.2'!F619)</f>
        <v>-</v>
      </c>
      <c r="E622" s="28">
        <f>'F4.2'!H619</f>
        <v>10</v>
      </c>
      <c r="F622" s="94">
        <f>'F4.2'!T619</f>
        <v>0</v>
      </c>
      <c r="G622" s="94">
        <f>'F4.2'!AN619</f>
        <v>0</v>
      </c>
      <c r="H622" s="94">
        <f t="shared" si="40"/>
        <v>0</v>
      </c>
      <c r="I622" s="94">
        <f>'F4.2'!U619</f>
        <v>0</v>
      </c>
      <c r="J622" s="94">
        <f>'F4.2'!AO619</f>
        <v>0</v>
      </c>
      <c r="K622" s="94"/>
      <c r="L622" s="94"/>
      <c r="M622" s="94">
        <f t="shared" si="41"/>
        <v>0</v>
      </c>
      <c r="N622" s="94">
        <f t="shared" si="42"/>
        <v>0</v>
      </c>
    </row>
    <row r="623" spans="1:14" s="57" customFormat="1" ht="63" hidden="1" outlineLevel="1" x14ac:dyDescent="0.25">
      <c r="A623" s="169">
        <f>'F4.2'!A620</f>
        <v>0</v>
      </c>
      <c r="B623" s="169" t="str">
        <f>'F4.2'!B620</f>
        <v>Design, supply, installation, testing and commissioning of 100 MT 16X3 Mtr. electronic weigh bridge system, for weighment and dispatch of Pond Ash from Ash bund, CSTPS, Chandrapur</v>
      </c>
      <c r="C623" s="29">
        <f>'F4.2'!D620</f>
        <v>0</v>
      </c>
      <c r="D623" s="69" t="str">
        <f>IF('F4.2'!F620=0,"-",'F4.2'!F620)</f>
        <v>-</v>
      </c>
      <c r="E623" s="28">
        <f>'F4.2'!H620</f>
        <v>0.5</v>
      </c>
      <c r="F623" s="94">
        <f>'F4.2'!T620</f>
        <v>0</v>
      </c>
      <c r="G623" s="94">
        <f>'F4.2'!AN620</f>
        <v>0</v>
      </c>
      <c r="H623" s="94">
        <f t="shared" si="40"/>
        <v>0</v>
      </c>
      <c r="I623" s="94">
        <f>'F4.2'!U620</f>
        <v>0</v>
      </c>
      <c r="J623" s="94">
        <f>'F4.2'!AO620</f>
        <v>0</v>
      </c>
      <c r="K623" s="94"/>
      <c r="L623" s="94"/>
      <c r="M623" s="94">
        <f t="shared" si="41"/>
        <v>0</v>
      </c>
      <c r="N623" s="94">
        <f t="shared" si="42"/>
        <v>0</v>
      </c>
    </row>
    <row r="624" spans="1:14" s="57" customFormat="1" ht="31.5" hidden="1" outlineLevel="1" x14ac:dyDescent="0.25">
      <c r="A624" s="25">
        <f>'F4.2'!A621</f>
        <v>16</v>
      </c>
      <c r="B624" s="26" t="str">
        <f>'F4.2'!B621</f>
        <v>Up-gradation Schemes for CAAQM Stations &amp; NABL Laboratory</v>
      </c>
      <c r="C624" s="29">
        <f>'F4.2'!D621</f>
        <v>0</v>
      </c>
      <c r="D624" s="69" t="str">
        <f>IF('F4.2'!F621=0,"-",'F4.2'!F621)</f>
        <v>-</v>
      </c>
      <c r="E624" s="28">
        <f>'F4.2'!H621</f>
        <v>25</v>
      </c>
      <c r="F624" s="94">
        <f>'F4.2'!T621</f>
        <v>0</v>
      </c>
      <c r="G624" s="94">
        <f>'F4.2'!AN621</f>
        <v>0</v>
      </c>
      <c r="H624" s="94">
        <f t="shared" si="40"/>
        <v>0</v>
      </c>
      <c r="I624" s="94">
        <f>'F4.2'!U621</f>
        <v>0</v>
      </c>
      <c r="J624" s="94">
        <f>'F4.2'!AO621</f>
        <v>0</v>
      </c>
      <c r="K624" s="94"/>
      <c r="L624" s="94"/>
      <c r="M624" s="94">
        <f t="shared" si="41"/>
        <v>0</v>
      </c>
      <c r="N624" s="94">
        <f t="shared" si="42"/>
        <v>0</v>
      </c>
    </row>
    <row r="625" spans="1:14" s="57" customFormat="1" ht="31.5" hidden="1" outlineLevel="1" x14ac:dyDescent="0.25">
      <c r="A625" s="169">
        <f>'F4.2'!A622</f>
        <v>0</v>
      </c>
      <c r="B625" s="169" t="str">
        <f>'F4.2'!B622</f>
        <v>Up-gradation Schemes for CAAQM Stations &amp; NABL Laboratory</v>
      </c>
      <c r="C625" s="29">
        <f>'F4.2'!D622</f>
        <v>0</v>
      </c>
      <c r="D625" s="69" t="str">
        <f>IF('F4.2'!F622=0,"-",'F4.2'!F622)</f>
        <v>-</v>
      </c>
      <c r="E625" s="28">
        <f>'F4.2'!H622</f>
        <v>25</v>
      </c>
      <c r="F625" s="94">
        <f>'F4.2'!T622</f>
        <v>0</v>
      </c>
      <c r="G625" s="94">
        <f>'F4.2'!AN622</f>
        <v>0</v>
      </c>
      <c r="H625" s="94">
        <f t="shared" si="40"/>
        <v>0</v>
      </c>
      <c r="I625" s="94">
        <f>'F4.2'!U622</f>
        <v>0</v>
      </c>
      <c r="J625" s="94">
        <f>'F4.2'!AO622</f>
        <v>0</v>
      </c>
      <c r="K625" s="94"/>
      <c r="L625" s="94"/>
      <c r="M625" s="94">
        <f t="shared" si="41"/>
        <v>0</v>
      </c>
      <c r="N625" s="94">
        <f t="shared" si="42"/>
        <v>0</v>
      </c>
    </row>
    <row r="626" spans="1:14" s="57" customFormat="1" ht="63" hidden="1" outlineLevel="1" x14ac:dyDescent="0.25">
      <c r="A626" s="25">
        <f>'F4.2'!A623</f>
        <v>17</v>
      </c>
      <c r="B626" s="26" t="str">
        <f>'F4.2'!B623</f>
        <v>Comprehensive Strategies for Environmental Sustainability at CSTPS: Implementing Zero Discharge Policies and Pollution Control Measures for Effective Water Body Management and Hazard Prevention</v>
      </c>
      <c r="C626" s="29">
        <f>'F4.2'!D623</f>
        <v>0</v>
      </c>
      <c r="D626" s="69" t="str">
        <f>IF('F4.2'!F623=0,"-",'F4.2'!F623)</f>
        <v>-</v>
      </c>
      <c r="E626" s="28">
        <f>'F4.2'!H623</f>
        <v>27.6</v>
      </c>
      <c r="F626" s="94">
        <f>'F4.2'!T623</f>
        <v>0</v>
      </c>
      <c r="G626" s="94">
        <f>'F4.2'!AN623</f>
        <v>0</v>
      </c>
      <c r="H626" s="94">
        <f t="shared" si="40"/>
        <v>0</v>
      </c>
      <c r="I626" s="94">
        <f>'F4.2'!U623</f>
        <v>0</v>
      </c>
      <c r="J626" s="94">
        <f>'F4.2'!AO623</f>
        <v>0</v>
      </c>
      <c r="K626" s="94"/>
      <c r="L626" s="94"/>
      <c r="M626" s="94">
        <f t="shared" si="41"/>
        <v>0</v>
      </c>
      <c r="N626" s="94">
        <f t="shared" si="42"/>
        <v>0</v>
      </c>
    </row>
    <row r="627" spans="1:14" s="57" customFormat="1" ht="63" hidden="1" outlineLevel="1" x14ac:dyDescent="0.25">
      <c r="A627" s="169">
        <f>'F4.2'!A624</f>
        <v>0</v>
      </c>
      <c r="B627" s="169" t="str">
        <f>'F4.2'!B624</f>
        <v>Upgrading Settling tank near the Coal Reject Area: Installation of Settling Tank Liners and Enhanced Upgraded Pump House Systems to Prevent Acidic Water Seepage into the Ranvendli Nallah which connected to the ERAI River.</v>
      </c>
      <c r="C627" s="29">
        <f>'F4.2'!D624</f>
        <v>0</v>
      </c>
      <c r="D627" s="69" t="str">
        <f>IF('F4.2'!F624=0,"-",'F4.2'!F624)</f>
        <v>-</v>
      </c>
      <c r="E627" s="28">
        <f>'F4.2'!H624</f>
        <v>8.9</v>
      </c>
      <c r="F627" s="94">
        <f>'F4.2'!T624</f>
        <v>0</v>
      </c>
      <c r="G627" s="94">
        <f>'F4.2'!AN624</f>
        <v>0</v>
      </c>
      <c r="H627" s="94">
        <f t="shared" si="40"/>
        <v>0</v>
      </c>
      <c r="I627" s="94">
        <f>'F4.2'!U624</f>
        <v>0</v>
      </c>
      <c r="J627" s="94">
        <f>'F4.2'!AO624</f>
        <v>0</v>
      </c>
      <c r="K627" s="94"/>
      <c r="L627" s="94"/>
      <c r="M627" s="94">
        <f t="shared" si="41"/>
        <v>0</v>
      </c>
      <c r="N627" s="94">
        <f t="shared" si="42"/>
        <v>0</v>
      </c>
    </row>
    <row r="628" spans="1:14" s="57" customFormat="1" ht="63" hidden="1" outlineLevel="1" x14ac:dyDescent="0.25">
      <c r="A628" s="169">
        <f>'F4.2'!A625</f>
        <v>0</v>
      </c>
      <c r="B628" s="169" t="str">
        <f>'F4.2'!B625</f>
        <v>Implementation of Zero Water Discharge Solutions: Design, Construction, and Commissioning of New Pump Houses for ETP 1 and ETP 2 to Enhance Capacity for Effective Water Recovery</v>
      </c>
      <c r="C628" s="29">
        <f>'F4.2'!D625</f>
        <v>0</v>
      </c>
      <c r="D628" s="69" t="str">
        <f>IF('F4.2'!F625=0,"-",'F4.2'!F625)</f>
        <v>-</v>
      </c>
      <c r="E628" s="28">
        <f>'F4.2'!H625</f>
        <v>10.82</v>
      </c>
      <c r="F628" s="94">
        <f>'F4.2'!T625</f>
        <v>0</v>
      </c>
      <c r="G628" s="94">
        <f>'F4.2'!AN625</f>
        <v>0</v>
      </c>
      <c r="H628" s="94">
        <f t="shared" si="40"/>
        <v>0</v>
      </c>
      <c r="I628" s="94">
        <f>'F4.2'!U625</f>
        <v>0</v>
      </c>
      <c r="J628" s="94">
        <f>'F4.2'!AO625</f>
        <v>0</v>
      </c>
      <c r="K628" s="94"/>
      <c r="L628" s="94"/>
      <c r="M628" s="94">
        <f t="shared" si="41"/>
        <v>0</v>
      </c>
      <c r="N628" s="94">
        <f t="shared" si="42"/>
        <v>0</v>
      </c>
    </row>
    <row r="629" spans="1:14" s="57" customFormat="1" ht="63" hidden="1" outlineLevel="1" x14ac:dyDescent="0.25">
      <c r="A629" s="169">
        <f>'F4.2'!A626</f>
        <v>0</v>
      </c>
      <c r="B629" s="169" t="str">
        <f>'F4.2'!B626</f>
        <v>Underground Ash Disposal Pipeline Management: Design, Construction, and Installation of Filter Beds Along Ash Disposal Pipelines for Improved Environmental Protection of Water Bodies from Ingress into the Erai River</v>
      </c>
      <c r="C629" s="29">
        <f>'F4.2'!D626</f>
        <v>0</v>
      </c>
      <c r="D629" s="69" t="str">
        <f>IF('F4.2'!F626=0,"-",'F4.2'!F626)</f>
        <v>-</v>
      </c>
      <c r="E629" s="28">
        <f>'F4.2'!H626</f>
        <v>7.88</v>
      </c>
      <c r="F629" s="94">
        <f>'F4.2'!T626</f>
        <v>0</v>
      </c>
      <c r="G629" s="94">
        <f>'F4.2'!AN626</f>
        <v>0</v>
      </c>
      <c r="H629" s="94">
        <f t="shared" si="40"/>
        <v>0</v>
      </c>
      <c r="I629" s="94">
        <f>'F4.2'!U626</f>
        <v>0</v>
      </c>
      <c r="J629" s="94">
        <f>'F4.2'!AO626</f>
        <v>0</v>
      </c>
      <c r="K629" s="94"/>
      <c r="L629" s="94"/>
      <c r="M629" s="94">
        <f t="shared" si="41"/>
        <v>0</v>
      </c>
      <c r="N629" s="94">
        <f t="shared" si="42"/>
        <v>0</v>
      </c>
    </row>
    <row r="630" spans="1:14" s="57" customFormat="1" ht="15.75" hidden="1" outlineLevel="1" x14ac:dyDescent="0.25">
      <c r="A630" s="25">
        <f>'F4.2'!A627</f>
        <v>18</v>
      </c>
      <c r="B630" s="26" t="str">
        <f>'F4.2'!B627</f>
        <v>Ash bund peripheral road</v>
      </c>
      <c r="C630" s="29">
        <f>'F4.2'!D627</f>
        <v>0</v>
      </c>
      <c r="D630" s="69" t="str">
        <f>IF('F4.2'!F627=0,"-",'F4.2'!F627)</f>
        <v>-</v>
      </c>
      <c r="E630" s="28">
        <f>'F4.2'!H627</f>
        <v>120</v>
      </c>
      <c r="F630" s="94">
        <f>'F4.2'!T627</f>
        <v>0</v>
      </c>
      <c r="G630" s="94">
        <f>'F4.2'!AN627</f>
        <v>0</v>
      </c>
      <c r="H630" s="94">
        <f t="shared" si="40"/>
        <v>0</v>
      </c>
      <c r="I630" s="94">
        <f>'F4.2'!U627</f>
        <v>0</v>
      </c>
      <c r="J630" s="94">
        <f>'F4.2'!AO627</f>
        <v>0</v>
      </c>
      <c r="K630" s="94"/>
      <c r="L630" s="94"/>
      <c r="M630" s="94">
        <f t="shared" si="41"/>
        <v>0</v>
      </c>
      <c r="N630" s="94">
        <f t="shared" si="42"/>
        <v>0</v>
      </c>
    </row>
    <row r="631" spans="1:14" s="57" customFormat="1" ht="15.75" hidden="1" outlineLevel="1" x14ac:dyDescent="0.25">
      <c r="A631" s="169">
        <f>'F4.2'!A628</f>
        <v>0</v>
      </c>
      <c r="B631" s="169" t="str">
        <f>'F4.2'!B628</f>
        <v>Ash bund peripheral road</v>
      </c>
      <c r="C631" s="29">
        <f>'F4.2'!D628</f>
        <v>0</v>
      </c>
      <c r="D631" s="69" t="str">
        <f>IF('F4.2'!F628=0,"-",'F4.2'!F628)</f>
        <v>-</v>
      </c>
      <c r="E631" s="28">
        <f>'F4.2'!H628</f>
        <v>120</v>
      </c>
      <c r="F631" s="94">
        <f>'F4.2'!T628</f>
        <v>0</v>
      </c>
      <c r="G631" s="94">
        <f>'F4.2'!AN628</f>
        <v>0</v>
      </c>
      <c r="H631" s="94">
        <f t="shared" si="40"/>
        <v>0</v>
      </c>
      <c r="I631" s="94">
        <f>'F4.2'!U628</f>
        <v>0</v>
      </c>
      <c r="J631" s="94">
        <f>'F4.2'!AO628</f>
        <v>0</v>
      </c>
      <c r="K631" s="94"/>
      <c r="L631" s="94"/>
      <c r="M631" s="94">
        <f t="shared" si="41"/>
        <v>0</v>
      </c>
      <c r="N631" s="94">
        <f t="shared" si="42"/>
        <v>0</v>
      </c>
    </row>
    <row r="632" spans="1:14" s="57" customFormat="1" ht="15.75" hidden="1" outlineLevel="1" x14ac:dyDescent="0.25">
      <c r="A632" s="25">
        <f>'F4.2'!A629</f>
        <v>19</v>
      </c>
      <c r="B632" s="26" t="str">
        <f>'F4.2'!B629</f>
        <v>Construction of peripheral nallah</v>
      </c>
      <c r="C632" s="29">
        <f>'F4.2'!D629</f>
        <v>0</v>
      </c>
      <c r="D632" s="69" t="str">
        <f>IF('F4.2'!F629=0,"-",'F4.2'!F629)</f>
        <v>-</v>
      </c>
      <c r="E632" s="28">
        <f>'F4.2'!H629</f>
        <v>100</v>
      </c>
      <c r="F632" s="94">
        <f>'F4.2'!T629</f>
        <v>0</v>
      </c>
      <c r="G632" s="94">
        <f>'F4.2'!AN629</f>
        <v>0</v>
      </c>
      <c r="H632" s="94">
        <f t="shared" si="40"/>
        <v>0</v>
      </c>
      <c r="I632" s="94">
        <f>'F4.2'!U629</f>
        <v>0</v>
      </c>
      <c r="J632" s="94">
        <f>'F4.2'!AO629</f>
        <v>0</v>
      </c>
      <c r="K632" s="94"/>
      <c r="L632" s="94"/>
      <c r="M632" s="94">
        <f t="shared" si="41"/>
        <v>0</v>
      </c>
      <c r="N632" s="94">
        <f t="shared" si="42"/>
        <v>0</v>
      </c>
    </row>
    <row r="633" spans="1:14" s="57" customFormat="1" ht="15.75" hidden="1" outlineLevel="1" x14ac:dyDescent="0.25">
      <c r="A633" s="169">
        <f>'F4.2'!A630</f>
        <v>0</v>
      </c>
      <c r="B633" s="169" t="str">
        <f>'F4.2'!B630</f>
        <v>Construction of peripheral nallah</v>
      </c>
      <c r="C633" s="29">
        <f>'F4.2'!D630</f>
        <v>0</v>
      </c>
      <c r="D633" s="69" t="str">
        <f>IF('F4.2'!F630=0,"-",'F4.2'!F630)</f>
        <v>-</v>
      </c>
      <c r="E633" s="28">
        <f>'F4.2'!H630</f>
        <v>100</v>
      </c>
      <c r="F633" s="94">
        <f>'F4.2'!T630</f>
        <v>0</v>
      </c>
      <c r="G633" s="94">
        <f>'F4.2'!AN630</f>
        <v>0</v>
      </c>
      <c r="H633" s="94">
        <f t="shared" si="40"/>
        <v>0</v>
      </c>
      <c r="I633" s="94">
        <f>'F4.2'!U630</f>
        <v>0</v>
      </c>
      <c r="J633" s="94">
        <f>'F4.2'!AO630</f>
        <v>0</v>
      </c>
      <c r="K633" s="94"/>
      <c r="L633" s="94"/>
      <c r="M633" s="94">
        <f t="shared" si="41"/>
        <v>0</v>
      </c>
      <c r="N633" s="94">
        <f t="shared" si="42"/>
        <v>0</v>
      </c>
    </row>
    <row r="634" spans="1:14" s="57" customFormat="1" ht="15.75" hidden="1" outlineLevel="1" x14ac:dyDescent="0.25">
      <c r="A634" s="25">
        <f>'F4.2'!A631</f>
        <v>20</v>
      </c>
      <c r="B634" s="26" t="str">
        <f>'F4.2'!B631</f>
        <v>Construction of concrete Roads with drains at colony</v>
      </c>
      <c r="C634" s="29">
        <f>'F4.2'!D631</f>
        <v>0</v>
      </c>
      <c r="D634" s="69" t="str">
        <f>IF('F4.2'!F631=0,"-",'F4.2'!F631)</f>
        <v>-</v>
      </c>
      <c r="E634" s="28">
        <f>'F4.2'!H631</f>
        <v>110</v>
      </c>
      <c r="F634" s="94">
        <f>'F4.2'!T631</f>
        <v>0</v>
      </c>
      <c r="G634" s="94">
        <f>'F4.2'!AN631</f>
        <v>0</v>
      </c>
      <c r="H634" s="94">
        <f t="shared" si="40"/>
        <v>0</v>
      </c>
      <c r="I634" s="94">
        <f>'F4.2'!U631</f>
        <v>0</v>
      </c>
      <c r="J634" s="94">
        <f>'F4.2'!AO631</f>
        <v>0</v>
      </c>
      <c r="K634" s="94"/>
      <c r="L634" s="94"/>
      <c r="M634" s="94">
        <f t="shared" si="41"/>
        <v>0</v>
      </c>
      <c r="N634" s="94">
        <f t="shared" si="42"/>
        <v>0</v>
      </c>
    </row>
    <row r="635" spans="1:14" s="57" customFormat="1" ht="15.75" hidden="1" outlineLevel="1" x14ac:dyDescent="0.25">
      <c r="A635" s="169">
        <f>'F4.2'!A632</f>
        <v>0</v>
      </c>
      <c r="B635" s="169" t="str">
        <f>'F4.2'!B632</f>
        <v>Construction of concrete Roads with drains at colony</v>
      </c>
      <c r="C635" s="29">
        <f>'F4.2'!D632</f>
        <v>0</v>
      </c>
      <c r="D635" s="69" t="str">
        <f>IF('F4.2'!F632=0,"-",'F4.2'!F632)</f>
        <v>-</v>
      </c>
      <c r="E635" s="28">
        <f>'F4.2'!H632</f>
        <v>110</v>
      </c>
      <c r="F635" s="94">
        <f>'F4.2'!T632</f>
        <v>0</v>
      </c>
      <c r="G635" s="94">
        <f>'F4.2'!AN632</f>
        <v>0</v>
      </c>
      <c r="H635" s="94">
        <f t="shared" si="40"/>
        <v>0</v>
      </c>
      <c r="I635" s="94">
        <f>'F4.2'!U632</f>
        <v>0</v>
      </c>
      <c r="J635" s="94">
        <f>'F4.2'!AO632</f>
        <v>0</v>
      </c>
      <c r="K635" s="94"/>
      <c r="L635" s="94"/>
      <c r="M635" s="94">
        <f t="shared" si="41"/>
        <v>0</v>
      </c>
      <c r="N635" s="94">
        <f t="shared" si="42"/>
        <v>0</v>
      </c>
    </row>
    <row r="636" spans="1:14" s="57" customFormat="1" ht="15.75" hidden="1" outlineLevel="1" x14ac:dyDescent="0.25">
      <c r="A636" s="25">
        <f>'F4.2'!A633</f>
        <v>21</v>
      </c>
      <c r="B636" s="26" t="str">
        <f>'F4.2'!B633</f>
        <v>Fugitive emisson reduction techniques</v>
      </c>
      <c r="C636" s="29">
        <f>'F4.2'!D633</f>
        <v>0</v>
      </c>
      <c r="D636" s="69" t="str">
        <f>IF('F4.2'!F633=0,"-",'F4.2'!F633)</f>
        <v>-</v>
      </c>
      <c r="E636" s="28">
        <f>'F4.2'!H633</f>
        <v>50</v>
      </c>
      <c r="F636" s="94">
        <f>'F4.2'!T633</f>
        <v>0</v>
      </c>
      <c r="G636" s="94">
        <f>'F4.2'!AN633</f>
        <v>0</v>
      </c>
      <c r="H636" s="94">
        <f t="shared" si="40"/>
        <v>0</v>
      </c>
      <c r="I636" s="94">
        <f>'F4.2'!U633</f>
        <v>0</v>
      </c>
      <c r="J636" s="94">
        <f>'F4.2'!AO633</f>
        <v>0</v>
      </c>
      <c r="K636" s="94"/>
      <c r="L636" s="94"/>
      <c r="M636" s="94">
        <f t="shared" si="41"/>
        <v>0</v>
      </c>
      <c r="N636" s="94">
        <f t="shared" si="42"/>
        <v>0</v>
      </c>
    </row>
    <row r="637" spans="1:14" s="57" customFormat="1" ht="15.75" hidden="1" outlineLevel="1" x14ac:dyDescent="0.25">
      <c r="A637" s="169">
        <f>'F4.2'!A634</f>
        <v>0</v>
      </c>
      <c r="B637" s="169" t="str">
        <f>'F4.2'!B634</f>
        <v>Fugitive emisson reduction schemes</v>
      </c>
      <c r="C637" s="29">
        <f>'F4.2'!D634</f>
        <v>0</v>
      </c>
      <c r="D637" s="69" t="str">
        <f>IF('F4.2'!F634=0,"-",'F4.2'!F634)</f>
        <v>-</v>
      </c>
      <c r="E637" s="28">
        <f>'F4.2'!H634</f>
        <v>50</v>
      </c>
      <c r="F637" s="94">
        <f>'F4.2'!T634</f>
        <v>0</v>
      </c>
      <c r="G637" s="94">
        <f>'F4.2'!AN634</f>
        <v>0</v>
      </c>
      <c r="H637" s="94">
        <f t="shared" si="40"/>
        <v>0</v>
      </c>
      <c r="I637" s="94">
        <f>'F4.2'!U634</f>
        <v>0</v>
      </c>
      <c r="J637" s="94">
        <f>'F4.2'!AO634</f>
        <v>0</v>
      </c>
      <c r="K637" s="94"/>
      <c r="L637" s="94"/>
      <c r="M637" s="94">
        <f t="shared" si="41"/>
        <v>0</v>
      </c>
      <c r="N637" s="94">
        <f t="shared" si="42"/>
        <v>0</v>
      </c>
    </row>
    <row r="638" spans="1:14" s="57" customFormat="1" ht="15.75" hidden="1" outlineLevel="1" x14ac:dyDescent="0.25">
      <c r="A638" s="22">
        <f>'F4.2'!A635</f>
        <v>0</v>
      </c>
      <c r="B638" s="8">
        <f>'F4.2'!B635</f>
        <v>0</v>
      </c>
      <c r="C638" s="22">
        <f>'F4.2'!D635</f>
        <v>0</v>
      </c>
      <c r="D638" s="70" t="str">
        <f>IF('F4.2'!F635=0,"-",'F4.2'!F635)</f>
        <v>-</v>
      </c>
      <c r="E638" s="28">
        <f>'F4.2'!H635</f>
        <v>0</v>
      </c>
      <c r="F638" s="94">
        <f>'F4.2'!T635</f>
        <v>0</v>
      </c>
      <c r="G638" s="94">
        <f>'F4.2'!AN635</f>
        <v>0</v>
      </c>
      <c r="H638" s="94">
        <f t="shared" si="40"/>
        <v>0</v>
      </c>
      <c r="I638" s="94">
        <f>'F4.2'!U635</f>
        <v>0</v>
      </c>
      <c r="J638" s="94">
        <f>'F4.2'!AO635</f>
        <v>0</v>
      </c>
      <c r="K638" s="94"/>
      <c r="L638" s="94"/>
      <c r="M638" s="94">
        <f t="shared" si="41"/>
        <v>0</v>
      </c>
      <c r="N638" s="94">
        <f t="shared" si="42"/>
        <v>0</v>
      </c>
    </row>
    <row r="639" spans="1:14" s="57" customFormat="1" ht="15.75" hidden="1" outlineLevel="1" x14ac:dyDescent="0.25">
      <c r="A639" s="29">
        <f>'F4.2'!A636</f>
        <v>0</v>
      </c>
      <c r="B639" s="65">
        <f>'F4.2'!B636</f>
        <v>0</v>
      </c>
      <c r="C639" s="29">
        <f>'F4.2'!D636</f>
        <v>0</v>
      </c>
      <c r="D639" s="68" t="str">
        <f>IF('F4.2'!F636=0,"-",'F4.2'!F636)</f>
        <v>-</v>
      </c>
      <c r="E639" s="28">
        <f>'F4.2'!H636</f>
        <v>0</v>
      </c>
      <c r="F639" s="94">
        <f>'F4.2'!T636</f>
        <v>0</v>
      </c>
      <c r="G639" s="94">
        <f>'F4.2'!AN636</f>
        <v>0</v>
      </c>
      <c r="H639" s="94">
        <f t="shared" si="40"/>
        <v>0</v>
      </c>
      <c r="I639" s="94">
        <f>'F4.2'!U636</f>
        <v>0</v>
      </c>
      <c r="J639" s="94">
        <f>'F4.2'!AO636</f>
        <v>0</v>
      </c>
      <c r="K639" s="94"/>
      <c r="L639" s="94"/>
      <c r="M639" s="94">
        <f t="shared" si="41"/>
        <v>0</v>
      </c>
      <c r="N639" s="94">
        <f t="shared" si="42"/>
        <v>0</v>
      </c>
    </row>
    <row r="640" spans="1:14" s="57" customFormat="1" ht="15.75" hidden="1" outlineLevel="1" x14ac:dyDescent="0.25">
      <c r="A640" s="219">
        <f>'F4.2'!A637</f>
        <v>0</v>
      </c>
      <c r="B640" s="65">
        <f>'F4.2'!B637</f>
        <v>0</v>
      </c>
      <c r="C640" s="219">
        <f>'F4.2'!D637</f>
        <v>0</v>
      </c>
      <c r="D640" s="117" t="str">
        <f>IF('F4.2'!F637=0,"-",'F4.2'!F637)</f>
        <v>-</v>
      </c>
      <c r="E640" s="28">
        <f>'F4.2'!H637</f>
        <v>0</v>
      </c>
      <c r="F640" s="94">
        <f>'F4.2'!T637</f>
        <v>0</v>
      </c>
      <c r="G640" s="94">
        <f>'F4.2'!AN637</f>
        <v>0</v>
      </c>
      <c r="H640" s="94">
        <f t="shared" si="40"/>
        <v>0</v>
      </c>
      <c r="I640" s="94">
        <f>'F4.2'!U637</f>
        <v>0</v>
      </c>
      <c r="J640" s="94">
        <f>'F4.2'!AO637</f>
        <v>0</v>
      </c>
      <c r="K640" s="94"/>
      <c r="L640" s="94"/>
      <c r="M640" s="94">
        <f t="shared" si="41"/>
        <v>0</v>
      </c>
      <c r="N640" s="94">
        <f t="shared" si="42"/>
        <v>0</v>
      </c>
    </row>
    <row r="641" spans="1:14" s="57" customFormat="1" ht="15.75" hidden="1" outlineLevel="1" x14ac:dyDescent="0.25">
      <c r="A641" s="109">
        <f>'F4.2'!A638</f>
        <v>0</v>
      </c>
      <c r="B641" s="84" t="str">
        <f>'F4.2'!B638</f>
        <v>B) Non-DPR Schemes</v>
      </c>
      <c r="C641" s="109">
        <f>'F4.2'!D638</f>
        <v>0</v>
      </c>
      <c r="D641" s="117" t="str">
        <f>IF('F4.2'!F638=0,"-",'F4.2'!F638)</f>
        <v>-</v>
      </c>
      <c r="E641" s="28">
        <f>'F4.2'!H638</f>
        <v>0</v>
      </c>
      <c r="F641" s="94">
        <f>'F4.2'!T638</f>
        <v>0</v>
      </c>
      <c r="G641" s="94">
        <f>'F4.2'!AN638</f>
        <v>0</v>
      </c>
      <c r="H641" s="94">
        <f t="shared" si="40"/>
        <v>0</v>
      </c>
      <c r="I641" s="94">
        <f>'F4.2'!U638</f>
        <v>0</v>
      </c>
      <c r="J641" s="94">
        <f>'F4.2'!AO638</f>
        <v>0</v>
      </c>
      <c r="K641" s="94"/>
      <c r="L641" s="94"/>
      <c r="M641" s="94">
        <f t="shared" si="41"/>
        <v>0</v>
      </c>
      <c r="N641" s="94">
        <f t="shared" si="42"/>
        <v>0</v>
      </c>
    </row>
    <row r="642" spans="1:14" s="57" customFormat="1" ht="15.75" hidden="1" outlineLevel="1" x14ac:dyDescent="0.25">
      <c r="A642" s="29">
        <f>'F4.2'!A639</f>
        <v>1</v>
      </c>
      <c r="B642" s="169" t="str">
        <f>'F4.2'!B639</f>
        <v>GENERAL ASSET</v>
      </c>
      <c r="C642" s="29">
        <f>'F4.2'!D639</f>
        <v>0</v>
      </c>
      <c r="D642" s="69" t="str">
        <f>IF('F4.2'!F639=0,"-",'F4.2'!F639)</f>
        <v>-</v>
      </c>
      <c r="E642" s="28">
        <f>'F4.2'!H639</f>
        <v>20</v>
      </c>
      <c r="F642" s="94">
        <f>'F4.2'!T639</f>
        <v>4.0730226179999995</v>
      </c>
      <c r="G642" s="94">
        <f>'F4.2'!AN639</f>
        <v>4.0730226179999995</v>
      </c>
      <c r="H642" s="94">
        <f t="shared" si="40"/>
        <v>0</v>
      </c>
      <c r="I642" s="94">
        <f>'F4.2'!U639</f>
        <v>1.3031580909999998</v>
      </c>
      <c r="J642" s="94">
        <f>'F4.2'!AO639</f>
        <v>1.3031580909999998</v>
      </c>
      <c r="K642" s="94"/>
      <c r="L642" s="94"/>
      <c r="M642" s="94">
        <f t="shared" si="41"/>
        <v>1.3031580909999998</v>
      </c>
      <c r="N642" s="94">
        <f t="shared" si="42"/>
        <v>0</v>
      </c>
    </row>
    <row r="643" spans="1:14" s="57" customFormat="1" ht="15.75" hidden="1" outlineLevel="1" x14ac:dyDescent="0.25">
      <c r="A643" s="29">
        <f>'F4.2'!A640</f>
        <v>2</v>
      </c>
      <c r="B643" s="169" t="str">
        <f>'F4.2'!B640</f>
        <v>M/S GEO-MILLER arbitration amount</v>
      </c>
      <c r="C643" s="29">
        <f>'F4.2'!D640</f>
        <v>0</v>
      </c>
      <c r="D643" s="69" t="str">
        <f>IF('F4.2'!F640=0,"-",'F4.2'!F640)</f>
        <v>-</v>
      </c>
      <c r="E643" s="28">
        <f>'F4.2'!H640</f>
        <v>1.3764700000000001</v>
      </c>
      <c r="F643" s="94">
        <f>'F4.2'!T640</f>
        <v>0.68823500000000004</v>
      </c>
      <c r="G643" s="94">
        <f>'F4.2'!AN640</f>
        <v>0</v>
      </c>
      <c r="H643" s="94">
        <f t="shared" si="40"/>
        <v>0.68823500000000004</v>
      </c>
      <c r="I643" s="94">
        <f>'F4.2'!U640</f>
        <v>0</v>
      </c>
      <c r="J643" s="94">
        <f>'F4.2'!AO640</f>
        <v>0.68823500000000004</v>
      </c>
      <c r="K643" s="94"/>
      <c r="L643" s="94"/>
      <c r="M643" s="94">
        <f t="shared" si="41"/>
        <v>0.68823500000000004</v>
      </c>
      <c r="N643" s="94">
        <f t="shared" si="42"/>
        <v>0</v>
      </c>
    </row>
    <row r="644" spans="1:14" s="57" customFormat="1" ht="15.75" hidden="1" outlineLevel="1" x14ac:dyDescent="0.25">
      <c r="A644" s="29">
        <f>'F4.2'!A641</f>
        <v>3</v>
      </c>
      <c r="B644" s="169" t="str">
        <f>'F4.2'!B641</f>
        <v xml:space="preserve"> CM Reject Handling Sys Macawber Breakey</v>
      </c>
      <c r="C644" s="29">
        <f>'F4.2'!D641</f>
        <v>0</v>
      </c>
      <c r="D644" s="69" t="str">
        <f>IF('F4.2'!F641=0,"-",'F4.2'!F641)</f>
        <v>-</v>
      </c>
      <c r="E644" s="28">
        <f>'F4.2'!H641</f>
        <v>3.1821571</v>
      </c>
      <c r="F644" s="94">
        <f>'F4.2'!T641</f>
        <v>3.1821571</v>
      </c>
      <c r="G644" s="94">
        <f>'F4.2'!AN641</f>
        <v>0</v>
      </c>
      <c r="H644" s="94">
        <f t="shared" si="40"/>
        <v>3.1821571</v>
      </c>
      <c r="I644" s="94">
        <f>'F4.2'!U641</f>
        <v>-3.1821571</v>
      </c>
      <c r="J644" s="94">
        <f>'F4.2'!AO641</f>
        <v>0</v>
      </c>
      <c r="K644" s="94"/>
      <c r="L644" s="94"/>
      <c r="M644" s="94">
        <f t="shared" si="41"/>
        <v>0</v>
      </c>
      <c r="N644" s="94">
        <f t="shared" si="42"/>
        <v>0</v>
      </c>
    </row>
    <row r="645" spans="1:14" s="57" customFormat="1" ht="63" hidden="1" outlineLevel="1" x14ac:dyDescent="0.25">
      <c r="A645" s="29">
        <f>'F4.2'!A642</f>
        <v>4</v>
      </c>
      <c r="B645" s="169" t="str">
        <f>'F4.2'!B642</f>
        <v xml:space="preserve">Work of Design, Engineering, manufacturing, supply, erection &amp;  commissioning of interconnection conveyor belt Elecon stack yard of CHPA of U-3 &amp; U-4 to Belt Conveyor 105-A/B at CHP-B of Unit 5, 6 &amp; 7 at CSTPS Chandrapur ((Non-DPR) </v>
      </c>
      <c r="C645" s="29">
        <f>'F4.2'!D642</f>
        <v>0</v>
      </c>
      <c r="D645" s="69" t="str">
        <f>IF('F4.2'!F642=0,"-",'F4.2'!F642)</f>
        <v>-</v>
      </c>
      <c r="E645" s="28">
        <f>'F4.2'!H642</f>
        <v>4.8622366000000001</v>
      </c>
      <c r="F645" s="94">
        <f>'F4.2'!T642</f>
        <v>0</v>
      </c>
      <c r="G645" s="94">
        <f>'F4.2'!AN642</f>
        <v>0</v>
      </c>
      <c r="H645" s="94">
        <f t="shared" si="40"/>
        <v>0</v>
      </c>
      <c r="I645" s="94">
        <f>'F4.2'!U642</f>
        <v>4.8622366000000001</v>
      </c>
      <c r="J645" s="94">
        <f>'F4.2'!AO642</f>
        <v>4.8622366000000001</v>
      </c>
      <c r="K645" s="94"/>
      <c r="L645" s="94"/>
      <c r="M645" s="94">
        <f t="shared" si="41"/>
        <v>4.8622366000000001</v>
      </c>
      <c r="N645" s="94">
        <f t="shared" si="42"/>
        <v>0</v>
      </c>
    </row>
    <row r="646" spans="1:14" s="57" customFormat="1" ht="47.25" hidden="1" outlineLevel="1" x14ac:dyDescent="0.25">
      <c r="A646" s="29">
        <f>'F4.2'!A643</f>
        <v>5</v>
      </c>
      <c r="B646" s="169" t="str">
        <f>'F4.2'!B643</f>
        <v>Non Dpr The Work of Upgradation/Renovation of Track Hopper Unloading Conveyor system with allied works in CHPB of Unit-5, 6&amp;7 at CSTPS Chandrapur</v>
      </c>
      <c r="C646" s="29">
        <f>'F4.2'!D643</f>
        <v>0</v>
      </c>
      <c r="D646" s="69" t="str">
        <f>IF('F4.2'!F643=0,"-",'F4.2'!F643)</f>
        <v>-</v>
      </c>
      <c r="E646" s="28">
        <f>'F4.2'!H643</f>
        <v>4.7420485000000001</v>
      </c>
      <c r="F646" s="94">
        <f>'F4.2'!T643</f>
        <v>0</v>
      </c>
      <c r="G646" s="94">
        <f>'F4.2'!AN643</f>
        <v>0</v>
      </c>
      <c r="H646" s="94">
        <f t="shared" si="40"/>
        <v>0</v>
      </c>
      <c r="I646" s="94">
        <f>'F4.2'!U643</f>
        <v>4.7420485000000001</v>
      </c>
      <c r="J646" s="94">
        <f>'F4.2'!AO643</f>
        <v>4.7420485000000001</v>
      </c>
      <c r="K646" s="94"/>
      <c r="L646" s="94"/>
      <c r="M646" s="94">
        <f t="shared" si="41"/>
        <v>4.7420485000000001</v>
      </c>
      <c r="N646" s="94">
        <f t="shared" si="42"/>
        <v>0</v>
      </c>
    </row>
    <row r="647" spans="1:14" s="57" customFormat="1" ht="47.25" hidden="1" outlineLevel="1" x14ac:dyDescent="0.25">
      <c r="A647" s="29">
        <f>'F4.2'!A644</f>
        <v>6</v>
      </c>
      <c r="B647" s="169" t="str">
        <f>'F4.2'!B644</f>
        <v>Non DPR scheme for “The Work of Upgradation of Belt Conveyor 107A/B by replacement of conveyor deck structure with allied works in CHPB of Unit-5, 6&amp;7 at CSTPS Chandrapur</v>
      </c>
      <c r="C647" s="29">
        <f>'F4.2'!D644</f>
        <v>0</v>
      </c>
      <c r="D647" s="69" t="str">
        <f>IF('F4.2'!F644=0,"-",'F4.2'!F644)</f>
        <v>-</v>
      </c>
      <c r="E647" s="28">
        <f>'F4.2'!H644</f>
        <v>4.51</v>
      </c>
      <c r="F647" s="94">
        <f>'F4.2'!T644</f>
        <v>2.2542719999999998</v>
      </c>
      <c r="G647" s="94">
        <f>'F4.2'!AN644</f>
        <v>0</v>
      </c>
      <c r="H647" s="94">
        <f t="shared" si="40"/>
        <v>2.2542719999999998</v>
      </c>
      <c r="I647" s="94">
        <f>'F4.2'!U644</f>
        <v>2.2542719999999998</v>
      </c>
      <c r="J647" s="94">
        <f>'F4.2'!AO644</f>
        <v>4.5085439999999997</v>
      </c>
      <c r="K647" s="94"/>
      <c r="L647" s="94"/>
      <c r="M647" s="94">
        <f t="shared" si="41"/>
        <v>4.5085439999999997</v>
      </c>
      <c r="N647" s="94">
        <f t="shared" si="42"/>
        <v>0</v>
      </c>
    </row>
    <row r="648" spans="1:14" s="57" customFormat="1" ht="47.25" hidden="1" outlineLevel="1" x14ac:dyDescent="0.25">
      <c r="A648" s="29">
        <f>'F4.2'!A645</f>
        <v>7</v>
      </c>
      <c r="B648" s="169" t="str">
        <f>'F4.2'!B645</f>
        <v>Non-DPR: Supply, installation &amp; commissioning of oil cooled over band magnetic separators for various conveyor belts of CHP-B &amp; CHP-C, CSTPS, Chandrapur</v>
      </c>
      <c r="C648" s="29">
        <f>'F4.2'!D645</f>
        <v>0</v>
      </c>
      <c r="D648" s="69" t="str">
        <f>IF('F4.2'!F645=0,"-",'F4.2'!F645)</f>
        <v>-</v>
      </c>
      <c r="E648" s="28">
        <f>'F4.2'!H645</f>
        <v>3.45</v>
      </c>
      <c r="F648" s="94">
        <f>'F4.2'!T645</f>
        <v>0</v>
      </c>
      <c r="G648" s="94">
        <f>'F4.2'!AN645</f>
        <v>0</v>
      </c>
      <c r="H648" s="94">
        <f t="shared" si="40"/>
        <v>0</v>
      </c>
      <c r="I648" s="94">
        <f>'F4.2'!U645</f>
        <v>3.4450571999999999</v>
      </c>
      <c r="J648" s="94">
        <f>'F4.2'!AO645</f>
        <v>3.4450571999999999</v>
      </c>
      <c r="K648" s="94"/>
      <c r="L648" s="94"/>
      <c r="M648" s="94">
        <f t="shared" si="41"/>
        <v>3.4450571999999999</v>
      </c>
      <c r="N648" s="94">
        <f t="shared" si="42"/>
        <v>0</v>
      </c>
    </row>
    <row r="649" spans="1:14" s="57" customFormat="1" ht="78.75" hidden="1" outlineLevel="1" x14ac:dyDescent="0.25">
      <c r="A649" s="29">
        <f>'F4.2'!A646</f>
        <v>8</v>
      </c>
      <c r="B649" s="169" t="str">
        <f>'F4.2'!B646</f>
        <v>Various preventive works to avoid Tiger movement and animals in CSTPS colony premises Up-gradation od existing periphery compound wall by avoiding barbed wire and concertina fencing and allied works in the colony at CSTPS, Chandrapur</v>
      </c>
      <c r="C649" s="29">
        <f>'F4.2'!D646</f>
        <v>0</v>
      </c>
      <c r="D649" s="69" t="str">
        <f>IF('F4.2'!F646=0,"-",'F4.2'!F646)</f>
        <v>-</v>
      </c>
      <c r="E649" s="28">
        <f>'F4.2'!H646</f>
        <v>6.41</v>
      </c>
      <c r="F649" s="94">
        <f>'F4.2'!T646</f>
        <v>0</v>
      </c>
      <c r="G649" s="94">
        <f>'F4.2'!AN646</f>
        <v>0</v>
      </c>
      <c r="H649" s="94">
        <f t="shared" si="40"/>
        <v>0</v>
      </c>
      <c r="I649" s="94">
        <f>'F4.2'!U646</f>
        <v>0.81083681100000005</v>
      </c>
      <c r="J649" s="94">
        <f>'F4.2'!AO646</f>
        <v>0</v>
      </c>
      <c r="K649" s="94"/>
      <c r="L649" s="94"/>
      <c r="M649" s="94">
        <f t="shared" si="41"/>
        <v>0</v>
      </c>
      <c r="N649" s="94">
        <f t="shared" si="42"/>
        <v>0.81083681100000005</v>
      </c>
    </row>
    <row r="650" spans="1:14" s="57" customFormat="1" ht="47.25" hidden="1" outlineLevel="1" x14ac:dyDescent="0.25">
      <c r="A650" s="29">
        <f>'F4.2'!A647</f>
        <v>9</v>
      </c>
      <c r="B650" s="169" t="str">
        <f>'F4.2'!B647</f>
        <v>Repairing, revamping and modification of existing alarm and protection system from fire and providing rapid extinguishing CA system at 500 MW Unit # 5 &amp; 6 CSTPS</v>
      </c>
      <c r="C650" s="29">
        <f>'F4.2'!D647</f>
        <v>0</v>
      </c>
      <c r="D650" s="69" t="str">
        <f>IF('F4.2'!F647=0,"-",'F4.2'!F647)</f>
        <v>-</v>
      </c>
      <c r="E650" s="28">
        <f>'F4.2'!H647</f>
        <v>7.95</v>
      </c>
      <c r="F650" s="94">
        <f>'F4.2'!T647</f>
        <v>2.5032657999999999</v>
      </c>
      <c r="G650" s="94">
        <f>'F4.2'!AN647</f>
        <v>0</v>
      </c>
      <c r="H650" s="94">
        <f t="shared" si="40"/>
        <v>2.5032657999999999</v>
      </c>
      <c r="I650" s="94">
        <f>'F4.2'!U647</f>
        <v>4.5199579999999999</v>
      </c>
      <c r="J650" s="94">
        <f>'F4.2'!AO647</f>
        <v>0</v>
      </c>
      <c r="K650" s="94"/>
      <c r="L650" s="94"/>
      <c r="M650" s="94">
        <f t="shared" si="41"/>
        <v>0</v>
      </c>
      <c r="N650" s="94">
        <f t="shared" si="42"/>
        <v>7.0232238000000002</v>
      </c>
    </row>
    <row r="651" spans="1:14" s="57" customFormat="1" ht="63" hidden="1" outlineLevel="1" x14ac:dyDescent="0.25">
      <c r="A651" s="29">
        <f>'F4.2'!A648</f>
        <v>10</v>
      </c>
      <c r="B651" s="226" t="str">
        <f>'F4.2'!B648</f>
        <v>NON-Detailed Project Report for the Work of Upgradation/Renovation of Crusher House of CHPB of Unit-5, 6&amp;7 at CSTPS Chandrapur (benefit U-8,9 by short conveyor coal stacking in catering emergency)</v>
      </c>
      <c r="C651" s="29">
        <f>'F4.2'!D648</f>
        <v>0</v>
      </c>
      <c r="D651" s="69" t="str">
        <f>IF('F4.2'!F648=0,"-",'F4.2'!F648)</f>
        <v>-</v>
      </c>
      <c r="E651" s="28">
        <f>'F4.2'!H648</f>
        <v>4.7</v>
      </c>
      <c r="F651" s="94">
        <f>'F4.2'!T648</f>
        <v>0</v>
      </c>
      <c r="G651" s="94">
        <f>'F4.2'!AN648</f>
        <v>0</v>
      </c>
      <c r="H651" s="94">
        <f t="shared" si="40"/>
        <v>0</v>
      </c>
      <c r="I651" s="94">
        <f>'F4.2'!U648</f>
        <v>0.91373035999999996</v>
      </c>
      <c r="J651" s="94">
        <f>'F4.2'!AO648</f>
        <v>0</v>
      </c>
      <c r="K651" s="94"/>
      <c r="L651" s="94"/>
      <c r="M651" s="94">
        <f t="shared" si="41"/>
        <v>0</v>
      </c>
      <c r="N651" s="94">
        <f t="shared" si="42"/>
        <v>0.91373035999999996</v>
      </c>
    </row>
    <row r="652" spans="1:14" s="57" customFormat="1" ht="47.25" hidden="1" outlineLevel="1" x14ac:dyDescent="0.25">
      <c r="A652" s="29">
        <f>'F4.2'!A649</f>
        <v>11</v>
      </c>
      <c r="B652" s="169" t="str">
        <f>'F4.2'!B649</f>
        <v>Work of Up-gradation/Renovation of Bunkering Conveyor system with allied works in CHPA of Unit-3&amp;4 at CSTPS Chandrapur</v>
      </c>
      <c r="C652" s="29">
        <f>'F4.2'!D649</f>
        <v>0</v>
      </c>
      <c r="D652" s="69" t="str">
        <f>IF('F4.2'!F649=0,"-",'F4.2'!F649)</f>
        <v>-</v>
      </c>
      <c r="E652" s="28">
        <f>'F4.2'!H649</f>
        <v>4.6024180000000001</v>
      </c>
      <c r="F652" s="94">
        <f>'F4.2'!T649</f>
        <v>0</v>
      </c>
      <c r="G652" s="94">
        <f>'F4.2'!AN649</f>
        <v>0</v>
      </c>
      <c r="H652" s="94">
        <f t="shared" si="40"/>
        <v>0</v>
      </c>
      <c r="I652" s="94">
        <f>'F4.2'!U649</f>
        <v>2.301418</v>
      </c>
      <c r="J652" s="94">
        <f>'F4.2'!AO649</f>
        <v>0</v>
      </c>
      <c r="K652" s="94"/>
      <c r="L652" s="94"/>
      <c r="M652" s="94">
        <f t="shared" si="41"/>
        <v>0</v>
      </c>
      <c r="N652" s="94">
        <f t="shared" si="42"/>
        <v>2.301418</v>
      </c>
    </row>
    <row r="653" spans="1:14" s="57" customFormat="1" ht="47.25" hidden="1" outlineLevel="1" x14ac:dyDescent="0.25">
      <c r="A653" s="29">
        <f>'F4.2'!A650</f>
        <v>12</v>
      </c>
      <c r="B653" s="169" t="str">
        <f>'F4.2'!B650</f>
        <v>Non-Detailed Project Report for the up-gradation of existing belt type gravimetric coal feeders to gravimetric rotary weigh coal feeders of unit- 7, at CSTPS, Chandrapur</v>
      </c>
      <c r="C653" s="29">
        <f>'F4.2'!D650</f>
        <v>0</v>
      </c>
      <c r="D653" s="69" t="str">
        <f>IF('F4.2'!F650=0,"-",'F4.2'!F650)</f>
        <v>-</v>
      </c>
      <c r="E653" s="28">
        <f>'F4.2'!H650</f>
        <v>7.2510000000000003</v>
      </c>
      <c r="F653" s="94">
        <f>'F4.2'!T650</f>
        <v>0</v>
      </c>
      <c r="G653" s="94">
        <f>'F4.2'!AN650</f>
        <v>0</v>
      </c>
      <c r="H653" s="94">
        <f t="shared" si="40"/>
        <v>0</v>
      </c>
      <c r="I653" s="94">
        <f>'F4.2'!U650</f>
        <v>0</v>
      </c>
      <c r="J653" s="94">
        <f>'F4.2'!AO650</f>
        <v>0</v>
      </c>
      <c r="K653" s="94"/>
      <c r="L653" s="94"/>
      <c r="M653" s="94">
        <f t="shared" si="41"/>
        <v>0</v>
      </c>
      <c r="N653" s="94">
        <f t="shared" si="42"/>
        <v>0</v>
      </c>
    </row>
    <row r="654" spans="1:14" s="57" customFormat="1" ht="31.5" hidden="1" outlineLevel="1" x14ac:dyDescent="0.25">
      <c r="A654" s="29">
        <f>'F4.2'!A651</f>
        <v>14</v>
      </c>
      <c r="B654" s="169" t="str">
        <f>'F4.2'!B651</f>
        <v>Non DPR scheme for the procurement of Girth Gear Assembly for BBD-4772 coal mill unit-7</v>
      </c>
      <c r="C654" s="29">
        <f>'F4.2'!D651</f>
        <v>0</v>
      </c>
      <c r="D654" s="69" t="str">
        <f>IF('F4.2'!F651=0,"-",'F4.2'!F651)</f>
        <v>-</v>
      </c>
      <c r="E654" s="28">
        <f>'F4.2'!H651</f>
        <v>5.27</v>
      </c>
      <c r="F654" s="94">
        <f>'F4.2'!T651</f>
        <v>0</v>
      </c>
      <c r="G654" s="94">
        <f>'F4.2'!AN651</f>
        <v>0</v>
      </c>
      <c r="H654" s="94">
        <f t="shared" si="40"/>
        <v>0</v>
      </c>
      <c r="I654" s="94">
        <f>'F4.2'!U651</f>
        <v>0</v>
      </c>
      <c r="J654" s="94">
        <f>'F4.2'!AO651</f>
        <v>0</v>
      </c>
      <c r="K654" s="94"/>
      <c r="L654" s="94"/>
      <c r="M654" s="94">
        <f t="shared" si="41"/>
        <v>0</v>
      </c>
      <c r="N654" s="94">
        <f t="shared" si="42"/>
        <v>0</v>
      </c>
    </row>
    <row r="655" spans="1:14" s="57" customFormat="1" ht="63" hidden="1" outlineLevel="1" x14ac:dyDescent="0.25">
      <c r="A655" s="29">
        <f>'F4.2'!A652</f>
        <v>15</v>
      </c>
      <c r="B655" s="169" t="str">
        <f>'F4.2'!B652</f>
        <v>Non DPR Supply of Sub-Assemblies for KBL -make Auxiliary cooling water pump, Model BHR-70 &amp; BHR 60-30 deg. installed at Auxiliary cooling water system of U- 5 to 7 at ODP-II, CSTPS, Chandrapur.</v>
      </c>
      <c r="C655" s="29">
        <f>'F4.2'!D652</f>
        <v>0</v>
      </c>
      <c r="D655" s="69" t="str">
        <f>IF('F4.2'!F652=0,"-",'F4.2'!F652)</f>
        <v>-</v>
      </c>
      <c r="E655" s="28">
        <f>'F4.2'!H652</f>
        <v>5.61</v>
      </c>
      <c r="F655" s="94">
        <f>'F4.2'!T652</f>
        <v>0</v>
      </c>
      <c r="G655" s="94">
        <f>'F4.2'!AN652</f>
        <v>0</v>
      </c>
      <c r="H655" s="94">
        <f t="shared" si="40"/>
        <v>0</v>
      </c>
      <c r="I655" s="94">
        <f>'F4.2'!U652</f>
        <v>0</v>
      </c>
      <c r="J655" s="94">
        <f>'F4.2'!AO652</f>
        <v>0</v>
      </c>
      <c r="K655" s="94"/>
      <c r="L655" s="94"/>
      <c r="M655" s="94">
        <f t="shared" si="41"/>
        <v>0</v>
      </c>
      <c r="N655" s="94">
        <f t="shared" si="42"/>
        <v>0</v>
      </c>
    </row>
    <row r="656" spans="1:14" s="57" customFormat="1" ht="47.25" hidden="1" outlineLevel="1" x14ac:dyDescent="0.25">
      <c r="A656" s="29">
        <f>'F4.2'!A653</f>
        <v>16</v>
      </c>
      <c r="B656" s="169" t="str">
        <f>'F4.2'!B653</f>
        <v>Procurement of Primary and Secondary Air Pre-heater Baskets for Unit-5, Chandrapur STPS, 500MW through OEM basis from M/s. BHEL</v>
      </c>
      <c r="C656" s="29">
        <f>'F4.2'!D653</f>
        <v>0</v>
      </c>
      <c r="D656" s="69" t="str">
        <f>IF('F4.2'!F653=0,"-",'F4.2'!F653)</f>
        <v>-</v>
      </c>
      <c r="E656" s="28">
        <f>'F4.2'!H653</f>
        <v>9.09</v>
      </c>
      <c r="F656" s="94">
        <f>'F4.2'!T653</f>
        <v>0</v>
      </c>
      <c r="G656" s="94">
        <f>'F4.2'!AN653</f>
        <v>0</v>
      </c>
      <c r="H656" s="94">
        <f t="shared" si="40"/>
        <v>0</v>
      </c>
      <c r="I656" s="94">
        <f>'F4.2'!U653</f>
        <v>0</v>
      </c>
      <c r="J656" s="94">
        <f>'F4.2'!AO653</f>
        <v>0</v>
      </c>
      <c r="K656" s="94"/>
      <c r="L656" s="94"/>
      <c r="M656" s="94">
        <f t="shared" si="41"/>
        <v>0</v>
      </c>
      <c r="N656" s="94">
        <f t="shared" si="42"/>
        <v>0</v>
      </c>
    </row>
    <row r="657" spans="1:14" s="57" customFormat="1" ht="47.25" hidden="1" outlineLevel="1" x14ac:dyDescent="0.25">
      <c r="A657" s="29">
        <f>'F4.2'!A654</f>
        <v>17</v>
      </c>
      <c r="B657" s="169" t="str">
        <f>'F4.2'!B654</f>
        <v>Restoration of Operational efficiency and improvement in useful life of spare HP turbine Module of 500MW Unit-5,6 CSTPS chandrapur by Refurbishement</v>
      </c>
      <c r="C657" s="29">
        <f>'F4.2'!D654</f>
        <v>0</v>
      </c>
      <c r="D657" s="69" t="str">
        <f>IF('F4.2'!F654=0,"-",'F4.2'!F654)</f>
        <v>-</v>
      </c>
      <c r="E657" s="28">
        <f>'F4.2'!H654</f>
        <v>9.9499999999999993</v>
      </c>
      <c r="F657" s="94">
        <f>'F4.2'!T654</f>
        <v>0</v>
      </c>
      <c r="G657" s="94">
        <f>'F4.2'!AN654</f>
        <v>0</v>
      </c>
      <c r="H657" s="94">
        <f t="shared" si="40"/>
        <v>0</v>
      </c>
      <c r="I657" s="94">
        <f>'F4.2'!U654</f>
        <v>0</v>
      </c>
      <c r="J657" s="94">
        <f>'F4.2'!AO654</f>
        <v>0</v>
      </c>
      <c r="K657" s="94"/>
      <c r="L657" s="94"/>
      <c r="M657" s="94">
        <f t="shared" si="41"/>
        <v>0</v>
      </c>
      <c r="N657" s="94">
        <f t="shared" si="42"/>
        <v>0</v>
      </c>
    </row>
    <row r="658" spans="1:14" s="57" customFormat="1" ht="47.25" hidden="1" outlineLevel="1" x14ac:dyDescent="0.25">
      <c r="A658" s="29">
        <f>'F4.2'!A655</f>
        <v>18</v>
      </c>
      <c r="B658" s="169" t="str">
        <f>'F4.2'!B655</f>
        <v>Work of Upgradation/Renovation of Crusher House &amp; Track Hopper Unloading System of CHPC of Unit-6&amp;7 CSTPS Chandrapur</v>
      </c>
      <c r="C658" s="29">
        <f>'F4.2'!D655</f>
        <v>0</v>
      </c>
      <c r="D658" s="69" t="str">
        <f>IF('F4.2'!F655=0,"-",'F4.2'!F655)</f>
        <v>-</v>
      </c>
      <c r="E658" s="28">
        <f>'F4.2'!H655</f>
        <v>4.9000000000000004</v>
      </c>
      <c r="F658" s="94">
        <f>'F4.2'!T655</f>
        <v>0</v>
      </c>
      <c r="G658" s="94">
        <f>'F4.2'!AN655</f>
        <v>0</v>
      </c>
      <c r="H658" s="94">
        <f t="shared" si="40"/>
        <v>0</v>
      </c>
      <c r="I658" s="94">
        <f>'F4.2'!U655</f>
        <v>0</v>
      </c>
      <c r="J658" s="94">
        <f>'F4.2'!AO655</f>
        <v>0</v>
      </c>
      <c r="K658" s="94"/>
      <c r="L658" s="94"/>
      <c r="M658" s="94">
        <f t="shared" si="41"/>
        <v>0</v>
      </c>
      <c r="N658" s="94">
        <f t="shared" si="42"/>
        <v>0</v>
      </c>
    </row>
    <row r="659" spans="1:14" s="57" customFormat="1" ht="47.25" hidden="1" outlineLevel="1" x14ac:dyDescent="0.25">
      <c r="A659" s="29">
        <f>'F4.2'!A656</f>
        <v>19</v>
      </c>
      <c r="B659" s="169" t="str">
        <f>'F4.2'!B656</f>
        <v>Non – DPR: Design, supply, erection, installation, testing and commissioning of boiler goods lift in place of existing old lifts installed at Unit#6,7 500MW CSTPS, Chandrapur </v>
      </c>
      <c r="C659" s="29">
        <f>'F4.2'!D656</f>
        <v>0</v>
      </c>
      <c r="D659" s="69" t="str">
        <f>IF('F4.2'!F656=0,"-",'F4.2'!F656)</f>
        <v>-</v>
      </c>
      <c r="E659" s="28">
        <f>'F4.2'!H656</f>
        <v>3.66</v>
      </c>
      <c r="F659" s="94">
        <f>'F4.2'!T656</f>
        <v>0</v>
      </c>
      <c r="G659" s="94">
        <f>'F4.2'!AN656</f>
        <v>0</v>
      </c>
      <c r="H659" s="94">
        <f t="shared" si="40"/>
        <v>0</v>
      </c>
      <c r="I659" s="94">
        <f>'F4.2'!U656</f>
        <v>0</v>
      </c>
      <c r="J659" s="94">
        <f>'F4.2'!AO656</f>
        <v>0</v>
      </c>
      <c r="K659" s="94"/>
      <c r="L659" s="94"/>
      <c r="M659" s="94">
        <f t="shared" si="41"/>
        <v>0</v>
      </c>
      <c r="N659" s="94">
        <f t="shared" si="42"/>
        <v>0</v>
      </c>
    </row>
    <row r="660" spans="1:14" s="57" customFormat="1" ht="31.5" hidden="1" outlineLevel="1" x14ac:dyDescent="0.25">
      <c r="A660" s="29">
        <f>'F4.2'!A657</f>
        <v>20</v>
      </c>
      <c r="B660" s="169" t="str">
        <f>'F4.2'!B657</f>
        <v>Work of refurbishment of Flender make KMS 850 gear box of XRP-1043 coal mill unit 5&amp;6 at CSTPS, Chandrapur</v>
      </c>
      <c r="C660" s="29">
        <f>'F4.2'!D657</f>
        <v>0</v>
      </c>
      <c r="D660" s="69" t="str">
        <f>IF('F4.2'!F657=0,"-",'F4.2'!F657)</f>
        <v>-</v>
      </c>
      <c r="E660" s="28">
        <f>'F4.2'!H657</f>
        <v>4.37</v>
      </c>
      <c r="F660" s="94">
        <f>'F4.2'!T657</f>
        <v>0</v>
      </c>
      <c r="G660" s="94">
        <f>'F4.2'!AN657</f>
        <v>0</v>
      </c>
      <c r="H660" s="94">
        <f t="shared" si="40"/>
        <v>0</v>
      </c>
      <c r="I660" s="94">
        <f>'F4.2'!U657</f>
        <v>0</v>
      </c>
      <c r="J660" s="94">
        <f>'F4.2'!AO657</f>
        <v>0</v>
      </c>
      <c r="K660" s="94"/>
      <c r="L660" s="94"/>
      <c r="M660" s="94">
        <f t="shared" si="41"/>
        <v>0</v>
      </c>
      <c r="N660" s="94">
        <f t="shared" si="42"/>
        <v>0</v>
      </c>
    </row>
    <row r="661" spans="1:14" s="57" customFormat="1" ht="78.75" hidden="1" outlineLevel="1" x14ac:dyDescent="0.25">
      <c r="A661" s="29">
        <f>'F4.2'!A658</f>
        <v>21</v>
      </c>
      <c r="B661" s="169" t="str">
        <f>'F4.2'!B658</f>
        <v>Work of renovation of take up trestle structure of BC-105A2/BC-105B and trestle near TP-104, Modification of MS fixtures for the work of various auxiliary replacement at various sites and other allied works in CHP-B (M2) at CSTPS Chandrapur, as NonDPR Scheme.</v>
      </c>
      <c r="C661" s="29">
        <f>'F4.2'!D658</f>
        <v>0</v>
      </c>
      <c r="D661" s="69" t="str">
        <f>IF('F4.2'!F658=0,"-",'F4.2'!F658)</f>
        <v>-</v>
      </c>
      <c r="E661" s="28">
        <f>'F4.2'!H658</f>
        <v>2.2400000000000002</v>
      </c>
      <c r="F661" s="94">
        <f>'F4.2'!T658</f>
        <v>0</v>
      </c>
      <c r="G661" s="94">
        <f>'F4.2'!AN658</f>
        <v>0</v>
      </c>
      <c r="H661" s="94">
        <f t="shared" si="40"/>
        <v>0</v>
      </c>
      <c r="I661" s="94">
        <f>'F4.2'!U658</f>
        <v>0</v>
      </c>
      <c r="J661" s="94">
        <f>'F4.2'!AO658</f>
        <v>0</v>
      </c>
      <c r="K661" s="94"/>
      <c r="L661" s="94"/>
      <c r="M661" s="94">
        <f t="shared" si="41"/>
        <v>0</v>
      </c>
      <c r="N661" s="94">
        <f t="shared" si="42"/>
        <v>0</v>
      </c>
    </row>
    <row r="662" spans="1:14" s="57" customFormat="1" ht="31.5" hidden="1" outlineLevel="1" x14ac:dyDescent="0.25">
      <c r="A662" s="29">
        <f>'F4.2'!A659</f>
        <v>22</v>
      </c>
      <c r="B662" s="169" t="str">
        <f>'F4.2'!B659</f>
        <v>Non DPR scheme for upgradation and life enhancements of BC-1AB_BC-4AB at CHP-A, CSTPS, Chandrapur</v>
      </c>
      <c r="C662" s="29">
        <f>'F4.2'!D659</f>
        <v>0</v>
      </c>
      <c r="D662" s="69" t="str">
        <f>IF('F4.2'!F659=0,"-",'F4.2'!F659)</f>
        <v>-</v>
      </c>
      <c r="E662" s="28">
        <f>'F4.2'!H659</f>
        <v>1.6</v>
      </c>
      <c r="F662" s="94">
        <f>'F4.2'!T659</f>
        <v>0</v>
      </c>
      <c r="G662" s="94">
        <f>'F4.2'!AN659</f>
        <v>0</v>
      </c>
      <c r="H662" s="94">
        <f t="shared" si="40"/>
        <v>0</v>
      </c>
      <c r="I662" s="94">
        <f>'F4.2'!U659</f>
        <v>0</v>
      </c>
      <c r="J662" s="94">
        <f>'F4.2'!AO659</f>
        <v>0</v>
      </c>
      <c r="K662" s="94"/>
      <c r="L662" s="94"/>
      <c r="M662" s="94">
        <f t="shared" si="41"/>
        <v>0</v>
      </c>
      <c r="N662" s="94">
        <f t="shared" si="42"/>
        <v>0</v>
      </c>
    </row>
    <row r="663" spans="1:14" s="57" customFormat="1" ht="31.5" hidden="1" outlineLevel="1" x14ac:dyDescent="0.25">
      <c r="A663" s="29">
        <f>'F4.2'!A660</f>
        <v>23</v>
      </c>
      <c r="B663" s="169" t="str">
        <f>'F4.2'!B660</f>
        <v>THE PROCUREMENT AND REPLACEMENT OF AIR PREHEATER BASKETS ASSEMBLIES AT UNIT-6 AT CSTPS, CHANDRAPUR</v>
      </c>
      <c r="C663" s="29">
        <f>'F4.2'!D660</f>
        <v>0</v>
      </c>
      <c r="D663" s="69" t="str">
        <f>IF('F4.2'!F660=0,"-",'F4.2'!F660)</f>
        <v>-</v>
      </c>
      <c r="E663" s="28">
        <f>'F4.2'!H660</f>
        <v>9.01</v>
      </c>
      <c r="F663" s="94">
        <f>'F4.2'!T660</f>
        <v>0</v>
      </c>
      <c r="G663" s="94">
        <f>'F4.2'!AN660</f>
        <v>0</v>
      </c>
      <c r="H663" s="94">
        <f t="shared" si="40"/>
        <v>0</v>
      </c>
      <c r="I663" s="94">
        <f>'F4.2'!U660</f>
        <v>0</v>
      </c>
      <c r="J663" s="94">
        <f>'F4.2'!AO660</f>
        <v>0</v>
      </c>
      <c r="K663" s="94"/>
      <c r="L663" s="94"/>
      <c r="M663" s="94">
        <f t="shared" si="41"/>
        <v>0</v>
      </c>
      <c r="N663" s="94">
        <f t="shared" si="42"/>
        <v>0</v>
      </c>
    </row>
    <row r="664" spans="1:14" s="57" customFormat="1" ht="47.25" hidden="1" outlineLevel="1" x14ac:dyDescent="0.25">
      <c r="A664" s="29">
        <f>'F4.2'!A661</f>
        <v>24</v>
      </c>
      <c r="B664" s="169" t="str">
        <f>'F4.2'!B661</f>
        <v>NonDPR: Procurement of cartridge for boiler feed pump of 500MW U#7 and parallel shaft gear box for boiler feed pump of 500MW Unit-5 &amp;6 CSTPS, Chandrapur</v>
      </c>
      <c r="C664" s="29">
        <f>'F4.2'!D661</f>
        <v>0</v>
      </c>
      <c r="D664" s="69" t="str">
        <f>IF('F4.2'!F661=0,"-",'F4.2'!F661)</f>
        <v>-</v>
      </c>
      <c r="E664" s="28">
        <f>'F4.2'!H661</f>
        <v>2.57</v>
      </c>
      <c r="F664" s="94">
        <f>'F4.2'!T661</f>
        <v>0</v>
      </c>
      <c r="G664" s="94">
        <f>'F4.2'!AN661</f>
        <v>0</v>
      </c>
      <c r="H664" s="94">
        <f t="shared" si="40"/>
        <v>0</v>
      </c>
      <c r="I664" s="94">
        <f>'F4.2'!U661</f>
        <v>0</v>
      </c>
      <c r="J664" s="94">
        <f>'F4.2'!AO661</f>
        <v>0</v>
      </c>
      <c r="K664" s="94"/>
      <c r="L664" s="94"/>
      <c r="M664" s="94">
        <f t="shared" si="41"/>
        <v>0</v>
      </c>
      <c r="N664" s="94">
        <f t="shared" si="42"/>
        <v>0</v>
      </c>
    </row>
    <row r="665" spans="1:14" s="57" customFormat="1" ht="31.5" hidden="1" outlineLevel="1" x14ac:dyDescent="0.25">
      <c r="A665" s="29">
        <f>'F4.2'!A662</f>
        <v>25</v>
      </c>
      <c r="B665" s="169" t="str">
        <f>'F4.2'!B662</f>
        <v>Replacement of FD &amp; ID Fan IGV Actuators &amp; Electronic Controllers in 500 MW Unit-5 &amp; 6 at CSTPS, Chandrapur</v>
      </c>
      <c r="C665" s="29">
        <f>'F4.2'!D662</f>
        <v>0</v>
      </c>
      <c r="D665" s="69" t="str">
        <f>IF('F4.2'!F662=0,"-",'F4.2'!F662)</f>
        <v>-</v>
      </c>
      <c r="E665" s="28">
        <f>'F4.2'!H662</f>
        <v>4.2</v>
      </c>
      <c r="F665" s="94">
        <f>'F4.2'!T662</f>
        <v>0</v>
      </c>
      <c r="G665" s="94">
        <f>'F4.2'!AN662</f>
        <v>0</v>
      </c>
      <c r="H665" s="94">
        <f t="shared" si="40"/>
        <v>0</v>
      </c>
      <c r="I665" s="94">
        <f>'F4.2'!U662</f>
        <v>0</v>
      </c>
      <c r="J665" s="94">
        <f>'F4.2'!AO662</f>
        <v>0</v>
      </c>
      <c r="K665" s="94"/>
      <c r="L665" s="94"/>
      <c r="M665" s="94">
        <f t="shared" si="41"/>
        <v>0</v>
      </c>
      <c r="N665" s="94">
        <f t="shared" si="42"/>
        <v>0</v>
      </c>
    </row>
    <row r="666" spans="1:14" s="57" customFormat="1" ht="78.75" hidden="1" outlineLevel="1" x14ac:dyDescent="0.25">
      <c r="A666" s="29">
        <f>'F4.2'!A663</f>
        <v>26</v>
      </c>
      <c r="B666" s="169" t="str">
        <f>'F4.2'!B663</f>
        <v>Non DPR for Work of Repairing and Strengthening of Coal Mill structure, Replacement of MS grating and painting of structural supports, columns, and platform supports of at various locations Coal Mill, Boiler and ESP of Unit-5, 6 and 7 at CSTPS Chandrapur.</v>
      </c>
      <c r="C666" s="29">
        <f>'F4.2'!D663</f>
        <v>0</v>
      </c>
      <c r="D666" s="69" t="str">
        <f>IF('F4.2'!F663=0,"-",'F4.2'!F663)</f>
        <v>-</v>
      </c>
      <c r="E666" s="28">
        <f>'F4.2'!H663</f>
        <v>2.1</v>
      </c>
      <c r="F666" s="94">
        <f>'F4.2'!T663</f>
        <v>0</v>
      </c>
      <c r="G666" s="94">
        <f>'F4.2'!AN663</f>
        <v>0</v>
      </c>
      <c r="H666" s="94">
        <f t="shared" si="40"/>
        <v>0</v>
      </c>
      <c r="I666" s="94">
        <f>'F4.2'!U663</f>
        <v>0</v>
      </c>
      <c r="J666" s="94">
        <f>'F4.2'!AO663</f>
        <v>0</v>
      </c>
      <c r="K666" s="94"/>
      <c r="L666" s="94"/>
      <c r="M666" s="94">
        <f t="shared" si="41"/>
        <v>0</v>
      </c>
      <c r="N666" s="94">
        <f t="shared" si="42"/>
        <v>0</v>
      </c>
    </row>
    <row r="667" spans="1:14" s="57" customFormat="1" ht="63" hidden="1" outlineLevel="1" x14ac:dyDescent="0.25">
      <c r="A667" s="29">
        <f>'F4.2'!A664</f>
        <v>27</v>
      </c>
      <c r="B667" s="169" t="str">
        <f>'F4.2'!B664</f>
        <v>Administrative approval under Non DPR scheme for“The Work of Up-gradation / Renovation and life enhancement of Conveyor system BC-6ABC with allied works in CHP-A of Unit-3&amp;4 at CSTPS Chandrapur”</v>
      </c>
      <c r="C667" s="29">
        <f>'F4.2'!D664</f>
        <v>0</v>
      </c>
      <c r="D667" s="69" t="str">
        <f>IF('F4.2'!F664=0,"-",'F4.2'!F664)</f>
        <v>-</v>
      </c>
      <c r="E667" s="28">
        <f>'F4.2'!H664</f>
        <v>4.55</v>
      </c>
      <c r="F667" s="94">
        <f>'F4.2'!T664</f>
        <v>0</v>
      </c>
      <c r="G667" s="94">
        <f>'F4.2'!AN664</f>
        <v>0</v>
      </c>
      <c r="H667" s="94">
        <f t="shared" si="40"/>
        <v>0</v>
      </c>
      <c r="I667" s="94">
        <f>'F4.2'!U664</f>
        <v>0</v>
      </c>
      <c r="J667" s="94">
        <f>'F4.2'!AO664</f>
        <v>0</v>
      </c>
      <c r="K667" s="94"/>
      <c r="L667" s="94"/>
      <c r="M667" s="94">
        <f t="shared" si="41"/>
        <v>0</v>
      </c>
      <c r="N667" s="94">
        <f t="shared" si="42"/>
        <v>0</v>
      </c>
    </row>
    <row r="668" spans="1:14" s="57" customFormat="1" ht="63" hidden="1" outlineLevel="1" x14ac:dyDescent="0.25">
      <c r="A668" s="29">
        <f>'F4.2'!A665</f>
        <v>28</v>
      </c>
      <c r="B668" s="169" t="str">
        <f>'F4.2'!B665</f>
        <v>Supply Erection and commissioning of Institu type SOX, NOX Analyzer along with remote calibration facility and connectivity to CPCB and MPCB as per latest CPCB Guidelines for Unit-3&amp;4, CSTPS.</v>
      </c>
      <c r="C668" s="29">
        <f>'F4.2'!D665</f>
        <v>0</v>
      </c>
      <c r="D668" s="69" t="str">
        <f>IF('F4.2'!F665=0,"-",'F4.2'!F665)</f>
        <v>-</v>
      </c>
      <c r="E668" s="28">
        <f>'F4.2'!H665</f>
        <v>0.97</v>
      </c>
      <c r="F668" s="94">
        <f>'F4.2'!T665</f>
        <v>0</v>
      </c>
      <c r="G668" s="94">
        <f>'F4.2'!AN665</f>
        <v>0</v>
      </c>
      <c r="H668" s="94">
        <f t="shared" si="40"/>
        <v>0</v>
      </c>
      <c r="I668" s="94">
        <f>'F4.2'!U665</f>
        <v>0</v>
      </c>
      <c r="J668" s="94">
        <f>'F4.2'!AO665</f>
        <v>0</v>
      </c>
      <c r="K668" s="94"/>
      <c r="L668" s="94"/>
      <c r="M668" s="94">
        <f t="shared" si="41"/>
        <v>0</v>
      </c>
      <c r="N668" s="94">
        <f t="shared" si="42"/>
        <v>0</v>
      </c>
    </row>
    <row r="669" spans="1:14" s="57" customFormat="1" ht="63" hidden="1" outlineLevel="1" x14ac:dyDescent="0.25">
      <c r="A669" s="29">
        <f>'F4.2'!A666</f>
        <v>29</v>
      </c>
      <c r="B669" s="169" t="str">
        <f>'F4.2'!B666</f>
        <v>Work of Renovation &amp; Upgradation of Receipt &amp; Dispatch Yard of Railway Siding of CSTPS by provision of Various Standard Infrastructure facilities at R&amp;D yard in Coal Handling Plant of CSTPS Chandrapur</v>
      </c>
      <c r="C669" s="29">
        <f>'F4.2'!D666</f>
        <v>0</v>
      </c>
      <c r="D669" s="69" t="str">
        <f>IF('F4.2'!F666=0,"-",'F4.2'!F666)</f>
        <v>-</v>
      </c>
      <c r="E669" s="28">
        <f>'F4.2'!H666</f>
        <v>7.89</v>
      </c>
      <c r="F669" s="94">
        <f>'F4.2'!T666</f>
        <v>0</v>
      </c>
      <c r="G669" s="94">
        <f>'F4.2'!AN666</f>
        <v>0</v>
      </c>
      <c r="H669" s="94">
        <f t="shared" ref="H669:H674" si="43">F669-G669</f>
        <v>0</v>
      </c>
      <c r="I669" s="94">
        <f>'F4.2'!U666</f>
        <v>0</v>
      </c>
      <c r="J669" s="94">
        <f>'F4.2'!AO666</f>
        <v>0</v>
      </c>
      <c r="K669" s="94"/>
      <c r="L669" s="94"/>
      <c r="M669" s="94">
        <f t="shared" ref="M669:M674" si="44">SUM(J669:L669)</f>
        <v>0</v>
      </c>
      <c r="N669" s="94">
        <f t="shared" ref="N669:N674" si="45">H669+I669-M669</f>
        <v>0</v>
      </c>
    </row>
    <row r="670" spans="1:14" s="57" customFormat="1" ht="63" hidden="1" outlineLevel="1" x14ac:dyDescent="0.25">
      <c r="A670" s="29">
        <f>'F4.2'!A667</f>
        <v>30</v>
      </c>
      <c r="B670" s="169" t="str">
        <f>'F4.2'!B667</f>
        <v>Supply, Installation and Commissioning of MV VFD panel along with integrated online cell redundancy technology with VFD bypass feature arrangement for conveyors 103 A &amp; B of CHP-B.</v>
      </c>
      <c r="C670" s="29">
        <f>'F4.2'!D667</f>
        <v>0</v>
      </c>
      <c r="D670" s="69" t="str">
        <f>IF('F4.2'!F667=0,"-",'F4.2'!F667)</f>
        <v>-</v>
      </c>
      <c r="E670" s="28">
        <f>'F4.2'!H667</f>
        <v>5.44</v>
      </c>
      <c r="F670" s="94">
        <f>'F4.2'!T667</f>
        <v>0</v>
      </c>
      <c r="G670" s="94">
        <f>'F4.2'!AN667</f>
        <v>0</v>
      </c>
      <c r="H670" s="94">
        <f t="shared" si="43"/>
        <v>0</v>
      </c>
      <c r="I670" s="94">
        <f>'F4.2'!U667</f>
        <v>0</v>
      </c>
      <c r="J670" s="94">
        <f>'F4.2'!AO667</f>
        <v>0</v>
      </c>
      <c r="K670" s="94"/>
      <c r="L670" s="94"/>
      <c r="M670" s="94">
        <f t="shared" si="44"/>
        <v>0</v>
      </c>
      <c r="N670" s="94">
        <f t="shared" si="45"/>
        <v>0</v>
      </c>
    </row>
    <row r="671" spans="1:14" s="57" customFormat="1" ht="15.75" hidden="1" outlineLevel="1" x14ac:dyDescent="0.25">
      <c r="A671" s="29">
        <f>'F4.2'!A668</f>
        <v>31</v>
      </c>
      <c r="B671" s="169" t="str">
        <f>'F4.2'!B668</f>
        <v>Replacement of LTSH assemblies in U- 5</v>
      </c>
      <c r="C671" s="29">
        <f>'F4.2'!D668</f>
        <v>0</v>
      </c>
      <c r="D671" s="69" t="str">
        <f>IF('F4.2'!F668=0,"-",'F4.2'!F668)</f>
        <v>-</v>
      </c>
      <c r="E671" s="28">
        <f>'F4.2'!H668</f>
        <v>1.3756576</v>
      </c>
      <c r="F671" s="94">
        <f>'F4.2'!T668</f>
        <v>0</v>
      </c>
      <c r="G671" s="94">
        <f>'F4.2'!AN668</f>
        <v>0</v>
      </c>
      <c r="H671" s="94">
        <f t="shared" si="43"/>
        <v>0</v>
      </c>
      <c r="I671" s="94">
        <f>'F4.2'!U668</f>
        <v>0</v>
      </c>
      <c r="J671" s="94">
        <f>'F4.2'!AO668</f>
        <v>0</v>
      </c>
      <c r="K671" s="94"/>
      <c r="L671" s="94"/>
      <c r="M671" s="94">
        <f t="shared" si="44"/>
        <v>0</v>
      </c>
      <c r="N671" s="94">
        <f t="shared" si="45"/>
        <v>0</v>
      </c>
    </row>
    <row r="672" spans="1:14" s="57" customFormat="1" ht="15.75" hidden="1" outlineLevel="1" x14ac:dyDescent="0.25">
      <c r="A672" s="29">
        <f>'F4.2'!A669</f>
        <v>32</v>
      </c>
      <c r="B672" s="169" t="str">
        <f>'F4.2'!B669</f>
        <v>Replacement of complete Z-panels in unit- 5</v>
      </c>
      <c r="C672" s="29">
        <f>'F4.2'!D669</f>
        <v>0</v>
      </c>
      <c r="D672" s="69" t="str">
        <f>IF('F4.2'!F669=0,"-",'F4.2'!F669)</f>
        <v>-</v>
      </c>
      <c r="E672" s="28">
        <f>'F4.2'!H669</f>
        <v>0.82545579999999996</v>
      </c>
      <c r="F672" s="94">
        <f>'F4.2'!T669</f>
        <v>0</v>
      </c>
      <c r="G672" s="94">
        <f>'F4.2'!AN669</f>
        <v>0</v>
      </c>
      <c r="H672" s="94">
        <f t="shared" si="43"/>
        <v>0</v>
      </c>
      <c r="I672" s="94">
        <f>'F4.2'!U669</f>
        <v>0</v>
      </c>
      <c r="J672" s="94">
        <f>'F4.2'!AO669</f>
        <v>0</v>
      </c>
      <c r="K672" s="94"/>
      <c r="L672" s="94"/>
      <c r="M672" s="94">
        <f t="shared" si="44"/>
        <v>0</v>
      </c>
      <c r="N672" s="94">
        <f t="shared" si="45"/>
        <v>0</v>
      </c>
    </row>
    <row r="673" spans="1:16" s="57" customFormat="1" ht="31.5" hidden="1" outlineLevel="1" x14ac:dyDescent="0.25">
      <c r="A673" s="29">
        <f>'F4.2'!A670</f>
        <v>33</v>
      </c>
      <c r="B673" s="169" t="str">
        <f>'F4.2'!B670</f>
        <v>MODIFICATION AND RESTORATION OF APH OUTLET TO ESP INLET DUCTS AT U#3 (210MW)</v>
      </c>
      <c r="C673" s="29">
        <f>'F4.2'!D670</f>
        <v>0</v>
      </c>
      <c r="D673" s="69" t="str">
        <f>IF('F4.2'!F670=0,"-",'F4.2'!F670)</f>
        <v>-</v>
      </c>
      <c r="E673" s="28">
        <f>'F4.2'!H670</f>
        <v>10.3</v>
      </c>
      <c r="F673" s="94">
        <f>'F4.2'!T670</f>
        <v>0</v>
      </c>
      <c r="G673" s="94">
        <f>'F4.2'!AN670</f>
        <v>0</v>
      </c>
      <c r="H673" s="94">
        <f t="shared" si="43"/>
        <v>0</v>
      </c>
      <c r="I673" s="94">
        <f>'F4.2'!U670</f>
        <v>0</v>
      </c>
      <c r="J673" s="94">
        <f>'F4.2'!AO670</f>
        <v>0</v>
      </c>
      <c r="K673" s="94"/>
      <c r="L673" s="94"/>
      <c r="M673" s="94">
        <f t="shared" si="44"/>
        <v>0</v>
      </c>
      <c r="N673" s="94">
        <f t="shared" si="45"/>
        <v>0</v>
      </c>
    </row>
    <row r="674" spans="1:16" s="57" customFormat="1" ht="63.75" hidden="1" outlineLevel="1" thickBot="1" x14ac:dyDescent="0.3">
      <c r="A674" s="29">
        <f>'F4.2'!A671</f>
        <v>34</v>
      </c>
      <c r="B674" s="169" t="str">
        <f>'F4.2'!B671</f>
        <v xml:space="preserve">Supply, Installation, Testing, Commissioning for complete solution and comprehensive protection and monitoring package along with retrofit of allied accessories for Generator Transformers for 3 X 500 MW Unit#5,6&amp;7 </v>
      </c>
      <c r="C674" s="29">
        <f>'F4.2'!D671</f>
        <v>0</v>
      </c>
      <c r="D674" s="69" t="str">
        <f>IF('F4.2'!F671=0,"-",'F4.2'!F671)</f>
        <v>-</v>
      </c>
      <c r="E674" s="28">
        <f>'F4.2'!H671</f>
        <v>5.62</v>
      </c>
      <c r="F674" s="94">
        <f>'F4.2'!T671</f>
        <v>0</v>
      </c>
      <c r="G674" s="94">
        <f>'F4.2'!AN671</f>
        <v>0</v>
      </c>
      <c r="H674" s="94">
        <f t="shared" si="43"/>
        <v>0</v>
      </c>
      <c r="I674" s="94">
        <f>'F4.2'!U671</f>
        <v>0</v>
      </c>
      <c r="J674" s="94">
        <f>'F4.2'!AO671</f>
        <v>0</v>
      </c>
      <c r="K674" s="94"/>
      <c r="L674" s="94"/>
      <c r="M674" s="94">
        <f t="shared" si="44"/>
        <v>0</v>
      </c>
      <c r="N674" s="94">
        <f t="shared" si="45"/>
        <v>0</v>
      </c>
    </row>
    <row r="675" spans="1:16" s="61" customFormat="1" ht="16.5" collapsed="1" thickBot="1" x14ac:dyDescent="0.3">
      <c r="A675" s="58"/>
      <c r="B675" s="59" t="s">
        <v>81</v>
      </c>
      <c r="C675" s="47"/>
      <c r="D675" s="155"/>
      <c r="E675" s="60"/>
      <c r="F675" s="60">
        <f t="shared" ref="F675:N675" si="46">SUM(F10:F668)</f>
        <v>878.58373883255217</v>
      </c>
      <c r="G675" s="60">
        <f t="shared" si="46"/>
        <v>849.32617722855196</v>
      </c>
      <c r="H675" s="60">
        <f t="shared" si="46"/>
        <v>29.257561603999996</v>
      </c>
      <c r="I675" s="60">
        <f t="shared" si="46"/>
        <v>131.05613579299998</v>
      </c>
      <c r="J675" s="60">
        <f t="shared" si="46"/>
        <v>117.32257103399999</v>
      </c>
      <c r="K675" s="60">
        <f t="shared" si="46"/>
        <v>0</v>
      </c>
      <c r="L675" s="60">
        <f t="shared" si="46"/>
        <v>0</v>
      </c>
      <c r="M675" s="60">
        <f t="shared" si="46"/>
        <v>117.32257103399999</v>
      </c>
      <c r="N675" s="60">
        <f t="shared" si="46"/>
        <v>42.991126362999978</v>
      </c>
    </row>
    <row r="677" spans="1:16" s="57" customFormat="1" ht="15.75" thickBot="1" x14ac:dyDescent="0.3">
      <c r="A677" s="55"/>
      <c r="B677" s="44" t="s">
        <v>9</v>
      </c>
      <c r="C677" s="46"/>
      <c r="D677" s="154"/>
      <c r="E677" s="56"/>
      <c r="F677" s="56"/>
      <c r="G677" s="56"/>
      <c r="H677" s="56"/>
      <c r="I677" s="56"/>
      <c r="J677" s="56"/>
      <c r="K677" s="56"/>
      <c r="L677" s="56"/>
      <c r="M677" s="56"/>
      <c r="N677" s="56"/>
    </row>
    <row r="678" spans="1:16" hidden="1" outlineLevel="1" x14ac:dyDescent="0.25">
      <c r="A678" s="23"/>
      <c r="B678" s="84" t="str">
        <f t="shared" ref="B678:B741" si="47">B8</f>
        <v>a) DPR Schemes</v>
      </c>
      <c r="C678" s="45"/>
      <c r="D678" s="45"/>
      <c r="E678" s="56"/>
      <c r="F678" s="56"/>
      <c r="G678" s="56"/>
      <c r="H678" s="56"/>
      <c r="I678" s="56"/>
      <c r="J678" s="56"/>
      <c r="K678" s="56"/>
      <c r="L678" s="56"/>
      <c r="M678" s="56"/>
      <c r="N678" s="56"/>
    </row>
    <row r="679" spans="1:16" hidden="1" outlineLevel="1" x14ac:dyDescent="0.25">
      <c r="A679" s="23"/>
      <c r="B679" s="24" t="str">
        <f t="shared" si="47"/>
        <v>(i) In Principally Approved By MERC</v>
      </c>
      <c r="C679" s="45"/>
      <c r="D679" s="45"/>
      <c r="E679" s="56"/>
      <c r="F679" s="56"/>
      <c r="G679" s="56"/>
      <c r="H679" s="56"/>
      <c r="I679" s="56"/>
      <c r="J679" s="56"/>
      <c r="K679" s="56"/>
      <c r="L679" s="56"/>
      <c r="M679" s="56"/>
      <c r="N679" s="56"/>
    </row>
    <row r="680" spans="1:16" ht="15.75" hidden="1" outlineLevel="1" x14ac:dyDescent="0.25">
      <c r="A680" s="106">
        <f t="shared" ref="A680:A743" si="48">A10</f>
        <v>1</v>
      </c>
      <c r="B680" s="107" t="str">
        <f t="shared" si="47"/>
        <v>Boiler &amp; Turbine Improvement</v>
      </c>
      <c r="C680" s="106" t="str">
        <f t="shared" ref="C680:E699" si="49">C10</f>
        <v>MERC/CAPEX/20102011/01755</v>
      </c>
      <c r="D680" s="147">
        <f t="shared" si="49"/>
        <v>40507</v>
      </c>
      <c r="E680" s="27">
        <f t="shared" si="49"/>
        <v>181.82700000000003</v>
      </c>
      <c r="F680" s="94">
        <f t="shared" ref="F680:F743" si="50">F10+I10</f>
        <v>0</v>
      </c>
      <c r="G680" s="94">
        <f t="shared" ref="G680:G743" si="51">G10+M10</f>
        <v>0</v>
      </c>
      <c r="H680" s="94">
        <f>F680-G680</f>
        <v>0</v>
      </c>
      <c r="I680" s="94">
        <f>'F4.2'!V7</f>
        <v>0</v>
      </c>
      <c r="J680" s="94">
        <f>'F4.2'!AP7</f>
        <v>0</v>
      </c>
      <c r="K680" s="94"/>
      <c r="L680" s="94"/>
      <c r="M680" s="94">
        <f>SUM(J680:L680)</f>
        <v>0</v>
      </c>
      <c r="N680" s="94">
        <f>H680+I680-M680</f>
        <v>0</v>
      </c>
      <c r="O680" s="158">
        <f t="shared" ref="O680:O743" si="52">MAX(0,IF(M680=0,0,IF(G680+M680&lt;E680,M680,E680-G680)))</f>
        <v>0</v>
      </c>
      <c r="P680" s="159">
        <f t="shared" ref="P680:P743" si="53">M680-O680</f>
        <v>0</v>
      </c>
    </row>
    <row r="681" spans="1:16" ht="31.5" hidden="1" outlineLevel="1" x14ac:dyDescent="0.25">
      <c r="A681" s="99">
        <f t="shared" si="48"/>
        <v>1.1000000000000001</v>
      </c>
      <c r="B681" s="100" t="str">
        <f t="shared" si="47"/>
        <v>Installation of Sonic soot blowers for unit 5, 6 and  7 - Sonic soot blowers will be installed in LTSH and Eco zones (48 nos)</v>
      </c>
      <c r="C681" s="99" t="str">
        <f t="shared" si="49"/>
        <v>MERC/CAPEX/20102011/01755</v>
      </c>
      <c r="D681" s="103">
        <f t="shared" si="49"/>
        <v>40507</v>
      </c>
      <c r="E681" s="28">
        <f t="shared" si="49"/>
        <v>1.06</v>
      </c>
      <c r="F681" s="95">
        <f t="shared" si="50"/>
        <v>0.44763439999999999</v>
      </c>
      <c r="G681" s="95">
        <f t="shared" si="51"/>
        <v>0.44763439999999999</v>
      </c>
      <c r="H681" s="95">
        <f t="shared" ref="H681:H744" si="54">F681-G681</f>
        <v>0</v>
      </c>
      <c r="I681" s="94">
        <f>'F4.2'!V8</f>
        <v>0</v>
      </c>
      <c r="J681" s="94">
        <f>'F4.2'!AP8</f>
        <v>0</v>
      </c>
      <c r="K681" s="95"/>
      <c r="L681" s="95"/>
      <c r="M681" s="128">
        <f t="shared" ref="M681:M744" si="55">SUM(J681:L681)</f>
        <v>0</v>
      </c>
      <c r="N681" s="95">
        <f t="shared" ref="N681:N744" si="56">H681+I681-M681</f>
        <v>0</v>
      </c>
      <c r="O681" s="158">
        <f t="shared" si="52"/>
        <v>0</v>
      </c>
      <c r="P681" s="159">
        <f t="shared" si="53"/>
        <v>0</v>
      </c>
    </row>
    <row r="682" spans="1:16" ht="47.25" hidden="1" outlineLevel="1" x14ac:dyDescent="0.25">
      <c r="A682" s="99">
        <f t="shared" si="48"/>
        <v>1.2</v>
      </c>
      <c r="B682" s="100" t="str">
        <f t="shared" si="47"/>
        <v>Installation of smart soot blower system for unit 5 and 6 boiler (Smart cannons- 8 nos, sealing and cooling air fans – 8 nos, heat flux sensors- 32 nos, HP pump – 1 no</v>
      </c>
      <c r="C682" s="99" t="str">
        <f t="shared" si="49"/>
        <v>MERC/CAPEX/20102011/01755</v>
      </c>
      <c r="D682" s="103">
        <f t="shared" si="49"/>
        <v>40507</v>
      </c>
      <c r="E682" s="28">
        <f t="shared" si="49"/>
        <v>11.8</v>
      </c>
      <c r="F682" s="95">
        <f t="shared" si="50"/>
        <v>0</v>
      </c>
      <c r="G682" s="95">
        <f t="shared" si="51"/>
        <v>0</v>
      </c>
      <c r="H682" s="95">
        <f t="shared" si="54"/>
        <v>0</v>
      </c>
      <c r="I682" s="94">
        <f>'F4.2'!V9</f>
        <v>0</v>
      </c>
      <c r="J682" s="94">
        <f>'F4.2'!AP9</f>
        <v>0</v>
      </c>
      <c r="K682" s="95"/>
      <c r="L682" s="95"/>
      <c r="M682" s="128">
        <f t="shared" si="55"/>
        <v>0</v>
      </c>
      <c r="N682" s="95">
        <f t="shared" si="56"/>
        <v>0</v>
      </c>
      <c r="O682" s="158">
        <f t="shared" si="52"/>
        <v>0</v>
      </c>
      <c r="P682" s="159">
        <f t="shared" si="53"/>
        <v>0</v>
      </c>
    </row>
    <row r="683" spans="1:16" ht="63" hidden="1" outlineLevel="1" x14ac:dyDescent="0.25">
      <c r="A683" s="99">
        <f t="shared" si="48"/>
        <v>1.3</v>
      </c>
      <c r="B683" s="100" t="str">
        <f t="shared" si="47"/>
        <v>Total Replacement of boiler skin and air duct insulation of unit 3 to 7 (Ribbed aluminium cladding – 2000 m2, GI cladding, U bonded rock wool mattresses 100 mm thick )(consists of two schemes)</v>
      </c>
      <c r="C683" s="99" t="str">
        <f t="shared" si="49"/>
        <v>MERC/CAPEX/20102011/01755</v>
      </c>
      <c r="D683" s="103">
        <f t="shared" si="49"/>
        <v>40507</v>
      </c>
      <c r="E683" s="28">
        <f t="shared" si="49"/>
        <v>12.3</v>
      </c>
      <c r="F683" s="95">
        <f t="shared" si="50"/>
        <v>10.016599048</v>
      </c>
      <c r="G683" s="95">
        <f t="shared" si="51"/>
        <v>10.016599048000002</v>
      </c>
      <c r="H683" s="95">
        <f t="shared" si="54"/>
        <v>0</v>
      </c>
      <c r="I683" s="94">
        <f>'F4.2'!V10</f>
        <v>0</v>
      </c>
      <c r="J683" s="94">
        <f>'F4.2'!AP10</f>
        <v>0</v>
      </c>
      <c r="K683" s="95"/>
      <c r="L683" s="95"/>
      <c r="M683" s="128">
        <f t="shared" si="55"/>
        <v>0</v>
      </c>
      <c r="N683" s="95">
        <f t="shared" si="56"/>
        <v>0</v>
      </c>
      <c r="O683" s="158">
        <f t="shared" si="52"/>
        <v>0</v>
      </c>
      <c r="P683" s="159">
        <f t="shared" si="53"/>
        <v>0</v>
      </c>
    </row>
    <row r="684" spans="1:16" ht="78.75" hidden="1" outlineLevel="1" x14ac:dyDescent="0.25">
      <c r="A684" s="99">
        <f t="shared" si="48"/>
        <v>1.4</v>
      </c>
      <c r="B684" s="100" t="str">
        <f t="shared" si="47"/>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684" s="99" t="str">
        <f t="shared" si="49"/>
        <v>MERC/CAPEX/20102011/01755</v>
      </c>
      <c r="D684" s="103">
        <f t="shared" si="49"/>
        <v>40507</v>
      </c>
      <c r="E684" s="28">
        <f t="shared" si="49"/>
        <v>7.52</v>
      </c>
      <c r="F684" s="95">
        <f t="shared" si="50"/>
        <v>3.8601695880000002</v>
      </c>
      <c r="G684" s="95">
        <f t="shared" si="51"/>
        <v>3.8601695880000002</v>
      </c>
      <c r="H684" s="95">
        <f t="shared" si="54"/>
        <v>0</v>
      </c>
      <c r="I684" s="94">
        <f>'F4.2'!V11</f>
        <v>0</v>
      </c>
      <c r="J684" s="94">
        <f>'F4.2'!AP11</f>
        <v>0</v>
      </c>
      <c r="K684" s="95"/>
      <c r="L684" s="95"/>
      <c r="M684" s="128">
        <f t="shared" si="55"/>
        <v>0</v>
      </c>
      <c r="N684" s="95">
        <f t="shared" si="56"/>
        <v>0</v>
      </c>
      <c r="O684" s="158">
        <f t="shared" si="52"/>
        <v>0</v>
      </c>
      <c r="P684" s="159">
        <f t="shared" si="53"/>
        <v>0</v>
      </c>
    </row>
    <row r="685" spans="1:16" ht="63" hidden="1" outlineLevel="1" x14ac:dyDescent="0.25">
      <c r="A685" s="99">
        <f t="shared" si="48"/>
        <v>1.5</v>
      </c>
      <c r="B685" s="100" t="str">
        <f t="shared" si="47"/>
        <v>Replacement of ECO coils with gas velocity profiles and erosion control devices for Unit 1 to 6 (U7 middle eco- 69 assemblies, U5&amp;6 middle and lower eco- 65 assemblies each)</v>
      </c>
      <c r="C685" s="99" t="str">
        <f t="shared" si="49"/>
        <v>MERC/CAPEX/20102011/01755</v>
      </c>
      <c r="D685" s="103">
        <f t="shared" si="49"/>
        <v>40507</v>
      </c>
      <c r="E685" s="28">
        <f t="shared" si="49"/>
        <v>43.2</v>
      </c>
      <c r="F685" s="95">
        <f t="shared" si="50"/>
        <v>56.159367274552196</v>
      </c>
      <c r="G685" s="95">
        <f t="shared" si="51"/>
        <v>56.159367274552196</v>
      </c>
      <c r="H685" s="95">
        <f t="shared" si="54"/>
        <v>0</v>
      </c>
      <c r="I685" s="94">
        <f>'F4.2'!V12</f>
        <v>0</v>
      </c>
      <c r="J685" s="94">
        <f>'F4.2'!AP12</f>
        <v>0</v>
      </c>
      <c r="K685" s="95"/>
      <c r="L685" s="95"/>
      <c r="M685" s="128">
        <f t="shared" si="55"/>
        <v>0</v>
      </c>
      <c r="N685" s="95">
        <f t="shared" si="56"/>
        <v>0</v>
      </c>
      <c r="O685" s="158">
        <f t="shared" si="52"/>
        <v>0</v>
      </c>
      <c r="P685" s="159">
        <f t="shared" si="53"/>
        <v>0</v>
      </c>
    </row>
    <row r="686" spans="1:16" ht="47.25" hidden="1" outlineLevel="1" x14ac:dyDescent="0.25">
      <c r="A686" s="99">
        <f t="shared" si="48"/>
        <v>1.6</v>
      </c>
      <c r="B686" s="100" t="str">
        <f t="shared" si="47"/>
        <v>Replacement of LTSH coils with improved tube materials, gas velocity profiles and erosion control devices for unit 3 to 7 (U5&amp;6 LTSH terminal tubes – 58 assemblies)</v>
      </c>
      <c r="C686" s="99" t="str">
        <f t="shared" si="49"/>
        <v>MERC/CAPEX/20102011/01755</v>
      </c>
      <c r="D686" s="103">
        <f t="shared" si="49"/>
        <v>40507</v>
      </c>
      <c r="E686" s="28">
        <f t="shared" si="49"/>
        <v>23.4</v>
      </c>
      <c r="F686" s="95">
        <f t="shared" si="50"/>
        <v>12.917271588999998</v>
      </c>
      <c r="G686" s="95">
        <f t="shared" si="51"/>
        <v>12.917271589</v>
      </c>
      <c r="H686" s="95">
        <f t="shared" si="54"/>
        <v>0</v>
      </c>
      <c r="I686" s="94">
        <f>'F4.2'!V13</f>
        <v>0</v>
      </c>
      <c r="J686" s="94">
        <f>'F4.2'!AP13</f>
        <v>0</v>
      </c>
      <c r="K686" s="95"/>
      <c r="L686" s="95"/>
      <c r="M686" s="128">
        <f t="shared" si="55"/>
        <v>0</v>
      </c>
      <c r="N686" s="95">
        <f t="shared" si="56"/>
        <v>0</v>
      </c>
      <c r="O686" s="158">
        <f t="shared" si="52"/>
        <v>0</v>
      </c>
      <c r="P686" s="159">
        <f t="shared" si="53"/>
        <v>0</v>
      </c>
    </row>
    <row r="687" spans="1:16" ht="31.5" hidden="1" outlineLevel="1" x14ac:dyDescent="0.25">
      <c r="A687" s="99">
        <f t="shared" si="48"/>
        <v>1.7</v>
      </c>
      <c r="B687" s="100" t="str">
        <f t="shared" si="47"/>
        <v>Replacement of RH platens for Unit 5 &amp; 6 (unit 5- 46 coils, unit 6- 28 coils)</v>
      </c>
      <c r="C687" s="99" t="str">
        <f t="shared" si="49"/>
        <v>MERC/CAPEX/20102011/01755</v>
      </c>
      <c r="D687" s="103">
        <f t="shared" si="49"/>
        <v>40507</v>
      </c>
      <c r="E687" s="28">
        <f t="shared" si="49"/>
        <v>27.6</v>
      </c>
      <c r="F687" s="95">
        <f t="shared" si="50"/>
        <v>11.3681175</v>
      </c>
      <c r="G687" s="95">
        <f t="shared" si="51"/>
        <v>11.3681175</v>
      </c>
      <c r="H687" s="95">
        <f t="shared" si="54"/>
        <v>0</v>
      </c>
      <c r="I687" s="94">
        <f>'F4.2'!V14</f>
        <v>0</v>
      </c>
      <c r="J687" s="94">
        <f>'F4.2'!AP14</f>
        <v>0</v>
      </c>
      <c r="K687" s="95"/>
      <c r="L687" s="95"/>
      <c r="M687" s="128">
        <f t="shared" si="55"/>
        <v>0</v>
      </c>
      <c r="N687" s="95">
        <f t="shared" si="56"/>
        <v>0</v>
      </c>
      <c r="O687" s="158">
        <f t="shared" si="52"/>
        <v>0</v>
      </c>
      <c r="P687" s="159">
        <f t="shared" si="53"/>
        <v>0</v>
      </c>
    </row>
    <row r="688" spans="1:16" ht="47.25" hidden="1" outlineLevel="1" x14ac:dyDescent="0.25">
      <c r="A688" s="99">
        <f t="shared" si="48"/>
        <v>1.8</v>
      </c>
      <c r="B688" s="100" t="str">
        <f t="shared" si="47"/>
        <v>Gas proportioning dampers, flue gas, primary and secondary air dampers should be retrofitted with cold hardened material (SAH dampers- 4 nos)</v>
      </c>
      <c r="C688" s="99" t="str">
        <f t="shared" si="49"/>
        <v>MERC/CAPEX/20102011/01755</v>
      </c>
      <c r="D688" s="103">
        <f t="shared" si="49"/>
        <v>40507</v>
      </c>
      <c r="E688" s="28">
        <f t="shared" si="49"/>
        <v>1.43</v>
      </c>
      <c r="F688" s="95">
        <f t="shared" si="50"/>
        <v>1.8769309999999999</v>
      </c>
      <c r="G688" s="95">
        <f t="shared" si="51"/>
        <v>1.8769309999999999</v>
      </c>
      <c r="H688" s="95">
        <f t="shared" si="54"/>
        <v>0</v>
      </c>
      <c r="I688" s="94">
        <f>'F4.2'!V15</f>
        <v>0</v>
      </c>
      <c r="J688" s="94">
        <f>'F4.2'!AP15</f>
        <v>0</v>
      </c>
      <c r="K688" s="95"/>
      <c r="L688" s="95"/>
      <c r="M688" s="128">
        <f t="shared" si="55"/>
        <v>0</v>
      </c>
      <c r="N688" s="95">
        <f t="shared" si="56"/>
        <v>0</v>
      </c>
      <c r="O688" s="158">
        <f t="shared" si="52"/>
        <v>0</v>
      </c>
      <c r="P688" s="159">
        <f t="shared" si="53"/>
        <v>0</v>
      </c>
    </row>
    <row r="689" spans="1:16" ht="94.5" hidden="1" outlineLevel="1" x14ac:dyDescent="0.25">
      <c r="A689" s="252">
        <f t="shared" si="48"/>
        <v>1.9</v>
      </c>
      <c r="B689" s="253" t="str">
        <f t="shared" si="47"/>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689" s="99" t="str">
        <f t="shared" si="49"/>
        <v>MERC/CAPEX/20102011/01755</v>
      </c>
      <c r="D689" s="103">
        <f t="shared" si="49"/>
        <v>40507</v>
      </c>
      <c r="E689" s="28">
        <f t="shared" si="49"/>
        <v>3.5</v>
      </c>
      <c r="F689" s="95">
        <f t="shared" si="50"/>
        <v>4.2488259999999993</v>
      </c>
      <c r="G689" s="95">
        <f t="shared" si="51"/>
        <v>4.2488259999999993</v>
      </c>
      <c r="H689" s="95">
        <f t="shared" si="54"/>
        <v>0</v>
      </c>
      <c r="I689" s="94">
        <f>'F4.2'!V16</f>
        <v>0</v>
      </c>
      <c r="J689" s="94">
        <f>'F4.2'!AP16</f>
        <v>0</v>
      </c>
      <c r="K689" s="95"/>
      <c r="L689" s="95"/>
      <c r="M689" s="128">
        <f t="shared" si="55"/>
        <v>0</v>
      </c>
      <c r="N689" s="95">
        <f t="shared" si="56"/>
        <v>0</v>
      </c>
      <c r="O689" s="158">
        <f t="shared" si="52"/>
        <v>0</v>
      </c>
      <c r="P689" s="159">
        <f t="shared" si="53"/>
        <v>0</v>
      </c>
    </row>
    <row r="690" spans="1:16" ht="63" hidden="1" outlineLevel="1" x14ac:dyDescent="0.25">
      <c r="A690" s="99" t="str">
        <f t="shared" si="48"/>
        <v>1.10</v>
      </c>
      <c r="B690" s="100" t="str">
        <f t="shared" si="47"/>
        <v>Reducing the pressure drop across APH in Unit 5, 6 and 7 (CFD analysis and design modification in APH inlet duct, Manufacture and supply and erection of carbide overlay divertet plates – 600 m2</v>
      </c>
      <c r="C690" s="99" t="str">
        <f t="shared" si="49"/>
        <v>MERC/CAPEX/20102011/01755</v>
      </c>
      <c r="D690" s="103">
        <f t="shared" si="49"/>
        <v>40507</v>
      </c>
      <c r="E690" s="28">
        <f t="shared" si="49"/>
        <v>2</v>
      </c>
      <c r="F690" s="95">
        <f t="shared" si="50"/>
        <v>2.0468280000000001</v>
      </c>
      <c r="G690" s="95">
        <f t="shared" si="51"/>
        <v>2.0468280000000001</v>
      </c>
      <c r="H690" s="95">
        <f t="shared" si="54"/>
        <v>0</v>
      </c>
      <c r="I690" s="94">
        <f>'F4.2'!V17</f>
        <v>0</v>
      </c>
      <c r="J690" s="94">
        <f>'F4.2'!AP17</f>
        <v>0</v>
      </c>
      <c r="K690" s="95"/>
      <c r="L690" s="95"/>
      <c r="M690" s="128">
        <f t="shared" si="55"/>
        <v>0</v>
      </c>
      <c r="N690" s="95">
        <f t="shared" si="56"/>
        <v>0</v>
      </c>
      <c r="O690" s="158">
        <f t="shared" si="52"/>
        <v>0</v>
      </c>
      <c r="P690" s="159">
        <f t="shared" si="53"/>
        <v>0</v>
      </c>
    </row>
    <row r="691" spans="1:16" ht="15.75" hidden="1" outlineLevel="1" x14ac:dyDescent="0.25">
      <c r="A691" s="99">
        <f t="shared" si="48"/>
        <v>1.1100000000000001</v>
      </c>
      <c r="B691" s="100" t="str">
        <f t="shared" si="47"/>
        <v>Reducing the pressure drop across ESP</v>
      </c>
      <c r="C691" s="99" t="str">
        <f t="shared" si="49"/>
        <v>MERC/CAPEX/20102011/01755</v>
      </c>
      <c r="D691" s="103">
        <f t="shared" si="49"/>
        <v>40507</v>
      </c>
      <c r="E691" s="28">
        <f t="shared" si="49"/>
        <v>0</v>
      </c>
      <c r="F691" s="95">
        <f t="shared" si="50"/>
        <v>0</v>
      </c>
      <c r="G691" s="95">
        <f t="shared" si="51"/>
        <v>0</v>
      </c>
      <c r="H691" s="95">
        <f t="shared" si="54"/>
        <v>0</v>
      </c>
      <c r="I691" s="94">
        <f>'F4.2'!V18</f>
        <v>0</v>
      </c>
      <c r="J691" s="94">
        <f>'F4.2'!AP18</f>
        <v>0</v>
      </c>
      <c r="K691" s="95"/>
      <c r="L691" s="95"/>
      <c r="M691" s="128">
        <f t="shared" si="55"/>
        <v>0</v>
      </c>
      <c r="N691" s="95">
        <f t="shared" si="56"/>
        <v>0</v>
      </c>
      <c r="O691" s="158">
        <f t="shared" si="52"/>
        <v>0</v>
      </c>
      <c r="P691" s="159">
        <f t="shared" si="53"/>
        <v>0</v>
      </c>
    </row>
    <row r="692" spans="1:16" ht="31.5" hidden="1" outlineLevel="1" x14ac:dyDescent="0.25">
      <c r="A692" s="99">
        <f t="shared" si="48"/>
        <v>1.1200000000000001</v>
      </c>
      <c r="B692" s="100" t="str">
        <f t="shared" si="47"/>
        <v>Replacement  of CT fan blades from GRP to FRP and resizing the motor to 75 kw</v>
      </c>
      <c r="C692" s="99" t="str">
        <f t="shared" si="49"/>
        <v>MERC/CAPEX/20102011/01755</v>
      </c>
      <c r="D692" s="103">
        <f t="shared" si="49"/>
        <v>40507</v>
      </c>
      <c r="E692" s="28">
        <f t="shared" si="49"/>
        <v>2.9129999999999998</v>
      </c>
      <c r="F692" s="95">
        <f t="shared" si="50"/>
        <v>1.6187437680000003</v>
      </c>
      <c r="G692" s="95">
        <f t="shared" si="51"/>
        <v>1.6187437679999999</v>
      </c>
      <c r="H692" s="95">
        <f t="shared" si="54"/>
        <v>0</v>
      </c>
      <c r="I692" s="94">
        <f>'F4.2'!V19</f>
        <v>0</v>
      </c>
      <c r="J692" s="94">
        <f>'F4.2'!AP19</f>
        <v>0</v>
      </c>
      <c r="K692" s="95"/>
      <c r="L692" s="95"/>
      <c r="M692" s="128">
        <f t="shared" si="55"/>
        <v>0</v>
      </c>
      <c r="N692" s="95">
        <f t="shared" si="56"/>
        <v>0</v>
      </c>
      <c r="O692" s="158">
        <f t="shared" si="52"/>
        <v>0</v>
      </c>
      <c r="P692" s="159">
        <f t="shared" si="53"/>
        <v>0</v>
      </c>
    </row>
    <row r="693" spans="1:16" ht="31.5" hidden="1" outlineLevel="1" x14ac:dyDescent="0.25">
      <c r="A693" s="99">
        <f t="shared" si="48"/>
        <v>1.1299999999999999</v>
      </c>
      <c r="B693" s="100" t="str">
        <f t="shared" si="47"/>
        <v>Improving the BFP efficiency by overhauling of pump and motors for unit 3 &amp;4</v>
      </c>
      <c r="C693" s="99" t="str">
        <f t="shared" si="49"/>
        <v>MERC/CAPEX/20102011/01755</v>
      </c>
      <c r="D693" s="103">
        <f t="shared" si="49"/>
        <v>40507</v>
      </c>
      <c r="E693" s="28">
        <f t="shared" si="49"/>
        <v>15</v>
      </c>
      <c r="F693" s="95">
        <f t="shared" si="50"/>
        <v>14.851620102999998</v>
      </c>
      <c r="G693" s="95">
        <f t="shared" si="51"/>
        <v>14.851620102999998</v>
      </c>
      <c r="H693" s="95">
        <f t="shared" si="54"/>
        <v>0</v>
      </c>
      <c r="I693" s="94">
        <f>'F4.2'!V20</f>
        <v>0</v>
      </c>
      <c r="J693" s="94">
        <f>'F4.2'!AP20</f>
        <v>0</v>
      </c>
      <c r="K693" s="95"/>
      <c r="L693" s="95"/>
      <c r="M693" s="128">
        <f t="shared" si="55"/>
        <v>0</v>
      </c>
      <c r="N693" s="95">
        <f t="shared" si="56"/>
        <v>0</v>
      </c>
      <c r="O693" s="158">
        <f t="shared" si="52"/>
        <v>0</v>
      </c>
      <c r="P693" s="159">
        <f t="shared" si="53"/>
        <v>0</v>
      </c>
    </row>
    <row r="694" spans="1:16" ht="31.5" hidden="1" outlineLevel="1" x14ac:dyDescent="0.25">
      <c r="A694" s="99">
        <f t="shared" si="48"/>
        <v>1.1399999999999999</v>
      </c>
      <c r="B694" s="100" t="str">
        <f t="shared" si="47"/>
        <v>During the next capital overhaul, restoration of the steam paths through steam path audits for unit 1 to 7</v>
      </c>
      <c r="C694" s="99" t="str">
        <f t="shared" si="49"/>
        <v>MERC/CAPEX/20102011/01755</v>
      </c>
      <c r="D694" s="103">
        <f t="shared" si="49"/>
        <v>40507</v>
      </c>
      <c r="E694" s="28">
        <f t="shared" si="49"/>
        <v>4.6040000000000001</v>
      </c>
      <c r="F694" s="95">
        <f t="shared" si="50"/>
        <v>8.9775599999999997E-2</v>
      </c>
      <c r="G694" s="95">
        <f t="shared" si="51"/>
        <v>8.9775599999999997E-2</v>
      </c>
      <c r="H694" s="95">
        <f t="shared" si="54"/>
        <v>0</v>
      </c>
      <c r="I694" s="94">
        <f>'F4.2'!V21</f>
        <v>0</v>
      </c>
      <c r="J694" s="94">
        <f>'F4.2'!AP21</f>
        <v>0</v>
      </c>
      <c r="K694" s="95"/>
      <c r="L694" s="95"/>
      <c r="M694" s="128">
        <f t="shared" si="55"/>
        <v>0</v>
      </c>
      <c r="N694" s="95">
        <f t="shared" si="56"/>
        <v>0</v>
      </c>
      <c r="O694" s="158">
        <f t="shared" si="52"/>
        <v>0</v>
      </c>
      <c r="P694" s="159">
        <f t="shared" si="53"/>
        <v>0</v>
      </c>
    </row>
    <row r="695" spans="1:16" ht="31.5" hidden="1" outlineLevel="1" x14ac:dyDescent="0.25">
      <c r="A695" s="99">
        <f t="shared" si="48"/>
        <v>1.1499999999999999</v>
      </c>
      <c r="B695" s="100" t="str">
        <f t="shared" si="47"/>
        <v>Continuous monitoring system for CO in the furnace and flue gas ducting zone for Unit 3 to 7</v>
      </c>
      <c r="C695" s="99" t="str">
        <f t="shared" si="49"/>
        <v>MERC/CAPEX/20102011/01755</v>
      </c>
      <c r="D695" s="103">
        <f t="shared" si="49"/>
        <v>40507</v>
      </c>
      <c r="E695" s="28">
        <f t="shared" si="49"/>
        <v>10.5</v>
      </c>
      <c r="F695" s="95">
        <f t="shared" si="50"/>
        <v>0</v>
      </c>
      <c r="G695" s="95">
        <f t="shared" si="51"/>
        <v>0</v>
      </c>
      <c r="H695" s="95">
        <f t="shared" si="54"/>
        <v>0</v>
      </c>
      <c r="I695" s="94">
        <f>'F4.2'!V22</f>
        <v>0</v>
      </c>
      <c r="J695" s="94">
        <f>'F4.2'!AP22</f>
        <v>0</v>
      </c>
      <c r="K695" s="95"/>
      <c r="L695" s="95"/>
      <c r="M695" s="128">
        <f t="shared" si="55"/>
        <v>0</v>
      </c>
      <c r="N695" s="95">
        <f t="shared" si="56"/>
        <v>0</v>
      </c>
      <c r="O695" s="158">
        <f t="shared" si="52"/>
        <v>0</v>
      </c>
      <c r="P695" s="159">
        <f t="shared" si="53"/>
        <v>0</v>
      </c>
    </row>
    <row r="696" spans="1:16" ht="31.5" hidden="1" outlineLevel="1" x14ac:dyDescent="0.25">
      <c r="A696" s="99">
        <f t="shared" si="48"/>
        <v>1.1599999999999999</v>
      </c>
      <c r="B696" s="100" t="str">
        <f t="shared" si="47"/>
        <v>Oxygen measurement must be introduced at APH inlet and after ID fan outlet  for unit 1 to 7</v>
      </c>
      <c r="C696" s="99" t="str">
        <f t="shared" si="49"/>
        <v>MERC/CAPEX/20102011/01755</v>
      </c>
      <c r="D696" s="103">
        <f t="shared" si="49"/>
        <v>40507</v>
      </c>
      <c r="E696" s="28">
        <f t="shared" si="49"/>
        <v>4.91</v>
      </c>
      <c r="F696" s="95">
        <f t="shared" si="50"/>
        <v>3.543640452</v>
      </c>
      <c r="G696" s="95">
        <f t="shared" si="51"/>
        <v>3.543640452</v>
      </c>
      <c r="H696" s="95">
        <f t="shared" si="54"/>
        <v>0</v>
      </c>
      <c r="I696" s="94">
        <f>'F4.2'!V23</f>
        <v>0</v>
      </c>
      <c r="J696" s="94">
        <f>'F4.2'!AP23</f>
        <v>0</v>
      </c>
      <c r="K696" s="95"/>
      <c r="L696" s="95"/>
      <c r="M696" s="128">
        <f t="shared" si="55"/>
        <v>0</v>
      </c>
      <c r="N696" s="95">
        <f t="shared" si="56"/>
        <v>0</v>
      </c>
      <c r="O696" s="158">
        <f t="shared" si="52"/>
        <v>0</v>
      </c>
      <c r="P696" s="159">
        <f t="shared" si="53"/>
        <v>0</v>
      </c>
    </row>
    <row r="697" spans="1:16" ht="15.75" hidden="1" outlineLevel="1" x14ac:dyDescent="0.25">
      <c r="A697" s="99">
        <f t="shared" si="48"/>
        <v>0</v>
      </c>
      <c r="B697" s="100" t="str">
        <f t="shared" si="47"/>
        <v>IDC</v>
      </c>
      <c r="C697" s="99" t="str">
        <f t="shared" si="49"/>
        <v>MERC/CAPEX/20102011/01755</v>
      </c>
      <c r="D697" s="103">
        <f t="shared" si="49"/>
        <v>40507</v>
      </c>
      <c r="E697" s="28">
        <f t="shared" si="49"/>
        <v>10.09</v>
      </c>
      <c r="F697" s="95">
        <f t="shared" si="50"/>
        <v>0</v>
      </c>
      <c r="G697" s="95">
        <f t="shared" si="51"/>
        <v>0</v>
      </c>
      <c r="H697" s="95">
        <f t="shared" si="54"/>
        <v>0</v>
      </c>
      <c r="I697" s="94">
        <f>'F4.2'!V24</f>
        <v>0</v>
      </c>
      <c r="J697" s="94">
        <f>'F4.2'!AP24</f>
        <v>0</v>
      </c>
      <c r="K697" s="95"/>
      <c r="L697" s="95"/>
      <c r="M697" s="128">
        <f t="shared" si="55"/>
        <v>0</v>
      </c>
      <c r="N697" s="95">
        <f t="shared" si="56"/>
        <v>0</v>
      </c>
      <c r="O697" s="158">
        <f t="shared" si="52"/>
        <v>0</v>
      </c>
      <c r="P697" s="159">
        <f t="shared" si="53"/>
        <v>0</v>
      </c>
    </row>
    <row r="698" spans="1:16" ht="15.75" hidden="1" outlineLevel="1" x14ac:dyDescent="0.25">
      <c r="A698" s="106">
        <f t="shared" si="48"/>
        <v>2</v>
      </c>
      <c r="B698" s="107" t="str">
        <f t="shared" si="47"/>
        <v>Input source Measurement</v>
      </c>
      <c r="C698" s="25" t="str">
        <f t="shared" si="49"/>
        <v>MERC/CAPEX/20112012/00925</v>
      </c>
      <c r="D698" s="139">
        <f t="shared" si="49"/>
        <v>40730</v>
      </c>
      <c r="E698" s="27">
        <f t="shared" si="49"/>
        <v>20.990099999999998</v>
      </c>
      <c r="F698" s="94">
        <f t="shared" si="50"/>
        <v>0</v>
      </c>
      <c r="G698" s="94">
        <f t="shared" si="51"/>
        <v>0</v>
      </c>
      <c r="H698" s="94">
        <f t="shared" si="54"/>
        <v>0</v>
      </c>
      <c r="I698" s="94">
        <f>'F4.2'!V25</f>
        <v>0</v>
      </c>
      <c r="J698" s="94">
        <f>'F4.2'!AP25</f>
        <v>0</v>
      </c>
      <c r="K698" s="94"/>
      <c r="L698" s="94"/>
      <c r="M698" s="94">
        <f t="shared" si="55"/>
        <v>0</v>
      </c>
      <c r="N698" s="94">
        <f t="shared" si="56"/>
        <v>0</v>
      </c>
      <c r="O698" s="158">
        <f t="shared" si="52"/>
        <v>0</v>
      </c>
      <c r="P698" s="159">
        <f t="shared" si="53"/>
        <v>0</v>
      </c>
    </row>
    <row r="699" spans="1:16" ht="47.25" hidden="1" outlineLevel="1" x14ac:dyDescent="0.25">
      <c r="A699" s="99">
        <f t="shared" si="48"/>
        <v>2.1</v>
      </c>
      <c r="B699" s="100" t="str">
        <f t="shared" si="47"/>
        <v>Installation of Guided wave radar type level indicators for all fuel oil tanks of unit-1 to 7 DTFA 15 tanks and MTFA 15 tanks (total 30 tanks)</v>
      </c>
      <c r="C699" s="99" t="str">
        <f t="shared" si="49"/>
        <v>MERC/CAPEX/20112012/00925</v>
      </c>
      <c r="D699" s="103">
        <f t="shared" si="49"/>
        <v>40730</v>
      </c>
      <c r="E699" s="28">
        <f t="shared" si="49"/>
        <v>1.0398000000000001</v>
      </c>
      <c r="F699" s="95">
        <f t="shared" si="50"/>
        <v>0.70700000000000007</v>
      </c>
      <c r="G699" s="95">
        <f t="shared" si="51"/>
        <v>0.70700000000000007</v>
      </c>
      <c r="H699" s="95">
        <f t="shared" si="54"/>
        <v>0</v>
      </c>
      <c r="I699" s="94">
        <f>'F4.2'!V26</f>
        <v>0</v>
      </c>
      <c r="J699" s="94">
        <f>'F4.2'!AP26</f>
        <v>0</v>
      </c>
      <c r="K699" s="95"/>
      <c r="L699" s="95"/>
      <c r="M699" s="128">
        <f t="shared" si="55"/>
        <v>0</v>
      </c>
      <c r="N699" s="95">
        <f t="shared" si="56"/>
        <v>0</v>
      </c>
      <c r="O699" s="158">
        <f t="shared" si="52"/>
        <v>0</v>
      </c>
      <c r="P699" s="159">
        <f t="shared" si="53"/>
        <v>0</v>
      </c>
    </row>
    <row r="700" spans="1:16" ht="31.5" hidden="1" outlineLevel="1" x14ac:dyDescent="0.25">
      <c r="A700" s="99">
        <f t="shared" si="48"/>
        <v>2.2000000000000002</v>
      </c>
      <c r="B700" s="100" t="str">
        <f t="shared" si="47"/>
        <v>Installation of mass based oil flow meters with provision for continuous digital transfer (20 transmitters)</v>
      </c>
      <c r="C700" s="99" t="str">
        <f t="shared" ref="C700:E719" si="57">C30</f>
        <v>MERC/CAPEX/20112012/00925</v>
      </c>
      <c r="D700" s="103">
        <f t="shared" si="57"/>
        <v>40730</v>
      </c>
      <c r="E700" s="28">
        <f t="shared" si="57"/>
        <v>3.1379999999999999</v>
      </c>
      <c r="F700" s="95">
        <f t="shared" si="50"/>
        <v>0</v>
      </c>
      <c r="G700" s="95">
        <f t="shared" si="51"/>
        <v>0</v>
      </c>
      <c r="H700" s="95">
        <f t="shared" si="54"/>
        <v>0</v>
      </c>
      <c r="I700" s="94">
        <f>'F4.2'!V27</f>
        <v>0</v>
      </c>
      <c r="J700" s="94">
        <f>'F4.2'!AP27</f>
        <v>0</v>
      </c>
      <c r="K700" s="95"/>
      <c r="L700" s="95"/>
      <c r="M700" s="128">
        <f t="shared" si="55"/>
        <v>0</v>
      </c>
      <c r="N700" s="95">
        <f t="shared" si="56"/>
        <v>0</v>
      </c>
      <c r="O700" s="158">
        <f t="shared" si="52"/>
        <v>0</v>
      </c>
      <c r="P700" s="159">
        <f t="shared" si="53"/>
        <v>0</v>
      </c>
    </row>
    <row r="701" spans="1:16" ht="31.5" hidden="1" outlineLevel="1" x14ac:dyDescent="0.25">
      <c r="A701" s="99">
        <f t="shared" si="48"/>
        <v>2.2999999999999998</v>
      </c>
      <c r="B701" s="100" t="str">
        <f t="shared" si="47"/>
        <v>Installation of 54 Nos. of ultrasonic type Flow measurement transmitters for water consumption monitoring</v>
      </c>
      <c r="C701" s="99" t="str">
        <f t="shared" si="57"/>
        <v>MERC/CAPEX/20112012/00925</v>
      </c>
      <c r="D701" s="103">
        <f t="shared" si="57"/>
        <v>40730</v>
      </c>
      <c r="E701" s="28">
        <f t="shared" si="57"/>
        <v>3.0657000000000001</v>
      </c>
      <c r="F701" s="95">
        <f t="shared" si="50"/>
        <v>1.7642598999999999</v>
      </c>
      <c r="G701" s="95">
        <f t="shared" si="51"/>
        <v>1.7642598999999999</v>
      </c>
      <c r="H701" s="95">
        <f t="shared" si="54"/>
        <v>0</v>
      </c>
      <c r="I701" s="94">
        <f>'F4.2'!V28</f>
        <v>0</v>
      </c>
      <c r="J701" s="94">
        <f>'F4.2'!AP28</f>
        <v>0</v>
      </c>
      <c r="K701" s="95"/>
      <c r="L701" s="95"/>
      <c r="M701" s="128">
        <f t="shared" si="55"/>
        <v>0</v>
      </c>
      <c r="N701" s="95">
        <f t="shared" si="56"/>
        <v>0</v>
      </c>
      <c r="O701" s="158">
        <f t="shared" si="52"/>
        <v>0</v>
      </c>
      <c r="P701" s="159">
        <f t="shared" si="53"/>
        <v>0</v>
      </c>
    </row>
    <row r="702" spans="1:16" ht="31.5" hidden="1" outlineLevel="1" x14ac:dyDescent="0.25">
      <c r="A702" s="99">
        <f t="shared" si="48"/>
        <v>2.4</v>
      </c>
      <c r="B702" s="100" t="str">
        <f t="shared" si="47"/>
        <v>Trivector Meters for Auxiliary power measurement of GT (7 Nos).</v>
      </c>
      <c r="C702" s="29" t="str">
        <f t="shared" si="57"/>
        <v>MERC/CAPEX/20112012/00925</v>
      </c>
      <c r="D702" s="68">
        <f t="shared" si="57"/>
        <v>40730</v>
      </c>
      <c r="E702" s="28">
        <f t="shared" si="57"/>
        <v>2.1100000000000001E-2</v>
      </c>
      <c r="F702" s="95">
        <f t="shared" si="50"/>
        <v>0</v>
      </c>
      <c r="G702" s="95">
        <f t="shared" si="51"/>
        <v>0</v>
      </c>
      <c r="H702" s="95">
        <f t="shared" si="54"/>
        <v>0</v>
      </c>
      <c r="I702" s="94">
        <f>'F4.2'!V29</f>
        <v>0</v>
      </c>
      <c r="J702" s="94">
        <f>'F4.2'!AP29</f>
        <v>0</v>
      </c>
      <c r="K702" s="95"/>
      <c r="L702" s="95"/>
      <c r="M702" s="128">
        <f t="shared" si="55"/>
        <v>0</v>
      </c>
      <c r="N702" s="95">
        <f t="shared" si="56"/>
        <v>0</v>
      </c>
      <c r="O702" s="158">
        <f t="shared" si="52"/>
        <v>0</v>
      </c>
      <c r="P702" s="159">
        <f t="shared" si="53"/>
        <v>0</v>
      </c>
    </row>
    <row r="703" spans="1:16" ht="31.5" hidden="1" outlineLevel="1" x14ac:dyDescent="0.25">
      <c r="A703" s="99">
        <f t="shared" si="48"/>
        <v>2.5</v>
      </c>
      <c r="B703" s="100" t="str">
        <f t="shared" si="47"/>
        <v>Standard Meters for Auxiliary power measurement for sp. Consumption of Auxiliary transformer, Limbs and auxiliaries.</v>
      </c>
      <c r="C703" s="99" t="str">
        <f t="shared" si="57"/>
        <v>MERC/CAPEX/20112012/00925</v>
      </c>
      <c r="D703" s="103">
        <f t="shared" si="57"/>
        <v>40730</v>
      </c>
      <c r="E703" s="28">
        <f t="shared" si="57"/>
        <v>0.49540000000000001</v>
      </c>
      <c r="F703" s="95">
        <f t="shared" si="50"/>
        <v>0.29783999999999999</v>
      </c>
      <c r="G703" s="95">
        <f t="shared" si="51"/>
        <v>0.29783999999999999</v>
      </c>
      <c r="H703" s="95">
        <f t="shared" si="54"/>
        <v>0</v>
      </c>
      <c r="I703" s="94">
        <f>'F4.2'!V30</f>
        <v>0</v>
      </c>
      <c r="J703" s="94">
        <f>'F4.2'!AP30</f>
        <v>0</v>
      </c>
      <c r="K703" s="95"/>
      <c r="L703" s="95"/>
      <c r="M703" s="128">
        <f t="shared" si="55"/>
        <v>0</v>
      </c>
      <c r="N703" s="95">
        <f t="shared" si="56"/>
        <v>0</v>
      </c>
      <c r="O703" s="158">
        <f t="shared" si="52"/>
        <v>0</v>
      </c>
      <c r="P703" s="159">
        <f t="shared" si="53"/>
        <v>0</v>
      </c>
    </row>
    <row r="704" spans="1:16" ht="15.75" hidden="1" outlineLevel="1" x14ac:dyDescent="0.25">
      <c r="A704" s="99">
        <f t="shared" si="48"/>
        <v>2.6</v>
      </c>
      <c r="B704" s="100" t="str">
        <f t="shared" si="47"/>
        <v>Belt weighers (28 Nos.)</v>
      </c>
      <c r="C704" s="99" t="str">
        <f t="shared" si="57"/>
        <v>MERC/CAPEX/20112012/00925</v>
      </c>
      <c r="D704" s="103">
        <f t="shared" si="57"/>
        <v>40730</v>
      </c>
      <c r="E704" s="28">
        <f t="shared" si="57"/>
        <v>3.3195999999999999</v>
      </c>
      <c r="F704" s="95">
        <f t="shared" si="50"/>
        <v>0</v>
      </c>
      <c r="G704" s="95">
        <f t="shared" si="51"/>
        <v>0</v>
      </c>
      <c r="H704" s="95">
        <f t="shared" si="54"/>
        <v>0</v>
      </c>
      <c r="I704" s="94">
        <f>'F4.2'!V31</f>
        <v>0</v>
      </c>
      <c r="J704" s="94">
        <f>'F4.2'!AP31</f>
        <v>0</v>
      </c>
      <c r="K704" s="95"/>
      <c r="L704" s="95"/>
      <c r="M704" s="128">
        <f t="shared" si="55"/>
        <v>0</v>
      </c>
      <c r="N704" s="95">
        <f t="shared" si="56"/>
        <v>0</v>
      </c>
      <c r="O704" s="158">
        <f t="shared" si="52"/>
        <v>0</v>
      </c>
      <c r="P704" s="159">
        <f t="shared" si="53"/>
        <v>0</v>
      </c>
    </row>
    <row r="705" spans="1:16" ht="15.75" hidden="1" outlineLevel="1" x14ac:dyDescent="0.25">
      <c r="A705" s="99">
        <f t="shared" si="48"/>
        <v>2.7</v>
      </c>
      <c r="B705" s="100" t="str">
        <f t="shared" si="47"/>
        <v>In motion weigh bridge (10 Nos).</v>
      </c>
      <c r="C705" s="99" t="str">
        <f t="shared" si="57"/>
        <v>MERC/CAPEX/20112012/00925</v>
      </c>
      <c r="D705" s="103">
        <f t="shared" si="57"/>
        <v>40730</v>
      </c>
      <c r="E705" s="28">
        <f t="shared" si="57"/>
        <v>4.5396000000000001</v>
      </c>
      <c r="F705" s="95">
        <f t="shared" si="50"/>
        <v>0.19084200000000001</v>
      </c>
      <c r="G705" s="95">
        <f t="shared" si="51"/>
        <v>0.19084200000000001</v>
      </c>
      <c r="H705" s="95">
        <f t="shared" si="54"/>
        <v>0</v>
      </c>
      <c r="I705" s="94">
        <f>'F4.2'!V32</f>
        <v>0</v>
      </c>
      <c r="J705" s="94">
        <f>'F4.2'!AP32</f>
        <v>0</v>
      </c>
      <c r="K705" s="95"/>
      <c r="L705" s="95"/>
      <c r="M705" s="128">
        <f t="shared" si="55"/>
        <v>0</v>
      </c>
      <c r="N705" s="95">
        <f t="shared" si="56"/>
        <v>0</v>
      </c>
      <c r="O705" s="158">
        <f t="shared" si="52"/>
        <v>0</v>
      </c>
      <c r="P705" s="159">
        <f t="shared" si="53"/>
        <v>0</v>
      </c>
    </row>
    <row r="706" spans="1:16" ht="15.75" hidden="1" outlineLevel="1" x14ac:dyDescent="0.25">
      <c r="A706" s="99">
        <f t="shared" si="48"/>
        <v>2.8</v>
      </c>
      <c r="B706" s="100" t="str">
        <f t="shared" si="47"/>
        <v>Bunker level transmitters (50 Nos.)</v>
      </c>
      <c r="C706" s="99" t="str">
        <f t="shared" si="57"/>
        <v>MERC/CAPEX/20112012/00925</v>
      </c>
      <c r="D706" s="103">
        <f t="shared" si="57"/>
        <v>40730</v>
      </c>
      <c r="E706" s="28">
        <f t="shared" si="57"/>
        <v>2.5285000000000002</v>
      </c>
      <c r="F706" s="95">
        <f t="shared" si="50"/>
        <v>0</v>
      </c>
      <c r="G706" s="95">
        <f t="shared" si="51"/>
        <v>0</v>
      </c>
      <c r="H706" s="95">
        <f t="shared" si="54"/>
        <v>0</v>
      </c>
      <c r="I706" s="94">
        <f>'F4.2'!V33</f>
        <v>0</v>
      </c>
      <c r="J706" s="94">
        <f>'F4.2'!AP33</f>
        <v>0</v>
      </c>
      <c r="K706" s="95"/>
      <c r="L706" s="95"/>
      <c r="M706" s="128">
        <f t="shared" si="55"/>
        <v>0</v>
      </c>
      <c r="N706" s="95">
        <f t="shared" si="56"/>
        <v>0</v>
      </c>
      <c r="O706" s="158">
        <f t="shared" si="52"/>
        <v>0</v>
      </c>
      <c r="P706" s="159">
        <f t="shared" si="53"/>
        <v>0</v>
      </c>
    </row>
    <row r="707" spans="1:16" ht="15.75" hidden="1" outlineLevel="1" x14ac:dyDescent="0.25">
      <c r="A707" s="99">
        <f t="shared" si="48"/>
        <v>2.9</v>
      </c>
      <c r="B707" s="100" t="str">
        <f t="shared" si="47"/>
        <v>Flap Gate sensors (120 Nos.)</v>
      </c>
      <c r="C707" s="99" t="str">
        <f t="shared" si="57"/>
        <v>MERC/CAPEX/20112012/00925</v>
      </c>
      <c r="D707" s="103">
        <f t="shared" si="57"/>
        <v>40730</v>
      </c>
      <c r="E707" s="28">
        <f t="shared" si="57"/>
        <v>0.1225</v>
      </c>
      <c r="F707" s="95">
        <f t="shared" si="50"/>
        <v>0</v>
      </c>
      <c r="G707" s="95">
        <f t="shared" si="51"/>
        <v>0</v>
      </c>
      <c r="H707" s="95">
        <f t="shared" si="54"/>
        <v>0</v>
      </c>
      <c r="I707" s="94">
        <f>'F4.2'!V34</f>
        <v>0</v>
      </c>
      <c r="J707" s="94">
        <f>'F4.2'!AP34</f>
        <v>0</v>
      </c>
      <c r="K707" s="95"/>
      <c r="L707" s="95"/>
      <c r="M707" s="128">
        <f t="shared" si="55"/>
        <v>0</v>
      </c>
      <c r="N707" s="95">
        <f t="shared" si="56"/>
        <v>0</v>
      </c>
      <c r="O707" s="158">
        <f t="shared" si="52"/>
        <v>0</v>
      </c>
      <c r="P707" s="159">
        <f t="shared" si="53"/>
        <v>0</v>
      </c>
    </row>
    <row r="708" spans="1:16" ht="15.75" hidden="1" outlineLevel="1" x14ac:dyDescent="0.25">
      <c r="A708" s="99" t="str">
        <f t="shared" si="48"/>
        <v>2.10</v>
      </c>
      <c r="B708" s="100" t="str">
        <f t="shared" si="47"/>
        <v>PLC (20 Nos)</v>
      </c>
      <c r="C708" s="99" t="str">
        <f t="shared" si="57"/>
        <v>MERC/CAPEX/20112012/00925</v>
      </c>
      <c r="D708" s="103">
        <f t="shared" si="57"/>
        <v>40730</v>
      </c>
      <c r="E708" s="28">
        <f t="shared" si="57"/>
        <v>0.5333</v>
      </c>
      <c r="F708" s="95">
        <f t="shared" si="50"/>
        <v>0</v>
      </c>
      <c r="G708" s="95">
        <f t="shared" si="51"/>
        <v>0</v>
      </c>
      <c r="H708" s="95">
        <f t="shared" si="54"/>
        <v>0</v>
      </c>
      <c r="I708" s="94">
        <f>'F4.2'!V35</f>
        <v>0</v>
      </c>
      <c r="J708" s="94">
        <f>'F4.2'!AP35</f>
        <v>0</v>
      </c>
      <c r="K708" s="95"/>
      <c r="L708" s="95"/>
      <c r="M708" s="128">
        <f t="shared" si="55"/>
        <v>0</v>
      </c>
      <c r="N708" s="95">
        <f t="shared" si="56"/>
        <v>0</v>
      </c>
      <c r="O708" s="158">
        <f t="shared" si="52"/>
        <v>0</v>
      </c>
      <c r="P708" s="159">
        <f t="shared" si="53"/>
        <v>0</v>
      </c>
    </row>
    <row r="709" spans="1:16" ht="15.75" hidden="1" outlineLevel="1" x14ac:dyDescent="0.25">
      <c r="A709" s="99">
        <f t="shared" si="48"/>
        <v>2.11</v>
      </c>
      <c r="B709" s="100" t="str">
        <f t="shared" si="47"/>
        <v>Cables (20,000 meters estimated)</v>
      </c>
      <c r="C709" s="99" t="str">
        <f t="shared" si="57"/>
        <v>MERC/CAPEX/20112012/00925</v>
      </c>
      <c r="D709" s="103">
        <f t="shared" si="57"/>
        <v>40730</v>
      </c>
      <c r="E709" s="28">
        <f t="shared" si="57"/>
        <v>1.0216000000000001</v>
      </c>
      <c r="F709" s="95">
        <f t="shared" si="50"/>
        <v>0</v>
      </c>
      <c r="G709" s="95">
        <f t="shared" si="51"/>
        <v>0</v>
      </c>
      <c r="H709" s="95">
        <f t="shared" si="54"/>
        <v>0</v>
      </c>
      <c r="I709" s="94">
        <f>'F4.2'!V36</f>
        <v>0</v>
      </c>
      <c r="J709" s="94">
        <f>'F4.2'!AP36</f>
        <v>0</v>
      </c>
      <c r="K709" s="95"/>
      <c r="L709" s="95"/>
      <c r="M709" s="128">
        <f t="shared" si="55"/>
        <v>0</v>
      </c>
      <c r="N709" s="95">
        <f t="shared" si="56"/>
        <v>0</v>
      </c>
      <c r="O709" s="158">
        <f t="shared" si="52"/>
        <v>0</v>
      </c>
      <c r="P709" s="159">
        <f t="shared" si="53"/>
        <v>0</v>
      </c>
    </row>
    <row r="710" spans="1:16" ht="15.75" hidden="1" outlineLevel="1" x14ac:dyDescent="0.25">
      <c r="A710" s="99">
        <f t="shared" si="48"/>
        <v>0</v>
      </c>
      <c r="B710" s="100" t="str">
        <f t="shared" si="47"/>
        <v>IDC</v>
      </c>
      <c r="C710" s="99" t="str">
        <f t="shared" si="57"/>
        <v>MERC/CAPEX/20112012/00925</v>
      </c>
      <c r="D710" s="103">
        <f t="shared" si="57"/>
        <v>40730</v>
      </c>
      <c r="E710" s="28">
        <f t="shared" si="57"/>
        <v>1.165</v>
      </c>
      <c r="F710" s="95">
        <f t="shared" si="50"/>
        <v>0</v>
      </c>
      <c r="G710" s="95">
        <f t="shared" si="51"/>
        <v>0</v>
      </c>
      <c r="H710" s="95">
        <f t="shared" si="54"/>
        <v>0</v>
      </c>
      <c r="I710" s="94">
        <f>'F4.2'!V37</f>
        <v>0</v>
      </c>
      <c r="J710" s="94">
        <f>'F4.2'!AP37</f>
        <v>0</v>
      </c>
      <c r="K710" s="95"/>
      <c r="L710" s="95"/>
      <c r="M710" s="128">
        <f t="shared" si="55"/>
        <v>0</v>
      </c>
      <c r="N710" s="95">
        <f t="shared" si="56"/>
        <v>0</v>
      </c>
      <c r="O710" s="158">
        <f t="shared" si="52"/>
        <v>0</v>
      </c>
      <c r="P710" s="159">
        <f t="shared" si="53"/>
        <v>0</v>
      </c>
    </row>
    <row r="711" spans="1:16" ht="15.75" hidden="1" outlineLevel="1" x14ac:dyDescent="0.25">
      <c r="A711" s="238">
        <f t="shared" si="48"/>
        <v>3</v>
      </c>
      <c r="B711" s="239" t="str">
        <f t="shared" si="47"/>
        <v>ESP Restoration/Refurbishment</v>
      </c>
      <c r="C711" s="106" t="str">
        <f t="shared" si="57"/>
        <v>MERC/CAPEX/20112012/00939</v>
      </c>
      <c r="D711" s="147">
        <f t="shared" si="57"/>
        <v>40731</v>
      </c>
      <c r="E711" s="27">
        <f t="shared" si="57"/>
        <v>53.989999999999995</v>
      </c>
      <c r="F711" s="94">
        <f t="shared" si="50"/>
        <v>0</v>
      </c>
      <c r="G711" s="94">
        <f t="shared" si="51"/>
        <v>0</v>
      </c>
      <c r="H711" s="94">
        <f t="shared" si="54"/>
        <v>0</v>
      </c>
      <c r="I711" s="94">
        <f>'F4.2'!V38</f>
        <v>0</v>
      </c>
      <c r="J711" s="94">
        <f>'F4.2'!AP38</f>
        <v>0</v>
      </c>
      <c r="K711" s="94"/>
      <c r="L711" s="94"/>
      <c r="M711" s="94">
        <f t="shared" si="55"/>
        <v>0</v>
      </c>
      <c r="N711" s="94">
        <f t="shared" si="56"/>
        <v>0</v>
      </c>
      <c r="O711" s="158">
        <f t="shared" si="52"/>
        <v>0</v>
      </c>
      <c r="P711" s="159">
        <f t="shared" si="53"/>
        <v>0</v>
      </c>
    </row>
    <row r="712" spans="1:16" ht="31.5" hidden="1" outlineLevel="1" x14ac:dyDescent="0.25">
      <c r="A712" s="252">
        <f t="shared" si="48"/>
        <v>3.1</v>
      </c>
      <c r="B712" s="253" t="str">
        <f t="shared" si="47"/>
        <v xml:space="preserve">Replacement of all emitting coils and collecting plates of U#5 ESP of all four pass of field 2nd, 3rd &amp; 4th </v>
      </c>
      <c r="C712" s="99" t="str">
        <f t="shared" si="57"/>
        <v>MERC/CAPEX/20112012/00939</v>
      </c>
      <c r="D712" s="103">
        <f t="shared" si="57"/>
        <v>40731</v>
      </c>
      <c r="E712" s="28">
        <f t="shared" si="57"/>
        <v>11.7</v>
      </c>
      <c r="F712" s="95">
        <f t="shared" si="50"/>
        <v>5.7466719770000001</v>
      </c>
      <c r="G712" s="95">
        <f t="shared" si="51"/>
        <v>5.7466719770000001</v>
      </c>
      <c r="H712" s="95">
        <f t="shared" si="54"/>
        <v>0</v>
      </c>
      <c r="I712" s="94">
        <f>'F4.2'!V39</f>
        <v>2.8735429999999997</v>
      </c>
      <c r="J712" s="94">
        <f>'F4.2'!AP39</f>
        <v>2.8735430000000002</v>
      </c>
      <c r="K712" s="95"/>
      <c r="L712" s="95"/>
      <c r="M712" s="128">
        <f t="shared" si="55"/>
        <v>2.8735430000000002</v>
      </c>
      <c r="N712" s="95">
        <f t="shared" si="56"/>
        <v>0</v>
      </c>
      <c r="O712" s="158">
        <f t="shared" si="52"/>
        <v>2.8735430000000002</v>
      </c>
      <c r="P712" s="159">
        <f t="shared" si="53"/>
        <v>0</v>
      </c>
    </row>
    <row r="713" spans="1:16" ht="31.5" hidden="1" outlineLevel="1" x14ac:dyDescent="0.25">
      <c r="A713" s="252">
        <f t="shared" si="48"/>
        <v>3.2</v>
      </c>
      <c r="B713" s="253" t="str">
        <f t="shared" si="47"/>
        <v>Replacement of all emitting coils and collecting plates of all four pass of field 1 to 4, U#6 ESP</v>
      </c>
      <c r="C713" s="99" t="str">
        <f t="shared" si="57"/>
        <v>MERC/CAPEX/20112012/00939</v>
      </c>
      <c r="D713" s="103">
        <f t="shared" si="57"/>
        <v>40731</v>
      </c>
      <c r="E713" s="28">
        <f t="shared" si="57"/>
        <v>15.6</v>
      </c>
      <c r="F713" s="95">
        <f t="shared" si="50"/>
        <v>6.2278390650000004</v>
      </c>
      <c r="G713" s="95">
        <f t="shared" si="51"/>
        <v>6.2278390650000004</v>
      </c>
      <c r="H713" s="95">
        <f t="shared" si="54"/>
        <v>0</v>
      </c>
      <c r="I713" s="94">
        <f>'F4.2'!V40</f>
        <v>0.32741280000000028</v>
      </c>
      <c r="J713" s="94">
        <f>'F4.2'!AP40</f>
        <v>0.3274128</v>
      </c>
      <c r="K713" s="95"/>
      <c r="L713" s="95"/>
      <c r="M713" s="128">
        <f t="shared" si="55"/>
        <v>0.3274128</v>
      </c>
      <c r="N713" s="95">
        <f t="shared" si="56"/>
        <v>0</v>
      </c>
      <c r="O713" s="158">
        <f t="shared" si="52"/>
        <v>0.3274128</v>
      </c>
      <c r="P713" s="159">
        <f t="shared" si="53"/>
        <v>0</v>
      </c>
    </row>
    <row r="714" spans="1:16" ht="31.5" hidden="1" outlineLevel="1" x14ac:dyDescent="0.25">
      <c r="A714" s="252">
        <f t="shared" si="48"/>
        <v>3.3</v>
      </c>
      <c r="B714" s="253" t="str">
        <f t="shared" si="47"/>
        <v xml:space="preserve">Replacement of all emitting coils and collecting plates of all four pass of field 1 to 4, U#7 ESP </v>
      </c>
      <c r="C714" s="99" t="str">
        <f t="shared" si="57"/>
        <v>MERC/CAPEX/20112012/00939</v>
      </c>
      <c r="D714" s="103">
        <f t="shared" si="57"/>
        <v>40731</v>
      </c>
      <c r="E714" s="28">
        <f t="shared" si="57"/>
        <v>16.02</v>
      </c>
      <c r="F714" s="95">
        <f t="shared" si="50"/>
        <v>5.1898557250000001</v>
      </c>
      <c r="G714" s="95">
        <f t="shared" si="51"/>
        <v>5.0852789210000005</v>
      </c>
      <c r="H714" s="95">
        <f t="shared" si="54"/>
        <v>0.10457680399999969</v>
      </c>
      <c r="I714" s="94">
        <f>'F4.2'!V41</f>
        <v>0</v>
      </c>
      <c r="J714" s="94">
        <f>'F4.2'!AP41</f>
        <v>0</v>
      </c>
      <c r="K714" s="95"/>
      <c r="L714" s="95"/>
      <c r="M714" s="128">
        <f t="shared" si="55"/>
        <v>0</v>
      </c>
      <c r="N714" s="95">
        <f t="shared" si="56"/>
        <v>0.10457680399999969</v>
      </c>
      <c r="O714" s="158">
        <f t="shared" si="52"/>
        <v>0</v>
      </c>
      <c r="P714" s="159">
        <f t="shared" si="53"/>
        <v>0</v>
      </c>
    </row>
    <row r="715" spans="1:16" ht="31.5" hidden="1" outlineLevel="1" x14ac:dyDescent="0.25">
      <c r="A715" s="252">
        <f t="shared" si="48"/>
        <v>3.4</v>
      </c>
      <c r="B715" s="253" t="str">
        <f t="shared" si="47"/>
        <v>Ash evacuation system on existing dummy hoppers of Flue gas duct from APH outlet to ESP inlet of U#5 &amp; 6.</v>
      </c>
      <c r="C715" s="99" t="str">
        <f t="shared" si="57"/>
        <v>MERC/CAPEX/20112012/00939</v>
      </c>
      <c r="D715" s="103">
        <f t="shared" si="57"/>
        <v>40731</v>
      </c>
      <c r="E715" s="28">
        <f t="shared" si="57"/>
        <v>0.95</v>
      </c>
      <c r="F715" s="95">
        <f t="shared" si="50"/>
        <v>0.92199359999999997</v>
      </c>
      <c r="G715" s="95">
        <f t="shared" si="51"/>
        <v>0.92199359999999997</v>
      </c>
      <c r="H715" s="95">
        <f t="shared" si="54"/>
        <v>0</v>
      </c>
      <c r="I715" s="94">
        <f>'F4.2'!V42</f>
        <v>0</v>
      </c>
      <c r="J715" s="94">
        <f>'F4.2'!AP42</f>
        <v>0</v>
      </c>
      <c r="K715" s="95"/>
      <c r="L715" s="95"/>
      <c r="M715" s="128">
        <f t="shared" si="55"/>
        <v>0</v>
      </c>
      <c r="N715" s="95">
        <f t="shared" si="56"/>
        <v>0</v>
      </c>
      <c r="O715" s="158">
        <f t="shared" si="52"/>
        <v>0</v>
      </c>
      <c r="P715" s="159">
        <f t="shared" si="53"/>
        <v>0</v>
      </c>
    </row>
    <row r="716" spans="1:16" ht="15.75" hidden="1" outlineLevel="1" x14ac:dyDescent="0.25">
      <c r="A716" s="252">
        <f t="shared" si="48"/>
        <v>0</v>
      </c>
      <c r="B716" s="253" t="str">
        <f t="shared" si="47"/>
        <v>IDC</v>
      </c>
      <c r="C716" s="99" t="str">
        <f t="shared" si="57"/>
        <v>MERC/CAPEX/20112012/00939</v>
      </c>
      <c r="D716" s="103">
        <f t="shared" si="57"/>
        <v>40731</v>
      </c>
      <c r="E716" s="28">
        <f t="shared" si="57"/>
        <v>9.7200000000000006</v>
      </c>
      <c r="F716" s="95">
        <f t="shared" si="50"/>
        <v>0</v>
      </c>
      <c r="G716" s="95">
        <f t="shared" si="51"/>
        <v>0</v>
      </c>
      <c r="H716" s="95">
        <f t="shared" si="54"/>
        <v>0</v>
      </c>
      <c r="I716" s="94">
        <f>'F4.2'!V43</f>
        <v>3.8649799999999998E-2</v>
      </c>
      <c r="J716" s="94">
        <f>'F4.2'!AP43</f>
        <v>3.8649799999999998E-2</v>
      </c>
      <c r="K716" s="95"/>
      <c r="L716" s="95"/>
      <c r="M716" s="128">
        <f t="shared" si="55"/>
        <v>3.8649799999999998E-2</v>
      </c>
      <c r="N716" s="95">
        <f t="shared" si="56"/>
        <v>0</v>
      </c>
      <c r="O716" s="158">
        <f t="shared" si="52"/>
        <v>3.8649799999999998E-2</v>
      </c>
      <c r="P716" s="159">
        <f t="shared" si="53"/>
        <v>0</v>
      </c>
    </row>
    <row r="717" spans="1:16" ht="15.75" hidden="1" outlineLevel="1" x14ac:dyDescent="0.25">
      <c r="A717" s="25">
        <f t="shared" si="48"/>
        <v>4</v>
      </c>
      <c r="B717" s="26" t="str">
        <f t="shared" si="47"/>
        <v>Control &amp; Instrumentation up-gradation of CSTPS Unit 5 &amp; 6</v>
      </c>
      <c r="C717" s="25" t="str">
        <f t="shared" si="57"/>
        <v>MERC/CAPEX/20112012/01908</v>
      </c>
      <c r="D717" s="139">
        <f t="shared" si="57"/>
        <v>40850</v>
      </c>
      <c r="E717" s="27">
        <f t="shared" si="57"/>
        <v>57.7</v>
      </c>
      <c r="F717" s="94">
        <f t="shared" si="50"/>
        <v>0</v>
      </c>
      <c r="G717" s="94">
        <f t="shared" si="51"/>
        <v>0</v>
      </c>
      <c r="H717" s="94">
        <f t="shared" si="54"/>
        <v>0</v>
      </c>
      <c r="I717" s="94">
        <f>'F4.2'!V44</f>
        <v>0</v>
      </c>
      <c r="J717" s="94">
        <f>'F4.2'!AP44</f>
        <v>0</v>
      </c>
      <c r="K717" s="94"/>
      <c r="L717" s="94"/>
      <c r="M717" s="94">
        <f t="shared" si="55"/>
        <v>0</v>
      </c>
      <c r="N717" s="94">
        <f t="shared" si="56"/>
        <v>0</v>
      </c>
      <c r="O717" s="158">
        <f t="shared" si="52"/>
        <v>0</v>
      </c>
      <c r="P717" s="159">
        <f t="shared" si="53"/>
        <v>0</v>
      </c>
    </row>
    <row r="718" spans="1:16" ht="15.75" hidden="1" outlineLevel="1" x14ac:dyDescent="0.25">
      <c r="A718" s="29">
        <f t="shared" si="48"/>
        <v>4.0999999999999996</v>
      </c>
      <c r="B718" s="65" t="str">
        <f t="shared" si="47"/>
        <v>Control &amp; Instrumentation up-gradation of CSTPS Unit 5</v>
      </c>
      <c r="C718" s="29" t="str">
        <f t="shared" si="57"/>
        <v>MERC/CAPEX/20112012/01908</v>
      </c>
      <c r="D718" s="68">
        <f t="shared" si="57"/>
        <v>40850</v>
      </c>
      <c r="E718" s="28">
        <f t="shared" si="57"/>
        <v>26.1</v>
      </c>
      <c r="F718" s="95">
        <f t="shared" si="50"/>
        <v>0</v>
      </c>
      <c r="G718" s="95">
        <f t="shared" si="51"/>
        <v>0</v>
      </c>
      <c r="H718" s="95">
        <f t="shared" si="54"/>
        <v>0</v>
      </c>
      <c r="I718" s="94">
        <f>'F4.2'!V45</f>
        <v>0</v>
      </c>
      <c r="J718" s="94">
        <f>'F4.2'!AP45</f>
        <v>0</v>
      </c>
      <c r="K718" s="95"/>
      <c r="L718" s="95"/>
      <c r="M718" s="128">
        <f t="shared" si="55"/>
        <v>0</v>
      </c>
      <c r="N718" s="95">
        <f t="shared" si="56"/>
        <v>0</v>
      </c>
      <c r="O718" s="158">
        <f t="shared" si="52"/>
        <v>0</v>
      </c>
      <c r="P718" s="159">
        <f t="shared" si="53"/>
        <v>0</v>
      </c>
    </row>
    <row r="719" spans="1:16" ht="15.75" hidden="1" outlineLevel="1" x14ac:dyDescent="0.25">
      <c r="A719" s="29">
        <f t="shared" si="48"/>
        <v>4.2</v>
      </c>
      <c r="B719" s="65" t="str">
        <f t="shared" si="47"/>
        <v>Control &amp; Instrumentation up-gradation of CSTPS Unit 6</v>
      </c>
      <c r="C719" s="29" t="str">
        <f t="shared" si="57"/>
        <v>MERC/CAPEX/20112012/01908</v>
      </c>
      <c r="D719" s="68">
        <f t="shared" si="57"/>
        <v>40850</v>
      </c>
      <c r="E719" s="28">
        <f t="shared" si="57"/>
        <v>26.1</v>
      </c>
      <c r="F719" s="95">
        <f t="shared" si="50"/>
        <v>0</v>
      </c>
      <c r="G719" s="95">
        <f t="shared" si="51"/>
        <v>0</v>
      </c>
      <c r="H719" s="95">
        <f t="shared" si="54"/>
        <v>0</v>
      </c>
      <c r="I719" s="94">
        <f>'F4.2'!V46</f>
        <v>0</v>
      </c>
      <c r="J719" s="94">
        <f>'F4.2'!AP46</f>
        <v>0</v>
      </c>
      <c r="K719" s="95"/>
      <c r="L719" s="95"/>
      <c r="M719" s="128">
        <f t="shared" si="55"/>
        <v>0</v>
      </c>
      <c r="N719" s="95">
        <f t="shared" si="56"/>
        <v>0</v>
      </c>
      <c r="O719" s="158">
        <f t="shared" si="52"/>
        <v>0</v>
      </c>
      <c r="P719" s="159">
        <f t="shared" si="53"/>
        <v>0</v>
      </c>
    </row>
    <row r="720" spans="1:16" ht="15.75" hidden="1" outlineLevel="1" x14ac:dyDescent="0.25">
      <c r="A720" s="252">
        <f t="shared" si="48"/>
        <v>0</v>
      </c>
      <c r="B720" s="253" t="str">
        <f t="shared" si="47"/>
        <v>IDC</v>
      </c>
      <c r="C720" s="99" t="str">
        <f t="shared" ref="C720:E739" si="58">C50</f>
        <v>MERC/CAPEX/20112012/01908</v>
      </c>
      <c r="D720" s="103">
        <f t="shared" si="58"/>
        <v>40850</v>
      </c>
      <c r="E720" s="28">
        <f t="shared" si="58"/>
        <v>5.5</v>
      </c>
      <c r="F720" s="95">
        <f t="shared" si="50"/>
        <v>0</v>
      </c>
      <c r="G720" s="95">
        <f t="shared" si="51"/>
        <v>0</v>
      </c>
      <c r="H720" s="95">
        <f t="shared" si="54"/>
        <v>0</v>
      </c>
      <c r="I720" s="94">
        <f>'F4.2'!V47</f>
        <v>0</v>
      </c>
      <c r="J720" s="94">
        <f>'F4.2'!AP47</f>
        <v>0</v>
      </c>
      <c r="K720" s="95"/>
      <c r="L720" s="95"/>
      <c r="M720" s="128">
        <f t="shared" si="55"/>
        <v>0</v>
      </c>
      <c r="N720" s="95">
        <f t="shared" si="56"/>
        <v>0</v>
      </c>
      <c r="O720" s="158">
        <f t="shared" si="52"/>
        <v>0</v>
      </c>
      <c r="P720" s="159">
        <f t="shared" si="53"/>
        <v>0</v>
      </c>
    </row>
    <row r="721" spans="1:16" ht="31.5" hidden="1" outlineLevel="1" x14ac:dyDescent="0.25">
      <c r="A721" s="106">
        <f t="shared" si="48"/>
        <v>5</v>
      </c>
      <c r="B721" s="107" t="str">
        <f t="shared" si="47"/>
        <v>Alternate water supply Scheme for Chandrapur T.P.S as a crisis management scheme</v>
      </c>
      <c r="C721" s="106" t="str">
        <f t="shared" si="58"/>
        <v>MERC/CAPEX/20112012/02443</v>
      </c>
      <c r="D721" s="147">
        <f t="shared" si="58"/>
        <v>40911</v>
      </c>
      <c r="E721" s="27">
        <f t="shared" si="58"/>
        <v>229.4</v>
      </c>
      <c r="F721" s="94">
        <f t="shared" si="50"/>
        <v>0</v>
      </c>
      <c r="G721" s="94">
        <f t="shared" si="51"/>
        <v>0</v>
      </c>
      <c r="H721" s="94">
        <f t="shared" si="54"/>
        <v>0</v>
      </c>
      <c r="I721" s="94">
        <f>'F4.2'!V48</f>
        <v>0</v>
      </c>
      <c r="J721" s="94">
        <f>'F4.2'!AP48</f>
        <v>0</v>
      </c>
      <c r="K721" s="94"/>
      <c r="L721" s="94"/>
      <c r="M721" s="94">
        <f t="shared" si="55"/>
        <v>0</v>
      </c>
      <c r="N721" s="94">
        <f t="shared" si="56"/>
        <v>0</v>
      </c>
      <c r="O721" s="158">
        <f t="shared" si="52"/>
        <v>0</v>
      </c>
      <c r="P721" s="159">
        <f t="shared" si="53"/>
        <v>0</v>
      </c>
    </row>
    <row r="722" spans="1:16" ht="31.5" hidden="1" outlineLevel="1" x14ac:dyDescent="0.25">
      <c r="A722" s="99">
        <f t="shared" si="48"/>
        <v>5.0999999999999996</v>
      </c>
      <c r="B722" s="100" t="str">
        <f t="shared" si="47"/>
        <v>Alternate water supply Scheme for Chandrapur T.P.S as a crisis management scheme</v>
      </c>
      <c r="C722" s="99" t="str">
        <f t="shared" si="58"/>
        <v>MERC/CAPEX/20112012/02443</v>
      </c>
      <c r="D722" s="103">
        <f t="shared" si="58"/>
        <v>40911</v>
      </c>
      <c r="E722" s="28">
        <f t="shared" si="58"/>
        <v>229.4</v>
      </c>
      <c r="F722" s="95">
        <f t="shared" si="50"/>
        <v>0</v>
      </c>
      <c r="G722" s="95">
        <f t="shared" si="51"/>
        <v>0</v>
      </c>
      <c r="H722" s="95">
        <f t="shared" si="54"/>
        <v>0</v>
      </c>
      <c r="I722" s="94">
        <f>'F4.2'!V49</f>
        <v>0</v>
      </c>
      <c r="J722" s="94">
        <f>'F4.2'!AP49</f>
        <v>0</v>
      </c>
      <c r="K722" s="95"/>
      <c r="L722" s="95"/>
      <c r="M722" s="128">
        <f t="shared" si="55"/>
        <v>0</v>
      </c>
      <c r="N722" s="95">
        <f t="shared" si="56"/>
        <v>0</v>
      </c>
      <c r="O722" s="158">
        <f t="shared" si="52"/>
        <v>0</v>
      </c>
      <c r="P722" s="159">
        <f t="shared" si="53"/>
        <v>0</v>
      </c>
    </row>
    <row r="723" spans="1:16" ht="63" hidden="1" outlineLevel="1" x14ac:dyDescent="0.25">
      <c r="A723" s="25">
        <f t="shared" si="48"/>
        <v>6</v>
      </c>
      <c r="B723" s="26" t="str">
        <f t="shared" si="47"/>
        <v>Complete Track Renovation (CTR) work of rail track from Chandrapur Vivekanand Nagar railway stations to exchange yard and bulb line of BOBR at CSTPS siding maintained by railway authority</v>
      </c>
      <c r="C723" s="25" t="str">
        <f t="shared" si="58"/>
        <v>MERC/CAPEX/20122013/00818</v>
      </c>
      <c r="D723" s="139">
        <f t="shared" si="58"/>
        <v>41100</v>
      </c>
      <c r="E723" s="27">
        <f t="shared" si="58"/>
        <v>16.77</v>
      </c>
      <c r="F723" s="94">
        <f t="shared" si="50"/>
        <v>0</v>
      </c>
      <c r="G723" s="94">
        <f t="shared" si="51"/>
        <v>0</v>
      </c>
      <c r="H723" s="94">
        <f t="shared" si="54"/>
        <v>0</v>
      </c>
      <c r="I723" s="94">
        <f>'F4.2'!V50</f>
        <v>0</v>
      </c>
      <c r="J723" s="94">
        <f>'F4.2'!AP50</f>
        <v>0</v>
      </c>
      <c r="K723" s="94"/>
      <c r="L723" s="94"/>
      <c r="M723" s="94">
        <f t="shared" si="55"/>
        <v>0</v>
      </c>
      <c r="N723" s="94">
        <f t="shared" si="56"/>
        <v>0</v>
      </c>
      <c r="O723" s="158">
        <f t="shared" si="52"/>
        <v>0</v>
      </c>
      <c r="P723" s="159">
        <f t="shared" si="53"/>
        <v>0</v>
      </c>
    </row>
    <row r="724" spans="1:16" ht="63" hidden="1" outlineLevel="1" x14ac:dyDescent="0.25">
      <c r="A724" s="29">
        <f t="shared" si="48"/>
        <v>6.1</v>
      </c>
      <c r="B724" s="65" t="str">
        <f t="shared" si="47"/>
        <v>Complete Track Renovation (CTR) work of rail track from Chandrapur Vivekanand Nagar railway stations to exchange yard and bulb line of BOBR at CSTPS siding maintained by railway authority</v>
      </c>
      <c r="C724" s="29" t="str">
        <f t="shared" si="58"/>
        <v>MERC/CAPEX/20122013/00818</v>
      </c>
      <c r="D724" s="68">
        <f t="shared" si="58"/>
        <v>41100</v>
      </c>
      <c r="E724" s="28">
        <f t="shared" si="58"/>
        <v>16.77</v>
      </c>
      <c r="F724" s="95">
        <f t="shared" si="50"/>
        <v>5.4266784059999997</v>
      </c>
      <c r="G724" s="95">
        <f t="shared" si="51"/>
        <v>4.0159468</v>
      </c>
      <c r="H724" s="95">
        <f t="shared" si="54"/>
        <v>1.4107316059999997</v>
      </c>
      <c r="I724" s="94">
        <f>'F4.2'!V51</f>
        <v>0</v>
      </c>
      <c r="J724" s="94">
        <f>'F4.2'!AP51</f>
        <v>0</v>
      </c>
      <c r="K724" s="95"/>
      <c r="L724" s="95"/>
      <c r="M724" s="128">
        <f t="shared" si="55"/>
        <v>0</v>
      </c>
      <c r="N724" s="95">
        <f t="shared" si="56"/>
        <v>1.4107316059999997</v>
      </c>
      <c r="O724" s="158">
        <f t="shared" si="52"/>
        <v>0</v>
      </c>
      <c r="P724" s="159">
        <f t="shared" si="53"/>
        <v>0</v>
      </c>
    </row>
    <row r="725" spans="1:16" ht="31.5" hidden="1" outlineLevel="1" x14ac:dyDescent="0.25">
      <c r="A725" s="106">
        <f t="shared" si="48"/>
        <v>7</v>
      </c>
      <c r="B725" s="107" t="str">
        <f t="shared" si="47"/>
        <v>Construction of additional IDCT to improve performance of existing condenser cooling system of CSTPS Unit 5 &amp; 6</v>
      </c>
      <c r="C725" s="106" t="str">
        <f t="shared" si="58"/>
        <v>MERC/CAPEX/20122013/00827</v>
      </c>
      <c r="D725" s="147">
        <f t="shared" si="58"/>
        <v>41100</v>
      </c>
      <c r="E725" s="27">
        <f t="shared" si="58"/>
        <v>29.28</v>
      </c>
      <c r="F725" s="94">
        <f t="shared" si="50"/>
        <v>0</v>
      </c>
      <c r="G725" s="94">
        <f t="shared" si="51"/>
        <v>0</v>
      </c>
      <c r="H725" s="94">
        <f t="shared" si="54"/>
        <v>0</v>
      </c>
      <c r="I725" s="94">
        <f>'F4.2'!V52</f>
        <v>0</v>
      </c>
      <c r="J725" s="94">
        <f>'F4.2'!AP52</f>
        <v>0</v>
      </c>
      <c r="K725" s="94"/>
      <c r="L725" s="94"/>
      <c r="M725" s="94">
        <f t="shared" si="55"/>
        <v>0</v>
      </c>
      <c r="N725" s="94">
        <f t="shared" si="56"/>
        <v>0</v>
      </c>
      <c r="O725" s="158">
        <f t="shared" si="52"/>
        <v>0</v>
      </c>
      <c r="P725" s="159">
        <f t="shared" si="53"/>
        <v>0</v>
      </c>
    </row>
    <row r="726" spans="1:16" ht="15.75" hidden="1" outlineLevel="1" x14ac:dyDescent="0.25">
      <c r="A726" s="99">
        <f t="shared" si="48"/>
        <v>7.1</v>
      </c>
      <c r="B726" s="100" t="str">
        <f t="shared" si="47"/>
        <v>Construction for U#5</v>
      </c>
      <c r="C726" s="99" t="str">
        <f t="shared" si="58"/>
        <v>MERC/CAPEX/20122013/00827</v>
      </c>
      <c r="D726" s="103">
        <f t="shared" si="58"/>
        <v>41100</v>
      </c>
      <c r="E726" s="28">
        <f t="shared" si="58"/>
        <v>11.2318</v>
      </c>
      <c r="F726" s="95">
        <f t="shared" si="50"/>
        <v>19.378237200000001</v>
      </c>
      <c r="G726" s="95">
        <f t="shared" si="51"/>
        <v>19.378237200000001</v>
      </c>
      <c r="H726" s="95">
        <f t="shared" si="54"/>
        <v>0</v>
      </c>
      <c r="I726" s="94">
        <f>'F4.2'!V53</f>
        <v>0</v>
      </c>
      <c r="J726" s="94">
        <f>'F4.2'!AP53</f>
        <v>0</v>
      </c>
      <c r="K726" s="95"/>
      <c r="L726" s="95"/>
      <c r="M726" s="128">
        <f t="shared" si="55"/>
        <v>0</v>
      </c>
      <c r="N726" s="95">
        <f t="shared" si="56"/>
        <v>0</v>
      </c>
      <c r="O726" s="158">
        <f t="shared" si="52"/>
        <v>0</v>
      </c>
      <c r="P726" s="159">
        <f t="shared" si="53"/>
        <v>0</v>
      </c>
    </row>
    <row r="727" spans="1:16" ht="15.75" hidden="1" outlineLevel="1" x14ac:dyDescent="0.25">
      <c r="A727" s="99">
        <f t="shared" si="48"/>
        <v>7.2</v>
      </c>
      <c r="B727" s="100" t="str">
        <f t="shared" si="47"/>
        <v>Construction for U#6</v>
      </c>
      <c r="C727" s="99" t="str">
        <f t="shared" si="58"/>
        <v>MERC/CAPEX/20122013/00827</v>
      </c>
      <c r="D727" s="103">
        <f t="shared" si="58"/>
        <v>41100</v>
      </c>
      <c r="E727" s="28">
        <f t="shared" si="58"/>
        <v>14.968</v>
      </c>
      <c r="F727" s="95">
        <f t="shared" si="50"/>
        <v>23.1898537</v>
      </c>
      <c r="G727" s="95">
        <f t="shared" si="51"/>
        <v>23.1898537</v>
      </c>
      <c r="H727" s="95">
        <f t="shared" si="54"/>
        <v>0</v>
      </c>
      <c r="I727" s="94">
        <f>'F4.2'!V54</f>
        <v>0</v>
      </c>
      <c r="J727" s="94">
        <f>'F4.2'!AP54</f>
        <v>0</v>
      </c>
      <c r="K727" s="95"/>
      <c r="L727" s="95"/>
      <c r="M727" s="128">
        <f t="shared" si="55"/>
        <v>0</v>
      </c>
      <c r="N727" s="95">
        <f t="shared" si="56"/>
        <v>0</v>
      </c>
      <c r="O727" s="158">
        <f t="shared" si="52"/>
        <v>0</v>
      </c>
      <c r="P727" s="159">
        <f t="shared" si="53"/>
        <v>0</v>
      </c>
    </row>
    <row r="728" spans="1:16" ht="15.75" hidden="1" outlineLevel="1" x14ac:dyDescent="0.25">
      <c r="A728" s="99">
        <f t="shared" si="48"/>
        <v>0</v>
      </c>
      <c r="B728" s="100" t="str">
        <f t="shared" si="47"/>
        <v>IDC</v>
      </c>
      <c r="C728" s="99" t="str">
        <f t="shared" si="58"/>
        <v>MERC/CAPEX/20122013/00827</v>
      </c>
      <c r="D728" s="103">
        <f t="shared" si="58"/>
        <v>41100</v>
      </c>
      <c r="E728" s="28">
        <f t="shared" si="58"/>
        <v>3.0802000000000014</v>
      </c>
      <c r="F728" s="95">
        <f t="shared" si="50"/>
        <v>0</v>
      </c>
      <c r="G728" s="95">
        <f t="shared" si="51"/>
        <v>0</v>
      </c>
      <c r="H728" s="95">
        <f t="shared" si="54"/>
        <v>0</v>
      </c>
      <c r="I728" s="94">
        <f>'F4.2'!V55</f>
        <v>0</v>
      </c>
      <c r="J728" s="94">
        <f>'F4.2'!AP55</f>
        <v>0</v>
      </c>
      <c r="K728" s="95"/>
      <c r="L728" s="95"/>
      <c r="M728" s="128">
        <f t="shared" si="55"/>
        <v>0</v>
      </c>
      <c r="N728" s="95">
        <f t="shared" si="56"/>
        <v>0</v>
      </c>
      <c r="O728" s="158">
        <f t="shared" si="52"/>
        <v>0</v>
      </c>
      <c r="P728" s="159">
        <f t="shared" si="53"/>
        <v>0</v>
      </c>
    </row>
    <row r="729" spans="1:16" ht="15.75" hidden="1" outlineLevel="1" x14ac:dyDescent="0.25">
      <c r="A729" s="106">
        <f t="shared" si="48"/>
        <v>8</v>
      </c>
      <c r="B729" s="107" t="str">
        <f t="shared" si="47"/>
        <v>Upgradation of IDCT Unit 5</v>
      </c>
      <c r="C729" s="106" t="str">
        <f t="shared" si="58"/>
        <v>MERC/CAPEX/20122013/00914</v>
      </c>
      <c r="D729" s="147">
        <f t="shared" si="58"/>
        <v>41108</v>
      </c>
      <c r="E729" s="27">
        <f t="shared" si="58"/>
        <v>18.2</v>
      </c>
      <c r="F729" s="94">
        <f t="shared" si="50"/>
        <v>0</v>
      </c>
      <c r="G729" s="94">
        <f t="shared" si="51"/>
        <v>0</v>
      </c>
      <c r="H729" s="94">
        <f t="shared" si="54"/>
        <v>0</v>
      </c>
      <c r="I729" s="94">
        <f>'F4.2'!V56</f>
        <v>0</v>
      </c>
      <c r="J729" s="94">
        <f>'F4.2'!AP56</f>
        <v>0</v>
      </c>
      <c r="K729" s="94"/>
      <c r="L729" s="94"/>
      <c r="M729" s="94">
        <f t="shared" si="55"/>
        <v>0</v>
      </c>
      <c r="N729" s="94">
        <f t="shared" si="56"/>
        <v>0</v>
      </c>
      <c r="O729" s="158">
        <f t="shared" si="52"/>
        <v>0</v>
      </c>
      <c r="P729" s="159">
        <f t="shared" si="53"/>
        <v>0</v>
      </c>
    </row>
    <row r="730" spans="1:16" ht="15.75" hidden="1" outlineLevel="1" x14ac:dyDescent="0.25">
      <c r="A730" s="99">
        <f t="shared" si="48"/>
        <v>8.1</v>
      </c>
      <c r="B730" s="100" t="str">
        <f t="shared" si="47"/>
        <v>Cooling Tower IDCT for Unit-5A</v>
      </c>
      <c r="C730" s="99" t="str">
        <f t="shared" si="58"/>
        <v>MERC/CAPEX/20122013/00914</v>
      </c>
      <c r="D730" s="103">
        <f t="shared" si="58"/>
        <v>41108</v>
      </c>
      <c r="E730" s="28">
        <f t="shared" si="58"/>
        <v>8.5</v>
      </c>
      <c r="F730" s="95">
        <f t="shared" si="50"/>
        <v>0</v>
      </c>
      <c r="G730" s="95">
        <f t="shared" si="51"/>
        <v>0</v>
      </c>
      <c r="H730" s="95">
        <f t="shared" si="54"/>
        <v>0</v>
      </c>
      <c r="I730" s="94">
        <f>'F4.2'!V57</f>
        <v>0</v>
      </c>
      <c r="J730" s="94">
        <f>'F4.2'!AP57</f>
        <v>0</v>
      </c>
      <c r="K730" s="95"/>
      <c r="L730" s="95"/>
      <c r="M730" s="128">
        <f t="shared" si="55"/>
        <v>0</v>
      </c>
      <c r="N730" s="95">
        <f t="shared" si="56"/>
        <v>0</v>
      </c>
      <c r="O730" s="158">
        <f t="shared" si="52"/>
        <v>0</v>
      </c>
      <c r="P730" s="159">
        <f t="shared" si="53"/>
        <v>0</v>
      </c>
    </row>
    <row r="731" spans="1:16" ht="15.75" hidden="1" outlineLevel="1" x14ac:dyDescent="0.25">
      <c r="A731" s="99">
        <f t="shared" si="48"/>
        <v>8.1999999999999993</v>
      </c>
      <c r="B731" s="100" t="str">
        <f t="shared" si="47"/>
        <v>Cooling Tower IDCT for Unit-5B</v>
      </c>
      <c r="C731" s="99" t="str">
        <f t="shared" si="58"/>
        <v>MERC/CAPEX/20122013/00914</v>
      </c>
      <c r="D731" s="103">
        <f t="shared" si="58"/>
        <v>41108</v>
      </c>
      <c r="E731" s="28">
        <f t="shared" si="58"/>
        <v>8.5</v>
      </c>
      <c r="F731" s="95">
        <f t="shared" si="50"/>
        <v>0</v>
      </c>
      <c r="G731" s="95">
        <f t="shared" si="51"/>
        <v>0</v>
      </c>
      <c r="H731" s="95">
        <f t="shared" si="54"/>
        <v>0</v>
      </c>
      <c r="I731" s="94">
        <f>'F4.2'!V58</f>
        <v>0</v>
      </c>
      <c r="J731" s="94">
        <f>'F4.2'!AP58</f>
        <v>0</v>
      </c>
      <c r="K731" s="95"/>
      <c r="L731" s="95"/>
      <c r="M731" s="128">
        <f t="shared" si="55"/>
        <v>0</v>
      </c>
      <c r="N731" s="95">
        <f t="shared" si="56"/>
        <v>0</v>
      </c>
      <c r="O731" s="158">
        <f t="shared" si="52"/>
        <v>0</v>
      </c>
      <c r="P731" s="159">
        <f t="shared" si="53"/>
        <v>0</v>
      </c>
    </row>
    <row r="732" spans="1:16" ht="15.75" hidden="1" outlineLevel="1" x14ac:dyDescent="0.25">
      <c r="A732" s="99">
        <f t="shared" si="48"/>
        <v>0</v>
      </c>
      <c r="B732" s="100" t="str">
        <f t="shared" si="47"/>
        <v>IDC</v>
      </c>
      <c r="C732" s="99" t="str">
        <f t="shared" si="58"/>
        <v>MERC/CAPEX/20122013/00914</v>
      </c>
      <c r="D732" s="103">
        <f t="shared" si="58"/>
        <v>41108</v>
      </c>
      <c r="E732" s="28">
        <f t="shared" si="58"/>
        <v>1.2</v>
      </c>
      <c r="F732" s="95">
        <f t="shared" si="50"/>
        <v>0</v>
      </c>
      <c r="G732" s="95">
        <f t="shared" si="51"/>
        <v>0</v>
      </c>
      <c r="H732" s="95">
        <f t="shared" si="54"/>
        <v>0</v>
      </c>
      <c r="I732" s="94">
        <f>'F4.2'!V59</f>
        <v>0</v>
      </c>
      <c r="J732" s="94">
        <f>'F4.2'!AP59</f>
        <v>0</v>
      </c>
      <c r="K732" s="95"/>
      <c r="L732" s="95"/>
      <c r="M732" s="128">
        <f t="shared" si="55"/>
        <v>0</v>
      </c>
      <c r="N732" s="95">
        <f t="shared" si="56"/>
        <v>0</v>
      </c>
      <c r="O732" s="158">
        <f t="shared" si="52"/>
        <v>0</v>
      </c>
      <c r="P732" s="159">
        <f t="shared" si="53"/>
        <v>0</v>
      </c>
    </row>
    <row r="733" spans="1:16" ht="31.5" hidden="1" outlineLevel="1" x14ac:dyDescent="0.25">
      <c r="A733" s="106">
        <f t="shared" si="48"/>
        <v>9</v>
      </c>
      <c r="B733" s="107" t="str">
        <f t="shared" si="47"/>
        <v>LPT Retrofit at Chandrapur TPS Units 3 &amp; 4</v>
      </c>
      <c r="C733" s="106" t="str">
        <f t="shared" si="58"/>
        <v>MERC/TECH 1/CAPEX/20132014/00823</v>
      </c>
      <c r="D733" s="147">
        <f t="shared" si="58"/>
        <v>41464</v>
      </c>
      <c r="E733" s="27">
        <f t="shared" si="58"/>
        <v>107.8364</v>
      </c>
      <c r="F733" s="94">
        <f t="shared" si="50"/>
        <v>0</v>
      </c>
      <c r="G733" s="94">
        <f t="shared" si="51"/>
        <v>0</v>
      </c>
      <c r="H733" s="94">
        <f t="shared" si="54"/>
        <v>0</v>
      </c>
      <c r="I733" s="94">
        <f>'F4.2'!V60</f>
        <v>0</v>
      </c>
      <c r="J733" s="94">
        <f>'F4.2'!AP60</f>
        <v>0</v>
      </c>
      <c r="K733" s="94"/>
      <c r="L733" s="94"/>
      <c r="M733" s="94">
        <f t="shared" si="55"/>
        <v>0</v>
      </c>
      <c r="N733" s="94">
        <f t="shared" si="56"/>
        <v>0</v>
      </c>
      <c r="O733" s="158">
        <f t="shared" si="52"/>
        <v>0</v>
      </c>
      <c r="P733" s="159">
        <f t="shared" si="53"/>
        <v>0</v>
      </c>
    </row>
    <row r="734" spans="1:16" ht="63" hidden="1" outlineLevel="1" x14ac:dyDescent="0.25">
      <c r="A734" s="99">
        <f t="shared" si="48"/>
        <v>9.1</v>
      </c>
      <c r="B734" s="100" t="str">
        <f t="shared" si="47"/>
        <v xml:space="preserve">Design, Engineering, Supply and Retrofitting of LP Cylinder with Modified Bladed rotor without Bauman’s Stages, diaphragms, liners, Gland sealing and exhaust hood spray. (total 2 units) </v>
      </c>
      <c r="C734" s="99" t="str">
        <f t="shared" si="58"/>
        <v>MERC/TECH 1/CAPEX/20132014/00823</v>
      </c>
      <c r="D734" s="103">
        <f t="shared" si="58"/>
        <v>41464</v>
      </c>
      <c r="E734" s="28">
        <f t="shared" si="58"/>
        <v>101.8526</v>
      </c>
      <c r="F734" s="95">
        <f t="shared" si="50"/>
        <v>0</v>
      </c>
      <c r="G734" s="95">
        <f t="shared" si="51"/>
        <v>0</v>
      </c>
      <c r="H734" s="95">
        <f t="shared" si="54"/>
        <v>0</v>
      </c>
      <c r="I734" s="94">
        <f>'F4.2'!V61</f>
        <v>0</v>
      </c>
      <c r="J734" s="94">
        <f>'F4.2'!AP61</f>
        <v>0</v>
      </c>
      <c r="K734" s="95"/>
      <c r="L734" s="95"/>
      <c r="M734" s="128">
        <f t="shared" si="55"/>
        <v>0</v>
      </c>
      <c r="N734" s="95">
        <f t="shared" si="56"/>
        <v>0</v>
      </c>
      <c r="O734" s="158">
        <f t="shared" si="52"/>
        <v>0</v>
      </c>
      <c r="P734" s="159">
        <f t="shared" si="53"/>
        <v>0</v>
      </c>
    </row>
    <row r="735" spans="1:16" ht="31.5" hidden="1" outlineLevel="1" x14ac:dyDescent="0.25">
      <c r="A735" s="99">
        <f t="shared" si="48"/>
        <v>0</v>
      </c>
      <c r="B735" s="100" t="str">
        <f t="shared" si="47"/>
        <v>IDC</v>
      </c>
      <c r="C735" s="99" t="str">
        <f t="shared" si="58"/>
        <v>MERC/TECH 1/CAPEX/20132014/00823</v>
      </c>
      <c r="D735" s="103">
        <f t="shared" si="58"/>
        <v>41464</v>
      </c>
      <c r="E735" s="28">
        <f t="shared" si="58"/>
        <v>5.9837999999999996</v>
      </c>
      <c r="F735" s="95">
        <f t="shared" si="50"/>
        <v>0</v>
      </c>
      <c r="G735" s="95">
        <f t="shared" si="51"/>
        <v>0</v>
      </c>
      <c r="H735" s="95">
        <f t="shared" si="54"/>
        <v>0</v>
      </c>
      <c r="I735" s="94">
        <f>'F4.2'!V62</f>
        <v>0</v>
      </c>
      <c r="J735" s="94">
        <f>'F4.2'!AP62</f>
        <v>0</v>
      </c>
      <c r="K735" s="95"/>
      <c r="L735" s="95"/>
      <c r="M735" s="128">
        <f t="shared" si="55"/>
        <v>0</v>
      </c>
      <c r="N735" s="95">
        <f t="shared" si="56"/>
        <v>0</v>
      </c>
      <c r="O735" s="158">
        <f t="shared" si="52"/>
        <v>0</v>
      </c>
      <c r="P735" s="159">
        <f t="shared" si="53"/>
        <v>0</v>
      </c>
    </row>
    <row r="736" spans="1:16" ht="31.5" hidden="1" outlineLevel="1" x14ac:dyDescent="0.25">
      <c r="A736" s="238">
        <f t="shared" si="48"/>
        <v>10</v>
      </c>
      <c r="B736" s="239" t="str">
        <f t="shared" si="47"/>
        <v>Modification in Ash Handling Plant at Chandrapur TPS unit 5 &amp; 6</v>
      </c>
      <c r="C736" s="106" t="str">
        <f t="shared" si="58"/>
        <v>MERC/CAPEX/20122013/02104</v>
      </c>
      <c r="D736" s="147">
        <f t="shared" si="58"/>
        <v>41281</v>
      </c>
      <c r="E736" s="27">
        <f t="shared" si="58"/>
        <v>15.25</v>
      </c>
      <c r="F736" s="94">
        <f t="shared" si="50"/>
        <v>0</v>
      </c>
      <c r="G736" s="94">
        <f t="shared" si="51"/>
        <v>0</v>
      </c>
      <c r="H736" s="94">
        <f t="shared" si="54"/>
        <v>0</v>
      </c>
      <c r="I736" s="94">
        <f>'F4.2'!V63</f>
        <v>0</v>
      </c>
      <c r="J736" s="94">
        <f>'F4.2'!AP63</f>
        <v>0</v>
      </c>
      <c r="K736" s="94"/>
      <c r="L736" s="94"/>
      <c r="M736" s="94">
        <f t="shared" si="55"/>
        <v>0</v>
      </c>
      <c r="N736" s="94">
        <f t="shared" si="56"/>
        <v>0</v>
      </c>
      <c r="O736" s="158">
        <f t="shared" si="52"/>
        <v>0</v>
      </c>
      <c r="P736" s="159">
        <f t="shared" si="53"/>
        <v>0</v>
      </c>
    </row>
    <row r="737" spans="1:16" ht="15.75" hidden="1" outlineLevel="1" x14ac:dyDescent="0.25">
      <c r="A737" s="252">
        <f t="shared" si="48"/>
        <v>10.1</v>
      </c>
      <c r="B737" s="253" t="str">
        <f t="shared" si="47"/>
        <v>Complete series replacement in U-5 &amp; 6</v>
      </c>
      <c r="C737" s="99" t="str">
        <f t="shared" si="58"/>
        <v>MERC/CAPEX/20122013/02104</v>
      </c>
      <c r="D737" s="103">
        <f t="shared" si="58"/>
        <v>41281</v>
      </c>
      <c r="E737" s="28">
        <f t="shared" si="58"/>
        <v>7.12</v>
      </c>
      <c r="F737" s="95">
        <f t="shared" si="50"/>
        <v>1.4079700719999999</v>
      </c>
      <c r="G737" s="95">
        <f t="shared" si="51"/>
        <v>1.4079700719999999</v>
      </c>
      <c r="H737" s="95">
        <f t="shared" si="54"/>
        <v>0</v>
      </c>
      <c r="I737" s="94">
        <f>'F4.2'!V64</f>
        <v>0</v>
      </c>
      <c r="J737" s="94">
        <f>'F4.2'!AP64</f>
        <v>0</v>
      </c>
      <c r="K737" s="95"/>
      <c r="L737" s="95"/>
      <c r="M737" s="128">
        <f t="shared" si="55"/>
        <v>0</v>
      </c>
      <c r="N737" s="95">
        <f t="shared" si="56"/>
        <v>0</v>
      </c>
      <c r="O737" s="158">
        <f t="shared" si="52"/>
        <v>0</v>
      </c>
      <c r="P737" s="159">
        <f t="shared" si="53"/>
        <v>0</v>
      </c>
    </row>
    <row r="738" spans="1:16" ht="15.75" hidden="1" outlineLevel="1" x14ac:dyDescent="0.25">
      <c r="A738" s="252">
        <f t="shared" si="48"/>
        <v>10.199999999999999</v>
      </c>
      <c r="B738" s="253" t="str">
        <f t="shared" si="47"/>
        <v>Extension of ash lines inside ash bund (9000 Rmt)</v>
      </c>
      <c r="C738" s="99" t="str">
        <f t="shared" si="58"/>
        <v>MERC/CAPEX/20122013/02104</v>
      </c>
      <c r="D738" s="103">
        <f t="shared" si="58"/>
        <v>41281</v>
      </c>
      <c r="E738" s="28">
        <f t="shared" si="58"/>
        <v>3.03</v>
      </c>
      <c r="F738" s="95">
        <f t="shared" si="50"/>
        <v>2.3133077700000002</v>
      </c>
      <c r="G738" s="95">
        <f t="shared" si="51"/>
        <v>2.3133077700000002</v>
      </c>
      <c r="H738" s="95">
        <f t="shared" si="54"/>
        <v>0</v>
      </c>
      <c r="I738" s="94">
        <f>'F4.2'!V65</f>
        <v>0.16907389999999989</v>
      </c>
      <c r="J738" s="94">
        <f>'F4.2'!AP65</f>
        <v>0.1690739</v>
      </c>
      <c r="K738" s="95"/>
      <c r="L738" s="95"/>
      <c r="M738" s="128">
        <f t="shared" si="55"/>
        <v>0.1690739</v>
      </c>
      <c r="N738" s="95">
        <f t="shared" si="56"/>
        <v>0</v>
      </c>
      <c r="O738" s="158">
        <f t="shared" si="52"/>
        <v>0.1690739</v>
      </c>
      <c r="P738" s="159">
        <f t="shared" si="53"/>
        <v>0</v>
      </c>
    </row>
    <row r="739" spans="1:16" ht="15.75" hidden="1" outlineLevel="1" x14ac:dyDescent="0.25">
      <c r="A739" s="252">
        <f t="shared" si="48"/>
        <v>10.3</v>
      </c>
      <c r="B739" s="253" t="str">
        <f t="shared" si="47"/>
        <v>Replacement ash line worn out pipes</v>
      </c>
      <c r="C739" s="99" t="str">
        <f t="shared" si="58"/>
        <v>MERC/CAPEX/20122013/02104</v>
      </c>
      <c r="D739" s="103">
        <f t="shared" si="58"/>
        <v>41281</v>
      </c>
      <c r="E739" s="28">
        <f t="shared" si="58"/>
        <v>3.6</v>
      </c>
      <c r="F739" s="95">
        <f t="shared" si="50"/>
        <v>4.4210943270000005</v>
      </c>
      <c r="G739" s="95">
        <f t="shared" si="51"/>
        <v>4.4210943270000005</v>
      </c>
      <c r="H739" s="95">
        <f t="shared" si="54"/>
        <v>0</v>
      </c>
      <c r="I739" s="94">
        <f>'F4.2'!V66</f>
        <v>0</v>
      </c>
      <c r="J739" s="94">
        <f>'F4.2'!AP66</f>
        <v>0</v>
      </c>
      <c r="K739" s="95"/>
      <c r="L739" s="95"/>
      <c r="M739" s="128">
        <f t="shared" si="55"/>
        <v>0</v>
      </c>
      <c r="N739" s="95">
        <f t="shared" si="56"/>
        <v>0</v>
      </c>
      <c r="O739" s="158">
        <f t="shared" si="52"/>
        <v>0</v>
      </c>
      <c r="P739" s="159">
        <f t="shared" si="53"/>
        <v>0</v>
      </c>
    </row>
    <row r="740" spans="1:16" ht="15.75" hidden="1" outlineLevel="1" x14ac:dyDescent="0.25">
      <c r="A740" s="252">
        <f t="shared" si="48"/>
        <v>0</v>
      </c>
      <c r="B740" s="253" t="str">
        <f t="shared" si="47"/>
        <v>IDC</v>
      </c>
      <c r="C740" s="99" t="str">
        <f t="shared" ref="C740:E759" si="59">C70</f>
        <v>MERC/CAPEX/20122013/02104</v>
      </c>
      <c r="D740" s="103">
        <f t="shared" si="59"/>
        <v>41281</v>
      </c>
      <c r="E740" s="28">
        <f t="shared" si="59"/>
        <v>1.5</v>
      </c>
      <c r="F740" s="95">
        <f t="shared" si="50"/>
        <v>0</v>
      </c>
      <c r="G740" s="95">
        <f t="shared" si="51"/>
        <v>0</v>
      </c>
      <c r="H740" s="95">
        <f t="shared" si="54"/>
        <v>0</v>
      </c>
      <c r="I740" s="94">
        <f>'F4.2'!V67</f>
        <v>0</v>
      </c>
      <c r="J740" s="94">
        <f>'F4.2'!AP67</f>
        <v>0</v>
      </c>
      <c r="K740" s="95"/>
      <c r="L740" s="95"/>
      <c r="M740" s="128">
        <f t="shared" si="55"/>
        <v>0</v>
      </c>
      <c r="N740" s="95">
        <f t="shared" si="56"/>
        <v>0</v>
      </c>
      <c r="O740" s="158">
        <f t="shared" si="52"/>
        <v>0</v>
      </c>
      <c r="P740" s="159">
        <f t="shared" si="53"/>
        <v>0</v>
      </c>
    </row>
    <row r="741" spans="1:16" ht="31.5" hidden="1" outlineLevel="1" x14ac:dyDescent="0.25">
      <c r="A741" s="106">
        <f t="shared" si="48"/>
        <v>11</v>
      </c>
      <c r="B741" s="107" t="str">
        <f t="shared" si="47"/>
        <v>Fully Integrated Security Surveillance System</v>
      </c>
      <c r="C741" s="106" t="str">
        <f t="shared" si="59"/>
        <v>MERC/TECH 1/CAPEX/20122013/00190</v>
      </c>
      <c r="D741" s="147">
        <f t="shared" si="59"/>
        <v>41382</v>
      </c>
      <c r="E741" s="27">
        <f t="shared" si="59"/>
        <v>54.197924999999991</v>
      </c>
      <c r="F741" s="94">
        <f t="shared" si="50"/>
        <v>0</v>
      </c>
      <c r="G741" s="94">
        <f t="shared" si="51"/>
        <v>0</v>
      </c>
      <c r="H741" s="94">
        <f t="shared" si="54"/>
        <v>0</v>
      </c>
      <c r="I741" s="94">
        <f>'F4.2'!V68</f>
        <v>0</v>
      </c>
      <c r="J741" s="94">
        <f>'F4.2'!AP68</f>
        <v>0</v>
      </c>
      <c r="K741" s="94"/>
      <c r="L741" s="94"/>
      <c r="M741" s="94">
        <f t="shared" si="55"/>
        <v>0</v>
      </c>
      <c r="N741" s="94">
        <f t="shared" si="56"/>
        <v>0</v>
      </c>
      <c r="O741" s="158">
        <f t="shared" si="52"/>
        <v>0</v>
      </c>
      <c r="P741" s="159">
        <f t="shared" si="53"/>
        <v>0</v>
      </c>
    </row>
    <row r="742" spans="1:16" ht="31.5" hidden="1" outlineLevel="1" x14ac:dyDescent="0.25">
      <c r="A742" s="99">
        <f t="shared" si="48"/>
        <v>11.1</v>
      </c>
      <c r="B742" s="100" t="str">
        <f t="shared" ref="B742:B805" si="60">B72</f>
        <v xml:space="preserve">Long range cameras </v>
      </c>
      <c r="C742" s="99" t="str">
        <f t="shared" si="59"/>
        <v>MERC/TECH 1/CAPEX/20122013/00190</v>
      </c>
      <c r="D742" s="103">
        <f t="shared" si="59"/>
        <v>41382</v>
      </c>
      <c r="E742" s="28">
        <f t="shared" si="59"/>
        <v>12.3</v>
      </c>
      <c r="F742" s="95">
        <f t="shared" si="50"/>
        <v>0</v>
      </c>
      <c r="G742" s="95">
        <f t="shared" si="51"/>
        <v>0</v>
      </c>
      <c r="H742" s="95">
        <f t="shared" si="54"/>
        <v>0</v>
      </c>
      <c r="I742" s="94">
        <f>'F4.2'!V69</f>
        <v>0</v>
      </c>
      <c r="J742" s="94">
        <f>'F4.2'!AP69</f>
        <v>0</v>
      </c>
      <c r="K742" s="95"/>
      <c r="L742" s="95"/>
      <c r="M742" s="128">
        <f t="shared" si="55"/>
        <v>0</v>
      </c>
      <c r="N742" s="95">
        <f t="shared" si="56"/>
        <v>0</v>
      </c>
      <c r="O742" s="158">
        <f t="shared" si="52"/>
        <v>0</v>
      </c>
      <c r="P742" s="159">
        <f t="shared" si="53"/>
        <v>0</v>
      </c>
    </row>
    <row r="743" spans="1:16" ht="31.5" hidden="1" outlineLevel="1" x14ac:dyDescent="0.25">
      <c r="A743" s="99">
        <f t="shared" si="48"/>
        <v>11.2</v>
      </c>
      <c r="B743" s="100" t="str">
        <f t="shared" si="60"/>
        <v xml:space="preserve">Laser fence sensors/buried cable </v>
      </c>
      <c r="C743" s="99" t="str">
        <f t="shared" si="59"/>
        <v>MERC/TECH 1/CAPEX/20122013/00190</v>
      </c>
      <c r="D743" s="103">
        <f t="shared" si="59"/>
        <v>41382</v>
      </c>
      <c r="E743" s="28">
        <f t="shared" si="59"/>
        <v>6.1</v>
      </c>
      <c r="F743" s="95">
        <f t="shared" si="50"/>
        <v>0</v>
      </c>
      <c r="G743" s="95">
        <f t="shared" si="51"/>
        <v>0</v>
      </c>
      <c r="H743" s="95">
        <f t="shared" si="54"/>
        <v>0</v>
      </c>
      <c r="I743" s="94">
        <f>'F4.2'!V70</f>
        <v>0</v>
      </c>
      <c r="J743" s="94">
        <f>'F4.2'!AP70</f>
        <v>0</v>
      </c>
      <c r="K743" s="95"/>
      <c r="L743" s="95"/>
      <c r="M743" s="128">
        <f t="shared" si="55"/>
        <v>0</v>
      </c>
      <c r="N743" s="95">
        <f t="shared" si="56"/>
        <v>0</v>
      </c>
      <c r="O743" s="158">
        <f t="shared" si="52"/>
        <v>0</v>
      </c>
      <c r="P743" s="159">
        <f t="shared" si="53"/>
        <v>0</v>
      </c>
    </row>
    <row r="744" spans="1:16" ht="31.5" hidden="1" outlineLevel="1" x14ac:dyDescent="0.25">
      <c r="A744" s="99">
        <f t="shared" ref="A744:A807" si="61">A74</f>
        <v>11.3</v>
      </c>
      <c r="B744" s="100" t="str">
        <f t="shared" si="60"/>
        <v xml:space="preserve">PTZ/fixed cameras </v>
      </c>
      <c r="C744" s="99" t="str">
        <f t="shared" si="59"/>
        <v>MERC/TECH 1/CAPEX/20122013/00190</v>
      </c>
      <c r="D744" s="103">
        <f t="shared" si="59"/>
        <v>41382</v>
      </c>
      <c r="E744" s="28">
        <f t="shared" si="59"/>
        <v>8.0749999999999993</v>
      </c>
      <c r="F744" s="95">
        <f t="shared" ref="F744:F807" si="62">F74+I74</f>
        <v>0</v>
      </c>
      <c r="G744" s="95">
        <f t="shared" ref="G744:G807" si="63">G74+M74</f>
        <v>0</v>
      </c>
      <c r="H744" s="95">
        <f t="shared" si="54"/>
        <v>0</v>
      </c>
      <c r="I744" s="94">
        <f>'F4.2'!V71</f>
        <v>0</v>
      </c>
      <c r="J744" s="94">
        <f>'F4.2'!AP71</f>
        <v>0</v>
      </c>
      <c r="K744" s="95"/>
      <c r="L744" s="95"/>
      <c r="M744" s="128">
        <f t="shared" si="55"/>
        <v>0</v>
      </c>
      <c r="N744" s="95">
        <f t="shared" si="56"/>
        <v>0</v>
      </c>
      <c r="O744" s="158">
        <f t="shared" ref="O744:O807" si="64">MAX(0,IF(M744=0,0,IF(G744+M744&lt;E744,M744,E744-G744)))</f>
        <v>0</v>
      </c>
      <c r="P744" s="159">
        <f t="shared" ref="P744:P807" si="65">M744-O744</f>
        <v>0</v>
      </c>
    </row>
    <row r="745" spans="1:16" ht="31.5" hidden="1" outlineLevel="1" x14ac:dyDescent="0.25">
      <c r="A745" s="99">
        <f t="shared" si="61"/>
        <v>11.4</v>
      </c>
      <c r="B745" s="100" t="str">
        <f t="shared" si="60"/>
        <v xml:space="preserve">Command &amp; control /video wall </v>
      </c>
      <c r="C745" s="99" t="str">
        <f t="shared" si="59"/>
        <v>MERC/TECH 1/CAPEX/20122013/00190</v>
      </c>
      <c r="D745" s="103">
        <f t="shared" si="59"/>
        <v>41382</v>
      </c>
      <c r="E745" s="28">
        <f t="shared" si="59"/>
        <v>16</v>
      </c>
      <c r="F745" s="95">
        <f t="shared" si="62"/>
        <v>0</v>
      </c>
      <c r="G745" s="95">
        <f t="shared" si="63"/>
        <v>0</v>
      </c>
      <c r="H745" s="95">
        <f t="shared" ref="H745:H808" si="66">F745-G745</f>
        <v>0</v>
      </c>
      <c r="I745" s="94">
        <f>'F4.2'!V72</f>
        <v>0</v>
      </c>
      <c r="J745" s="94">
        <f>'F4.2'!AP72</f>
        <v>0</v>
      </c>
      <c r="K745" s="95"/>
      <c r="L745" s="95"/>
      <c r="M745" s="128">
        <f t="shared" ref="M745:M808" si="67">SUM(J745:L745)</f>
        <v>0</v>
      </c>
      <c r="N745" s="95">
        <f t="shared" ref="N745:N808" si="68">H745+I745-M745</f>
        <v>0</v>
      </c>
      <c r="O745" s="158">
        <f t="shared" si="64"/>
        <v>0</v>
      </c>
      <c r="P745" s="159">
        <f t="shared" si="65"/>
        <v>0</v>
      </c>
    </row>
    <row r="746" spans="1:16" ht="31.5" hidden="1" outlineLevel="1" x14ac:dyDescent="0.25">
      <c r="A746" s="99">
        <f t="shared" si="61"/>
        <v>11.5</v>
      </c>
      <c r="B746" s="100" t="str">
        <f t="shared" si="60"/>
        <v xml:space="preserve">Communication </v>
      </c>
      <c r="C746" s="99" t="str">
        <f t="shared" si="59"/>
        <v>MERC/TECH 1/CAPEX/20122013/00190</v>
      </c>
      <c r="D746" s="103">
        <f t="shared" si="59"/>
        <v>41382</v>
      </c>
      <c r="E746" s="28">
        <f t="shared" si="59"/>
        <v>0.45950000000000002</v>
      </c>
      <c r="F746" s="95">
        <f t="shared" si="62"/>
        <v>0</v>
      </c>
      <c r="G746" s="95">
        <f t="shared" si="63"/>
        <v>0</v>
      </c>
      <c r="H746" s="95">
        <f t="shared" si="66"/>
        <v>0</v>
      </c>
      <c r="I746" s="94">
        <f>'F4.2'!V73</f>
        <v>0</v>
      </c>
      <c r="J746" s="94">
        <f>'F4.2'!AP73</f>
        <v>0</v>
      </c>
      <c r="K746" s="95"/>
      <c r="L746" s="95"/>
      <c r="M746" s="128">
        <f t="shared" si="67"/>
        <v>0</v>
      </c>
      <c r="N746" s="95">
        <f t="shared" si="68"/>
        <v>0</v>
      </c>
      <c r="O746" s="158">
        <f t="shared" si="64"/>
        <v>0</v>
      </c>
      <c r="P746" s="159">
        <f t="shared" si="65"/>
        <v>0</v>
      </c>
    </row>
    <row r="747" spans="1:16" ht="31.5" hidden="1" outlineLevel="1" x14ac:dyDescent="0.25">
      <c r="A747" s="99">
        <f t="shared" si="61"/>
        <v>11.6</v>
      </c>
      <c r="B747" s="100" t="str">
        <f t="shared" si="60"/>
        <v>RFID</v>
      </c>
      <c r="C747" s="99" t="str">
        <f t="shared" si="59"/>
        <v>MERC/TECH 1/CAPEX/20122013/00190</v>
      </c>
      <c r="D747" s="103">
        <f t="shared" si="59"/>
        <v>41382</v>
      </c>
      <c r="E747" s="28">
        <f t="shared" si="59"/>
        <v>0.83</v>
      </c>
      <c r="F747" s="95">
        <f t="shared" si="62"/>
        <v>0</v>
      </c>
      <c r="G747" s="95">
        <f t="shared" si="63"/>
        <v>0</v>
      </c>
      <c r="H747" s="95">
        <f t="shared" si="66"/>
        <v>0</v>
      </c>
      <c r="I747" s="94">
        <f>'F4.2'!V74</f>
        <v>0</v>
      </c>
      <c r="J747" s="94">
        <f>'F4.2'!AP74</f>
        <v>0</v>
      </c>
      <c r="K747" s="95"/>
      <c r="L747" s="95"/>
      <c r="M747" s="128">
        <f t="shared" si="67"/>
        <v>0</v>
      </c>
      <c r="N747" s="95">
        <f t="shared" si="68"/>
        <v>0</v>
      </c>
      <c r="O747" s="158">
        <f t="shared" si="64"/>
        <v>0</v>
      </c>
      <c r="P747" s="159">
        <f t="shared" si="65"/>
        <v>0</v>
      </c>
    </row>
    <row r="748" spans="1:16" ht="31.5" hidden="1" outlineLevel="1" x14ac:dyDescent="0.25">
      <c r="A748" s="99">
        <f t="shared" si="61"/>
        <v>11.7</v>
      </c>
      <c r="B748" s="100" t="str">
        <f t="shared" si="60"/>
        <v>LPR</v>
      </c>
      <c r="C748" s="99" t="str">
        <f t="shared" si="59"/>
        <v>MERC/TECH 1/CAPEX/20122013/00190</v>
      </c>
      <c r="D748" s="103">
        <f t="shared" si="59"/>
        <v>41382</v>
      </c>
      <c r="E748" s="28">
        <f t="shared" si="59"/>
        <v>0.6</v>
      </c>
      <c r="F748" s="95">
        <f t="shared" si="62"/>
        <v>0</v>
      </c>
      <c r="G748" s="95">
        <f t="shared" si="63"/>
        <v>0</v>
      </c>
      <c r="H748" s="95">
        <f t="shared" si="66"/>
        <v>0</v>
      </c>
      <c r="I748" s="94">
        <f>'F4.2'!V75</f>
        <v>0</v>
      </c>
      <c r="J748" s="94">
        <f>'F4.2'!AP75</f>
        <v>0</v>
      </c>
      <c r="K748" s="95"/>
      <c r="L748" s="95"/>
      <c r="M748" s="128">
        <f t="shared" si="67"/>
        <v>0</v>
      </c>
      <c r="N748" s="95">
        <f t="shared" si="68"/>
        <v>0</v>
      </c>
      <c r="O748" s="158">
        <f t="shared" si="64"/>
        <v>0</v>
      </c>
      <c r="P748" s="159">
        <f t="shared" si="65"/>
        <v>0</v>
      </c>
    </row>
    <row r="749" spans="1:16" ht="31.5" hidden="1" outlineLevel="1" x14ac:dyDescent="0.25">
      <c r="A749" s="99">
        <f t="shared" si="61"/>
        <v>11.8</v>
      </c>
      <c r="B749" s="100" t="str">
        <f t="shared" si="60"/>
        <v xml:space="preserve">Electricals/networking </v>
      </c>
      <c r="C749" s="99" t="str">
        <f t="shared" si="59"/>
        <v>MERC/TECH 1/CAPEX/20122013/00190</v>
      </c>
      <c r="D749" s="103">
        <f t="shared" si="59"/>
        <v>41382</v>
      </c>
      <c r="E749" s="28">
        <f t="shared" si="59"/>
        <v>2.8674249999999999</v>
      </c>
      <c r="F749" s="95">
        <f t="shared" si="62"/>
        <v>0</v>
      </c>
      <c r="G749" s="95">
        <f t="shared" si="63"/>
        <v>0</v>
      </c>
      <c r="H749" s="95">
        <f t="shared" si="66"/>
        <v>0</v>
      </c>
      <c r="I749" s="94">
        <f>'F4.2'!V76</f>
        <v>0</v>
      </c>
      <c r="J749" s="94">
        <f>'F4.2'!AP76</f>
        <v>0</v>
      </c>
      <c r="K749" s="95"/>
      <c r="L749" s="95"/>
      <c r="M749" s="128">
        <f t="shared" si="67"/>
        <v>0</v>
      </c>
      <c r="N749" s="95">
        <f t="shared" si="68"/>
        <v>0</v>
      </c>
      <c r="O749" s="158">
        <f t="shared" si="64"/>
        <v>0</v>
      </c>
      <c r="P749" s="159">
        <f t="shared" si="65"/>
        <v>0</v>
      </c>
    </row>
    <row r="750" spans="1:16" ht="31.5" hidden="1" outlineLevel="1" x14ac:dyDescent="0.25">
      <c r="A750" s="99">
        <f t="shared" si="61"/>
        <v>11.9</v>
      </c>
      <c r="B750" s="100" t="str">
        <f t="shared" si="60"/>
        <v xml:space="preserve">Infrastructure </v>
      </c>
      <c r="C750" s="99" t="str">
        <f t="shared" si="59"/>
        <v>MERC/TECH 1/CAPEX/20122013/00190</v>
      </c>
      <c r="D750" s="103">
        <f t="shared" si="59"/>
        <v>41382</v>
      </c>
      <c r="E750" s="28">
        <f t="shared" si="59"/>
        <v>3.8959999999999999</v>
      </c>
      <c r="F750" s="95">
        <f t="shared" si="62"/>
        <v>0</v>
      </c>
      <c r="G750" s="95">
        <f t="shared" si="63"/>
        <v>0</v>
      </c>
      <c r="H750" s="95">
        <f t="shared" si="66"/>
        <v>0</v>
      </c>
      <c r="I750" s="94">
        <f>'F4.2'!V77</f>
        <v>0</v>
      </c>
      <c r="J750" s="94">
        <f>'F4.2'!AP77</f>
        <v>0</v>
      </c>
      <c r="K750" s="95"/>
      <c r="L750" s="95"/>
      <c r="M750" s="128">
        <f t="shared" si="67"/>
        <v>0</v>
      </c>
      <c r="N750" s="95">
        <f t="shared" si="68"/>
        <v>0</v>
      </c>
      <c r="O750" s="158">
        <f t="shared" si="64"/>
        <v>0</v>
      </c>
      <c r="P750" s="159">
        <f t="shared" si="65"/>
        <v>0</v>
      </c>
    </row>
    <row r="751" spans="1:16" ht="31.5" hidden="1" outlineLevel="1" x14ac:dyDescent="0.25">
      <c r="A751" s="99">
        <f t="shared" si="61"/>
        <v>0</v>
      </c>
      <c r="B751" s="100" t="str">
        <f t="shared" si="60"/>
        <v>IDC</v>
      </c>
      <c r="C751" s="99" t="str">
        <f t="shared" si="59"/>
        <v>MERC/TECH 1/CAPEX/20122013/00190</v>
      </c>
      <c r="D751" s="103">
        <f t="shared" si="59"/>
        <v>41382</v>
      </c>
      <c r="E751" s="28">
        <f t="shared" si="59"/>
        <v>3.07</v>
      </c>
      <c r="F751" s="95">
        <f t="shared" si="62"/>
        <v>0</v>
      </c>
      <c r="G751" s="95">
        <f t="shared" si="63"/>
        <v>0</v>
      </c>
      <c r="H751" s="95">
        <f t="shared" si="66"/>
        <v>0</v>
      </c>
      <c r="I751" s="94">
        <f>'F4.2'!V78</f>
        <v>0</v>
      </c>
      <c r="J751" s="94">
        <f>'F4.2'!AP78</f>
        <v>0</v>
      </c>
      <c r="K751" s="95"/>
      <c r="L751" s="95"/>
      <c r="M751" s="128">
        <f t="shared" si="67"/>
        <v>0</v>
      </c>
      <c r="N751" s="95">
        <f t="shared" si="68"/>
        <v>0</v>
      </c>
      <c r="O751" s="158">
        <f t="shared" si="64"/>
        <v>0</v>
      </c>
      <c r="P751" s="159">
        <f t="shared" si="65"/>
        <v>0</v>
      </c>
    </row>
    <row r="752" spans="1:16" ht="31.5" hidden="1" outlineLevel="1" x14ac:dyDescent="0.25">
      <c r="A752" s="238">
        <f t="shared" si="61"/>
        <v>12</v>
      </c>
      <c r="B752" s="239" t="str">
        <f t="shared" si="60"/>
        <v>Revamping of existing SWAS installed at U#1 to 4 and commissioning of new  (AFGC) System of U#5&amp;7</v>
      </c>
      <c r="C752" s="25" t="str">
        <f t="shared" si="59"/>
        <v>MERC/TECH 1/CAPEX/20132014/01366</v>
      </c>
      <c r="D752" s="139">
        <f t="shared" si="59"/>
        <v>41551</v>
      </c>
      <c r="E752" s="27">
        <f t="shared" si="59"/>
        <v>10.083855999999999</v>
      </c>
      <c r="F752" s="94">
        <f t="shared" si="62"/>
        <v>0</v>
      </c>
      <c r="G752" s="94">
        <f t="shared" si="63"/>
        <v>0</v>
      </c>
      <c r="H752" s="94">
        <f t="shared" si="66"/>
        <v>0</v>
      </c>
      <c r="I752" s="94">
        <f>'F4.2'!V79</f>
        <v>0</v>
      </c>
      <c r="J752" s="94">
        <f>'F4.2'!AP79</f>
        <v>0</v>
      </c>
      <c r="K752" s="94"/>
      <c r="L752" s="94"/>
      <c r="M752" s="94">
        <f t="shared" si="67"/>
        <v>0</v>
      </c>
      <c r="N752" s="94">
        <f t="shared" si="68"/>
        <v>0</v>
      </c>
      <c r="O752" s="158">
        <f t="shared" si="64"/>
        <v>0</v>
      </c>
      <c r="P752" s="159">
        <f t="shared" si="65"/>
        <v>0</v>
      </c>
    </row>
    <row r="753" spans="1:16" ht="31.5" hidden="1" outlineLevel="1" x14ac:dyDescent="0.25">
      <c r="A753" s="252">
        <f t="shared" si="61"/>
        <v>12.1</v>
      </c>
      <c r="B753" s="253" t="str">
        <f t="shared" si="60"/>
        <v>AFGC U 5,7</v>
      </c>
      <c r="C753" s="99" t="str">
        <f t="shared" si="59"/>
        <v>MERC/TECH 1/CAPEX/20132014/01366</v>
      </c>
      <c r="D753" s="103">
        <f t="shared" si="59"/>
        <v>41551</v>
      </c>
      <c r="E753" s="28">
        <f t="shared" si="59"/>
        <v>2.08</v>
      </c>
      <c r="F753" s="95">
        <f t="shared" si="62"/>
        <v>2.0369565389999997</v>
      </c>
      <c r="G753" s="95">
        <f t="shared" si="63"/>
        <v>2.0369565389999997</v>
      </c>
      <c r="H753" s="95">
        <f t="shared" si="66"/>
        <v>0</v>
      </c>
      <c r="I753" s="94">
        <f>'F4.2'!V80</f>
        <v>0</v>
      </c>
      <c r="J753" s="94">
        <f>'F4.2'!AP80</f>
        <v>0</v>
      </c>
      <c r="K753" s="95"/>
      <c r="L753" s="95"/>
      <c r="M753" s="128">
        <f t="shared" si="67"/>
        <v>0</v>
      </c>
      <c r="N753" s="95">
        <f t="shared" si="68"/>
        <v>0</v>
      </c>
      <c r="O753" s="158">
        <f t="shared" si="64"/>
        <v>0</v>
      </c>
      <c r="P753" s="159">
        <f t="shared" si="65"/>
        <v>0</v>
      </c>
    </row>
    <row r="754" spans="1:16" ht="31.5" hidden="1" outlineLevel="1" x14ac:dyDescent="0.25">
      <c r="A754" s="252">
        <f t="shared" si="61"/>
        <v>12.2</v>
      </c>
      <c r="B754" s="253" t="str">
        <f t="shared" si="60"/>
        <v>Dismantling and revamping of Sample panels of Unit 1 to 4. (4 Nos.)</v>
      </c>
      <c r="C754" s="29" t="str">
        <f t="shared" si="59"/>
        <v>MERC/TECH 1/CAPEX/20132014/01366</v>
      </c>
      <c r="D754" s="68">
        <f t="shared" si="59"/>
        <v>41551</v>
      </c>
      <c r="E754" s="28">
        <f t="shared" si="59"/>
        <v>7.1338559999999998</v>
      </c>
      <c r="F754" s="95">
        <f t="shared" si="62"/>
        <v>0</v>
      </c>
      <c r="G754" s="95">
        <f t="shared" si="63"/>
        <v>0</v>
      </c>
      <c r="H754" s="95">
        <f t="shared" si="66"/>
        <v>0</v>
      </c>
      <c r="I754" s="94">
        <f>'F4.2'!V81</f>
        <v>0</v>
      </c>
      <c r="J754" s="94">
        <f>'F4.2'!AP81</f>
        <v>0</v>
      </c>
      <c r="K754" s="95"/>
      <c r="L754" s="95"/>
      <c r="M754" s="128">
        <f t="shared" si="67"/>
        <v>0</v>
      </c>
      <c r="N754" s="95">
        <f t="shared" si="68"/>
        <v>0</v>
      </c>
      <c r="O754" s="158">
        <f t="shared" si="64"/>
        <v>0</v>
      </c>
      <c r="P754" s="159">
        <f t="shared" si="65"/>
        <v>0</v>
      </c>
    </row>
    <row r="755" spans="1:16" ht="31.5" hidden="1" outlineLevel="1" x14ac:dyDescent="0.25">
      <c r="A755" s="252">
        <f t="shared" si="61"/>
        <v>0</v>
      </c>
      <c r="B755" s="253" t="str">
        <f t="shared" si="60"/>
        <v>IDC</v>
      </c>
      <c r="C755" s="99" t="str">
        <f t="shared" si="59"/>
        <v>MERC/TECH 1/CAPEX/20132014/01366</v>
      </c>
      <c r="D755" s="103">
        <f t="shared" si="59"/>
        <v>41551</v>
      </c>
      <c r="E755" s="28">
        <f t="shared" si="59"/>
        <v>0.87</v>
      </c>
      <c r="F755" s="95">
        <f t="shared" si="62"/>
        <v>0</v>
      </c>
      <c r="G755" s="95">
        <f t="shared" si="63"/>
        <v>0</v>
      </c>
      <c r="H755" s="95">
        <f t="shared" si="66"/>
        <v>0</v>
      </c>
      <c r="I755" s="94">
        <f>'F4.2'!V82</f>
        <v>0</v>
      </c>
      <c r="J755" s="94">
        <f>'F4.2'!AP82</f>
        <v>0</v>
      </c>
      <c r="K755" s="95"/>
      <c r="L755" s="95"/>
      <c r="M755" s="128">
        <f t="shared" si="67"/>
        <v>0</v>
      </c>
      <c r="N755" s="95">
        <f t="shared" si="68"/>
        <v>0</v>
      </c>
      <c r="O755" s="158">
        <f t="shared" si="64"/>
        <v>0</v>
      </c>
      <c r="P755" s="159">
        <f t="shared" si="65"/>
        <v>0</v>
      </c>
    </row>
    <row r="756" spans="1:16" ht="47.25" hidden="1" outlineLevel="1" x14ac:dyDescent="0.25">
      <c r="A756" s="106">
        <f t="shared" si="61"/>
        <v>13</v>
      </c>
      <c r="B756" s="107" t="str">
        <f t="shared" si="60"/>
        <v>Replacements Platen Super Heater &amp; Eco Additional of U-5 &amp; U-6 and Upper &amp; Lower LTSH &amp; Eco Bottom assemblies of U-7</v>
      </c>
      <c r="C756" s="106" t="str">
        <f t="shared" si="59"/>
        <v>MERC/TECH 1/CAPEX/20132014/01936</v>
      </c>
      <c r="D756" s="147">
        <f t="shared" si="59"/>
        <v>41647</v>
      </c>
      <c r="E756" s="27">
        <f t="shared" si="59"/>
        <v>76.570000000000007</v>
      </c>
      <c r="F756" s="94">
        <f t="shared" si="62"/>
        <v>0</v>
      </c>
      <c r="G756" s="94">
        <f t="shared" si="63"/>
        <v>0</v>
      </c>
      <c r="H756" s="94">
        <f t="shared" si="66"/>
        <v>0</v>
      </c>
      <c r="I756" s="94">
        <f>'F4.2'!V83</f>
        <v>0</v>
      </c>
      <c r="J756" s="94">
        <f>'F4.2'!AP83</f>
        <v>0</v>
      </c>
      <c r="K756" s="94"/>
      <c r="L756" s="94"/>
      <c r="M756" s="94">
        <f t="shared" si="67"/>
        <v>0</v>
      </c>
      <c r="N756" s="94">
        <f t="shared" si="68"/>
        <v>0</v>
      </c>
      <c r="O756" s="158">
        <f t="shared" si="64"/>
        <v>0</v>
      </c>
      <c r="P756" s="159">
        <f t="shared" si="65"/>
        <v>0</v>
      </c>
    </row>
    <row r="757" spans="1:16" ht="31.5" hidden="1" outlineLevel="1" x14ac:dyDescent="0.25">
      <c r="A757" s="99">
        <f t="shared" si="61"/>
        <v>13.1</v>
      </c>
      <c r="B757" s="100" t="str">
        <f t="shared" si="60"/>
        <v>Platen super heater assemblies – 24 nos each for Unit-5 &amp; 6(2 sets)</v>
      </c>
      <c r="C757" s="99" t="str">
        <f t="shared" si="59"/>
        <v>MERC/TECH 1/CAPEX/20132014/01936</v>
      </c>
      <c r="D757" s="103">
        <f t="shared" si="59"/>
        <v>41647</v>
      </c>
      <c r="E757" s="28">
        <f t="shared" si="59"/>
        <v>32.76</v>
      </c>
      <c r="F757" s="95">
        <f t="shared" si="62"/>
        <v>11.660929755000002</v>
      </c>
      <c r="G757" s="95">
        <f t="shared" si="63"/>
        <v>11.660929755000002</v>
      </c>
      <c r="H757" s="95">
        <f t="shared" si="66"/>
        <v>0</v>
      </c>
      <c r="I757" s="94">
        <f>'F4.2'!V84</f>
        <v>0</v>
      </c>
      <c r="J757" s="94">
        <f>'F4.2'!AP84</f>
        <v>0</v>
      </c>
      <c r="K757" s="95"/>
      <c r="L757" s="95"/>
      <c r="M757" s="128">
        <f t="shared" si="67"/>
        <v>0</v>
      </c>
      <c r="N757" s="95">
        <f t="shared" si="68"/>
        <v>0</v>
      </c>
      <c r="O757" s="158">
        <f t="shared" si="64"/>
        <v>0</v>
      </c>
      <c r="P757" s="159">
        <f t="shared" si="65"/>
        <v>0</v>
      </c>
    </row>
    <row r="758" spans="1:16" ht="31.5" hidden="1" outlineLevel="1" x14ac:dyDescent="0.25">
      <c r="A758" s="99">
        <f t="shared" si="61"/>
        <v>13.2</v>
      </c>
      <c r="B758" s="100" t="str">
        <f t="shared" si="60"/>
        <v>Economizer additional  Assemblies along with cassette baffles – 65 Nos. each for unit-  5 &amp; 6  (2Set )</v>
      </c>
      <c r="C758" s="99" t="str">
        <f t="shared" si="59"/>
        <v>MERC/TECH 1/CAPEX/20132014/01936</v>
      </c>
      <c r="D758" s="103">
        <f t="shared" si="59"/>
        <v>41647</v>
      </c>
      <c r="E758" s="28">
        <f t="shared" si="59"/>
        <v>3.88</v>
      </c>
      <c r="F758" s="95">
        <f t="shared" si="62"/>
        <v>3.5012203659999996</v>
      </c>
      <c r="G758" s="95">
        <f t="shared" si="63"/>
        <v>3.5012203659999996</v>
      </c>
      <c r="H758" s="95">
        <f t="shared" si="66"/>
        <v>0</v>
      </c>
      <c r="I758" s="94">
        <f>'F4.2'!V85</f>
        <v>0</v>
      </c>
      <c r="J758" s="94">
        <f>'F4.2'!AP85</f>
        <v>0</v>
      </c>
      <c r="K758" s="95"/>
      <c r="L758" s="95"/>
      <c r="M758" s="128">
        <f t="shared" si="67"/>
        <v>0</v>
      </c>
      <c r="N758" s="95">
        <f t="shared" si="68"/>
        <v>0</v>
      </c>
      <c r="O758" s="158">
        <f t="shared" si="64"/>
        <v>0</v>
      </c>
      <c r="P758" s="159">
        <f t="shared" si="65"/>
        <v>0</v>
      </c>
    </row>
    <row r="759" spans="1:16" ht="31.5" hidden="1" outlineLevel="1" x14ac:dyDescent="0.25">
      <c r="A759" s="99">
        <f t="shared" si="61"/>
        <v>13.3</v>
      </c>
      <c r="B759" s="100" t="str">
        <f t="shared" si="60"/>
        <v>Upper LTSH  Assemblies along with cassette baffles – 62 Nos. each for unit – 7 (1 Set)</v>
      </c>
      <c r="C759" s="99" t="str">
        <f t="shared" si="59"/>
        <v>MERC/TECH 1/CAPEX/20132014/01936</v>
      </c>
      <c r="D759" s="103">
        <f t="shared" si="59"/>
        <v>41647</v>
      </c>
      <c r="E759" s="28">
        <f t="shared" si="59"/>
        <v>9.81</v>
      </c>
      <c r="F759" s="95">
        <f t="shared" si="62"/>
        <v>4.9252947999999996</v>
      </c>
      <c r="G759" s="95">
        <f t="shared" si="63"/>
        <v>4.9252947999999996</v>
      </c>
      <c r="H759" s="95">
        <f t="shared" si="66"/>
        <v>0</v>
      </c>
      <c r="I759" s="94">
        <f>'F4.2'!V86</f>
        <v>0</v>
      </c>
      <c r="J759" s="94">
        <f>'F4.2'!AP86</f>
        <v>0</v>
      </c>
      <c r="K759" s="95"/>
      <c r="L759" s="95"/>
      <c r="M759" s="128">
        <f t="shared" si="67"/>
        <v>0</v>
      </c>
      <c r="N759" s="95">
        <f t="shared" si="68"/>
        <v>0</v>
      </c>
      <c r="O759" s="158">
        <f t="shared" si="64"/>
        <v>0</v>
      </c>
      <c r="P759" s="159">
        <f t="shared" si="65"/>
        <v>0</v>
      </c>
    </row>
    <row r="760" spans="1:16" ht="31.5" hidden="1" outlineLevel="1" x14ac:dyDescent="0.25">
      <c r="A760" s="99">
        <f t="shared" si="61"/>
        <v>13.4</v>
      </c>
      <c r="B760" s="100" t="str">
        <f t="shared" si="60"/>
        <v>Lower LTSH  Assemblies along with cassette baffles  – 62Nos. for unit – 7 (1 Set)</v>
      </c>
      <c r="C760" s="99" t="str">
        <f t="shared" ref="C760:E779" si="69">C90</f>
        <v>MERC/TECH 1/CAPEX/20132014/01936</v>
      </c>
      <c r="D760" s="103">
        <f t="shared" si="69"/>
        <v>41647</v>
      </c>
      <c r="E760" s="28">
        <f t="shared" si="69"/>
        <v>4.76</v>
      </c>
      <c r="F760" s="95">
        <f t="shared" si="62"/>
        <v>2.7667891</v>
      </c>
      <c r="G760" s="95">
        <f t="shared" si="63"/>
        <v>2.7667891</v>
      </c>
      <c r="H760" s="95">
        <f t="shared" si="66"/>
        <v>0</v>
      </c>
      <c r="I760" s="94">
        <f>'F4.2'!V87</f>
        <v>0</v>
      </c>
      <c r="J760" s="94">
        <f>'F4.2'!AP87</f>
        <v>0</v>
      </c>
      <c r="K760" s="95"/>
      <c r="L760" s="95"/>
      <c r="M760" s="128">
        <f t="shared" si="67"/>
        <v>0</v>
      </c>
      <c r="N760" s="95">
        <f t="shared" si="68"/>
        <v>0</v>
      </c>
      <c r="O760" s="158">
        <f t="shared" si="64"/>
        <v>0</v>
      </c>
      <c r="P760" s="159">
        <f t="shared" si="65"/>
        <v>0</v>
      </c>
    </row>
    <row r="761" spans="1:16" ht="31.5" hidden="1" outlineLevel="1" x14ac:dyDescent="0.25">
      <c r="A761" s="99">
        <f t="shared" si="61"/>
        <v>13.5</v>
      </c>
      <c r="B761" s="100" t="str">
        <f t="shared" si="60"/>
        <v>Lower Eco + Eco additional along with cassette baffles  for Unit-7</v>
      </c>
      <c r="C761" s="99" t="str">
        <f t="shared" si="69"/>
        <v>MERC/TECH 1/CAPEX/20132014/01936</v>
      </c>
      <c r="D761" s="103">
        <f t="shared" si="69"/>
        <v>41647</v>
      </c>
      <c r="E761" s="28">
        <f t="shared" si="69"/>
        <v>13.41</v>
      </c>
      <c r="F761" s="95">
        <f t="shared" si="62"/>
        <v>6.3205716000000001</v>
      </c>
      <c r="G761" s="95">
        <f t="shared" si="63"/>
        <v>6.3205716000000001</v>
      </c>
      <c r="H761" s="95">
        <f t="shared" si="66"/>
        <v>0</v>
      </c>
      <c r="I761" s="94">
        <f>'F4.2'!V88</f>
        <v>0</v>
      </c>
      <c r="J761" s="94">
        <f>'F4.2'!AP88</f>
        <v>0</v>
      </c>
      <c r="K761" s="95"/>
      <c r="L761" s="95"/>
      <c r="M761" s="128">
        <f t="shared" si="67"/>
        <v>0</v>
      </c>
      <c r="N761" s="95">
        <f t="shared" si="68"/>
        <v>0</v>
      </c>
      <c r="O761" s="158">
        <f t="shared" si="64"/>
        <v>0</v>
      </c>
      <c r="P761" s="159">
        <f t="shared" si="65"/>
        <v>0</v>
      </c>
    </row>
    <row r="762" spans="1:16" ht="31.5" hidden="1" outlineLevel="1" x14ac:dyDescent="0.25">
      <c r="A762" s="99">
        <f t="shared" si="61"/>
        <v>13.6</v>
      </c>
      <c r="B762" s="100" t="str">
        <f t="shared" si="60"/>
        <v>Work Cost for Replacement of above Assemblies.</v>
      </c>
      <c r="C762" s="99" t="str">
        <f t="shared" si="69"/>
        <v>MERC/TECH 1/CAPEX/20132014/01936</v>
      </c>
      <c r="D762" s="103">
        <f t="shared" si="69"/>
        <v>41647</v>
      </c>
      <c r="E762" s="28">
        <f t="shared" si="69"/>
        <v>5.05</v>
      </c>
      <c r="F762" s="95">
        <f t="shared" si="62"/>
        <v>0</v>
      </c>
      <c r="G762" s="95">
        <f t="shared" si="63"/>
        <v>0</v>
      </c>
      <c r="H762" s="95">
        <f t="shared" si="66"/>
        <v>0</v>
      </c>
      <c r="I762" s="94">
        <f>'F4.2'!V89</f>
        <v>0</v>
      </c>
      <c r="J762" s="94">
        <f>'F4.2'!AP89</f>
        <v>0</v>
      </c>
      <c r="K762" s="95"/>
      <c r="L762" s="95"/>
      <c r="M762" s="128">
        <f t="shared" si="67"/>
        <v>0</v>
      </c>
      <c r="N762" s="95">
        <f t="shared" si="68"/>
        <v>0</v>
      </c>
      <c r="O762" s="158">
        <f t="shared" si="64"/>
        <v>0</v>
      </c>
      <c r="P762" s="159">
        <f t="shared" si="65"/>
        <v>0</v>
      </c>
    </row>
    <row r="763" spans="1:16" ht="31.5" hidden="1" outlineLevel="1" x14ac:dyDescent="0.25">
      <c r="A763" s="99">
        <f t="shared" si="61"/>
        <v>0</v>
      </c>
      <c r="B763" s="100" t="str">
        <f t="shared" si="60"/>
        <v>IDC</v>
      </c>
      <c r="C763" s="99" t="str">
        <f t="shared" si="69"/>
        <v>MERC/TECH 1/CAPEX/20132014/01936</v>
      </c>
      <c r="D763" s="103">
        <f t="shared" si="69"/>
        <v>41647</v>
      </c>
      <c r="E763" s="28">
        <f t="shared" si="69"/>
        <v>6.9</v>
      </c>
      <c r="F763" s="95">
        <f t="shared" si="62"/>
        <v>0</v>
      </c>
      <c r="G763" s="95">
        <f t="shared" si="63"/>
        <v>0</v>
      </c>
      <c r="H763" s="95">
        <f t="shared" si="66"/>
        <v>0</v>
      </c>
      <c r="I763" s="94">
        <f>'F4.2'!V90</f>
        <v>0</v>
      </c>
      <c r="J763" s="94">
        <f>'F4.2'!AP90</f>
        <v>0</v>
      </c>
      <c r="K763" s="95"/>
      <c r="L763" s="95"/>
      <c r="M763" s="128">
        <f t="shared" si="67"/>
        <v>0</v>
      </c>
      <c r="N763" s="95">
        <f t="shared" si="68"/>
        <v>0</v>
      </c>
      <c r="O763" s="158">
        <f t="shared" si="64"/>
        <v>0</v>
      </c>
      <c r="P763" s="159">
        <f t="shared" si="65"/>
        <v>0</v>
      </c>
    </row>
    <row r="764" spans="1:16" ht="31.5" hidden="1" outlineLevel="1" x14ac:dyDescent="0.25">
      <c r="A764" s="106">
        <f t="shared" si="61"/>
        <v>14</v>
      </c>
      <c r="B764" s="107" t="str">
        <f t="shared" si="60"/>
        <v>Procurement of Complete IPT Module for 500MW Unit-7 and Fully Bladed Rotor for LP Turbine of 500 MW Unit-5, 6, &amp; 7</v>
      </c>
      <c r="C764" s="106" t="str">
        <f t="shared" si="69"/>
        <v>MERC/TECH 1/CAPEX/20132014/01334</v>
      </c>
      <c r="D764" s="147">
        <f t="shared" si="69"/>
        <v>41548</v>
      </c>
      <c r="E764" s="27">
        <f t="shared" si="69"/>
        <v>83.823654699999992</v>
      </c>
      <c r="F764" s="94">
        <f t="shared" si="62"/>
        <v>0</v>
      </c>
      <c r="G764" s="94">
        <f t="shared" si="63"/>
        <v>0</v>
      </c>
      <c r="H764" s="94">
        <f t="shared" si="66"/>
        <v>0</v>
      </c>
      <c r="I764" s="94">
        <f>'F4.2'!V91</f>
        <v>0</v>
      </c>
      <c r="J764" s="94">
        <f>'F4.2'!AP91</f>
        <v>0</v>
      </c>
      <c r="K764" s="94"/>
      <c r="L764" s="94"/>
      <c r="M764" s="94">
        <f t="shared" si="67"/>
        <v>0</v>
      </c>
      <c r="N764" s="94">
        <f t="shared" si="68"/>
        <v>0</v>
      </c>
      <c r="O764" s="158">
        <f t="shared" si="64"/>
        <v>0</v>
      </c>
      <c r="P764" s="159">
        <f t="shared" si="65"/>
        <v>0</v>
      </c>
    </row>
    <row r="765" spans="1:16" ht="47.25" hidden="1" outlineLevel="1" x14ac:dyDescent="0.25">
      <c r="A765" s="99">
        <f t="shared" si="61"/>
        <v>14.1</v>
      </c>
      <c r="B765" s="100" t="str">
        <f t="shared" si="60"/>
        <v>IPT Module complete Type-M30-63 with advance class blading suitable for 500 MW Chandrapur Unit-7, Khaperkheda 1x500, Bhusawal 2x500</v>
      </c>
      <c r="C765" s="99" t="str">
        <f t="shared" si="69"/>
        <v>MERC/TECH 1/CAPEX/20132014/01334</v>
      </c>
      <c r="D765" s="103">
        <f t="shared" si="69"/>
        <v>41548</v>
      </c>
      <c r="E765" s="28">
        <f t="shared" si="69"/>
        <v>48.039384900000002</v>
      </c>
      <c r="F765" s="95">
        <f t="shared" si="62"/>
        <v>48.039384900000002</v>
      </c>
      <c r="G765" s="95">
        <f t="shared" si="63"/>
        <v>48.039384900000002</v>
      </c>
      <c r="H765" s="95">
        <f t="shared" si="66"/>
        <v>0</v>
      </c>
      <c r="I765" s="94">
        <f>'F4.2'!V92</f>
        <v>0</v>
      </c>
      <c r="J765" s="94">
        <f>'F4.2'!AP92</f>
        <v>0</v>
      </c>
      <c r="K765" s="95"/>
      <c r="L765" s="95"/>
      <c r="M765" s="128">
        <f t="shared" si="67"/>
        <v>0</v>
      </c>
      <c r="N765" s="95">
        <f t="shared" si="68"/>
        <v>0</v>
      </c>
      <c r="O765" s="158">
        <f t="shared" si="64"/>
        <v>0</v>
      </c>
      <c r="P765" s="159">
        <f t="shared" si="65"/>
        <v>0</v>
      </c>
    </row>
    <row r="766" spans="1:16" ht="31.5" hidden="1" outlineLevel="1" x14ac:dyDescent="0.25">
      <c r="A766" s="99">
        <f t="shared" si="61"/>
        <v>14.2</v>
      </c>
      <c r="B766" s="100" t="str">
        <f t="shared" si="60"/>
        <v>Fully bladed dynamically balanced LP Rotor for 500 MW Units-5,6 &amp;7 at Chandrapur STPS</v>
      </c>
      <c r="C766" s="99" t="str">
        <f t="shared" si="69"/>
        <v>MERC/TECH 1/CAPEX/20132014/01334</v>
      </c>
      <c r="D766" s="103">
        <f t="shared" si="69"/>
        <v>41548</v>
      </c>
      <c r="E766" s="28">
        <f t="shared" si="69"/>
        <v>35.784269799999997</v>
      </c>
      <c r="F766" s="95">
        <f t="shared" si="62"/>
        <v>35.784269799999997</v>
      </c>
      <c r="G766" s="95">
        <f t="shared" si="63"/>
        <v>35.784269799999997</v>
      </c>
      <c r="H766" s="95">
        <f t="shared" si="66"/>
        <v>0</v>
      </c>
      <c r="I766" s="94">
        <f>'F4.2'!V93</f>
        <v>0</v>
      </c>
      <c r="J766" s="94">
        <f>'F4.2'!AP93</f>
        <v>0</v>
      </c>
      <c r="K766" s="95"/>
      <c r="L766" s="95"/>
      <c r="M766" s="128">
        <f t="shared" si="67"/>
        <v>0</v>
      </c>
      <c r="N766" s="95">
        <f t="shared" si="68"/>
        <v>0</v>
      </c>
      <c r="O766" s="158">
        <f t="shared" si="64"/>
        <v>0</v>
      </c>
      <c r="P766" s="159">
        <f t="shared" si="65"/>
        <v>0</v>
      </c>
    </row>
    <row r="767" spans="1:16" ht="31.5" hidden="1" outlineLevel="1" x14ac:dyDescent="0.25">
      <c r="A767" s="106">
        <f t="shared" si="61"/>
        <v>15</v>
      </c>
      <c r="B767" s="107" t="str">
        <f t="shared" si="60"/>
        <v>Performance Improvement of Air Preheater Unit 1 &amp; 2 CSTPS Chandrapur</v>
      </c>
      <c r="C767" s="106" t="str">
        <f t="shared" si="69"/>
        <v>MERC/TECH 1/CAPEX/20132014/01431</v>
      </c>
      <c r="D767" s="147">
        <f t="shared" si="69"/>
        <v>41565</v>
      </c>
      <c r="E767" s="27">
        <f t="shared" si="69"/>
        <v>11.1699751</v>
      </c>
      <c r="F767" s="94">
        <f t="shared" si="62"/>
        <v>0</v>
      </c>
      <c r="G767" s="94">
        <f t="shared" si="63"/>
        <v>0</v>
      </c>
      <c r="H767" s="94">
        <f t="shared" si="66"/>
        <v>0</v>
      </c>
      <c r="I767" s="94">
        <f>'F4.2'!V94</f>
        <v>0</v>
      </c>
      <c r="J767" s="94">
        <f>'F4.2'!AP94</f>
        <v>0</v>
      </c>
      <c r="K767" s="94"/>
      <c r="L767" s="94"/>
      <c r="M767" s="94">
        <f t="shared" si="67"/>
        <v>0</v>
      </c>
      <c r="N767" s="94">
        <f t="shared" si="68"/>
        <v>0</v>
      </c>
      <c r="O767" s="158">
        <f t="shared" si="64"/>
        <v>0</v>
      </c>
      <c r="P767" s="159">
        <f t="shared" si="65"/>
        <v>0</v>
      </c>
    </row>
    <row r="768" spans="1:16" ht="31.5" hidden="1" outlineLevel="1" x14ac:dyDescent="0.25">
      <c r="A768" s="99">
        <f t="shared" si="61"/>
        <v>15.1</v>
      </c>
      <c r="B768" s="100" t="str">
        <f t="shared" si="60"/>
        <v xml:space="preserve">supply of MSERW / high frequency induction welding tubes for Air pre-heater in Unit 1&amp;2 </v>
      </c>
      <c r="C768" s="99" t="str">
        <f t="shared" si="69"/>
        <v>MERC/TECH 1/CAPEX/20132014/01431</v>
      </c>
      <c r="D768" s="103">
        <f t="shared" si="69"/>
        <v>41565</v>
      </c>
      <c r="E768" s="28">
        <f t="shared" si="69"/>
        <v>8.8553540000000002</v>
      </c>
      <c r="F768" s="95">
        <f t="shared" si="62"/>
        <v>0</v>
      </c>
      <c r="G768" s="95">
        <f t="shared" si="63"/>
        <v>0</v>
      </c>
      <c r="H768" s="95">
        <f t="shared" si="66"/>
        <v>0</v>
      </c>
      <c r="I768" s="94">
        <f>'F4.2'!V95</f>
        <v>0</v>
      </c>
      <c r="J768" s="94">
        <f>'F4.2'!AP95</f>
        <v>0</v>
      </c>
      <c r="K768" s="95"/>
      <c r="L768" s="95"/>
      <c r="M768" s="128">
        <f t="shared" si="67"/>
        <v>0</v>
      </c>
      <c r="N768" s="95">
        <f t="shared" si="68"/>
        <v>0</v>
      </c>
      <c r="O768" s="158">
        <f t="shared" si="64"/>
        <v>0</v>
      </c>
      <c r="P768" s="159">
        <f t="shared" si="65"/>
        <v>0</v>
      </c>
    </row>
    <row r="769" spans="1:16" ht="31.5" hidden="1" outlineLevel="1" x14ac:dyDescent="0.25">
      <c r="A769" s="99">
        <f t="shared" si="61"/>
        <v>15.2</v>
      </c>
      <c r="B769" s="100" t="str">
        <f t="shared" si="60"/>
        <v xml:space="preserve">Compete Replacement of the air heater tubes in top ,intermediate and bottom bank(LHS and RHS) of unit 1 &amp; 2 </v>
      </c>
      <c r="C769" s="99" t="str">
        <f t="shared" si="69"/>
        <v>MERC/TECH 1/CAPEX/20132014/01431</v>
      </c>
      <c r="D769" s="103">
        <f t="shared" si="69"/>
        <v>41565</v>
      </c>
      <c r="E769" s="28">
        <f t="shared" si="69"/>
        <v>2.14452</v>
      </c>
      <c r="F769" s="95">
        <f t="shared" si="62"/>
        <v>0</v>
      </c>
      <c r="G769" s="95">
        <f t="shared" si="63"/>
        <v>0</v>
      </c>
      <c r="H769" s="95">
        <f t="shared" si="66"/>
        <v>0</v>
      </c>
      <c r="I769" s="94">
        <f>'F4.2'!V96</f>
        <v>0</v>
      </c>
      <c r="J769" s="94">
        <f>'F4.2'!AP96</f>
        <v>0</v>
      </c>
      <c r="K769" s="95"/>
      <c r="L769" s="95"/>
      <c r="M769" s="128">
        <f t="shared" si="67"/>
        <v>0</v>
      </c>
      <c r="N769" s="95">
        <f t="shared" si="68"/>
        <v>0</v>
      </c>
      <c r="O769" s="158">
        <f t="shared" si="64"/>
        <v>0</v>
      </c>
      <c r="P769" s="159">
        <f t="shared" si="65"/>
        <v>0</v>
      </c>
    </row>
    <row r="770" spans="1:16" ht="31.5" hidden="1" outlineLevel="1" x14ac:dyDescent="0.25">
      <c r="A770" s="99">
        <f t="shared" si="61"/>
        <v>0</v>
      </c>
      <c r="B770" s="100" t="str">
        <f t="shared" si="60"/>
        <v>IDC</v>
      </c>
      <c r="C770" s="99" t="str">
        <f t="shared" si="69"/>
        <v>MERC/TECH 1/CAPEX/20132014/01431</v>
      </c>
      <c r="D770" s="103">
        <f t="shared" si="69"/>
        <v>41565</v>
      </c>
      <c r="E770" s="28">
        <f t="shared" si="69"/>
        <v>0.17010110000000001</v>
      </c>
      <c r="F770" s="95">
        <f t="shared" si="62"/>
        <v>0</v>
      </c>
      <c r="G770" s="95">
        <f t="shared" si="63"/>
        <v>0</v>
      </c>
      <c r="H770" s="95">
        <f t="shared" si="66"/>
        <v>0</v>
      </c>
      <c r="I770" s="94">
        <f>'F4.2'!V97</f>
        <v>0</v>
      </c>
      <c r="J770" s="94">
        <f>'F4.2'!AP97</f>
        <v>0</v>
      </c>
      <c r="K770" s="95"/>
      <c r="L770" s="95"/>
      <c r="M770" s="128">
        <f t="shared" si="67"/>
        <v>0</v>
      </c>
      <c r="N770" s="95">
        <f t="shared" si="68"/>
        <v>0</v>
      </c>
      <c r="O770" s="158">
        <f t="shared" si="64"/>
        <v>0</v>
      </c>
      <c r="P770" s="159">
        <f t="shared" si="65"/>
        <v>0</v>
      </c>
    </row>
    <row r="771" spans="1:16" ht="31.5" hidden="1" outlineLevel="1" x14ac:dyDescent="0.25">
      <c r="A771" s="106">
        <f t="shared" si="61"/>
        <v>16</v>
      </c>
      <c r="B771" s="107" t="str">
        <f t="shared" si="60"/>
        <v>Procurement &amp; Replacement of heating elements (baskets) of primary and secondary air pre-heaters of unit # 5 &amp; 6</v>
      </c>
      <c r="C771" s="106" t="str">
        <f t="shared" si="69"/>
        <v>MERC/TECH 1/CAPEX/20142015/00432</v>
      </c>
      <c r="D771" s="147">
        <f t="shared" si="69"/>
        <v>41792</v>
      </c>
      <c r="E771" s="27">
        <f t="shared" si="69"/>
        <v>11.7446</v>
      </c>
      <c r="F771" s="94">
        <f t="shared" si="62"/>
        <v>0</v>
      </c>
      <c r="G771" s="94">
        <f t="shared" si="63"/>
        <v>0</v>
      </c>
      <c r="H771" s="94">
        <f t="shared" si="66"/>
        <v>0</v>
      </c>
      <c r="I771" s="94">
        <f>'F4.2'!V98</f>
        <v>0</v>
      </c>
      <c r="J771" s="94">
        <f>'F4.2'!AP98</f>
        <v>0</v>
      </c>
      <c r="K771" s="94"/>
      <c r="L771" s="94"/>
      <c r="M771" s="94">
        <f t="shared" si="67"/>
        <v>0</v>
      </c>
      <c r="N771" s="94">
        <f t="shared" si="68"/>
        <v>0</v>
      </c>
      <c r="O771" s="158">
        <f t="shared" si="64"/>
        <v>0</v>
      </c>
      <c r="P771" s="159">
        <f t="shared" si="65"/>
        <v>0</v>
      </c>
    </row>
    <row r="772" spans="1:16" ht="47.25" hidden="1" outlineLevel="1" x14ac:dyDescent="0.25">
      <c r="A772" s="99">
        <f t="shared" si="61"/>
        <v>16.100000000000001</v>
      </c>
      <c r="B772" s="100" t="str">
        <f t="shared" si="60"/>
        <v>Primary  &amp;  Secondary Air Pre-heater baskets hot end, intermediate  &amp; cold end (2 sets) for U-5 (Including works cost)</v>
      </c>
      <c r="C772" s="99" t="str">
        <f t="shared" si="69"/>
        <v>MERC/TECH 1/CAPEX/20142015/00432</v>
      </c>
      <c r="D772" s="103">
        <f t="shared" si="69"/>
        <v>41792</v>
      </c>
      <c r="E772" s="28">
        <f t="shared" si="69"/>
        <v>5.5023</v>
      </c>
      <c r="F772" s="95">
        <f t="shared" si="62"/>
        <v>4.2318929900000004</v>
      </c>
      <c r="G772" s="95">
        <f t="shared" si="63"/>
        <v>4.2318929900000004</v>
      </c>
      <c r="H772" s="95">
        <f t="shared" si="66"/>
        <v>0</v>
      </c>
      <c r="I772" s="94">
        <f>'F4.2'!V99</f>
        <v>0</v>
      </c>
      <c r="J772" s="94">
        <f>'F4.2'!AP99</f>
        <v>0</v>
      </c>
      <c r="K772" s="95"/>
      <c r="L772" s="95"/>
      <c r="M772" s="128">
        <f t="shared" si="67"/>
        <v>0</v>
      </c>
      <c r="N772" s="95">
        <f t="shared" si="68"/>
        <v>0</v>
      </c>
      <c r="O772" s="158">
        <f t="shared" si="64"/>
        <v>0</v>
      </c>
      <c r="P772" s="159">
        <f t="shared" si="65"/>
        <v>0</v>
      </c>
    </row>
    <row r="773" spans="1:16" ht="47.25" hidden="1" outlineLevel="1" x14ac:dyDescent="0.25">
      <c r="A773" s="99">
        <f t="shared" si="61"/>
        <v>16.2</v>
      </c>
      <c r="B773" s="100" t="str">
        <f t="shared" si="60"/>
        <v>Primary  &amp;  Secondary Air Pre-heater baskets hot end, intermediate  &amp; cold end (2 sets) for U-6 (Including works cost)</v>
      </c>
      <c r="C773" s="99" t="str">
        <f t="shared" si="69"/>
        <v>MERC/TECH 1/CAPEX/20142015/00432</v>
      </c>
      <c r="D773" s="103">
        <f t="shared" si="69"/>
        <v>41792</v>
      </c>
      <c r="E773" s="28">
        <f t="shared" si="69"/>
        <v>5.5023</v>
      </c>
      <c r="F773" s="95">
        <f t="shared" si="62"/>
        <v>4.5024009140000008</v>
      </c>
      <c r="G773" s="95">
        <f t="shared" si="63"/>
        <v>4.5024009140000008</v>
      </c>
      <c r="H773" s="95">
        <f t="shared" si="66"/>
        <v>0</v>
      </c>
      <c r="I773" s="94">
        <f>'F4.2'!V100</f>
        <v>0</v>
      </c>
      <c r="J773" s="94">
        <f>'F4.2'!AP100</f>
        <v>0</v>
      </c>
      <c r="K773" s="95"/>
      <c r="L773" s="95"/>
      <c r="M773" s="128">
        <f t="shared" si="67"/>
        <v>0</v>
      </c>
      <c r="N773" s="95">
        <f t="shared" si="68"/>
        <v>0</v>
      </c>
      <c r="O773" s="158">
        <f t="shared" si="64"/>
        <v>0</v>
      </c>
      <c r="P773" s="159">
        <f t="shared" si="65"/>
        <v>0</v>
      </c>
    </row>
    <row r="774" spans="1:16" ht="31.5" hidden="1" outlineLevel="1" x14ac:dyDescent="0.25">
      <c r="A774" s="99">
        <f t="shared" si="61"/>
        <v>0</v>
      </c>
      <c r="B774" s="100" t="str">
        <f t="shared" si="60"/>
        <v>IDC</v>
      </c>
      <c r="C774" s="99" t="str">
        <f t="shared" si="69"/>
        <v>MERC/TECH 1/CAPEX/20142015/00432</v>
      </c>
      <c r="D774" s="103">
        <f t="shared" si="69"/>
        <v>41792</v>
      </c>
      <c r="E774" s="28">
        <f t="shared" si="69"/>
        <v>0.74</v>
      </c>
      <c r="F774" s="95">
        <f t="shared" si="62"/>
        <v>0</v>
      </c>
      <c r="G774" s="95">
        <f t="shared" si="63"/>
        <v>0</v>
      </c>
      <c r="H774" s="95">
        <f t="shared" si="66"/>
        <v>0</v>
      </c>
      <c r="I774" s="94">
        <f>'F4.2'!V101</f>
        <v>0</v>
      </c>
      <c r="J774" s="94">
        <f>'F4.2'!AP101</f>
        <v>0</v>
      </c>
      <c r="K774" s="95"/>
      <c r="L774" s="95"/>
      <c r="M774" s="128">
        <f t="shared" si="67"/>
        <v>0</v>
      </c>
      <c r="N774" s="95">
        <f t="shared" si="68"/>
        <v>0</v>
      </c>
      <c r="O774" s="158">
        <f t="shared" si="64"/>
        <v>0</v>
      </c>
      <c r="P774" s="159">
        <f t="shared" si="65"/>
        <v>0</v>
      </c>
    </row>
    <row r="775" spans="1:16" ht="31.5" hidden="1" outlineLevel="1" x14ac:dyDescent="0.25">
      <c r="A775" s="25">
        <f t="shared" si="61"/>
        <v>17</v>
      </c>
      <c r="B775" s="26" t="str">
        <f t="shared" si="60"/>
        <v>Procurement of moving blades for LP Turbine, Control Fluid Pumps &amp; AOP of 500MW Unit 5,6 &amp;7</v>
      </c>
      <c r="C775" s="25" t="str">
        <f t="shared" si="69"/>
        <v>MERC/TECH 1/CAPEX/20142015/0010</v>
      </c>
      <c r="D775" s="139">
        <f t="shared" si="69"/>
        <v>41928</v>
      </c>
      <c r="E775" s="27">
        <f t="shared" si="69"/>
        <v>19.310244699999998</v>
      </c>
      <c r="F775" s="94">
        <f t="shared" si="62"/>
        <v>0</v>
      </c>
      <c r="G775" s="94">
        <f t="shared" si="63"/>
        <v>0</v>
      </c>
      <c r="H775" s="94">
        <f t="shared" si="66"/>
        <v>0</v>
      </c>
      <c r="I775" s="94">
        <f>'F4.2'!V102</f>
        <v>0</v>
      </c>
      <c r="J775" s="94">
        <f>'F4.2'!AP102</f>
        <v>0</v>
      </c>
      <c r="K775" s="94"/>
      <c r="L775" s="94"/>
      <c r="M775" s="94">
        <f t="shared" si="67"/>
        <v>0</v>
      </c>
      <c r="N775" s="94">
        <f t="shared" si="68"/>
        <v>0</v>
      </c>
      <c r="O775" s="158">
        <f t="shared" si="64"/>
        <v>0</v>
      </c>
      <c r="P775" s="159">
        <f t="shared" si="65"/>
        <v>0</v>
      </c>
    </row>
    <row r="776" spans="1:16" ht="63" hidden="1" outlineLevel="1" x14ac:dyDescent="0.25">
      <c r="A776" s="29">
        <f t="shared" si="61"/>
        <v>17.100000000000001</v>
      </c>
      <c r="B776" s="65" t="str">
        <f t="shared" si="60"/>
        <v>Moving blades for LPT—2L
Moving blades for LPT—2R
Moving blades for LPT—3L
Moving blades for LPT—3R</v>
      </c>
      <c r="C776" s="29" t="str">
        <f t="shared" si="69"/>
        <v>MERC/TECH 1/CAPEX/20142015/0010</v>
      </c>
      <c r="D776" s="68">
        <f t="shared" si="69"/>
        <v>41928</v>
      </c>
      <c r="E776" s="28">
        <f t="shared" si="69"/>
        <v>13.5092</v>
      </c>
      <c r="F776" s="95">
        <f t="shared" si="62"/>
        <v>5.3885199799999999</v>
      </c>
      <c r="G776" s="95">
        <f t="shared" si="63"/>
        <v>5.3885199799999999</v>
      </c>
      <c r="H776" s="95">
        <f t="shared" si="66"/>
        <v>0</v>
      </c>
      <c r="I776" s="94">
        <f>'F4.2'!V103</f>
        <v>0</v>
      </c>
      <c r="J776" s="94">
        <f>'F4.2'!AP103</f>
        <v>0</v>
      </c>
      <c r="K776" s="95"/>
      <c r="L776" s="95"/>
      <c r="M776" s="128">
        <f t="shared" si="67"/>
        <v>0</v>
      </c>
      <c r="N776" s="95">
        <f t="shared" si="68"/>
        <v>0</v>
      </c>
      <c r="O776" s="158">
        <f t="shared" si="64"/>
        <v>0</v>
      </c>
      <c r="P776" s="159">
        <f t="shared" si="65"/>
        <v>0</v>
      </c>
    </row>
    <row r="777" spans="1:16" ht="94.5" hidden="1" outlineLevel="1" x14ac:dyDescent="0.25">
      <c r="A777" s="29">
        <f t="shared" si="61"/>
        <v>17.2</v>
      </c>
      <c r="B777" s="65" t="str">
        <f t="shared" si="60"/>
        <v>1. Control Fluid Pump for 500 MW Unit-5&amp;6_KSB Make- Type : WKVM 100/1+4
2. Control Fluid Pump for 500 MW Unit-7_KSB Make- Type : WKVM 80/1+3
3. Aux. Oil Pump for Main Turbine of 500 MW Unit-5,6&amp; 7
KSB Make- Type : ETA 150-50VL</v>
      </c>
      <c r="C777" s="29" t="str">
        <f t="shared" si="69"/>
        <v>MERC/TECH 1/CAPEX/20142015/0010</v>
      </c>
      <c r="D777" s="68">
        <f t="shared" si="69"/>
        <v>41928</v>
      </c>
      <c r="E777" s="28">
        <f t="shared" si="69"/>
        <v>4.5510447000000003</v>
      </c>
      <c r="F777" s="95">
        <f t="shared" si="62"/>
        <v>2.3470200000000001</v>
      </c>
      <c r="G777" s="95">
        <f t="shared" si="63"/>
        <v>2.3470200000000001</v>
      </c>
      <c r="H777" s="95">
        <f t="shared" si="66"/>
        <v>0</v>
      </c>
      <c r="I777" s="94">
        <f>'F4.2'!V104</f>
        <v>0</v>
      </c>
      <c r="J777" s="94">
        <f>'F4.2'!AP104</f>
        <v>0</v>
      </c>
      <c r="K777" s="95"/>
      <c r="L777" s="95"/>
      <c r="M777" s="128">
        <f t="shared" si="67"/>
        <v>0</v>
      </c>
      <c r="N777" s="95">
        <f t="shared" si="68"/>
        <v>0</v>
      </c>
      <c r="O777" s="158">
        <f t="shared" si="64"/>
        <v>0</v>
      </c>
      <c r="P777" s="159">
        <f t="shared" si="65"/>
        <v>0</v>
      </c>
    </row>
    <row r="778" spans="1:16" ht="31.5" hidden="1" outlineLevel="1" x14ac:dyDescent="0.25">
      <c r="A778" s="99">
        <f t="shared" si="61"/>
        <v>0</v>
      </c>
      <c r="B778" s="100" t="str">
        <f t="shared" si="60"/>
        <v>IDC</v>
      </c>
      <c r="C778" s="99" t="str">
        <f t="shared" si="69"/>
        <v>MERC/TECH 1/CAPEX/20142015/0010</v>
      </c>
      <c r="D778" s="103">
        <f t="shared" si="69"/>
        <v>41928</v>
      </c>
      <c r="E778" s="28">
        <f t="shared" si="69"/>
        <v>1.25</v>
      </c>
      <c r="F778" s="95">
        <f t="shared" si="62"/>
        <v>0</v>
      </c>
      <c r="G778" s="95">
        <f t="shared" si="63"/>
        <v>0</v>
      </c>
      <c r="H778" s="95">
        <f t="shared" si="66"/>
        <v>0</v>
      </c>
      <c r="I778" s="94">
        <f>'F4.2'!V105</f>
        <v>0</v>
      </c>
      <c r="J778" s="94">
        <f>'F4.2'!AP105</f>
        <v>0</v>
      </c>
      <c r="K778" s="95"/>
      <c r="L778" s="95"/>
      <c r="M778" s="128">
        <f t="shared" si="67"/>
        <v>0</v>
      </c>
      <c r="N778" s="95">
        <f t="shared" si="68"/>
        <v>0</v>
      </c>
      <c r="O778" s="158">
        <f t="shared" si="64"/>
        <v>0</v>
      </c>
      <c r="P778" s="159">
        <f t="shared" si="65"/>
        <v>0</v>
      </c>
    </row>
    <row r="779" spans="1:16" ht="47.25" hidden="1" outlineLevel="1" x14ac:dyDescent="0.25">
      <c r="A779" s="106">
        <f t="shared" si="61"/>
        <v>18</v>
      </c>
      <c r="B779" s="107" t="str">
        <f t="shared" si="60"/>
        <v>Procurement of Gear Box &amp; Wear Resistance liners for coal mills of Unit#5&amp;6 &amp; Supply of Gear Box for Coal Mills of Unit#7</v>
      </c>
      <c r="C779" s="106" t="str">
        <f t="shared" si="69"/>
        <v>MERC/TECH 1/CAPEX/20142015/01220</v>
      </c>
      <c r="D779" s="147">
        <f t="shared" si="69"/>
        <v>41968</v>
      </c>
      <c r="E779" s="27">
        <f t="shared" si="69"/>
        <v>11.914453259999998</v>
      </c>
      <c r="F779" s="94">
        <f t="shared" si="62"/>
        <v>0</v>
      </c>
      <c r="G779" s="94">
        <f t="shared" si="63"/>
        <v>0</v>
      </c>
      <c r="H779" s="94">
        <f t="shared" si="66"/>
        <v>0</v>
      </c>
      <c r="I779" s="94">
        <f>'F4.2'!V106</f>
        <v>0</v>
      </c>
      <c r="J779" s="94">
        <f>'F4.2'!AP106</f>
        <v>0</v>
      </c>
      <c r="K779" s="94"/>
      <c r="L779" s="94"/>
      <c r="M779" s="94">
        <f t="shared" si="67"/>
        <v>0</v>
      </c>
      <c r="N779" s="94">
        <f t="shared" si="68"/>
        <v>0</v>
      </c>
      <c r="O779" s="158">
        <f t="shared" si="64"/>
        <v>0</v>
      </c>
      <c r="P779" s="159">
        <f t="shared" si="65"/>
        <v>0</v>
      </c>
    </row>
    <row r="780" spans="1:16" ht="63" hidden="1" outlineLevel="1" x14ac:dyDescent="0.25">
      <c r="A780" s="99">
        <f t="shared" si="61"/>
        <v>18.100000000000001</v>
      </c>
      <c r="B780" s="100" t="str">
        <f t="shared" si="60"/>
        <v>Complete bevel gear stage consisting of pinion with part nos 100, 106, 107, 109, 110, 158, 159 and gear with part nos 102, 401, 402, 12 X 403 of Flender make Bocholt KMS 850 Gear Boxes of XRP-1043 Coal Mill in Unit#5&amp;6.</v>
      </c>
      <c r="C780" s="99" t="str">
        <f t="shared" ref="C780:E799" si="70">C110</f>
        <v>MERC/TECH 1/CAPEX/20142015/01220</v>
      </c>
      <c r="D780" s="103">
        <f t="shared" si="70"/>
        <v>41968</v>
      </c>
      <c r="E780" s="28">
        <f t="shared" si="70"/>
        <v>4.4387999999999996</v>
      </c>
      <c r="F780" s="95">
        <f t="shared" si="62"/>
        <v>1.621920096</v>
      </c>
      <c r="G780" s="95">
        <f t="shared" si="63"/>
        <v>1.621920096</v>
      </c>
      <c r="H780" s="95">
        <f t="shared" si="66"/>
        <v>0</v>
      </c>
      <c r="I780" s="94">
        <f>'F4.2'!V107</f>
        <v>0</v>
      </c>
      <c r="J780" s="94">
        <f>'F4.2'!AP107</f>
        <v>0</v>
      </c>
      <c r="K780" s="95"/>
      <c r="L780" s="95"/>
      <c r="M780" s="128">
        <f t="shared" si="67"/>
        <v>0</v>
      </c>
      <c r="N780" s="95">
        <f t="shared" si="68"/>
        <v>0</v>
      </c>
      <c r="O780" s="158">
        <f t="shared" si="64"/>
        <v>0</v>
      </c>
      <c r="P780" s="159">
        <f t="shared" si="65"/>
        <v>0</v>
      </c>
    </row>
    <row r="781" spans="1:16" ht="31.5" hidden="1" outlineLevel="1" x14ac:dyDescent="0.25">
      <c r="A781" s="99">
        <f t="shared" si="61"/>
        <v>18.2</v>
      </c>
      <c r="B781" s="100" t="str">
        <f t="shared" si="60"/>
        <v>Manufacturing, Supply and Application of Wear Resistance Liners inside the mill body of XRP 1043 Coal Mill in unit-5&amp;6</v>
      </c>
      <c r="C781" s="99" t="str">
        <f t="shared" si="70"/>
        <v>MERC/TECH 1/CAPEX/20142015/01220</v>
      </c>
      <c r="D781" s="103">
        <f t="shared" si="70"/>
        <v>41968</v>
      </c>
      <c r="E781" s="28">
        <f t="shared" si="70"/>
        <v>2.2756532600000003</v>
      </c>
      <c r="F781" s="95">
        <f t="shared" si="62"/>
        <v>2.2756532600000003</v>
      </c>
      <c r="G781" s="95">
        <f t="shared" si="63"/>
        <v>2.2756532600000003</v>
      </c>
      <c r="H781" s="95">
        <f t="shared" si="66"/>
        <v>0</v>
      </c>
      <c r="I781" s="94">
        <f>'F4.2'!V108</f>
        <v>0</v>
      </c>
      <c r="J781" s="94">
        <f>'F4.2'!AP108</f>
        <v>0</v>
      </c>
      <c r="K781" s="95"/>
      <c r="L781" s="95"/>
      <c r="M781" s="128">
        <f t="shared" si="67"/>
        <v>0</v>
      </c>
      <c r="N781" s="95">
        <f t="shared" si="68"/>
        <v>0</v>
      </c>
      <c r="O781" s="158">
        <f t="shared" si="64"/>
        <v>0</v>
      </c>
      <c r="P781" s="159">
        <f t="shared" si="65"/>
        <v>0</v>
      </c>
    </row>
    <row r="782" spans="1:16" ht="63" hidden="1" outlineLevel="1" x14ac:dyDescent="0.25">
      <c r="A782" s="99">
        <f t="shared" si="61"/>
        <v>18.3</v>
      </c>
      <c r="B782" s="100" t="str">
        <f t="shared" si="60"/>
        <v>Complete Gear Box type H2C630 without coupling, without lubrication unit. As per order CMD ref: 20/0900212-GA Dwg No 524932 and as per attached list for main reducer gear box of coal mill BBD 4772 in Unit#7.</v>
      </c>
      <c r="C782" s="99" t="str">
        <f t="shared" si="70"/>
        <v>MERC/TECH 1/CAPEX/20142015/01220</v>
      </c>
      <c r="D782" s="103">
        <f t="shared" si="70"/>
        <v>41968</v>
      </c>
      <c r="E782" s="28">
        <f t="shared" si="70"/>
        <v>4.4664999999999999</v>
      </c>
      <c r="F782" s="95">
        <f t="shared" si="62"/>
        <v>2.2257651389999999</v>
      </c>
      <c r="G782" s="95">
        <f t="shared" si="63"/>
        <v>2.2257651389999999</v>
      </c>
      <c r="H782" s="95">
        <f t="shared" si="66"/>
        <v>0</v>
      </c>
      <c r="I782" s="94">
        <f>'F4.2'!V109</f>
        <v>0</v>
      </c>
      <c r="J782" s="94">
        <f>'F4.2'!AP109</f>
        <v>0</v>
      </c>
      <c r="K782" s="95"/>
      <c r="L782" s="95"/>
      <c r="M782" s="128">
        <f t="shared" si="67"/>
        <v>0</v>
      </c>
      <c r="N782" s="95">
        <f t="shared" si="68"/>
        <v>0</v>
      </c>
      <c r="O782" s="158">
        <f t="shared" si="64"/>
        <v>0</v>
      </c>
      <c r="P782" s="159">
        <f t="shared" si="65"/>
        <v>0</v>
      </c>
    </row>
    <row r="783" spans="1:16" ht="31.5" hidden="1" outlineLevel="1" x14ac:dyDescent="0.25">
      <c r="A783" s="99">
        <f t="shared" si="61"/>
        <v>0</v>
      </c>
      <c r="B783" s="100" t="str">
        <f t="shared" si="60"/>
        <v>IDC</v>
      </c>
      <c r="C783" s="99" t="str">
        <f t="shared" si="70"/>
        <v>MERC/TECH 1/CAPEX/20142015/01220</v>
      </c>
      <c r="D783" s="103">
        <f t="shared" si="70"/>
        <v>41968</v>
      </c>
      <c r="E783" s="28">
        <f t="shared" si="70"/>
        <v>0.73350000000000004</v>
      </c>
      <c r="F783" s="95">
        <f t="shared" si="62"/>
        <v>0</v>
      </c>
      <c r="G783" s="95">
        <f t="shared" si="63"/>
        <v>0</v>
      </c>
      <c r="H783" s="95">
        <f t="shared" si="66"/>
        <v>0</v>
      </c>
      <c r="I783" s="94">
        <f>'F4.2'!V110</f>
        <v>0</v>
      </c>
      <c r="J783" s="94">
        <f>'F4.2'!AP110</f>
        <v>0</v>
      </c>
      <c r="K783" s="95"/>
      <c r="L783" s="95"/>
      <c r="M783" s="128">
        <f t="shared" si="67"/>
        <v>0</v>
      </c>
      <c r="N783" s="95">
        <f t="shared" si="68"/>
        <v>0</v>
      </c>
      <c r="O783" s="158">
        <f t="shared" si="64"/>
        <v>0</v>
      </c>
      <c r="P783" s="159">
        <f t="shared" si="65"/>
        <v>0</v>
      </c>
    </row>
    <row r="784" spans="1:16" ht="31.5" hidden="1" outlineLevel="1" x14ac:dyDescent="0.25">
      <c r="A784" s="106">
        <f t="shared" si="61"/>
        <v>19</v>
      </c>
      <c r="B784" s="107" t="str">
        <f t="shared" si="60"/>
        <v>Procurement &amp; Replacement of Condenser tubes for 500MW Unit-6 &amp; BFP cartridge for Unit 5, 6 &amp; 7</v>
      </c>
      <c r="C784" s="106" t="str">
        <f t="shared" si="70"/>
        <v>MERC/TECH 1/CAPEX/20142015/00950</v>
      </c>
      <c r="D784" s="147">
        <f t="shared" si="70"/>
        <v>41893</v>
      </c>
      <c r="E784" s="27">
        <f t="shared" si="70"/>
        <v>13.163734</v>
      </c>
      <c r="F784" s="94">
        <f t="shared" si="62"/>
        <v>0</v>
      </c>
      <c r="G784" s="94">
        <f t="shared" si="63"/>
        <v>0</v>
      </c>
      <c r="H784" s="94">
        <f t="shared" si="66"/>
        <v>0</v>
      </c>
      <c r="I784" s="94">
        <f>'F4.2'!V111</f>
        <v>0</v>
      </c>
      <c r="J784" s="94">
        <f>'F4.2'!AP111</f>
        <v>0</v>
      </c>
      <c r="K784" s="94"/>
      <c r="L784" s="94"/>
      <c r="M784" s="94">
        <f t="shared" si="67"/>
        <v>0</v>
      </c>
      <c r="N784" s="94">
        <f t="shared" si="68"/>
        <v>0</v>
      </c>
      <c r="O784" s="158">
        <f t="shared" si="64"/>
        <v>0</v>
      </c>
      <c r="P784" s="159">
        <f t="shared" si="65"/>
        <v>0</v>
      </c>
    </row>
    <row r="785" spans="1:16" ht="31.5" hidden="1" outlineLevel="1" x14ac:dyDescent="0.25">
      <c r="A785" s="99">
        <f t="shared" si="61"/>
        <v>19.100000000000001</v>
      </c>
      <c r="B785" s="100" t="str">
        <f t="shared" si="60"/>
        <v>Procurement of Cartridge Assembly for Boiler Feed Pump type FK 4E 36</v>
      </c>
      <c r="C785" s="99" t="str">
        <f t="shared" si="70"/>
        <v>MERC/TECH 1/CAPEX/20142015/00950</v>
      </c>
      <c r="D785" s="103">
        <f t="shared" si="70"/>
        <v>41893</v>
      </c>
      <c r="E785" s="28">
        <f t="shared" si="70"/>
        <v>4.87</v>
      </c>
      <c r="F785" s="95">
        <f t="shared" si="62"/>
        <v>2.8937499999999998</v>
      </c>
      <c r="G785" s="95">
        <f t="shared" si="63"/>
        <v>2.8937499999999998</v>
      </c>
      <c r="H785" s="95">
        <f t="shared" si="66"/>
        <v>0</v>
      </c>
      <c r="I785" s="94">
        <f>'F4.2'!V112</f>
        <v>0</v>
      </c>
      <c r="J785" s="94">
        <f>'F4.2'!AP112</f>
        <v>0</v>
      </c>
      <c r="K785" s="95"/>
      <c r="L785" s="95"/>
      <c r="M785" s="128">
        <f t="shared" si="67"/>
        <v>0</v>
      </c>
      <c r="N785" s="95">
        <f t="shared" si="68"/>
        <v>0</v>
      </c>
      <c r="O785" s="158">
        <f t="shared" si="64"/>
        <v>0</v>
      </c>
      <c r="P785" s="159">
        <f t="shared" si="65"/>
        <v>0</v>
      </c>
    </row>
    <row r="786" spans="1:16" ht="31.5" hidden="1" outlineLevel="1" x14ac:dyDescent="0.25">
      <c r="A786" s="99">
        <f t="shared" si="61"/>
        <v>19.2</v>
      </c>
      <c r="B786" s="100" t="str">
        <f t="shared" si="60"/>
        <v>Procurement &amp; Replacement of Condenser tubes for 500MW Unit-6</v>
      </c>
      <c r="C786" s="99" t="str">
        <f t="shared" si="70"/>
        <v>MERC/TECH 1/CAPEX/20142015/00950</v>
      </c>
      <c r="D786" s="103">
        <f t="shared" si="70"/>
        <v>41893</v>
      </c>
      <c r="E786" s="28">
        <f t="shared" si="70"/>
        <v>7.0937340000000004</v>
      </c>
      <c r="F786" s="95">
        <f t="shared" si="62"/>
        <v>6.1698368290000003</v>
      </c>
      <c r="G786" s="95">
        <f t="shared" si="63"/>
        <v>6.1698368290000003</v>
      </c>
      <c r="H786" s="95">
        <f t="shared" si="66"/>
        <v>0</v>
      </c>
      <c r="I786" s="94">
        <f>'F4.2'!V113</f>
        <v>0</v>
      </c>
      <c r="J786" s="94">
        <f>'F4.2'!AP113</f>
        <v>0</v>
      </c>
      <c r="K786" s="95"/>
      <c r="L786" s="95"/>
      <c r="M786" s="128">
        <f t="shared" si="67"/>
        <v>0</v>
      </c>
      <c r="N786" s="95">
        <f t="shared" si="68"/>
        <v>0</v>
      </c>
      <c r="O786" s="158">
        <f t="shared" si="64"/>
        <v>0</v>
      </c>
      <c r="P786" s="159">
        <f t="shared" si="65"/>
        <v>0</v>
      </c>
    </row>
    <row r="787" spans="1:16" ht="31.5" hidden="1" outlineLevel="1" x14ac:dyDescent="0.25">
      <c r="A787" s="99">
        <f t="shared" si="61"/>
        <v>0</v>
      </c>
      <c r="B787" s="100" t="str">
        <f t="shared" si="60"/>
        <v>IDC</v>
      </c>
      <c r="C787" s="99" t="str">
        <f t="shared" si="70"/>
        <v>MERC/TECH 1/CAPEX/20142015/00950</v>
      </c>
      <c r="D787" s="103">
        <f t="shared" si="70"/>
        <v>41893</v>
      </c>
      <c r="E787" s="28">
        <f t="shared" si="70"/>
        <v>1.2</v>
      </c>
      <c r="F787" s="95">
        <f t="shared" si="62"/>
        <v>0</v>
      </c>
      <c r="G787" s="95">
        <f t="shared" si="63"/>
        <v>0</v>
      </c>
      <c r="H787" s="95">
        <f t="shared" si="66"/>
        <v>0</v>
      </c>
      <c r="I787" s="94">
        <f>'F4.2'!V114</f>
        <v>0</v>
      </c>
      <c r="J787" s="94">
        <f>'F4.2'!AP114</f>
        <v>0</v>
      </c>
      <c r="K787" s="95"/>
      <c r="L787" s="95"/>
      <c r="M787" s="128">
        <f t="shared" si="67"/>
        <v>0</v>
      </c>
      <c r="N787" s="95">
        <f t="shared" si="68"/>
        <v>0</v>
      </c>
      <c r="O787" s="158">
        <f t="shared" si="64"/>
        <v>0</v>
      </c>
      <c r="P787" s="159">
        <f t="shared" si="65"/>
        <v>0</v>
      </c>
    </row>
    <row r="788" spans="1:16" ht="31.5" hidden="1" outlineLevel="1" x14ac:dyDescent="0.25">
      <c r="A788" s="106">
        <f t="shared" si="61"/>
        <v>20</v>
      </c>
      <c r="B788" s="107" t="str">
        <f t="shared" si="60"/>
        <v>210/500 MW CHP performance improvement</v>
      </c>
      <c r="C788" s="106" t="str">
        <f t="shared" si="70"/>
        <v>MERC/Cell No. 1/CAPEX/ 20152016/00634</v>
      </c>
      <c r="D788" s="147">
        <f t="shared" si="70"/>
        <v>42256</v>
      </c>
      <c r="E788" s="27">
        <f t="shared" si="70"/>
        <v>16.303000000000001</v>
      </c>
      <c r="F788" s="94">
        <f t="shared" si="62"/>
        <v>0</v>
      </c>
      <c r="G788" s="94">
        <f t="shared" si="63"/>
        <v>0</v>
      </c>
      <c r="H788" s="94">
        <f t="shared" si="66"/>
        <v>0</v>
      </c>
      <c r="I788" s="94">
        <f>'F4.2'!V115</f>
        <v>0</v>
      </c>
      <c r="J788" s="94">
        <f>'F4.2'!AP115</f>
        <v>0</v>
      </c>
      <c r="K788" s="94"/>
      <c r="L788" s="94"/>
      <c r="M788" s="94">
        <f t="shared" si="67"/>
        <v>0</v>
      </c>
      <c r="N788" s="94">
        <f t="shared" si="68"/>
        <v>0</v>
      </c>
      <c r="O788" s="158">
        <f t="shared" si="64"/>
        <v>0</v>
      </c>
      <c r="P788" s="159">
        <f t="shared" si="65"/>
        <v>0</v>
      </c>
    </row>
    <row r="789" spans="1:16" ht="31.5" hidden="1" outlineLevel="1" x14ac:dyDescent="0.25">
      <c r="A789" s="99">
        <f t="shared" si="61"/>
        <v>20.100000000000001</v>
      </c>
      <c r="B789" s="100" t="str">
        <f t="shared" si="60"/>
        <v>Provision of over band suspended magnets for CHP-C.</v>
      </c>
      <c r="C789" s="99" t="str">
        <f t="shared" si="70"/>
        <v>MERC/Cell No. 1/CAPEX/ 20152016/00634</v>
      </c>
      <c r="D789" s="103">
        <f t="shared" si="70"/>
        <v>42256</v>
      </c>
      <c r="E789" s="28">
        <f t="shared" si="70"/>
        <v>1.077</v>
      </c>
      <c r="F789" s="95">
        <f t="shared" si="62"/>
        <v>0.90834481999999994</v>
      </c>
      <c r="G789" s="95">
        <f t="shared" si="63"/>
        <v>0.90834481999999994</v>
      </c>
      <c r="H789" s="95">
        <f t="shared" si="66"/>
        <v>0</v>
      </c>
      <c r="I789" s="94">
        <f>'F4.2'!V116</f>
        <v>0</v>
      </c>
      <c r="J789" s="94">
        <f>'F4.2'!AP116</f>
        <v>0</v>
      </c>
      <c r="K789" s="95"/>
      <c r="L789" s="95"/>
      <c r="M789" s="128">
        <f t="shared" si="67"/>
        <v>0</v>
      </c>
      <c r="N789" s="95">
        <f t="shared" si="68"/>
        <v>0</v>
      </c>
      <c r="O789" s="158">
        <f t="shared" si="64"/>
        <v>0</v>
      </c>
      <c r="P789" s="159">
        <f t="shared" si="65"/>
        <v>0</v>
      </c>
    </row>
    <row r="790" spans="1:16" ht="63" hidden="1" outlineLevel="1" x14ac:dyDescent="0.25">
      <c r="A790" s="99">
        <f t="shared" si="61"/>
        <v>20.2</v>
      </c>
      <c r="B790" s="100" t="str">
        <f t="shared" si="60"/>
        <v>1. Procurement of HT contactor for bunkering side auxiliary at CHP B
2. Procurement of HT contactor for unloading side Critical Auxiliary at CHP-B</v>
      </c>
      <c r="C790" s="99" t="str">
        <f t="shared" si="70"/>
        <v>MERC/Cell No. 1/CAPEX/ 20152016/00634</v>
      </c>
      <c r="D790" s="103">
        <f t="shared" si="70"/>
        <v>42256</v>
      </c>
      <c r="E790" s="28">
        <f t="shared" si="70"/>
        <v>5.7590000000000003</v>
      </c>
      <c r="F790" s="95">
        <f t="shared" si="62"/>
        <v>2.894304</v>
      </c>
      <c r="G790" s="95">
        <f t="shared" si="63"/>
        <v>2.894304</v>
      </c>
      <c r="H790" s="95">
        <f t="shared" si="66"/>
        <v>0</v>
      </c>
      <c r="I790" s="94">
        <f>'F4.2'!V117</f>
        <v>0</v>
      </c>
      <c r="J790" s="94">
        <f>'F4.2'!AP117</f>
        <v>0</v>
      </c>
      <c r="K790" s="95"/>
      <c r="L790" s="95"/>
      <c r="M790" s="128">
        <f t="shared" si="67"/>
        <v>0</v>
      </c>
      <c r="N790" s="95">
        <f t="shared" si="68"/>
        <v>0</v>
      </c>
      <c r="O790" s="158">
        <f t="shared" si="64"/>
        <v>0</v>
      </c>
      <c r="P790" s="159">
        <f t="shared" si="65"/>
        <v>0</v>
      </c>
    </row>
    <row r="791" spans="1:16" ht="31.5" hidden="1" outlineLevel="1" x14ac:dyDescent="0.25">
      <c r="A791" s="99">
        <f t="shared" si="61"/>
        <v>20.3</v>
      </c>
      <c r="B791" s="100" t="str">
        <f t="shared" si="60"/>
        <v>Bulldozer BD-155</v>
      </c>
      <c r="C791" s="99" t="str">
        <f t="shared" si="70"/>
        <v>MERC/Cell No. 1/CAPEX/ 20152016/00634</v>
      </c>
      <c r="D791" s="103">
        <f t="shared" si="70"/>
        <v>42256</v>
      </c>
      <c r="E791" s="28">
        <f t="shared" si="70"/>
        <v>5.12</v>
      </c>
      <c r="F791" s="95">
        <f t="shared" si="62"/>
        <v>7.9707386820000004</v>
      </c>
      <c r="G791" s="95">
        <f t="shared" si="63"/>
        <v>7.9707386820000004</v>
      </c>
      <c r="H791" s="95">
        <f t="shared" si="66"/>
        <v>0</v>
      </c>
      <c r="I791" s="94">
        <f>'F4.2'!V118</f>
        <v>0</v>
      </c>
      <c r="J791" s="94">
        <f>'F4.2'!AP118</f>
        <v>0</v>
      </c>
      <c r="K791" s="95"/>
      <c r="L791" s="95"/>
      <c r="M791" s="128">
        <f t="shared" si="67"/>
        <v>0</v>
      </c>
      <c r="N791" s="95">
        <f t="shared" si="68"/>
        <v>0</v>
      </c>
      <c r="O791" s="158">
        <f t="shared" si="64"/>
        <v>0</v>
      </c>
      <c r="P791" s="159">
        <f t="shared" si="65"/>
        <v>0</v>
      </c>
    </row>
    <row r="792" spans="1:16" ht="31.5" hidden="1" outlineLevel="1" x14ac:dyDescent="0.25">
      <c r="A792" s="99">
        <f t="shared" si="61"/>
        <v>20.399999999999999</v>
      </c>
      <c r="B792" s="100" t="str">
        <f t="shared" si="60"/>
        <v>Modification of wagon tippler CHP-A</v>
      </c>
      <c r="C792" s="99" t="str">
        <f t="shared" si="70"/>
        <v>MERC/Cell No. 1/CAPEX/ 20152016/00634</v>
      </c>
      <c r="D792" s="103">
        <f t="shared" si="70"/>
        <v>42256</v>
      </c>
      <c r="E792" s="28">
        <f t="shared" si="70"/>
        <v>3.8969999999999998</v>
      </c>
      <c r="F792" s="95">
        <f t="shared" si="62"/>
        <v>4.488435977</v>
      </c>
      <c r="G792" s="95">
        <f t="shared" si="63"/>
        <v>4.488435977</v>
      </c>
      <c r="H792" s="95">
        <f t="shared" si="66"/>
        <v>0</v>
      </c>
      <c r="I792" s="94">
        <f>'F4.2'!V119</f>
        <v>0</v>
      </c>
      <c r="J792" s="94">
        <f>'F4.2'!AP119</f>
        <v>0</v>
      </c>
      <c r="K792" s="95"/>
      <c r="L792" s="95"/>
      <c r="M792" s="128">
        <f t="shared" si="67"/>
        <v>0</v>
      </c>
      <c r="N792" s="95">
        <f t="shared" si="68"/>
        <v>0</v>
      </c>
      <c r="O792" s="158">
        <f t="shared" si="64"/>
        <v>0</v>
      </c>
      <c r="P792" s="159">
        <f t="shared" si="65"/>
        <v>0</v>
      </c>
    </row>
    <row r="793" spans="1:16" ht="31.5" hidden="1" outlineLevel="1" x14ac:dyDescent="0.25">
      <c r="A793" s="99">
        <f t="shared" si="61"/>
        <v>0</v>
      </c>
      <c r="B793" s="100" t="str">
        <f t="shared" si="60"/>
        <v>IDC</v>
      </c>
      <c r="C793" s="99" t="str">
        <f t="shared" si="70"/>
        <v>MERC/Cell No. 1/CAPEX/ 20152016/00634</v>
      </c>
      <c r="D793" s="103">
        <f t="shared" si="70"/>
        <v>42256</v>
      </c>
      <c r="E793" s="28">
        <f t="shared" si="70"/>
        <v>0.45</v>
      </c>
      <c r="F793" s="95">
        <f t="shared" si="62"/>
        <v>0</v>
      </c>
      <c r="G793" s="95">
        <f t="shared" si="63"/>
        <v>0</v>
      </c>
      <c r="H793" s="95">
        <f t="shared" si="66"/>
        <v>0</v>
      </c>
      <c r="I793" s="94">
        <f>'F4.2'!V120</f>
        <v>0</v>
      </c>
      <c r="J793" s="94">
        <f>'F4.2'!AP120</f>
        <v>0</v>
      </c>
      <c r="K793" s="95"/>
      <c r="L793" s="95"/>
      <c r="M793" s="128">
        <f t="shared" si="67"/>
        <v>0</v>
      </c>
      <c r="N793" s="95">
        <f t="shared" si="68"/>
        <v>0</v>
      </c>
      <c r="O793" s="158">
        <f t="shared" si="64"/>
        <v>0</v>
      </c>
      <c r="P793" s="159">
        <f t="shared" si="65"/>
        <v>0</v>
      </c>
    </row>
    <row r="794" spans="1:16" ht="15.75" hidden="1" outlineLevel="1" x14ac:dyDescent="0.25">
      <c r="A794" s="238">
        <f t="shared" si="61"/>
        <v>21</v>
      </c>
      <c r="B794" s="239" t="str">
        <f t="shared" si="60"/>
        <v>Improvement in Electrical Systems</v>
      </c>
      <c r="C794" s="106" t="str">
        <f t="shared" si="70"/>
        <v>MERC/CAPEX/20162017/00192</v>
      </c>
      <c r="D794" s="147">
        <f t="shared" si="70"/>
        <v>42500</v>
      </c>
      <c r="E794" s="27">
        <f t="shared" si="70"/>
        <v>10.499999999999998</v>
      </c>
      <c r="F794" s="94">
        <f t="shared" si="62"/>
        <v>0</v>
      </c>
      <c r="G794" s="94">
        <f t="shared" si="63"/>
        <v>0</v>
      </c>
      <c r="H794" s="94">
        <f t="shared" si="66"/>
        <v>0</v>
      </c>
      <c r="I794" s="94">
        <f>'F4.2'!V121</f>
        <v>0</v>
      </c>
      <c r="J794" s="94">
        <f>'F4.2'!AP121</f>
        <v>0</v>
      </c>
      <c r="K794" s="94"/>
      <c r="L794" s="94"/>
      <c r="M794" s="94">
        <f t="shared" si="67"/>
        <v>0</v>
      </c>
      <c r="N794" s="94">
        <f t="shared" si="68"/>
        <v>0</v>
      </c>
      <c r="O794" s="158">
        <f t="shared" si="64"/>
        <v>0</v>
      </c>
      <c r="P794" s="159">
        <f t="shared" si="65"/>
        <v>0</v>
      </c>
    </row>
    <row r="795" spans="1:16" ht="31.5" hidden="1" outlineLevel="1" x14ac:dyDescent="0.25">
      <c r="A795" s="252">
        <f t="shared" si="61"/>
        <v>21.1</v>
      </c>
      <c r="B795" s="253" t="str">
        <f t="shared" si="60"/>
        <v>Station Battery set 1 &amp; 2 of 220V, 2190  AH Capacity (2V X 110 Cells) New type Make- Exide</v>
      </c>
      <c r="C795" s="99" t="str">
        <f t="shared" si="70"/>
        <v>MERC/CAPEX/20162017/00192</v>
      </c>
      <c r="D795" s="103">
        <f t="shared" si="70"/>
        <v>42500</v>
      </c>
      <c r="E795" s="28">
        <f t="shared" si="70"/>
        <v>2.71</v>
      </c>
      <c r="F795" s="95">
        <f t="shared" si="62"/>
        <v>3.7130741999999999</v>
      </c>
      <c r="G795" s="95">
        <f t="shared" si="63"/>
        <v>3.7130741</v>
      </c>
      <c r="H795" s="95">
        <f t="shared" si="66"/>
        <v>9.9999999836342113E-8</v>
      </c>
      <c r="I795" s="94">
        <f>'F4.2'!V122</f>
        <v>0</v>
      </c>
      <c r="J795" s="94">
        <f>'F4.2'!AP122</f>
        <v>0</v>
      </c>
      <c r="K795" s="95"/>
      <c r="L795" s="95"/>
      <c r="M795" s="128">
        <f t="shared" si="67"/>
        <v>0</v>
      </c>
      <c r="N795" s="95">
        <f t="shared" si="68"/>
        <v>9.9999999836342113E-8</v>
      </c>
      <c r="O795" s="158">
        <f t="shared" si="64"/>
        <v>0</v>
      </c>
      <c r="P795" s="159">
        <f t="shared" si="65"/>
        <v>0</v>
      </c>
    </row>
    <row r="796" spans="1:16" ht="31.5" hidden="1" outlineLevel="1" x14ac:dyDescent="0.25">
      <c r="A796" s="252">
        <f t="shared" si="61"/>
        <v>21.2</v>
      </c>
      <c r="B796" s="253" t="str">
        <f t="shared" si="60"/>
        <v>The G1 &amp; G2 Battery sets of 24V, 1825AH Capacity (13 Nos. cells X 2= 26 Nos. cells) plantetype Make- Exide</v>
      </c>
      <c r="C796" s="99" t="str">
        <f t="shared" si="70"/>
        <v>MERC/CAPEX/20162017/00192</v>
      </c>
      <c r="D796" s="103">
        <f t="shared" si="70"/>
        <v>42500</v>
      </c>
      <c r="E796" s="28">
        <f t="shared" si="70"/>
        <v>0.55000000000000004</v>
      </c>
      <c r="F796" s="95">
        <f t="shared" si="62"/>
        <v>0.53016459999999999</v>
      </c>
      <c r="G796" s="95">
        <f t="shared" si="63"/>
        <v>0.53016459999999999</v>
      </c>
      <c r="H796" s="95">
        <f t="shared" si="66"/>
        <v>0</v>
      </c>
      <c r="I796" s="94">
        <f>'F4.2'!V123</f>
        <v>0</v>
      </c>
      <c r="J796" s="94">
        <f>'F4.2'!AP123</f>
        <v>0</v>
      </c>
      <c r="K796" s="95"/>
      <c r="L796" s="95"/>
      <c r="M796" s="128">
        <f t="shared" si="67"/>
        <v>0</v>
      </c>
      <c r="N796" s="95">
        <f t="shared" si="68"/>
        <v>0</v>
      </c>
      <c r="O796" s="158">
        <f t="shared" si="64"/>
        <v>0</v>
      </c>
      <c r="P796" s="159">
        <f t="shared" si="65"/>
        <v>0</v>
      </c>
    </row>
    <row r="797" spans="1:16" ht="31.5" hidden="1" outlineLevel="1" x14ac:dyDescent="0.25">
      <c r="A797" s="252">
        <f t="shared" si="61"/>
        <v>21.3</v>
      </c>
      <c r="B797" s="253" t="str">
        <f t="shared" si="60"/>
        <v>Replacement of 6.6 KV HT breakers at Ash Handling Plant by 6.6 KV SF6 contactors  suitable for frequent ON/OFFs.</v>
      </c>
      <c r="C797" s="99" t="str">
        <f t="shared" si="70"/>
        <v>MERC/CAPEX/20162017/00192</v>
      </c>
      <c r="D797" s="103">
        <f t="shared" si="70"/>
        <v>42500</v>
      </c>
      <c r="E797" s="28">
        <f t="shared" si="70"/>
        <v>3.12</v>
      </c>
      <c r="F797" s="95">
        <f t="shared" si="62"/>
        <v>3.5539240080000001</v>
      </c>
      <c r="G797" s="95">
        <f t="shared" si="63"/>
        <v>3.5539240080000001</v>
      </c>
      <c r="H797" s="95">
        <f t="shared" si="66"/>
        <v>0</v>
      </c>
      <c r="I797" s="94">
        <f>'F4.2'!V124</f>
        <v>0</v>
      </c>
      <c r="J797" s="94">
        <f>'F4.2'!AP124</f>
        <v>0</v>
      </c>
      <c r="K797" s="95"/>
      <c r="L797" s="95"/>
      <c r="M797" s="128">
        <f t="shared" si="67"/>
        <v>0</v>
      </c>
      <c r="N797" s="95">
        <f t="shared" si="68"/>
        <v>0</v>
      </c>
      <c r="O797" s="158">
        <f t="shared" si="64"/>
        <v>0</v>
      </c>
      <c r="P797" s="159">
        <f t="shared" si="65"/>
        <v>0</v>
      </c>
    </row>
    <row r="798" spans="1:16" ht="31.5" hidden="1" outlineLevel="1" x14ac:dyDescent="0.25">
      <c r="A798" s="252">
        <f t="shared" si="61"/>
        <v>21.4</v>
      </c>
      <c r="B798" s="253" t="str">
        <f t="shared" si="60"/>
        <v>Micro-processor based flame scanners at Unit#3&amp;4 (210 MW)</v>
      </c>
      <c r="C798" s="99" t="str">
        <f t="shared" si="70"/>
        <v>MERC/CAPEX/20162017/00192</v>
      </c>
      <c r="D798" s="103">
        <f t="shared" si="70"/>
        <v>42500</v>
      </c>
      <c r="E798" s="28">
        <f t="shared" si="70"/>
        <v>2.34</v>
      </c>
      <c r="F798" s="95">
        <f t="shared" si="62"/>
        <v>3.3241367359999998</v>
      </c>
      <c r="G798" s="95">
        <f t="shared" si="63"/>
        <v>3.3241367359999998</v>
      </c>
      <c r="H798" s="95">
        <f t="shared" si="66"/>
        <v>0</v>
      </c>
      <c r="I798" s="94">
        <f>'F4.2'!V125</f>
        <v>0</v>
      </c>
      <c r="J798" s="94">
        <f>'F4.2'!AP125</f>
        <v>0</v>
      </c>
      <c r="K798" s="95"/>
      <c r="L798" s="95"/>
      <c r="M798" s="128">
        <f t="shared" si="67"/>
        <v>0</v>
      </c>
      <c r="N798" s="95">
        <f t="shared" si="68"/>
        <v>0</v>
      </c>
      <c r="O798" s="158">
        <f t="shared" si="64"/>
        <v>0</v>
      </c>
      <c r="P798" s="159">
        <f t="shared" si="65"/>
        <v>0</v>
      </c>
    </row>
    <row r="799" spans="1:16" ht="47.25" hidden="1" outlineLevel="1" x14ac:dyDescent="0.25">
      <c r="A799" s="252">
        <f t="shared" si="61"/>
        <v>21.5</v>
      </c>
      <c r="B799" s="253" t="str">
        <f t="shared" si="60"/>
        <v>Supply, erection and commissioning of Generator Protection scheme as per enclosed material schedule and scope of work for Unit-6</v>
      </c>
      <c r="C799" s="99" t="str">
        <f t="shared" si="70"/>
        <v>MERC/CAPEX/20162017/00192</v>
      </c>
      <c r="D799" s="103">
        <f t="shared" si="70"/>
        <v>42500</v>
      </c>
      <c r="E799" s="28">
        <f t="shared" si="70"/>
        <v>1.03</v>
      </c>
      <c r="F799" s="95">
        <f t="shared" si="62"/>
        <v>1.1915800000000001</v>
      </c>
      <c r="G799" s="95">
        <f t="shared" si="63"/>
        <v>1.1915800000000001</v>
      </c>
      <c r="H799" s="95">
        <f t="shared" si="66"/>
        <v>0</v>
      </c>
      <c r="I799" s="94">
        <f>'F4.2'!V126</f>
        <v>0</v>
      </c>
      <c r="J799" s="94">
        <f>'F4.2'!AP126</f>
        <v>0</v>
      </c>
      <c r="K799" s="95"/>
      <c r="L799" s="95"/>
      <c r="M799" s="128">
        <f t="shared" si="67"/>
        <v>0</v>
      </c>
      <c r="N799" s="95">
        <f t="shared" si="68"/>
        <v>0</v>
      </c>
      <c r="O799" s="158">
        <f t="shared" si="64"/>
        <v>0</v>
      </c>
      <c r="P799" s="159">
        <f t="shared" si="65"/>
        <v>0</v>
      </c>
    </row>
    <row r="800" spans="1:16" ht="15.75" hidden="1" outlineLevel="1" x14ac:dyDescent="0.25">
      <c r="A800" s="252">
        <f t="shared" si="61"/>
        <v>0</v>
      </c>
      <c r="B800" s="253" t="str">
        <f t="shared" si="60"/>
        <v>IDC</v>
      </c>
      <c r="C800" s="99" t="str">
        <f t="shared" ref="C800:E819" si="71">C130</f>
        <v>MERC/CAPEX/20162017/00192</v>
      </c>
      <c r="D800" s="103">
        <f t="shared" si="71"/>
        <v>42500</v>
      </c>
      <c r="E800" s="28">
        <f t="shared" si="71"/>
        <v>0.75</v>
      </c>
      <c r="F800" s="95">
        <f t="shared" si="62"/>
        <v>0</v>
      </c>
      <c r="G800" s="95">
        <f t="shared" si="63"/>
        <v>0</v>
      </c>
      <c r="H800" s="95">
        <f t="shared" si="66"/>
        <v>0</v>
      </c>
      <c r="I800" s="94">
        <f>'F4.2'!V127</f>
        <v>0</v>
      </c>
      <c r="J800" s="94">
        <f>'F4.2'!AP127</f>
        <v>0</v>
      </c>
      <c r="K800" s="95"/>
      <c r="L800" s="95"/>
      <c r="M800" s="128">
        <f t="shared" si="67"/>
        <v>0</v>
      </c>
      <c r="N800" s="95">
        <f t="shared" si="68"/>
        <v>0</v>
      </c>
      <c r="O800" s="158">
        <f t="shared" si="64"/>
        <v>0</v>
      </c>
      <c r="P800" s="159">
        <f t="shared" si="65"/>
        <v>0</v>
      </c>
    </row>
    <row r="801" spans="1:16" ht="31.5" hidden="1" outlineLevel="1" x14ac:dyDescent="0.25">
      <c r="A801" s="238">
        <f t="shared" si="61"/>
        <v>22</v>
      </c>
      <c r="B801" s="239" t="str">
        <f t="shared" si="60"/>
        <v>Implementation of MPCB related ESP performance Improvement schemes at Chandrapur STPS Unit 3 to 7</v>
      </c>
      <c r="C801" s="25" t="str">
        <f t="shared" si="71"/>
        <v>MERC/CAPEX/20152016/00420</v>
      </c>
      <c r="D801" s="139">
        <f t="shared" si="71"/>
        <v>42584</v>
      </c>
      <c r="E801" s="27">
        <f t="shared" si="71"/>
        <v>18.170000000000002</v>
      </c>
      <c r="F801" s="94">
        <f t="shared" si="62"/>
        <v>0</v>
      </c>
      <c r="G801" s="94">
        <f t="shared" si="63"/>
        <v>0</v>
      </c>
      <c r="H801" s="94">
        <f t="shared" si="66"/>
        <v>0</v>
      </c>
      <c r="I801" s="94">
        <f>'F4.2'!V128</f>
        <v>0</v>
      </c>
      <c r="J801" s="94">
        <f>'F4.2'!AP128</f>
        <v>0</v>
      </c>
      <c r="K801" s="94"/>
      <c r="L801" s="94"/>
      <c r="M801" s="94">
        <f t="shared" si="67"/>
        <v>0</v>
      </c>
      <c r="N801" s="94">
        <f t="shared" si="68"/>
        <v>0</v>
      </c>
      <c r="O801" s="158">
        <f t="shared" si="64"/>
        <v>0</v>
      </c>
      <c r="P801" s="159">
        <f t="shared" si="65"/>
        <v>0</v>
      </c>
    </row>
    <row r="802" spans="1:16" ht="31.5" hidden="1" outlineLevel="1" x14ac:dyDescent="0.25">
      <c r="A802" s="252">
        <f t="shared" si="61"/>
        <v>22.1</v>
      </c>
      <c r="B802" s="253" t="str">
        <f t="shared" si="60"/>
        <v>Supply of internals of ESP. ( model-2FAA-5 X 32-13290-2) 1st &amp; 2nd fields in Unit #3 &amp; Works</v>
      </c>
      <c r="C802" s="29" t="str">
        <f t="shared" si="71"/>
        <v>MERC/CAPEX/20152016/00420</v>
      </c>
      <c r="D802" s="68">
        <f t="shared" si="71"/>
        <v>42584</v>
      </c>
      <c r="E802" s="28">
        <f t="shared" si="71"/>
        <v>4.6100000000000003</v>
      </c>
      <c r="F802" s="95">
        <f t="shared" si="62"/>
        <v>3.9121787139999999</v>
      </c>
      <c r="G802" s="95">
        <f t="shared" si="63"/>
        <v>3.9121787139999999</v>
      </c>
      <c r="H802" s="95">
        <f t="shared" si="66"/>
        <v>0</v>
      </c>
      <c r="I802" s="94">
        <f>'F4.2'!V129</f>
        <v>0</v>
      </c>
      <c r="J802" s="94">
        <f>'F4.2'!AP129</f>
        <v>0</v>
      </c>
      <c r="K802" s="95"/>
      <c r="L802" s="95"/>
      <c r="M802" s="128">
        <f t="shared" si="67"/>
        <v>0</v>
      </c>
      <c r="N802" s="95">
        <f t="shared" si="68"/>
        <v>0</v>
      </c>
      <c r="O802" s="158">
        <f t="shared" si="64"/>
        <v>0</v>
      </c>
      <c r="P802" s="159">
        <f t="shared" si="65"/>
        <v>0</v>
      </c>
    </row>
    <row r="803" spans="1:16" ht="31.5" hidden="1" outlineLevel="1" x14ac:dyDescent="0.25">
      <c r="A803" s="252">
        <f t="shared" si="61"/>
        <v>22.2</v>
      </c>
      <c r="B803" s="253" t="str">
        <f t="shared" si="60"/>
        <v>Supply of internals of ESP. ( model-2FAA-5 X 32-13290-2) 1st &amp; 2nd fields in Unit #4 &amp; Works</v>
      </c>
      <c r="C803" s="29" t="str">
        <f t="shared" si="71"/>
        <v>MERC/CAPEX/20152016/00420</v>
      </c>
      <c r="D803" s="68">
        <f t="shared" si="71"/>
        <v>42584</v>
      </c>
      <c r="E803" s="28">
        <f t="shared" si="71"/>
        <v>4.6100000000000003</v>
      </c>
      <c r="F803" s="95">
        <f t="shared" si="62"/>
        <v>0</v>
      </c>
      <c r="G803" s="95">
        <f t="shared" si="63"/>
        <v>0</v>
      </c>
      <c r="H803" s="95">
        <f t="shared" si="66"/>
        <v>0</v>
      </c>
      <c r="I803" s="94">
        <f>'F4.2'!V130</f>
        <v>0</v>
      </c>
      <c r="J803" s="94">
        <f>'F4.2'!AP130</f>
        <v>0</v>
      </c>
      <c r="K803" s="95"/>
      <c r="L803" s="95"/>
      <c r="M803" s="128">
        <f t="shared" si="67"/>
        <v>0</v>
      </c>
      <c r="N803" s="95">
        <f t="shared" si="68"/>
        <v>0</v>
      </c>
      <c r="O803" s="158">
        <f t="shared" si="64"/>
        <v>0</v>
      </c>
      <c r="P803" s="159">
        <f t="shared" si="65"/>
        <v>0</v>
      </c>
    </row>
    <row r="804" spans="1:16" ht="31.5" hidden="1" outlineLevel="1" x14ac:dyDescent="0.25">
      <c r="A804" s="252">
        <f t="shared" si="61"/>
        <v>22.3</v>
      </c>
      <c r="B804" s="253" t="str">
        <f t="shared" si="60"/>
        <v>Installation of SOx/ NOx analyzers for unit-3 to 7 along with all required hardware and software (Statutory requirement).</v>
      </c>
      <c r="C804" s="99" t="str">
        <f t="shared" si="71"/>
        <v>MERC/CAPEX/20152016/00420</v>
      </c>
      <c r="D804" s="103">
        <f t="shared" si="71"/>
        <v>42584</v>
      </c>
      <c r="E804" s="28">
        <f t="shared" si="71"/>
        <v>2.98</v>
      </c>
      <c r="F804" s="95">
        <f t="shared" si="62"/>
        <v>1.37732225</v>
      </c>
      <c r="G804" s="95">
        <f t="shared" si="63"/>
        <v>1.37732225</v>
      </c>
      <c r="H804" s="95">
        <f t="shared" si="66"/>
        <v>0</v>
      </c>
      <c r="I804" s="94">
        <f>'F4.2'!V131</f>
        <v>0</v>
      </c>
      <c r="J804" s="94">
        <f>'F4.2'!AP131</f>
        <v>0</v>
      </c>
      <c r="K804" s="95"/>
      <c r="L804" s="95"/>
      <c r="M804" s="128">
        <f t="shared" si="67"/>
        <v>0</v>
      </c>
      <c r="N804" s="95">
        <f t="shared" si="68"/>
        <v>0</v>
      </c>
      <c r="O804" s="158">
        <f t="shared" si="64"/>
        <v>0</v>
      </c>
      <c r="P804" s="159">
        <f t="shared" si="65"/>
        <v>0</v>
      </c>
    </row>
    <row r="805" spans="1:16" ht="63" hidden="1" outlineLevel="1" x14ac:dyDescent="0.25">
      <c r="A805" s="252">
        <f t="shared" si="61"/>
        <v>22.4</v>
      </c>
      <c r="B805" s="253" t="str">
        <f t="shared" si="60"/>
        <v>Design, Engineering, Supply, Erection and Commissioning of High pressure MIST/FOG Generating System at Track hopper, WT 1 &amp; 2 of 500MW, Crusher House, Transfer Points &amp; Bunker house of 500MW</v>
      </c>
      <c r="C805" s="29" t="str">
        <f t="shared" si="71"/>
        <v>MERC/CAPEX/20152016/00420</v>
      </c>
      <c r="D805" s="68">
        <f t="shared" si="71"/>
        <v>42584</v>
      </c>
      <c r="E805" s="28">
        <f t="shared" si="71"/>
        <v>5.37</v>
      </c>
      <c r="F805" s="95">
        <f t="shared" si="62"/>
        <v>4.5728099999999996</v>
      </c>
      <c r="G805" s="95">
        <f t="shared" si="63"/>
        <v>4.5728099999999996</v>
      </c>
      <c r="H805" s="95">
        <f t="shared" si="66"/>
        <v>0</v>
      </c>
      <c r="I805" s="94">
        <f>'F4.2'!V132</f>
        <v>0</v>
      </c>
      <c r="J805" s="94">
        <f>'F4.2'!AP132</f>
        <v>0</v>
      </c>
      <c r="K805" s="95"/>
      <c r="L805" s="95"/>
      <c r="M805" s="128">
        <f t="shared" si="67"/>
        <v>0</v>
      </c>
      <c r="N805" s="95">
        <f t="shared" si="68"/>
        <v>0</v>
      </c>
      <c r="O805" s="158">
        <f t="shared" si="64"/>
        <v>0</v>
      </c>
      <c r="P805" s="159">
        <f t="shared" si="65"/>
        <v>0</v>
      </c>
    </row>
    <row r="806" spans="1:16" ht="15.75" hidden="1" outlineLevel="1" x14ac:dyDescent="0.25">
      <c r="A806" s="252">
        <f t="shared" si="61"/>
        <v>0</v>
      </c>
      <c r="B806" s="253" t="str">
        <f t="shared" ref="B806:B869" si="72">B136</f>
        <v>IDC</v>
      </c>
      <c r="C806" s="99" t="str">
        <f t="shared" si="71"/>
        <v>MERC/CAPEX/20152016/00420</v>
      </c>
      <c r="D806" s="103">
        <f t="shared" si="71"/>
        <v>42584</v>
      </c>
      <c r="E806" s="28">
        <f t="shared" si="71"/>
        <v>0.6</v>
      </c>
      <c r="F806" s="95">
        <f t="shared" si="62"/>
        <v>0</v>
      </c>
      <c r="G806" s="95">
        <f t="shared" si="63"/>
        <v>0</v>
      </c>
      <c r="H806" s="95">
        <f t="shared" si="66"/>
        <v>0</v>
      </c>
      <c r="I806" s="94">
        <f>'F4.2'!V133</f>
        <v>0</v>
      </c>
      <c r="J806" s="94">
        <f>'F4.2'!AP133</f>
        <v>0</v>
      </c>
      <c r="K806" s="95"/>
      <c r="L806" s="95"/>
      <c r="M806" s="128">
        <f t="shared" si="67"/>
        <v>0</v>
      </c>
      <c r="N806" s="95">
        <f t="shared" si="68"/>
        <v>0</v>
      </c>
      <c r="O806" s="158">
        <f t="shared" si="64"/>
        <v>0</v>
      </c>
      <c r="P806" s="159">
        <f t="shared" si="65"/>
        <v>0</v>
      </c>
    </row>
    <row r="807" spans="1:16" ht="31.5" hidden="1" outlineLevel="1" x14ac:dyDescent="0.25">
      <c r="A807" s="106">
        <f t="shared" si="61"/>
        <v>23</v>
      </c>
      <c r="B807" s="107" t="str">
        <f t="shared" si="72"/>
        <v>Performance Improvement &amp; Life enhancement of 500MW CHP-B</v>
      </c>
      <c r="C807" s="106" t="str">
        <f t="shared" si="71"/>
        <v>MERC/CAPEX/20162017/01067</v>
      </c>
      <c r="D807" s="147">
        <f t="shared" si="71"/>
        <v>42702</v>
      </c>
      <c r="E807" s="27">
        <f t="shared" si="71"/>
        <v>18.78</v>
      </c>
      <c r="F807" s="94">
        <f t="shared" si="62"/>
        <v>0</v>
      </c>
      <c r="G807" s="94">
        <f t="shared" si="63"/>
        <v>0</v>
      </c>
      <c r="H807" s="94">
        <f t="shared" si="66"/>
        <v>0</v>
      </c>
      <c r="I807" s="94">
        <f>'F4.2'!V134</f>
        <v>0</v>
      </c>
      <c r="J807" s="94">
        <f>'F4.2'!AP134</f>
        <v>0</v>
      </c>
      <c r="K807" s="94"/>
      <c r="L807" s="94"/>
      <c r="M807" s="94">
        <f t="shared" si="67"/>
        <v>0</v>
      </c>
      <c r="N807" s="94">
        <f t="shared" si="68"/>
        <v>0</v>
      </c>
      <c r="O807" s="158">
        <f t="shared" si="64"/>
        <v>0</v>
      </c>
      <c r="P807" s="159">
        <f t="shared" si="65"/>
        <v>0</v>
      </c>
    </row>
    <row r="808" spans="1:16" ht="15.75" hidden="1" outlineLevel="1" x14ac:dyDescent="0.25">
      <c r="A808" s="99">
        <f t="shared" ref="A808:A871" si="73">A138</f>
        <v>23.1</v>
      </c>
      <c r="B808" s="100" t="str">
        <f t="shared" si="72"/>
        <v>Life Enhancement of Stacker reclaimer of CHP-B.</v>
      </c>
      <c r="C808" s="99" t="str">
        <f t="shared" si="71"/>
        <v>MERC/CAPEX/20162017/01067</v>
      </c>
      <c r="D808" s="103">
        <f t="shared" si="71"/>
        <v>42702</v>
      </c>
      <c r="E808" s="28">
        <f t="shared" si="71"/>
        <v>5.76</v>
      </c>
      <c r="F808" s="95">
        <f t="shared" ref="F808:F871" si="74">F138+I138</f>
        <v>5.2949505139999999</v>
      </c>
      <c r="G808" s="95">
        <f t="shared" ref="G808:G871" si="75">G138+M138</f>
        <v>5.2949505139999999</v>
      </c>
      <c r="H808" s="95">
        <f t="shared" si="66"/>
        <v>0</v>
      </c>
      <c r="I808" s="94">
        <f>'F4.2'!V135</f>
        <v>0</v>
      </c>
      <c r="J808" s="94">
        <f>'F4.2'!AP135</f>
        <v>0</v>
      </c>
      <c r="K808" s="95"/>
      <c r="L808" s="95"/>
      <c r="M808" s="128">
        <f t="shared" si="67"/>
        <v>0</v>
      </c>
      <c r="N808" s="95">
        <f t="shared" si="68"/>
        <v>0</v>
      </c>
      <c r="O808" s="158">
        <f t="shared" ref="O808:O867" si="76">MAX(0,IF(M808=0,0,IF(G808+M808&lt;E808,M808,E808-G808)))</f>
        <v>0</v>
      </c>
      <c r="P808" s="159">
        <f t="shared" ref="P808:P867" si="77">M808-O808</f>
        <v>0</v>
      </c>
    </row>
    <row r="809" spans="1:16" ht="31.5" hidden="1" outlineLevel="1" x14ac:dyDescent="0.25">
      <c r="A809" s="99">
        <f t="shared" si="73"/>
        <v>23.2</v>
      </c>
      <c r="B809" s="100" t="str">
        <f t="shared" si="72"/>
        <v>Renovation including replacement of hydraulic system of paddle feeder with up gradations at CHPB.</v>
      </c>
      <c r="C809" s="99" t="str">
        <f t="shared" si="71"/>
        <v>MERC/CAPEX/20162017/01067</v>
      </c>
      <c r="D809" s="103">
        <f t="shared" si="71"/>
        <v>42702</v>
      </c>
      <c r="E809" s="28">
        <f t="shared" si="71"/>
        <v>2.19</v>
      </c>
      <c r="F809" s="95">
        <f t="shared" si="74"/>
        <v>2.3147547999999998</v>
      </c>
      <c r="G809" s="95">
        <f t="shared" si="75"/>
        <v>2.3147547999999998</v>
      </c>
      <c r="H809" s="95">
        <f t="shared" ref="H809:H868" si="78">F809-G809</f>
        <v>0</v>
      </c>
      <c r="I809" s="94">
        <f>'F4.2'!V136</f>
        <v>0</v>
      </c>
      <c r="J809" s="94">
        <f>'F4.2'!AP136</f>
        <v>0</v>
      </c>
      <c r="K809" s="95"/>
      <c r="L809" s="95"/>
      <c r="M809" s="128">
        <f t="shared" ref="M809:M868" si="79">SUM(J809:L809)</f>
        <v>0</v>
      </c>
      <c r="N809" s="95">
        <f t="shared" ref="N809:N868" si="80">H809+I809-M809</f>
        <v>0</v>
      </c>
      <c r="O809" s="158">
        <f t="shared" si="76"/>
        <v>0</v>
      </c>
      <c r="P809" s="159">
        <f t="shared" si="77"/>
        <v>0</v>
      </c>
    </row>
    <row r="810" spans="1:16" ht="47.25" hidden="1" outlineLevel="1" x14ac:dyDescent="0.25">
      <c r="A810" s="99">
        <f t="shared" si="73"/>
        <v>23.3</v>
      </c>
      <c r="B810" s="100" t="str">
        <f t="shared" si="72"/>
        <v>Renovation of hydraulic system of wagon tippler and side arm charger with procurement of its essential spares at CHPB.</v>
      </c>
      <c r="C810" s="99" t="str">
        <f t="shared" si="71"/>
        <v>MERC/CAPEX/20162017/01067</v>
      </c>
      <c r="D810" s="103">
        <f t="shared" si="71"/>
        <v>42702</v>
      </c>
      <c r="E810" s="28">
        <f t="shared" si="71"/>
        <v>10.33</v>
      </c>
      <c r="F810" s="95">
        <f t="shared" si="74"/>
        <v>11.7941</v>
      </c>
      <c r="G810" s="95">
        <f t="shared" si="75"/>
        <v>11.7941</v>
      </c>
      <c r="H810" s="95">
        <f t="shared" si="78"/>
        <v>0</v>
      </c>
      <c r="I810" s="94">
        <f>'F4.2'!V137</f>
        <v>0</v>
      </c>
      <c r="J810" s="94">
        <f>'F4.2'!AP137</f>
        <v>0</v>
      </c>
      <c r="K810" s="95"/>
      <c r="L810" s="95"/>
      <c r="M810" s="128">
        <f t="shared" si="79"/>
        <v>0</v>
      </c>
      <c r="N810" s="95">
        <f t="shared" si="80"/>
        <v>0</v>
      </c>
      <c r="O810" s="158">
        <f t="shared" si="76"/>
        <v>0</v>
      </c>
      <c r="P810" s="159">
        <f t="shared" si="77"/>
        <v>0</v>
      </c>
    </row>
    <row r="811" spans="1:16" ht="15.75" hidden="1" outlineLevel="1" x14ac:dyDescent="0.25">
      <c r="A811" s="99">
        <f t="shared" si="73"/>
        <v>0</v>
      </c>
      <c r="B811" s="100" t="str">
        <f t="shared" si="72"/>
        <v>IDC</v>
      </c>
      <c r="C811" s="99" t="str">
        <f t="shared" si="71"/>
        <v>MERC/CAPEX/20162017/01067</v>
      </c>
      <c r="D811" s="103">
        <f t="shared" si="71"/>
        <v>42702</v>
      </c>
      <c r="E811" s="28">
        <f t="shared" si="71"/>
        <v>0.5</v>
      </c>
      <c r="F811" s="95">
        <f t="shared" si="74"/>
        <v>0</v>
      </c>
      <c r="G811" s="95">
        <f t="shared" si="75"/>
        <v>0</v>
      </c>
      <c r="H811" s="95">
        <f t="shared" si="78"/>
        <v>0</v>
      </c>
      <c r="I811" s="94">
        <f>'F4.2'!V138</f>
        <v>0</v>
      </c>
      <c r="J811" s="94">
        <f>'F4.2'!AP138</f>
        <v>0</v>
      </c>
      <c r="K811" s="95"/>
      <c r="L811" s="95"/>
      <c r="M811" s="128">
        <f t="shared" si="79"/>
        <v>0</v>
      </c>
      <c r="N811" s="95">
        <f t="shared" si="80"/>
        <v>0</v>
      </c>
      <c r="O811" s="158">
        <f t="shared" si="76"/>
        <v>0</v>
      </c>
      <c r="P811" s="159">
        <f t="shared" si="77"/>
        <v>0</v>
      </c>
    </row>
    <row r="812" spans="1:16" ht="31.5" hidden="1" outlineLevel="1" x14ac:dyDescent="0.25">
      <c r="A812" s="106">
        <f t="shared" si="73"/>
        <v>24</v>
      </c>
      <c r="B812" s="107" t="str">
        <f t="shared" si="72"/>
        <v>Retrofitting of existing circuit breakers at Chandrapur STPS Unit-3, 4, 5, 6 and ODP-II</v>
      </c>
      <c r="C812" s="106" t="str">
        <f t="shared" si="71"/>
        <v>MERC/CAPEX/20162017/01475</v>
      </c>
      <c r="D812" s="147">
        <f t="shared" si="71"/>
        <v>42772</v>
      </c>
      <c r="E812" s="27">
        <f t="shared" si="71"/>
        <v>13.700000000000001</v>
      </c>
      <c r="F812" s="94">
        <f t="shared" si="74"/>
        <v>0</v>
      </c>
      <c r="G812" s="94">
        <f t="shared" si="75"/>
        <v>0</v>
      </c>
      <c r="H812" s="94">
        <f t="shared" si="78"/>
        <v>0</v>
      </c>
      <c r="I812" s="94">
        <f>'F4.2'!V139</f>
        <v>0</v>
      </c>
      <c r="J812" s="94">
        <f>'F4.2'!AP139</f>
        <v>0</v>
      </c>
      <c r="K812" s="94"/>
      <c r="L812" s="94"/>
      <c r="M812" s="94">
        <f t="shared" si="79"/>
        <v>0</v>
      </c>
      <c r="N812" s="94">
        <f t="shared" si="80"/>
        <v>0</v>
      </c>
      <c r="O812" s="158">
        <f t="shared" si="76"/>
        <v>0</v>
      </c>
      <c r="P812" s="159">
        <f t="shared" si="77"/>
        <v>0</v>
      </c>
    </row>
    <row r="813" spans="1:16" ht="31.5" hidden="1" outlineLevel="1" x14ac:dyDescent="0.25">
      <c r="A813" s="99">
        <f t="shared" si="73"/>
        <v>24.1</v>
      </c>
      <c r="B813" s="100" t="str">
        <f t="shared" si="72"/>
        <v>Retrofitting of existing Circuit breakers of AHP motor feeders at Unit # 5 &amp; 6</v>
      </c>
      <c r="C813" s="99" t="str">
        <f t="shared" si="71"/>
        <v>MERC/CAPEX/20162017/01475</v>
      </c>
      <c r="D813" s="103">
        <f t="shared" si="71"/>
        <v>42772</v>
      </c>
      <c r="E813" s="28">
        <f t="shared" si="71"/>
        <v>3.25</v>
      </c>
      <c r="F813" s="95">
        <f t="shared" si="74"/>
        <v>3.8744195499999998</v>
      </c>
      <c r="G813" s="95">
        <f t="shared" si="75"/>
        <v>3.8744195500000003</v>
      </c>
      <c r="H813" s="95">
        <f t="shared" si="78"/>
        <v>0</v>
      </c>
      <c r="I813" s="94">
        <f>'F4.2'!V140</f>
        <v>0</v>
      </c>
      <c r="J813" s="94">
        <f>'F4.2'!AP140</f>
        <v>0</v>
      </c>
      <c r="K813" s="95"/>
      <c r="L813" s="95"/>
      <c r="M813" s="128">
        <f t="shared" si="79"/>
        <v>0</v>
      </c>
      <c r="N813" s="95">
        <f t="shared" si="80"/>
        <v>0</v>
      </c>
      <c r="O813" s="158">
        <f t="shared" si="76"/>
        <v>0</v>
      </c>
      <c r="P813" s="159">
        <f t="shared" si="77"/>
        <v>0</v>
      </c>
    </row>
    <row r="814" spans="1:16" ht="31.5" hidden="1" outlineLevel="1" x14ac:dyDescent="0.25">
      <c r="A814" s="99">
        <f t="shared" si="73"/>
        <v>24.2</v>
      </c>
      <c r="B814" s="100" t="str">
        <f t="shared" si="72"/>
        <v>Retrofitting of existing Circuit breakers installed at Unit Boards at Unit –5  &amp; Aundha Pump House (ODP-II)</v>
      </c>
      <c r="C814" s="99" t="str">
        <f t="shared" si="71"/>
        <v>MERC/CAPEX/20162017/01475</v>
      </c>
      <c r="D814" s="103">
        <f t="shared" si="71"/>
        <v>42772</v>
      </c>
      <c r="E814" s="28">
        <f t="shared" si="71"/>
        <v>3.46</v>
      </c>
      <c r="F814" s="95">
        <f t="shared" si="74"/>
        <v>3.5522795499999997</v>
      </c>
      <c r="G814" s="95">
        <f t="shared" si="75"/>
        <v>3.5522795500000002</v>
      </c>
      <c r="H814" s="95">
        <f t="shared" si="78"/>
        <v>0</v>
      </c>
      <c r="I814" s="94">
        <f>'F4.2'!V141</f>
        <v>0</v>
      </c>
      <c r="J814" s="94">
        <f>'F4.2'!AP141</f>
        <v>0</v>
      </c>
      <c r="K814" s="95"/>
      <c r="L814" s="95"/>
      <c r="M814" s="128">
        <f t="shared" si="79"/>
        <v>0</v>
      </c>
      <c r="N814" s="95">
        <f t="shared" si="80"/>
        <v>0</v>
      </c>
      <c r="O814" s="158">
        <f t="shared" si="76"/>
        <v>0</v>
      </c>
      <c r="P814" s="159">
        <f t="shared" si="77"/>
        <v>0</v>
      </c>
    </row>
    <row r="815" spans="1:16" ht="31.5" hidden="1" outlineLevel="1" x14ac:dyDescent="0.25">
      <c r="A815" s="99">
        <f t="shared" si="73"/>
        <v>24.3</v>
      </c>
      <c r="B815" s="100" t="str">
        <f t="shared" si="72"/>
        <v xml:space="preserve">Retrofitting of existing Circuit breakers installed at Unit Boards at Unit –3&amp;4 </v>
      </c>
      <c r="C815" s="99" t="str">
        <f t="shared" si="71"/>
        <v>MERC/CAPEX/20162017/01475</v>
      </c>
      <c r="D815" s="103">
        <f t="shared" si="71"/>
        <v>42772</v>
      </c>
      <c r="E815" s="28">
        <f t="shared" si="71"/>
        <v>6.19</v>
      </c>
      <c r="F815" s="95">
        <f t="shared" si="74"/>
        <v>4.5767479</v>
      </c>
      <c r="G815" s="95">
        <f t="shared" si="75"/>
        <v>4.5767479</v>
      </c>
      <c r="H815" s="95">
        <f t="shared" si="78"/>
        <v>0</v>
      </c>
      <c r="I815" s="94">
        <f>'F4.2'!V142</f>
        <v>0</v>
      </c>
      <c r="J815" s="94">
        <f>'F4.2'!AP142</f>
        <v>0</v>
      </c>
      <c r="K815" s="95"/>
      <c r="L815" s="95"/>
      <c r="M815" s="128">
        <f t="shared" si="79"/>
        <v>0</v>
      </c>
      <c r="N815" s="95">
        <f t="shared" si="80"/>
        <v>0</v>
      </c>
      <c r="O815" s="158">
        <f t="shared" si="76"/>
        <v>0</v>
      </c>
      <c r="P815" s="159">
        <f t="shared" si="77"/>
        <v>0</v>
      </c>
    </row>
    <row r="816" spans="1:16" ht="15.75" hidden="1" outlineLevel="1" x14ac:dyDescent="0.25">
      <c r="A816" s="99">
        <f t="shared" si="73"/>
        <v>0</v>
      </c>
      <c r="B816" s="100" t="str">
        <f t="shared" si="72"/>
        <v>IDC</v>
      </c>
      <c r="C816" s="99" t="str">
        <f t="shared" si="71"/>
        <v>MERC/CAPEX/20162017/01475</v>
      </c>
      <c r="D816" s="103">
        <f t="shared" si="71"/>
        <v>42772</v>
      </c>
      <c r="E816" s="28">
        <f t="shared" si="71"/>
        <v>0.8</v>
      </c>
      <c r="F816" s="95">
        <f t="shared" si="74"/>
        <v>0</v>
      </c>
      <c r="G816" s="95">
        <f t="shared" si="75"/>
        <v>0</v>
      </c>
      <c r="H816" s="95">
        <f t="shared" si="78"/>
        <v>0</v>
      </c>
      <c r="I816" s="94">
        <f>'F4.2'!V143</f>
        <v>0</v>
      </c>
      <c r="J816" s="94">
        <f>'F4.2'!AP143</f>
        <v>0</v>
      </c>
      <c r="K816" s="95"/>
      <c r="L816" s="95"/>
      <c r="M816" s="128">
        <f t="shared" si="79"/>
        <v>0</v>
      </c>
      <c r="N816" s="95">
        <f t="shared" si="80"/>
        <v>0</v>
      </c>
      <c r="O816" s="158">
        <f t="shared" si="76"/>
        <v>0</v>
      </c>
      <c r="P816" s="159">
        <f t="shared" si="77"/>
        <v>0</v>
      </c>
    </row>
    <row r="817" spans="1:16" ht="31.5" hidden="1" outlineLevel="1" x14ac:dyDescent="0.25">
      <c r="A817" s="238">
        <f t="shared" si="73"/>
        <v>25</v>
      </c>
      <c r="B817" s="239" t="str">
        <f t="shared" si="72"/>
        <v>Construction of Quarter Guard, Bachelor Accomodation &amp; Allied Structures in Phase I &amp; II for Induction of CISF Security</v>
      </c>
      <c r="C817" s="106" t="str">
        <f t="shared" si="71"/>
        <v>MERC/CAPEX/20162017/01269</v>
      </c>
      <c r="D817" s="147">
        <f t="shared" si="71"/>
        <v>42737</v>
      </c>
      <c r="E817" s="27">
        <f t="shared" si="71"/>
        <v>14.686</v>
      </c>
      <c r="F817" s="94">
        <f t="shared" si="74"/>
        <v>0</v>
      </c>
      <c r="G817" s="94">
        <f t="shared" si="75"/>
        <v>0</v>
      </c>
      <c r="H817" s="94">
        <f t="shared" si="78"/>
        <v>0</v>
      </c>
      <c r="I817" s="94">
        <f>'F4.2'!V144</f>
        <v>0</v>
      </c>
      <c r="J817" s="94">
        <f>'F4.2'!AP144</f>
        <v>0</v>
      </c>
      <c r="K817" s="94"/>
      <c r="L817" s="94"/>
      <c r="M817" s="94">
        <f t="shared" si="79"/>
        <v>0</v>
      </c>
      <c r="N817" s="94">
        <f t="shared" si="80"/>
        <v>0</v>
      </c>
      <c r="O817" s="158">
        <f t="shared" si="76"/>
        <v>0</v>
      </c>
      <c r="P817" s="159">
        <f t="shared" si="77"/>
        <v>0</v>
      </c>
    </row>
    <row r="818" spans="1:16" ht="31.5" hidden="1" outlineLevel="1" x14ac:dyDescent="0.25">
      <c r="A818" s="252">
        <f t="shared" si="73"/>
        <v>25.1</v>
      </c>
      <c r="B818" s="253" t="str">
        <f t="shared" si="72"/>
        <v>Construction of Quarter Guard, Bachelor Accomodation &amp; Allied Structures in Phase I &amp; II for Induction of CISF Security</v>
      </c>
      <c r="C818" s="99" t="str">
        <f t="shared" si="71"/>
        <v>MERC/CAPEX/20162017/01269</v>
      </c>
      <c r="D818" s="103">
        <f t="shared" si="71"/>
        <v>42737</v>
      </c>
      <c r="E818" s="28">
        <f t="shared" si="71"/>
        <v>14.686</v>
      </c>
      <c r="F818" s="95">
        <f t="shared" si="74"/>
        <v>12.166746632999999</v>
      </c>
      <c r="G818" s="95">
        <f t="shared" si="75"/>
        <v>12.012070217000002</v>
      </c>
      <c r="H818" s="95">
        <f t="shared" si="78"/>
        <v>0.15467641599999737</v>
      </c>
      <c r="I818" s="94">
        <f>'F4.2'!V145</f>
        <v>0.23362778400000295</v>
      </c>
      <c r="J818" s="94">
        <f>'F4.2'!AP145</f>
        <v>0.38830419999999999</v>
      </c>
      <c r="K818" s="95"/>
      <c r="L818" s="95"/>
      <c r="M818" s="128">
        <f t="shared" si="79"/>
        <v>0.38830419999999999</v>
      </c>
      <c r="N818" s="95">
        <f t="shared" si="80"/>
        <v>0</v>
      </c>
      <c r="O818" s="158">
        <f t="shared" si="76"/>
        <v>0.38830419999999999</v>
      </c>
      <c r="P818" s="159">
        <f t="shared" si="77"/>
        <v>0</v>
      </c>
    </row>
    <row r="819" spans="1:16" ht="31.5" hidden="1" outlineLevel="1" x14ac:dyDescent="0.25">
      <c r="A819" s="238">
        <f t="shared" si="73"/>
        <v>26</v>
      </c>
      <c r="B819" s="239" t="str">
        <f t="shared" si="72"/>
        <v>Pipe Conveyor System for Transporting Coal from Bhatadi Coal Mine to Chandrapur STPS.</v>
      </c>
      <c r="C819" s="106" t="str">
        <f t="shared" si="71"/>
        <v>MERC/CAPEX/20172018/4171</v>
      </c>
      <c r="D819" s="147">
        <f t="shared" si="71"/>
        <v>42986</v>
      </c>
      <c r="E819" s="27">
        <f t="shared" si="71"/>
        <v>196.26</v>
      </c>
      <c r="F819" s="94">
        <f t="shared" si="74"/>
        <v>0</v>
      </c>
      <c r="G819" s="94">
        <f t="shared" si="75"/>
        <v>0</v>
      </c>
      <c r="H819" s="94">
        <f t="shared" si="78"/>
        <v>0</v>
      </c>
      <c r="I819" s="94">
        <f>'F4.2'!V146</f>
        <v>0</v>
      </c>
      <c r="J819" s="94">
        <f>'F4.2'!AP146</f>
        <v>0</v>
      </c>
      <c r="K819" s="94"/>
      <c r="L819" s="94"/>
      <c r="M819" s="94">
        <f t="shared" si="79"/>
        <v>0</v>
      </c>
      <c r="N819" s="94">
        <f t="shared" si="80"/>
        <v>0</v>
      </c>
      <c r="O819" s="158">
        <f t="shared" si="76"/>
        <v>0</v>
      </c>
      <c r="P819" s="159">
        <f t="shared" si="77"/>
        <v>0</v>
      </c>
    </row>
    <row r="820" spans="1:16" ht="31.5" hidden="1" outlineLevel="1" x14ac:dyDescent="0.25">
      <c r="A820" s="252">
        <f t="shared" si="73"/>
        <v>26.1</v>
      </c>
      <c r="B820" s="253" t="str">
        <f t="shared" si="72"/>
        <v>Pipe Conveyor System for Transporting Coal from Bhatadi Coal Mine to Chandrapur STPS.</v>
      </c>
      <c r="C820" s="99" t="str">
        <f t="shared" ref="C820:E839" si="81">C150</f>
        <v>MERC/CAPEX/20172018/4171</v>
      </c>
      <c r="D820" s="103">
        <f t="shared" si="81"/>
        <v>42986</v>
      </c>
      <c r="E820" s="28">
        <f t="shared" si="81"/>
        <v>196.26</v>
      </c>
      <c r="F820" s="95">
        <f t="shared" si="74"/>
        <v>256.44333693499999</v>
      </c>
      <c r="G820" s="95">
        <f t="shared" si="75"/>
        <v>256.44333693499999</v>
      </c>
      <c r="H820" s="95">
        <f t="shared" si="78"/>
        <v>0</v>
      </c>
      <c r="I820" s="94">
        <f>'F4.2'!V147</f>
        <v>0.3719300000000203</v>
      </c>
      <c r="J820" s="94">
        <f>'F4.2'!AP147</f>
        <v>0.37192999999999998</v>
      </c>
      <c r="K820" s="95"/>
      <c r="L820" s="95"/>
      <c r="M820" s="128">
        <f t="shared" si="79"/>
        <v>0.37192999999999998</v>
      </c>
      <c r="N820" s="95">
        <f t="shared" si="80"/>
        <v>2.0317081350640365E-14</v>
      </c>
      <c r="O820" s="158">
        <f t="shared" si="76"/>
        <v>0</v>
      </c>
      <c r="P820" s="159">
        <f t="shared" si="77"/>
        <v>0.37192999999999998</v>
      </c>
    </row>
    <row r="821" spans="1:16" ht="47.25" hidden="1" outlineLevel="1" x14ac:dyDescent="0.25">
      <c r="A821" s="106">
        <f t="shared" si="73"/>
        <v>27</v>
      </c>
      <c r="B821" s="107" t="str">
        <f t="shared" si="72"/>
        <v>Procurement &amp; replacement of Economizer upper assemblies of Unit-5,6 &amp; hot Reheater coil complete set of Unit-3 of CSTPS</v>
      </c>
      <c r="C821" s="106" t="str">
        <f t="shared" si="81"/>
        <v>MERC/CAPEX/20172018/4071</v>
      </c>
      <c r="D821" s="147">
        <f t="shared" si="81"/>
        <v>42965</v>
      </c>
      <c r="E821" s="31">
        <f t="shared" si="81"/>
        <v>25.27</v>
      </c>
      <c r="F821" s="96">
        <f t="shared" si="74"/>
        <v>0</v>
      </c>
      <c r="G821" s="96">
        <f t="shared" si="75"/>
        <v>0</v>
      </c>
      <c r="H821" s="96">
        <f t="shared" si="78"/>
        <v>0</v>
      </c>
      <c r="I821" s="94">
        <f>'F4.2'!V148</f>
        <v>0</v>
      </c>
      <c r="J821" s="94">
        <f>'F4.2'!AP148</f>
        <v>0</v>
      </c>
      <c r="K821" s="96"/>
      <c r="L821" s="96"/>
      <c r="M821" s="96">
        <f t="shared" si="79"/>
        <v>0</v>
      </c>
      <c r="N821" s="96">
        <f t="shared" si="80"/>
        <v>0</v>
      </c>
      <c r="O821" s="158">
        <f t="shared" si="76"/>
        <v>0</v>
      </c>
      <c r="P821" s="159">
        <f t="shared" si="77"/>
        <v>0</v>
      </c>
    </row>
    <row r="822" spans="1:16" ht="31.5" hidden="1" outlineLevel="1" x14ac:dyDescent="0.25">
      <c r="A822" s="99">
        <f t="shared" si="73"/>
        <v>27.1</v>
      </c>
      <c r="B822" s="100" t="str">
        <f t="shared" si="72"/>
        <v>supply &amp; replacement of Economizer Upper Assemblies of unit no.5 &amp; 6</v>
      </c>
      <c r="C822" s="99" t="str">
        <f t="shared" si="81"/>
        <v>MERC/CAPEX/20172018/4071</v>
      </c>
      <c r="D822" s="103">
        <f t="shared" si="81"/>
        <v>42965</v>
      </c>
      <c r="E822" s="28">
        <f t="shared" si="81"/>
        <v>18.25</v>
      </c>
      <c r="F822" s="95">
        <f t="shared" si="74"/>
        <v>8.2829930689999998</v>
      </c>
      <c r="G822" s="95">
        <f t="shared" si="75"/>
        <v>8.2829930689999998</v>
      </c>
      <c r="H822" s="95">
        <f t="shared" si="78"/>
        <v>0</v>
      </c>
      <c r="I822" s="94">
        <f>'F4.2'!V149</f>
        <v>0</v>
      </c>
      <c r="J822" s="94">
        <f>'F4.2'!AP149</f>
        <v>0</v>
      </c>
      <c r="K822" s="95"/>
      <c r="L822" s="95"/>
      <c r="M822" s="128">
        <f t="shared" si="79"/>
        <v>0</v>
      </c>
      <c r="N822" s="95">
        <f t="shared" si="80"/>
        <v>0</v>
      </c>
      <c r="O822" s="158">
        <f t="shared" si="76"/>
        <v>0</v>
      </c>
      <c r="P822" s="159">
        <f t="shared" si="77"/>
        <v>0</v>
      </c>
    </row>
    <row r="823" spans="1:16" ht="31.5" hidden="1" outlineLevel="1" x14ac:dyDescent="0.25">
      <c r="A823" s="99">
        <f t="shared" si="73"/>
        <v>27.2</v>
      </c>
      <c r="B823" s="100" t="str">
        <f t="shared" si="72"/>
        <v>Supply &amp; replacement of hot reheater coil complete set of Unit-3.</v>
      </c>
      <c r="C823" s="99" t="str">
        <f t="shared" si="81"/>
        <v>MERC/CAPEX/20172018/4071</v>
      </c>
      <c r="D823" s="103">
        <f t="shared" si="81"/>
        <v>42965</v>
      </c>
      <c r="E823" s="28">
        <f t="shared" si="81"/>
        <v>6.72</v>
      </c>
      <c r="F823" s="95">
        <f t="shared" si="74"/>
        <v>6.0757019999999997</v>
      </c>
      <c r="G823" s="95">
        <f t="shared" si="75"/>
        <v>6.0757019999999997</v>
      </c>
      <c r="H823" s="95">
        <f t="shared" si="78"/>
        <v>0</v>
      </c>
      <c r="I823" s="94">
        <f>'F4.2'!V150</f>
        <v>0</v>
      </c>
      <c r="J823" s="94">
        <f>'F4.2'!AP150</f>
        <v>0</v>
      </c>
      <c r="K823" s="95"/>
      <c r="L823" s="95"/>
      <c r="M823" s="128">
        <f t="shared" si="79"/>
        <v>0</v>
      </c>
      <c r="N823" s="95">
        <f t="shared" si="80"/>
        <v>0</v>
      </c>
      <c r="O823" s="158">
        <f t="shared" si="76"/>
        <v>0</v>
      </c>
      <c r="P823" s="159">
        <f t="shared" si="77"/>
        <v>0</v>
      </c>
    </row>
    <row r="824" spans="1:16" ht="15.75" hidden="1" outlineLevel="1" x14ac:dyDescent="0.25">
      <c r="A824" s="99">
        <f t="shared" si="73"/>
        <v>0</v>
      </c>
      <c r="B824" s="100" t="str">
        <f t="shared" si="72"/>
        <v>IDC</v>
      </c>
      <c r="C824" s="99" t="str">
        <f t="shared" si="81"/>
        <v>MERC/CAPEX/20172018/4071</v>
      </c>
      <c r="D824" s="103">
        <f t="shared" si="81"/>
        <v>42965</v>
      </c>
      <c r="E824" s="28">
        <f t="shared" si="81"/>
        <v>0.3</v>
      </c>
      <c r="F824" s="95">
        <f t="shared" si="74"/>
        <v>0</v>
      </c>
      <c r="G824" s="95">
        <f t="shared" si="75"/>
        <v>0</v>
      </c>
      <c r="H824" s="95">
        <f t="shared" si="78"/>
        <v>0</v>
      </c>
      <c r="I824" s="94">
        <f>'F4.2'!V151</f>
        <v>0</v>
      </c>
      <c r="J824" s="94">
        <f>'F4.2'!AP151</f>
        <v>0</v>
      </c>
      <c r="K824" s="95"/>
      <c r="L824" s="95"/>
      <c r="M824" s="128">
        <f t="shared" si="79"/>
        <v>0</v>
      </c>
      <c r="N824" s="95">
        <f t="shared" si="80"/>
        <v>0</v>
      </c>
      <c r="O824" s="158">
        <f t="shared" si="76"/>
        <v>0</v>
      </c>
      <c r="P824" s="159">
        <f t="shared" si="77"/>
        <v>0</v>
      </c>
    </row>
    <row r="825" spans="1:16" ht="63" hidden="1" outlineLevel="1" x14ac:dyDescent="0.25">
      <c r="A825" s="106">
        <f t="shared" si="73"/>
        <v>28</v>
      </c>
      <c r="B825" s="107" t="str">
        <f t="shared" si="72"/>
        <v xml:space="preserve">Replacement of H2 Generator with new Hydrogen Generator (Non Asbestos Design), procurement of 3-phase TR sets for stage II &amp; other electrical items for ORC at Chandrapur STPS.” </v>
      </c>
      <c r="C825" s="25" t="str">
        <f t="shared" si="81"/>
        <v>MERC/CAPEX/20172018/4686</v>
      </c>
      <c r="D825" s="139">
        <f t="shared" si="81"/>
        <v>43054</v>
      </c>
      <c r="E825" s="27">
        <f t="shared" si="81"/>
        <v>12.456</v>
      </c>
      <c r="F825" s="94">
        <f t="shared" si="74"/>
        <v>0</v>
      </c>
      <c r="G825" s="94">
        <f t="shared" si="75"/>
        <v>0</v>
      </c>
      <c r="H825" s="94">
        <f t="shared" si="78"/>
        <v>0</v>
      </c>
      <c r="I825" s="94">
        <f>'F4.2'!V152</f>
        <v>0</v>
      </c>
      <c r="J825" s="94">
        <f>'F4.2'!AP152</f>
        <v>0</v>
      </c>
      <c r="K825" s="94"/>
      <c r="L825" s="94"/>
      <c r="M825" s="94">
        <f t="shared" si="79"/>
        <v>0</v>
      </c>
      <c r="N825" s="94">
        <f t="shared" si="80"/>
        <v>0</v>
      </c>
      <c r="O825" s="158">
        <f t="shared" si="76"/>
        <v>0</v>
      </c>
      <c r="P825" s="159">
        <f t="shared" si="77"/>
        <v>0</v>
      </c>
    </row>
    <row r="826" spans="1:16" ht="31.5" hidden="1" outlineLevel="1" x14ac:dyDescent="0.25">
      <c r="A826" s="99">
        <f t="shared" si="73"/>
        <v>28.1</v>
      </c>
      <c r="B826" s="100" t="str">
        <f t="shared" si="72"/>
        <v>Supply, Installation &amp; Commissioning of   Hydrogen Generator Model : HMXT 200 (Non Asbestos Design)</v>
      </c>
      <c r="C826" s="99" t="str">
        <f t="shared" si="81"/>
        <v>MERC/CAPEX/20172018/4686</v>
      </c>
      <c r="D826" s="103">
        <f t="shared" si="81"/>
        <v>43054</v>
      </c>
      <c r="E826" s="28">
        <f t="shared" si="81"/>
        <v>10.36</v>
      </c>
      <c r="F826" s="95">
        <f t="shared" si="74"/>
        <v>11.5757999</v>
      </c>
      <c r="G826" s="95">
        <f t="shared" si="75"/>
        <v>11.5757999</v>
      </c>
      <c r="H826" s="95">
        <f t="shared" si="78"/>
        <v>0</v>
      </c>
      <c r="I826" s="94">
        <f>'F4.2'!V153</f>
        <v>0</v>
      </c>
      <c r="J826" s="94">
        <f>'F4.2'!AP153</f>
        <v>0</v>
      </c>
      <c r="K826" s="95"/>
      <c r="L826" s="95"/>
      <c r="M826" s="128">
        <f t="shared" si="79"/>
        <v>0</v>
      </c>
      <c r="N826" s="95">
        <f t="shared" si="80"/>
        <v>0</v>
      </c>
      <c r="O826" s="158">
        <f t="shared" si="76"/>
        <v>0</v>
      </c>
      <c r="P826" s="159">
        <f t="shared" si="77"/>
        <v>0</v>
      </c>
    </row>
    <row r="827" spans="1:16" ht="31.5" hidden="1" outlineLevel="1" x14ac:dyDescent="0.25">
      <c r="A827" s="99">
        <f t="shared" si="73"/>
        <v>28.2</v>
      </c>
      <c r="B827" s="100" t="str">
        <f t="shared" si="72"/>
        <v>Supply of 3 phase high frequency T-R sets for replacement of T-R sets of ESP Stg-II</v>
      </c>
      <c r="C827" s="29" t="str">
        <f t="shared" si="81"/>
        <v>MERC/CAPEX/20172018/4686</v>
      </c>
      <c r="D827" s="68">
        <f t="shared" si="81"/>
        <v>43054</v>
      </c>
      <c r="E827" s="28">
        <f t="shared" si="81"/>
        <v>0.63</v>
      </c>
      <c r="F827" s="95">
        <f t="shared" si="74"/>
        <v>0</v>
      </c>
      <c r="G827" s="95">
        <f t="shared" si="75"/>
        <v>0</v>
      </c>
      <c r="H827" s="95">
        <f t="shared" si="78"/>
        <v>0</v>
      </c>
      <c r="I827" s="94">
        <f>'F4.2'!V154</f>
        <v>0</v>
      </c>
      <c r="J827" s="94">
        <f>'F4.2'!AP154</f>
        <v>0</v>
      </c>
      <c r="K827" s="95"/>
      <c r="L827" s="95"/>
      <c r="M827" s="128">
        <f t="shared" si="79"/>
        <v>0</v>
      </c>
      <c r="N827" s="95">
        <f t="shared" si="80"/>
        <v>0</v>
      </c>
      <c r="O827" s="158">
        <f t="shared" si="76"/>
        <v>0</v>
      </c>
      <c r="P827" s="159">
        <f t="shared" si="77"/>
        <v>0</v>
      </c>
    </row>
    <row r="828" spans="1:16" ht="31.5" hidden="1" outlineLevel="1" x14ac:dyDescent="0.25">
      <c r="A828" s="99">
        <f t="shared" si="73"/>
        <v>28.3</v>
      </c>
      <c r="B828" s="100" t="str">
        <f t="shared" si="72"/>
        <v>Replacement of HPSV High Mast Towers by Stadium LED  High Mast at ORC ground CSTPS Chandrapur</v>
      </c>
      <c r="C828" s="99" t="str">
        <f t="shared" si="81"/>
        <v>MERC/CAPEX/20172018/4686</v>
      </c>
      <c r="D828" s="103">
        <f t="shared" si="81"/>
        <v>43054</v>
      </c>
      <c r="E828" s="28">
        <f t="shared" si="81"/>
        <v>0.53600000000000003</v>
      </c>
      <c r="F828" s="95">
        <f t="shared" si="74"/>
        <v>0.51656219999999997</v>
      </c>
      <c r="G828" s="95">
        <f t="shared" si="75"/>
        <v>0.51656219999999997</v>
      </c>
      <c r="H828" s="95">
        <f t="shared" si="78"/>
        <v>0</v>
      </c>
      <c r="I828" s="94">
        <f>'F4.2'!V155</f>
        <v>0</v>
      </c>
      <c r="J828" s="94">
        <f>'F4.2'!AP155</f>
        <v>0</v>
      </c>
      <c r="K828" s="95"/>
      <c r="L828" s="95"/>
      <c r="M828" s="128">
        <f t="shared" si="79"/>
        <v>0</v>
      </c>
      <c r="N828" s="95">
        <f t="shared" si="80"/>
        <v>0</v>
      </c>
      <c r="O828" s="158">
        <f t="shared" si="76"/>
        <v>0</v>
      </c>
      <c r="P828" s="159">
        <f t="shared" si="77"/>
        <v>0</v>
      </c>
    </row>
    <row r="829" spans="1:16" ht="15.75" hidden="1" outlineLevel="1" x14ac:dyDescent="0.25">
      <c r="A829" s="99">
        <f t="shared" si="73"/>
        <v>0</v>
      </c>
      <c r="B829" s="100" t="str">
        <f t="shared" si="72"/>
        <v>IDC</v>
      </c>
      <c r="C829" s="99" t="str">
        <f t="shared" si="81"/>
        <v>MERC/CAPEX/20172018/4686</v>
      </c>
      <c r="D829" s="103">
        <f t="shared" si="81"/>
        <v>43054</v>
      </c>
      <c r="E829" s="28">
        <f t="shared" si="81"/>
        <v>0.93</v>
      </c>
      <c r="F829" s="95">
        <f t="shared" si="74"/>
        <v>0</v>
      </c>
      <c r="G829" s="95">
        <f t="shared" si="75"/>
        <v>0</v>
      </c>
      <c r="H829" s="95">
        <f t="shared" si="78"/>
        <v>0</v>
      </c>
      <c r="I829" s="94">
        <f>'F4.2'!V156</f>
        <v>0</v>
      </c>
      <c r="J829" s="94">
        <f>'F4.2'!AP156</f>
        <v>0</v>
      </c>
      <c r="K829" s="95"/>
      <c r="L829" s="95"/>
      <c r="M829" s="128">
        <f t="shared" si="79"/>
        <v>0</v>
      </c>
      <c r="N829" s="95">
        <f t="shared" si="80"/>
        <v>0</v>
      </c>
      <c r="O829" s="158">
        <f t="shared" si="76"/>
        <v>0</v>
      </c>
      <c r="P829" s="159">
        <f t="shared" si="77"/>
        <v>0</v>
      </c>
    </row>
    <row r="830" spans="1:16" ht="63" hidden="1" outlineLevel="1" x14ac:dyDescent="0.25">
      <c r="A830" s="106">
        <f t="shared" si="73"/>
        <v>29</v>
      </c>
      <c r="B830" s="107" t="str">
        <f t="shared" si="72"/>
        <v>Procurement of Boiler Feed Booster Pumps to improve availability &amp; performance of feed system, moving blades for LPT &amp; Condenser Tubes of (3 x 500 MW) Units at Chandrapur STPS</v>
      </c>
      <c r="C830" s="106" t="str">
        <f t="shared" si="81"/>
        <v>MERC/CAPEX/20172018/0272</v>
      </c>
      <c r="D830" s="147">
        <f t="shared" si="81"/>
        <v>43154</v>
      </c>
      <c r="E830" s="27">
        <f t="shared" si="81"/>
        <v>15.489999999999998</v>
      </c>
      <c r="F830" s="94">
        <f t="shared" si="74"/>
        <v>0</v>
      </c>
      <c r="G830" s="94">
        <f t="shared" si="75"/>
        <v>0</v>
      </c>
      <c r="H830" s="94">
        <f t="shared" si="78"/>
        <v>0</v>
      </c>
      <c r="I830" s="94">
        <f>'F4.2'!V157</f>
        <v>0</v>
      </c>
      <c r="J830" s="94">
        <f>'F4.2'!AP157</f>
        <v>0</v>
      </c>
      <c r="K830" s="94"/>
      <c r="L830" s="94"/>
      <c r="M830" s="94">
        <f t="shared" si="79"/>
        <v>0</v>
      </c>
      <c r="N830" s="94">
        <f t="shared" si="80"/>
        <v>0</v>
      </c>
      <c r="O830" s="158">
        <f t="shared" si="76"/>
        <v>0</v>
      </c>
      <c r="P830" s="159">
        <f t="shared" si="77"/>
        <v>0</v>
      </c>
    </row>
    <row r="831" spans="1:16" ht="47.25" hidden="1" outlineLevel="1" x14ac:dyDescent="0.25">
      <c r="A831" s="99">
        <f t="shared" si="73"/>
        <v>29.1</v>
      </c>
      <c r="B831" s="100" t="str">
        <f t="shared" si="72"/>
        <v>Procurement of Boiler Feed Booster pumps to improve availability and performance of Feed system of 500 MW Unit-5, 6 &amp; 7 at CSTPS, Chandrapur</v>
      </c>
      <c r="C831" s="99" t="str">
        <f t="shared" si="81"/>
        <v>MERC/CAPEX/20172018/0272</v>
      </c>
      <c r="D831" s="103">
        <f t="shared" si="81"/>
        <v>43154</v>
      </c>
      <c r="E831" s="28">
        <f t="shared" si="81"/>
        <v>2.0099999999999998</v>
      </c>
      <c r="F831" s="95">
        <f t="shared" si="74"/>
        <v>2.1150194</v>
      </c>
      <c r="G831" s="95">
        <f t="shared" si="75"/>
        <v>2.1150194</v>
      </c>
      <c r="H831" s="95">
        <f t="shared" si="78"/>
        <v>0</v>
      </c>
      <c r="I831" s="94">
        <f>'F4.2'!V158</f>
        <v>0</v>
      </c>
      <c r="J831" s="94">
        <f>'F4.2'!AP158</f>
        <v>0</v>
      </c>
      <c r="K831" s="95"/>
      <c r="L831" s="95"/>
      <c r="M831" s="128">
        <f t="shared" si="79"/>
        <v>0</v>
      </c>
      <c r="N831" s="95">
        <f t="shared" si="80"/>
        <v>0</v>
      </c>
      <c r="O831" s="158">
        <f t="shared" si="76"/>
        <v>0</v>
      </c>
      <c r="P831" s="159">
        <f t="shared" si="77"/>
        <v>0</v>
      </c>
    </row>
    <row r="832" spans="1:16" ht="31.5" hidden="1" outlineLevel="1" x14ac:dyDescent="0.25">
      <c r="A832" s="99">
        <f t="shared" si="73"/>
        <v>29.2</v>
      </c>
      <c r="B832" s="100" t="str">
        <f t="shared" si="72"/>
        <v>Procurement of moving blades for 500 MW Unit-5, 6 &amp; 7 LPT at CSTPS, Chandrapur</v>
      </c>
      <c r="C832" s="99" t="str">
        <f t="shared" si="81"/>
        <v>MERC/CAPEX/20172018/0272</v>
      </c>
      <c r="D832" s="103">
        <f t="shared" si="81"/>
        <v>43154</v>
      </c>
      <c r="E832" s="28">
        <f t="shared" si="81"/>
        <v>3.34</v>
      </c>
      <c r="F832" s="95">
        <f t="shared" si="74"/>
        <v>1.9274450000000001</v>
      </c>
      <c r="G832" s="95">
        <f t="shared" si="75"/>
        <v>1.9274450000000001</v>
      </c>
      <c r="H832" s="95">
        <f t="shared" si="78"/>
        <v>0</v>
      </c>
      <c r="I832" s="94">
        <f>'F4.2'!V159</f>
        <v>0</v>
      </c>
      <c r="J832" s="94">
        <f>'F4.2'!AP159</f>
        <v>0</v>
      </c>
      <c r="K832" s="95"/>
      <c r="L832" s="95"/>
      <c r="M832" s="128">
        <f t="shared" si="79"/>
        <v>0</v>
      </c>
      <c r="N832" s="95">
        <f t="shared" si="80"/>
        <v>0</v>
      </c>
      <c r="O832" s="158">
        <f t="shared" si="76"/>
        <v>0</v>
      </c>
      <c r="P832" s="159">
        <f t="shared" si="77"/>
        <v>0</v>
      </c>
    </row>
    <row r="833" spans="1:16" ht="31.5" hidden="1" outlineLevel="1" x14ac:dyDescent="0.25">
      <c r="A833" s="99">
        <f t="shared" si="73"/>
        <v>29.3</v>
      </c>
      <c r="B833" s="100" t="str">
        <f t="shared" si="72"/>
        <v>Procurement &amp; Replacement of Condenser Tubes in 500MW, Unit-7 at CSTPS, Chandrapur</v>
      </c>
      <c r="C833" s="99" t="str">
        <f t="shared" si="81"/>
        <v>MERC/CAPEX/20172018/0272</v>
      </c>
      <c r="D833" s="103">
        <f t="shared" si="81"/>
        <v>43154</v>
      </c>
      <c r="E833" s="28">
        <f t="shared" si="81"/>
        <v>9.02</v>
      </c>
      <c r="F833" s="95">
        <f t="shared" si="74"/>
        <v>8.8301990999999997</v>
      </c>
      <c r="G833" s="95">
        <f t="shared" si="75"/>
        <v>8.8301990999999997</v>
      </c>
      <c r="H833" s="95">
        <f t="shared" si="78"/>
        <v>0</v>
      </c>
      <c r="I833" s="94">
        <f>'F4.2'!V160</f>
        <v>0</v>
      </c>
      <c r="J833" s="94">
        <f>'F4.2'!AP160</f>
        <v>0</v>
      </c>
      <c r="K833" s="95"/>
      <c r="L833" s="95"/>
      <c r="M833" s="128">
        <f t="shared" si="79"/>
        <v>0</v>
      </c>
      <c r="N833" s="95">
        <f t="shared" si="80"/>
        <v>0</v>
      </c>
      <c r="O833" s="158">
        <f t="shared" si="76"/>
        <v>0</v>
      </c>
      <c r="P833" s="159">
        <f t="shared" si="77"/>
        <v>0</v>
      </c>
    </row>
    <row r="834" spans="1:16" ht="15.75" hidden="1" outlineLevel="1" x14ac:dyDescent="0.25">
      <c r="A834" s="99">
        <f t="shared" si="73"/>
        <v>0</v>
      </c>
      <c r="B834" s="100" t="str">
        <f t="shared" si="72"/>
        <v>IDC</v>
      </c>
      <c r="C834" s="99" t="str">
        <f t="shared" si="81"/>
        <v>MERC/CAPEX/20172018/0272</v>
      </c>
      <c r="D834" s="103">
        <f t="shared" si="81"/>
        <v>43154</v>
      </c>
      <c r="E834" s="28">
        <f t="shared" si="81"/>
        <v>1.1200000000000001</v>
      </c>
      <c r="F834" s="95">
        <f t="shared" si="74"/>
        <v>0</v>
      </c>
      <c r="G834" s="95">
        <f t="shared" si="75"/>
        <v>0</v>
      </c>
      <c r="H834" s="95">
        <f t="shared" si="78"/>
        <v>0</v>
      </c>
      <c r="I834" s="94">
        <f>'F4.2'!V161</f>
        <v>0</v>
      </c>
      <c r="J834" s="94">
        <f>'F4.2'!AP161</f>
        <v>0</v>
      </c>
      <c r="K834" s="95"/>
      <c r="L834" s="95"/>
      <c r="M834" s="128">
        <f t="shared" si="79"/>
        <v>0</v>
      </c>
      <c r="N834" s="95">
        <f t="shared" si="80"/>
        <v>0</v>
      </c>
      <c r="O834" s="158">
        <f t="shared" si="76"/>
        <v>0</v>
      </c>
      <c r="P834" s="159">
        <f t="shared" si="77"/>
        <v>0</v>
      </c>
    </row>
    <row r="835" spans="1:16" ht="15.75" hidden="1" outlineLevel="1" x14ac:dyDescent="0.25">
      <c r="A835" s="238">
        <f t="shared" si="73"/>
        <v>30</v>
      </c>
      <c r="B835" s="239" t="str">
        <f t="shared" si="72"/>
        <v>Renovation &amp; Beautification of Colony at Chandrapur STPS</v>
      </c>
      <c r="C835" s="25" t="str">
        <f t="shared" si="81"/>
        <v>MERC/CAPEX/20182019/0644</v>
      </c>
      <c r="D835" s="139">
        <f t="shared" si="81"/>
        <v>43238</v>
      </c>
      <c r="E835" s="27">
        <f t="shared" si="81"/>
        <v>117.57</v>
      </c>
      <c r="F835" s="94">
        <f t="shared" si="74"/>
        <v>0</v>
      </c>
      <c r="G835" s="94">
        <f t="shared" si="75"/>
        <v>0</v>
      </c>
      <c r="H835" s="94">
        <f t="shared" si="78"/>
        <v>0</v>
      </c>
      <c r="I835" s="94">
        <f>'F4.2'!V162</f>
        <v>0</v>
      </c>
      <c r="J835" s="94">
        <f>'F4.2'!AP162</f>
        <v>0</v>
      </c>
      <c r="K835" s="94"/>
      <c r="L835" s="94"/>
      <c r="M835" s="94">
        <f t="shared" si="79"/>
        <v>0</v>
      </c>
      <c r="N835" s="94">
        <f t="shared" si="80"/>
        <v>0</v>
      </c>
      <c r="O835" s="158">
        <f t="shared" si="76"/>
        <v>0</v>
      </c>
      <c r="P835" s="159">
        <f t="shared" si="77"/>
        <v>0</v>
      </c>
    </row>
    <row r="836" spans="1:16" ht="31.5" hidden="1" outlineLevel="1" x14ac:dyDescent="0.25">
      <c r="A836" s="252">
        <f t="shared" si="73"/>
        <v>30.1</v>
      </c>
      <c r="B836" s="253" t="str">
        <f t="shared" si="72"/>
        <v>Face- lifting and Renovation of staff quarters &amp; related work at CSTPS, Chandrapur</v>
      </c>
      <c r="C836" s="99" t="str">
        <f t="shared" si="81"/>
        <v>MERC/CAPEX/20182019/0644</v>
      </c>
      <c r="D836" s="103">
        <f t="shared" si="81"/>
        <v>43238</v>
      </c>
      <c r="E836" s="28">
        <f t="shared" si="81"/>
        <v>82.6</v>
      </c>
      <c r="F836" s="95">
        <f t="shared" si="74"/>
        <v>76.932131065999982</v>
      </c>
      <c r="G836" s="95">
        <f t="shared" si="75"/>
        <v>77.602158599999996</v>
      </c>
      <c r="H836" s="95">
        <f t="shared" si="78"/>
        <v>-0.67002753400001325</v>
      </c>
      <c r="I836" s="94">
        <f>'F4.2'!V163</f>
        <v>5.3178689340000176</v>
      </c>
      <c r="J836" s="94">
        <f>'F4.2'!AP163</f>
        <v>4.6478413999999999</v>
      </c>
      <c r="K836" s="95"/>
      <c r="L836" s="95"/>
      <c r="M836" s="128">
        <f t="shared" si="79"/>
        <v>4.6478413999999999</v>
      </c>
      <c r="N836" s="95">
        <f t="shared" si="80"/>
        <v>0</v>
      </c>
      <c r="O836" s="158">
        <f t="shared" si="76"/>
        <v>4.6478413999999999</v>
      </c>
      <c r="P836" s="159">
        <f t="shared" si="77"/>
        <v>0</v>
      </c>
    </row>
    <row r="837" spans="1:16" ht="15.75" hidden="1" outlineLevel="1" x14ac:dyDescent="0.25">
      <c r="A837" s="252">
        <f t="shared" si="73"/>
        <v>30.2</v>
      </c>
      <c r="B837" s="253" t="str">
        <f t="shared" si="72"/>
        <v>Colony Internal Roads at CSTPS, Chandrapur</v>
      </c>
      <c r="C837" s="99" t="str">
        <f t="shared" si="81"/>
        <v>MERC/CAPEX/20182019/0644</v>
      </c>
      <c r="D837" s="103">
        <f t="shared" si="81"/>
        <v>43238</v>
      </c>
      <c r="E837" s="28">
        <f t="shared" si="81"/>
        <v>7.08</v>
      </c>
      <c r="F837" s="95">
        <f t="shared" si="74"/>
        <v>6.3453610679999999</v>
      </c>
      <c r="G837" s="95">
        <f t="shared" si="75"/>
        <v>6.3453610679999999</v>
      </c>
      <c r="H837" s="95">
        <f t="shared" si="78"/>
        <v>0</v>
      </c>
      <c r="I837" s="94">
        <f>'F4.2'!V164</f>
        <v>3.4841700000000309E-2</v>
      </c>
      <c r="J837" s="94">
        <f>'F4.2'!AP164</f>
        <v>3.4841700000000003E-2</v>
      </c>
      <c r="K837" s="95"/>
      <c r="L837" s="95"/>
      <c r="M837" s="128">
        <f t="shared" si="79"/>
        <v>3.4841700000000003E-2</v>
      </c>
      <c r="N837" s="95">
        <f t="shared" si="80"/>
        <v>3.0531133177191805E-16</v>
      </c>
      <c r="O837" s="158">
        <f t="shared" si="76"/>
        <v>3.4841700000000003E-2</v>
      </c>
      <c r="P837" s="159">
        <f t="shared" si="77"/>
        <v>0</v>
      </c>
    </row>
    <row r="838" spans="1:16" ht="31.5" hidden="1" outlineLevel="1" x14ac:dyDescent="0.25">
      <c r="A838" s="252">
        <f t="shared" si="73"/>
        <v>30.3</v>
      </c>
      <c r="B838" s="253" t="str">
        <f t="shared" si="72"/>
        <v>Development of existing open spaces and Garden at CSTPS, Chandrapur</v>
      </c>
      <c r="C838" s="29" t="str">
        <f t="shared" si="81"/>
        <v>MERC/CAPEX/20182019/0644</v>
      </c>
      <c r="D838" s="68">
        <f t="shared" si="81"/>
        <v>43238</v>
      </c>
      <c r="E838" s="28">
        <f t="shared" si="81"/>
        <v>4.72</v>
      </c>
      <c r="F838" s="95">
        <f t="shared" si="74"/>
        <v>0</v>
      </c>
      <c r="G838" s="95">
        <f t="shared" si="75"/>
        <v>0</v>
      </c>
      <c r="H838" s="95">
        <f t="shared" si="78"/>
        <v>0</v>
      </c>
      <c r="I838" s="94">
        <f>'F4.2'!V165</f>
        <v>4.1940667999999999</v>
      </c>
      <c r="J838" s="94">
        <f>'F4.2'!AP165</f>
        <v>4.1940667999999999</v>
      </c>
      <c r="K838" s="95"/>
      <c r="L838" s="95"/>
      <c r="M838" s="128">
        <f t="shared" si="79"/>
        <v>4.1940667999999999</v>
      </c>
      <c r="N838" s="95">
        <f t="shared" si="80"/>
        <v>0</v>
      </c>
      <c r="O838" s="158">
        <f t="shared" si="76"/>
        <v>4.1940667999999999</v>
      </c>
      <c r="P838" s="159">
        <f t="shared" si="77"/>
        <v>0</v>
      </c>
    </row>
    <row r="839" spans="1:16" ht="47.25" hidden="1" outlineLevel="1" x14ac:dyDescent="0.25">
      <c r="A839" s="252">
        <f t="shared" si="73"/>
        <v>30.4</v>
      </c>
      <c r="B839" s="253" t="str">
        <f t="shared" si="72"/>
        <v>Renovation of club building /community building and providing new swimming pool and other misc works including Architectural and Consultancy Charges at CSTPS, Chandrapur</v>
      </c>
      <c r="C839" s="29" t="str">
        <f t="shared" si="81"/>
        <v>MERC/CAPEX/20182019/0644</v>
      </c>
      <c r="D839" s="68">
        <f t="shared" si="81"/>
        <v>43238</v>
      </c>
      <c r="E839" s="28">
        <f t="shared" si="81"/>
        <v>15.34</v>
      </c>
      <c r="F839" s="95">
        <f t="shared" si="74"/>
        <v>1.6273488320000102</v>
      </c>
      <c r="G839" s="95">
        <f t="shared" si="75"/>
        <v>1.62734883200001</v>
      </c>
      <c r="H839" s="95">
        <f t="shared" si="78"/>
        <v>0</v>
      </c>
      <c r="I839" s="94">
        <f>'F4.2'!V166</f>
        <v>3.6196438859999995</v>
      </c>
      <c r="J839" s="94">
        <f>'F4.2'!AP166</f>
        <v>3.0375484999999998</v>
      </c>
      <c r="K839" s="95"/>
      <c r="L839" s="95"/>
      <c r="M839" s="128">
        <f t="shared" si="79"/>
        <v>3.0375484999999998</v>
      </c>
      <c r="N839" s="95">
        <f t="shared" si="80"/>
        <v>0.58209538599999977</v>
      </c>
      <c r="O839" s="158">
        <f t="shared" si="76"/>
        <v>3.0375484999999998</v>
      </c>
      <c r="P839" s="159">
        <f t="shared" si="77"/>
        <v>0</v>
      </c>
    </row>
    <row r="840" spans="1:16" ht="15.75" hidden="1" outlineLevel="1" x14ac:dyDescent="0.25">
      <c r="A840" s="252">
        <f t="shared" si="73"/>
        <v>0</v>
      </c>
      <c r="B840" s="253" t="str">
        <f t="shared" si="72"/>
        <v>IDC</v>
      </c>
      <c r="C840" s="99" t="str">
        <f t="shared" ref="C840:E859" si="82">C170</f>
        <v>MERC/CAPEX/20182019/0644</v>
      </c>
      <c r="D840" s="103">
        <f t="shared" si="82"/>
        <v>43238</v>
      </c>
      <c r="E840" s="28">
        <f t="shared" si="82"/>
        <v>7.83</v>
      </c>
      <c r="F840" s="95">
        <f t="shared" si="74"/>
        <v>5.4273518999999997</v>
      </c>
      <c r="G840" s="95">
        <f t="shared" si="75"/>
        <v>5.4273518999999997</v>
      </c>
      <c r="H840" s="95">
        <f t="shared" si="78"/>
        <v>0</v>
      </c>
      <c r="I840" s="94">
        <f>'F4.2'!V167</f>
        <v>5.5129596000000003</v>
      </c>
      <c r="J840" s="94">
        <f>'F4.2'!AP167</f>
        <v>5.5129596000000003</v>
      </c>
      <c r="K840" s="95"/>
      <c r="L840" s="95"/>
      <c r="M840" s="128">
        <f t="shared" si="79"/>
        <v>5.5129596000000003</v>
      </c>
      <c r="N840" s="95">
        <f t="shared" si="80"/>
        <v>0</v>
      </c>
      <c r="O840" s="158">
        <f t="shared" si="76"/>
        <v>2.4026481000000004</v>
      </c>
      <c r="P840" s="159">
        <f t="shared" si="77"/>
        <v>3.1103114999999999</v>
      </c>
    </row>
    <row r="841" spans="1:16" ht="15.75" hidden="1" outlineLevel="1" x14ac:dyDescent="0.25">
      <c r="A841" s="25">
        <f t="shared" si="73"/>
        <v>31</v>
      </c>
      <c r="B841" s="26" t="str">
        <f t="shared" si="72"/>
        <v>Fully Integrated Security Surveillance System</v>
      </c>
      <c r="C841" s="25" t="str">
        <f t="shared" si="82"/>
        <v>MERC/CAPEX/2018-19/066</v>
      </c>
      <c r="D841" s="139">
        <f t="shared" si="82"/>
        <v>43529</v>
      </c>
      <c r="E841" s="27">
        <f t="shared" si="82"/>
        <v>76.410000000000025</v>
      </c>
      <c r="F841" s="94">
        <f t="shared" si="74"/>
        <v>0</v>
      </c>
      <c r="G841" s="94">
        <f t="shared" si="75"/>
        <v>0</v>
      </c>
      <c r="H841" s="94">
        <f t="shared" si="78"/>
        <v>0</v>
      </c>
      <c r="I841" s="94">
        <f>'F4.2'!V168</f>
        <v>0</v>
      </c>
      <c r="J841" s="94">
        <f>'F4.2'!AP168</f>
        <v>0</v>
      </c>
      <c r="K841" s="94"/>
      <c r="L841" s="94"/>
      <c r="M841" s="94">
        <f t="shared" si="79"/>
        <v>0</v>
      </c>
      <c r="N841" s="94">
        <f t="shared" si="80"/>
        <v>0</v>
      </c>
      <c r="O841" s="158">
        <f t="shared" si="76"/>
        <v>0</v>
      </c>
      <c r="P841" s="159">
        <f t="shared" si="77"/>
        <v>0</v>
      </c>
    </row>
    <row r="842" spans="1:16" ht="15.75" hidden="1" outlineLevel="1" x14ac:dyDescent="0.25">
      <c r="A842" s="29">
        <f t="shared" si="73"/>
        <v>31.1</v>
      </c>
      <c r="B842" s="65" t="str">
        <f t="shared" si="72"/>
        <v>CLOSE CIRCUIT TELEVISION SYSTEM (CCTV), MOBILE DVR</v>
      </c>
      <c r="C842" s="29" t="str">
        <f t="shared" si="82"/>
        <v>MERC/CAPEX/2018-19/066</v>
      </c>
      <c r="D842" s="68">
        <f t="shared" si="82"/>
        <v>43529</v>
      </c>
      <c r="E842" s="28">
        <f t="shared" si="82"/>
        <v>24.03</v>
      </c>
      <c r="F842" s="95">
        <f t="shared" si="74"/>
        <v>0</v>
      </c>
      <c r="G842" s="95">
        <f t="shared" si="75"/>
        <v>0</v>
      </c>
      <c r="H842" s="95">
        <f t="shared" si="78"/>
        <v>0</v>
      </c>
      <c r="I842" s="94">
        <f>'F4.2'!V169</f>
        <v>0</v>
      </c>
      <c r="J842" s="94">
        <f>'F4.2'!AP169</f>
        <v>0</v>
      </c>
      <c r="K842" s="95"/>
      <c r="L842" s="95"/>
      <c r="M842" s="128">
        <f t="shared" si="79"/>
        <v>0</v>
      </c>
      <c r="N842" s="95">
        <f t="shared" si="80"/>
        <v>0</v>
      </c>
      <c r="O842" s="158">
        <f t="shared" si="76"/>
        <v>0</v>
      </c>
      <c r="P842" s="159">
        <f t="shared" si="77"/>
        <v>0</v>
      </c>
    </row>
    <row r="843" spans="1:16" ht="15.75" hidden="1" outlineLevel="1" x14ac:dyDescent="0.25">
      <c r="A843" s="29">
        <f t="shared" si="73"/>
        <v>31.2</v>
      </c>
      <c r="B843" s="65" t="str">
        <f t="shared" si="72"/>
        <v>FIRE ALARM SYSTEM</v>
      </c>
      <c r="C843" s="29" t="str">
        <f t="shared" si="82"/>
        <v>MERC/CAPEX/2018-19/066</v>
      </c>
      <c r="D843" s="68">
        <f t="shared" si="82"/>
        <v>43529</v>
      </c>
      <c r="E843" s="28">
        <f t="shared" si="82"/>
        <v>4.33</v>
      </c>
      <c r="F843" s="95">
        <f t="shared" si="74"/>
        <v>0</v>
      </c>
      <c r="G843" s="95">
        <f t="shared" si="75"/>
        <v>0</v>
      </c>
      <c r="H843" s="95">
        <f t="shared" si="78"/>
        <v>0</v>
      </c>
      <c r="I843" s="94">
        <f>'F4.2'!V170</f>
        <v>0</v>
      </c>
      <c r="J843" s="94">
        <f>'F4.2'!AP170</f>
        <v>0</v>
      </c>
      <c r="K843" s="95"/>
      <c r="L843" s="95"/>
      <c r="M843" s="128">
        <f t="shared" si="79"/>
        <v>0</v>
      </c>
      <c r="N843" s="95">
        <f t="shared" si="80"/>
        <v>0</v>
      </c>
      <c r="O843" s="158">
        <f t="shared" si="76"/>
        <v>0</v>
      </c>
      <c r="P843" s="159">
        <f t="shared" si="77"/>
        <v>0</v>
      </c>
    </row>
    <row r="844" spans="1:16" ht="15.75" hidden="1" outlineLevel="1" x14ac:dyDescent="0.25">
      <c r="A844" s="29">
        <f t="shared" si="73"/>
        <v>31.3</v>
      </c>
      <c r="B844" s="65" t="str">
        <f t="shared" si="72"/>
        <v>ACCESS CONTROL SYSTEM</v>
      </c>
      <c r="C844" s="29" t="str">
        <f t="shared" si="82"/>
        <v>MERC/CAPEX/2018-19/066</v>
      </c>
      <c r="D844" s="68">
        <f t="shared" si="82"/>
        <v>43529</v>
      </c>
      <c r="E844" s="28">
        <f t="shared" si="82"/>
        <v>0.48</v>
      </c>
      <c r="F844" s="95">
        <f t="shared" si="74"/>
        <v>0</v>
      </c>
      <c r="G844" s="95">
        <f t="shared" si="75"/>
        <v>0</v>
      </c>
      <c r="H844" s="95">
        <f t="shared" si="78"/>
        <v>0</v>
      </c>
      <c r="I844" s="94">
        <f>'F4.2'!V171</f>
        <v>0</v>
      </c>
      <c r="J844" s="94">
        <f>'F4.2'!AP171</f>
        <v>0</v>
      </c>
      <c r="K844" s="95"/>
      <c r="L844" s="95"/>
      <c r="M844" s="128">
        <f t="shared" si="79"/>
        <v>0</v>
      </c>
      <c r="N844" s="95">
        <f t="shared" si="80"/>
        <v>0</v>
      </c>
      <c r="O844" s="158">
        <f t="shared" si="76"/>
        <v>0</v>
      </c>
      <c r="P844" s="159">
        <f t="shared" si="77"/>
        <v>0</v>
      </c>
    </row>
    <row r="845" spans="1:16" ht="15.75" hidden="1" outlineLevel="1" x14ac:dyDescent="0.25">
      <c r="A845" s="29">
        <f t="shared" si="73"/>
        <v>31.4</v>
      </c>
      <c r="B845" s="65" t="str">
        <f t="shared" si="72"/>
        <v>EPABX</v>
      </c>
      <c r="C845" s="29" t="str">
        <f t="shared" si="82"/>
        <v>MERC/CAPEX/2018-19/066</v>
      </c>
      <c r="D845" s="68">
        <f t="shared" si="82"/>
        <v>43529</v>
      </c>
      <c r="E845" s="28">
        <f t="shared" si="82"/>
        <v>1.93</v>
      </c>
      <c r="F845" s="95">
        <f t="shared" si="74"/>
        <v>0</v>
      </c>
      <c r="G845" s="95">
        <f t="shared" si="75"/>
        <v>0</v>
      </c>
      <c r="H845" s="95">
        <f t="shared" si="78"/>
        <v>0</v>
      </c>
      <c r="I845" s="94">
        <f>'F4.2'!V172</f>
        <v>0</v>
      </c>
      <c r="J845" s="94">
        <f>'F4.2'!AP172</f>
        <v>0</v>
      </c>
      <c r="K845" s="95"/>
      <c r="L845" s="95"/>
      <c r="M845" s="128">
        <f t="shared" si="79"/>
        <v>0</v>
      </c>
      <c r="N845" s="95">
        <f t="shared" si="80"/>
        <v>0</v>
      </c>
      <c r="O845" s="158">
        <f t="shared" si="76"/>
        <v>0</v>
      </c>
      <c r="P845" s="159">
        <f t="shared" si="77"/>
        <v>0</v>
      </c>
    </row>
    <row r="846" spans="1:16" ht="15.75" hidden="1" outlineLevel="1" x14ac:dyDescent="0.25">
      <c r="A846" s="29">
        <f t="shared" si="73"/>
        <v>31.5</v>
      </c>
      <c r="B846" s="65" t="str">
        <f t="shared" si="72"/>
        <v>RADIO COMMUNICATION AND CONNECTIVITY (Wireless)</v>
      </c>
      <c r="C846" s="29" t="str">
        <f t="shared" si="82"/>
        <v>MERC/CAPEX/2018-19/066</v>
      </c>
      <c r="D846" s="68">
        <f t="shared" si="82"/>
        <v>43529</v>
      </c>
      <c r="E846" s="28">
        <f t="shared" si="82"/>
        <v>1.76</v>
      </c>
      <c r="F846" s="95">
        <f t="shared" si="74"/>
        <v>0</v>
      </c>
      <c r="G846" s="95">
        <f t="shared" si="75"/>
        <v>0</v>
      </c>
      <c r="H846" s="95">
        <f t="shared" si="78"/>
        <v>0</v>
      </c>
      <c r="I846" s="94">
        <f>'F4.2'!V173</f>
        <v>0</v>
      </c>
      <c r="J846" s="94">
        <f>'F4.2'!AP173</f>
        <v>0</v>
      </c>
      <c r="K846" s="95"/>
      <c r="L846" s="95"/>
      <c r="M846" s="128">
        <f t="shared" si="79"/>
        <v>0</v>
      </c>
      <c r="N846" s="95">
        <f t="shared" si="80"/>
        <v>0</v>
      </c>
      <c r="O846" s="158">
        <f t="shared" si="76"/>
        <v>0</v>
      </c>
      <c r="P846" s="159">
        <f t="shared" si="77"/>
        <v>0</v>
      </c>
    </row>
    <row r="847" spans="1:16" ht="15.75" hidden="1" outlineLevel="1" x14ac:dyDescent="0.25">
      <c r="A847" s="29">
        <f t="shared" si="73"/>
        <v>31.6</v>
      </c>
      <c r="B847" s="65" t="str">
        <f t="shared" si="72"/>
        <v>ENTRY MANAGEMENT SYSTEM, TRUCK TRACKING SYSTEM</v>
      </c>
      <c r="C847" s="29" t="str">
        <f t="shared" si="82"/>
        <v>MERC/CAPEX/2018-19/066</v>
      </c>
      <c r="D847" s="68">
        <f t="shared" si="82"/>
        <v>43529</v>
      </c>
      <c r="E847" s="28">
        <f t="shared" si="82"/>
        <v>1.25</v>
      </c>
      <c r="F847" s="95">
        <f t="shared" si="74"/>
        <v>0</v>
      </c>
      <c r="G847" s="95">
        <f t="shared" si="75"/>
        <v>0</v>
      </c>
      <c r="H847" s="95">
        <f t="shared" si="78"/>
        <v>0</v>
      </c>
      <c r="I847" s="94">
        <f>'F4.2'!V174</f>
        <v>0</v>
      </c>
      <c r="J847" s="94">
        <f>'F4.2'!AP174</f>
        <v>0</v>
      </c>
      <c r="K847" s="95"/>
      <c r="L847" s="95"/>
      <c r="M847" s="128">
        <f t="shared" si="79"/>
        <v>0</v>
      </c>
      <c r="N847" s="95">
        <f t="shared" si="80"/>
        <v>0</v>
      </c>
      <c r="O847" s="158">
        <f t="shared" si="76"/>
        <v>0</v>
      </c>
      <c r="P847" s="159">
        <f t="shared" si="77"/>
        <v>0</v>
      </c>
    </row>
    <row r="848" spans="1:16" ht="15.75" hidden="1" outlineLevel="1" x14ac:dyDescent="0.25">
      <c r="A848" s="29">
        <f t="shared" si="73"/>
        <v>31.7</v>
      </c>
      <c r="B848" s="65" t="str">
        <f t="shared" si="72"/>
        <v>NETWORKING</v>
      </c>
      <c r="C848" s="29" t="str">
        <f t="shared" si="82"/>
        <v>MERC/CAPEX/2018-19/066</v>
      </c>
      <c r="D848" s="68">
        <f t="shared" si="82"/>
        <v>43529</v>
      </c>
      <c r="E848" s="28">
        <f t="shared" si="82"/>
        <v>9.35</v>
      </c>
      <c r="F848" s="95">
        <f t="shared" si="74"/>
        <v>0</v>
      </c>
      <c r="G848" s="95">
        <f t="shared" si="75"/>
        <v>0</v>
      </c>
      <c r="H848" s="95">
        <f t="shared" si="78"/>
        <v>0</v>
      </c>
      <c r="I848" s="94">
        <f>'F4.2'!V175</f>
        <v>0</v>
      </c>
      <c r="J848" s="94">
        <f>'F4.2'!AP175</f>
        <v>0</v>
      </c>
      <c r="K848" s="95"/>
      <c r="L848" s="95"/>
      <c r="M848" s="128">
        <f t="shared" si="79"/>
        <v>0</v>
      </c>
      <c r="N848" s="95">
        <f t="shared" si="80"/>
        <v>0</v>
      </c>
      <c r="O848" s="158">
        <f t="shared" si="76"/>
        <v>0</v>
      </c>
      <c r="P848" s="159">
        <f t="shared" si="77"/>
        <v>0</v>
      </c>
    </row>
    <row r="849" spans="1:16" ht="15.75" hidden="1" outlineLevel="1" x14ac:dyDescent="0.25">
      <c r="A849" s="29">
        <f t="shared" si="73"/>
        <v>31.8</v>
      </c>
      <c r="B849" s="65" t="str">
        <f t="shared" si="72"/>
        <v>MESSAGE DISPLAY SYSTEM</v>
      </c>
      <c r="C849" s="29" t="str">
        <f t="shared" si="82"/>
        <v>MERC/CAPEX/2018-19/066</v>
      </c>
      <c r="D849" s="68">
        <f t="shared" si="82"/>
        <v>43529</v>
      </c>
      <c r="E849" s="28">
        <f t="shared" si="82"/>
        <v>0.31</v>
      </c>
      <c r="F849" s="95">
        <f t="shared" si="74"/>
        <v>0</v>
      </c>
      <c r="G849" s="95">
        <f t="shared" si="75"/>
        <v>0</v>
      </c>
      <c r="H849" s="95">
        <f t="shared" si="78"/>
        <v>0</v>
      </c>
      <c r="I849" s="94">
        <f>'F4.2'!V176</f>
        <v>0</v>
      </c>
      <c r="J849" s="94">
        <f>'F4.2'!AP176</f>
        <v>0</v>
      </c>
      <c r="K849" s="95"/>
      <c r="L849" s="95"/>
      <c r="M849" s="128">
        <f t="shared" si="79"/>
        <v>0</v>
      </c>
      <c r="N849" s="95">
        <f t="shared" si="80"/>
        <v>0</v>
      </c>
      <c r="O849" s="158">
        <f t="shared" si="76"/>
        <v>0</v>
      </c>
      <c r="P849" s="159">
        <f t="shared" si="77"/>
        <v>0</v>
      </c>
    </row>
    <row r="850" spans="1:16" ht="15.75" hidden="1" outlineLevel="1" x14ac:dyDescent="0.25">
      <c r="A850" s="29">
        <f t="shared" si="73"/>
        <v>31.9</v>
      </c>
      <c r="B850" s="65" t="str">
        <f t="shared" si="72"/>
        <v>IP PA SYSTEM</v>
      </c>
      <c r="C850" s="29" t="str">
        <f t="shared" si="82"/>
        <v>MERC/CAPEX/2018-19/066</v>
      </c>
      <c r="D850" s="68">
        <f t="shared" si="82"/>
        <v>43529</v>
      </c>
      <c r="E850" s="28">
        <f t="shared" si="82"/>
        <v>2.74</v>
      </c>
      <c r="F850" s="95">
        <f t="shared" si="74"/>
        <v>0</v>
      </c>
      <c r="G850" s="95">
        <f t="shared" si="75"/>
        <v>0</v>
      </c>
      <c r="H850" s="95">
        <f t="shared" si="78"/>
        <v>0</v>
      </c>
      <c r="I850" s="94">
        <f>'F4.2'!V177</f>
        <v>0</v>
      </c>
      <c r="J850" s="94">
        <f>'F4.2'!AP177</f>
        <v>0</v>
      </c>
      <c r="K850" s="95"/>
      <c r="L850" s="95"/>
      <c r="M850" s="128">
        <f t="shared" si="79"/>
        <v>0</v>
      </c>
      <c r="N850" s="95">
        <f t="shared" si="80"/>
        <v>0</v>
      </c>
      <c r="O850" s="158">
        <f t="shared" si="76"/>
        <v>0</v>
      </c>
      <c r="P850" s="159">
        <f t="shared" si="77"/>
        <v>0</v>
      </c>
    </row>
    <row r="851" spans="1:16" ht="15.75" hidden="1" outlineLevel="1" x14ac:dyDescent="0.25">
      <c r="A851" s="29" t="str">
        <f t="shared" si="73"/>
        <v>31.10</v>
      </c>
      <c r="B851" s="65" t="str">
        <f t="shared" si="72"/>
        <v>TOWERS, EARTHING /POLES, CONDUITING, DIGGING</v>
      </c>
      <c r="C851" s="29" t="str">
        <f t="shared" si="82"/>
        <v>MERC/CAPEX/2018-19/066</v>
      </c>
      <c r="D851" s="68">
        <f t="shared" si="82"/>
        <v>43529</v>
      </c>
      <c r="E851" s="28">
        <f t="shared" si="82"/>
        <v>7.63</v>
      </c>
      <c r="F851" s="95">
        <f t="shared" si="74"/>
        <v>0</v>
      </c>
      <c r="G851" s="95">
        <f t="shared" si="75"/>
        <v>0</v>
      </c>
      <c r="H851" s="95">
        <f t="shared" si="78"/>
        <v>0</v>
      </c>
      <c r="I851" s="94">
        <f>'F4.2'!V178</f>
        <v>0</v>
      </c>
      <c r="J851" s="94">
        <f>'F4.2'!AP178</f>
        <v>0</v>
      </c>
      <c r="K851" s="95"/>
      <c r="L851" s="95"/>
      <c r="M851" s="128">
        <f t="shared" si="79"/>
        <v>0</v>
      </c>
      <c r="N851" s="95">
        <f t="shared" si="80"/>
        <v>0</v>
      </c>
      <c r="O851" s="158">
        <f t="shared" si="76"/>
        <v>0</v>
      </c>
      <c r="P851" s="159">
        <f t="shared" si="77"/>
        <v>0</v>
      </c>
    </row>
    <row r="852" spans="1:16" ht="47.25" hidden="1" outlineLevel="1" x14ac:dyDescent="0.25">
      <c r="A852" s="29">
        <f t="shared" si="73"/>
        <v>31.11</v>
      </c>
      <c r="B852" s="65" t="str">
        <f t="shared" si="72"/>
        <v>RDBMS, SERVER, WORKSTATIONS, IN CON. ROOM WITH FURINITURE DOCUMENTATION, CAMERA &amp; ANALYTICS LICENSES</v>
      </c>
      <c r="C852" s="29" t="str">
        <f t="shared" si="82"/>
        <v>MERC/CAPEX/2018-19/066</v>
      </c>
      <c r="D852" s="68">
        <f t="shared" si="82"/>
        <v>43529</v>
      </c>
      <c r="E852" s="28">
        <f t="shared" si="82"/>
        <v>18.670000000000002</v>
      </c>
      <c r="F852" s="95">
        <f t="shared" si="74"/>
        <v>0</v>
      </c>
      <c r="G852" s="95">
        <f t="shared" si="75"/>
        <v>0</v>
      </c>
      <c r="H852" s="95">
        <f t="shared" si="78"/>
        <v>0</v>
      </c>
      <c r="I852" s="94">
        <f>'F4.2'!V179</f>
        <v>0</v>
      </c>
      <c r="J852" s="94">
        <f>'F4.2'!AP179</f>
        <v>0</v>
      </c>
      <c r="K852" s="95"/>
      <c r="L852" s="95"/>
      <c r="M852" s="128">
        <f t="shared" si="79"/>
        <v>0</v>
      </c>
      <c r="N852" s="95">
        <f t="shared" si="80"/>
        <v>0</v>
      </c>
      <c r="O852" s="158">
        <f t="shared" si="76"/>
        <v>0</v>
      </c>
      <c r="P852" s="159">
        <f t="shared" si="77"/>
        <v>0</v>
      </c>
    </row>
    <row r="853" spans="1:16" ht="15.75" hidden="1" outlineLevel="1" x14ac:dyDescent="0.25">
      <c r="A853" s="29">
        <f t="shared" si="73"/>
        <v>31.12</v>
      </c>
      <c r="B853" s="65" t="str">
        <f t="shared" si="72"/>
        <v>ADDITIONAL CIVIL WORK</v>
      </c>
      <c r="C853" s="29" t="str">
        <f t="shared" si="82"/>
        <v>MERC/CAPEX/2018-19/066</v>
      </c>
      <c r="D853" s="68">
        <f t="shared" si="82"/>
        <v>43529</v>
      </c>
      <c r="E853" s="28">
        <f t="shared" si="82"/>
        <v>3.93</v>
      </c>
      <c r="F853" s="95">
        <f t="shared" si="74"/>
        <v>0</v>
      </c>
      <c r="G853" s="95">
        <f t="shared" si="75"/>
        <v>0</v>
      </c>
      <c r="H853" s="95">
        <f t="shared" si="78"/>
        <v>0</v>
      </c>
      <c r="I853" s="94">
        <f>'F4.2'!V180</f>
        <v>0</v>
      </c>
      <c r="J853" s="94">
        <f>'F4.2'!AP180</f>
        <v>0</v>
      </c>
      <c r="K853" s="95"/>
      <c r="L853" s="95"/>
      <c r="M853" s="128">
        <f t="shared" si="79"/>
        <v>0</v>
      </c>
      <c r="N853" s="95">
        <f t="shared" si="80"/>
        <v>0</v>
      </c>
      <c r="O853" s="158">
        <f t="shared" si="76"/>
        <v>0</v>
      </c>
      <c r="P853" s="159">
        <f t="shared" si="77"/>
        <v>0</v>
      </c>
    </row>
    <row r="854" spans="1:16" ht="47.25" hidden="1" outlineLevel="1" x14ac:dyDescent="0.25">
      <c r="A854" s="25">
        <f t="shared" si="73"/>
        <v>32</v>
      </c>
      <c r="B854" s="26" t="str">
        <f t="shared" si="72"/>
        <v>Provision of VFD panel along with bypasses arrangement for HT/LT conveyors &amp; automation of control room at Coal Handling Plant-B</v>
      </c>
      <c r="C854" s="25" t="str">
        <f t="shared" si="82"/>
        <v>MERC/CAPEX/20182019/1240</v>
      </c>
      <c r="D854" s="139">
        <f t="shared" si="82"/>
        <v>43363</v>
      </c>
      <c r="E854" s="27">
        <f t="shared" si="82"/>
        <v>38.629999999999995</v>
      </c>
      <c r="F854" s="94">
        <f t="shared" si="74"/>
        <v>0</v>
      </c>
      <c r="G854" s="94">
        <f t="shared" si="75"/>
        <v>0</v>
      </c>
      <c r="H854" s="94">
        <f t="shared" si="78"/>
        <v>0</v>
      </c>
      <c r="I854" s="94">
        <f>'F4.2'!V181</f>
        <v>0</v>
      </c>
      <c r="J854" s="94">
        <f>'F4.2'!AP181</f>
        <v>0</v>
      </c>
      <c r="K854" s="94"/>
      <c r="L854" s="94"/>
      <c r="M854" s="94">
        <f t="shared" si="79"/>
        <v>0</v>
      </c>
      <c r="N854" s="94">
        <f t="shared" si="80"/>
        <v>0</v>
      </c>
      <c r="O854" s="158">
        <f t="shared" si="76"/>
        <v>0</v>
      </c>
      <c r="P854" s="159">
        <f t="shared" si="77"/>
        <v>0</v>
      </c>
    </row>
    <row r="855" spans="1:16" ht="47.25" hidden="1" outlineLevel="1" x14ac:dyDescent="0.25">
      <c r="A855" s="29">
        <f t="shared" si="73"/>
        <v>32.1</v>
      </c>
      <c r="B855" s="65" t="str">
        <f t="shared" si="72"/>
        <v>Procurement, Installation and commissioning of MV/LT VFD panel along with bypass arrangement for HT/LT Conveyors of CHP-B</v>
      </c>
      <c r="C855" s="29" t="str">
        <f t="shared" si="82"/>
        <v>MERC/CAPEX/20182019/1240</v>
      </c>
      <c r="D855" s="68">
        <f t="shared" si="82"/>
        <v>43363</v>
      </c>
      <c r="E855" s="28">
        <f t="shared" si="82"/>
        <v>32.56</v>
      </c>
      <c r="F855" s="95">
        <f t="shared" si="74"/>
        <v>29.213259999999998</v>
      </c>
      <c r="G855" s="95">
        <f t="shared" si="75"/>
        <v>0</v>
      </c>
      <c r="H855" s="95">
        <f t="shared" si="78"/>
        <v>29.213259999999998</v>
      </c>
      <c r="I855" s="94">
        <f>'F4.2'!V182</f>
        <v>-1.00193E-2</v>
      </c>
      <c r="J855" s="94">
        <f>'F4.2'!AP182</f>
        <v>1.71336</v>
      </c>
      <c r="K855" s="95"/>
      <c r="L855" s="95"/>
      <c r="M855" s="128">
        <f t="shared" si="79"/>
        <v>1.71336</v>
      </c>
      <c r="N855" s="95">
        <f t="shared" si="80"/>
        <v>27.489880699999997</v>
      </c>
      <c r="O855" s="158">
        <f t="shared" si="76"/>
        <v>1.71336</v>
      </c>
      <c r="P855" s="159">
        <f t="shared" si="77"/>
        <v>0</v>
      </c>
    </row>
    <row r="856" spans="1:16" ht="15.75" hidden="1" outlineLevel="1" x14ac:dyDescent="0.25">
      <c r="A856" s="29">
        <f t="shared" si="73"/>
        <v>32.200000000000003</v>
      </c>
      <c r="B856" s="65" t="str">
        <f t="shared" si="72"/>
        <v>Automation of Control Room of CHP-B Using PLC System</v>
      </c>
      <c r="C856" s="29" t="str">
        <f t="shared" si="82"/>
        <v>MERC/CAPEX/20182019/1240</v>
      </c>
      <c r="D856" s="68">
        <f t="shared" si="82"/>
        <v>43363</v>
      </c>
      <c r="E856" s="28">
        <f t="shared" si="82"/>
        <v>4.91</v>
      </c>
      <c r="F856" s="95">
        <f t="shared" si="74"/>
        <v>0</v>
      </c>
      <c r="G856" s="95">
        <f t="shared" si="75"/>
        <v>0</v>
      </c>
      <c r="H856" s="95">
        <f t="shared" si="78"/>
        <v>0</v>
      </c>
      <c r="I856" s="94">
        <f>'F4.2'!V183</f>
        <v>0</v>
      </c>
      <c r="J856" s="94">
        <f>'F4.2'!AP183</f>
        <v>0</v>
      </c>
      <c r="K856" s="95"/>
      <c r="L856" s="95"/>
      <c r="M856" s="128">
        <f t="shared" si="79"/>
        <v>0</v>
      </c>
      <c r="N856" s="95">
        <f t="shared" si="80"/>
        <v>0</v>
      </c>
      <c r="O856" s="158">
        <f t="shared" si="76"/>
        <v>0</v>
      </c>
      <c r="P856" s="159">
        <f t="shared" si="77"/>
        <v>0</v>
      </c>
    </row>
    <row r="857" spans="1:16" ht="15.75" hidden="1" outlineLevel="1" x14ac:dyDescent="0.25">
      <c r="A857" s="99">
        <f t="shared" si="73"/>
        <v>0</v>
      </c>
      <c r="B857" s="100" t="str">
        <f t="shared" si="72"/>
        <v>IDC</v>
      </c>
      <c r="C857" s="99" t="str">
        <f t="shared" si="82"/>
        <v>MERC/CAPEX/20182019/1240</v>
      </c>
      <c r="D857" s="103">
        <f t="shared" si="82"/>
        <v>43363</v>
      </c>
      <c r="E857" s="28">
        <f t="shared" si="82"/>
        <v>1.1599999999999999</v>
      </c>
      <c r="F857" s="95">
        <f t="shared" si="74"/>
        <v>0</v>
      </c>
      <c r="G857" s="95">
        <f t="shared" si="75"/>
        <v>0</v>
      </c>
      <c r="H857" s="95">
        <f t="shared" si="78"/>
        <v>0</v>
      </c>
      <c r="I857" s="94">
        <f>'F4.2'!V184</f>
        <v>0</v>
      </c>
      <c r="J857" s="94">
        <f>'F4.2'!AP184</f>
        <v>0</v>
      </c>
      <c r="K857" s="95"/>
      <c r="L857" s="95"/>
      <c r="M857" s="128">
        <f t="shared" si="79"/>
        <v>0</v>
      </c>
      <c r="N857" s="95">
        <f t="shared" si="80"/>
        <v>0</v>
      </c>
      <c r="O857" s="158">
        <f t="shared" si="76"/>
        <v>0</v>
      </c>
      <c r="P857" s="159">
        <f t="shared" si="77"/>
        <v>0</v>
      </c>
    </row>
    <row r="858" spans="1:16" ht="31.5" hidden="1" outlineLevel="1" x14ac:dyDescent="0.25">
      <c r="A858" s="25">
        <f t="shared" si="73"/>
        <v>33</v>
      </c>
      <c r="B858" s="26" t="str">
        <f t="shared" si="72"/>
        <v>Complete Track Renewal (CTR)/Renovation of existing Broad Gauge Railway Siding of 500MW Yard in CSTPS</v>
      </c>
      <c r="C858" s="25" t="str">
        <f t="shared" si="82"/>
        <v>MERC/CAPEX/2019-2020/362</v>
      </c>
      <c r="D858" s="139">
        <f t="shared" si="82"/>
        <v>43657</v>
      </c>
      <c r="E858" s="27">
        <f t="shared" si="82"/>
        <v>15.22025</v>
      </c>
      <c r="F858" s="94">
        <f t="shared" si="74"/>
        <v>0</v>
      </c>
      <c r="G858" s="94">
        <f t="shared" si="75"/>
        <v>0</v>
      </c>
      <c r="H858" s="94">
        <f t="shared" si="78"/>
        <v>0</v>
      </c>
      <c r="I858" s="94">
        <f>'F4.2'!V185</f>
        <v>0</v>
      </c>
      <c r="J858" s="94">
        <f>'F4.2'!AP185</f>
        <v>0</v>
      </c>
      <c r="K858" s="94"/>
      <c r="L858" s="94"/>
      <c r="M858" s="94">
        <f t="shared" si="79"/>
        <v>0</v>
      </c>
      <c r="N858" s="94">
        <f t="shared" si="80"/>
        <v>0</v>
      </c>
      <c r="O858" s="158">
        <f t="shared" si="76"/>
        <v>0</v>
      </c>
      <c r="P858" s="159">
        <f t="shared" si="77"/>
        <v>0</v>
      </c>
    </row>
    <row r="859" spans="1:16" ht="31.5" hidden="1" outlineLevel="1" x14ac:dyDescent="0.25">
      <c r="A859" s="29">
        <f t="shared" si="73"/>
        <v>33.1</v>
      </c>
      <c r="B859" s="65" t="str">
        <f t="shared" si="72"/>
        <v>Complete Track Renewal (CTR)/Renovation of existing Broad Gauge Railway Siding of 500MW Yard in CSTPS</v>
      </c>
      <c r="C859" s="29" t="str">
        <f t="shared" si="82"/>
        <v>MERC/CAPEX/2019-2020/362</v>
      </c>
      <c r="D859" s="68">
        <f t="shared" si="82"/>
        <v>43657</v>
      </c>
      <c r="E859" s="28">
        <f t="shared" si="82"/>
        <v>14.20025</v>
      </c>
      <c r="F859" s="95">
        <f t="shared" si="74"/>
        <v>0</v>
      </c>
      <c r="G859" s="95">
        <f t="shared" si="75"/>
        <v>0</v>
      </c>
      <c r="H859" s="95">
        <f t="shared" si="78"/>
        <v>0</v>
      </c>
      <c r="I859" s="94">
        <f>'F4.2'!V186</f>
        <v>1.464883969</v>
      </c>
      <c r="J859" s="94">
        <f>'F4.2'!AP186</f>
        <v>0</v>
      </c>
      <c r="K859" s="95"/>
      <c r="L859" s="95"/>
      <c r="M859" s="128">
        <f t="shared" si="79"/>
        <v>0</v>
      </c>
      <c r="N859" s="95">
        <f t="shared" si="80"/>
        <v>1.464883969</v>
      </c>
      <c r="O859" s="158">
        <f t="shared" si="76"/>
        <v>0</v>
      </c>
      <c r="P859" s="159">
        <f t="shared" si="77"/>
        <v>0</v>
      </c>
    </row>
    <row r="860" spans="1:16" ht="15.75" hidden="1" outlineLevel="1" x14ac:dyDescent="0.25">
      <c r="A860" s="99">
        <f t="shared" si="73"/>
        <v>0</v>
      </c>
      <c r="B860" s="100" t="str">
        <f t="shared" si="72"/>
        <v>IDC</v>
      </c>
      <c r="C860" s="99" t="str">
        <f t="shared" ref="C860:E879" si="83">C190</f>
        <v>MERC/CAPEX/2019-2020/362</v>
      </c>
      <c r="D860" s="103">
        <f t="shared" si="83"/>
        <v>43657</v>
      </c>
      <c r="E860" s="28">
        <f t="shared" si="83"/>
        <v>1.02</v>
      </c>
      <c r="F860" s="95">
        <f t="shared" si="74"/>
        <v>0</v>
      </c>
      <c r="G860" s="95">
        <f t="shared" si="75"/>
        <v>0</v>
      </c>
      <c r="H860" s="95">
        <f t="shared" si="78"/>
        <v>0</v>
      </c>
      <c r="I860" s="94">
        <f>'F4.2'!V187</f>
        <v>0</v>
      </c>
      <c r="J860" s="94">
        <f>'F4.2'!AP187</f>
        <v>0</v>
      </c>
      <c r="K860" s="95"/>
      <c r="L860" s="95"/>
      <c r="M860" s="128">
        <f t="shared" si="79"/>
        <v>0</v>
      </c>
      <c r="N860" s="95">
        <f t="shared" si="80"/>
        <v>0</v>
      </c>
      <c r="O860" s="158">
        <f t="shared" si="76"/>
        <v>0</v>
      </c>
      <c r="P860" s="159">
        <f t="shared" si="77"/>
        <v>0</v>
      </c>
    </row>
    <row r="861" spans="1:16" ht="31.5" hidden="1" outlineLevel="1" x14ac:dyDescent="0.25">
      <c r="A861" s="25">
        <f t="shared" si="73"/>
        <v>34</v>
      </c>
      <c r="B861" s="26" t="str">
        <f t="shared" si="72"/>
        <v>Procurement of Spare Generator Rotor along with one set of Bearings for Unit # 5, 6 &amp; 7 CSTPS, Chandrapur</v>
      </c>
      <c r="C861" s="25" t="str">
        <f t="shared" si="83"/>
        <v>MERC/CAPEX/2019-2020/129</v>
      </c>
      <c r="D861" s="139">
        <f t="shared" si="83"/>
        <v>43588</v>
      </c>
      <c r="E861" s="27">
        <f t="shared" si="83"/>
        <v>41.469115199999997</v>
      </c>
      <c r="F861" s="94">
        <f t="shared" si="74"/>
        <v>0</v>
      </c>
      <c r="G861" s="94">
        <f t="shared" si="75"/>
        <v>0</v>
      </c>
      <c r="H861" s="94">
        <f t="shared" si="78"/>
        <v>0</v>
      </c>
      <c r="I861" s="94">
        <f>'F4.2'!V188</f>
        <v>0</v>
      </c>
      <c r="J861" s="94">
        <f>'F4.2'!AP188</f>
        <v>0</v>
      </c>
      <c r="K861" s="94"/>
      <c r="L861" s="94"/>
      <c r="M861" s="94">
        <f t="shared" si="79"/>
        <v>0</v>
      </c>
      <c r="N861" s="94">
        <f t="shared" si="80"/>
        <v>0</v>
      </c>
      <c r="O861" s="158">
        <f t="shared" si="76"/>
        <v>0</v>
      </c>
      <c r="P861" s="159">
        <f t="shared" si="77"/>
        <v>0</v>
      </c>
    </row>
    <row r="862" spans="1:16" ht="47.25" hidden="1" outlineLevel="1" x14ac:dyDescent="0.25">
      <c r="A862" s="29">
        <f t="shared" si="73"/>
        <v>34.1</v>
      </c>
      <c r="B862" s="65" t="str">
        <f t="shared" si="72"/>
        <v xml:space="preserve">Generator Rotor suitable for THDF 115/59
One Set of Bearings (Comprising of 2 nos. of bearings)
</v>
      </c>
      <c r="C862" s="29" t="str">
        <f t="shared" si="83"/>
        <v>MERC/CAPEX/2019-2020/129</v>
      </c>
      <c r="D862" s="68">
        <f t="shared" si="83"/>
        <v>43588</v>
      </c>
      <c r="E862" s="28">
        <f t="shared" si="83"/>
        <v>40.359115199999998</v>
      </c>
      <c r="F862" s="95">
        <f t="shared" si="74"/>
        <v>42.189589900000001</v>
      </c>
      <c r="G862" s="95">
        <f t="shared" si="75"/>
        <v>42.189589900000001</v>
      </c>
      <c r="H862" s="95">
        <f t="shared" si="78"/>
        <v>0</v>
      </c>
      <c r="I862" s="94">
        <f>'F4.2'!V189</f>
        <v>0</v>
      </c>
      <c r="J862" s="94">
        <f>'F4.2'!AP189</f>
        <v>0</v>
      </c>
      <c r="K862" s="95"/>
      <c r="L862" s="95"/>
      <c r="M862" s="128">
        <f t="shared" si="79"/>
        <v>0</v>
      </c>
      <c r="N862" s="95">
        <f t="shared" si="80"/>
        <v>0</v>
      </c>
      <c r="O862" s="158">
        <f t="shared" si="76"/>
        <v>0</v>
      </c>
      <c r="P862" s="159">
        <f t="shared" si="77"/>
        <v>0</v>
      </c>
    </row>
    <row r="863" spans="1:16" ht="15.75" hidden="1" outlineLevel="1" x14ac:dyDescent="0.25">
      <c r="A863" s="99">
        <f t="shared" si="73"/>
        <v>0</v>
      </c>
      <c r="B863" s="100" t="str">
        <f t="shared" si="72"/>
        <v>IDC</v>
      </c>
      <c r="C863" s="99" t="str">
        <f t="shared" si="83"/>
        <v>MERC/CAPEX/2019-2020/129</v>
      </c>
      <c r="D863" s="103">
        <f t="shared" si="83"/>
        <v>43588</v>
      </c>
      <c r="E863" s="28">
        <f t="shared" si="83"/>
        <v>1.1100000000000001</v>
      </c>
      <c r="F863" s="95">
        <f t="shared" si="74"/>
        <v>0</v>
      </c>
      <c r="G863" s="95">
        <f t="shared" si="75"/>
        <v>0</v>
      </c>
      <c r="H863" s="95">
        <f t="shared" si="78"/>
        <v>0</v>
      </c>
      <c r="I863" s="94">
        <f>'F4.2'!V190</f>
        <v>0</v>
      </c>
      <c r="J863" s="94">
        <f>'F4.2'!AP190</f>
        <v>0</v>
      </c>
      <c r="K863" s="95"/>
      <c r="L863" s="95"/>
      <c r="M863" s="128">
        <f t="shared" si="79"/>
        <v>0</v>
      </c>
      <c r="N863" s="95">
        <f t="shared" si="80"/>
        <v>0</v>
      </c>
      <c r="O863" s="158">
        <f t="shared" si="76"/>
        <v>0</v>
      </c>
      <c r="P863" s="159">
        <f t="shared" si="77"/>
        <v>0</v>
      </c>
    </row>
    <row r="864" spans="1:16" ht="31.5" hidden="1" outlineLevel="1" x14ac:dyDescent="0.25">
      <c r="A864" s="106">
        <f t="shared" si="73"/>
        <v>35</v>
      </c>
      <c r="B864" s="107" t="str">
        <f t="shared" si="72"/>
        <v>Procurement of 2 NOS. OF 3100 HP, WDG-3A Locomotives for CSTPS, Chandrapur</v>
      </c>
      <c r="C864" s="25" t="str">
        <f t="shared" si="83"/>
        <v>MERC/CAPEX/2019-2020/1214</v>
      </c>
      <c r="D864" s="139">
        <f t="shared" si="83"/>
        <v>43822</v>
      </c>
      <c r="E864" s="27">
        <f t="shared" si="83"/>
        <v>22.05</v>
      </c>
      <c r="F864" s="94">
        <f t="shared" si="74"/>
        <v>0</v>
      </c>
      <c r="G864" s="94">
        <f t="shared" si="75"/>
        <v>0</v>
      </c>
      <c r="H864" s="94">
        <f t="shared" si="78"/>
        <v>0</v>
      </c>
      <c r="I864" s="94">
        <f>'F4.2'!V191</f>
        <v>0</v>
      </c>
      <c r="J864" s="94">
        <f>'F4.2'!AP191</f>
        <v>0</v>
      </c>
      <c r="K864" s="94"/>
      <c r="L864" s="94"/>
      <c r="M864" s="94">
        <f t="shared" si="79"/>
        <v>0</v>
      </c>
      <c r="N864" s="94">
        <f t="shared" si="80"/>
        <v>0</v>
      </c>
      <c r="O864" s="158">
        <f t="shared" si="76"/>
        <v>0</v>
      </c>
      <c r="P864" s="159">
        <f t="shared" si="77"/>
        <v>0</v>
      </c>
    </row>
    <row r="865" spans="1:16" ht="31.5" hidden="1" outlineLevel="1" x14ac:dyDescent="0.25">
      <c r="A865" s="99">
        <f t="shared" si="73"/>
        <v>35.1</v>
      </c>
      <c r="B865" s="100" t="str">
        <f t="shared" si="72"/>
        <v>Procurement of 2 NOS. OF 3100 HP, WDG-3A Locomotives for CSTPS, Chandrapur</v>
      </c>
      <c r="C865" s="29" t="str">
        <f t="shared" si="83"/>
        <v>MERC/CAPEX/2019-2020/1214</v>
      </c>
      <c r="D865" s="68">
        <f t="shared" si="83"/>
        <v>43822</v>
      </c>
      <c r="E865" s="27">
        <f t="shared" si="83"/>
        <v>21.66</v>
      </c>
      <c r="F865" s="94">
        <f t="shared" si="74"/>
        <v>22.854784800000001</v>
      </c>
      <c r="G865" s="94">
        <f t="shared" si="75"/>
        <v>22.854784800000001</v>
      </c>
      <c r="H865" s="94">
        <f>F865-G865</f>
        <v>0</v>
      </c>
      <c r="I865" s="94">
        <f>'F4.2'!V192</f>
        <v>0</v>
      </c>
      <c r="J865" s="94">
        <f>'F4.2'!AP192</f>
        <v>0</v>
      </c>
      <c r="K865" s="94"/>
      <c r="L865" s="94"/>
      <c r="M865" s="94">
        <f>SUM(J865:L865)</f>
        <v>0</v>
      </c>
      <c r="N865" s="94">
        <f>H865+I865-M865</f>
        <v>0</v>
      </c>
      <c r="O865" s="158">
        <f t="shared" si="76"/>
        <v>0</v>
      </c>
      <c r="P865" s="159">
        <f t="shared" si="77"/>
        <v>0</v>
      </c>
    </row>
    <row r="866" spans="1:16" ht="15.75" hidden="1" outlineLevel="1" x14ac:dyDescent="0.25">
      <c r="A866" s="99">
        <f t="shared" si="73"/>
        <v>0</v>
      </c>
      <c r="B866" s="100" t="str">
        <f t="shared" si="72"/>
        <v>IDC</v>
      </c>
      <c r="C866" s="99" t="str">
        <f t="shared" si="83"/>
        <v>MERC/CAPEX/2019-2020/1214</v>
      </c>
      <c r="D866" s="103">
        <f t="shared" si="83"/>
        <v>43822</v>
      </c>
      <c r="E866" s="28">
        <f t="shared" si="83"/>
        <v>0.39</v>
      </c>
      <c r="F866" s="95">
        <f t="shared" si="74"/>
        <v>0</v>
      </c>
      <c r="G866" s="95">
        <f t="shared" si="75"/>
        <v>0</v>
      </c>
      <c r="H866" s="95">
        <f t="shared" si="78"/>
        <v>0</v>
      </c>
      <c r="I866" s="94">
        <f>'F4.2'!V193</f>
        <v>0</v>
      </c>
      <c r="J866" s="94">
        <f>'F4.2'!AP193</f>
        <v>0</v>
      </c>
      <c r="K866" s="95"/>
      <c r="L866" s="95"/>
      <c r="M866" s="128">
        <f t="shared" si="79"/>
        <v>0</v>
      </c>
      <c r="N866" s="95">
        <f t="shared" si="80"/>
        <v>0</v>
      </c>
      <c r="O866" s="158">
        <f t="shared" si="76"/>
        <v>0</v>
      </c>
      <c r="P866" s="159">
        <f t="shared" si="77"/>
        <v>0</v>
      </c>
    </row>
    <row r="867" spans="1:16" ht="47.25" hidden="1" outlineLevel="1" x14ac:dyDescent="0.25">
      <c r="A867" s="25">
        <f t="shared" si="73"/>
        <v>36</v>
      </c>
      <c r="B867" s="26" t="str">
        <f t="shared" si="72"/>
        <v>Replacement of 220 V Station Battery Sets &amp; UPS Battery Sets of Unit# 5 &amp; 6 and 24 V G1 G2 Battery sets of Unit# 5, 6 &amp; 7 for 500MW Stage-III CSTPS.</v>
      </c>
      <c r="C867" s="25" t="str">
        <f t="shared" si="83"/>
        <v>MERC/CAPEX/2020-2021/WFH/SBR/32</v>
      </c>
      <c r="D867" s="139">
        <f t="shared" si="83"/>
        <v>44104</v>
      </c>
      <c r="E867" s="27">
        <f t="shared" si="83"/>
        <v>18.559999999999999</v>
      </c>
      <c r="F867" s="94">
        <f t="shared" si="74"/>
        <v>0</v>
      </c>
      <c r="G867" s="94">
        <f t="shared" si="75"/>
        <v>0</v>
      </c>
      <c r="H867" s="94">
        <f t="shared" si="78"/>
        <v>0</v>
      </c>
      <c r="I867" s="94">
        <f>'F4.2'!V194</f>
        <v>0</v>
      </c>
      <c r="J867" s="94">
        <f>'F4.2'!AP194</f>
        <v>0</v>
      </c>
      <c r="K867" s="94"/>
      <c r="L867" s="94"/>
      <c r="M867" s="94">
        <f t="shared" si="79"/>
        <v>0</v>
      </c>
      <c r="N867" s="94">
        <f t="shared" si="80"/>
        <v>0</v>
      </c>
      <c r="O867" s="158">
        <f t="shared" si="76"/>
        <v>0</v>
      </c>
      <c r="P867" s="159">
        <f t="shared" si="77"/>
        <v>0</v>
      </c>
    </row>
    <row r="868" spans="1:16" ht="47.25" hidden="1" outlineLevel="1" x14ac:dyDescent="0.25">
      <c r="A868" s="29">
        <f t="shared" si="73"/>
        <v>36.1</v>
      </c>
      <c r="B868" s="65" t="str">
        <f t="shared" si="72"/>
        <v>Replacement of 220 V Station Battery Sets &amp; UPS Battery Sets of Unit# 5 &amp; 6 and 24 V G1 G2 Battery sets of Unit# 5, 6 &amp; 7 for 500MW Stage-III, CSTPS.</v>
      </c>
      <c r="C868" s="29" t="str">
        <f t="shared" si="83"/>
        <v>MERC/CAPEX/2020-2021/WFH/SBR/32</v>
      </c>
      <c r="D868" s="68">
        <f t="shared" si="83"/>
        <v>44104</v>
      </c>
      <c r="E868" s="28">
        <f t="shared" si="83"/>
        <v>18.32</v>
      </c>
      <c r="F868" s="95">
        <f t="shared" si="74"/>
        <v>16.224425572000001</v>
      </c>
      <c r="G868" s="95">
        <f t="shared" si="75"/>
        <v>16.224425572000001</v>
      </c>
      <c r="H868" s="95">
        <f t="shared" si="78"/>
        <v>0</v>
      </c>
      <c r="I868" s="94">
        <f>'F4.2'!V195</f>
        <v>0.54561590000000004</v>
      </c>
      <c r="J868" s="94">
        <f>'F4.2'!AP195</f>
        <v>0</v>
      </c>
      <c r="K868" s="95"/>
      <c r="L868" s="95"/>
      <c r="M868" s="128">
        <f t="shared" si="79"/>
        <v>0</v>
      </c>
      <c r="N868" s="95">
        <f t="shared" si="80"/>
        <v>0.54561590000000004</v>
      </c>
      <c r="O868" s="158">
        <f t="shared" ref="O868:O956" si="84">MAX(0,IF(M868=0,0,IF(G868+M868&lt;E868,M868,E868-G868)))</f>
        <v>0</v>
      </c>
      <c r="P868" s="159">
        <f t="shared" ref="P868:P956" si="85">M868-O868</f>
        <v>0</v>
      </c>
    </row>
    <row r="869" spans="1:16" ht="31.5" hidden="1" outlineLevel="1" x14ac:dyDescent="0.25">
      <c r="A869" s="99">
        <f t="shared" si="73"/>
        <v>0</v>
      </c>
      <c r="B869" s="100" t="str">
        <f t="shared" si="72"/>
        <v>IDC</v>
      </c>
      <c r="C869" s="99" t="str">
        <f t="shared" si="83"/>
        <v>MERC/CAPEX/2020-2021/WFH/SBR/32</v>
      </c>
      <c r="D869" s="103">
        <f t="shared" si="83"/>
        <v>44104</v>
      </c>
      <c r="E869" s="28">
        <f t="shared" si="83"/>
        <v>0.24</v>
      </c>
      <c r="F869" s="95">
        <f t="shared" si="74"/>
        <v>0</v>
      </c>
      <c r="G869" s="95">
        <f t="shared" si="75"/>
        <v>0</v>
      </c>
      <c r="H869" s="95">
        <f t="shared" ref="H869:H957" si="86">F869-G869</f>
        <v>0</v>
      </c>
      <c r="I869" s="94">
        <f>'F4.2'!V196</f>
        <v>0</v>
      </c>
      <c r="J869" s="94">
        <f>'F4.2'!AP196</f>
        <v>0</v>
      </c>
      <c r="K869" s="95"/>
      <c r="L869" s="95"/>
      <c r="M869" s="128">
        <f t="shared" ref="M869:M957" si="87">SUM(J869:L869)</f>
        <v>0</v>
      </c>
      <c r="N869" s="95">
        <f t="shared" ref="N869:N957" si="88">H869+I869-M869</f>
        <v>0</v>
      </c>
      <c r="O869" s="158">
        <f t="shared" si="84"/>
        <v>0</v>
      </c>
      <c r="P869" s="159">
        <f t="shared" si="85"/>
        <v>0</v>
      </c>
    </row>
    <row r="870" spans="1:16" ht="47.25" hidden="1" outlineLevel="1" x14ac:dyDescent="0.25">
      <c r="A870" s="25">
        <f t="shared" si="73"/>
        <v>37</v>
      </c>
      <c r="B870" s="26" t="str">
        <f t="shared" ref="B870:B933" si="89">B200</f>
        <v>Flue Gas Desulphurization (FGD) System for 500 MW UnitS (Total 8 Nos) of MSPGCL
(Chandrapur Unit # 5-7)</v>
      </c>
      <c r="C870" s="25" t="str">
        <f t="shared" si="83"/>
        <v>MERC/CAPEX/2020-2021/WFH/SBR/43</v>
      </c>
      <c r="D870" s="139">
        <f t="shared" si="83"/>
        <v>44179</v>
      </c>
      <c r="E870" s="27">
        <f t="shared" si="83"/>
        <v>656.25</v>
      </c>
      <c r="F870" s="94">
        <f t="shared" si="74"/>
        <v>0</v>
      </c>
      <c r="G870" s="94">
        <f t="shared" si="75"/>
        <v>0</v>
      </c>
      <c r="H870" s="94">
        <f t="shared" si="86"/>
        <v>0</v>
      </c>
      <c r="I870" s="94">
        <f>'F4.2'!V197</f>
        <v>0</v>
      </c>
      <c r="J870" s="94">
        <f>'F4.2'!AP197</f>
        <v>0</v>
      </c>
      <c r="K870" s="94"/>
      <c r="L870" s="94"/>
      <c r="M870" s="94">
        <f t="shared" si="87"/>
        <v>0</v>
      </c>
      <c r="N870" s="94">
        <f t="shared" si="88"/>
        <v>0</v>
      </c>
      <c r="O870" s="158">
        <f t="shared" si="84"/>
        <v>0</v>
      </c>
      <c r="P870" s="159">
        <f t="shared" si="85"/>
        <v>0</v>
      </c>
    </row>
    <row r="871" spans="1:16" ht="47.25" hidden="1" outlineLevel="1" x14ac:dyDescent="0.25">
      <c r="A871" s="29">
        <f t="shared" si="73"/>
        <v>37.1</v>
      </c>
      <c r="B871" s="65" t="str">
        <f t="shared" si="89"/>
        <v>Flue Gas Desulphurization (FGD) System for 500 MW UnitS (Total 8 Nos) of MSPGCL
(Chandrapur Unit # 5-7)</v>
      </c>
      <c r="C871" s="29" t="str">
        <f t="shared" si="83"/>
        <v>MERC/CAPEX/2020-2021/WFH/SBR/43</v>
      </c>
      <c r="D871" s="68">
        <f t="shared" si="83"/>
        <v>44179</v>
      </c>
      <c r="E871" s="28">
        <f t="shared" si="83"/>
        <v>602.58000000000004</v>
      </c>
      <c r="F871" s="95">
        <f t="shared" si="74"/>
        <v>0</v>
      </c>
      <c r="G871" s="95">
        <f t="shared" si="75"/>
        <v>0</v>
      </c>
      <c r="H871" s="95">
        <f t="shared" si="86"/>
        <v>0</v>
      </c>
      <c r="I871" s="94">
        <f>'F4.2'!V198</f>
        <v>0</v>
      </c>
      <c r="J871" s="94">
        <f>'F4.2'!AP198</f>
        <v>0</v>
      </c>
      <c r="K871" s="95"/>
      <c r="L871" s="95"/>
      <c r="M871" s="128">
        <f t="shared" si="87"/>
        <v>0</v>
      </c>
      <c r="N871" s="95">
        <f t="shared" si="88"/>
        <v>0</v>
      </c>
      <c r="O871" s="158">
        <f t="shared" si="84"/>
        <v>0</v>
      </c>
      <c r="P871" s="159">
        <f t="shared" si="85"/>
        <v>0</v>
      </c>
    </row>
    <row r="872" spans="1:16" ht="31.5" hidden="1" outlineLevel="1" x14ac:dyDescent="0.25">
      <c r="A872" s="29">
        <f t="shared" ref="A872:A935" si="90">A202</f>
        <v>0</v>
      </c>
      <c r="B872" s="65" t="str">
        <f t="shared" si="89"/>
        <v>IDC</v>
      </c>
      <c r="C872" s="29" t="str">
        <f t="shared" si="83"/>
        <v>MERC/CAPEX/2020-2021/WFH/SBR/43</v>
      </c>
      <c r="D872" s="68">
        <f t="shared" si="83"/>
        <v>44179</v>
      </c>
      <c r="E872" s="28">
        <f t="shared" si="83"/>
        <v>53.67</v>
      </c>
      <c r="F872" s="95">
        <f t="shared" ref="F872:F935" si="91">F202+I202</f>
        <v>0</v>
      </c>
      <c r="G872" s="95">
        <f t="shared" ref="G872:G935" si="92">G202+M202</f>
        <v>0</v>
      </c>
      <c r="H872" s="95">
        <f t="shared" si="86"/>
        <v>0</v>
      </c>
      <c r="I872" s="94">
        <f>'F4.2'!V199</f>
        <v>0</v>
      </c>
      <c r="J872" s="94">
        <f>'F4.2'!AP199</f>
        <v>0</v>
      </c>
      <c r="K872" s="95"/>
      <c r="L872" s="95"/>
      <c r="M872" s="128">
        <f t="shared" si="87"/>
        <v>0</v>
      </c>
      <c r="N872" s="95">
        <f t="shared" si="88"/>
        <v>0</v>
      </c>
      <c r="O872" s="158">
        <f t="shared" si="84"/>
        <v>0</v>
      </c>
      <c r="P872" s="159">
        <f t="shared" si="85"/>
        <v>0</v>
      </c>
    </row>
    <row r="873" spans="1:16" ht="31.5" hidden="1" outlineLevel="1" x14ac:dyDescent="0.25">
      <c r="A873" s="25">
        <f t="shared" si="90"/>
        <v>38</v>
      </c>
      <c r="B873" s="26" t="str">
        <f t="shared" si="89"/>
        <v>Replacement of ECO and LTSH coils to Unit-4 Chandrapur (Parli DPR)</v>
      </c>
      <c r="C873" s="25" t="str">
        <f t="shared" si="83"/>
        <v xml:space="preserve">MERC/TECH1/CAPEX/20142015/01526 </v>
      </c>
      <c r="D873" s="188">
        <f t="shared" si="83"/>
        <v>42033</v>
      </c>
      <c r="E873" s="27">
        <f t="shared" si="83"/>
        <v>10</v>
      </c>
      <c r="F873" s="94">
        <f t="shared" si="91"/>
        <v>0</v>
      </c>
      <c r="G873" s="94">
        <f t="shared" si="92"/>
        <v>0</v>
      </c>
      <c r="H873" s="94">
        <f t="shared" si="86"/>
        <v>0</v>
      </c>
      <c r="I873" s="94">
        <f>'F4.2'!V200</f>
        <v>0</v>
      </c>
      <c r="J873" s="94">
        <f>'F4.2'!AP200</f>
        <v>0</v>
      </c>
      <c r="K873" s="94"/>
      <c r="L873" s="94"/>
      <c r="M873" s="94">
        <f t="shared" si="87"/>
        <v>0</v>
      </c>
      <c r="N873" s="94">
        <f t="shared" si="88"/>
        <v>0</v>
      </c>
      <c r="O873" s="158">
        <f t="shared" si="84"/>
        <v>0</v>
      </c>
      <c r="P873" s="159">
        <f t="shared" si="85"/>
        <v>0</v>
      </c>
    </row>
    <row r="874" spans="1:16" ht="31.5" hidden="1" outlineLevel="1" x14ac:dyDescent="0.25">
      <c r="A874" s="29">
        <f t="shared" si="90"/>
        <v>0</v>
      </c>
      <c r="B874" s="169" t="str">
        <f t="shared" si="89"/>
        <v>Replacement of ECO and LTSH coils to Unit-4 Chandrapur</v>
      </c>
      <c r="C874" s="168" t="str">
        <f t="shared" si="83"/>
        <v xml:space="preserve">MERC/TECH1/CAPEX/20142015/01526 </v>
      </c>
      <c r="D874" s="170">
        <f t="shared" si="83"/>
        <v>42033</v>
      </c>
      <c r="E874" s="28">
        <f t="shared" si="83"/>
        <v>9.4</v>
      </c>
      <c r="F874" s="95">
        <f t="shared" si="91"/>
        <v>0</v>
      </c>
      <c r="G874" s="95">
        <f t="shared" si="92"/>
        <v>0</v>
      </c>
      <c r="H874" s="95">
        <f t="shared" si="86"/>
        <v>0</v>
      </c>
      <c r="I874" s="94">
        <f>'F4.2'!V201</f>
        <v>9.3998608000000008</v>
      </c>
      <c r="J874" s="94">
        <f>'F4.2'!AP201</f>
        <v>9.3998608000000008</v>
      </c>
      <c r="K874" s="95"/>
      <c r="L874" s="95"/>
      <c r="M874" s="128">
        <f t="shared" si="87"/>
        <v>9.3998608000000008</v>
      </c>
      <c r="N874" s="95">
        <f t="shared" si="88"/>
        <v>0</v>
      </c>
      <c r="O874" s="158">
        <f t="shared" si="84"/>
        <v>9.3998608000000008</v>
      </c>
      <c r="P874" s="159">
        <f t="shared" si="85"/>
        <v>0</v>
      </c>
    </row>
    <row r="875" spans="1:16" ht="31.5" hidden="1" outlineLevel="1" x14ac:dyDescent="0.25">
      <c r="A875" s="29">
        <f t="shared" si="90"/>
        <v>0</v>
      </c>
      <c r="B875" s="169" t="str">
        <f t="shared" si="89"/>
        <v>IDC</v>
      </c>
      <c r="C875" s="168" t="str">
        <f t="shared" si="83"/>
        <v xml:space="preserve">MERC/TECH1/CAPEX/20142015/01526 </v>
      </c>
      <c r="D875" s="170">
        <f t="shared" si="83"/>
        <v>42033</v>
      </c>
      <c r="E875" s="28">
        <f t="shared" si="83"/>
        <v>0.6</v>
      </c>
      <c r="F875" s="95">
        <f t="shared" si="91"/>
        <v>0</v>
      </c>
      <c r="G875" s="95">
        <f t="shared" si="92"/>
        <v>0</v>
      </c>
      <c r="H875" s="95">
        <f t="shared" si="86"/>
        <v>0</v>
      </c>
      <c r="I875" s="94">
        <f>'F4.2'!V202</f>
        <v>0</v>
      </c>
      <c r="J875" s="94">
        <f>'F4.2'!AP202</f>
        <v>0</v>
      </c>
      <c r="K875" s="95"/>
      <c r="L875" s="95"/>
      <c r="M875" s="128">
        <f t="shared" si="87"/>
        <v>0</v>
      </c>
      <c r="N875" s="95">
        <f t="shared" si="88"/>
        <v>0</v>
      </c>
      <c r="O875" s="158">
        <f t="shared" si="84"/>
        <v>0</v>
      </c>
      <c r="P875" s="159">
        <f t="shared" si="85"/>
        <v>0</v>
      </c>
    </row>
    <row r="876" spans="1:16" ht="31.5" hidden="1" outlineLevel="1" x14ac:dyDescent="0.25">
      <c r="A876" s="25">
        <f t="shared" si="90"/>
        <v>39</v>
      </c>
      <c r="B876" s="26" t="str">
        <f t="shared" si="89"/>
        <v>Supply of complete gear box assembly for XRP-1043 coal mill at U-5 &amp;  U-6 for FY 2019-20 &amp; FY 20-21 at CSTPS, Chandrapur</v>
      </c>
      <c r="C876" s="25" t="str">
        <f t="shared" si="83"/>
        <v>MERC/CAPEX/2020-2021/WFH/SBR/05</v>
      </c>
      <c r="D876" s="139">
        <f t="shared" si="83"/>
        <v>44335</v>
      </c>
      <c r="E876" s="27">
        <f t="shared" si="83"/>
        <v>21.53</v>
      </c>
      <c r="F876" s="94">
        <f t="shared" si="91"/>
        <v>0</v>
      </c>
      <c r="G876" s="94">
        <f t="shared" si="92"/>
        <v>0</v>
      </c>
      <c r="H876" s="94">
        <f t="shared" si="86"/>
        <v>0</v>
      </c>
      <c r="I876" s="94">
        <f>'F4.2'!V203</f>
        <v>0</v>
      </c>
      <c r="J876" s="94">
        <f>'F4.2'!AP203</f>
        <v>0</v>
      </c>
      <c r="K876" s="94"/>
      <c r="L876" s="94"/>
      <c r="M876" s="94">
        <f t="shared" si="87"/>
        <v>0</v>
      </c>
      <c r="N876" s="94">
        <f t="shared" si="88"/>
        <v>0</v>
      </c>
      <c r="O876" s="158">
        <f t="shared" si="84"/>
        <v>0</v>
      </c>
      <c r="P876" s="159">
        <f t="shared" si="85"/>
        <v>0</v>
      </c>
    </row>
    <row r="877" spans="1:16" ht="78.75" hidden="1" outlineLevel="1" x14ac:dyDescent="0.25">
      <c r="A877" s="29">
        <f t="shared" si="90"/>
        <v>39.1</v>
      </c>
      <c r="B877" s="65" t="str">
        <f t="shared" si="89"/>
        <v>Supply of complete gear box assembly for XRP-1043coal mill unit
5&amp;6and complete lub oil system of XRP-1043Coal Mill in Unit-5&amp;6.
(Qty. 02 nos. one for each unit)</v>
      </c>
      <c r="C877" s="29" t="str">
        <f t="shared" si="83"/>
        <v>MERC/CAPEX/2020-2021/WFH/SBR/05</v>
      </c>
      <c r="D877" s="68">
        <f t="shared" si="83"/>
        <v>44335</v>
      </c>
      <c r="E877" s="28">
        <f t="shared" si="83"/>
        <v>21.02</v>
      </c>
      <c r="F877" s="95">
        <f t="shared" si="91"/>
        <v>0</v>
      </c>
      <c r="G877" s="95">
        <f t="shared" si="92"/>
        <v>0</v>
      </c>
      <c r="H877" s="95">
        <f t="shared" si="86"/>
        <v>0</v>
      </c>
      <c r="I877" s="94">
        <f>'F4.2'!V204</f>
        <v>9.9520900000000001</v>
      </c>
      <c r="J877" s="94">
        <f>'F4.2'!AP204</f>
        <v>9.9520900000000001</v>
      </c>
      <c r="K877" s="95"/>
      <c r="L877" s="95"/>
      <c r="M877" s="128">
        <f t="shared" si="87"/>
        <v>9.9520900000000001</v>
      </c>
      <c r="N877" s="95">
        <f t="shared" si="88"/>
        <v>0</v>
      </c>
      <c r="O877" s="158">
        <f t="shared" si="84"/>
        <v>9.9520900000000001</v>
      </c>
      <c r="P877" s="159">
        <f t="shared" si="85"/>
        <v>0</v>
      </c>
    </row>
    <row r="878" spans="1:16" ht="31.5" hidden="1" outlineLevel="1" x14ac:dyDescent="0.25">
      <c r="A878" s="29">
        <f t="shared" si="90"/>
        <v>0</v>
      </c>
      <c r="B878" s="65" t="str">
        <f t="shared" si="89"/>
        <v>IDC</v>
      </c>
      <c r="C878" s="29" t="str">
        <f t="shared" si="83"/>
        <v>MERC/CAPEX/2020-2021/WFH/SBR/05</v>
      </c>
      <c r="D878" s="68">
        <f t="shared" si="83"/>
        <v>44335</v>
      </c>
      <c r="E878" s="28">
        <f t="shared" si="83"/>
        <v>0.51</v>
      </c>
      <c r="F878" s="95">
        <f t="shared" si="91"/>
        <v>0</v>
      </c>
      <c r="G878" s="95">
        <f t="shared" si="92"/>
        <v>0</v>
      </c>
      <c r="H878" s="95">
        <f t="shared" si="86"/>
        <v>0</v>
      </c>
      <c r="I878" s="94">
        <f>'F4.2'!V205</f>
        <v>0</v>
      </c>
      <c r="J878" s="94">
        <f>'F4.2'!AP205</f>
        <v>0</v>
      </c>
      <c r="K878" s="95"/>
      <c r="L878" s="95"/>
      <c r="M878" s="128">
        <f t="shared" si="87"/>
        <v>0</v>
      </c>
      <c r="N878" s="95">
        <f t="shared" si="88"/>
        <v>0</v>
      </c>
      <c r="O878" s="158">
        <f t="shared" si="84"/>
        <v>0</v>
      </c>
      <c r="P878" s="159">
        <f t="shared" si="85"/>
        <v>0</v>
      </c>
    </row>
    <row r="879" spans="1:16" ht="31.5" hidden="1" outlineLevel="1" x14ac:dyDescent="0.25">
      <c r="A879" s="106" t="str">
        <f t="shared" si="90"/>
        <v>HO
DPR 1</v>
      </c>
      <c r="B879" s="107" t="str">
        <f t="shared" si="89"/>
        <v>AFGC/DFGC SYSTEM 210MW</v>
      </c>
      <c r="C879" s="106" t="str">
        <f t="shared" si="83"/>
        <v>MERC/CAP/DPR/10/07/1149</v>
      </c>
      <c r="D879" s="147">
        <f t="shared" si="83"/>
        <v>39232</v>
      </c>
      <c r="E879" s="27">
        <f t="shared" si="83"/>
        <v>9.6</v>
      </c>
      <c r="F879" s="94">
        <f t="shared" si="91"/>
        <v>0</v>
      </c>
      <c r="G879" s="94">
        <f t="shared" si="92"/>
        <v>0</v>
      </c>
      <c r="H879" s="94">
        <f t="shared" si="86"/>
        <v>0</v>
      </c>
      <c r="I879" s="94">
        <f>'F4.2'!V206</f>
        <v>0</v>
      </c>
      <c r="J879" s="94">
        <f>'F4.2'!AP206</f>
        <v>0</v>
      </c>
      <c r="K879" s="94"/>
      <c r="L879" s="94"/>
      <c r="M879" s="94">
        <f t="shared" si="87"/>
        <v>0</v>
      </c>
      <c r="N879" s="94">
        <f t="shared" si="88"/>
        <v>0</v>
      </c>
      <c r="O879" s="158">
        <f t="shared" si="84"/>
        <v>0</v>
      </c>
      <c r="P879" s="159">
        <f t="shared" si="85"/>
        <v>0</v>
      </c>
    </row>
    <row r="880" spans="1:16" ht="31.5" hidden="1" outlineLevel="1" x14ac:dyDescent="0.25">
      <c r="A880" s="99" t="str">
        <f t="shared" si="90"/>
        <v>HO
DPR 1.1</v>
      </c>
      <c r="B880" s="100" t="str">
        <f t="shared" si="89"/>
        <v>CSTPS U-1,2&amp;4</v>
      </c>
      <c r="C880" s="99" t="str">
        <f t="shared" ref="C880:E899" si="93">C210</f>
        <v>MERC/CAP/DPR/10/07/1149</v>
      </c>
      <c r="D880" s="103">
        <f t="shared" si="93"/>
        <v>39232</v>
      </c>
      <c r="E880" s="28">
        <f t="shared" si="93"/>
        <v>9.6</v>
      </c>
      <c r="F880" s="95">
        <f t="shared" si="91"/>
        <v>4.9831317769999997</v>
      </c>
      <c r="G880" s="95">
        <f t="shared" si="92"/>
        <v>4.9831317769999997</v>
      </c>
      <c r="H880" s="95">
        <f t="shared" si="86"/>
        <v>0</v>
      </c>
      <c r="I880" s="94">
        <f>'F4.2'!V207</f>
        <v>0</v>
      </c>
      <c r="J880" s="94">
        <f>'F4.2'!AP207</f>
        <v>0</v>
      </c>
      <c r="K880" s="95"/>
      <c r="L880" s="95"/>
      <c r="M880" s="128">
        <f t="shared" si="87"/>
        <v>0</v>
      </c>
      <c r="N880" s="95">
        <f t="shared" si="88"/>
        <v>0</v>
      </c>
      <c r="O880" s="158">
        <f t="shared" si="84"/>
        <v>0</v>
      </c>
      <c r="P880" s="159">
        <f t="shared" si="85"/>
        <v>0</v>
      </c>
    </row>
    <row r="881" spans="1:16" ht="31.5" hidden="1" outlineLevel="1" x14ac:dyDescent="0.25">
      <c r="A881" s="106" t="str">
        <f t="shared" si="90"/>
        <v>HO
DPR 4</v>
      </c>
      <c r="B881" s="107" t="str">
        <f t="shared" si="89"/>
        <v>Construction of coal platform for Chandrapur TPS, Khaperkheda TPS &amp; Parli TPS</v>
      </c>
      <c r="C881" s="106" t="str">
        <f t="shared" si="93"/>
        <v>MERC/TECH 1/CAPEX/20132014/00827</v>
      </c>
      <c r="D881" s="147">
        <f t="shared" si="93"/>
        <v>41464</v>
      </c>
      <c r="E881" s="27">
        <f t="shared" si="93"/>
        <v>10.36</v>
      </c>
      <c r="F881" s="94">
        <f t="shared" si="91"/>
        <v>0</v>
      </c>
      <c r="G881" s="94">
        <f t="shared" si="92"/>
        <v>0</v>
      </c>
      <c r="H881" s="94">
        <f t="shared" si="86"/>
        <v>0</v>
      </c>
      <c r="I881" s="94">
        <f>'F4.2'!V208</f>
        <v>0</v>
      </c>
      <c r="J881" s="94">
        <f>'F4.2'!AP208</f>
        <v>0</v>
      </c>
      <c r="K881" s="94"/>
      <c r="L881" s="94"/>
      <c r="M881" s="94">
        <f t="shared" si="87"/>
        <v>0</v>
      </c>
      <c r="N881" s="94">
        <f t="shared" si="88"/>
        <v>0</v>
      </c>
      <c r="O881" s="158">
        <f t="shared" si="84"/>
        <v>0</v>
      </c>
      <c r="P881" s="159">
        <f t="shared" si="85"/>
        <v>0</v>
      </c>
    </row>
    <row r="882" spans="1:16" ht="31.5" hidden="1" outlineLevel="1" x14ac:dyDescent="0.25">
      <c r="A882" s="99" t="str">
        <f t="shared" si="90"/>
        <v>HO
DPR 4.1</v>
      </c>
      <c r="B882" s="100" t="str">
        <f t="shared" si="89"/>
        <v>Chandrapur TPS</v>
      </c>
      <c r="C882" s="99" t="str">
        <f t="shared" si="93"/>
        <v>MERC/TECH 1/CAPEX/20132014/00827</v>
      </c>
      <c r="D882" s="103">
        <f t="shared" si="93"/>
        <v>41464</v>
      </c>
      <c r="E882" s="28">
        <f t="shared" si="93"/>
        <v>10.36</v>
      </c>
      <c r="F882" s="95">
        <f t="shared" si="91"/>
        <v>0</v>
      </c>
      <c r="G882" s="95">
        <f t="shared" si="92"/>
        <v>0</v>
      </c>
      <c r="H882" s="95">
        <f t="shared" si="86"/>
        <v>0</v>
      </c>
      <c r="I882" s="94">
        <f>'F4.2'!V209</f>
        <v>0</v>
      </c>
      <c r="J882" s="94">
        <f>'F4.2'!AP209</f>
        <v>0</v>
      </c>
      <c r="K882" s="95"/>
      <c r="L882" s="95"/>
      <c r="M882" s="128">
        <f t="shared" si="87"/>
        <v>0</v>
      </c>
      <c r="N882" s="95">
        <f t="shared" si="88"/>
        <v>0</v>
      </c>
      <c r="O882" s="158">
        <f t="shared" si="84"/>
        <v>0</v>
      </c>
      <c r="P882" s="159">
        <f t="shared" si="85"/>
        <v>0</v>
      </c>
    </row>
    <row r="883" spans="1:16" ht="31.5" hidden="1" outlineLevel="1" x14ac:dyDescent="0.25">
      <c r="A883" s="99">
        <f t="shared" si="90"/>
        <v>0</v>
      </c>
      <c r="B883" s="100" t="str">
        <f t="shared" si="89"/>
        <v>IDC</v>
      </c>
      <c r="C883" s="99" t="str">
        <f t="shared" si="93"/>
        <v>MERC/TECH 1/CAPEX/20132014/00827</v>
      </c>
      <c r="D883" s="103">
        <f t="shared" si="93"/>
        <v>41464</v>
      </c>
      <c r="E883" s="28">
        <f t="shared" si="93"/>
        <v>0</v>
      </c>
      <c r="F883" s="95">
        <f t="shared" si="91"/>
        <v>0</v>
      </c>
      <c r="G883" s="95">
        <f t="shared" si="92"/>
        <v>0</v>
      </c>
      <c r="H883" s="95">
        <f t="shared" si="86"/>
        <v>0</v>
      </c>
      <c r="I883" s="94">
        <f>'F4.2'!V210</f>
        <v>0</v>
      </c>
      <c r="J883" s="94">
        <f>'F4.2'!AP210</f>
        <v>0</v>
      </c>
      <c r="K883" s="95"/>
      <c r="L883" s="95"/>
      <c r="M883" s="128">
        <f t="shared" si="87"/>
        <v>0</v>
      </c>
      <c r="N883" s="95">
        <f t="shared" si="88"/>
        <v>0</v>
      </c>
      <c r="O883" s="158">
        <f t="shared" si="84"/>
        <v>0</v>
      </c>
      <c r="P883" s="159">
        <f t="shared" si="85"/>
        <v>0</v>
      </c>
    </row>
    <row r="884" spans="1:16" ht="47.25" hidden="1" outlineLevel="1" x14ac:dyDescent="0.25">
      <c r="A884" s="106" t="str">
        <f t="shared" si="90"/>
        <v>HO
DPR 5</v>
      </c>
      <c r="B884" s="107" t="str">
        <f t="shared" si="89"/>
        <v>Procurement of energy efficient HT motors at Bhusawal TPS, Koradi TPS, Chandrapur TPS, khaperkheda TPS, Parli TPS &amp; Paras TPS as insurance spares</v>
      </c>
      <c r="C884" s="106" t="str">
        <f t="shared" si="93"/>
        <v>MERC/TECH 1/CAPEX/20142015/01218</v>
      </c>
      <c r="D884" s="147">
        <f t="shared" si="93"/>
        <v>41968</v>
      </c>
      <c r="E884" s="27">
        <f t="shared" si="93"/>
        <v>16.956</v>
      </c>
      <c r="F884" s="94">
        <f t="shared" si="91"/>
        <v>0</v>
      </c>
      <c r="G884" s="94">
        <f t="shared" si="92"/>
        <v>0</v>
      </c>
      <c r="H884" s="94">
        <f t="shared" si="86"/>
        <v>0</v>
      </c>
      <c r="I884" s="94">
        <f>'F4.2'!V211</f>
        <v>0</v>
      </c>
      <c r="J884" s="94">
        <f>'F4.2'!AP211</f>
        <v>0</v>
      </c>
      <c r="K884" s="94"/>
      <c r="L884" s="94"/>
      <c r="M884" s="94">
        <f t="shared" si="87"/>
        <v>0</v>
      </c>
      <c r="N884" s="94">
        <f t="shared" si="88"/>
        <v>0</v>
      </c>
      <c r="O884" s="158">
        <f t="shared" si="84"/>
        <v>0</v>
      </c>
      <c r="P884" s="159">
        <f t="shared" si="85"/>
        <v>0</v>
      </c>
    </row>
    <row r="885" spans="1:16" ht="47.25" hidden="1" outlineLevel="1" x14ac:dyDescent="0.25">
      <c r="A885" s="99" t="str">
        <f t="shared" si="90"/>
        <v>HO
DPR 5.3a</v>
      </c>
      <c r="B885" s="100" t="str">
        <f t="shared" si="89"/>
        <v>CSTPS (U-3/4, 210 MW, 7Nos)</v>
      </c>
      <c r="C885" s="99" t="str">
        <f t="shared" si="93"/>
        <v>MERC/TECH 1/CAPEX/20142015/01218</v>
      </c>
      <c r="D885" s="103">
        <f t="shared" si="93"/>
        <v>41968</v>
      </c>
      <c r="E885" s="28">
        <f t="shared" si="93"/>
        <v>5.7060000000000004</v>
      </c>
      <c r="F885" s="95">
        <f t="shared" si="91"/>
        <v>0.90661499000000001</v>
      </c>
      <c r="G885" s="95">
        <f t="shared" si="92"/>
        <v>0.90661499000000001</v>
      </c>
      <c r="H885" s="95">
        <f t="shared" si="86"/>
        <v>0</v>
      </c>
      <c r="I885" s="94">
        <f>'F4.2'!V212</f>
        <v>0</v>
      </c>
      <c r="J885" s="94">
        <f>'F4.2'!AP212</f>
        <v>0</v>
      </c>
      <c r="K885" s="95"/>
      <c r="L885" s="95"/>
      <c r="M885" s="128">
        <f t="shared" si="87"/>
        <v>0</v>
      </c>
      <c r="N885" s="95">
        <f t="shared" si="88"/>
        <v>0</v>
      </c>
      <c r="O885" s="158">
        <f t="shared" si="84"/>
        <v>0</v>
      </c>
      <c r="P885" s="159">
        <f t="shared" si="85"/>
        <v>0</v>
      </c>
    </row>
    <row r="886" spans="1:16" ht="47.25" hidden="1" outlineLevel="1" x14ac:dyDescent="0.25">
      <c r="A886" s="99" t="str">
        <f t="shared" si="90"/>
        <v>HO
DPR 5.3b</v>
      </c>
      <c r="B886" s="100" t="str">
        <f t="shared" si="89"/>
        <v>CSTPS (U-5/6/7, 500 MW, 11Nos)</v>
      </c>
      <c r="C886" s="99" t="str">
        <f t="shared" si="93"/>
        <v>MERC/TECH 1/CAPEX/20142015/01218</v>
      </c>
      <c r="D886" s="103">
        <f t="shared" si="93"/>
        <v>41968</v>
      </c>
      <c r="E886" s="28">
        <f t="shared" si="93"/>
        <v>11.25</v>
      </c>
      <c r="F886" s="95">
        <f t="shared" si="91"/>
        <v>5.7542039999999997</v>
      </c>
      <c r="G886" s="95">
        <f t="shared" si="92"/>
        <v>5.7542039999999997</v>
      </c>
      <c r="H886" s="95">
        <f t="shared" si="86"/>
        <v>0</v>
      </c>
      <c r="I886" s="94">
        <f>'F4.2'!V213</f>
        <v>0</v>
      </c>
      <c r="J886" s="94">
        <f>'F4.2'!AP213</f>
        <v>0</v>
      </c>
      <c r="K886" s="95"/>
      <c r="L886" s="95"/>
      <c r="M886" s="128">
        <f t="shared" si="87"/>
        <v>0</v>
      </c>
      <c r="N886" s="95">
        <f t="shared" si="88"/>
        <v>0</v>
      </c>
      <c r="O886" s="158">
        <f t="shared" si="84"/>
        <v>0</v>
      </c>
      <c r="P886" s="159">
        <f t="shared" si="85"/>
        <v>0</v>
      </c>
    </row>
    <row r="887" spans="1:16" ht="47.25" hidden="1" outlineLevel="1" x14ac:dyDescent="0.25">
      <c r="A887" s="106" t="str">
        <f t="shared" si="90"/>
        <v>HO
DPR 6</v>
      </c>
      <c r="B887" s="107" t="str">
        <f t="shared" si="89"/>
        <v>Supply, Installation, Commissioning and Operation &amp; Maintenance Services of Continuous Ambient Air Quality Monitoring Stations (CAAQMS) at various TPS</v>
      </c>
      <c r="C887" s="106" t="str">
        <f t="shared" si="93"/>
        <v>MERC/CAPEX/20162017/00423</v>
      </c>
      <c r="D887" s="147">
        <f t="shared" si="93"/>
        <v>42585</v>
      </c>
      <c r="E887" s="27">
        <f t="shared" si="93"/>
        <v>1.3257526714285714</v>
      </c>
      <c r="F887" s="94">
        <f t="shared" si="91"/>
        <v>0</v>
      </c>
      <c r="G887" s="94">
        <f t="shared" si="92"/>
        <v>0</v>
      </c>
      <c r="H887" s="94">
        <f t="shared" si="86"/>
        <v>0</v>
      </c>
      <c r="I887" s="94">
        <f>'F4.2'!V214</f>
        <v>0</v>
      </c>
      <c r="J887" s="94">
        <f>'F4.2'!AP214</f>
        <v>0</v>
      </c>
      <c r="K887" s="94"/>
      <c r="L887" s="94"/>
      <c r="M887" s="94">
        <f t="shared" si="87"/>
        <v>0</v>
      </c>
      <c r="N887" s="94">
        <f t="shared" si="88"/>
        <v>0</v>
      </c>
      <c r="O887" s="158">
        <f t="shared" si="84"/>
        <v>0</v>
      </c>
      <c r="P887" s="159">
        <f t="shared" si="85"/>
        <v>0</v>
      </c>
    </row>
    <row r="888" spans="1:16" ht="31.5" hidden="1" outlineLevel="1" x14ac:dyDescent="0.25">
      <c r="A888" s="99" t="str">
        <f t="shared" si="90"/>
        <v>HO
DPR 6.1</v>
      </c>
      <c r="B888" s="100" t="str">
        <f t="shared" si="89"/>
        <v>CSTPS (U-1 to 7) ( 1 Nos.)</v>
      </c>
      <c r="C888" s="99" t="str">
        <f t="shared" si="93"/>
        <v>MERC/CAPEX/20162017/00423</v>
      </c>
      <c r="D888" s="103">
        <f t="shared" si="93"/>
        <v>42585</v>
      </c>
      <c r="E888" s="28">
        <f t="shared" si="93"/>
        <v>1.3257526714285714</v>
      </c>
      <c r="F888" s="95">
        <f t="shared" si="91"/>
        <v>0</v>
      </c>
      <c r="G888" s="95">
        <f t="shared" si="92"/>
        <v>0</v>
      </c>
      <c r="H888" s="95">
        <f t="shared" si="86"/>
        <v>0</v>
      </c>
      <c r="I888" s="94">
        <f>'F4.2'!V215</f>
        <v>0</v>
      </c>
      <c r="J888" s="94">
        <f>'F4.2'!AP215</f>
        <v>0</v>
      </c>
      <c r="K888" s="95"/>
      <c r="L888" s="95"/>
      <c r="M888" s="128">
        <f t="shared" si="87"/>
        <v>0</v>
      </c>
      <c r="N888" s="95">
        <f t="shared" si="88"/>
        <v>0</v>
      </c>
      <c r="O888" s="158">
        <f t="shared" si="84"/>
        <v>0</v>
      </c>
      <c r="P888" s="159">
        <f t="shared" si="85"/>
        <v>0</v>
      </c>
    </row>
    <row r="889" spans="1:16" ht="31.5" hidden="1" outlineLevel="1" x14ac:dyDescent="0.25">
      <c r="A889" s="292" t="str">
        <f t="shared" si="90"/>
        <v>HO
DPR 7</v>
      </c>
      <c r="B889" s="119" t="str">
        <f t="shared" si="89"/>
        <v>Installation of Real Time Online Coal-Ash Analyzer at various TPS</v>
      </c>
      <c r="C889" s="106" t="str">
        <f t="shared" si="93"/>
        <v>MERC/CAPEX/20162017/00774</v>
      </c>
      <c r="D889" s="147">
        <f t="shared" si="93"/>
        <v>42643</v>
      </c>
      <c r="E889" s="27">
        <f t="shared" si="93"/>
        <v>7.0965999999999996</v>
      </c>
      <c r="F889" s="94">
        <f t="shared" si="91"/>
        <v>0</v>
      </c>
      <c r="G889" s="94">
        <f t="shared" si="92"/>
        <v>0</v>
      </c>
      <c r="H889" s="94">
        <f t="shared" si="86"/>
        <v>0</v>
      </c>
      <c r="I889" s="94">
        <f>'F4.2'!V216</f>
        <v>0</v>
      </c>
      <c r="J889" s="94">
        <f>'F4.2'!AP216</f>
        <v>0</v>
      </c>
      <c r="K889" s="94"/>
      <c r="L889" s="94"/>
      <c r="M889" s="94">
        <f t="shared" si="87"/>
        <v>0</v>
      </c>
      <c r="N889" s="94">
        <f t="shared" si="88"/>
        <v>0</v>
      </c>
      <c r="O889" s="158">
        <f t="shared" si="84"/>
        <v>0</v>
      </c>
      <c r="P889" s="159">
        <f t="shared" si="85"/>
        <v>0</v>
      </c>
    </row>
    <row r="890" spans="1:16" ht="31.5" hidden="1" outlineLevel="1" x14ac:dyDescent="0.25">
      <c r="A890" s="266" t="str">
        <f t="shared" si="90"/>
        <v>HO
DPR 7.1</v>
      </c>
      <c r="B890" s="65" t="str">
        <f t="shared" si="89"/>
        <v>Chandrapur STPS</v>
      </c>
      <c r="C890" s="99" t="str">
        <f t="shared" si="93"/>
        <v>MERC/CAPEX/20162017/00774</v>
      </c>
      <c r="D890" s="103">
        <f t="shared" si="93"/>
        <v>42643</v>
      </c>
      <c r="E890" s="28">
        <f t="shared" si="93"/>
        <v>7.0965999999999996</v>
      </c>
      <c r="F890" s="95">
        <f t="shared" si="91"/>
        <v>0</v>
      </c>
      <c r="G890" s="95">
        <f t="shared" si="92"/>
        <v>0</v>
      </c>
      <c r="H890" s="95">
        <f t="shared" si="86"/>
        <v>0</v>
      </c>
      <c r="I890" s="94">
        <f>'F4.2'!V217</f>
        <v>0</v>
      </c>
      <c r="J890" s="94">
        <f>'F4.2'!AP217</f>
        <v>0</v>
      </c>
      <c r="K890" s="95"/>
      <c r="L890" s="95"/>
      <c r="M890" s="128">
        <f t="shared" si="87"/>
        <v>0</v>
      </c>
      <c r="N890" s="95">
        <f t="shared" si="88"/>
        <v>0</v>
      </c>
      <c r="O890" s="158">
        <f t="shared" si="84"/>
        <v>0</v>
      </c>
      <c r="P890" s="159">
        <f t="shared" si="85"/>
        <v>0</v>
      </c>
    </row>
    <row r="891" spans="1:16" ht="31.5" hidden="1" outlineLevel="1" x14ac:dyDescent="0.25">
      <c r="A891" s="238" t="str">
        <f t="shared" si="90"/>
        <v>HO
DPR 8</v>
      </c>
      <c r="B891" s="239" t="str">
        <f t="shared" si="89"/>
        <v>Replacement of Fire Tenders at Various Power Stations of Mahagenco</v>
      </c>
      <c r="C891" s="106" t="str">
        <f t="shared" si="93"/>
        <v>MERC/CAPEX/20172018/4653</v>
      </c>
      <c r="D891" s="147">
        <f t="shared" si="93"/>
        <v>43052</v>
      </c>
      <c r="E891" s="27">
        <f t="shared" si="93"/>
        <v>4.1500000000000004</v>
      </c>
      <c r="F891" s="94">
        <f t="shared" si="91"/>
        <v>0</v>
      </c>
      <c r="G891" s="94">
        <f t="shared" si="92"/>
        <v>0</v>
      </c>
      <c r="H891" s="94">
        <f t="shared" si="86"/>
        <v>0</v>
      </c>
      <c r="I891" s="94">
        <f>'F4.2'!V218</f>
        <v>0</v>
      </c>
      <c r="J891" s="94">
        <f>'F4.2'!AP218</f>
        <v>0</v>
      </c>
      <c r="K891" s="94"/>
      <c r="L891" s="94"/>
      <c r="M891" s="94">
        <f t="shared" si="87"/>
        <v>0</v>
      </c>
      <c r="N891" s="94">
        <f t="shared" si="88"/>
        <v>0</v>
      </c>
      <c r="O891" s="158">
        <f t="shared" si="84"/>
        <v>0</v>
      </c>
      <c r="P891" s="159">
        <f t="shared" si="85"/>
        <v>0</v>
      </c>
    </row>
    <row r="892" spans="1:16" ht="31.5" hidden="1" outlineLevel="1" x14ac:dyDescent="0.25">
      <c r="A892" s="252" t="str">
        <f t="shared" si="90"/>
        <v>HO
DPR 8.1</v>
      </c>
      <c r="B892" s="253" t="str">
        <f t="shared" si="89"/>
        <v>Advance Multipurpose Fire Tender for CSTPS</v>
      </c>
      <c r="C892" s="99" t="str">
        <f t="shared" si="93"/>
        <v>MERC/CAPEX/20172018/4653</v>
      </c>
      <c r="D892" s="103">
        <f t="shared" si="93"/>
        <v>43052</v>
      </c>
      <c r="E892" s="28">
        <f t="shared" si="93"/>
        <v>2.9</v>
      </c>
      <c r="F892" s="95">
        <f t="shared" si="91"/>
        <v>0.26772339999999994</v>
      </c>
      <c r="G892" s="95">
        <f t="shared" si="92"/>
        <v>0.2677234</v>
      </c>
      <c r="H892" s="95">
        <f t="shared" si="86"/>
        <v>0</v>
      </c>
      <c r="I892" s="94">
        <f>'F4.2'!V219</f>
        <v>0</v>
      </c>
      <c r="J892" s="94">
        <f>'F4.2'!AP219</f>
        <v>0</v>
      </c>
      <c r="K892" s="95"/>
      <c r="L892" s="95"/>
      <c r="M892" s="128">
        <f t="shared" si="87"/>
        <v>0</v>
      </c>
      <c r="N892" s="95">
        <f t="shared" si="88"/>
        <v>0</v>
      </c>
      <c r="O892" s="158">
        <f t="shared" si="84"/>
        <v>0</v>
      </c>
      <c r="P892" s="159">
        <f t="shared" si="85"/>
        <v>0</v>
      </c>
    </row>
    <row r="893" spans="1:16" ht="31.5" hidden="1" outlineLevel="1" x14ac:dyDescent="0.25">
      <c r="A893" s="252" t="str">
        <f t="shared" si="90"/>
        <v>HO
DPR 8.2</v>
      </c>
      <c r="B893" s="253" t="str">
        <f t="shared" si="89"/>
        <v>Normal Multipurpose Fire Tender for CSTPS</v>
      </c>
      <c r="C893" s="99" t="str">
        <f t="shared" si="93"/>
        <v>MERC/CAPEX/20172018/4653</v>
      </c>
      <c r="D893" s="103">
        <f t="shared" si="93"/>
        <v>43052</v>
      </c>
      <c r="E893" s="28">
        <f t="shared" si="93"/>
        <v>1.25</v>
      </c>
      <c r="F893" s="95">
        <f t="shared" si="91"/>
        <v>2.1846524010000001</v>
      </c>
      <c r="G893" s="95">
        <f t="shared" si="92"/>
        <v>2.1846524010000001</v>
      </c>
      <c r="H893" s="95">
        <f t="shared" si="86"/>
        <v>0</v>
      </c>
      <c r="I893" s="94">
        <f>'F4.2'!V220</f>
        <v>0</v>
      </c>
      <c r="J893" s="94">
        <f>'F4.2'!AP220</f>
        <v>0</v>
      </c>
      <c r="K893" s="95"/>
      <c r="L893" s="95"/>
      <c r="M893" s="128">
        <f t="shared" si="87"/>
        <v>0</v>
      </c>
      <c r="N893" s="95">
        <f t="shared" si="88"/>
        <v>0</v>
      </c>
      <c r="O893" s="158">
        <f t="shared" si="84"/>
        <v>0</v>
      </c>
      <c r="P893" s="159">
        <f t="shared" si="85"/>
        <v>0</v>
      </c>
    </row>
    <row r="894" spans="1:16" ht="15.75" hidden="1" outlineLevel="1" x14ac:dyDescent="0.25">
      <c r="A894" s="252">
        <f t="shared" si="90"/>
        <v>0</v>
      </c>
      <c r="B894" s="253" t="str">
        <f t="shared" si="89"/>
        <v>IDC</v>
      </c>
      <c r="C894" s="99" t="str">
        <f t="shared" si="93"/>
        <v>MERC/CAPEX/20172018/4653</v>
      </c>
      <c r="D894" s="103">
        <f t="shared" si="93"/>
        <v>43052</v>
      </c>
      <c r="E894" s="28">
        <f t="shared" si="93"/>
        <v>0</v>
      </c>
      <c r="F894" s="95">
        <f t="shared" si="91"/>
        <v>0</v>
      </c>
      <c r="G894" s="95">
        <f t="shared" si="92"/>
        <v>0</v>
      </c>
      <c r="H894" s="95">
        <f t="shared" si="86"/>
        <v>0</v>
      </c>
      <c r="I894" s="94">
        <f>'F4.2'!V221</f>
        <v>0</v>
      </c>
      <c r="J894" s="94">
        <f>'F4.2'!AP221</f>
        <v>0</v>
      </c>
      <c r="K894" s="95"/>
      <c r="L894" s="95"/>
      <c r="M894" s="128">
        <f t="shared" si="87"/>
        <v>0</v>
      </c>
      <c r="N894" s="95">
        <f t="shared" si="88"/>
        <v>0</v>
      </c>
      <c r="O894" s="158">
        <f t="shared" si="84"/>
        <v>0</v>
      </c>
      <c r="P894" s="159">
        <f t="shared" si="85"/>
        <v>0</v>
      </c>
    </row>
    <row r="895" spans="1:16" ht="31.5" hidden="1" outlineLevel="1" x14ac:dyDescent="0.25">
      <c r="A895" s="238" t="str">
        <f t="shared" si="90"/>
        <v>HO
DPR 10</v>
      </c>
      <c r="B895" s="239" t="str">
        <f t="shared" si="89"/>
        <v>Implementation of IB recommendations- Civil works at various TPS of Mahagenco</v>
      </c>
      <c r="C895" s="25" t="str">
        <f t="shared" si="93"/>
        <v>MERC/CAPEX/20172018/0177</v>
      </c>
      <c r="D895" s="139">
        <f t="shared" si="93"/>
        <v>43137</v>
      </c>
      <c r="E895" s="27">
        <f t="shared" si="93"/>
        <v>9.0741999999999994</v>
      </c>
      <c r="F895" s="94">
        <f t="shared" si="91"/>
        <v>0</v>
      </c>
      <c r="G895" s="94">
        <f t="shared" si="92"/>
        <v>0</v>
      </c>
      <c r="H895" s="94">
        <f t="shared" si="86"/>
        <v>0</v>
      </c>
      <c r="I895" s="94">
        <f>'F4.2'!V222</f>
        <v>0</v>
      </c>
      <c r="J895" s="94">
        <f>'F4.2'!AP222</f>
        <v>0</v>
      </c>
      <c r="K895" s="94"/>
      <c r="L895" s="94"/>
      <c r="M895" s="94">
        <f t="shared" si="87"/>
        <v>0</v>
      </c>
      <c r="N895" s="94">
        <f t="shared" si="88"/>
        <v>0</v>
      </c>
      <c r="O895" s="158">
        <f t="shared" si="84"/>
        <v>0</v>
      </c>
      <c r="P895" s="159">
        <f t="shared" si="85"/>
        <v>0</v>
      </c>
    </row>
    <row r="896" spans="1:16" ht="47.25" hidden="1" outlineLevel="1" x14ac:dyDescent="0.25">
      <c r="A896" s="252" t="str">
        <f t="shared" si="90"/>
        <v>HO
DPR 10.1</v>
      </c>
      <c r="B896" s="253" t="str">
        <f t="shared" si="89"/>
        <v>CSTPS Chandrapur</v>
      </c>
      <c r="C896" s="29" t="str">
        <f t="shared" si="93"/>
        <v>MERC/CAPEX/20172018/0177</v>
      </c>
      <c r="D896" s="68">
        <f t="shared" si="93"/>
        <v>43137</v>
      </c>
      <c r="E896" s="28">
        <f t="shared" si="93"/>
        <v>9.0741999999999994</v>
      </c>
      <c r="F896" s="95">
        <f t="shared" si="91"/>
        <v>8.9510833690000009</v>
      </c>
      <c r="G896" s="95">
        <f t="shared" si="92"/>
        <v>8.9510833690000009</v>
      </c>
      <c r="H896" s="95">
        <f t="shared" si="86"/>
        <v>0</v>
      </c>
      <c r="I896" s="94">
        <f>'F4.2'!V223</f>
        <v>0.66116859999999988</v>
      </c>
      <c r="J896" s="94">
        <f>'F4.2'!AP223</f>
        <v>0.6611686</v>
      </c>
      <c r="K896" s="95"/>
      <c r="L896" s="95"/>
      <c r="M896" s="128">
        <f t="shared" si="87"/>
        <v>0.6611686</v>
      </c>
      <c r="N896" s="95">
        <f t="shared" si="88"/>
        <v>0</v>
      </c>
      <c r="O896" s="158">
        <f t="shared" si="84"/>
        <v>0.12311663099999848</v>
      </c>
      <c r="P896" s="159">
        <f t="shared" si="85"/>
        <v>0.53805196900000152</v>
      </c>
    </row>
    <row r="897" spans="1:16" ht="47.25" hidden="1" outlineLevel="1" x14ac:dyDescent="0.25">
      <c r="A897" s="238" t="str">
        <f t="shared" si="90"/>
        <v>HO
DPR 15</v>
      </c>
      <c r="B897" s="239" t="str">
        <f t="shared" si="89"/>
        <v>Procurement &amp; Replacement of Complete Sets of Air Pre-heater Baskets at Nashik, Parli &amp; Chandrapur TPS of Mahagenco</v>
      </c>
      <c r="C897" s="106" t="str">
        <f t="shared" si="93"/>
        <v>MERC/CAPEX/2019-2020/643</v>
      </c>
      <c r="D897" s="147">
        <f t="shared" si="93"/>
        <v>43703</v>
      </c>
      <c r="E897" s="27">
        <f t="shared" si="93"/>
        <v>11.13</v>
      </c>
      <c r="F897" s="94">
        <f t="shared" si="91"/>
        <v>0</v>
      </c>
      <c r="G897" s="94">
        <f t="shared" si="92"/>
        <v>0</v>
      </c>
      <c r="H897" s="94">
        <f t="shared" si="86"/>
        <v>0</v>
      </c>
      <c r="I897" s="94">
        <f>'F4.2'!V224</f>
        <v>0</v>
      </c>
      <c r="J897" s="94">
        <f>'F4.2'!AP224</f>
        <v>0</v>
      </c>
      <c r="K897" s="94"/>
      <c r="L897" s="94"/>
      <c r="M897" s="94">
        <f t="shared" si="87"/>
        <v>0</v>
      </c>
      <c r="N897" s="94">
        <f t="shared" si="88"/>
        <v>0</v>
      </c>
      <c r="O897" s="158">
        <f t="shared" si="84"/>
        <v>0</v>
      </c>
      <c r="P897" s="159">
        <f t="shared" si="85"/>
        <v>0</v>
      </c>
    </row>
    <row r="898" spans="1:16" ht="47.25" hidden="1" outlineLevel="1" x14ac:dyDescent="0.25">
      <c r="A898" s="252" t="str">
        <f t="shared" si="90"/>
        <v>HO
DPR 15.2</v>
      </c>
      <c r="B898" s="253" t="str">
        <f t="shared" si="89"/>
        <v>Procurement of Complete set of assembly of baskets for air preheater of type tri-sector APH in27 VI(T) 80”CSTPS unit No-4 (210MW). (2 Sets Per Unit)</v>
      </c>
      <c r="C898" s="99" t="str">
        <f t="shared" si="93"/>
        <v>MERC/CAPEX/2019-2020/643</v>
      </c>
      <c r="D898" s="103">
        <f t="shared" si="93"/>
        <v>43703</v>
      </c>
      <c r="E898" s="28">
        <f t="shared" si="93"/>
        <v>1.73</v>
      </c>
      <c r="F898" s="95">
        <f t="shared" si="91"/>
        <v>1.6959658</v>
      </c>
      <c r="G898" s="95">
        <f t="shared" si="92"/>
        <v>1.6959658</v>
      </c>
      <c r="H898" s="95">
        <f t="shared" si="86"/>
        <v>0</v>
      </c>
      <c r="I898" s="94">
        <f>'F4.2'!V225</f>
        <v>0</v>
      </c>
      <c r="J898" s="94">
        <f>'F4.2'!AP225</f>
        <v>0</v>
      </c>
      <c r="K898" s="95"/>
      <c r="L898" s="95"/>
      <c r="M898" s="128">
        <f t="shared" si="87"/>
        <v>0</v>
      </c>
      <c r="N898" s="95">
        <f t="shared" si="88"/>
        <v>0</v>
      </c>
      <c r="O898" s="158">
        <f t="shared" si="84"/>
        <v>0</v>
      </c>
      <c r="P898" s="159">
        <f t="shared" si="85"/>
        <v>0</v>
      </c>
    </row>
    <row r="899" spans="1:16" ht="63" hidden="1" outlineLevel="1" x14ac:dyDescent="0.25">
      <c r="A899" s="252" t="str">
        <f t="shared" si="90"/>
        <v>HO
DPR 15.4</v>
      </c>
      <c r="B899" s="253" t="str">
        <f t="shared" si="89"/>
        <v>Procurement of Complete set of assembly of baskets for air preheater of type bi-sector APH “BI-SECTOR 27VI 1250(1400)”in CSTPS unit no. 5 &amp; 6 (500MW). (4 Sets Per Unit)</v>
      </c>
      <c r="C899" s="99" t="str">
        <f t="shared" si="93"/>
        <v>MERC/CAPEX/2019-2020/643</v>
      </c>
      <c r="D899" s="103">
        <f t="shared" si="93"/>
        <v>43703</v>
      </c>
      <c r="E899" s="28">
        <f t="shared" si="93"/>
        <v>9.4</v>
      </c>
      <c r="F899" s="95">
        <f t="shared" si="91"/>
        <v>8.9105042999999995</v>
      </c>
      <c r="G899" s="95">
        <f t="shared" si="92"/>
        <v>8.9105042999999995</v>
      </c>
      <c r="H899" s="95">
        <f t="shared" si="86"/>
        <v>0</v>
      </c>
      <c r="I899" s="94">
        <f>'F4.2'!V226</f>
        <v>0</v>
      </c>
      <c r="J899" s="94">
        <f>'F4.2'!AP226</f>
        <v>0</v>
      </c>
      <c r="K899" s="95"/>
      <c r="L899" s="95"/>
      <c r="M899" s="128">
        <f t="shared" si="87"/>
        <v>0</v>
      </c>
      <c r="N899" s="95">
        <f t="shared" si="88"/>
        <v>0</v>
      </c>
      <c r="O899" s="158">
        <f t="shared" si="84"/>
        <v>0</v>
      </c>
      <c r="P899" s="159">
        <f t="shared" si="85"/>
        <v>0</v>
      </c>
    </row>
    <row r="900" spans="1:16" ht="15.75" hidden="1" outlineLevel="1" x14ac:dyDescent="0.25">
      <c r="A900" s="252">
        <f t="shared" si="90"/>
        <v>0</v>
      </c>
      <c r="B900" s="253" t="str">
        <f t="shared" si="89"/>
        <v>IDC</v>
      </c>
      <c r="C900" s="99" t="str">
        <f t="shared" ref="C900:E919" si="94">C230</f>
        <v>MERC/CAPEX/2019-2020/643</v>
      </c>
      <c r="D900" s="103">
        <f t="shared" si="94"/>
        <v>43703</v>
      </c>
      <c r="E900" s="28">
        <f t="shared" si="94"/>
        <v>0</v>
      </c>
      <c r="F900" s="95">
        <f t="shared" si="91"/>
        <v>0</v>
      </c>
      <c r="G900" s="95">
        <f t="shared" si="92"/>
        <v>0</v>
      </c>
      <c r="H900" s="95">
        <f t="shared" si="86"/>
        <v>0</v>
      </c>
      <c r="I900" s="94">
        <f>'F4.2'!V227</f>
        <v>0</v>
      </c>
      <c r="J900" s="94">
        <f>'F4.2'!AP227</f>
        <v>0</v>
      </c>
      <c r="K900" s="95"/>
      <c r="L900" s="95"/>
      <c r="M900" s="128">
        <f t="shared" si="87"/>
        <v>0</v>
      </c>
      <c r="N900" s="95">
        <f t="shared" si="88"/>
        <v>0</v>
      </c>
      <c r="O900" s="158">
        <f t="shared" si="84"/>
        <v>0</v>
      </c>
      <c r="P900" s="159">
        <f t="shared" si="85"/>
        <v>0</v>
      </c>
    </row>
    <row r="901" spans="1:16" ht="31.5" hidden="1" outlineLevel="1" x14ac:dyDescent="0.25">
      <c r="A901" s="238" t="str">
        <f t="shared" si="90"/>
        <v>HO
DPR 16</v>
      </c>
      <c r="B901" s="239" t="str">
        <f t="shared" si="89"/>
        <v>Implementation of Water Flow Monitoring system at Chandrapur STPS &amp; Khaperkheda TPS</v>
      </c>
      <c r="C901" s="25" t="str">
        <f t="shared" si="94"/>
        <v>MERC/CAPEX/2020-2021/WFH/SBR/37</v>
      </c>
      <c r="D901" s="139">
        <f t="shared" si="94"/>
        <v>44131</v>
      </c>
      <c r="E901" s="27">
        <f t="shared" si="94"/>
        <v>3.7552319999999999</v>
      </c>
      <c r="F901" s="94">
        <f t="shared" si="91"/>
        <v>0</v>
      </c>
      <c r="G901" s="94">
        <f t="shared" si="92"/>
        <v>0</v>
      </c>
      <c r="H901" s="94">
        <f t="shared" si="86"/>
        <v>0</v>
      </c>
      <c r="I901" s="94">
        <f>'F4.2'!V228</f>
        <v>0</v>
      </c>
      <c r="J901" s="94">
        <f>'F4.2'!AP228</f>
        <v>0</v>
      </c>
      <c r="K901" s="94"/>
      <c r="L901" s="94"/>
      <c r="M901" s="94">
        <f t="shared" si="87"/>
        <v>0</v>
      </c>
      <c r="N901" s="94">
        <f t="shared" si="88"/>
        <v>0</v>
      </c>
      <c r="O901" s="158">
        <f t="shared" si="84"/>
        <v>0</v>
      </c>
      <c r="P901" s="159">
        <f t="shared" si="85"/>
        <v>0</v>
      </c>
    </row>
    <row r="902" spans="1:16" ht="47.25" hidden="1" outlineLevel="1" x14ac:dyDescent="0.25">
      <c r="A902" s="252" t="str">
        <f t="shared" si="90"/>
        <v>HO
DPR 16.1</v>
      </c>
      <c r="B902" s="253" t="str">
        <f t="shared" si="89"/>
        <v>Electromagnetic Flow meters at various lines &amp; Locations of CSTPS unit-3 to 7</v>
      </c>
      <c r="C902" s="29" t="str">
        <f t="shared" si="94"/>
        <v>MERC/CAPEX/2020-2021/WFH/SBR/37</v>
      </c>
      <c r="D902" s="68">
        <f t="shared" si="94"/>
        <v>44131</v>
      </c>
      <c r="E902" s="28">
        <f t="shared" si="94"/>
        <v>2.912712</v>
      </c>
      <c r="F902" s="95">
        <f t="shared" si="91"/>
        <v>2.8883319000000003</v>
      </c>
      <c r="G902" s="95">
        <f t="shared" si="92"/>
        <v>2.8883319000000003</v>
      </c>
      <c r="H902" s="95">
        <f t="shared" si="86"/>
        <v>0</v>
      </c>
      <c r="I902" s="94">
        <f>'F4.2'!V229</f>
        <v>0</v>
      </c>
      <c r="J902" s="94">
        <f>'F4.2'!AP229</f>
        <v>0</v>
      </c>
      <c r="K902" s="95"/>
      <c r="L902" s="95"/>
      <c r="M902" s="128">
        <f t="shared" si="87"/>
        <v>0</v>
      </c>
      <c r="N902" s="95">
        <f t="shared" si="88"/>
        <v>0</v>
      </c>
      <c r="O902" s="158">
        <f t="shared" si="84"/>
        <v>0</v>
      </c>
      <c r="P902" s="159">
        <f t="shared" si="85"/>
        <v>0</v>
      </c>
    </row>
    <row r="903" spans="1:16" ht="63" hidden="1" outlineLevel="1" x14ac:dyDescent="0.25">
      <c r="A903" s="252" t="str">
        <f t="shared" si="90"/>
        <v>HO
DPR 16.2</v>
      </c>
      <c r="B903" s="253" t="str">
        <f t="shared" si="89"/>
        <v xml:space="preserve">Automation: Centralized SCADA, RTU, MODBUS Cable, Power cable &amp; Operation &amp; Maintenance for 1 Year &amp; mandatory spares
</v>
      </c>
      <c r="C903" s="29" t="str">
        <f t="shared" si="94"/>
        <v>MERC/CAPEX/2020-2021/WFH/SBR/37</v>
      </c>
      <c r="D903" s="68">
        <f t="shared" si="94"/>
        <v>44131</v>
      </c>
      <c r="E903" s="28">
        <f t="shared" si="94"/>
        <v>0.84251999999999994</v>
      </c>
      <c r="F903" s="95">
        <f t="shared" si="91"/>
        <v>0.84251999999999994</v>
      </c>
      <c r="G903" s="95">
        <f t="shared" si="92"/>
        <v>0.84251999999999994</v>
      </c>
      <c r="H903" s="95">
        <f t="shared" si="86"/>
        <v>0</v>
      </c>
      <c r="I903" s="94">
        <f>'F4.2'!V230</f>
        <v>0</v>
      </c>
      <c r="J903" s="94">
        <f>'F4.2'!AP230</f>
        <v>0</v>
      </c>
      <c r="K903" s="95"/>
      <c r="L903" s="95"/>
      <c r="M903" s="128">
        <f t="shared" si="87"/>
        <v>0</v>
      </c>
      <c r="N903" s="95">
        <f t="shared" si="88"/>
        <v>0</v>
      </c>
      <c r="O903" s="158">
        <f t="shared" si="84"/>
        <v>0</v>
      </c>
      <c r="P903" s="159">
        <f t="shared" si="85"/>
        <v>0</v>
      </c>
    </row>
    <row r="904" spans="1:16" ht="31.5" hidden="1" outlineLevel="1" x14ac:dyDescent="0.25">
      <c r="A904" s="252">
        <f t="shared" si="90"/>
        <v>0</v>
      </c>
      <c r="B904" s="253" t="str">
        <f t="shared" si="89"/>
        <v>IDC</v>
      </c>
      <c r="C904" s="99" t="str">
        <f t="shared" si="94"/>
        <v>MERC/CAPEX/2020-2021/WFH/SBR/37</v>
      </c>
      <c r="D904" s="103">
        <f t="shared" si="94"/>
        <v>44131</v>
      </c>
      <c r="E904" s="28">
        <f t="shared" si="94"/>
        <v>0</v>
      </c>
      <c r="F904" s="95">
        <f t="shared" si="91"/>
        <v>0</v>
      </c>
      <c r="G904" s="95">
        <f t="shared" si="92"/>
        <v>0</v>
      </c>
      <c r="H904" s="95">
        <f t="shared" si="86"/>
        <v>0</v>
      </c>
      <c r="I904" s="94">
        <f>'F4.2'!V231</f>
        <v>0</v>
      </c>
      <c r="J904" s="94">
        <f>'F4.2'!AP231</f>
        <v>0</v>
      </c>
      <c r="K904" s="95"/>
      <c r="L904" s="95"/>
      <c r="M904" s="128">
        <f t="shared" si="87"/>
        <v>0</v>
      </c>
      <c r="N904" s="95">
        <f t="shared" si="88"/>
        <v>0</v>
      </c>
      <c r="O904" s="158">
        <f t="shared" si="84"/>
        <v>0</v>
      </c>
      <c r="P904" s="159">
        <f t="shared" si="85"/>
        <v>0</v>
      </c>
    </row>
    <row r="905" spans="1:16" ht="63" hidden="1" outlineLevel="1" x14ac:dyDescent="0.25">
      <c r="A905" s="238">
        <f t="shared" si="90"/>
        <v>40</v>
      </c>
      <c r="B905" s="239" t="str">
        <f t="shared" si="89"/>
        <v>Procurement of Condensate Extraction Pump for 500MW Unit-5, 6 &amp; 7 And Supply &amp; Replacement of complete PVC Fills of cell of cooling tower of Unit-7 in ODP-II at CSTPS, Chandrapur</v>
      </c>
      <c r="C905" s="25" t="str">
        <f t="shared" si="94"/>
        <v>MERC/CAPEX/2021-2022/ WFH/SBR/ 10</v>
      </c>
      <c r="D905" s="139">
        <f t="shared" si="94"/>
        <v>44357</v>
      </c>
      <c r="E905" s="27">
        <f t="shared" si="94"/>
        <v>10.89</v>
      </c>
      <c r="F905" s="94">
        <f t="shared" si="91"/>
        <v>0</v>
      </c>
      <c r="G905" s="94">
        <f t="shared" si="92"/>
        <v>0</v>
      </c>
      <c r="H905" s="94">
        <f t="shared" si="86"/>
        <v>0</v>
      </c>
      <c r="I905" s="94">
        <f>'F4.2'!V232</f>
        <v>0</v>
      </c>
      <c r="J905" s="94">
        <f>'F4.2'!AP232</f>
        <v>0</v>
      </c>
      <c r="K905" s="94"/>
      <c r="L905" s="94"/>
      <c r="M905" s="94">
        <f t="shared" si="87"/>
        <v>0</v>
      </c>
      <c r="N905" s="94">
        <f t="shared" si="88"/>
        <v>0</v>
      </c>
      <c r="O905" s="158">
        <f t="shared" si="84"/>
        <v>0</v>
      </c>
      <c r="P905" s="159">
        <f t="shared" si="85"/>
        <v>0</v>
      </c>
    </row>
    <row r="906" spans="1:16" ht="47.25" hidden="1" outlineLevel="1" x14ac:dyDescent="0.25">
      <c r="A906" s="252">
        <f t="shared" si="90"/>
        <v>40.1</v>
      </c>
      <c r="B906" s="253" t="str">
        <f t="shared" si="89"/>
        <v>Procurement of Condensate Extraction
Pump for 500MW Unit-5, 6 &amp; 7, CSTPS,
Chandrapur as insurance spare</v>
      </c>
      <c r="C906" s="29" t="str">
        <f t="shared" si="94"/>
        <v>MERC/CAPEX/2021-2022/ WFH/SBR/ 10</v>
      </c>
      <c r="D906" s="68">
        <f t="shared" si="94"/>
        <v>44357</v>
      </c>
      <c r="E906" s="28">
        <f t="shared" si="94"/>
        <v>6.2</v>
      </c>
      <c r="F906" s="95">
        <f t="shared" si="91"/>
        <v>6.0121000000000002</v>
      </c>
      <c r="G906" s="95">
        <f t="shared" si="92"/>
        <v>6.0121000000000002</v>
      </c>
      <c r="H906" s="95">
        <f t="shared" si="86"/>
        <v>0</v>
      </c>
      <c r="I906" s="94">
        <f>'F4.2'!V233</f>
        <v>0</v>
      </c>
      <c r="J906" s="94">
        <f>'F4.2'!AP233</f>
        <v>0</v>
      </c>
      <c r="K906" s="95"/>
      <c r="L906" s="95"/>
      <c r="M906" s="128">
        <f t="shared" si="87"/>
        <v>0</v>
      </c>
      <c r="N906" s="95">
        <f t="shared" si="88"/>
        <v>0</v>
      </c>
      <c r="O906" s="158">
        <f t="shared" si="84"/>
        <v>0</v>
      </c>
      <c r="P906" s="159">
        <f t="shared" si="85"/>
        <v>0</v>
      </c>
    </row>
    <row r="907" spans="1:16" ht="47.25" hidden="1" outlineLevel="1" x14ac:dyDescent="0.25">
      <c r="A907" s="252">
        <f t="shared" si="90"/>
        <v>40.200000000000003</v>
      </c>
      <c r="B907" s="253" t="str">
        <f t="shared" si="89"/>
        <v>Supply and replacement of complete
PVC Fills of cell of cooling tower in Unit-
7</v>
      </c>
      <c r="C907" s="29" t="str">
        <f t="shared" si="94"/>
        <v>MERC/CAPEX/2021-2022/ WFH/SBR/ 10</v>
      </c>
      <c r="D907" s="68">
        <f t="shared" si="94"/>
        <v>44357</v>
      </c>
      <c r="E907" s="28">
        <f t="shared" si="94"/>
        <v>4.3899999999999997</v>
      </c>
      <c r="F907" s="95">
        <f t="shared" si="91"/>
        <v>4.3293638999999997</v>
      </c>
      <c r="G907" s="95">
        <f t="shared" si="92"/>
        <v>4.3293638999999997</v>
      </c>
      <c r="H907" s="95">
        <f t="shared" si="86"/>
        <v>0</v>
      </c>
      <c r="I907" s="94">
        <f>'F4.2'!V234</f>
        <v>0</v>
      </c>
      <c r="J907" s="94">
        <f>'F4.2'!AP234</f>
        <v>0</v>
      </c>
      <c r="K907" s="95"/>
      <c r="L907" s="95"/>
      <c r="M907" s="128">
        <f t="shared" si="87"/>
        <v>0</v>
      </c>
      <c r="N907" s="95">
        <f t="shared" si="88"/>
        <v>0</v>
      </c>
      <c r="O907" s="158">
        <f t="shared" si="84"/>
        <v>0</v>
      </c>
      <c r="P907" s="159">
        <f t="shared" si="85"/>
        <v>0</v>
      </c>
    </row>
    <row r="908" spans="1:16" ht="31.5" hidden="1" outlineLevel="1" x14ac:dyDescent="0.25">
      <c r="A908" s="252">
        <f t="shared" si="90"/>
        <v>0</v>
      </c>
      <c r="B908" s="253" t="str">
        <f t="shared" si="89"/>
        <v>IDC</v>
      </c>
      <c r="C908" s="99" t="str">
        <f t="shared" si="94"/>
        <v>MERC/CAPEX/2021-2022/ WFH/SBR/ 10</v>
      </c>
      <c r="D908" s="103">
        <f t="shared" si="94"/>
        <v>44357</v>
      </c>
      <c r="E908" s="28">
        <f t="shared" si="94"/>
        <v>0.3</v>
      </c>
      <c r="F908" s="95">
        <f t="shared" si="91"/>
        <v>0</v>
      </c>
      <c r="G908" s="95">
        <f t="shared" si="92"/>
        <v>0</v>
      </c>
      <c r="H908" s="95">
        <f t="shared" si="86"/>
        <v>0</v>
      </c>
      <c r="I908" s="94">
        <f>'F4.2'!V235</f>
        <v>0</v>
      </c>
      <c r="J908" s="94">
        <f>'F4.2'!AP235</f>
        <v>0</v>
      </c>
      <c r="K908" s="95"/>
      <c r="L908" s="95"/>
      <c r="M908" s="128">
        <f t="shared" si="87"/>
        <v>0</v>
      </c>
      <c r="N908" s="95">
        <f t="shared" si="88"/>
        <v>0</v>
      </c>
      <c r="O908" s="158">
        <f t="shared" si="84"/>
        <v>0</v>
      </c>
      <c r="P908" s="159">
        <f t="shared" si="85"/>
        <v>0</v>
      </c>
    </row>
    <row r="909" spans="1:16" ht="94.5" hidden="1" outlineLevel="1" x14ac:dyDescent="0.25">
      <c r="A909" s="238">
        <f t="shared" si="90"/>
        <v>41</v>
      </c>
      <c r="B909" s="239" t="str">
        <f t="shared" si="89"/>
        <v>Supply &amp; Commissioning of Advanced Microprocessor based Fast Bus Transfer panels; Up-gradation of Thyristor based 24V &amp; 220V DC battery chargers by SMPS Microprocessor based Battery Chargers at U-5,6 &amp;7
and Generator Protection scheme at U-7, at CSTPS, Chandrapur</v>
      </c>
      <c r="C909" s="25" t="str">
        <f t="shared" si="94"/>
        <v>MERC/CAPEX/2022-2023/0321</v>
      </c>
      <c r="D909" s="139">
        <f t="shared" si="94"/>
        <v>44760</v>
      </c>
      <c r="E909" s="27">
        <f t="shared" si="94"/>
        <v>14.06</v>
      </c>
      <c r="F909" s="94">
        <f t="shared" si="91"/>
        <v>0</v>
      </c>
      <c r="G909" s="94">
        <f t="shared" si="92"/>
        <v>0</v>
      </c>
      <c r="H909" s="94">
        <f t="shared" si="86"/>
        <v>0</v>
      </c>
      <c r="I909" s="94">
        <f>'F4.2'!V236</f>
        <v>0</v>
      </c>
      <c r="J909" s="94">
        <f>'F4.2'!AP236</f>
        <v>0</v>
      </c>
      <c r="K909" s="94"/>
      <c r="L909" s="94"/>
      <c r="M909" s="94">
        <f t="shared" si="87"/>
        <v>0</v>
      </c>
      <c r="N909" s="94">
        <f t="shared" si="88"/>
        <v>0</v>
      </c>
      <c r="O909" s="158">
        <f t="shared" si="84"/>
        <v>0</v>
      </c>
      <c r="P909" s="159">
        <f t="shared" si="85"/>
        <v>0</v>
      </c>
    </row>
    <row r="910" spans="1:16" ht="47.25" hidden="1" outlineLevel="1" x14ac:dyDescent="0.25">
      <c r="A910" s="252">
        <f t="shared" si="90"/>
        <v>41.1</v>
      </c>
      <c r="B910" s="253" t="str">
        <f t="shared" si="89"/>
        <v>Supply &amp; commissioning of Advanced Microprocessor based Fast Bus Transfer Panels for Unit#5,6,7, Stage-III, CSTPS, Chandrapur.</v>
      </c>
      <c r="C910" s="29" t="str">
        <f t="shared" si="94"/>
        <v>MERC/CAPEX/2022-2023/0321</v>
      </c>
      <c r="D910" s="68">
        <f t="shared" si="94"/>
        <v>44760</v>
      </c>
      <c r="E910" s="28">
        <f t="shared" si="94"/>
        <v>6.08</v>
      </c>
      <c r="F910" s="95">
        <f t="shared" si="91"/>
        <v>0</v>
      </c>
      <c r="G910" s="95">
        <f t="shared" si="92"/>
        <v>0</v>
      </c>
      <c r="H910" s="95">
        <f t="shared" si="86"/>
        <v>0</v>
      </c>
      <c r="I910" s="94">
        <f>'F4.2'!V237</f>
        <v>3.607024</v>
      </c>
      <c r="J910" s="94">
        <f>'F4.2'!AP237</f>
        <v>3.607024</v>
      </c>
      <c r="K910" s="95"/>
      <c r="L910" s="95"/>
      <c r="M910" s="128">
        <f t="shared" si="87"/>
        <v>3.607024</v>
      </c>
      <c r="N910" s="95">
        <f t="shared" si="88"/>
        <v>0</v>
      </c>
      <c r="O910" s="158">
        <f t="shared" si="84"/>
        <v>3.607024</v>
      </c>
      <c r="P910" s="159">
        <f t="shared" si="85"/>
        <v>0</v>
      </c>
    </row>
    <row r="911" spans="1:16" ht="47.25" hidden="1" outlineLevel="1" x14ac:dyDescent="0.25">
      <c r="A911" s="252">
        <f t="shared" si="90"/>
        <v>41.2</v>
      </c>
      <c r="B911" s="253" t="str">
        <f t="shared" si="89"/>
        <v>Up-gradation of thyristor based 24V &amp; 220V DC Battery Chargers by SMPS Microprocessor based Battery Chargers at Stage-III, CSTPS, Chandrapur.</v>
      </c>
      <c r="C911" s="29" t="str">
        <f t="shared" si="94"/>
        <v>MERC/CAPEX/2022-2023/0321</v>
      </c>
      <c r="D911" s="68">
        <f t="shared" si="94"/>
        <v>44760</v>
      </c>
      <c r="E911" s="28">
        <f t="shared" si="94"/>
        <v>5.28</v>
      </c>
      <c r="F911" s="95">
        <f t="shared" si="91"/>
        <v>0</v>
      </c>
      <c r="G911" s="95">
        <f t="shared" si="92"/>
        <v>0</v>
      </c>
      <c r="H911" s="95">
        <f t="shared" si="86"/>
        <v>0</v>
      </c>
      <c r="I911" s="94">
        <f>'F4.2'!V238</f>
        <v>2.7090321999999998</v>
      </c>
      <c r="J911" s="94">
        <f>'F4.2'!AP238</f>
        <v>2.3456039999999998</v>
      </c>
      <c r="K911" s="95"/>
      <c r="L911" s="95"/>
      <c r="M911" s="128">
        <f t="shared" si="87"/>
        <v>2.3456039999999998</v>
      </c>
      <c r="N911" s="95">
        <f t="shared" si="88"/>
        <v>0.36342819999999998</v>
      </c>
      <c r="O911" s="158">
        <f t="shared" si="84"/>
        <v>2.3456039999999998</v>
      </c>
      <c r="P911" s="159">
        <f t="shared" si="85"/>
        <v>0</v>
      </c>
    </row>
    <row r="912" spans="1:16" ht="15.75" hidden="1" outlineLevel="1" x14ac:dyDescent="0.25">
      <c r="A912" s="252">
        <f t="shared" si="90"/>
        <v>41.3</v>
      </c>
      <c r="B912" s="253" t="str">
        <f t="shared" si="89"/>
        <v>Generator Protection Scheme U-7</v>
      </c>
      <c r="C912" s="29" t="str">
        <f t="shared" si="94"/>
        <v>MERC/CAPEX/2022-2023/0321</v>
      </c>
      <c r="D912" s="68">
        <f t="shared" si="94"/>
        <v>44760</v>
      </c>
      <c r="E912" s="28">
        <f t="shared" si="94"/>
        <v>1.98</v>
      </c>
      <c r="F912" s="95">
        <f t="shared" si="91"/>
        <v>1.7286999999999999</v>
      </c>
      <c r="G912" s="95">
        <f t="shared" si="92"/>
        <v>0</v>
      </c>
      <c r="H912" s="95">
        <f t="shared" si="86"/>
        <v>1.7286999999999999</v>
      </c>
      <c r="I912" s="94">
        <f>'F4.2'!V239</f>
        <v>0</v>
      </c>
      <c r="J912" s="94">
        <f>'F4.2'!AP239</f>
        <v>0</v>
      </c>
      <c r="K912" s="95"/>
      <c r="L912" s="95"/>
      <c r="M912" s="128">
        <f t="shared" si="87"/>
        <v>0</v>
      </c>
      <c r="N912" s="95">
        <f t="shared" si="88"/>
        <v>1.7286999999999999</v>
      </c>
      <c r="O912" s="158">
        <f t="shared" si="84"/>
        <v>0</v>
      </c>
      <c r="P912" s="159">
        <f t="shared" si="85"/>
        <v>0</v>
      </c>
    </row>
    <row r="913" spans="1:16" ht="15.75" hidden="1" outlineLevel="1" x14ac:dyDescent="0.25">
      <c r="A913" s="252">
        <f t="shared" si="90"/>
        <v>0</v>
      </c>
      <c r="B913" s="253" t="str">
        <f t="shared" si="89"/>
        <v>IDC</v>
      </c>
      <c r="C913" s="99" t="str">
        <f t="shared" si="94"/>
        <v>MERC/CAPEX/2022-2023/0321</v>
      </c>
      <c r="D913" s="103">
        <f t="shared" si="94"/>
        <v>44760</v>
      </c>
      <c r="E913" s="28">
        <f t="shared" si="94"/>
        <v>0.72</v>
      </c>
      <c r="F913" s="95">
        <f t="shared" si="91"/>
        <v>0</v>
      </c>
      <c r="G913" s="95">
        <f t="shared" si="92"/>
        <v>0</v>
      </c>
      <c r="H913" s="95">
        <f t="shared" si="86"/>
        <v>0</v>
      </c>
      <c r="I913" s="94">
        <f>'F4.2'!V240</f>
        <v>0</v>
      </c>
      <c r="J913" s="94">
        <f>'F4.2'!AP240</f>
        <v>0</v>
      </c>
      <c r="K913" s="95"/>
      <c r="L913" s="95"/>
      <c r="M913" s="128">
        <f t="shared" si="87"/>
        <v>0</v>
      </c>
      <c r="N913" s="95">
        <f t="shared" si="88"/>
        <v>0</v>
      </c>
      <c r="O913" s="158">
        <f t="shared" si="84"/>
        <v>0</v>
      </c>
      <c r="P913" s="159">
        <f t="shared" si="85"/>
        <v>0</v>
      </c>
    </row>
    <row r="914" spans="1:16" ht="31.5" hidden="1" outlineLevel="1" x14ac:dyDescent="0.25">
      <c r="A914" s="238">
        <f t="shared" si="90"/>
        <v>42</v>
      </c>
      <c r="B914" s="239" t="str">
        <f t="shared" si="89"/>
        <v>ESP Upgradation of 5 Nos. of 210/500MW Units at Khaperkheda, Koradi &amp; Chandrapur TPS</v>
      </c>
      <c r="C914" s="25" t="str">
        <f t="shared" si="94"/>
        <v>MERC/CAPEX/2022-2023/MSPGCL/0453</v>
      </c>
      <c r="D914" s="139">
        <f t="shared" si="94"/>
        <v>44833</v>
      </c>
      <c r="E914" s="27">
        <f t="shared" si="94"/>
        <v>219.44</v>
      </c>
      <c r="F914" s="94">
        <f t="shared" si="91"/>
        <v>0</v>
      </c>
      <c r="G914" s="94">
        <f t="shared" si="92"/>
        <v>0</v>
      </c>
      <c r="H914" s="94">
        <f t="shared" si="86"/>
        <v>0</v>
      </c>
      <c r="I914" s="94">
        <f>'F4.2'!V241</f>
        <v>0</v>
      </c>
      <c r="J914" s="94">
        <f>'F4.2'!AP241</f>
        <v>0</v>
      </c>
      <c r="K914" s="94"/>
      <c r="L914" s="94"/>
      <c r="M914" s="94">
        <f t="shared" si="87"/>
        <v>0</v>
      </c>
      <c r="N914" s="94">
        <f t="shared" si="88"/>
        <v>0</v>
      </c>
      <c r="O914" s="158">
        <f t="shared" si="84"/>
        <v>0</v>
      </c>
      <c r="P914" s="159">
        <f t="shared" si="85"/>
        <v>0</v>
      </c>
    </row>
    <row r="915" spans="1:16" ht="31.5" hidden="1" outlineLevel="1" x14ac:dyDescent="0.25">
      <c r="A915" s="252">
        <f t="shared" si="90"/>
        <v>42.1</v>
      </c>
      <c r="B915" s="253" t="str">
        <f t="shared" si="89"/>
        <v>ESP Upgradation at Unit # 5 &amp; 6, Chandrapur TPS</v>
      </c>
      <c r="C915" s="29" t="str">
        <f t="shared" si="94"/>
        <v>MERC/CAPEX/2022-2023/MSPGCL/0453</v>
      </c>
      <c r="D915" s="68">
        <f t="shared" si="94"/>
        <v>44833</v>
      </c>
      <c r="E915" s="28">
        <f t="shared" si="94"/>
        <v>207.46</v>
      </c>
      <c r="F915" s="95">
        <f t="shared" si="91"/>
        <v>0</v>
      </c>
      <c r="G915" s="95">
        <f t="shared" si="92"/>
        <v>0</v>
      </c>
      <c r="H915" s="95">
        <f t="shared" si="86"/>
        <v>0</v>
      </c>
      <c r="I915" s="94">
        <f>'F4.2'!V242</f>
        <v>0</v>
      </c>
      <c r="J915" s="94">
        <f>'F4.2'!AP242</f>
        <v>0</v>
      </c>
      <c r="K915" s="95"/>
      <c r="L915" s="95"/>
      <c r="M915" s="128">
        <f t="shared" si="87"/>
        <v>0</v>
      </c>
      <c r="N915" s="95">
        <f t="shared" si="88"/>
        <v>0</v>
      </c>
      <c r="O915" s="158">
        <f t="shared" si="84"/>
        <v>0</v>
      </c>
      <c r="P915" s="159">
        <f t="shared" si="85"/>
        <v>0</v>
      </c>
    </row>
    <row r="916" spans="1:16" ht="31.5" hidden="1" outlineLevel="1" x14ac:dyDescent="0.25">
      <c r="A916" s="252">
        <f t="shared" si="90"/>
        <v>0</v>
      </c>
      <c r="B916" s="253" t="str">
        <f t="shared" si="89"/>
        <v>IDC</v>
      </c>
      <c r="C916" s="99" t="str">
        <f t="shared" si="94"/>
        <v>MERC/CAPEX/2022-2023/MSPGCL/0453</v>
      </c>
      <c r="D916" s="103">
        <f t="shared" si="94"/>
        <v>44833</v>
      </c>
      <c r="E916" s="28">
        <f t="shared" si="94"/>
        <v>11.98</v>
      </c>
      <c r="F916" s="95">
        <f t="shared" si="91"/>
        <v>0</v>
      </c>
      <c r="G916" s="95">
        <f t="shared" si="92"/>
        <v>0</v>
      </c>
      <c r="H916" s="95">
        <f t="shared" si="86"/>
        <v>0</v>
      </c>
      <c r="I916" s="94">
        <f>'F4.2'!V243</f>
        <v>0</v>
      </c>
      <c r="J916" s="94">
        <f>'F4.2'!AP243</f>
        <v>0</v>
      </c>
      <c r="K916" s="95"/>
      <c r="L916" s="95"/>
      <c r="M916" s="128">
        <f t="shared" si="87"/>
        <v>0</v>
      </c>
      <c r="N916" s="95">
        <f t="shared" si="88"/>
        <v>0</v>
      </c>
      <c r="O916" s="158">
        <f t="shared" si="84"/>
        <v>0</v>
      </c>
      <c r="P916" s="159">
        <f t="shared" si="85"/>
        <v>0</v>
      </c>
    </row>
    <row r="917" spans="1:16" ht="31.5" hidden="1" outlineLevel="1" x14ac:dyDescent="0.25">
      <c r="A917" s="238">
        <f t="shared" si="90"/>
        <v>43</v>
      </c>
      <c r="B917" s="239" t="str">
        <f t="shared" si="89"/>
        <v>Flue Gas Desulphurization (FGD) System at 10 Nos. of 210 MW Units at Chandrapur, Koradi, Khaperkheda &amp; Nasik TPS</v>
      </c>
      <c r="C917" s="25" t="str">
        <f t="shared" si="94"/>
        <v>MERC/CAPEX/MSPGCL/2023-2024/0459</v>
      </c>
      <c r="D917" s="139">
        <f t="shared" si="94"/>
        <v>45174</v>
      </c>
      <c r="E917" s="27">
        <f t="shared" si="94"/>
        <v>115.34</v>
      </c>
      <c r="F917" s="94">
        <f t="shared" si="91"/>
        <v>0</v>
      </c>
      <c r="G917" s="94">
        <f t="shared" si="92"/>
        <v>0</v>
      </c>
      <c r="H917" s="94">
        <f t="shared" si="86"/>
        <v>0</v>
      </c>
      <c r="I917" s="94">
        <f>'F4.2'!V244</f>
        <v>0</v>
      </c>
      <c r="J917" s="94">
        <f>'F4.2'!AP244</f>
        <v>0</v>
      </c>
      <c r="K917" s="94"/>
      <c r="L917" s="94"/>
      <c r="M917" s="94">
        <f t="shared" si="87"/>
        <v>0</v>
      </c>
      <c r="N917" s="94">
        <f t="shared" si="88"/>
        <v>0</v>
      </c>
      <c r="O917" s="158">
        <f t="shared" si="84"/>
        <v>0</v>
      </c>
      <c r="P917" s="159">
        <f t="shared" si="85"/>
        <v>0</v>
      </c>
    </row>
    <row r="918" spans="1:16" ht="31.5" hidden="1" outlineLevel="1" x14ac:dyDescent="0.25">
      <c r="A918" s="252">
        <f t="shared" si="90"/>
        <v>43.1</v>
      </c>
      <c r="B918" s="253" t="str">
        <f t="shared" si="89"/>
        <v>Flue Gas Desulphurization (FGD) System at Unit 3 &amp; 4, Chandrapur</v>
      </c>
      <c r="C918" s="29" t="str">
        <f t="shared" si="94"/>
        <v>MERC/CAPEX/MSPGCL/2023-2024/0459</v>
      </c>
      <c r="D918" s="68">
        <f t="shared" si="94"/>
        <v>45174</v>
      </c>
      <c r="E918" s="28">
        <f t="shared" si="94"/>
        <v>109.4</v>
      </c>
      <c r="F918" s="95">
        <f t="shared" si="91"/>
        <v>0</v>
      </c>
      <c r="G918" s="95">
        <f t="shared" si="92"/>
        <v>0</v>
      </c>
      <c r="H918" s="95">
        <f t="shared" si="86"/>
        <v>0</v>
      </c>
      <c r="I918" s="94">
        <f>'F4.2'!V245</f>
        <v>0</v>
      </c>
      <c r="J918" s="94">
        <f>'F4.2'!AQ245</f>
        <v>19.22</v>
      </c>
      <c r="K918" s="95"/>
      <c r="L918" s="95"/>
      <c r="M918" s="128">
        <f t="shared" si="87"/>
        <v>19.22</v>
      </c>
      <c r="N918" s="95">
        <f t="shared" si="88"/>
        <v>-19.22</v>
      </c>
      <c r="O918" s="158">
        <f t="shared" si="84"/>
        <v>19.22</v>
      </c>
      <c r="P918" s="159">
        <f t="shared" si="85"/>
        <v>0</v>
      </c>
    </row>
    <row r="919" spans="1:16" ht="31.5" hidden="1" outlineLevel="1" x14ac:dyDescent="0.25">
      <c r="A919" s="252">
        <f t="shared" si="90"/>
        <v>0</v>
      </c>
      <c r="B919" s="253" t="str">
        <f t="shared" si="89"/>
        <v>IDC</v>
      </c>
      <c r="C919" s="29" t="str">
        <f t="shared" si="94"/>
        <v>MERC/CAPEX/MSPGCL/2023-2024/0459</v>
      </c>
      <c r="D919" s="68">
        <f t="shared" si="94"/>
        <v>45174</v>
      </c>
      <c r="E919" s="28">
        <f t="shared" si="94"/>
        <v>5.94</v>
      </c>
      <c r="F919" s="95">
        <f t="shared" si="91"/>
        <v>0</v>
      </c>
      <c r="G919" s="95">
        <f t="shared" si="92"/>
        <v>0</v>
      </c>
      <c r="H919" s="95">
        <f t="shared" si="86"/>
        <v>0</v>
      </c>
      <c r="I919" s="94">
        <f>'F4.2'!V246</f>
        <v>0</v>
      </c>
      <c r="J919" s="94">
        <f>'F4.2'!AP246</f>
        <v>0</v>
      </c>
      <c r="K919" s="95"/>
      <c r="L919" s="95"/>
      <c r="M919" s="128">
        <f t="shared" si="87"/>
        <v>0</v>
      </c>
      <c r="N919" s="95">
        <f t="shared" si="88"/>
        <v>0</v>
      </c>
      <c r="O919" s="158">
        <f t="shared" si="84"/>
        <v>0</v>
      </c>
      <c r="P919" s="159">
        <f t="shared" si="85"/>
        <v>0</v>
      </c>
    </row>
    <row r="920" spans="1:16" ht="78.75" hidden="1" outlineLevel="1" x14ac:dyDescent="0.25">
      <c r="A920" s="238">
        <f t="shared" si="90"/>
        <v>44</v>
      </c>
      <c r="B920" s="239" t="str">
        <f t="shared" si="89"/>
        <v>Design, Engineering, Manufacturing, Transportation to CSTPS site, unloading, Erection, Testing &amp; Commissioning of 3 nos. of new 200MVA. 21/400/√3KV, Single phase Generator Transformers, BHEL make for 3 X 500 MW Unit#5,6&amp;7 500MW Stage-III CSTPS, Chandrapur</v>
      </c>
      <c r="C920" s="25" t="str">
        <f t="shared" ref="C920:E939" si="95">C250</f>
        <v>MERC/CAPEX/2022-2023/0409</v>
      </c>
      <c r="D920" s="139">
        <f t="shared" si="95"/>
        <v>44806</v>
      </c>
      <c r="E920" s="27">
        <f t="shared" si="95"/>
        <v>33.268000000000001</v>
      </c>
      <c r="F920" s="94">
        <f t="shared" si="91"/>
        <v>0</v>
      </c>
      <c r="G920" s="94">
        <f t="shared" si="92"/>
        <v>0</v>
      </c>
      <c r="H920" s="94">
        <f t="shared" si="86"/>
        <v>0</v>
      </c>
      <c r="I920" s="94">
        <f>'F4.2'!V247</f>
        <v>0</v>
      </c>
      <c r="J920" s="94">
        <f>'F4.2'!AP247</f>
        <v>0</v>
      </c>
      <c r="K920" s="94"/>
      <c r="L920" s="94"/>
      <c r="M920" s="94">
        <f t="shared" si="87"/>
        <v>0</v>
      </c>
      <c r="N920" s="94">
        <f t="shared" si="88"/>
        <v>0</v>
      </c>
      <c r="O920" s="158">
        <f t="shared" si="84"/>
        <v>0</v>
      </c>
      <c r="P920" s="159">
        <f t="shared" si="85"/>
        <v>0</v>
      </c>
    </row>
    <row r="921" spans="1:16" ht="110.25" hidden="1" outlineLevel="1" x14ac:dyDescent="0.25">
      <c r="A921" s="252">
        <f t="shared" si="90"/>
        <v>44.1</v>
      </c>
      <c r="B921" s="253" t="str">
        <f t="shared" si="89"/>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921" s="29" t="str">
        <f t="shared" si="95"/>
        <v>MERC/CAPEX/2022-2023/0409</v>
      </c>
      <c r="D921" s="68">
        <f t="shared" si="95"/>
        <v>44806</v>
      </c>
      <c r="E921" s="28">
        <f t="shared" si="95"/>
        <v>32.567999999999998</v>
      </c>
      <c r="F921" s="95">
        <f t="shared" si="91"/>
        <v>0</v>
      </c>
      <c r="G921" s="95">
        <f t="shared" si="92"/>
        <v>0</v>
      </c>
      <c r="H921" s="95">
        <f t="shared" si="86"/>
        <v>0</v>
      </c>
      <c r="I921" s="94">
        <f>'F4.2'!V248</f>
        <v>0</v>
      </c>
      <c r="J921" s="94">
        <f>'F4.2'!AP248</f>
        <v>0</v>
      </c>
      <c r="K921" s="95"/>
      <c r="L921" s="95"/>
      <c r="M921" s="128">
        <f t="shared" si="87"/>
        <v>0</v>
      </c>
      <c r="N921" s="95">
        <f t="shared" si="88"/>
        <v>0</v>
      </c>
      <c r="O921" s="158">
        <f t="shared" si="84"/>
        <v>0</v>
      </c>
      <c r="P921" s="159">
        <f t="shared" si="85"/>
        <v>0</v>
      </c>
    </row>
    <row r="922" spans="1:16" ht="15.75" hidden="1" outlineLevel="1" x14ac:dyDescent="0.25">
      <c r="A922" s="252">
        <f t="shared" si="90"/>
        <v>0</v>
      </c>
      <c r="B922" s="253" t="str">
        <f t="shared" si="89"/>
        <v>IDC</v>
      </c>
      <c r="C922" s="99" t="str">
        <f t="shared" si="95"/>
        <v>MERC/CAPEX/2022-2023/0409</v>
      </c>
      <c r="D922" s="103">
        <f t="shared" si="95"/>
        <v>44806</v>
      </c>
      <c r="E922" s="28">
        <f t="shared" si="95"/>
        <v>0.7</v>
      </c>
      <c r="F922" s="95">
        <f t="shared" si="91"/>
        <v>0</v>
      </c>
      <c r="G922" s="95">
        <f t="shared" si="92"/>
        <v>0</v>
      </c>
      <c r="H922" s="95">
        <f t="shared" si="86"/>
        <v>0</v>
      </c>
      <c r="I922" s="94">
        <f>'F4.2'!V249</f>
        <v>0</v>
      </c>
      <c r="J922" s="94">
        <f>'F4.2'!AP249</f>
        <v>0</v>
      </c>
      <c r="K922" s="95"/>
      <c r="L922" s="95"/>
      <c r="M922" s="128">
        <f t="shared" si="87"/>
        <v>0</v>
      </c>
      <c r="N922" s="95">
        <f t="shared" si="88"/>
        <v>0</v>
      </c>
      <c r="O922" s="158">
        <f t="shared" si="84"/>
        <v>0</v>
      </c>
      <c r="P922" s="159">
        <f t="shared" si="85"/>
        <v>0</v>
      </c>
    </row>
    <row r="923" spans="1:16" ht="110.25" hidden="1" outlineLevel="1" x14ac:dyDescent="0.25">
      <c r="A923" s="238">
        <f t="shared" si="90"/>
        <v>45</v>
      </c>
      <c r="B923" s="239" t="str">
        <f t="shared" si="89"/>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923" s="25" t="str">
        <f t="shared" si="95"/>
        <v>MERC/CAPEX/2022-2023/MSPGCL/0458</v>
      </c>
      <c r="D923" s="139">
        <f t="shared" si="95"/>
        <v>45174</v>
      </c>
      <c r="E923" s="28">
        <f t="shared" si="95"/>
        <v>145.05495436368</v>
      </c>
      <c r="F923" s="95">
        <f t="shared" si="91"/>
        <v>0</v>
      </c>
      <c r="G923" s="95">
        <f t="shared" si="92"/>
        <v>0</v>
      </c>
      <c r="H923" s="95">
        <f t="shared" ref="H923:H938" si="96">F923-G923</f>
        <v>0</v>
      </c>
      <c r="I923" s="94">
        <f>'F4.2'!V250</f>
        <v>0</v>
      </c>
      <c r="J923" s="94">
        <f>'F4.2'!AP250</f>
        <v>0</v>
      </c>
      <c r="K923" s="95"/>
      <c r="L923" s="95"/>
      <c r="M923" s="128">
        <f t="shared" ref="M923:M938" si="97">SUM(J923:L923)</f>
        <v>0</v>
      </c>
      <c r="N923" s="95">
        <f t="shared" ref="N923:N938" si="98">H923+I923-M923</f>
        <v>0</v>
      </c>
      <c r="O923" s="158"/>
      <c r="P923" s="159"/>
    </row>
    <row r="924" spans="1:16" ht="31.5" hidden="1" outlineLevel="1" x14ac:dyDescent="0.25">
      <c r="A924" s="252">
        <f t="shared" si="90"/>
        <v>45.1</v>
      </c>
      <c r="B924" s="253" t="str">
        <f t="shared" si="89"/>
        <v>Construction of 4th raising of existing Ash Bund from T.B.L. 198.00 M to T.B.L 201.00 M</v>
      </c>
      <c r="C924" s="29" t="str">
        <f t="shared" si="95"/>
        <v>MERC/CAPEX/2022-2023/MSPGCL/0458</v>
      </c>
      <c r="D924" s="68">
        <f t="shared" si="95"/>
        <v>45174</v>
      </c>
      <c r="E924" s="28">
        <f t="shared" si="95"/>
        <v>101.81018586775998</v>
      </c>
      <c r="F924" s="95">
        <f t="shared" si="91"/>
        <v>0</v>
      </c>
      <c r="G924" s="95">
        <f t="shared" si="92"/>
        <v>0</v>
      </c>
      <c r="H924" s="95">
        <f t="shared" si="96"/>
        <v>0</v>
      </c>
      <c r="I924" s="94">
        <f>'F4.2'!V251</f>
        <v>40.1338133</v>
      </c>
      <c r="J924" s="94">
        <f>'F4.2'!AP251</f>
        <v>40.1338133</v>
      </c>
      <c r="K924" s="95"/>
      <c r="L924" s="95"/>
      <c r="M924" s="128">
        <f t="shared" si="97"/>
        <v>40.1338133</v>
      </c>
      <c r="N924" s="95">
        <f t="shared" si="98"/>
        <v>0</v>
      </c>
      <c r="O924" s="158"/>
      <c r="P924" s="159"/>
    </row>
    <row r="925" spans="1:16" ht="31.5" hidden="1" outlineLevel="1" x14ac:dyDescent="0.25">
      <c r="A925" s="252">
        <f t="shared" si="90"/>
        <v>45.2</v>
      </c>
      <c r="B925" s="253" t="str">
        <f t="shared" si="89"/>
        <v>Construction of New Drain Wells (12 Nos.) along with necessary connection to existing drain wells at CSTPS</v>
      </c>
      <c r="C925" s="29" t="str">
        <f t="shared" si="95"/>
        <v>MERC/CAPEX/2022-2023/MSPGCL/0458</v>
      </c>
      <c r="D925" s="68">
        <f t="shared" si="95"/>
        <v>45174</v>
      </c>
      <c r="E925" s="28">
        <f t="shared" si="95"/>
        <v>1.7079926814999997</v>
      </c>
      <c r="F925" s="95">
        <f t="shared" si="91"/>
        <v>0</v>
      </c>
      <c r="G925" s="95">
        <f t="shared" si="92"/>
        <v>0</v>
      </c>
      <c r="H925" s="95">
        <f t="shared" si="96"/>
        <v>0</v>
      </c>
      <c r="I925" s="94">
        <f>'F4.2'!V252</f>
        <v>0</v>
      </c>
      <c r="J925" s="94">
        <f>'F4.2'!AP252</f>
        <v>0</v>
      </c>
      <c r="K925" s="95"/>
      <c r="L925" s="95"/>
      <c r="M925" s="128">
        <f t="shared" si="97"/>
        <v>0</v>
      </c>
      <c r="N925" s="95">
        <f t="shared" si="98"/>
        <v>0</v>
      </c>
      <c r="O925" s="158"/>
      <c r="P925" s="159"/>
    </row>
    <row r="926" spans="1:16" ht="31.5" hidden="1" outlineLevel="1" x14ac:dyDescent="0.25">
      <c r="A926" s="252">
        <f t="shared" si="90"/>
        <v>45.3</v>
      </c>
      <c r="B926" s="253" t="str">
        <f t="shared" si="89"/>
        <v xml:space="preserve"> Construction of waste weir for raising of ash bund (Waste Weir &amp; Non overflow structure)</v>
      </c>
      <c r="C926" s="29" t="str">
        <f t="shared" si="95"/>
        <v>MERC/CAPEX/2022-2023/MSPGCL/0458</v>
      </c>
      <c r="D926" s="68">
        <f t="shared" si="95"/>
        <v>45174</v>
      </c>
      <c r="E926" s="28">
        <f t="shared" si="95"/>
        <v>4.2692499462199995</v>
      </c>
      <c r="F926" s="95">
        <f t="shared" si="91"/>
        <v>0</v>
      </c>
      <c r="G926" s="95">
        <f t="shared" si="92"/>
        <v>0</v>
      </c>
      <c r="H926" s="95">
        <f t="shared" si="96"/>
        <v>0</v>
      </c>
      <c r="I926" s="94">
        <f>'F4.2'!V253</f>
        <v>0</v>
      </c>
      <c r="J926" s="94">
        <f>'F4.2'!AP253</f>
        <v>0</v>
      </c>
      <c r="K926" s="95"/>
      <c r="L926" s="95"/>
      <c r="M926" s="128">
        <f t="shared" si="97"/>
        <v>0</v>
      </c>
      <c r="N926" s="95">
        <f t="shared" si="98"/>
        <v>0</v>
      </c>
      <c r="O926" s="158"/>
      <c r="P926" s="159"/>
    </row>
    <row r="927" spans="1:16" ht="31.5" hidden="1" outlineLevel="1" x14ac:dyDescent="0.25">
      <c r="A927" s="252">
        <f t="shared" si="90"/>
        <v>45.4</v>
      </c>
      <c r="B927" s="253" t="str">
        <f t="shared" si="89"/>
        <v>Raising of Ash Compartment i.e. Lagoon in Ash Bund</v>
      </c>
      <c r="C927" s="29" t="str">
        <f t="shared" si="95"/>
        <v>MERC/CAPEX/2022-2023/MSPGCL/0458</v>
      </c>
      <c r="D927" s="68">
        <f t="shared" si="95"/>
        <v>45174</v>
      </c>
      <c r="E927" s="28">
        <f t="shared" si="95"/>
        <v>25.657525868199997</v>
      </c>
      <c r="F927" s="95">
        <f t="shared" si="91"/>
        <v>0</v>
      </c>
      <c r="G927" s="95">
        <f t="shared" si="92"/>
        <v>0</v>
      </c>
      <c r="H927" s="95">
        <f t="shared" si="96"/>
        <v>0</v>
      </c>
      <c r="I927" s="94">
        <f>'F4.2'!V254</f>
        <v>0</v>
      </c>
      <c r="J927" s="94">
        <f>'F4.2'!AP254</f>
        <v>0</v>
      </c>
      <c r="K927" s="95"/>
      <c r="L927" s="95"/>
      <c r="M927" s="128">
        <f t="shared" si="97"/>
        <v>0</v>
      </c>
      <c r="N927" s="95">
        <f t="shared" si="98"/>
        <v>0</v>
      </c>
      <c r="O927" s="158"/>
      <c r="P927" s="159"/>
    </row>
    <row r="928" spans="1:16" ht="31.5" hidden="1" outlineLevel="1" x14ac:dyDescent="0.25">
      <c r="A928" s="252">
        <f t="shared" si="90"/>
        <v>0</v>
      </c>
      <c r="B928" s="253" t="str">
        <f t="shared" si="89"/>
        <v>IDC</v>
      </c>
      <c r="C928" s="99" t="str">
        <f t="shared" si="95"/>
        <v>MERC/CAPEX/2022-2023/MSPGCL/0458</v>
      </c>
      <c r="D928" s="103">
        <f t="shared" si="95"/>
        <v>45174</v>
      </c>
      <c r="E928" s="28">
        <f t="shared" si="95"/>
        <v>11.61</v>
      </c>
      <c r="F928" s="95">
        <f t="shared" si="91"/>
        <v>0</v>
      </c>
      <c r="G928" s="95">
        <f t="shared" si="92"/>
        <v>0</v>
      </c>
      <c r="H928" s="95">
        <f t="shared" si="96"/>
        <v>0</v>
      </c>
      <c r="I928" s="94">
        <f>'F4.2'!V255</f>
        <v>0</v>
      </c>
      <c r="J928" s="94">
        <f>'F4.2'!AP255</f>
        <v>0</v>
      </c>
      <c r="K928" s="95"/>
      <c r="L928" s="95"/>
      <c r="M928" s="128">
        <f t="shared" si="97"/>
        <v>0</v>
      </c>
      <c r="N928" s="95">
        <f t="shared" si="98"/>
        <v>0</v>
      </c>
      <c r="O928" s="158"/>
      <c r="P928" s="159"/>
    </row>
    <row r="929" spans="1:16" ht="47.25" hidden="1" outlineLevel="1" x14ac:dyDescent="0.25">
      <c r="A929" s="238">
        <f t="shared" si="90"/>
        <v>46</v>
      </c>
      <c r="B929" s="239" t="str">
        <f t="shared" si="89"/>
        <v>Procurement of 03 Nos. of complete assembly of 3.3 KV, 300 KW Boiler Circulation Water Pump - Motors along with Impeller for Unit#5&amp;6, 500MW Stage-III CSTPS Chandrapur</v>
      </c>
      <c r="C929" s="25" t="str">
        <f t="shared" si="95"/>
        <v>MERC/CAPEX/2024-2025/MSPGCL/0308</v>
      </c>
      <c r="D929" s="139">
        <f t="shared" si="95"/>
        <v>45429</v>
      </c>
      <c r="E929" s="28">
        <f t="shared" si="95"/>
        <v>37.32</v>
      </c>
      <c r="F929" s="95">
        <f t="shared" si="91"/>
        <v>0</v>
      </c>
      <c r="G929" s="95">
        <f t="shared" si="92"/>
        <v>0</v>
      </c>
      <c r="H929" s="95">
        <f t="shared" si="96"/>
        <v>0</v>
      </c>
      <c r="I929" s="94">
        <f>'F4.2'!V256</f>
        <v>0</v>
      </c>
      <c r="J929" s="94">
        <f>'F4.2'!AP256</f>
        <v>0</v>
      </c>
      <c r="K929" s="95"/>
      <c r="L929" s="95"/>
      <c r="M929" s="128">
        <f t="shared" si="97"/>
        <v>0</v>
      </c>
      <c r="N929" s="95">
        <f t="shared" si="98"/>
        <v>0</v>
      </c>
      <c r="O929" s="158"/>
      <c r="P929" s="159"/>
    </row>
    <row r="930" spans="1:16" ht="47.25" hidden="1" outlineLevel="1" x14ac:dyDescent="0.25">
      <c r="A930" s="252">
        <f t="shared" si="90"/>
        <v>46.1</v>
      </c>
      <c r="B930" s="253" t="str">
        <f t="shared" si="89"/>
        <v>Procurement of 03 Nos. of complete assembly of 3.3 KV, 300 KW Boiler Circulation Water Pump - Motors along with Impeller for Unit#5&amp;6, 500MW Stage-III CSTPS Chandrapur</v>
      </c>
      <c r="C930" s="29" t="str">
        <f t="shared" si="95"/>
        <v>MERC/CAPEX/2024-2025/MSPGCL/0308</v>
      </c>
      <c r="D930" s="140">
        <f t="shared" si="95"/>
        <v>45429</v>
      </c>
      <c r="E930" s="28">
        <f t="shared" si="95"/>
        <v>0</v>
      </c>
      <c r="F930" s="95">
        <f t="shared" si="91"/>
        <v>0</v>
      </c>
      <c r="G930" s="95">
        <f t="shared" si="92"/>
        <v>0</v>
      </c>
      <c r="H930" s="95">
        <f t="shared" si="96"/>
        <v>0</v>
      </c>
      <c r="I930" s="94">
        <f>'F4.2'!V257</f>
        <v>0</v>
      </c>
      <c r="J930" s="94">
        <f>'F4.2'!AP257</f>
        <v>0</v>
      </c>
      <c r="K930" s="95"/>
      <c r="L930" s="95"/>
      <c r="M930" s="128">
        <f t="shared" si="97"/>
        <v>0</v>
      </c>
      <c r="N930" s="95">
        <f t="shared" si="98"/>
        <v>0</v>
      </c>
      <c r="O930" s="158"/>
      <c r="P930" s="159"/>
    </row>
    <row r="931" spans="1:16" ht="31.5" hidden="1" outlineLevel="1" x14ac:dyDescent="0.25">
      <c r="A931" s="252">
        <f t="shared" si="90"/>
        <v>0</v>
      </c>
      <c r="B931" s="253" t="str">
        <f t="shared" si="89"/>
        <v>IDC</v>
      </c>
      <c r="C931" s="29" t="str">
        <f t="shared" si="95"/>
        <v>MERC/CAPEX/2024-2025/MSPGCL/0308</v>
      </c>
      <c r="D931" s="140">
        <f t="shared" si="95"/>
        <v>45429</v>
      </c>
      <c r="E931" s="28">
        <f t="shared" si="95"/>
        <v>0</v>
      </c>
      <c r="F931" s="95">
        <f t="shared" si="91"/>
        <v>0</v>
      </c>
      <c r="G931" s="95">
        <f t="shared" si="92"/>
        <v>0</v>
      </c>
      <c r="H931" s="95">
        <f t="shared" si="96"/>
        <v>0</v>
      </c>
      <c r="I931" s="94">
        <f>'F4.2'!V258</f>
        <v>0</v>
      </c>
      <c r="J931" s="94">
        <f>'F4.2'!AP258</f>
        <v>0</v>
      </c>
      <c r="K931" s="95"/>
      <c r="L931" s="95"/>
      <c r="M931" s="128">
        <f t="shared" si="97"/>
        <v>0</v>
      </c>
      <c r="N931" s="95">
        <f t="shared" si="98"/>
        <v>0</v>
      </c>
      <c r="O931" s="158"/>
      <c r="P931" s="159"/>
    </row>
    <row r="932" spans="1:16" ht="31.5" hidden="1" outlineLevel="1" x14ac:dyDescent="0.25">
      <c r="A932" s="238">
        <f t="shared" si="90"/>
        <v>47</v>
      </c>
      <c r="B932" s="239" t="str">
        <f t="shared" si="89"/>
        <v>Performance Improvement &amp; Life Extension Schemes for CHP of Unit 3 to 7 of CSTPS, Chandrapur</v>
      </c>
      <c r="C932" s="25" t="str">
        <f t="shared" si="95"/>
        <v>MERC/CAPEX/MSPGCL/2023-24/0560</v>
      </c>
      <c r="D932" s="68">
        <f t="shared" si="95"/>
        <v>45230</v>
      </c>
      <c r="E932" s="28">
        <f t="shared" si="95"/>
        <v>43.01</v>
      </c>
      <c r="F932" s="95">
        <f t="shared" si="91"/>
        <v>0</v>
      </c>
      <c r="G932" s="95">
        <f t="shared" si="92"/>
        <v>0</v>
      </c>
      <c r="H932" s="95">
        <f t="shared" si="96"/>
        <v>0</v>
      </c>
      <c r="I932" s="94">
        <f>'F4.2'!V259</f>
        <v>0</v>
      </c>
      <c r="J932" s="94">
        <f>'F4.2'!AP259</f>
        <v>0</v>
      </c>
      <c r="K932" s="95"/>
      <c r="L932" s="95"/>
      <c r="M932" s="128">
        <f t="shared" si="97"/>
        <v>0</v>
      </c>
      <c r="N932" s="95">
        <f t="shared" si="98"/>
        <v>0</v>
      </c>
      <c r="O932" s="158"/>
      <c r="P932" s="159"/>
    </row>
    <row r="933" spans="1:16" ht="31.5" hidden="1" outlineLevel="1" x14ac:dyDescent="0.25">
      <c r="A933" s="252">
        <f t="shared" si="90"/>
        <v>47.1</v>
      </c>
      <c r="B933" s="253" t="str">
        <f t="shared" si="89"/>
        <v>Work of Renovation/Upgradation/Modification of Crusher House of CHPA of Unit 3&amp;4 of CSTPS Chandrapur.</v>
      </c>
      <c r="C933" s="29" t="str">
        <f t="shared" si="95"/>
        <v>MERC/CAPEX/MSPGCL/2023-24/0560</v>
      </c>
      <c r="D933" s="68">
        <f t="shared" si="95"/>
        <v>45230</v>
      </c>
      <c r="E933" s="28">
        <f t="shared" si="95"/>
        <v>5.66</v>
      </c>
      <c r="F933" s="95">
        <f t="shared" si="91"/>
        <v>0</v>
      </c>
      <c r="G933" s="95">
        <f t="shared" si="92"/>
        <v>0</v>
      </c>
      <c r="H933" s="95">
        <f t="shared" si="96"/>
        <v>0</v>
      </c>
      <c r="I933" s="94">
        <f>'F4.2'!V260</f>
        <v>0</v>
      </c>
      <c r="J933" s="94">
        <f>'F4.2'!AP260</f>
        <v>0</v>
      </c>
      <c r="K933" s="95"/>
      <c r="L933" s="95"/>
      <c r="M933" s="128">
        <f t="shared" si="97"/>
        <v>0</v>
      </c>
      <c r="N933" s="95">
        <f t="shared" si="98"/>
        <v>0</v>
      </c>
      <c r="O933" s="158"/>
      <c r="P933" s="159"/>
    </row>
    <row r="934" spans="1:16" ht="31.5" hidden="1" outlineLevel="1" x14ac:dyDescent="0.25">
      <c r="A934" s="252">
        <f t="shared" si="90"/>
        <v>47.2</v>
      </c>
      <c r="B934" s="253" t="str">
        <f t="shared" ref="B934:B997" si="99">B264</f>
        <v>Work of Renovation/Upgradation/Modification of Belt Conveyor 10A/B/C of CHPA of Unit 3&amp;4 of CSTPS Chandrapur.</v>
      </c>
      <c r="C934" s="29" t="str">
        <f t="shared" si="95"/>
        <v>MERC/CAPEX/MSPGCL/2023-24/0560</v>
      </c>
      <c r="D934" s="68">
        <f t="shared" si="95"/>
        <v>45230</v>
      </c>
      <c r="E934" s="28">
        <f t="shared" si="95"/>
        <v>8.17</v>
      </c>
      <c r="F934" s="95">
        <f t="shared" si="91"/>
        <v>0</v>
      </c>
      <c r="G934" s="95">
        <f t="shared" si="92"/>
        <v>0</v>
      </c>
      <c r="H934" s="95">
        <f t="shared" si="96"/>
        <v>0</v>
      </c>
      <c r="I934" s="94">
        <f>'F4.2'!V261</f>
        <v>0</v>
      </c>
      <c r="J934" s="94">
        <f>'F4.2'!AP261</f>
        <v>0</v>
      </c>
      <c r="K934" s="95"/>
      <c r="L934" s="95"/>
      <c r="M934" s="128">
        <f t="shared" si="97"/>
        <v>0</v>
      </c>
      <c r="N934" s="95">
        <f t="shared" si="98"/>
        <v>0</v>
      </c>
      <c r="O934" s="158"/>
      <c r="P934" s="159"/>
    </row>
    <row r="935" spans="1:16" ht="31.5" hidden="1" outlineLevel="1" x14ac:dyDescent="0.25">
      <c r="A935" s="252">
        <f t="shared" si="90"/>
        <v>47.3</v>
      </c>
      <c r="B935" s="253" t="str">
        <f t="shared" si="99"/>
        <v xml:space="preserve">Work of Modification/Modernization of conveyor cable of 10 A/B/C of CHPA of Unit 3&amp;4 of CSTPS Chandrapur. </v>
      </c>
      <c r="C935" s="29" t="str">
        <f t="shared" si="95"/>
        <v>MERC/CAPEX/MSPGCL/2023-24/0560</v>
      </c>
      <c r="D935" s="68">
        <f t="shared" si="95"/>
        <v>45230</v>
      </c>
      <c r="E935" s="28">
        <f t="shared" si="95"/>
        <v>4.12</v>
      </c>
      <c r="F935" s="95">
        <f t="shared" si="91"/>
        <v>0</v>
      </c>
      <c r="G935" s="95">
        <f t="shared" si="92"/>
        <v>0</v>
      </c>
      <c r="H935" s="95">
        <f t="shared" si="96"/>
        <v>0</v>
      </c>
      <c r="I935" s="94">
        <f>'F4.2'!V262</f>
        <v>0</v>
      </c>
      <c r="J935" s="94">
        <f>'F4.2'!AP262</f>
        <v>0</v>
      </c>
      <c r="K935" s="95"/>
      <c r="L935" s="95"/>
      <c r="M935" s="128">
        <f t="shared" si="97"/>
        <v>0</v>
      </c>
      <c r="N935" s="95">
        <f t="shared" si="98"/>
        <v>0</v>
      </c>
      <c r="O935" s="158"/>
      <c r="P935" s="159"/>
    </row>
    <row r="936" spans="1:16" ht="63" hidden="1" outlineLevel="1" x14ac:dyDescent="0.25">
      <c r="A936" s="252">
        <f t="shared" ref="A936:A999" si="100">A266</f>
        <v>47.4</v>
      </c>
      <c r="B936" s="253" t="str">
        <f t="shared" si="99"/>
        <v xml:space="preserve">Design, Engineering, Supply, Erection and commissioning of bypass chute with hydraulic cylinder &amp; modification/renovation at JT-06 of CHPA of Unit 3&amp;4 of CSTPS Chandrapur. </v>
      </c>
      <c r="C936" s="29" t="str">
        <f t="shared" si="95"/>
        <v>MERC/CAPEX/MSPGCL/2023-24/0560</v>
      </c>
      <c r="D936" s="68">
        <f t="shared" si="95"/>
        <v>45230</v>
      </c>
      <c r="E936" s="28">
        <f t="shared" si="95"/>
        <v>3.72</v>
      </c>
      <c r="F936" s="95">
        <f t="shared" ref="F936:F999" si="101">F266+I266</f>
        <v>0</v>
      </c>
      <c r="G936" s="95">
        <f t="shared" ref="G936:G999" si="102">G266+M266</f>
        <v>0</v>
      </c>
      <c r="H936" s="95">
        <f t="shared" si="96"/>
        <v>0</v>
      </c>
      <c r="I936" s="94">
        <f>'F4.2'!V263</f>
        <v>0</v>
      </c>
      <c r="J936" s="94">
        <f>'F4.2'!AP263</f>
        <v>0</v>
      </c>
      <c r="K936" s="95"/>
      <c r="L936" s="95"/>
      <c r="M936" s="128">
        <f t="shared" si="97"/>
        <v>0</v>
      </c>
      <c r="N936" s="95">
        <f t="shared" si="98"/>
        <v>0</v>
      </c>
      <c r="O936" s="158"/>
      <c r="P936" s="159"/>
    </row>
    <row r="937" spans="1:16" ht="47.25" hidden="1" outlineLevel="1" x14ac:dyDescent="0.25">
      <c r="A937" s="252">
        <f t="shared" si="100"/>
        <v>47.5</v>
      </c>
      <c r="B937" s="253" t="str">
        <f t="shared" si="99"/>
        <v xml:space="preserve">Design, Engineering, Supply, Erection and Installation of Wear Resistance Chutes for Belt Conveyor System at CHPA/B of Unit 3to9 of CSTPS Chandrapur. </v>
      </c>
      <c r="C937" s="29" t="str">
        <f t="shared" si="95"/>
        <v>MERC/CAPEX/MSPGCL/2023-24/0560</v>
      </c>
      <c r="D937" s="68">
        <f t="shared" si="95"/>
        <v>45230</v>
      </c>
      <c r="E937" s="28">
        <f t="shared" si="95"/>
        <v>3.45</v>
      </c>
      <c r="F937" s="95">
        <f t="shared" si="101"/>
        <v>0</v>
      </c>
      <c r="G937" s="95">
        <f t="shared" si="102"/>
        <v>0</v>
      </c>
      <c r="H937" s="95">
        <f t="shared" si="96"/>
        <v>0</v>
      </c>
      <c r="I937" s="94">
        <f>'F4.2'!V264</f>
        <v>0</v>
      </c>
      <c r="J937" s="94">
        <f>'F4.2'!AP264</f>
        <v>0</v>
      </c>
      <c r="K937" s="95"/>
      <c r="L937" s="95"/>
      <c r="M937" s="128">
        <f t="shared" si="97"/>
        <v>0</v>
      </c>
      <c r="N937" s="95">
        <f t="shared" si="98"/>
        <v>0</v>
      </c>
      <c r="O937" s="158"/>
      <c r="P937" s="159"/>
    </row>
    <row r="938" spans="1:16" ht="47.25" hidden="1" outlineLevel="1" x14ac:dyDescent="0.25">
      <c r="A938" s="252">
        <f t="shared" si="100"/>
        <v>47.6</v>
      </c>
      <c r="B938" s="253" t="str">
        <f t="shared" si="99"/>
        <v xml:space="preserve">Work of Modification/Renovation/Upgradation of Ventilation System of Track Hopper of CHPB of Unit 5,6&amp;7 of CSTPS Chandrapur. </v>
      </c>
      <c r="C938" s="29" t="str">
        <f t="shared" si="95"/>
        <v>MERC/CAPEX/MSPGCL/2023-24/0560</v>
      </c>
      <c r="D938" s="68">
        <f t="shared" si="95"/>
        <v>45230</v>
      </c>
      <c r="E938" s="28">
        <f t="shared" si="95"/>
        <v>4.5999999999999996</v>
      </c>
      <c r="F938" s="95">
        <f t="shared" si="101"/>
        <v>0</v>
      </c>
      <c r="G938" s="95">
        <f t="shared" si="102"/>
        <v>0</v>
      </c>
      <c r="H938" s="95">
        <f t="shared" si="96"/>
        <v>0</v>
      </c>
      <c r="I938" s="94">
        <f>'F4.2'!V265</f>
        <v>0</v>
      </c>
      <c r="J938" s="94">
        <f>'F4.2'!AP265</f>
        <v>0</v>
      </c>
      <c r="K938" s="95"/>
      <c r="L938" s="95"/>
      <c r="M938" s="128">
        <f t="shared" si="97"/>
        <v>0</v>
      </c>
      <c r="N938" s="95">
        <f t="shared" si="98"/>
        <v>0</v>
      </c>
      <c r="O938" s="158"/>
      <c r="P938" s="159"/>
    </row>
    <row r="939" spans="1:16" ht="31.5" hidden="1" outlineLevel="1" x14ac:dyDescent="0.25">
      <c r="A939" s="252">
        <f t="shared" si="100"/>
        <v>47.7</v>
      </c>
      <c r="B939" s="253" t="str">
        <f t="shared" si="99"/>
        <v xml:space="preserve">Work of Renovation /Upgradation of Hydraulic System of Paddle Feeder at CHPB of Unit 5,6&amp;7 of CSTPS Chandrapur.  </v>
      </c>
      <c r="C939" s="29" t="str">
        <f t="shared" si="95"/>
        <v>MERC/CAPEX/MSPGCL/2023-24/0560</v>
      </c>
      <c r="D939" s="68">
        <f t="shared" si="95"/>
        <v>45230</v>
      </c>
      <c r="E939" s="28">
        <f t="shared" si="95"/>
        <v>8.14</v>
      </c>
      <c r="F939" s="95">
        <f t="shared" si="101"/>
        <v>0</v>
      </c>
      <c r="G939" s="95">
        <f t="shared" si="102"/>
        <v>0</v>
      </c>
      <c r="H939" s="95">
        <f t="shared" ref="H939:H951" si="103">F939-G939</f>
        <v>0</v>
      </c>
      <c r="I939" s="94">
        <f>'F4.2'!V266</f>
        <v>0</v>
      </c>
      <c r="J939" s="94">
        <f>'F4.2'!AP266</f>
        <v>0</v>
      </c>
      <c r="K939" s="95"/>
      <c r="L939" s="95"/>
      <c r="M939" s="128">
        <f t="shared" ref="M939:M951" si="104">SUM(J939:L939)</f>
        <v>0</v>
      </c>
      <c r="N939" s="95">
        <f t="shared" ref="N939:N951" si="105">H939+I939-M939</f>
        <v>0</v>
      </c>
      <c r="O939" s="158"/>
      <c r="P939" s="159"/>
    </row>
    <row r="940" spans="1:16" ht="47.25" hidden="1" outlineLevel="1" x14ac:dyDescent="0.25">
      <c r="A940" s="252">
        <f t="shared" si="100"/>
        <v>47.8</v>
      </c>
      <c r="B940" s="253" t="str">
        <f t="shared" si="99"/>
        <v xml:space="preserve">Design, Engineering, Manufacturing, Fabrication, Erection and commissioning of Modified Wobbler Feeder at CHPB of Unit 5,6&amp;7 of CSTPS Chandrapur. </v>
      </c>
      <c r="C940" s="29" t="str">
        <f t="shared" ref="C940:E959" si="106">C270</f>
        <v>MERC/CAPEX/MSPGCL/2023-24/0560</v>
      </c>
      <c r="D940" s="68">
        <f t="shared" si="106"/>
        <v>45230</v>
      </c>
      <c r="E940" s="28">
        <f t="shared" si="106"/>
        <v>4.18</v>
      </c>
      <c r="F940" s="95">
        <f t="shared" si="101"/>
        <v>0</v>
      </c>
      <c r="G940" s="95">
        <f t="shared" si="102"/>
        <v>0</v>
      </c>
      <c r="H940" s="95">
        <f t="shared" si="103"/>
        <v>0</v>
      </c>
      <c r="I940" s="94">
        <f>'F4.2'!V267</f>
        <v>0</v>
      </c>
      <c r="J940" s="94">
        <f>'F4.2'!AP267</f>
        <v>0</v>
      </c>
      <c r="K940" s="95"/>
      <c r="L940" s="95"/>
      <c r="M940" s="128">
        <f t="shared" si="104"/>
        <v>0</v>
      </c>
      <c r="N940" s="95">
        <f t="shared" si="105"/>
        <v>0</v>
      </c>
      <c r="O940" s="158"/>
      <c r="P940" s="159"/>
    </row>
    <row r="941" spans="1:16" ht="31.5" hidden="1" outlineLevel="1" x14ac:dyDescent="0.25">
      <c r="A941" s="252">
        <f t="shared" si="100"/>
        <v>0</v>
      </c>
      <c r="B941" s="253" t="str">
        <f t="shared" si="99"/>
        <v>IDC</v>
      </c>
      <c r="C941" s="29" t="str">
        <f t="shared" si="106"/>
        <v>MERC/CAPEX/MSPGCL/2023-24/0560</v>
      </c>
      <c r="D941" s="68">
        <f t="shared" si="106"/>
        <v>45230</v>
      </c>
      <c r="E941" s="28">
        <f t="shared" si="106"/>
        <v>0.97</v>
      </c>
      <c r="F941" s="95">
        <f t="shared" si="101"/>
        <v>0</v>
      </c>
      <c r="G941" s="95">
        <f t="shared" si="102"/>
        <v>0</v>
      </c>
      <c r="H941" s="95">
        <f t="shared" si="103"/>
        <v>0</v>
      </c>
      <c r="I941" s="94">
        <f>'F4.2'!V268</f>
        <v>0</v>
      </c>
      <c r="J941" s="94">
        <f>'F4.2'!AP268</f>
        <v>0</v>
      </c>
      <c r="K941" s="95"/>
      <c r="L941" s="95"/>
      <c r="M941" s="128">
        <f t="shared" si="104"/>
        <v>0</v>
      </c>
      <c r="N941" s="95">
        <f t="shared" si="105"/>
        <v>0</v>
      </c>
      <c r="O941" s="158"/>
      <c r="P941" s="159"/>
    </row>
    <row r="942" spans="1:16" ht="31.5" hidden="1" outlineLevel="1" x14ac:dyDescent="0.25">
      <c r="A942" s="238" t="str">
        <f t="shared" si="100"/>
        <v>HO
DPR 17</v>
      </c>
      <c r="B942" s="239" t="str">
        <f t="shared" si="99"/>
        <v>Construction of new Administrative Building for Mahagenco at Vidyut Bhawan, Katol Road, Nagpur</v>
      </c>
      <c r="C942" s="25" t="str">
        <f t="shared" si="106"/>
        <v>MERC/CAPEX/2021-2022/MSPGCL/063</v>
      </c>
      <c r="D942" s="139">
        <f t="shared" si="106"/>
        <v>44604</v>
      </c>
      <c r="E942" s="28">
        <f t="shared" si="106"/>
        <v>57</v>
      </c>
      <c r="F942" s="95">
        <f t="shared" si="101"/>
        <v>0</v>
      </c>
      <c r="G942" s="95">
        <f t="shared" si="102"/>
        <v>0</v>
      </c>
      <c r="H942" s="95">
        <f t="shared" si="103"/>
        <v>0</v>
      </c>
      <c r="I942" s="94">
        <f>'F4.2'!V269</f>
        <v>0</v>
      </c>
      <c r="J942" s="94">
        <f>'F4.2'!AP269</f>
        <v>0</v>
      </c>
      <c r="K942" s="95"/>
      <c r="L942" s="95"/>
      <c r="M942" s="128">
        <f t="shared" si="104"/>
        <v>0</v>
      </c>
      <c r="N942" s="95">
        <f t="shared" si="105"/>
        <v>0</v>
      </c>
      <c r="O942" s="158"/>
      <c r="P942" s="159"/>
    </row>
    <row r="943" spans="1:16" ht="47.25" hidden="1" outlineLevel="1" x14ac:dyDescent="0.25">
      <c r="A943" s="252" t="str">
        <f t="shared" si="100"/>
        <v>HO
DPR 17.1</v>
      </c>
      <c r="B943" s="253" t="str">
        <f t="shared" si="99"/>
        <v>Construction of new Administrative Building for Mahagenco at Vidyut Bhawan, Katol Road, Nagpur</v>
      </c>
      <c r="C943" s="168" t="str">
        <f t="shared" si="106"/>
        <v>MERC/CAPEX/2021-2022/MSPGCL/063</v>
      </c>
      <c r="D943" s="170">
        <f t="shared" si="106"/>
        <v>44604</v>
      </c>
      <c r="E943" s="28">
        <f t="shared" si="106"/>
        <v>54.24</v>
      </c>
      <c r="F943" s="95">
        <f t="shared" si="101"/>
        <v>0</v>
      </c>
      <c r="G943" s="95">
        <f t="shared" si="102"/>
        <v>0</v>
      </c>
      <c r="H943" s="95">
        <f t="shared" si="103"/>
        <v>0</v>
      </c>
      <c r="I943" s="94">
        <f>'F4.2'!V270</f>
        <v>0</v>
      </c>
      <c r="J943" s="94">
        <f>'F4.2'!AP270</f>
        <v>0</v>
      </c>
      <c r="K943" s="95"/>
      <c r="L943" s="95"/>
      <c r="M943" s="128">
        <f t="shared" si="104"/>
        <v>0</v>
      </c>
      <c r="N943" s="95">
        <f t="shared" si="105"/>
        <v>0</v>
      </c>
      <c r="O943" s="158"/>
      <c r="P943" s="159"/>
    </row>
    <row r="944" spans="1:16" ht="31.5" hidden="1" outlineLevel="1" x14ac:dyDescent="0.25">
      <c r="A944" s="280">
        <f t="shared" si="100"/>
        <v>0</v>
      </c>
      <c r="B944" s="253" t="str">
        <f t="shared" si="99"/>
        <v>IDC</v>
      </c>
      <c r="C944" s="168" t="str">
        <f t="shared" si="106"/>
        <v>MERC/CAPEX/2021-2022/MSPGCL/063</v>
      </c>
      <c r="D944" s="170">
        <f t="shared" si="106"/>
        <v>44604</v>
      </c>
      <c r="E944" s="28">
        <f t="shared" si="106"/>
        <v>2.76</v>
      </c>
      <c r="F944" s="95">
        <f t="shared" si="101"/>
        <v>0</v>
      </c>
      <c r="G944" s="95">
        <f t="shared" si="102"/>
        <v>0</v>
      </c>
      <c r="H944" s="95">
        <f t="shared" si="103"/>
        <v>0</v>
      </c>
      <c r="I944" s="94">
        <f>'F4.2'!V271</f>
        <v>0</v>
      </c>
      <c r="J944" s="94">
        <f>'F4.2'!AP271</f>
        <v>0</v>
      </c>
      <c r="K944" s="95"/>
      <c r="L944" s="95"/>
      <c r="M944" s="128">
        <f t="shared" si="104"/>
        <v>0</v>
      </c>
      <c r="N944" s="95">
        <f t="shared" si="105"/>
        <v>0</v>
      </c>
      <c r="O944" s="158"/>
      <c r="P944" s="159"/>
    </row>
    <row r="945" spans="1:16" ht="31.5" hidden="1" outlineLevel="1" x14ac:dyDescent="0.25">
      <c r="A945" s="238" t="str">
        <f t="shared" si="100"/>
        <v>HO
DPR 18</v>
      </c>
      <c r="B945" s="239" t="str">
        <f t="shared" si="99"/>
        <v>Centralized Monitoring Solution</v>
      </c>
      <c r="C945" s="25" t="str">
        <f t="shared" si="106"/>
        <v>MERC/CAPEX/MSPGCL/2023-24/0576</v>
      </c>
      <c r="D945" s="139">
        <f t="shared" si="106"/>
        <v>45232</v>
      </c>
      <c r="E945" s="28">
        <f t="shared" si="106"/>
        <v>69.308999999999997</v>
      </c>
      <c r="F945" s="95">
        <f t="shared" si="101"/>
        <v>0</v>
      </c>
      <c r="G945" s="95">
        <f t="shared" si="102"/>
        <v>0</v>
      </c>
      <c r="H945" s="95">
        <f t="shared" si="103"/>
        <v>0</v>
      </c>
      <c r="I945" s="94">
        <f>'F4.2'!V272</f>
        <v>0</v>
      </c>
      <c r="J945" s="94">
        <f>'F4.2'!AP272</f>
        <v>0</v>
      </c>
      <c r="K945" s="95"/>
      <c r="L945" s="95"/>
      <c r="M945" s="128">
        <f t="shared" si="104"/>
        <v>0</v>
      </c>
      <c r="N945" s="95">
        <f t="shared" si="105"/>
        <v>0</v>
      </c>
      <c r="O945" s="158"/>
      <c r="P945" s="159"/>
    </row>
    <row r="946" spans="1:16" ht="47.25" hidden="1" outlineLevel="1" x14ac:dyDescent="0.25">
      <c r="A946" s="252" t="str">
        <f t="shared" si="100"/>
        <v>HO
DPR 18.1</v>
      </c>
      <c r="B946" s="253" t="str">
        <f t="shared" si="99"/>
        <v>Centralized Monitoring Solution</v>
      </c>
      <c r="C946" s="168" t="str">
        <f t="shared" si="106"/>
        <v>MERC/CAPEX/MSPGCL/2023-24/0576</v>
      </c>
      <c r="D946" s="170">
        <f t="shared" si="106"/>
        <v>45232</v>
      </c>
      <c r="E946" s="28">
        <f t="shared" si="106"/>
        <v>66.009</v>
      </c>
      <c r="F946" s="95">
        <f t="shared" si="101"/>
        <v>0</v>
      </c>
      <c r="G946" s="95">
        <f t="shared" si="102"/>
        <v>0</v>
      </c>
      <c r="H946" s="95">
        <f t="shared" si="103"/>
        <v>0</v>
      </c>
      <c r="I946" s="94">
        <f>'F4.2'!V273</f>
        <v>0</v>
      </c>
      <c r="J946" s="94">
        <f>'F4.2'!AP273</f>
        <v>0</v>
      </c>
      <c r="K946" s="95"/>
      <c r="L946" s="95"/>
      <c r="M946" s="128">
        <f t="shared" si="104"/>
        <v>0</v>
      </c>
      <c r="N946" s="95">
        <f t="shared" si="105"/>
        <v>0</v>
      </c>
      <c r="O946" s="158"/>
      <c r="P946" s="159"/>
    </row>
    <row r="947" spans="1:16" ht="31.5" hidden="1" outlineLevel="1" x14ac:dyDescent="0.25">
      <c r="A947" s="280">
        <f t="shared" si="100"/>
        <v>0</v>
      </c>
      <c r="B947" s="253" t="str">
        <f t="shared" si="99"/>
        <v>IDC</v>
      </c>
      <c r="C947" s="168" t="str">
        <f t="shared" si="106"/>
        <v>MERC/CAPEX/MSPGCL/2023-24/0576</v>
      </c>
      <c r="D947" s="170">
        <f t="shared" si="106"/>
        <v>45232</v>
      </c>
      <c r="E947" s="28">
        <f t="shared" si="106"/>
        <v>3.3</v>
      </c>
      <c r="F947" s="95">
        <f t="shared" si="101"/>
        <v>0</v>
      </c>
      <c r="G947" s="95">
        <f t="shared" si="102"/>
        <v>0</v>
      </c>
      <c r="H947" s="95">
        <f t="shared" si="103"/>
        <v>0</v>
      </c>
      <c r="I947" s="94">
        <f>'F4.2'!V274</f>
        <v>0</v>
      </c>
      <c r="J947" s="94">
        <f>'F4.2'!AP274</f>
        <v>0</v>
      </c>
      <c r="K947" s="95"/>
      <c r="L947" s="95"/>
      <c r="M947" s="128">
        <f t="shared" si="104"/>
        <v>0</v>
      </c>
      <c r="N947" s="95">
        <f t="shared" si="105"/>
        <v>0</v>
      </c>
      <c r="O947" s="158"/>
      <c r="P947" s="159"/>
    </row>
    <row r="948" spans="1:16" ht="63" hidden="1" outlineLevel="1" x14ac:dyDescent="0.25">
      <c r="A948" s="25" t="str">
        <f t="shared" si="100"/>
        <v>Y2</v>
      </c>
      <c r="B948" s="26" t="str">
        <f t="shared" si="99"/>
        <v>Procurement &amp; replacement of 400 NB Cast Basalt Pipelines with the existing MSERW pipe of ash disposal system of Unit #5,6 &amp; 7 at CSTPS, Chandrapur” under capital expenditure during the FY 2023-24.</v>
      </c>
      <c r="C948" s="25" t="str">
        <f t="shared" si="106"/>
        <v>MERC/CAPEX/2024-2025/MSPGCL/0475 Dt 06.08.2024</v>
      </c>
      <c r="D948" s="188">
        <f t="shared" si="106"/>
        <v>45510</v>
      </c>
      <c r="E948" s="28">
        <f t="shared" si="106"/>
        <v>81.350000000000009</v>
      </c>
      <c r="F948" s="95">
        <f t="shared" si="101"/>
        <v>0</v>
      </c>
      <c r="G948" s="95">
        <f t="shared" si="102"/>
        <v>0</v>
      </c>
      <c r="H948" s="95">
        <f t="shared" si="103"/>
        <v>0</v>
      </c>
      <c r="I948" s="94">
        <f>'F4.2'!V275</f>
        <v>0</v>
      </c>
      <c r="J948" s="94">
        <f>'F4.2'!AP275</f>
        <v>0</v>
      </c>
      <c r="K948" s="95"/>
      <c r="L948" s="95"/>
      <c r="M948" s="128">
        <f t="shared" si="104"/>
        <v>0</v>
      </c>
      <c r="N948" s="95">
        <f t="shared" si="105"/>
        <v>0</v>
      </c>
      <c r="O948" s="158"/>
      <c r="P948" s="159"/>
    </row>
    <row r="949" spans="1:16" ht="63" hidden="1" outlineLevel="1" x14ac:dyDescent="0.25">
      <c r="A949" s="29">
        <f t="shared" si="100"/>
        <v>2.1</v>
      </c>
      <c r="B949" s="169" t="str">
        <f t="shared" si="99"/>
        <v>Procurement &amp; replacement of 400 NB Cast Basalt Pipelines with the existing MSERW pipe of ash disposal system of Unit #5,6 &amp; 7 at CSTPS, Chandrapur” under capital expenditure during the FY 2023-24.</v>
      </c>
      <c r="C949" s="29" t="str">
        <f t="shared" si="106"/>
        <v>MERC/CAPEX/2024-2025/MSPGCL/0475 Dt 06.08.2024</v>
      </c>
      <c r="D949" s="69">
        <f t="shared" si="106"/>
        <v>45510</v>
      </c>
      <c r="E949" s="28">
        <f t="shared" si="106"/>
        <v>80.150000000000006</v>
      </c>
      <c r="F949" s="95">
        <f t="shared" si="101"/>
        <v>0</v>
      </c>
      <c r="G949" s="95">
        <f t="shared" si="102"/>
        <v>0</v>
      </c>
      <c r="H949" s="95">
        <f t="shared" si="103"/>
        <v>0</v>
      </c>
      <c r="I949" s="94">
        <f>'F4.2'!V276</f>
        <v>0</v>
      </c>
      <c r="J949" s="94">
        <f>'F4.2'!AP276</f>
        <v>0</v>
      </c>
      <c r="K949" s="95"/>
      <c r="L949" s="95"/>
      <c r="M949" s="128">
        <f t="shared" si="104"/>
        <v>0</v>
      </c>
      <c r="N949" s="95">
        <f t="shared" si="105"/>
        <v>0</v>
      </c>
      <c r="O949" s="158"/>
      <c r="P949" s="159"/>
    </row>
    <row r="950" spans="1:16" ht="31.5" hidden="1" outlineLevel="1" x14ac:dyDescent="0.25">
      <c r="A950" s="29">
        <f t="shared" si="100"/>
        <v>0</v>
      </c>
      <c r="B950" s="169" t="str">
        <f t="shared" si="99"/>
        <v>IDC</v>
      </c>
      <c r="C950" s="29" t="str">
        <f t="shared" si="106"/>
        <v>MERC/CAPEX/2024-2025/MSPGCL/0475 Dt 06.08.2024</v>
      </c>
      <c r="D950" s="69">
        <f t="shared" si="106"/>
        <v>45510</v>
      </c>
      <c r="E950" s="28">
        <f t="shared" si="106"/>
        <v>1.2</v>
      </c>
      <c r="F950" s="95">
        <f t="shared" si="101"/>
        <v>0</v>
      </c>
      <c r="G950" s="95">
        <f t="shared" si="102"/>
        <v>0</v>
      </c>
      <c r="H950" s="95">
        <f t="shared" si="103"/>
        <v>0</v>
      </c>
      <c r="I950" s="94">
        <f>'F4.2'!V277</f>
        <v>0</v>
      </c>
      <c r="J950" s="94">
        <f>'F4.2'!AP277</f>
        <v>0</v>
      </c>
      <c r="K950" s="95"/>
      <c r="L950" s="95"/>
      <c r="M950" s="128">
        <f t="shared" si="104"/>
        <v>0</v>
      </c>
      <c r="N950" s="95">
        <f t="shared" si="105"/>
        <v>0</v>
      </c>
      <c r="O950" s="158"/>
      <c r="P950" s="159"/>
    </row>
    <row r="951" spans="1:16" ht="78.75" hidden="1" outlineLevel="1" x14ac:dyDescent="0.25">
      <c r="A951" s="25" t="str">
        <f t="shared" si="100"/>
        <v>Y3</v>
      </c>
      <c r="B951" s="26" t="str">
        <f t="shared" si="99"/>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951" s="25" t="str">
        <f t="shared" si="106"/>
        <v>MERC/CAPEX/2024-25/MSPGCL/0473 Dt 06.08.2024</v>
      </c>
      <c r="D951" s="188">
        <f t="shared" si="106"/>
        <v>45510</v>
      </c>
      <c r="E951" s="28">
        <f t="shared" si="106"/>
        <v>25.78</v>
      </c>
      <c r="F951" s="95">
        <f t="shared" si="101"/>
        <v>0</v>
      </c>
      <c r="G951" s="95">
        <f t="shared" si="102"/>
        <v>0</v>
      </c>
      <c r="H951" s="95">
        <f t="shared" si="103"/>
        <v>0</v>
      </c>
      <c r="I951" s="94">
        <f>'F4.2'!V278</f>
        <v>0</v>
      </c>
      <c r="J951" s="94">
        <f>'F4.2'!AP278</f>
        <v>0</v>
      </c>
      <c r="K951" s="95"/>
      <c r="L951" s="95"/>
      <c r="M951" s="128">
        <f t="shared" si="104"/>
        <v>0</v>
      </c>
      <c r="N951" s="95">
        <f t="shared" si="105"/>
        <v>0</v>
      </c>
      <c r="O951" s="158"/>
      <c r="P951" s="159"/>
    </row>
    <row r="952" spans="1:16" ht="31.5" hidden="1" outlineLevel="1" x14ac:dyDescent="0.25">
      <c r="A952" s="29">
        <f t="shared" si="100"/>
        <v>3.1</v>
      </c>
      <c r="B952" s="203" t="str">
        <f t="shared" si="99"/>
        <v>Scheme-1: Upgradation of 11KV Sub-stations of Urjanagar colony, CSTPS, Chandrapur.</v>
      </c>
      <c r="C952" s="29" t="str">
        <f t="shared" si="106"/>
        <v>MERC/CAPEX/2024-25/MSPGCL/0473 Dt 06.08.2024</v>
      </c>
      <c r="D952" s="69">
        <f t="shared" si="106"/>
        <v>45510</v>
      </c>
      <c r="E952" s="27">
        <f t="shared" si="106"/>
        <v>7.19</v>
      </c>
      <c r="F952" s="94">
        <f t="shared" si="101"/>
        <v>0</v>
      </c>
      <c r="G952" s="94">
        <f t="shared" si="102"/>
        <v>0</v>
      </c>
      <c r="H952" s="94">
        <f t="shared" si="86"/>
        <v>0</v>
      </c>
      <c r="I952" s="94">
        <f>'F4.2'!V279</f>
        <v>0</v>
      </c>
      <c r="J952" s="94">
        <f>'F4.2'!AP279</f>
        <v>0</v>
      </c>
      <c r="K952" s="94"/>
      <c r="L952" s="94"/>
      <c r="M952" s="94">
        <f t="shared" si="87"/>
        <v>0</v>
      </c>
      <c r="N952" s="94">
        <f t="shared" si="88"/>
        <v>0</v>
      </c>
      <c r="O952" s="158">
        <f t="shared" si="84"/>
        <v>0</v>
      </c>
      <c r="P952" s="159">
        <f t="shared" si="85"/>
        <v>0</v>
      </c>
    </row>
    <row r="953" spans="1:16" ht="31.5" hidden="1" outlineLevel="1" x14ac:dyDescent="0.25">
      <c r="A953" s="29">
        <f t="shared" si="100"/>
        <v>3.1</v>
      </c>
      <c r="B953" s="203" t="str">
        <f t="shared" si="99"/>
        <v>Scheme-3: Replacement of old energy meters by electronics energy meters at Urjanagar colony, CSTPS, Chandrapur.</v>
      </c>
      <c r="C953" s="29" t="str">
        <f t="shared" si="106"/>
        <v>MERC/CAPEX/2024-25/MSPGCL/0473 Dt 06.08.2024</v>
      </c>
      <c r="D953" s="69">
        <f t="shared" si="106"/>
        <v>45510</v>
      </c>
      <c r="E953" s="28">
        <f t="shared" si="106"/>
        <v>0.8</v>
      </c>
      <c r="F953" s="95">
        <f t="shared" si="101"/>
        <v>0</v>
      </c>
      <c r="G953" s="95">
        <f t="shared" si="102"/>
        <v>0</v>
      </c>
      <c r="H953" s="95">
        <f t="shared" si="86"/>
        <v>0</v>
      </c>
      <c r="I953" s="94">
        <f>'F4.2'!V280</f>
        <v>0</v>
      </c>
      <c r="J953" s="94">
        <f>'F4.2'!AP280</f>
        <v>0</v>
      </c>
      <c r="K953" s="95"/>
      <c r="L953" s="95"/>
      <c r="M953" s="128">
        <f t="shared" si="87"/>
        <v>0</v>
      </c>
      <c r="N953" s="95">
        <f t="shared" si="88"/>
        <v>0</v>
      </c>
      <c r="O953" s="158">
        <f t="shared" si="84"/>
        <v>0</v>
      </c>
      <c r="P953" s="159">
        <f t="shared" si="85"/>
        <v>0</v>
      </c>
    </row>
    <row r="954" spans="1:16" ht="31.5" hidden="1" outlineLevel="1" x14ac:dyDescent="0.25">
      <c r="A954" s="29">
        <f t="shared" si="100"/>
        <v>3.1</v>
      </c>
      <c r="B954" s="203" t="str">
        <f t="shared" si="99"/>
        <v>Scheme-5 : Provision of 11KV  supply to Urjanagar colony from station board of Stage-III, CSTPS Chandrapur.</v>
      </c>
      <c r="C954" s="29" t="str">
        <f t="shared" si="106"/>
        <v>MERC/CAPEX/2024-25/MSPGCL/0473 Dt 06.08.2024</v>
      </c>
      <c r="D954" s="69">
        <f t="shared" si="106"/>
        <v>45510</v>
      </c>
      <c r="E954" s="28">
        <f t="shared" si="106"/>
        <v>2.97</v>
      </c>
      <c r="F954" s="95">
        <f t="shared" si="101"/>
        <v>0</v>
      </c>
      <c r="G954" s="95">
        <f t="shared" si="102"/>
        <v>0</v>
      </c>
      <c r="H954" s="95">
        <f t="shared" si="86"/>
        <v>0</v>
      </c>
      <c r="I954" s="94">
        <f>'F4.2'!V281</f>
        <v>2.9193972000000001</v>
      </c>
      <c r="J954" s="94">
        <f>'F4.2'!AP281</f>
        <v>2.9193972000000001</v>
      </c>
      <c r="K954" s="95"/>
      <c r="L954" s="95"/>
      <c r="M954" s="128">
        <f t="shared" si="87"/>
        <v>2.9193972000000001</v>
      </c>
      <c r="N954" s="95">
        <f t="shared" si="88"/>
        <v>0</v>
      </c>
      <c r="O954" s="158">
        <f t="shared" si="84"/>
        <v>2.9193972000000001</v>
      </c>
      <c r="P954" s="159">
        <f t="shared" si="85"/>
        <v>0</v>
      </c>
    </row>
    <row r="955" spans="1:16" ht="78.75" hidden="1" outlineLevel="1" x14ac:dyDescent="0.25">
      <c r="A955" s="29">
        <f t="shared" si="100"/>
        <v>3.1</v>
      </c>
      <c r="B955" s="203" t="str">
        <f t="shared" si="99"/>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955" s="29" t="str">
        <f t="shared" si="106"/>
        <v>MERC/CAPEX/2024-25/MSPGCL/0473 Dt 06.08.2024</v>
      </c>
      <c r="D955" s="69">
        <f t="shared" si="106"/>
        <v>45510</v>
      </c>
      <c r="E955" s="28">
        <f t="shared" si="106"/>
        <v>10.48</v>
      </c>
      <c r="F955" s="95">
        <f t="shared" si="101"/>
        <v>0</v>
      </c>
      <c r="G955" s="95">
        <f t="shared" si="102"/>
        <v>0</v>
      </c>
      <c r="H955" s="95">
        <f t="shared" si="86"/>
        <v>0</v>
      </c>
      <c r="I955" s="94">
        <f>'F4.2'!V282</f>
        <v>0</v>
      </c>
      <c r="J955" s="94">
        <f>'F4.2'!AP282</f>
        <v>0</v>
      </c>
      <c r="K955" s="95"/>
      <c r="L955" s="95"/>
      <c r="M955" s="128">
        <f t="shared" si="87"/>
        <v>0</v>
      </c>
      <c r="N955" s="95">
        <f t="shared" si="88"/>
        <v>0</v>
      </c>
      <c r="O955" s="158">
        <f t="shared" si="84"/>
        <v>0</v>
      </c>
      <c r="P955" s="159">
        <f t="shared" si="85"/>
        <v>0</v>
      </c>
    </row>
    <row r="956" spans="1:16" ht="63" hidden="1" outlineLevel="1" x14ac:dyDescent="0.25">
      <c r="A956" s="29">
        <f t="shared" si="100"/>
        <v>3.1</v>
      </c>
      <c r="B956" s="203" t="str">
        <f t="shared" si="99"/>
        <v>Scheme-7: Design, supply, erection, installation, testing and commissioning of the boiler goods lifts in place of the existing old lifts installed at Unit#6&amp;7 500MW Stage-III CSTPS Chandrapur</v>
      </c>
      <c r="C956" s="29" t="str">
        <f t="shared" si="106"/>
        <v>MERC/CAPEX/2024-25/MSPGCL/0473 Dt 06.08.2024</v>
      </c>
      <c r="D956" s="69">
        <f t="shared" si="106"/>
        <v>45510</v>
      </c>
      <c r="E956" s="28">
        <f t="shared" si="106"/>
        <v>3.66</v>
      </c>
      <c r="F956" s="95">
        <f t="shared" si="101"/>
        <v>0</v>
      </c>
      <c r="G956" s="95">
        <f t="shared" si="102"/>
        <v>0</v>
      </c>
      <c r="H956" s="95">
        <f t="shared" si="86"/>
        <v>0</v>
      </c>
      <c r="I956" s="94">
        <f>'F4.2'!V283</f>
        <v>0</v>
      </c>
      <c r="J956" s="94">
        <f>'F4.2'!AP283</f>
        <v>0</v>
      </c>
      <c r="K956" s="95"/>
      <c r="L956" s="95"/>
      <c r="M956" s="128">
        <f t="shared" si="87"/>
        <v>0</v>
      </c>
      <c r="N956" s="95">
        <f t="shared" si="88"/>
        <v>0</v>
      </c>
      <c r="O956" s="158">
        <f t="shared" si="84"/>
        <v>0</v>
      </c>
      <c r="P956" s="159">
        <f t="shared" si="85"/>
        <v>0</v>
      </c>
    </row>
    <row r="957" spans="1:16" ht="31.5" hidden="1" outlineLevel="1" x14ac:dyDescent="0.25">
      <c r="A957" s="29">
        <f t="shared" si="100"/>
        <v>0</v>
      </c>
      <c r="B957" s="203" t="str">
        <f t="shared" si="99"/>
        <v>IDC</v>
      </c>
      <c r="C957" s="29" t="str">
        <f t="shared" si="106"/>
        <v>MERC/CAPEX/2024-25/MSPGCL/0473 Dt 06.08.2024</v>
      </c>
      <c r="D957" s="69">
        <f t="shared" si="106"/>
        <v>45510</v>
      </c>
      <c r="E957" s="28">
        <f t="shared" si="106"/>
        <v>0.68</v>
      </c>
      <c r="F957" s="95">
        <f t="shared" si="101"/>
        <v>0</v>
      </c>
      <c r="G957" s="95">
        <f t="shared" si="102"/>
        <v>0</v>
      </c>
      <c r="H957" s="95">
        <f t="shared" si="86"/>
        <v>0</v>
      </c>
      <c r="I957" s="94">
        <f>'F4.2'!V284</f>
        <v>0</v>
      </c>
      <c r="J957" s="94">
        <f>'F4.2'!AP284</f>
        <v>0</v>
      </c>
      <c r="K957" s="95"/>
      <c r="L957" s="95"/>
      <c r="M957" s="128">
        <f t="shared" si="87"/>
        <v>0</v>
      </c>
      <c r="N957" s="95">
        <f t="shared" si="88"/>
        <v>0</v>
      </c>
      <c r="O957" s="158">
        <f t="shared" ref="O957:O974" si="107">MAX(0,IF(M957=0,0,IF(G957+M957&lt;E957,M957,E957-G957)))</f>
        <v>0</v>
      </c>
      <c r="P957" s="159">
        <f t="shared" ref="P957:P974" si="108">M957-O957</f>
        <v>0</v>
      </c>
    </row>
    <row r="958" spans="1:16" ht="47.25" hidden="1" outlineLevel="1" x14ac:dyDescent="0.25">
      <c r="A958" s="25" t="str">
        <f t="shared" si="100"/>
        <v>Y4</v>
      </c>
      <c r="B958" s="26" t="str">
        <f t="shared" si="99"/>
        <v>Providing 1600 mm pipeline from Erdai Dam to CSTPS, Chandrapur</v>
      </c>
      <c r="C958" s="25" t="str">
        <f t="shared" si="106"/>
        <v>MERC/CAPEX/2024-2025/MSPGCL/0476 Dt 06.08.2024</v>
      </c>
      <c r="D958" s="188">
        <f t="shared" si="106"/>
        <v>45510</v>
      </c>
      <c r="E958" s="27">
        <f t="shared" si="106"/>
        <v>0</v>
      </c>
      <c r="F958" s="94">
        <f t="shared" si="101"/>
        <v>0</v>
      </c>
      <c r="G958" s="94">
        <f t="shared" si="102"/>
        <v>0</v>
      </c>
      <c r="H958" s="94">
        <f t="shared" ref="H958:H1010" si="109">F958-G958</f>
        <v>0</v>
      </c>
      <c r="I958" s="94">
        <f>'F4.2'!V285</f>
        <v>0</v>
      </c>
      <c r="J958" s="94">
        <f>'F4.2'!AP285</f>
        <v>0</v>
      </c>
      <c r="K958" s="94"/>
      <c r="L958" s="94"/>
      <c r="M958" s="94">
        <f t="shared" ref="M958:M1010" si="110">SUM(J958:L958)</f>
        <v>0</v>
      </c>
      <c r="N958" s="94">
        <f t="shared" ref="N958:N1010" si="111">H958+I958-M958</f>
        <v>0</v>
      </c>
      <c r="O958" s="158">
        <f t="shared" si="107"/>
        <v>0</v>
      </c>
      <c r="P958" s="159">
        <f t="shared" si="108"/>
        <v>0</v>
      </c>
    </row>
    <row r="959" spans="1:16" ht="31.5" hidden="1" outlineLevel="1" x14ac:dyDescent="0.25">
      <c r="A959" s="29">
        <f t="shared" si="100"/>
        <v>4.0999999999999996</v>
      </c>
      <c r="B959" s="169" t="str">
        <f t="shared" si="99"/>
        <v>Providing 1600 mm pipeline from Erdai Dam to CSTPS, Chandrapur</v>
      </c>
      <c r="C959" s="29" t="str">
        <f t="shared" si="106"/>
        <v>MERC/CAPEX/2024-2025/MSPGCL/0476 Dt 06.08.2024</v>
      </c>
      <c r="D959" s="69">
        <f t="shared" si="106"/>
        <v>45510</v>
      </c>
      <c r="E959" s="28">
        <f t="shared" si="106"/>
        <v>0</v>
      </c>
      <c r="F959" s="95">
        <f t="shared" si="101"/>
        <v>0</v>
      </c>
      <c r="G959" s="95">
        <f t="shared" si="102"/>
        <v>0</v>
      </c>
      <c r="H959" s="95">
        <f t="shared" si="109"/>
        <v>0</v>
      </c>
      <c r="I959" s="94">
        <f>'F4.2'!V286</f>
        <v>0</v>
      </c>
      <c r="J959" s="94">
        <f>'F4.2'!AP286</f>
        <v>0</v>
      </c>
      <c r="K959" s="95"/>
      <c r="L959" s="95"/>
      <c r="M959" s="128">
        <f t="shared" si="110"/>
        <v>0</v>
      </c>
      <c r="N959" s="95">
        <f t="shared" si="111"/>
        <v>0</v>
      </c>
      <c r="O959" s="158">
        <f t="shared" si="107"/>
        <v>0</v>
      </c>
      <c r="P959" s="159">
        <f t="shared" si="108"/>
        <v>0</v>
      </c>
    </row>
    <row r="960" spans="1:16" ht="31.5" hidden="1" outlineLevel="1" x14ac:dyDescent="0.25">
      <c r="A960" s="29">
        <f t="shared" si="100"/>
        <v>0</v>
      </c>
      <c r="B960" s="169" t="str">
        <f t="shared" si="99"/>
        <v>IDC</v>
      </c>
      <c r="C960" s="29" t="str">
        <f t="shared" ref="C960:E979" si="112">C290</f>
        <v>MERC/CAPEX/2024-2025/MSPGCL/0476 Dt 06.08.2024</v>
      </c>
      <c r="D960" s="69">
        <f t="shared" si="112"/>
        <v>45510</v>
      </c>
      <c r="E960" s="28">
        <f t="shared" si="112"/>
        <v>0</v>
      </c>
      <c r="F960" s="95">
        <f t="shared" si="101"/>
        <v>0</v>
      </c>
      <c r="G960" s="95">
        <f t="shared" si="102"/>
        <v>0</v>
      </c>
      <c r="H960" s="95">
        <f t="shared" si="109"/>
        <v>0</v>
      </c>
      <c r="I960" s="94">
        <f>'F4.2'!V287</f>
        <v>0</v>
      </c>
      <c r="J960" s="94">
        <f>'F4.2'!AP287</f>
        <v>0</v>
      </c>
      <c r="K960" s="95"/>
      <c r="L960" s="95"/>
      <c r="M960" s="128">
        <f t="shared" si="110"/>
        <v>0</v>
      </c>
      <c r="N960" s="95">
        <f t="shared" si="111"/>
        <v>0</v>
      </c>
      <c r="O960" s="158">
        <f t="shared" si="107"/>
        <v>0</v>
      </c>
      <c r="P960" s="159">
        <f t="shared" si="108"/>
        <v>0</v>
      </c>
    </row>
    <row r="961" spans="1:16" ht="31.5" hidden="1" outlineLevel="1" x14ac:dyDescent="0.25">
      <c r="A961" s="25" t="str">
        <f t="shared" si="100"/>
        <v>Y5</v>
      </c>
      <c r="B961" s="26" t="str">
        <f t="shared" si="99"/>
        <v>Performance Improvement &amp; Life Extension Schemes for CHP of Unit 5 to 7 of CSTPS, Chandrapur. -Part-2</v>
      </c>
      <c r="C961" s="25" t="str">
        <f t="shared" si="112"/>
        <v>MERC/CAPEX/MSPGCL/2023-2024/0466 Dt 02.08.2024</v>
      </c>
      <c r="D961" s="188">
        <f t="shared" si="112"/>
        <v>45506</v>
      </c>
      <c r="E961" s="28">
        <f t="shared" si="112"/>
        <v>0</v>
      </c>
      <c r="F961" s="95">
        <f t="shared" si="101"/>
        <v>0</v>
      </c>
      <c r="G961" s="95">
        <f t="shared" si="102"/>
        <v>0</v>
      </c>
      <c r="H961" s="95">
        <f t="shared" si="109"/>
        <v>0</v>
      </c>
      <c r="I961" s="94">
        <f>'F4.2'!V288</f>
        <v>0</v>
      </c>
      <c r="J961" s="94">
        <f>'F4.2'!AP288</f>
        <v>0</v>
      </c>
      <c r="K961" s="95"/>
      <c r="L961" s="95"/>
      <c r="M961" s="128">
        <f t="shared" si="110"/>
        <v>0</v>
      </c>
      <c r="N961" s="95">
        <f t="shared" si="111"/>
        <v>0</v>
      </c>
      <c r="O961" s="158">
        <f t="shared" si="107"/>
        <v>0</v>
      </c>
      <c r="P961" s="159">
        <f t="shared" si="108"/>
        <v>0</v>
      </c>
    </row>
    <row r="962" spans="1:16" ht="31.5" hidden="1" outlineLevel="1" x14ac:dyDescent="0.25">
      <c r="A962" s="29">
        <f t="shared" si="100"/>
        <v>5.0999999999999996</v>
      </c>
      <c r="B962" s="169" t="str">
        <f t="shared" si="99"/>
        <v>Scheme-1: Upgradation/Renovation of Deck Module of Under Ground Conveyor stream of CHPB of Unit-5,6&amp;7 Chandrapur.</v>
      </c>
      <c r="C962" s="29" t="str">
        <f t="shared" si="112"/>
        <v>MERC/CAPEX/MSPGCL/2023-2024/0466 Dt 02.08.2024</v>
      </c>
      <c r="D962" s="69">
        <f t="shared" si="112"/>
        <v>45506</v>
      </c>
      <c r="E962" s="27">
        <f t="shared" si="112"/>
        <v>0</v>
      </c>
      <c r="F962" s="94">
        <f t="shared" si="101"/>
        <v>0</v>
      </c>
      <c r="G962" s="94">
        <f t="shared" si="102"/>
        <v>0</v>
      </c>
      <c r="H962" s="94">
        <f t="shared" si="109"/>
        <v>0</v>
      </c>
      <c r="I962" s="94">
        <f>'F4.2'!V289</f>
        <v>0</v>
      </c>
      <c r="J962" s="94">
        <f>'F4.2'!AP289</f>
        <v>0</v>
      </c>
      <c r="K962" s="94"/>
      <c r="L962" s="94"/>
      <c r="M962" s="94">
        <f t="shared" si="110"/>
        <v>0</v>
      </c>
      <c r="N962" s="94">
        <f t="shared" si="111"/>
        <v>0</v>
      </c>
      <c r="O962" s="158">
        <f t="shared" si="107"/>
        <v>0</v>
      </c>
      <c r="P962" s="159">
        <f t="shared" si="108"/>
        <v>0</v>
      </c>
    </row>
    <row r="963" spans="1:16" ht="31.5" hidden="1" outlineLevel="1" x14ac:dyDescent="0.25">
      <c r="A963" s="29">
        <f t="shared" si="100"/>
        <v>5.2</v>
      </c>
      <c r="B963" s="169" t="str">
        <f t="shared" si="99"/>
        <v>Scheme-2: Renovation &amp; Upgradation of Transfer Point of CHPB of Unit 5 to 7 of CSTPS Chandrapur.</v>
      </c>
      <c r="C963" s="29" t="str">
        <f t="shared" si="112"/>
        <v>MERC/CAPEX/MSPGCL/2023-2024/0466 Dt 02.08.2024</v>
      </c>
      <c r="D963" s="69">
        <f t="shared" si="112"/>
        <v>45506</v>
      </c>
      <c r="E963" s="28">
        <f t="shared" si="112"/>
        <v>0</v>
      </c>
      <c r="F963" s="95">
        <f t="shared" si="101"/>
        <v>0</v>
      </c>
      <c r="G963" s="95">
        <f t="shared" si="102"/>
        <v>0</v>
      </c>
      <c r="H963" s="95">
        <f t="shared" si="109"/>
        <v>0</v>
      </c>
      <c r="I963" s="94">
        <f>'F4.2'!V290</f>
        <v>0</v>
      </c>
      <c r="J963" s="94">
        <f>'F4.2'!AP290</f>
        <v>0</v>
      </c>
      <c r="K963" s="95"/>
      <c r="L963" s="95"/>
      <c r="M963" s="128">
        <f t="shared" si="110"/>
        <v>0</v>
      </c>
      <c r="N963" s="95">
        <f t="shared" si="111"/>
        <v>0</v>
      </c>
      <c r="O963" s="158">
        <f t="shared" si="107"/>
        <v>0</v>
      </c>
      <c r="P963" s="159">
        <f t="shared" si="108"/>
        <v>0</v>
      </c>
    </row>
    <row r="964" spans="1:16" ht="31.5" hidden="1" outlineLevel="1" x14ac:dyDescent="0.25">
      <c r="A964" s="29">
        <f t="shared" si="100"/>
        <v>5.3</v>
      </c>
      <c r="B964" s="169" t="str">
        <f t="shared" si="99"/>
        <v>Scheme-3: Renovation &amp; Upgradation of Walkway Platform of CHPB of Unit 5 to 7 of CSTPS Chandrapur.</v>
      </c>
      <c r="C964" s="29" t="str">
        <f t="shared" si="112"/>
        <v>MERC/CAPEX/MSPGCL/2023-2024/0466 Dt 02.08.2024</v>
      </c>
      <c r="D964" s="69">
        <f t="shared" si="112"/>
        <v>45506</v>
      </c>
      <c r="E964" s="28">
        <f t="shared" si="112"/>
        <v>0</v>
      </c>
      <c r="F964" s="95">
        <f t="shared" si="101"/>
        <v>0</v>
      </c>
      <c r="G964" s="95">
        <f t="shared" si="102"/>
        <v>0</v>
      </c>
      <c r="H964" s="95">
        <f t="shared" si="109"/>
        <v>0</v>
      </c>
      <c r="I964" s="94">
        <f>'F4.2'!V291</f>
        <v>0</v>
      </c>
      <c r="J964" s="94">
        <f>'F4.2'!AP291</f>
        <v>0</v>
      </c>
      <c r="K964" s="95"/>
      <c r="L964" s="95"/>
      <c r="M964" s="128">
        <f t="shared" si="110"/>
        <v>0</v>
      </c>
      <c r="N964" s="95">
        <f t="shared" si="111"/>
        <v>0</v>
      </c>
      <c r="O964" s="158">
        <f t="shared" si="107"/>
        <v>0</v>
      </c>
      <c r="P964" s="159">
        <f t="shared" si="108"/>
        <v>0</v>
      </c>
    </row>
    <row r="965" spans="1:16" ht="47.25" hidden="1" outlineLevel="1" x14ac:dyDescent="0.25">
      <c r="A965" s="29">
        <f t="shared" si="100"/>
        <v>5.4</v>
      </c>
      <c r="B965" s="169" t="str">
        <f t="shared" si="99"/>
        <v>Scheme-4: Work of Renovation &amp; Modernization of Bunker Shuttle Conveyor of CHPB of Unit 5, 6 &amp; 7 in CSTPS Chandrapur.</v>
      </c>
      <c r="C965" s="29" t="str">
        <f t="shared" si="112"/>
        <v>MERC/CAPEX/MSPGCL/2023-2024/0466 Dt 02.08.2024</v>
      </c>
      <c r="D965" s="69">
        <f t="shared" si="112"/>
        <v>45506</v>
      </c>
      <c r="E965" s="28">
        <f t="shared" si="112"/>
        <v>0</v>
      </c>
      <c r="F965" s="95">
        <f t="shared" si="101"/>
        <v>0</v>
      </c>
      <c r="G965" s="95">
        <f t="shared" si="102"/>
        <v>0</v>
      </c>
      <c r="H965" s="95">
        <f t="shared" si="109"/>
        <v>0</v>
      </c>
      <c r="I965" s="94">
        <f>'F4.2'!V292</f>
        <v>0</v>
      </c>
      <c r="J965" s="94">
        <f>'F4.2'!AP292</f>
        <v>0</v>
      </c>
      <c r="K965" s="95"/>
      <c r="L965" s="95"/>
      <c r="M965" s="128">
        <f t="shared" si="110"/>
        <v>0</v>
      </c>
      <c r="N965" s="95">
        <f t="shared" si="111"/>
        <v>0</v>
      </c>
      <c r="O965" s="158">
        <f t="shared" si="107"/>
        <v>0</v>
      </c>
      <c r="P965" s="159">
        <f t="shared" si="108"/>
        <v>0</v>
      </c>
    </row>
    <row r="966" spans="1:16" ht="47.25" hidden="1" outlineLevel="1" x14ac:dyDescent="0.25">
      <c r="A966" s="29">
        <f t="shared" si="100"/>
        <v>5.5</v>
      </c>
      <c r="B966" s="169" t="str">
        <f t="shared" si="99"/>
        <v>Scheme-5: Renovation &amp; Modernization of Wagon Tippler Concrete Hopper of Coal Handling Plant-B of Unit 5,6&amp;7 at CSTPS Chandrapur.</v>
      </c>
      <c r="C966" s="29" t="str">
        <f t="shared" si="112"/>
        <v>MERC/CAPEX/MSPGCL/2023-2024/0466 Dt 02.08.2024</v>
      </c>
      <c r="D966" s="69">
        <f t="shared" si="112"/>
        <v>45506</v>
      </c>
      <c r="E966" s="28">
        <f t="shared" si="112"/>
        <v>0</v>
      </c>
      <c r="F966" s="95">
        <f t="shared" si="101"/>
        <v>0</v>
      </c>
      <c r="G966" s="95">
        <f t="shared" si="102"/>
        <v>0</v>
      </c>
      <c r="H966" s="95">
        <f t="shared" si="109"/>
        <v>0</v>
      </c>
      <c r="I966" s="94">
        <f>'F4.2'!V293</f>
        <v>0</v>
      </c>
      <c r="J966" s="94">
        <f>'F4.2'!AP293</f>
        <v>0</v>
      </c>
      <c r="K966" s="95"/>
      <c r="L966" s="95"/>
      <c r="M966" s="128">
        <f t="shared" si="110"/>
        <v>0</v>
      </c>
      <c r="N966" s="95">
        <f t="shared" si="111"/>
        <v>0</v>
      </c>
      <c r="O966" s="158">
        <f t="shared" si="107"/>
        <v>0</v>
      </c>
      <c r="P966" s="159">
        <f t="shared" si="108"/>
        <v>0</v>
      </c>
    </row>
    <row r="967" spans="1:16" ht="47.25" hidden="1" outlineLevel="1" x14ac:dyDescent="0.25">
      <c r="A967" s="29">
        <f t="shared" si="100"/>
        <v>5.6</v>
      </c>
      <c r="B967" s="169" t="str">
        <f t="shared" si="99"/>
        <v>Scheme-6: Renovation &amp; Modernization of Wagon Tippler Concrete Hopper of Coal Handling Plant-D of Unit 8&amp;9 at CSTPS Chandrapur.</v>
      </c>
      <c r="C967" s="29" t="str">
        <f t="shared" si="112"/>
        <v>MERC/CAPEX/MSPGCL/2023-2024/0466 Dt 02.08.2024</v>
      </c>
      <c r="D967" s="69">
        <f t="shared" si="112"/>
        <v>45506</v>
      </c>
      <c r="E967" s="27">
        <f t="shared" si="112"/>
        <v>0</v>
      </c>
      <c r="F967" s="94">
        <f t="shared" si="101"/>
        <v>0</v>
      </c>
      <c r="G967" s="94">
        <f t="shared" si="102"/>
        <v>0</v>
      </c>
      <c r="H967" s="94">
        <f t="shared" si="109"/>
        <v>0</v>
      </c>
      <c r="I967" s="94">
        <f>'F4.2'!V294</f>
        <v>0</v>
      </c>
      <c r="J967" s="94">
        <f>'F4.2'!AP294</f>
        <v>0</v>
      </c>
      <c r="K967" s="94"/>
      <c r="L967" s="94"/>
      <c r="M967" s="94">
        <f t="shared" si="110"/>
        <v>0</v>
      </c>
      <c r="N967" s="94">
        <f t="shared" si="111"/>
        <v>0</v>
      </c>
      <c r="O967" s="158">
        <f t="shared" si="107"/>
        <v>0</v>
      </c>
      <c r="P967" s="159">
        <f t="shared" si="108"/>
        <v>0</v>
      </c>
    </row>
    <row r="968" spans="1:16" ht="47.25" hidden="1" outlineLevel="1" x14ac:dyDescent="0.25">
      <c r="A968" s="29">
        <f t="shared" si="100"/>
        <v>5.7</v>
      </c>
      <c r="B968" s="169" t="str">
        <f t="shared" si="99"/>
        <v xml:space="preserve">Scheme-7: Design, supply, installation &amp; commissioning of LED based energy efficient illumination system at CHP-A, B &amp; C, C.S.T.P.S., Chandrapur.  </v>
      </c>
      <c r="C968" s="29" t="str">
        <f t="shared" si="112"/>
        <v>MERC/CAPEX/MSPGCL/2023-2024/0466 Dt 02.08.2024</v>
      </c>
      <c r="D968" s="69">
        <f t="shared" si="112"/>
        <v>45506</v>
      </c>
      <c r="E968" s="28">
        <f t="shared" si="112"/>
        <v>0</v>
      </c>
      <c r="F968" s="95">
        <f t="shared" si="101"/>
        <v>0</v>
      </c>
      <c r="G968" s="95">
        <f t="shared" si="102"/>
        <v>0</v>
      </c>
      <c r="H968" s="95">
        <f t="shared" si="109"/>
        <v>0</v>
      </c>
      <c r="I968" s="94">
        <f>'F4.2'!V295</f>
        <v>0</v>
      </c>
      <c r="J968" s="94">
        <f>'F4.2'!AP295</f>
        <v>0</v>
      </c>
      <c r="K968" s="95"/>
      <c r="L968" s="95"/>
      <c r="M968" s="128">
        <f t="shared" si="110"/>
        <v>0</v>
      </c>
      <c r="N968" s="95">
        <f t="shared" si="111"/>
        <v>0</v>
      </c>
      <c r="O968" s="158">
        <f t="shared" si="107"/>
        <v>0</v>
      </c>
      <c r="P968" s="159">
        <f t="shared" si="108"/>
        <v>0</v>
      </c>
    </row>
    <row r="969" spans="1:16" ht="31.5" hidden="1" outlineLevel="1" x14ac:dyDescent="0.25">
      <c r="A969" s="29">
        <f t="shared" si="100"/>
        <v>0</v>
      </c>
      <c r="B969" s="169" t="str">
        <f t="shared" si="99"/>
        <v>IDC</v>
      </c>
      <c r="C969" s="29" t="str">
        <f t="shared" si="112"/>
        <v>MERC/CAPEX/MSPGCL/2023-2024/0466 Dt 02.08.2024</v>
      </c>
      <c r="D969" s="69">
        <f t="shared" si="112"/>
        <v>45506</v>
      </c>
      <c r="E969" s="27">
        <f t="shared" si="112"/>
        <v>0</v>
      </c>
      <c r="F969" s="94">
        <f t="shared" si="101"/>
        <v>0</v>
      </c>
      <c r="G969" s="94">
        <f t="shared" si="102"/>
        <v>0</v>
      </c>
      <c r="H969" s="94">
        <f t="shared" si="109"/>
        <v>0</v>
      </c>
      <c r="I969" s="94">
        <f>'F4.2'!V296</f>
        <v>0</v>
      </c>
      <c r="J969" s="94">
        <f>'F4.2'!AP296</f>
        <v>0</v>
      </c>
      <c r="K969" s="94"/>
      <c r="L969" s="94"/>
      <c r="M969" s="94">
        <f t="shared" si="110"/>
        <v>0</v>
      </c>
      <c r="N969" s="94">
        <f t="shared" si="111"/>
        <v>0</v>
      </c>
      <c r="O969" s="158">
        <f t="shared" si="107"/>
        <v>0</v>
      </c>
      <c r="P969" s="159">
        <f t="shared" si="108"/>
        <v>0</v>
      </c>
    </row>
    <row r="970" spans="1:16" ht="63" hidden="1" outlineLevel="1" x14ac:dyDescent="0.25">
      <c r="A970" s="25">
        <f t="shared" si="100"/>
        <v>63</v>
      </c>
      <c r="B970" s="26" t="str">
        <f t="shared" si="99"/>
        <v>Procurement of Equipment’s for Stack yard management at Coal Handling Plant &amp; Upgradation of existing ash disposal pump system by installing higher efficiency pump system in Ash Handling Plant of Unit- 5 &amp; 6 at CSTPS, Chandrapur.</v>
      </c>
      <c r="C970" s="25" t="str">
        <f t="shared" si="112"/>
        <v>MERC/CAPEX/MSPGCL/2023-24/496 Dt 08.08.2024</v>
      </c>
      <c r="D970" s="69">
        <f t="shared" si="112"/>
        <v>45512</v>
      </c>
      <c r="E970" s="28">
        <f t="shared" si="112"/>
        <v>38.4</v>
      </c>
      <c r="F970" s="95">
        <f t="shared" si="101"/>
        <v>0</v>
      </c>
      <c r="G970" s="95">
        <f t="shared" si="102"/>
        <v>0</v>
      </c>
      <c r="H970" s="95">
        <f t="shared" si="109"/>
        <v>0</v>
      </c>
      <c r="I970" s="94">
        <f>'F4.2'!V297</f>
        <v>0</v>
      </c>
      <c r="J970" s="94">
        <f>'F4.2'!AP297</f>
        <v>0</v>
      </c>
      <c r="K970" s="95"/>
      <c r="L970" s="95"/>
      <c r="M970" s="128">
        <f t="shared" si="110"/>
        <v>0</v>
      </c>
      <c r="N970" s="95">
        <f t="shared" si="111"/>
        <v>0</v>
      </c>
      <c r="O970" s="158">
        <f t="shared" si="107"/>
        <v>0</v>
      </c>
      <c r="P970" s="159">
        <f t="shared" si="108"/>
        <v>0</v>
      </c>
    </row>
    <row r="971" spans="1:16" ht="31.5" hidden="1" outlineLevel="1" x14ac:dyDescent="0.25">
      <c r="A971" s="29">
        <f t="shared" si="100"/>
        <v>6.1</v>
      </c>
      <c r="B971" s="169" t="str">
        <f t="shared" si="99"/>
        <v>Scheme-1: Procurement of 04 Nos Bulldozers.</v>
      </c>
      <c r="C971" s="29" t="str">
        <f t="shared" si="112"/>
        <v>MERC/CAPEX/MSPGCL/2023-24/496 Dt 08.08.2024</v>
      </c>
      <c r="D971" s="69">
        <f t="shared" si="112"/>
        <v>45512</v>
      </c>
      <c r="E971" s="28">
        <f t="shared" si="112"/>
        <v>9.58</v>
      </c>
      <c r="F971" s="95">
        <f t="shared" si="101"/>
        <v>0</v>
      </c>
      <c r="G971" s="95">
        <f t="shared" si="102"/>
        <v>0</v>
      </c>
      <c r="H971" s="95">
        <f t="shared" si="109"/>
        <v>0</v>
      </c>
      <c r="I971" s="94">
        <f>'F4.2'!V298</f>
        <v>0</v>
      </c>
      <c r="J971" s="94">
        <f>'F4.2'!AP298</f>
        <v>0</v>
      </c>
      <c r="K971" s="95"/>
      <c r="L971" s="95"/>
      <c r="M971" s="128">
        <f t="shared" si="110"/>
        <v>0</v>
      </c>
      <c r="N971" s="95">
        <f t="shared" si="111"/>
        <v>0</v>
      </c>
      <c r="O971" s="158">
        <f t="shared" si="107"/>
        <v>0</v>
      </c>
      <c r="P971" s="159">
        <f t="shared" si="108"/>
        <v>0</v>
      </c>
    </row>
    <row r="972" spans="1:16" ht="31.5" hidden="1" outlineLevel="1" x14ac:dyDescent="0.25">
      <c r="A972" s="29">
        <f t="shared" si="100"/>
        <v>6.2</v>
      </c>
      <c r="B972" s="169" t="str">
        <f t="shared" si="99"/>
        <v>Scheme-2:  Procurement of 01 No Wheel Dozer</v>
      </c>
      <c r="C972" s="29" t="str">
        <f t="shared" si="112"/>
        <v>MERC/CAPEX/MSPGCL/2023-24/496 Dt 08.08.2024</v>
      </c>
      <c r="D972" s="69">
        <f t="shared" si="112"/>
        <v>45512</v>
      </c>
      <c r="E972" s="27">
        <f t="shared" si="112"/>
        <v>2.95</v>
      </c>
      <c r="F972" s="94">
        <f t="shared" si="101"/>
        <v>0</v>
      </c>
      <c r="G972" s="94">
        <f t="shared" si="102"/>
        <v>0</v>
      </c>
      <c r="H972" s="94">
        <f t="shared" si="109"/>
        <v>0</v>
      </c>
      <c r="I972" s="94">
        <f>'F4.2'!V299</f>
        <v>0</v>
      </c>
      <c r="J972" s="94">
        <f>'F4.2'!AP299</f>
        <v>0</v>
      </c>
      <c r="K972" s="94"/>
      <c r="L972" s="94"/>
      <c r="M972" s="94">
        <f t="shared" si="110"/>
        <v>0</v>
      </c>
      <c r="N972" s="94">
        <f t="shared" si="111"/>
        <v>0</v>
      </c>
      <c r="O972" s="158">
        <f t="shared" si="107"/>
        <v>0</v>
      </c>
      <c r="P972" s="159">
        <f t="shared" si="108"/>
        <v>0</v>
      </c>
    </row>
    <row r="973" spans="1:16" ht="31.5" hidden="1" outlineLevel="1" x14ac:dyDescent="0.25">
      <c r="A973" s="29">
        <f t="shared" si="100"/>
        <v>6.3</v>
      </c>
      <c r="B973" s="169" t="str">
        <f t="shared" si="99"/>
        <v>Scheme-3: Procurement 02 Nos. 800 HP Diesel Hydraulic Locomotives.</v>
      </c>
      <c r="C973" s="29" t="str">
        <f t="shared" si="112"/>
        <v>MERC/CAPEX/MSPGCL/2023-24/496 Dt 08.08.2024</v>
      </c>
      <c r="D973" s="69">
        <f t="shared" si="112"/>
        <v>45512</v>
      </c>
      <c r="E973" s="28">
        <f t="shared" si="112"/>
        <v>7.95</v>
      </c>
      <c r="F973" s="95">
        <f t="shared" si="101"/>
        <v>0</v>
      </c>
      <c r="G973" s="95">
        <f t="shared" si="102"/>
        <v>0</v>
      </c>
      <c r="H973" s="95">
        <f t="shared" si="109"/>
        <v>0</v>
      </c>
      <c r="I973" s="94">
        <f>'F4.2'!V300</f>
        <v>0</v>
      </c>
      <c r="J973" s="94">
        <f>'F4.2'!AP300</f>
        <v>0</v>
      </c>
      <c r="K973" s="95"/>
      <c r="L973" s="95"/>
      <c r="M973" s="128">
        <f t="shared" si="110"/>
        <v>0</v>
      </c>
      <c r="N973" s="95">
        <f t="shared" si="111"/>
        <v>0</v>
      </c>
      <c r="O973" s="158">
        <f t="shared" si="107"/>
        <v>0</v>
      </c>
      <c r="P973" s="159">
        <f t="shared" si="108"/>
        <v>0</v>
      </c>
    </row>
    <row r="974" spans="1:16" ht="47.25" hidden="1" outlineLevel="1" x14ac:dyDescent="0.25">
      <c r="A974" s="29">
        <f t="shared" si="100"/>
        <v>6.4</v>
      </c>
      <c r="B974" s="169" t="str">
        <f t="shared" si="99"/>
        <v>Scheme-4: Upgradation of existing ash disposal pump assembly by higher efficiency pump assembly in ash handling plant.</v>
      </c>
      <c r="C974" s="29" t="str">
        <f t="shared" si="112"/>
        <v>MERC/CAPEX/MSPGCL/2023-24/496 Dt 08.08.2024</v>
      </c>
      <c r="D974" s="69">
        <f t="shared" si="112"/>
        <v>45512</v>
      </c>
      <c r="E974" s="28">
        <f t="shared" si="112"/>
        <v>17.46</v>
      </c>
      <c r="F974" s="95">
        <f t="shared" si="101"/>
        <v>0</v>
      </c>
      <c r="G974" s="95">
        <f t="shared" si="102"/>
        <v>0</v>
      </c>
      <c r="H974" s="95">
        <f t="shared" si="109"/>
        <v>0</v>
      </c>
      <c r="I974" s="94">
        <f>'F4.2'!V301</f>
        <v>0</v>
      </c>
      <c r="J974" s="94">
        <f>'F4.2'!AP301</f>
        <v>0</v>
      </c>
      <c r="K974" s="95"/>
      <c r="L974" s="95"/>
      <c r="M974" s="128">
        <f t="shared" si="110"/>
        <v>0</v>
      </c>
      <c r="N974" s="95">
        <f t="shared" si="111"/>
        <v>0</v>
      </c>
      <c r="O974" s="158">
        <f t="shared" si="107"/>
        <v>0</v>
      </c>
      <c r="P974" s="159">
        <f t="shared" si="108"/>
        <v>0</v>
      </c>
    </row>
    <row r="975" spans="1:16" ht="31.5" hidden="1" outlineLevel="1" x14ac:dyDescent="0.25">
      <c r="A975" s="29">
        <f t="shared" si="100"/>
        <v>0</v>
      </c>
      <c r="B975" s="169" t="str">
        <f t="shared" si="99"/>
        <v>IDC</v>
      </c>
      <c r="C975" s="29" t="str">
        <f t="shared" si="112"/>
        <v>MERC/CAPEX/MSPGCL/2023-24/496 Dt 08.08.2024</v>
      </c>
      <c r="D975" s="69">
        <f t="shared" si="112"/>
        <v>45512</v>
      </c>
      <c r="E975" s="28">
        <f t="shared" si="112"/>
        <v>0.46</v>
      </c>
      <c r="F975" s="95">
        <f t="shared" si="101"/>
        <v>0</v>
      </c>
      <c r="G975" s="95">
        <f t="shared" si="102"/>
        <v>0</v>
      </c>
      <c r="H975" s="95">
        <f t="shared" si="109"/>
        <v>0</v>
      </c>
      <c r="I975" s="94">
        <f>'F4.2'!V302</f>
        <v>0</v>
      </c>
      <c r="J975" s="94">
        <f>'F4.2'!AP302</f>
        <v>0</v>
      </c>
      <c r="K975" s="95"/>
      <c r="L975" s="95"/>
      <c r="M975" s="128">
        <f t="shared" si="110"/>
        <v>0</v>
      </c>
      <c r="N975" s="95">
        <f t="shared" si="111"/>
        <v>0</v>
      </c>
    </row>
    <row r="976" spans="1:16" ht="47.25" hidden="1" outlineLevel="1" x14ac:dyDescent="0.25">
      <c r="A976" s="25">
        <f t="shared" si="100"/>
        <v>64</v>
      </c>
      <c r="B976" s="26" t="str">
        <f t="shared" si="99"/>
        <v>Stacker Reclaimer, Impact Crusher and Conveyor Drive reliability &amp; availability improvement scheme for CHP of Unit 5,6&amp;7 CSTPS Chandrapur.- Elecon</v>
      </c>
      <c r="C976" s="29" t="str">
        <f t="shared" si="112"/>
        <v>MERC approved MERC/CAPEX/MSPGCL/2023-24/566  Dt 09.09.2024</v>
      </c>
      <c r="D976" s="69">
        <f t="shared" si="112"/>
        <v>45544</v>
      </c>
      <c r="E976" s="27">
        <f t="shared" si="112"/>
        <v>32.549999999999997</v>
      </c>
      <c r="F976" s="94">
        <f t="shared" si="101"/>
        <v>0</v>
      </c>
      <c r="G976" s="94">
        <f t="shared" si="102"/>
        <v>0</v>
      </c>
      <c r="H976" s="94">
        <f t="shared" si="109"/>
        <v>0</v>
      </c>
      <c r="I976" s="94">
        <f>'F4.2'!V303</f>
        <v>0</v>
      </c>
      <c r="J976" s="94">
        <f>'F4.2'!AP303</f>
        <v>0</v>
      </c>
      <c r="K976" s="94"/>
      <c r="L976" s="94"/>
      <c r="M976" s="94">
        <f t="shared" si="110"/>
        <v>0</v>
      </c>
      <c r="N976" s="94">
        <f t="shared" si="111"/>
        <v>0</v>
      </c>
    </row>
    <row r="977" spans="1:14" ht="47.25" hidden="1" outlineLevel="1" x14ac:dyDescent="0.25">
      <c r="A977" s="29">
        <f t="shared" si="100"/>
        <v>0</v>
      </c>
      <c r="B977" s="203" t="str">
        <f t="shared" si="99"/>
        <v xml:space="preserve">Scheme-1: Reliability &amp; availability improvement for Stacker Reclaimer by supply &amp; commissioning of essential equipment at CHPB of Unit 5,6&amp;7 CSTPS  Chandrapur. </v>
      </c>
      <c r="C977" s="29" t="str">
        <f t="shared" si="112"/>
        <v>MERC approved MERC/CAPEX/MSPGCL/2023-24/566  Dt 09.09.2024</v>
      </c>
      <c r="D977" s="69">
        <f t="shared" si="112"/>
        <v>45544</v>
      </c>
      <c r="E977" s="28">
        <f t="shared" si="112"/>
        <v>17.61</v>
      </c>
      <c r="F977" s="95">
        <f t="shared" si="101"/>
        <v>0</v>
      </c>
      <c r="G977" s="95">
        <f t="shared" si="102"/>
        <v>0</v>
      </c>
      <c r="H977" s="95">
        <f t="shared" si="109"/>
        <v>0</v>
      </c>
      <c r="I977" s="94">
        <f>'F4.2'!V304</f>
        <v>0</v>
      </c>
      <c r="J977" s="94">
        <f>'F4.2'!AP304</f>
        <v>0</v>
      </c>
      <c r="K977" s="95"/>
      <c r="L977" s="95"/>
      <c r="M977" s="128">
        <f t="shared" si="110"/>
        <v>0</v>
      </c>
      <c r="N977" s="95">
        <f t="shared" si="111"/>
        <v>0</v>
      </c>
    </row>
    <row r="978" spans="1:14" ht="47.25" hidden="1" outlineLevel="1" x14ac:dyDescent="0.25">
      <c r="A978" s="29">
        <f t="shared" si="100"/>
        <v>0</v>
      </c>
      <c r="B978" s="203" t="str">
        <f t="shared" si="99"/>
        <v xml:space="preserve">Scheme-2: Reliability &amp; availability improvement for Conveyor Drive by supply &amp; commissioning of essential equipment at CHPB of Unit 5,6&amp;7 CSTPS </v>
      </c>
      <c r="C978" s="29" t="str">
        <f t="shared" si="112"/>
        <v>MERC approved MERC/CAPEX/MSPGCL/2023-24/566  Dt 09.09.2024</v>
      </c>
      <c r="D978" s="69">
        <f t="shared" si="112"/>
        <v>45544</v>
      </c>
      <c r="E978" s="28">
        <f t="shared" si="112"/>
        <v>14.65</v>
      </c>
      <c r="F978" s="95">
        <f t="shared" si="101"/>
        <v>0</v>
      </c>
      <c r="G978" s="95">
        <f t="shared" si="102"/>
        <v>0</v>
      </c>
      <c r="H978" s="95">
        <f t="shared" si="109"/>
        <v>0</v>
      </c>
      <c r="I978" s="94">
        <f>'F4.2'!V305</f>
        <v>0</v>
      </c>
      <c r="J978" s="94">
        <f>'F4.2'!AP305</f>
        <v>0</v>
      </c>
      <c r="K978" s="95"/>
      <c r="L978" s="95"/>
      <c r="M978" s="128">
        <f t="shared" si="110"/>
        <v>0</v>
      </c>
      <c r="N978" s="95">
        <f t="shared" si="111"/>
        <v>0</v>
      </c>
    </row>
    <row r="979" spans="1:14" ht="47.25" hidden="1" outlineLevel="1" x14ac:dyDescent="0.25">
      <c r="A979" s="29">
        <f t="shared" si="100"/>
        <v>0</v>
      </c>
      <c r="B979" s="203" t="str">
        <f t="shared" si="99"/>
        <v>IDC</v>
      </c>
      <c r="C979" s="29" t="str">
        <f t="shared" si="112"/>
        <v>MERC approved MERC/CAPEX/MSPGCL/2023-24/566  Dt 09.09.2024</v>
      </c>
      <c r="D979" s="69">
        <f t="shared" si="112"/>
        <v>45544</v>
      </c>
      <c r="E979" s="28">
        <f t="shared" si="112"/>
        <v>0.28999999999999998</v>
      </c>
      <c r="F979" s="95">
        <f t="shared" si="101"/>
        <v>0</v>
      </c>
      <c r="G979" s="95">
        <f t="shared" si="102"/>
        <v>0</v>
      </c>
      <c r="H979" s="95">
        <f t="shared" si="109"/>
        <v>0</v>
      </c>
      <c r="I979" s="94">
        <f>'F4.2'!V306</f>
        <v>0</v>
      </c>
      <c r="J979" s="94">
        <f>'F4.2'!AP306</f>
        <v>0</v>
      </c>
      <c r="K979" s="95"/>
      <c r="L979" s="95"/>
      <c r="M979" s="128">
        <f t="shared" si="110"/>
        <v>0</v>
      </c>
      <c r="N979" s="95">
        <f t="shared" si="111"/>
        <v>0</v>
      </c>
    </row>
    <row r="980" spans="1:14" ht="15.75" hidden="1" outlineLevel="1" x14ac:dyDescent="0.25">
      <c r="A980" s="196">
        <f t="shared" si="100"/>
        <v>0</v>
      </c>
      <c r="B980" s="169">
        <f t="shared" si="99"/>
        <v>0</v>
      </c>
      <c r="C980" s="196">
        <f t="shared" ref="C980:E999" si="113">C310</f>
        <v>0</v>
      </c>
      <c r="D980" s="197" t="str">
        <f t="shared" si="113"/>
        <v>-</v>
      </c>
      <c r="E980" s="28">
        <f t="shared" si="113"/>
        <v>0</v>
      </c>
      <c r="F980" s="95">
        <f t="shared" si="101"/>
        <v>0</v>
      </c>
      <c r="G980" s="95">
        <f t="shared" si="102"/>
        <v>0</v>
      </c>
      <c r="H980" s="95">
        <f t="shared" si="109"/>
        <v>0</v>
      </c>
      <c r="I980" s="94">
        <f>'F4.2'!V307</f>
        <v>0</v>
      </c>
      <c r="J980" s="94">
        <f>'F4.2'!AP307</f>
        <v>0</v>
      </c>
      <c r="K980" s="95"/>
      <c r="L980" s="95"/>
      <c r="M980" s="128">
        <f t="shared" si="110"/>
        <v>0</v>
      </c>
      <c r="N980" s="95">
        <f t="shared" si="111"/>
        <v>0</v>
      </c>
    </row>
    <row r="981" spans="1:14" ht="15.75" hidden="1" outlineLevel="1" x14ac:dyDescent="0.25">
      <c r="A981" s="196">
        <f t="shared" si="100"/>
        <v>0</v>
      </c>
      <c r="B981" s="169">
        <f t="shared" si="99"/>
        <v>0</v>
      </c>
      <c r="C981" s="196">
        <f t="shared" si="113"/>
        <v>0</v>
      </c>
      <c r="D981" s="197" t="str">
        <f t="shared" si="113"/>
        <v>-</v>
      </c>
      <c r="E981" s="28">
        <f t="shared" si="113"/>
        <v>0</v>
      </c>
      <c r="F981" s="95">
        <f t="shared" si="101"/>
        <v>0</v>
      </c>
      <c r="G981" s="95">
        <f t="shared" si="102"/>
        <v>0</v>
      </c>
      <c r="H981" s="95">
        <f t="shared" si="109"/>
        <v>0</v>
      </c>
      <c r="I981" s="94">
        <f>'F4.2'!V308</f>
        <v>0</v>
      </c>
      <c r="J981" s="94">
        <f>'F4.2'!AP308</f>
        <v>0</v>
      </c>
      <c r="K981" s="95"/>
      <c r="L981" s="95"/>
      <c r="M981" s="128">
        <f t="shared" si="110"/>
        <v>0</v>
      </c>
      <c r="N981" s="95">
        <f t="shared" si="111"/>
        <v>0</v>
      </c>
    </row>
    <row r="982" spans="1:14" ht="15.75" hidden="1" outlineLevel="1" x14ac:dyDescent="0.25">
      <c r="A982" s="161">
        <f t="shared" si="100"/>
        <v>0</v>
      </c>
      <c r="B982" s="100">
        <f t="shared" si="99"/>
        <v>0</v>
      </c>
      <c r="C982" s="161">
        <f t="shared" si="113"/>
        <v>0</v>
      </c>
      <c r="D982" s="164" t="str">
        <f t="shared" si="113"/>
        <v>-</v>
      </c>
      <c r="E982" s="28">
        <f t="shared" si="113"/>
        <v>0</v>
      </c>
      <c r="F982" s="95">
        <f t="shared" si="101"/>
        <v>0</v>
      </c>
      <c r="G982" s="95">
        <f t="shared" si="102"/>
        <v>0</v>
      </c>
      <c r="H982" s="95">
        <f t="shared" si="109"/>
        <v>0</v>
      </c>
      <c r="I982" s="94">
        <f>'F4.2'!V309</f>
        <v>0</v>
      </c>
      <c r="J982" s="94">
        <f>'F4.2'!AP309</f>
        <v>0</v>
      </c>
      <c r="K982" s="95"/>
      <c r="L982" s="95"/>
      <c r="M982" s="128">
        <f t="shared" si="110"/>
        <v>0</v>
      </c>
      <c r="N982" s="95">
        <f t="shared" si="111"/>
        <v>0</v>
      </c>
    </row>
    <row r="983" spans="1:14" ht="15.75" hidden="1" outlineLevel="1" x14ac:dyDescent="0.25">
      <c r="A983" s="23">
        <f t="shared" si="100"/>
        <v>0</v>
      </c>
      <c r="B983" s="24" t="str">
        <f t="shared" si="99"/>
        <v>(ii) Submitted to MERC, Yet To Receive Approval</v>
      </c>
      <c r="C983" s="45">
        <f t="shared" si="113"/>
        <v>0</v>
      </c>
      <c r="D983" s="68" t="str">
        <f t="shared" si="113"/>
        <v>-</v>
      </c>
      <c r="E983" s="27">
        <f t="shared" si="113"/>
        <v>0</v>
      </c>
      <c r="F983" s="94">
        <f t="shared" si="101"/>
        <v>0</v>
      </c>
      <c r="G983" s="94">
        <f t="shared" si="102"/>
        <v>0</v>
      </c>
      <c r="H983" s="94">
        <f t="shared" si="109"/>
        <v>0</v>
      </c>
      <c r="I983" s="94">
        <f>'F4.2'!V310</f>
        <v>0</v>
      </c>
      <c r="J983" s="94">
        <f>'F4.2'!AP310</f>
        <v>0</v>
      </c>
      <c r="K983" s="94"/>
      <c r="L983" s="94"/>
      <c r="M983" s="94">
        <f t="shared" si="110"/>
        <v>0</v>
      </c>
      <c r="N983" s="94">
        <f t="shared" si="111"/>
        <v>0</v>
      </c>
    </row>
    <row r="984" spans="1:14" ht="94.5" hidden="1" outlineLevel="1" x14ac:dyDescent="0.25">
      <c r="A984" s="25" t="str">
        <f t="shared" si="100"/>
        <v>Y8, Y9</v>
      </c>
      <c r="B984" s="26" t="str">
        <f t="shared" si="99"/>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984" s="25" t="str">
        <f t="shared" si="113"/>
        <v>Yet To Receive Approval</v>
      </c>
      <c r="D984" s="188" t="str">
        <f t="shared" si="113"/>
        <v>-</v>
      </c>
      <c r="E984" s="28">
        <f t="shared" si="113"/>
        <v>0</v>
      </c>
      <c r="F984" s="95">
        <f t="shared" si="101"/>
        <v>0</v>
      </c>
      <c r="G984" s="95">
        <f t="shared" si="102"/>
        <v>0</v>
      </c>
      <c r="H984" s="95">
        <f t="shared" si="109"/>
        <v>0</v>
      </c>
      <c r="I984" s="94">
        <f>'F4.2'!V311</f>
        <v>0</v>
      </c>
      <c r="J984" s="94">
        <f>'F4.2'!AP311</f>
        <v>0</v>
      </c>
      <c r="K984" s="95"/>
      <c r="L984" s="95"/>
      <c r="M984" s="128">
        <f t="shared" si="110"/>
        <v>0</v>
      </c>
      <c r="N984" s="95">
        <f t="shared" si="111"/>
        <v>0</v>
      </c>
    </row>
    <row r="985" spans="1:14" ht="15.75" hidden="1" outlineLevel="1" x14ac:dyDescent="0.25">
      <c r="A985" s="29">
        <f t="shared" si="100"/>
        <v>0</v>
      </c>
      <c r="B985" s="203" t="str">
        <f t="shared" si="99"/>
        <v>Procurement of BOXN-HL Wagons for C.S.T.P.S., Chandrapur.</v>
      </c>
      <c r="C985" s="29" t="str">
        <f t="shared" si="113"/>
        <v>Yet To Receive Approval</v>
      </c>
      <c r="D985" s="69" t="str">
        <f t="shared" si="113"/>
        <v>-</v>
      </c>
      <c r="E985" s="28">
        <f t="shared" si="113"/>
        <v>0</v>
      </c>
      <c r="F985" s="95">
        <f t="shared" si="101"/>
        <v>0</v>
      </c>
      <c r="G985" s="95">
        <f t="shared" si="102"/>
        <v>0</v>
      </c>
      <c r="H985" s="95">
        <f t="shared" si="109"/>
        <v>0</v>
      </c>
      <c r="I985" s="94">
        <f>'F4.2'!V312</f>
        <v>0</v>
      </c>
      <c r="J985" s="94">
        <f>'F4.2'!AP312</f>
        <v>0</v>
      </c>
      <c r="K985" s="95"/>
      <c r="L985" s="95"/>
      <c r="M985" s="128">
        <f t="shared" si="110"/>
        <v>0</v>
      </c>
      <c r="N985" s="95">
        <f t="shared" si="111"/>
        <v>0</v>
      </c>
    </row>
    <row r="986" spans="1:14" ht="31.5" hidden="1" outlineLevel="1" x14ac:dyDescent="0.25">
      <c r="A986" s="29">
        <f t="shared" si="100"/>
        <v>0</v>
      </c>
      <c r="B986" s="203" t="str">
        <f t="shared" si="99"/>
        <v>Combined Fire and Rescue vehicle with Hydraulic Platform (Multipurpose Fire Tender)</v>
      </c>
      <c r="C986" s="29" t="str">
        <f t="shared" si="113"/>
        <v>Yet To Receive Approval</v>
      </c>
      <c r="D986" s="69" t="str">
        <f t="shared" si="113"/>
        <v>-</v>
      </c>
      <c r="E986" s="27">
        <f t="shared" si="113"/>
        <v>0</v>
      </c>
      <c r="F986" s="94">
        <f t="shared" si="101"/>
        <v>0</v>
      </c>
      <c r="G986" s="94">
        <f t="shared" si="102"/>
        <v>0</v>
      </c>
      <c r="H986" s="94">
        <f t="shared" si="109"/>
        <v>0</v>
      </c>
      <c r="I986" s="94">
        <f>'F4.2'!V313</f>
        <v>0</v>
      </c>
      <c r="J986" s="94">
        <f>'F4.2'!AP313</f>
        <v>0</v>
      </c>
      <c r="K986" s="94"/>
      <c r="L986" s="94"/>
      <c r="M986" s="94">
        <f t="shared" si="110"/>
        <v>0</v>
      </c>
      <c r="N986" s="94">
        <f t="shared" si="111"/>
        <v>0</v>
      </c>
    </row>
    <row r="987" spans="1:14" ht="15.75" hidden="1" outlineLevel="1" x14ac:dyDescent="0.25">
      <c r="A987" s="29">
        <f t="shared" si="100"/>
        <v>0</v>
      </c>
      <c r="B987" s="203" t="str">
        <f t="shared" si="99"/>
        <v>Quick Response Vehicle (Multipurpose Fire Tender)</v>
      </c>
      <c r="C987" s="29" t="str">
        <f t="shared" si="113"/>
        <v>Yet To Receive Approval</v>
      </c>
      <c r="D987" s="69" t="str">
        <f t="shared" si="113"/>
        <v>-</v>
      </c>
      <c r="E987" s="28">
        <f t="shared" si="113"/>
        <v>0</v>
      </c>
      <c r="F987" s="95">
        <f t="shared" si="101"/>
        <v>0</v>
      </c>
      <c r="G987" s="95">
        <f t="shared" si="102"/>
        <v>0</v>
      </c>
      <c r="H987" s="95">
        <f t="shared" si="109"/>
        <v>0</v>
      </c>
      <c r="I987" s="94">
        <f>'F4.2'!V314</f>
        <v>0</v>
      </c>
      <c r="J987" s="94">
        <f>'F4.2'!AP314</f>
        <v>0</v>
      </c>
      <c r="K987" s="95"/>
      <c r="L987" s="95"/>
      <c r="M987" s="128">
        <f t="shared" si="110"/>
        <v>0</v>
      </c>
      <c r="N987" s="95">
        <f t="shared" si="111"/>
        <v>0</v>
      </c>
    </row>
    <row r="988" spans="1:14" ht="31.5" hidden="1" outlineLevel="1" x14ac:dyDescent="0.25">
      <c r="A988" s="29">
        <f t="shared" si="100"/>
        <v>0</v>
      </c>
      <c r="B988" s="203" t="str">
        <f t="shared" si="99"/>
        <v xml:space="preserve">High capacity Machine for debris transporting by Mechanized way (Vehicle) along with jetting machine </v>
      </c>
      <c r="C988" s="29" t="str">
        <f t="shared" si="113"/>
        <v>Yet To Receive Approval</v>
      </c>
      <c r="D988" s="69" t="str">
        <f t="shared" si="113"/>
        <v>-</v>
      </c>
      <c r="E988" s="28">
        <f t="shared" si="113"/>
        <v>0</v>
      </c>
      <c r="F988" s="95">
        <f t="shared" si="101"/>
        <v>0</v>
      </c>
      <c r="G988" s="95">
        <f t="shared" si="102"/>
        <v>0</v>
      </c>
      <c r="H988" s="95">
        <f t="shared" si="109"/>
        <v>0</v>
      </c>
      <c r="I988" s="94">
        <f>'F4.2'!V315</f>
        <v>0</v>
      </c>
      <c r="J988" s="94">
        <f>'F4.2'!AP315</f>
        <v>0</v>
      </c>
      <c r="K988" s="95"/>
      <c r="L988" s="95"/>
      <c r="M988" s="128">
        <f t="shared" si="110"/>
        <v>0</v>
      </c>
      <c r="N988" s="95">
        <f t="shared" si="111"/>
        <v>0</v>
      </c>
    </row>
    <row r="989" spans="1:14" ht="15.75" hidden="1" outlineLevel="1" x14ac:dyDescent="0.25">
      <c r="A989" s="29">
        <f t="shared" si="100"/>
        <v>0</v>
      </c>
      <c r="B989" s="203" t="str">
        <f t="shared" si="99"/>
        <v>IDC</v>
      </c>
      <c r="C989" s="29" t="str">
        <f t="shared" si="113"/>
        <v>Yet To Receive Approval</v>
      </c>
      <c r="D989" s="69" t="str">
        <f t="shared" si="113"/>
        <v>-</v>
      </c>
      <c r="E989" s="27">
        <f t="shared" si="113"/>
        <v>0</v>
      </c>
      <c r="F989" s="94">
        <f t="shared" si="101"/>
        <v>0</v>
      </c>
      <c r="G989" s="94">
        <f t="shared" si="102"/>
        <v>0</v>
      </c>
      <c r="H989" s="94">
        <f t="shared" si="109"/>
        <v>0</v>
      </c>
      <c r="I989" s="94">
        <f>'F4.2'!V316</f>
        <v>0</v>
      </c>
      <c r="J989" s="94">
        <f>'F4.2'!AP316</f>
        <v>0</v>
      </c>
      <c r="K989" s="94"/>
      <c r="L989" s="94"/>
      <c r="M989" s="94">
        <f t="shared" si="110"/>
        <v>0</v>
      </c>
      <c r="N989" s="94">
        <f t="shared" si="111"/>
        <v>0</v>
      </c>
    </row>
    <row r="990" spans="1:14" ht="78.75" hidden="1" outlineLevel="1" x14ac:dyDescent="0.25">
      <c r="A990" s="25" t="str">
        <f t="shared" si="100"/>
        <v>Y10</v>
      </c>
      <c r="B990" s="26" t="str">
        <f t="shared" si="99"/>
        <v>Retrofitting of existing SF6 HT Circuit Breakers installed at Unit # 7 &amp; EM-II (Outdoor plant) of 3X500MW CSTPS Chandrapur by latest technology HT Contactor/ Vacuum Circuit breakers along with Supply, Installation &amp; Commissioning</v>
      </c>
      <c r="C990" s="25" t="str">
        <f t="shared" si="113"/>
        <v>Yet To Receive Approval</v>
      </c>
      <c r="D990" s="69" t="str">
        <f t="shared" si="113"/>
        <v>-</v>
      </c>
      <c r="E990" s="27">
        <f t="shared" si="113"/>
        <v>0</v>
      </c>
      <c r="F990" s="94">
        <f t="shared" si="101"/>
        <v>0</v>
      </c>
      <c r="G990" s="94">
        <f t="shared" si="102"/>
        <v>0</v>
      </c>
      <c r="H990" s="94">
        <f t="shared" si="109"/>
        <v>0</v>
      </c>
      <c r="I990" s="94">
        <f>'F4.2'!V317</f>
        <v>0</v>
      </c>
      <c r="J990" s="94">
        <f>'F4.2'!AP317</f>
        <v>0</v>
      </c>
      <c r="K990" s="94"/>
      <c r="L990" s="94"/>
      <c r="M990" s="94">
        <f t="shared" si="110"/>
        <v>0</v>
      </c>
      <c r="N990" s="94">
        <f t="shared" si="111"/>
        <v>0</v>
      </c>
    </row>
    <row r="991" spans="1:14" ht="47.25" hidden="1" outlineLevel="1" x14ac:dyDescent="0.25">
      <c r="A991" s="29">
        <f t="shared" si="100"/>
        <v>0</v>
      </c>
      <c r="B991" s="203" t="str">
        <f t="shared" si="99"/>
        <v>Retrofitting of existing ABB make SF6 Circuit Breakers installed at AHP Unit#7 by latest technology SF6 HT Contactor/ Vacuum Circuit Breaker</v>
      </c>
      <c r="C991" s="29" t="str">
        <f t="shared" si="113"/>
        <v>Yet To Receive Approval</v>
      </c>
      <c r="D991" s="69" t="str">
        <f t="shared" si="113"/>
        <v>-</v>
      </c>
      <c r="E991" s="27">
        <f t="shared" si="113"/>
        <v>0</v>
      </c>
      <c r="F991" s="94">
        <f t="shared" si="101"/>
        <v>0</v>
      </c>
      <c r="G991" s="94">
        <f t="shared" si="102"/>
        <v>0</v>
      </c>
      <c r="H991" s="94">
        <f t="shared" si="109"/>
        <v>0</v>
      </c>
      <c r="I991" s="94">
        <f>'F4.2'!V318</f>
        <v>0</v>
      </c>
      <c r="J991" s="94">
        <f>'F4.2'!AP318</f>
        <v>0</v>
      </c>
      <c r="K991" s="94"/>
      <c r="L991" s="94"/>
      <c r="M991" s="94">
        <f t="shared" si="110"/>
        <v>0</v>
      </c>
      <c r="N991" s="94">
        <f t="shared" si="111"/>
        <v>0</v>
      </c>
    </row>
    <row r="992" spans="1:14" ht="63" hidden="1" outlineLevel="1" x14ac:dyDescent="0.25">
      <c r="A992" s="29">
        <f t="shared" si="100"/>
        <v>0</v>
      </c>
      <c r="B992" s="203" t="str">
        <f t="shared" si="99"/>
        <v>Retrofitting of existing ABB/Voltas make SF6 Circuit Breakers installed at CCW Board of Unit#5,6&amp;7 ODP-II, WTP- II Board of ODP-II, Raw water RWS Board of ODP-II by latest technology Vacuum Circuit Breaker:</v>
      </c>
      <c r="C992" s="29" t="str">
        <f t="shared" si="113"/>
        <v>Yet To Receive Approval</v>
      </c>
      <c r="D992" s="69" t="str">
        <f t="shared" si="113"/>
        <v>-</v>
      </c>
      <c r="E992" s="28">
        <f t="shared" si="113"/>
        <v>0</v>
      </c>
      <c r="F992" s="95">
        <f t="shared" si="101"/>
        <v>0</v>
      </c>
      <c r="G992" s="95">
        <f t="shared" si="102"/>
        <v>0</v>
      </c>
      <c r="H992" s="95">
        <f t="shared" si="109"/>
        <v>0</v>
      </c>
      <c r="I992" s="94">
        <f>'F4.2'!V319</f>
        <v>0</v>
      </c>
      <c r="J992" s="94">
        <f>'F4.2'!AP319</f>
        <v>0</v>
      </c>
      <c r="K992" s="95"/>
      <c r="L992" s="95"/>
      <c r="M992" s="128">
        <f t="shared" si="110"/>
        <v>0</v>
      </c>
      <c r="N992" s="95">
        <f t="shared" si="111"/>
        <v>0</v>
      </c>
    </row>
    <row r="993" spans="1:14" ht="15.75" hidden="1" outlineLevel="1" x14ac:dyDescent="0.25">
      <c r="A993" s="29">
        <f t="shared" si="100"/>
        <v>0</v>
      </c>
      <c r="B993" s="203" t="str">
        <f t="shared" si="99"/>
        <v>IDC</v>
      </c>
      <c r="C993" s="29" t="str">
        <f t="shared" si="113"/>
        <v>Yet To Receive Approval</v>
      </c>
      <c r="D993" s="69" t="str">
        <f t="shared" si="113"/>
        <v>-</v>
      </c>
      <c r="E993" s="28">
        <f t="shared" si="113"/>
        <v>0</v>
      </c>
      <c r="F993" s="95">
        <f t="shared" si="101"/>
        <v>0</v>
      </c>
      <c r="G993" s="95">
        <f t="shared" si="102"/>
        <v>0</v>
      </c>
      <c r="H993" s="95">
        <f t="shared" si="109"/>
        <v>0</v>
      </c>
      <c r="I993" s="94">
        <f>'F4.2'!V320</f>
        <v>0</v>
      </c>
      <c r="J993" s="94">
        <f>'F4.2'!AP320</f>
        <v>0</v>
      </c>
      <c r="K993" s="95"/>
      <c r="L993" s="95"/>
      <c r="M993" s="128">
        <f t="shared" si="110"/>
        <v>0</v>
      </c>
      <c r="N993" s="95">
        <f t="shared" si="111"/>
        <v>0</v>
      </c>
    </row>
    <row r="994" spans="1:14" ht="63" hidden="1" outlineLevel="1" x14ac:dyDescent="0.25">
      <c r="A994" s="25" t="str">
        <f t="shared" si="100"/>
        <v>Y11</v>
      </c>
      <c r="B994" s="26" t="str">
        <f t="shared" si="99"/>
        <v>Design, Engineering, Manufacturing, Supply, Erection, Commissioning and testing of Wagon Locking System for wagon Tippler &amp; Portable Reclaim Feeder for CHP of Unit 5 to 9 of CSTPS, Chandrapur</v>
      </c>
      <c r="C994" s="25" t="str">
        <f t="shared" si="113"/>
        <v>Yet To Receive Approval</v>
      </c>
      <c r="D994" s="69" t="str">
        <f t="shared" si="113"/>
        <v>-</v>
      </c>
      <c r="E994" s="28">
        <f t="shared" si="113"/>
        <v>0</v>
      </c>
      <c r="F994" s="95">
        <f t="shared" si="101"/>
        <v>0</v>
      </c>
      <c r="G994" s="95">
        <f t="shared" si="102"/>
        <v>0</v>
      </c>
      <c r="H994" s="95">
        <f t="shared" si="109"/>
        <v>0</v>
      </c>
      <c r="I994" s="94">
        <f>'F4.2'!V321</f>
        <v>0</v>
      </c>
      <c r="J994" s="94">
        <f>'F4.2'!AP321</f>
        <v>0</v>
      </c>
      <c r="K994" s="95"/>
      <c r="L994" s="95"/>
      <c r="M994" s="128">
        <f t="shared" si="110"/>
        <v>0</v>
      </c>
      <c r="N994" s="95">
        <f t="shared" si="111"/>
        <v>0</v>
      </c>
    </row>
    <row r="995" spans="1:14" ht="63" hidden="1" outlineLevel="1" x14ac:dyDescent="0.25">
      <c r="A995" s="29">
        <f t="shared" si="100"/>
        <v>0</v>
      </c>
      <c r="B995" s="203" t="str">
        <f t="shared" si="99"/>
        <v>Scheme-1: Design, Engineering, Manufacturing, Supply, Erection, Commissioning and testing of Wagon Locking System for Wagon Tippler of CHP of Unit 5 to 9 of CSTPS Chandrapur.</v>
      </c>
      <c r="C995" s="29" t="str">
        <f t="shared" si="113"/>
        <v>Yet To Receive Approval</v>
      </c>
      <c r="D995" s="69" t="str">
        <f t="shared" si="113"/>
        <v>-</v>
      </c>
      <c r="E995" s="28">
        <f t="shared" si="113"/>
        <v>0</v>
      </c>
      <c r="F995" s="95">
        <f t="shared" si="101"/>
        <v>0</v>
      </c>
      <c r="G995" s="95">
        <f t="shared" si="102"/>
        <v>0</v>
      </c>
      <c r="H995" s="95">
        <f t="shared" si="109"/>
        <v>0</v>
      </c>
      <c r="I995" s="94">
        <f>'F4.2'!V322</f>
        <v>0</v>
      </c>
      <c r="J995" s="94">
        <f>'F4.2'!AP322</f>
        <v>0</v>
      </c>
      <c r="K995" s="95"/>
      <c r="L995" s="95"/>
      <c r="M995" s="128">
        <f t="shared" si="110"/>
        <v>0</v>
      </c>
      <c r="N995" s="95">
        <f t="shared" si="111"/>
        <v>0</v>
      </c>
    </row>
    <row r="996" spans="1:14" ht="47.25" hidden="1" outlineLevel="1" x14ac:dyDescent="0.25">
      <c r="A996" s="29">
        <f t="shared" si="100"/>
        <v>0</v>
      </c>
      <c r="B996" s="203" t="str">
        <f t="shared" si="99"/>
        <v>Scheme-2: Design, Engineering, Manufacturing, Supply, Erection, Commissioning, and testing of Portable Reclaim Feeder for CHP of Unit 5 to 9 in CSTPS Chandrapur.</v>
      </c>
      <c r="C996" s="29" t="str">
        <f t="shared" si="113"/>
        <v>Yet To Receive Approval</v>
      </c>
      <c r="D996" s="69" t="str">
        <f t="shared" si="113"/>
        <v>-</v>
      </c>
      <c r="E996" s="28">
        <f t="shared" si="113"/>
        <v>0</v>
      </c>
      <c r="F996" s="95">
        <f t="shared" si="101"/>
        <v>0</v>
      </c>
      <c r="G996" s="95">
        <f t="shared" si="102"/>
        <v>0</v>
      </c>
      <c r="H996" s="95">
        <f t="shared" si="109"/>
        <v>0</v>
      </c>
      <c r="I996" s="94">
        <f>'F4.2'!V323</f>
        <v>0</v>
      </c>
      <c r="J996" s="94">
        <f>'F4.2'!AP323</f>
        <v>0</v>
      </c>
      <c r="K996" s="95"/>
      <c r="L996" s="95"/>
      <c r="M996" s="128">
        <f t="shared" si="110"/>
        <v>0</v>
      </c>
      <c r="N996" s="95">
        <f t="shared" si="111"/>
        <v>0</v>
      </c>
    </row>
    <row r="997" spans="1:14" ht="15.75" hidden="1" outlineLevel="1" x14ac:dyDescent="0.25">
      <c r="A997" s="29">
        <f t="shared" si="100"/>
        <v>0</v>
      </c>
      <c r="B997" s="203" t="str">
        <f t="shared" si="99"/>
        <v>IDC</v>
      </c>
      <c r="C997" s="29" t="str">
        <f t="shared" si="113"/>
        <v>Yet To Receive Approval</v>
      </c>
      <c r="D997" s="69" t="str">
        <f t="shared" si="113"/>
        <v>-</v>
      </c>
      <c r="E997" s="28">
        <f t="shared" si="113"/>
        <v>0</v>
      </c>
      <c r="F997" s="95">
        <f t="shared" si="101"/>
        <v>0</v>
      </c>
      <c r="G997" s="95">
        <f t="shared" si="102"/>
        <v>0</v>
      </c>
      <c r="H997" s="95">
        <f t="shared" si="109"/>
        <v>0</v>
      </c>
      <c r="I997" s="94">
        <f>'F4.2'!V324</f>
        <v>0</v>
      </c>
      <c r="J997" s="94">
        <f>'F4.2'!AP324</f>
        <v>0</v>
      </c>
      <c r="K997" s="95"/>
      <c r="L997" s="95"/>
      <c r="M997" s="128">
        <f t="shared" si="110"/>
        <v>0</v>
      </c>
      <c r="N997" s="95">
        <f t="shared" si="111"/>
        <v>0</v>
      </c>
    </row>
    <row r="998" spans="1:14" ht="63" hidden="1" outlineLevel="1" x14ac:dyDescent="0.25">
      <c r="A998" s="25" t="str">
        <f t="shared" si="100"/>
        <v>Y12</v>
      </c>
      <c r="B998" s="26" t="str">
        <f t="shared" ref="B998:B1061" si="114">B328</f>
        <v>Efficiency and Reliability improvement of PRDS, HP Heaters &amp;
Boiler pressure part system by rejuvenation of control valves, CSTPS Chandrapur</v>
      </c>
      <c r="C998" s="25" t="str">
        <f t="shared" si="113"/>
        <v>Yet To Receive Approval</v>
      </c>
      <c r="D998" s="69" t="str">
        <f t="shared" si="113"/>
        <v>-</v>
      </c>
      <c r="E998" s="28">
        <f t="shared" si="113"/>
        <v>0</v>
      </c>
      <c r="F998" s="95">
        <f t="shared" si="101"/>
        <v>0</v>
      </c>
      <c r="G998" s="95">
        <f t="shared" si="102"/>
        <v>0</v>
      </c>
      <c r="H998" s="95">
        <f t="shared" si="109"/>
        <v>0</v>
      </c>
      <c r="I998" s="94">
        <f>'F4.2'!V325</f>
        <v>0</v>
      </c>
      <c r="J998" s="94">
        <f>'F4.2'!AP325</f>
        <v>0</v>
      </c>
      <c r="K998" s="95"/>
      <c r="L998" s="95"/>
      <c r="M998" s="128">
        <f t="shared" si="110"/>
        <v>0</v>
      </c>
      <c r="N998" s="95">
        <f t="shared" si="111"/>
        <v>0</v>
      </c>
    </row>
    <row r="999" spans="1:14" ht="31.5" hidden="1" outlineLevel="1" x14ac:dyDescent="0.25">
      <c r="A999" s="29">
        <f t="shared" si="100"/>
        <v>0</v>
      </c>
      <c r="B999" s="203" t="str">
        <f t="shared" si="114"/>
        <v>Scheme-1: Procurement of Sub body assembly &amp; Actuator for control &amp; motorized valves for U#3 &amp; U#4 (210MW).</v>
      </c>
      <c r="C999" s="29" t="str">
        <f t="shared" si="113"/>
        <v>Yet To Receive Approval</v>
      </c>
      <c r="D999" s="69" t="str">
        <f t="shared" si="113"/>
        <v>-</v>
      </c>
      <c r="E999" s="28">
        <f t="shared" si="113"/>
        <v>0</v>
      </c>
      <c r="F999" s="95">
        <f t="shared" si="101"/>
        <v>0</v>
      </c>
      <c r="G999" s="95">
        <f t="shared" si="102"/>
        <v>0</v>
      </c>
      <c r="H999" s="95">
        <f t="shared" si="109"/>
        <v>0</v>
      </c>
      <c r="I999" s="94">
        <f>'F4.2'!V326</f>
        <v>0</v>
      </c>
      <c r="J999" s="94">
        <f>'F4.2'!AP326</f>
        <v>0</v>
      </c>
      <c r="K999" s="95"/>
      <c r="L999" s="95"/>
      <c r="M999" s="128">
        <f t="shared" si="110"/>
        <v>0</v>
      </c>
      <c r="N999" s="95">
        <f t="shared" si="111"/>
        <v>0</v>
      </c>
    </row>
    <row r="1000" spans="1:14" ht="47.25" hidden="1" outlineLevel="1" x14ac:dyDescent="0.25">
      <c r="A1000" s="29">
        <f t="shared" ref="A1000:A1063" si="115">A330</f>
        <v>0</v>
      </c>
      <c r="B1000" s="203" t="str">
        <f t="shared" si="114"/>
        <v>Scheme-2: Procurement of HC &amp; LC Feed and Soot Blower Drain Control sub body assembly for control valves for boiler Unit- 5, 6 &amp; 7 (500MW).</v>
      </c>
      <c r="C1000" s="29" t="str">
        <f t="shared" ref="C1000:E1019" si="116">C330</f>
        <v>Yet To Receive Approval</v>
      </c>
      <c r="D1000" s="69" t="str">
        <f t="shared" si="116"/>
        <v>-</v>
      </c>
      <c r="E1000" s="28">
        <f t="shared" si="116"/>
        <v>0</v>
      </c>
      <c r="F1000" s="95">
        <f t="shared" ref="F1000:F1063" si="117">F330+I330</f>
        <v>0</v>
      </c>
      <c r="G1000" s="95">
        <f t="shared" ref="G1000:G1063" si="118">G330+M330</f>
        <v>0</v>
      </c>
      <c r="H1000" s="95">
        <f t="shared" si="109"/>
        <v>0</v>
      </c>
      <c r="I1000" s="94">
        <f>'F4.2'!V327</f>
        <v>0</v>
      </c>
      <c r="J1000" s="94">
        <f>'F4.2'!AP327</f>
        <v>0</v>
      </c>
      <c r="K1000" s="95"/>
      <c r="L1000" s="95"/>
      <c r="M1000" s="128">
        <f t="shared" si="110"/>
        <v>0</v>
      </c>
      <c r="N1000" s="95">
        <f t="shared" si="111"/>
        <v>0</v>
      </c>
    </row>
    <row r="1001" spans="1:14" ht="31.5" hidden="1" outlineLevel="1" x14ac:dyDescent="0.25">
      <c r="A1001" s="29">
        <f t="shared" si="115"/>
        <v>0</v>
      </c>
      <c r="B1001" s="203" t="str">
        <f t="shared" si="114"/>
        <v>Scheme-3: Procurement of actuator assembly for control valves for boiler Unit- 5, 6 &amp; 7 (500MW).</v>
      </c>
      <c r="C1001" s="29" t="str">
        <f t="shared" si="116"/>
        <v>Yet To Receive Approval</v>
      </c>
      <c r="D1001" s="69" t="str">
        <f t="shared" si="116"/>
        <v>-</v>
      </c>
      <c r="E1001" s="28">
        <f t="shared" si="116"/>
        <v>0</v>
      </c>
      <c r="F1001" s="95">
        <f t="shared" si="117"/>
        <v>0</v>
      </c>
      <c r="G1001" s="95">
        <f t="shared" si="118"/>
        <v>0</v>
      </c>
      <c r="H1001" s="95">
        <f t="shared" si="109"/>
        <v>0</v>
      </c>
      <c r="I1001" s="94">
        <f>'F4.2'!V328</f>
        <v>0</v>
      </c>
      <c r="J1001" s="94">
        <f>'F4.2'!AP328</f>
        <v>0</v>
      </c>
      <c r="K1001" s="95"/>
      <c r="L1001" s="95"/>
      <c r="M1001" s="128">
        <f t="shared" si="110"/>
        <v>0</v>
      </c>
      <c r="N1001" s="95">
        <f t="shared" si="111"/>
        <v>0</v>
      </c>
    </row>
    <row r="1002" spans="1:14" ht="31.5" hidden="1" outlineLevel="1" x14ac:dyDescent="0.25">
      <c r="A1002" s="29">
        <f t="shared" si="115"/>
        <v>0</v>
      </c>
      <c r="B1002" s="203" t="str">
        <f t="shared" si="114"/>
        <v>Scheme-4: Procurement of HP heaters drip sub body assembly for control valve of 500MW Unit-5,6&amp;7.</v>
      </c>
      <c r="C1002" s="29" t="str">
        <f t="shared" si="116"/>
        <v>Yet To Receive Approval</v>
      </c>
      <c r="D1002" s="69" t="str">
        <f t="shared" si="116"/>
        <v>-</v>
      </c>
      <c r="E1002" s="28">
        <f t="shared" si="116"/>
        <v>0</v>
      </c>
      <c r="F1002" s="95">
        <f t="shared" si="117"/>
        <v>0</v>
      </c>
      <c r="G1002" s="95">
        <f t="shared" si="118"/>
        <v>0</v>
      </c>
      <c r="H1002" s="95">
        <f t="shared" si="109"/>
        <v>0</v>
      </c>
      <c r="I1002" s="94">
        <f>'F4.2'!V329</f>
        <v>0</v>
      </c>
      <c r="J1002" s="94">
        <f>'F4.2'!AP329</f>
        <v>0</v>
      </c>
      <c r="K1002" s="95"/>
      <c r="L1002" s="95"/>
      <c r="M1002" s="128">
        <f t="shared" si="110"/>
        <v>0</v>
      </c>
      <c r="N1002" s="95">
        <f t="shared" si="111"/>
        <v>0</v>
      </c>
    </row>
    <row r="1003" spans="1:14" ht="31.5" hidden="1" outlineLevel="1" x14ac:dyDescent="0.25">
      <c r="A1003" s="29">
        <f t="shared" si="115"/>
        <v>0</v>
      </c>
      <c r="B1003" s="203" t="str">
        <f t="shared" si="114"/>
        <v>Scheme-5: Procurement of actuator assembly for control valve of 500MW Unit-5,6&amp;7.</v>
      </c>
      <c r="C1003" s="29" t="str">
        <f t="shared" si="116"/>
        <v>Yet To Receive Approval</v>
      </c>
      <c r="D1003" s="69" t="str">
        <f t="shared" si="116"/>
        <v>-</v>
      </c>
      <c r="E1003" s="28">
        <f t="shared" si="116"/>
        <v>0</v>
      </c>
      <c r="F1003" s="95">
        <f t="shared" si="117"/>
        <v>0</v>
      </c>
      <c r="G1003" s="95">
        <f t="shared" si="118"/>
        <v>0</v>
      </c>
      <c r="H1003" s="95">
        <f t="shared" si="109"/>
        <v>0</v>
      </c>
      <c r="I1003" s="94">
        <f>'F4.2'!V330</f>
        <v>0</v>
      </c>
      <c r="J1003" s="94">
        <f>'F4.2'!AP330</f>
        <v>0</v>
      </c>
      <c r="K1003" s="95"/>
      <c r="L1003" s="95"/>
      <c r="M1003" s="128">
        <f t="shared" si="110"/>
        <v>0</v>
      </c>
      <c r="N1003" s="95">
        <f t="shared" si="111"/>
        <v>0</v>
      </c>
    </row>
    <row r="1004" spans="1:14" ht="15.75" hidden="1" outlineLevel="1" x14ac:dyDescent="0.25">
      <c r="A1004" s="29">
        <f t="shared" si="115"/>
        <v>0</v>
      </c>
      <c r="B1004" s="203" t="str">
        <f t="shared" si="114"/>
        <v>IDC</v>
      </c>
      <c r="C1004" s="29" t="str">
        <f t="shared" si="116"/>
        <v>Yet To Receive Approval</v>
      </c>
      <c r="D1004" s="69" t="str">
        <f t="shared" si="116"/>
        <v>-</v>
      </c>
      <c r="E1004" s="28">
        <f t="shared" si="116"/>
        <v>0</v>
      </c>
      <c r="F1004" s="95">
        <f t="shared" si="117"/>
        <v>0</v>
      </c>
      <c r="G1004" s="95">
        <f t="shared" si="118"/>
        <v>0</v>
      </c>
      <c r="H1004" s="95">
        <f t="shared" si="109"/>
        <v>0</v>
      </c>
      <c r="I1004" s="94">
        <f>'F4.2'!V331</f>
        <v>0</v>
      </c>
      <c r="J1004" s="94">
        <f>'F4.2'!AP331</f>
        <v>0</v>
      </c>
      <c r="K1004" s="95"/>
      <c r="L1004" s="95"/>
      <c r="M1004" s="128">
        <f t="shared" si="110"/>
        <v>0</v>
      </c>
      <c r="N1004" s="95">
        <f t="shared" si="111"/>
        <v>0</v>
      </c>
    </row>
    <row r="1005" spans="1:14" ht="47.25" hidden="1" outlineLevel="1" x14ac:dyDescent="0.25">
      <c r="A1005" s="25" t="str">
        <f t="shared" si="115"/>
        <v>Y13</v>
      </c>
      <c r="B1005" s="26" t="str">
        <f t="shared" si="114"/>
        <v>Supply &amp; installation of Advanced ESP Controller &amp; Numerical relay at U-7 and DAVR &amp; Up-gradation of Servo valves (ST) for HP-Bypass system at U-5,6,7, CSTPS</v>
      </c>
      <c r="C1005" s="25" t="str">
        <f t="shared" si="116"/>
        <v>Yet To Receive Approval</v>
      </c>
      <c r="D1005" s="69" t="str">
        <f t="shared" si="116"/>
        <v>-</v>
      </c>
      <c r="E1005" s="28">
        <f t="shared" si="116"/>
        <v>0</v>
      </c>
      <c r="F1005" s="95">
        <f t="shared" si="117"/>
        <v>0</v>
      </c>
      <c r="G1005" s="95">
        <f t="shared" si="118"/>
        <v>0</v>
      </c>
      <c r="H1005" s="95">
        <f t="shared" si="109"/>
        <v>0</v>
      </c>
      <c r="I1005" s="94">
        <f>'F4.2'!V332</f>
        <v>0</v>
      </c>
      <c r="J1005" s="94">
        <f>'F4.2'!AP332</f>
        <v>0</v>
      </c>
      <c r="K1005" s="95"/>
      <c r="L1005" s="95"/>
      <c r="M1005" s="128">
        <f t="shared" si="110"/>
        <v>0</v>
      </c>
      <c r="N1005" s="95">
        <f t="shared" si="111"/>
        <v>0</v>
      </c>
    </row>
    <row r="1006" spans="1:14" ht="47.25" hidden="1" outlineLevel="1" x14ac:dyDescent="0.25">
      <c r="A1006" s="29">
        <f t="shared" si="115"/>
        <v>0</v>
      </c>
      <c r="B1006" s="203" t="str">
        <f t="shared" si="114"/>
        <v xml:space="preserve">Scheme1: Supply and installation of advanced ESP Controllers for retrofitting in place of existing Alstom make EPIC-II controllers at ESP U-7 </v>
      </c>
      <c r="C1006" s="29" t="str">
        <f t="shared" si="116"/>
        <v>Yet To Receive Approval</v>
      </c>
      <c r="D1006" s="69" t="str">
        <f t="shared" si="116"/>
        <v>-</v>
      </c>
      <c r="E1006" s="28">
        <f t="shared" si="116"/>
        <v>0</v>
      </c>
      <c r="F1006" s="95">
        <f t="shared" si="117"/>
        <v>0</v>
      </c>
      <c r="G1006" s="95">
        <f t="shared" si="118"/>
        <v>0</v>
      </c>
      <c r="H1006" s="95">
        <f t="shared" si="109"/>
        <v>0</v>
      </c>
      <c r="I1006" s="94">
        <f>'F4.2'!V333</f>
        <v>0</v>
      </c>
      <c r="J1006" s="94">
        <f>'F4.2'!AP333</f>
        <v>0</v>
      </c>
      <c r="K1006" s="95"/>
      <c r="L1006" s="95"/>
      <c r="M1006" s="128">
        <f t="shared" si="110"/>
        <v>0</v>
      </c>
      <c r="N1006" s="95">
        <f t="shared" si="111"/>
        <v>0</v>
      </c>
    </row>
    <row r="1007" spans="1:14" ht="15.75" hidden="1" outlineLevel="1" x14ac:dyDescent="0.25">
      <c r="A1007" s="29">
        <f t="shared" si="115"/>
        <v>0</v>
      </c>
      <c r="B1007" s="203" t="str">
        <f t="shared" si="114"/>
        <v>Scheme-2: Supply and installation of DAVR at U-5,6,7</v>
      </c>
      <c r="C1007" s="29" t="str">
        <f t="shared" si="116"/>
        <v>Yet To Receive Approval</v>
      </c>
      <c r="D1007" s="69" t="str">
        <f t="shared" si="116"/>
        <v>-</v>
      </c>
      <c r="E1007" s="28">
        <f t="shared" si="116"/>
        <v>0</v>
      </c>
      <c r="F1007" s="95">
        <f t="shared" si="117"/>
        <v>0</v>
      </c>
      <c r="G1007" s="95">
        <f t="shared" si="118"/>
        <v>0</v>
      </c>
      <c r="H1007" s="95">
        <f t="shared" si="109"/>
        <v>0</v>
      </c>
      <c r="I1007" s="94">
        <f>'F4.2'!V334</f>
        <v>0</v>
      </c>
      <c r="J1007" s="94">
        <f>'F4.2'!AP334</f>
        <v>0</v>
      </c>
      <c r="K1007" s="95"/>
      <c r="L1007" s="95"/>
      <c r="M1007" s="128">
        <f t="shared" si="110"/>
        <v>0</v>
      </c>
      <c r="N1007" s="95">
        <f t="shared" si="111"/>
        <v>0</v>
      </c>
    </row>
    <row r="1008" spans="1:14" ht="47.25" hidden="1" outlineLevel="1" x14ac:dyDescent="0.25">
      <c r="A1008" s="29">
        <f t="shared" si="115"/>
        <v>0</v>
      </c>
      <c r="B1008" s="203" t="str">
        <f t="shared" si="114"/>
        <v>Scheme 3: Supply, installation and commissioning of numerical protection relays with set of auxiliary relays for HT switchgear, Unit-7</v>
      </c>
      <c r="C1008" s="29" t="str">
        <f t="shared" si="116"/>
        <v>Yet To Receive Approval</v>
      </c>
      <c r="D1008" s="69" t="str">
        <f t="shared" si="116"/>
        <v>-</v>
      </c>
      <c r="E1008" s="28">
        <f t="shared" si="116"/>
        <v>0</v>
      </c>
      <c r="F1008" s="95">
        <f t="shared" si="117"/>
        <v>0</v>
      </c>
      <c r="G1008" s="95">
        <f t="shared" si="118"/>
        <v>0</v>
      </c>
      <c r="H1008" s="95">
        <f t="shared" si="109"/>
        <v>0</v>
      </c>
      <c r="I1008" s="94">
        <f>'F4.2'!V335</f>
        <v>0</v>
      </c>
      <c r="J1008" s="94">
        <f>'F4.2'!AP335</f>
        <v>0</v>
      </c>
      <c r="K1008" s="95"/>
      <c r="L1008" s="95"/>
      <c r="M1008" s="128">
        <f t="shared" si="110"/>
        <v>0</v>
      </c>
      <c r="N1008" s="95">
        <f t="shared" si="111"/>
        <v>0</v>
      </c>
    </row>
    <row r="1009" spans="1:14" ht="47.25" hidden="1" outlineLevel="1" x14ac:dyDescent="0.25">
      <c r="A1009" s="29">
        <f t="shared" si="115"/>
        <v>0</v>
      </c>
      <c r="B1009" s="203" t="str">
        <f t="shared" si="114"/>
        <v>Scheme 4: Up-gradation of Servo valves (ST) by Proportional valves (PV) &amp; oil unitOV to HV for HP- Bypass system in U-5,6,7</v>
      </c>
      <c r="C1009" s="29" t="str">
        <f t="shared" si="116"/>
        <v>Yet To Receive Approval</v>
      </c>
      <c r="D1009" s="69" t="str">
        <f t="shared" si="116"/>
        <v>-</v>
      </c>
      <c r="E1009" s="28">
        <f t="shared" si="116"/>
        <v>0</v>
      </c>
      <c r="F1009" s="95">
        <f t="shared" si="117"/>
        <v>0</v>
      </c>
      <c r="G1009" s="95">
        <f t="shared" si="118"/>
        <v>0</v>
      </c>
      <c r="H1009" s="95">
        <f t="shared" si="109"/>
        <v>0</v>
      </c>
      <c r="I1009" s="94">
        <f>'F4.2'!V336</f>
        <v>0</v>
      </c>
      <c r="J1009" s="94">
        <f>'F4.2'!AP336</f>
        <v>0</v>
      </c>
      <c r="K1009" s="95"/>
      <c r="L1009" s="95"/>
      <c r="M1009" s="128">
        <f t="shared" si="110"/>
        <v>0</v>
      </c>
      <c r="N1009" s="95">
        <f t="shared" si="111"/>
        <v>0</v>
      </c>
    </row>
    <row r="1010" spans="1:14" ht="15.75" hidden="1" outlineLevel="1" x14ac:dyDescent="0.25">
      <c r="A1010" s="29">
        <f t="shared" si="115"/>
        <v>0</v>
      </c>
      <c r="B1010" s="203" t="str">
        <f t="shared" si="114"/>
        <v>IDC</v>
      </c>
      <c r="C1010" s="29" t="str">
        <f t="shared" si="116"/>
        <v>Yet To Receive Approval</v>
      </c>
      <c r="D1010" s="69" t="str">
        <f t="shared" si="116"/>
        <v>-</v>
      </c>
      <c r="E1010" s="28">
        <f t="shared" si="116"/>
        <v>0</v>
      </c>
      <c r="F1010" s="95">
        <f t="shared" si="117"/>
        <v>0</v>
      </c>
      <c r="G1010" s="95">
        <f t="shared" si="118"/>
        <v>0</v>
      </c>
      <c r="H1010" s="95">
        <f t="shared" si="109"/>
        <v>0</v>
      </c>
      <c r="I1010" s="94">
        <f>'F4.2'!V337</f>
        <v>0</v>
      </c>
      <c r="J1010" s="94">
        <f>'F4.2'!AP337</f>
        <v>0</v>
      </c>
      <c r="K1010" s="95"/>
      <c r="L1010" s="95"/>
      <c r="M1010" s="128">
        <f t="shared" si="110"/>
        <v>0</v>
      </c>
      <c r="N1010" s="95">
        <f t="shared" si="111"/>
        <v>0</v>
      </c>
    </row>
    <row r="1011" spans="1:14" ht="47.25" hidden="1" outlineLevel="1" x14ac:dyDescent="0.25">
      <c r="A1011" s="25" t="str">
        <f t="shared" si="115"/>
        <v>Y14</v>
      </c>
      <c r="B1011" s="26" t="str">
        <f t="shared" si="114"/>
        <v>Improvement in Reliability and Life Enhancement of Coal Mill by Refurbishment of Flender make KMS 850 Gear Box of XRP-1043 Coal Mill Unit 5 &amp; 6 at CSTPS, Chandrapur</v>
      </c>
      <c r="C1011" s="25" t="str">
        <f t="shared" si="116"/>
        <v>Yet To Receive Approval</v>
      </c>
      <c r="D1011" s="69" t="str">
        <f t="shared" si="116"/>
        <v>-</v>
      </c>
      <c r="E1011" s="28">
        <f t="shared" si="116"/>
        <v>0</v>
      </c>
      <c r="F1011" s="95">
        <f t="shared" si="117"/>
        <v>0</v>
      </c>
      <c r="G1011" s="95">
        <f t="shared" si="118"/>
        <v>0</v>
      </c>
      <c r="H1011" s="95">
        <f>F1011-G1011</f>
        <v>0</v>
      </c>
      <c r="I1011" s="94">
        <f>'F4.2'!V338</f>
        <v>0</v>
      </c>
      <c r="J1011" s="94">
        <f>'F4.2'!AP338</f>
        <v>0</v>
      </c>
      <c r="K1011" s="95"/>
      <c r="L1011" s="95"/>
      <c r="M1011" s="128">
        <f>SUM(J1011:L1011)</f>
        <v>0</v>
      </c>
      <c r="N1011" s="95">
        <f>H1011+I1011-M1011</f>
        <v>0</v>
      </c>
    </row>
    <row r="1012" spans="1:14" ht="31.5" hidden="1" outlineLevel="1" x14ac:dyDescent="0.25">
      <c r="A1012" s="29">
        <f t="shared" si="115"/>
        <v>0</v>
      </c>
      <c r="B1012" s="203" t="str">
        <f t="shared" si="114"/>
        <v>Coal Mill Life Enhancement by Refurbishment of Flender make KMS 850 gear box of XRP-1043 coal mill in Unit-5&amp;6</v>
      </c>
      <c r="C1012" s="29" t="str">
        <f t="shared" si="116"/>
        <v>Yet To Receive Approval</v>
      </c>
      <c r="D1012" s="69" t="str">
        <f t="shared" si="116"/>
        <v>-</v>
      </c>
      <c r="E1012" s="28">
        <f t="shared" si="116"/>
        <v>0</v>
      </c>
      <c r="F1012" s="95">
        <f t="shared" si="117"/>
        <v>0</v>
      </c>
      <c r="G1012" s="95">
        <f t="shared" si="118"/>
        <v>0</v>
      </c>
      <c r="H1012" s="95">
        <f>F1012-G1012</f>
        <v>0</v>
      </c>
      <c r="I1012" s="94">
        <f>'F4.2'!V339</f>
        <v>0</v>
      </c>
      <c r="J1012" s="94">
        <f>'F4.2'!AP339</f>
        <v>0</v>
      </c>
      <c r="K1012" s="95"/>
      <c r="L1012" s="95"/>
      <c r="M1012" s="128">
        <f>SUM(J1012:L1012)</f>
        <v>0</v>
      </c>
      <c r="N1012" s="95">
        <f>H1012+I1012-M1012</f>
        <v>0</v>
      </c>
    </row>
    <row r="1013" spans="1:14" ht="15.75" hidden="1" outlineLevel="1" x14ac:dyDescent="0.25">
      <c r="A1013" s="29">
        <f t="shared" si="115"/>
        <v>0</v>
      </c>
      <c r="B1013" s="203" t="str">
        <f t="shared" si="114"/>
        <v>IDC</v>
      </c>
      <c r="C1013" s="29" t="str">
        <f t="shared" si="116"/>
        <v>Yet To Receive Approval</v>
      </c>
      <c r="D1013" s="69" t="str">
        <f t="shared" si="116"/>
        <v>-</v>
      </c>
      <c r="E1013" s="28">
        <f t="shared" si="116"/>
        <v>0</v>
      </c>
      <c r="F1013" s="95">
        <f t="shared" si="117"/>
        <v>0</v>
      </c>
      <c r="G1013" s="95">
        <f t="shared" si="118"/>
        <v>0</v>
      </c>
      <c r="H1013" s="95">
        <f>F1013-G1013</f>
        <v>0</v>
      </c>
      <c r="I1013" s="94">
        <f>'F4.2'!V340</f>
        <v>0</v>
      </c>
      <c r="J1013" s="94">
        <f>'F4.2'!AP340</f>
        <v>0</v>
      </c>
      <c r="K1013" s="95"/>
      <c r="L1013" s="95"/>
      <c r="M1013" s="128">
        <f>SUM(J1013:L1013)</f>
        <v>0</v>
      </c>
      <c r="N1013" s="95">
        <f>H1013+I1013-M1013</f>
        <v>0</v>
      </c>
    </row>
    <row r="1014" spans="1:14" ht="15.75" hidden="1" outlineLevel="1" x14ac:dyDescent="0.25">
      <c r="A1014" s="29">
        <f t="shared" si="115"/>
        <v>0</v>
      </c>
      <c r="B1014" s="203">
        <f t="shared" si="114"/>
        <v>0</v>
      </c>
      <c r="C1014" s="29">
        <f t="shared" si="116"/>
        <v>0</v>
      </c>
      <c r="D1014" s="69" t="str">
        <f t="shared" si="116"/>
        <v>-</v>
      </c>
      <c r="E1014" s="28">
        <f t="shared" si="116"/>
        <v>0</v>
      </c>
      <c r="F1014" s="95">
        <f t="shared" si="117"/>
        <v>0</v>
      </c>
      <c r="G1014" s="95">
        <f t="shared" si="118"/>
        <v>0</v>
      </c>
      <c r="H1014" s="95">
        <f t="shared" ref="H1014:H1077" si="119">F1014-G1014</f>
        <v>0</v>
      </c>
      <c r="I1014" s="94">
        <f>'F4.2'!V341</f>
        <v>0</v>
      </c>
      <c r="J1014" s="94">
        <f>'F4.2'!AP341</f>
        <v>0</v>
      </c>
      <c r="K1014" s="95"/>
      <c r="L1014" s="95"/>
      <c r="M1014" s="128">
        <f t="shared" ref="M1014:M1077" si="120">SUM(J1014:L1014)</f>
        <v>0</v>
      </c>
      <c r="N1014" s="95">
        <f t="shared" ref="N1014:N1077" si="121">H1014+I1014-M1014</f>
        <v>0</v>
      </c>
    </row>
    <row r="1015" spans="1:14" ht="15.75" hidden="1" outlineLevel="1" x14ac:dyDescent="0.25">
      <c r="A1015" s="29">
        <f t="shared" si="115"/>
        <v>0</v>
      </c>
      <c r="B1015" s="203">
        <f t="shared" si="114"/>
        <v>0</v>
      </c>
      <c r="C1015" s="29">
        <f t="shared" si="116"/>
        <v>0</v>
      </c>
      <c r="D1015" s="69" t="str">
        <f t="shared" si="116"/>
        <v>-</v>
      </c>
      <c r="E1015" s="28">
        <f t="shared" si="116"/>
        <v>0</v>
      </c>
      <c r="F1015" s="95">
        <f t="shared" si="117"/>
        <v>0</v>
      </c>
      <c r="G1015" s="95">
        <f t="shared" si="118"/>
        <v>0</v>
      </c>
      <c r="H1015" s="95">
        <f t="shared" si="119"/>
        <v>0</v>
      </c>
      <c r="I1015" s="94">
        <f>'F4.2'!V342</f>
        <v>0</v>
      </c>
      <c r="J1015" s="94">
        <f>'F4.2'!AP342</f>
        <v>0</v>
      </c>
      <c r="K1015" s="95"/>
      <c r="L1015" s="95"/>
      <c r="M1015" s="128">
        <f t="shared" si="120"/>
        <v>0</v>
      </c>
      <c r="N1015" s="95">
        <f t="shared" si="121"/>
        <v>0</v>
      </c>
    </row>
    <row r="1016" spans="1:14" ht="15.75" hidden="1" outlineLevel="1" x14ac:dyDescent="0.25">
      <c r="A1016" s="161">
        <f t="shared" si="115"/>
        <v>0</v>
      </c>
      <c r="B1016" s="167">
        <f t="shared" si="114"/>
        <v>0</v>
      </c>
      <c r="C1016" s="161">
        <f t="shared" si="116"/>
        <v>0</v>
      </c>
      <c r="D1016" s="164" t="str">
        <f t="shared" si="116"/>
        <v>-</v>
      </c>
      <c r="E1016" s="28">
        <f t="shared" si="116"/>
        <v>0</v>
      </c>
      <c r="F1016" s="95">
        <f t="shared" si="117"/>
        <v>0</v>
      </c>
      <c r="G1016" s="95">
        <f t="shared" si="118"/>
        <v>0</v>
      </c>
      <c r="H1016" s="95">
        <f t="shared" si="119"/>
        <v>0</v>
      </c>
      <c r="I1016" s="94">
        <f>'F4.2'!V343</f>
        <v>0</v>
      </c>
      <c r="J1016" s="94">
        <f>'F4.2'!AP343</f>
        <v>0</v>
      </c>
      <c r="K1016" s="95"/>
      <c r="L1016" s="95"/>
      <c r="M1016" s="128">
        <f t="shared" si="120"/>
        <v>0</v>
      </c>
      <c r="N1016" s="95">
        <f t="shared" si="121"/>
        <v>0</v>
      </c>
    </row>
    <row r="1017" spans="1:14" ht="15.75" hidden="1" outlineLevel="1" x14ac:dyDescent="0.25">
      <c r="A1017" s="22">
        <f t="shared" si="115"/>
        <v>0</v>
      </c>
      <c r="B1017" s="24" t="str">
        <f t="shared" si="114"/>
        <v>(ii) Yet to be submitted to MERC</v>
      </c>
      <c r="C1017" s="22">
        <f t="shared" si="116"/>
        <v>0</v>
      </c>
      <c r="D1017" s="70" t="str">
        <f t="shared" si="116"/>
        <v>-</v>
      </c>
      <c r="E1017" s="28">
        <f t="shared" si="116"/>
        <v>0</v>
      </c>
      <c r="F1017" s="95">
        <f t="shared" si="117"/>
        <v>0</v>
      </c>
      <c r="G1017" s="95">
        <f t="shared" si="118"/>
        <v>0</v>
      </c>
      <c r="H1017" s="95">
        <f t="shared" si="119"/>
        <v>0</v>
      </c>
      <c r="I1017" s="94">
        <f>'F4.2'!V344</f>
        <v>0</v>
      </c>
      <c r="J1017" s="94">
        <f>'F4.2'!AP344</f>
        <v>0</v>
      </c>
      <c r="K1017" s="95"/>
      <c r="L1017" s="95"/>
      <c r="M1017" s="128">
        <f t="shared" si="120"/>
        <v>0</v>
      </c>
      <c r="N1017" s="95">
        <f t="shared" si="121"/>
        <v>0</v>
      </c>
    </row>
    <row r="1018" spans="1:14" ht="15.75" hidden="1" outlineLevel="1" x14ac:dyDescent="0.25">
      <c r="A1018" s="22">
        <f t="shared" si="115"/>
        <v>0</v>
      </c>
      <c r="B1018" s="24">
        <f t="shared" si="114"/>
        <v>0</v>
      </c>
      <c r="C1018" s="22">
        <f t="shared" si="116"/>
        <v>0</v>
      </c>
      <c r="D1018" s="70" t="str">
        <f t="shared" si="116"/>
        <v>-</v>
      </c>
      <c r="E1018" s="28">
        <f t="shared" si="116"/>
        <v>0</v>
      </c>
      <c r="F1018" s="95">
        <f t="shared" si="117"/>
        <v>0</v>
      </c>
      <c r="G1018" s="95">
        <f t="shared" si="118"/>
        <v>0</v>
      </c>
      <c r="H1018" s="95">
        <f t="shared" si="119"/>
        <v>0</v>
      </c>
      <c r="I1018" s="94">
        <f>'F4.2'!V345</f>
        <v>0</v>
      </c>
      <c r="J1018" s="94">
        <f>'F4.2'!AP345</f>
        <v>0</v>
      </c>
      <c r="K1018" s="95"/>
      <c r="L1018" s="95"/>
      <c r="M1018" s="128">
        <f t="shared" si="120"/>
        <v>0</v>
      </c>
      <c r="N1018" s="95">
        <f t="shared" si="121"/>
        <v>0</v>
      </c>
    </row>
    <row r="1019" spans="1:14" ht="78.75" hidden="1" outlineLevel="1" x14ac:dyDescent="0.25">
      <c r="A1019" s="25">
        <f t="shared" si="115"/>
        <v>2</v>
      </c>
      <c r="B1019" s="26" t="str">
        <f t="shared" si="114"/>
        <v>‘Supply, installation, restoration, up-gradation and revamping of Fire Protection Systems viz Fire Hydrant System, Passive Fire Protection System, DV House Construction &amp; Fire Water Spray System at plant &amp; ODP area of Unit-3to9 and CHPs (CHP-A,B,C,&amp;D) of CSTPS, Chandrapur’</v>
      </c>
      <c r="C1019" s="184">
        <f t="shared" si="116"/>
        <v>0</v>
      </c>
      <c r="D1019" s="69" t="str">
        <f t="shared" si="116"/>
        <v>-</v>
      </c>
      <c r="E1019" s="28">
        <f t="shared" si="116"/>
        <v>118.75</v>
      </c>
      <c r="F1019" s="95">
        <f t="shared" si="117"/>
        <v>0</v>
      </c>
      <c r="G1019" s="95">
        <f t="shared" si="118"/>
        <v>0</v>
      </c>
      <c r="H1019" s="95">
        <f t="shared" si="119"/>
        <v>0</v>
      </c>
      <c r="I1019" s="94">
        <f>'F4.2'!V346</f>
        <v>0</v>
      </c>
      <c r="J1019" s="94">
        <f>'F4.2'!AP346</f>
        <v>0</v>
      </c>
      <c r="K1019" s="95"/>
      <c r="L1019" s="95"/>
      <c r="M1019" s="128">
        <f t="shared" si="120"/>
        <v>0</v>
      </c>
      <c r="N1019" s="95">
        <f t="shared" si="121"/>
        <v>0</v>
      </c>
    </row>
    <row r="1020" spans="1:14" ht="78.75" hidden="1" outlineLevel="1" x14ac:dyDescent="0.25">
      <c r="A1020" s="169">
        <f t="shared" si="115"/>
        <v>0</v>
      </c>
      <c r="B1020" s="169" t="str">
        <f t="shared" si="114"/>
        <v>‘Supply, installation, restoration, up-gradation and revamping of Fire Protection Systems viz Fire Hydrant System, Passive Fire Protection System, DV House Construction &amp; Fire Water Spray System at plant &amp; ODP area of Unit-3to9 and CHPs (CHP-A,B,C,&amp;D) of CSTPS, Chandrapur’</v>
      </c>
      <c r="C1020" s="184">
        <f t="shared" ref="C1020:E1039" si="122">C350</f>
        <v>0</v>
      </c>
      <c r="D1020" s="69" t="str">
        <f t="shared" si="122"/>
        <v>-</v>
      </c>
      <c r="E1020" s="28">
        <f t="shared" si="122"/>
        <v>118.75</v>
      </c>
      <c r="F1020" s="95">
        <f t="shared" si="117"/>
        <v>0</v>
      </c>
      <c r="G1020" s="95">
        <f t="shared" si="118"/>
        <v>0</v>
      </c>
      <c r="H1020" s="95">
        <f t="shared" si="119"/>
        <v>0</v>
      </c>
      <c r="I1020" s="94">
        <f>'F4.2'!V347</f>
        <v>0</v>
      </c>
      <c r="J1020" s="94">
        <f>'F4.2'!AP347</f>
        <v>0</v>
      </c>
      <c r="K1020" s="95"/>
      <c r="L1020" s="95"/>
      <c r="M1020" s="128">
        <f t="shared" si="120"/>
        <v>0</v>
      </c>
      <c r="N1020" s="95">
        <f t="shared" si="121"/>
        <v>0</v>
      </c>
    </row>
    <row r="1021" spans="1:14" ht="63" hidden="1" outlineLevel="1" x14ac:dyDescent="0.25">
      <c r="A1021" s="25">
        <f t="shared" si="115"/>
        <v>3</v>
      </c>
      <c r="B1021" s="26" t="str">
        <f t="shared" si="114"/>
        <v>DPR for Fire Detection &amp; Alarm and Protection System from Fire and Providing Rapid Extinguishing Clean Agent (CA) System at Unit -7, Outdoor Plants, CHPs, Service building &amp; Admin Building at CSTPS</v>
      </c>
      <c r="C1021" s="184">
        <f t="shared" si="122"/>
        <v>0</v>
      </c>
      <c r="D1021" s="69" t="str">
        <f t="shared" si="122"/>
        <v>-</v>
      </c>
      <c r="E1021" s="28">
        <f t="shared" si="122"/>
        <v>31.56</v>
      </c>
      <c r="F1021" s="95">
        <f t="shared" si="117"/>
        <v>0</v>
      </c>
      <c r="G1021" s="95">
        <f t="shared" si="118"/>
        <v>0</v>
      </c>
      <c r="H1021" s="95">
        <f t="shared" si="119"/>
        <v>0</v>
      </c>
      <c r="I1021" s="94">
        <f>'F4.2'!V348</f>
        <v>0</v>
      </c>
      <c r="J1021" s="94">
        <f>'F4.2'!AP348</f>
        <v>0</v>
      </c>
      <c r="K1021" s="95"/>
      <c r="L1021" s="95"/>
      <c r="M1021" s="128">
        <f t="shared" si="120"/>
        <v>0</v>
      </c>
      <c r="N1021" s="95">
        <f t="shared" si="121"/>
        <v>0</v>
      </c>
    </row>
    <row r="1022" spans="1:14" ht="63" hidden="1" outlineLevel="1" x14ac:dyDescent="0.25">
      <c r="A1022" s="169">
        <f t="shared" si="115"/>
        <v>0</v>
      </c>
      <c r="B1022" s="169" t="str">
        <f t="shared" si="114"/>
        <v>DPR for Fire Detection &amp; Alarm and Protection System from Fire and Providing Rapid Extinguishing Clean Agent (CA) System at Unit -7, Outdoor Plants, CHPs, Service building &amp; Admin Building at CSTPS</v>
      </c>
      <c r="C1022" s="184">
        <f t="shared" si="122"/>
        <v>0</v>
      </c>
      <c r="D1022" s="69" t="str">
        <f t="shared" si="122"/>
        <v>-</v>
      </c>
      <c r="E1022" s="28">
        <f t="shared" si="122"/>
        <v>31.56</v>
      </c>
      <c r="F1022" s="95">
        <f t="shared" si="117"/>
        <v>0</v>
      </c>
      <c r="G1022" s="95">
        <f t="shared" si="118"/>
        <v>0</v>
      </c>
      <c r="H1022" s="95">
        <f t="shared" si="119"/>
        <v>0</v>
      </c>
      <c r="I1022" s="94">
        <f>'F4.2'!V349</f>
        <v>0</v>
      </c>
      <c r="J1022" s="94">
        <f>'F4.2'!AP349</f>
        <v>0</v>
      </c>
      <c r="K1022" s="95"/>
      <c r="L1022" s="95"/>
      <c r="M1022" s="128">
        <f t="shared" si="120"/>
        <v>0</v>
      </c>
      <c r="N1022" s="95">
        <f t="shared" si="121"/>
        <v>0</v>
      </c>
    </row>
    <row r="1023" spans="1:14" ht="47.25" hidden="1" outlineLevel="1" x14ac:dyDescent="0.25">
      <c r="A1023" s="25">
        <f t="shared" si="115"/>
        <v>4</v>
      </c>
      <c r="B1023" s="26" t="str">
        <f t="shared" si="114"/>
        <v>Renovation of various component of bottom opening bogie frame at CSTPS Chandrapur &amp; Provision of Wagon Tippler Safety System in Coal Handling Plant at CSTPS</v>
      </c>
      <c r="C1023" s="184">
        <f t="shared" si="122"/>
        <v>0</v>
      </c>
      <c r="D1023" s="69" t="str">
        <f t="shared" si="122"/>
        <v>-</v>
      </c>
      <c r="E1023" s="28">
        <f t="shared" si="122"/>
        <v>35</v>
      </c>
      <c r="F1023" s="95">
        <f t="shared" si="117"/>
        <v>0</v>
      </c>
      <c r="G1023" s="95">
        <f t="shared" si="118"/>
        <v>0</v>
      </c>
      <c r="H1023" s="95">
        <f t="shared" si="119"/>
        <v>0</v>
      </c>
      <c r="I1023" s="94">
        <f>'F4.2'!V350</f>
        <v>0</v>
      </c>
      <c r="J1023" s="94">
        <f>'F4.2'!AP350</f>
        <v>0</v>
      </c>
      <c r="K1023" s="95"/>
      <c r="L1023" s="95"/>
      <c r="M1023" s="128">
        <f t="shared" si="120"/>
        <v>0</v>
      </c>
      <c r="N1023" s="95">
        <f t="shared" si="121"/>
        <v>0</v>
      </c>
    </row>
    <row r="1024" spans="1:14" ht="47.25" hidden="1" outlineLevel="1" x14ac:dyDescent="0.25">
      <c r="A1024" s="169">
        <f t="shared" si="115"/>
        <v>0</v>
      </c>
      <c r="B1024" s="169" t="str">
        <f t="shared" si="114"/>
        <v>Renovation of various component of bottom opening bogie frame at CSTPS Chandrapur &amp; Provision of Wagon Tippler Safety System in Coal Handling Plant at CSTPS</v>
      </c>
      <c r="C1024" s="184">
        <f t="shared" si="122"/>
        <v>0</v>
      </c>
      <c r="D1024" s="69" t="str">
        <f t="shared" si="122"/>
        <v>-</v>
      </c>
      <c r="E1024" s="28">
        <f t="shared" si="122"/>
        <v>35</v>
      </c>
      <c r="F1024" s="95">
        <f t="shared" si="117"/>
        <v>0</v>
      </c>
      <c r="G1024" s="95">
        <f t="shared" si="118"/>
        <v>0</v>
      </c>
      <c r="H1024" s="95">
        <f t="shared" si="119"/>
        <v>0</v>
      </c>
      <c r="I1024" s="94">
        <f>'F4.2'!V351</f>
        <v>0</v>
      </c>
      <c r="J1024" s="94">
        <f>'F4.2'!AP351</f>
        <v>0</v>
      </c>
      <c r="K1024" s="95"/>
      <c r="L1024" s="95"/>
      <c r="M1024" s="128">
        <f t="shared" si="120"/>
        <v>0</v>
      </c>
      <c r="N1024" s="95">
        <f t="shared" si="121"/>
        <v>0</v>
      </c>
    </row>
    <row r="1025" spans="1:14" ht="47.25" hidden="1" outlineLevel="1" x14ac:dyDescent="0.25">
      <c r="A1025" s="25">
        <f t="shared" si="115"/>
        <v>5</v>
      </c>
      <c r="B1025" s="26" t="str">
        <f t="shared" si="114"/>
        <v>Construction of road from CHP Weighbridge to Railway Crossing &amp; provision of Road Under Bridge (RUB) at CSTPS, Chandrapur</v>
      </c>
      <c r="C1025" s="184">
        <f t="shared" si="122"/>
        <v>0</v>
      </c>
      <c r="D1025" s="69" t="str">
        <f t="shared" si="122"/>
        <v>-</v>
      </c>
      <c r="E1025" s="28">
        <f t="shared" si="122"/>
        <v>41.24</v>
      </c>
      <c r="F1025" s="95">
        <f t="shared" si="117"/>
        <v>0</v>
      </c>
      <c r="G1025" s="95">
        <f t="shared" si="118"/>
        <v>0</v>
      </c>
      <c r="H1025" s="95">
        <f t="shared" si="119"/>
        <v>0</v>
      </c>
      <c r="I1025" s="94">
        <f>'F4.2'!V352</f>
        <v>0</v>
      </c>
      <c r="J1025" s="94">
        <f>'F4.2'!AP352</f>
        <v>0</v>
      </c>
      <c r="K1025" s="95"/>
      <c r="L1025" s="95"/>
      <c r="M1025" s="128">
        <f t="shared" si="120"/>
        <v>0</v>
      </c>
      <c r="N1025" s="95">
        <f t="shared" si="121"/>
        <v>0</v>
      </c>
    </row>
    <row r="1026" spans="1:14" ht="31.5" hidden="1" outlineLevel="1" x14ac:dyDescent="0.25">
      <c r="A1026" s="169">
        <f t="shared" si="115"/>
        <v>0</v>
      </c>
      <c r="B1026" s="169" t="str">
        <f t="shared" si="114"/>
        <v>Construction of concrete pavement road connecting to CHP weighbridge to Railway crossing at CSTPS, Chandrapur.</v>
      </c>
      <c r="C1026" s="184">
        <f t="shared" si="122"/>
        <v>0</v>
      </c>
      <c r="D1026" s="69" t="str">
        <f t="shared" si="122"/>
        <v>-</v>
      </c>
      <c r="E1026" s="28">
        <f t="shared" si="122"/>
        <v>5.42</v>
      </c>
      <c r="F1026" s="95">
        <f t="shared" si="117"/>
        <v>0</v>
      </c>
      <c r="G1026" s="95">
        <f t="shared" si="118"/>
        <v>0</v>
      </c>
      <c r="H1026" s="95">
        <f t="shared" si="119"/>
        <v>0</v>
      </c>
      <c r="I1026" s="94">
        <f>'F4.2'!V353</f>
        <v>0</v>
      </c>
      <c r="J1026" s="94">
        <f>'F4.2'!AP353</f>
        <v>0</v>
      </c>
      <c r="K1026" s="95"/>
      <c r="L1026" s="95"/>
      <c r="M1026" s="128">
        <f t="shared" si="120"/>
        <v>0</v>
      </c>
      <c r="N1026" s="95">
        <f t="shared" si="121"/>
        <v>0</v>
      </c>
    </row>
    <row r="1027" spans="1:14" ht="31.5" hidden="1" outlineLevel="1" x14ac:dyDescent="0.25">
      <c r="A1027" s="169">
        <f t="shared" si="115"/>
        <v>0</v>
      </c>
      <c r="B1027" s="169" t="str">
        <f t="shared" si="114"/>
        <v>Provision of Road Under Bridge at Vivekanand Nagar Tukum At CSTPS, Chandrapur.</v>
      </c>
      <c r="C1027" s="184">
        <f t="shared" si="122"/>
        <v>0</v>
      </c>
      <c r="D1027" s="69" t="str">
        <f t="shared" si="122"/>
        <v>-</v>
      </c>
      <c r="E1027" s="28">
        <f t="shared" si="122"/>
        <v>35.82</v>
      </c>
      <c r="F1027" s="95">
        <f t="shared" si="117"/>
        <v>0</v>
      </c>
      <c r="G1027" s="95">
        <f t="shared" si="118"/>
        <v>0</v>
      </c>
      <c r="H1027" s="95">
        <f t="shared" si="119"/>
        <v>0</v>
      </c>
      <c r="I1027" s="94">
        <f>'F4.2'!V354</f>
        <v>0</v>
      </c>
      <c r="J1027" s="94">
        <f>'F4.2'!AP354</f>
        <v>0</v>
      </c>
      <c r="K1027" s="95"/>
      <c r="L1027" s="95"/>
      <c r="M1027" s="128">
        <f t="shared" si="120"/>
        <v>0</v>
      </c>
      <c r="N1027" s="95">
        <f t="shared" si="121"/>
        <v>0</v>
      </c>
    </row>
    <row r="1028" spans="1:14" ht="31.5" hidden="1" outlineLevel="1" x14ac:dyDescent="0.25">
      <c r="A1028" s="25">
        <f t="shared" si="115"/>
        <v>6</v>
      </c>
      <c r="B1028" s="26" t="str">
        <f t="shared" si="114"/>
        <v>Construction of UCR wall and bed of Neri Nallah at CSTPS, Chandrapur.</v>
      </c>
      <c r="C1028" s="184">
        <f t="shared" si="122"/>
        <v>0</v>
      </c>
      <c r="D1028" s="69" t="str">
        <f t="shared" si="122"/>
        <v>-</v>
      </c>
      <c r="E1028" s="28">
        <f t="shared" si="122"/>
        <v>33.47</v>
      </c>
      <c r="F1028" s="95">
        <f t="shared" si="117"/>
        <v>0</v>
      </c>
      <c r="G1028" s="95">
        <f t="shared" si="118"/>
        <v>0</v>
      </c>
      <c r="H1028" s="95">
        <f t="shared" si="119"/>
        <v>0</v>
      </c>
      <c r="I1028" s="94">
        <f>'F4.2'!V355</f>
        <v>0</v>
      </c>
      <c r="J1028" s="94">
        <f>'F4.2'!AP355</f>
        <v>0</v>
      </c>
      <c r="K1028" s="95"/>
      <c r="L1028" s="95"/>
      <c r="M1028" s="128">
        <f t="shared" si="120"/>
        <v>0</v>
      </c>
      <c r="N1028" s="95">
        <f t="shared" si="121"/>
        <v>0</v>
      </c>
    </row>
    <row r="1029" spans="1:14" ht="31.5" hidden="1" outlineLevel="1" x14ac:dyDescent="0.25">
      <c r="A1029" s="169">
        <f t="shared" si="115"/>
        <v>0</v>
      </c>
      <c r="B1029" s="169" t="str">
        <f t="shared" si="114"/>
        <v>Construction of UCR wall and bed of Neri Nallah at CSTPS, Chandrapur.</v>
      </c>
      <c r="C1029" s="184">
        <f t="shared" si="122"/>
        <v>0</v>
      </c>
      <c r="D1029" s="69" t="str">
        <f t="shared" si="122"/>
        <v>-</v>
      </c>
      <c r="E1029" s="28">
        <f t="shared" si="122"/>
        <v>33.47</v>
      </c>
      <c r="F1029" s="95">
        <f t="shared" si="117"/>
        <v>0</v>
      </c>
      <c r="G1029" s="95">
        <f t="shared" si="118"/>
        <v>0</v>
      </c>
      <c r="H1029" s="95">
        <f t="shared" si="119"/>
        <v>0</v>
      </c>
      <c r="I1029" s="94">
        <f>'F4.2'!V356</f>
        <v>0</v>
      </c>
      <c r="J1029" s="94">
        <f>'F4.2'!AP356</f>
        <v>0</v>
      </c>
      <c r="K1029" s="95"/>
      <c r="L1029" s="95"/>
      <c r="M1029" s="128">
        <f t="shared" si="120"/>
        <v>0</v>
      </c>
      <c r="N1029" s="95">
        <f t="shared" si="121"/>
        <v>0</v>
      </c>
    </row>
    <row r="1030" spans="1:14" ht="47.25" hidden="1" outlineLevel="1" x14ac:dyDescent="0.25">
      <c r="A1030" s="25">
        <f t="shared" si="115"/>
        <v>7</v>
      </c>
      <c r="B1030" s="26" t="str">
        <f t="shared" si="114"/>
        <v>Construction of  Concrete Pavement  Road  Connecting to Reject Coal Gate &amp; F point upto  Ash water recovery pump house &amp; F point to CP No- 635 at CSTPS Chandrapur</v>
      </c>
      <c r="C1030" s="184">
        <f t="shared" si="122"/>
        <v>0</v>
      </c>
      <c r="D1030" s="69" t="str">
        <f t="shared" si="122"/>
        <v>-</v>
      </c>
      <c r="E1030" s="28">
        <f t="shared" si="122"/>
        <v>71.5</v>
      </c>
      <c r="F1030" s="95">
        <f t="shared" si="117"/>
        <v>0</v>
      </c>
      <c r="G1030" s="95">
        <f t="shared" si="118"/>
        <v>0</v>
      </c>
      <c r="H1030" s="95">
        <f t="shared" si="119"/>
        <v>0</v>
      </c>
      <c r="I1030" s="94">
        <f>'F4.2'!V357</f>
        <v>0</v>
      </c>
      <c r="J1030" s="94">
        <f>'F4.2'!AP357</f>
        <v>0</v>
      </c>
      <c r="K1030" s="95"/>
      <c r="L1030" s="95"/>
      <c r="M1030" s="128">
        <f t="shared" si="120"/>
        <v>0</v>
      </c>
      <c r="N1030" s="95">
        <f t="shared" si="121"/>
        <v>0</v>
      </c>
    </row>
    <row r="1031" spans="1:14" ht="47.25" hidden="1" outlineLevel="1" x14ac:dyDescent="0.25">
      <c r="A1031" s="169">
        <f t="shared" si="115"/>
        <v>0</v>
      </c>
      <c r="B1031" s="169" t="str">
        <f t="shared" si="114"/>
        <v>Construction of  Concrete Pavement  Road  Connecting to Reject Coal Gate &amp; F point upto  Ash water recovery pump house &amp; F point to CP No- 635 at CSTPS Chandrapur</v>
      </c>
      <c r="C1031" s="184">
        <f t="shared" si="122"/>
        <v>0</v>
      </c>
      <c r="D1031" s="69" t="str">
        <f t="shared" si="122"/>
        <v>-</v>
      </c>
      <c r="E1031" s="28">
        <f t="shared" si="122"/>
        <v>71.5</v>
      </c>
      <c r="F1031" s="95">
        <f t="shared" si="117"/>
        <v>0</v>
      </c>
      <c r="G1031" s="95">
        <f t="shared" si="118"/>
        <v>0</v>
      </c>
      <c r="H1031" s="95">
        <f t="shared" si="119"/>
        <v>0</v>
      </c>
      <c r="I1031" s="94">
        <f>'F4.2'!V358</f>
        <v>0</v>
      </c>
      <c r="J1031" s="94">
        <f>'F4.2'!AP358</f>
        <v>0</v>
      </c>
      <c r="K1031" s="95"/>
      <c r="L1031" s="95"/>
      <c r="M1031" s="128">
        <f t="shared" si="120"/>
        <v>0</v>
      </c>
      <c r="N1031" s="95">
        <f t="shared" si="121"/>
        <v>0</v>
      </c>
    </row>
    <row r="1032" spans="1:14" ht="15.75" hidden="1" outlineLevel="1" x14ac:dyDescent="0.25">
      <c r="A1032" s="227">
        <f t="shared" si="115"/>
        <v>0</v>
      </c>
      <c r="B1032" s="227" t="str">
        <f t="shared" si="114"/>
        <v>Boiler Maintenance-I</v>
      </c>
      <c r="C1032" s="184">
        <f t="shared" si="122"/>
        <v>0</v>
      </c>
      <c r="D1032" s="69" t="str">
        <f t="shared" si="122"/>
        <v>-</v>
      </c>
      <c r="E1032" s="28">
        <f t="shared" si="122"/>
        <v>0</v>
      </c>
      <c r="F1032" s="95">
        <f t="shared" si="117"/>
        <v>0</v>
      </c>
      <c r="G1032" s="95">
        <f t="shared" si="118"/>
        <v>0</v>
      </c>
      <c r="H1032" s="95">
        <f t="shared" si="119"/>
        <v>0</v>
      </c>
      <c r="I1032" s="94">
        <f>'F4.2'!V359</f>
        <v>0</v>
      </c>
      <c r="J1032" s="94">
        <f>'F4.2'!AP359</f>
        <v>0</v>
      </c>
      <c r="K1032" s="95"/>
      <c r="L1032" s="95"/>
      <c r="M1032" s="128">
        <f t="shared" si="120"/>
        <v>0</v>
      </c>
      <c r="N1032" s="95">
        <f t="shared" si="121"/>
        <v>0</v>
      </c>
    </row>
    <row r="1033" spans="1:14" ht="15.75" hidden="1" outlineLevel="1" x14ac:dyDescent="0.25">
      <c r="A1033" s="25">
        <f t="shared" si="115"/>
        <v>1</v>
      </c>
      <c r="B1033" s="26" t="str">
        <f t="shared" si="114"/>
        <v>DPR for Coal mill improvement</v>
      </c>
      <c r="C1033" s="184">
        <f t="shared" si="122"/>
        <v>0</v>
      </c>
      <c r="D1033" s="69" t="str">
        <f t="shared" si="122"/>
        <v>-</v>
      </c>
      <c r="E1033" s="28">
        <f t="shared" si="122"/>
        <v>54.74</v>
      </c>
      <c r="F1033" s="95">
        <f t="shared" si="117"/>
        <v>0</v>
      </c>
      <c r="G1033" s="95">
        <f t="shared" si="118"/>
        <v>0</v>
      </c>
      <c r="H1033" s="95">
        <f t="shared" si="119"/>
        <v>0</v>
      </c>
      <c r="I1033" s="94">
        <f>'F4.2'!V360</f>
        <v>0</v>
      </c>
      <c r="J1033" s="94">
        <f>'F4.2'!AP360</f>
        <v>0</v>
      </c>
      <c r="K1033" s="95"/>
      <c r="L1033" s="95"/>
      <c r="M1033" s="128">
        <f t="shared" si="120"/>
        <v>0</v>
      </c>
      <c r="N1033" s="95">
        <f t="shared" si="121"/>
        <v>0</v>
      </c>
    </row>
    <row r="1034" spans="1:14" ht="31.5" hidden="1" outlineLevel="1" x14ac:dyDescent="0.25">
      <c r="A1034" s="169">
        <f t="shared" si="115"/>
        <v>0</v>
      </c>
      <c r="B1034" s="169" t="str">
        <f t="shared" si="114"/>
        <v>The performance improvement &amp; availability enhancement of coal millsXRP-803 at U#3&amp;4(210MW)CSTPS, Chandrapur</v>
      </c>
      <c r="C1034" s="184">
        <f t="shared" si="122"/>
        <v>0</v>
      </c>
      <c r="D1034" s="69" t="str">
        <f t="shared" si="122"/>
        <v>-</v>
      </c>
      <c r="E1034" s="28">
        <f t="shared" si="122"/>
        <v>18.739999999999998</v>
      </c>
      <c r="F1034" s="95">
        <f t="shared" si="117"/>
        <v>0</v>
      </c>
      <c r="G1034" s="95">
        <f t="shared" si="118"/>
        <v>0</v>
      </c>
      <c r="H1034" s="95">
        <f t="shared" si="119"/>
        <v>0</v>
      </c>
      <c r="I1034" s="94">
        <f>'F4.2'!V361</f>
        <v>0</v>
      </c>
      <c r="J1034" s="94">
        <f>'F4.2'!AP361</f>
        <v>0</v>
      </c>
      <c r="K1034" s="95"/>
      <c r="L1034" s="95"/>
      <c r="M1034" s="128">
        <f t="shared" si="120"/>
        <v>0</v>
      </c>
      <c r="N1034" s="95">
        <f t="shared" si="121"/>
        <v>0</v>
      </c>
    </row>
    <row r="1035" spans="1:14" ht="31.5" hidden="1" outlineLevel="1" x14ac:dyDescent="0.25">
      <c r="A1035" s="169">
        <f t="shared" si="115"/>
        <v>0</v>
      </c>
      <c r="B1035" s="169" t="str">
        <f t="shared" si="114"/>
        <v>Replacement of Existing Volumetric coal feeders by Rotary Gravimetric coal feeders</v>
      </c>
      <c r="C1035" s="184">
        <f t="shared" si="122"/>
        <v>0</v>
      </c>
      <c r="D1035" s="69" t="str">
        <f t="shared" si="122"/>
        <v>-</v>
      </c>
      <c r="E1035" s="28">
        <f t="shared" si="122"/>
        <v>36</v>
      </c>
      <c r="F1035" s="95">
        <f t="shared" si="117"/>
        <v>0</v>
      </c>
      <c r="G1035" s="95">
        <f t="shared" si="118"/>
        <v>0</v>
      </c>
      <c r="H1035" s="95">
        <f t="shared" si="119"/>
        <v>0</v>
      </c>
      <c r="I1035" s="94">
        <f>'F4.2'!V362</f>
        <v>0</v>
      </c>
      <c r="J1035" s="94">
        <f>'F4.2'!AP362</f>
        <v>0</v>
      </c>
      <c r="K1035" s="95"/>
      <c r="L1035" s="95"/>
      <c r="M1035" s="128">
        <f t="shared" si="120"/>
        <v>0</v>
      </c>
      <c r="N1035" s="95">
        <f t="shared" si="121"/>
        <v>0</v>
      </c>
    </row>
    <row r="1036" spans="1:14" ht="15.75" hidden="1" outlineLevel="1" x14ac:dyDescent="0.25">
      <c r="A1036" s="25">
        <f t="shared" si="115"/>
        <v>2</v>
      </c>
      <c r="B1036" s="26" t="str">
        <f t="shared" si="114"/>
        <v>DPR for APH basket, HRH coil and Valves</v>
      </c>
      <c r="C1036" s="29">
        <f t="shared" si="122"/>
        <v>0</v>
      </c>
      <c r="D1036" s="69" t="str">
        <f t="shared" si="122"/>
        <v>-</v>
      </c>
      <c r="E1036" s="28">
        <f t="shared" si="122"/>
        <v>28.94</v>
      </c>
      <c r="F1036" s="95">
        <f t="shared" si="117"/>
        <v>0</v>
      </c>
      <c r="G1036" s="95">
        <f t="shared" si="118"/>
        <v>0</v>
      </c>
      <c r="H1036" s="95">
        <f t="shared" si="119"/>
        <v>0</v>
      </c>
      <c r="I1036" s="94">
        <f>'F4.2'!V363</f>
        <v>0</v>
      </c>
      <c r="J1036" s="94">
        <f>'F4.2'!AP363</f>
        <v>0</v>
      </c>
      <c r="K1036" s="95"/>
      <c r="L1036" s="95"/>
      <c r="M1036" s="128">
        <f t="shared" si="120"/>
        <v>0</v>
      </c>
      <c r="N1036" s="95">
        <f t="shared" si="121"/>
        <v>0</v>
      </c>
    </row>
    <row r="1037" spans="1:14" ht="31.5" hidden="1" outlineLevel="1" x14ac:dyDescent="0.25">
      <c r="A1037" s="169">
        <f t="shared" si="115"/>
        <v>0</v>
      </c>
      <c r="B1037" s="169" t="str">
        <f t="shared" si="114"/>
        <v>Procurement &amp; replacement of APH Basket assemblies at U#3&amp;4,CSTPS, Chandrapur</v>
      </c>
      <c r="C1037" s="29">
        <f t="shared" si="122"/>
        <v>0</v>
      </c>
      <c r="D1037" s="69" t="str">
        <f t="shared" si="122"/>
        <v>-</v>
      </c>
      <c r="E1037" s="28">
        <f t="shared" si="122"/>
        <v>4.9400000000000004</v>
      </c>
      <c r="F1037" s="95">
        <f t="shared" si="117"/>
        <v>0</v>
      </c>
      <c r="G1037" s="95">
        <f t="shared" si="118"/>
        <v>0</v>
      </c>
      <c r="H1037" s="95">
        <f t="shared" si="119"/>
        <v>0</v>
      </c>
      <c r="I1037" s="94">
        <f>'F4.2'!V364</f>
        <v>0</v>
      </c>
      <c r="J1037" s="94">
        <f>'F4.2'!AP364</f>
        <v>0</v>
      </c>
      <c r="K1037" s="95"/>
      <c r="L1037" s="95"/>
      <c r="M1037" s="128">
        <f t="shared" si="120"/>
        <v>0</v>
      </c>
      <c r="N1037" s="95">
        <f t="shared" si="121"/>
        <v>0</v>
      </c>
    </row>
    <row r="1038" spans="1:14" ht="31.5" hidden="1" outlineLevel="1" x14ac:dyDescent="0.25">
      <c r="A1038" s="169">
        <f t="shared" si="115"/>
        <v>0</v>
      </c>
      <c r="B1038" s="169" t="str">
        <f t="shared" si="114"/>
        <v>Procurement &amp; replacement of complete HRH coils assembly in U#4</v>
      </c>
      <c r="C1038" s="29">
        <f t="shared" si="122"/>
        <v>0</v>
      </c>
      <c r="D1038" s="69" t="str">
        <f t="shared" si="122"/>
        <v>-</v>
      </c>
      <c r="E1038" s="28">
        <f t="shared" si="122"/>
        <v>24</v>
      </c>
      <c r="F1038" s="95">
        <f t="shared" si="117"/>
        <v>0</v>
      </c>
      <c r="G1038" s="95">
        <f t="shared" si="118"/>
        <v>0</v>
      </c>
      <c r="H1038" s="95">
        <f t="shared" si="119"/>
        <v>0</v>
      </c>
      <c r="I1038" s="94">
        <f>'F4.2'!V365</f>
        <v>0</v>
      </c>
      <c r="J1038" s="94">
        <f>'F4.2'!AP365</f>
        <v>0</v>
      </c>
      <c r="K1038" s="95"/>
      <c r="L1038" s="95"/>
      <c r="M1038" s="128">
        <f t="shared" si="120"/>
        <v>0</v>
      </c>
      <c r="N1038" s="95">
        <f t="shared" si="121"/>
        <v>0</v>
      </c>
    </row>
    <row r="1039" spans="1:14" ht="15.75" hidden="1" outlineLevel="1" x14ac:dyDescent="0.25">
      <c r="A1039" s="25">
        <f t="shared" si="115"/>
        <v>3</v>
      </c>
      <c r="B1039" s="26" t="str">
        <f t="shared" si="114"/>
        <v>DPR for ESP internal and CRH coil</v>
      </c>
      <c r="C1039" s="29">
        <f t="shared" si="122"/>
        <v>0</v>
      </c>
      <c r="D1039" s="69" t="str">
        <f t="shared" si="122"/>
        <v>-</v>
      </c>
      <c r="E1039" s="28">
        <f t="shared" si="122"/>
        <v>45</v>
      </c>
      <c r="F1039" s="95">
        <f t="shared" si="117"/>
        <v>0</v>
      </c>
      <c r="G1039" s="95">
        <f t="shared" si="118"/>
        <v>0</v>
      </c>
      <c r="H1039" s="95">
        <f t="shared" si="119"/>
        <v>0</v>
      </c>
      <c r="I1039" s="94">
        <f>'F4.2'!V366</f>
        <v>0</v>
      </c>
      <c r="J1039" s="94">
        <f>'F4.2'!AP366</f>
        <v>0</v>
      </c>
      <c r="K1039" s="95"/>
      <c r="L1039" s="95"/>
      <c r="M1039" s="128">
        <f t="shared" si="120"/>
        <v>0</v>
      </c>
      <c r="N1039" s="95">
        <f t="shared" si="121"/>
        <v>0</v>
      </c>
    </row>
    <row r="1040" spans="1:14" ht="15.75" hidden="1" outlineLevel="1" x14ac:dyDescent="0.25">
      <c r="A1040" s="169">
        <f t="shared" si="115"/>
        <v>0</v>
      </c>
      <c r="B1040" s="169" t="str">
        <f t="shared" si="114"/>
        <v>Replacement of complete internals of ESP U#3&amp;4</v>
      </c>
      <c r="C1040" s="29">
        <f t="shared" ref="C1040:E1059" si="123">C370</f>
        <v>0</v>
      </c>
      <c r="D1040" s="69" t="str">
        <f t="shared" si="123"/>
        <v>-</v>
      </c>
      <c r="E1040" s="28">
        <f t="shared" si="123"/>
        <v>20</v>
      </c>
      <c r="F1040" s="95">
        <f t="shared" si="117"/>
        <v>0</v>
      </c>
      <c r="G1040" s="95">
        <f t="shared" si="118"/>
        <v>0</v>
      </c>
      <c r="H1040" s="95">
        <f t="shared" si="119"/>
        <v>0</v>
      </c>
      <c r="I1040" s="94">
        <f>'F4.2'!V367</f>
        <v>0</v>
      </c>
      <c r="J1040" s="94">
        <f>'F4.2'!AP367</f>
        <v>0</v>
      </c>
      <c r="K1040" s="95"/>
      <c r="L1040" s="95"/>
      <c r="M1040" s="128">
        <f t="shared" si="120"/>
        <v>0</v>
      </c>
      <c r="N1040" s="95">
        <f t="shared" si="121"/>
        <v>0</v>
      </c>
    </row>
    <row r="1041" spans="1:14" ht="15.75" hidden="1" outlineLevel="1" x14ac:dyDescent="0.25">
      <c r="A1041" s="169">
        <f t="shared" si="115"/>
        <v>0</v>
      </c>
      <c r="B1041" s="169" t="str">
        <f t="shared" si="114"/>
        <v xml:space="preserve">Procurement &amp; replacement of CRH coil assemblies in U#3 </v>
      </c>
      <c r="C1041" s="29">
        <f t="shared" si="123"/>
        <v>0</v>
      </c>
      <c r="D1041" s="69" t="str">
        <f t="shared" si="123"/>
        <v>-</v>
      </c>
      <c r="E1041" s="28">
        <f t="shared" si="123"/>
        <v>25</v>
      </c>
      <c r="F1041" s="95">
        <f t="shared" si="117"/>
        <v>0</v>
      </c>
      <c r="G1041" s="95">
        <f t="shared" si="118"/>
        <v>0</v>
      </c>
      <c r="H1041" s="95">
        <f t="shared" si="119"/>
        <v>0</v>
      </c>
      <c r="I1041" s="94">
        <f>'F4.2'!V368</f>
        <v>0</v>
      </c>
      <c r="J1041" s="94">
        <f>'F4.2'!AP368</f>
        <v>0</v>
      </c>
      <c r="K1041" s="95"/>
      <c r="L1041" s="95"/>
      <c r="M1041" s="128">
        <f t="shared" si="120"/>
        <v>0</v>
      </c>
      <c r="N1041" s="95">
        <f t="shared" si="121"/>
        <v>0</v>
      </c>
    </row>
    <row r="1042" spans="1:14" ht="31.5" hidden="1" outlineLevel="1" x14ac:dyDescent="0.25">
      <c r="A1042" s="25">
        <f t="shared" si="115"/>
        <v>4</v>
      </c>
      <c r="B1042" s="26" t="str">
        <f t="shared" si="114"/>
        <v>Procurement &amp; replacement of LTSH &amp; Economiser coil assemblies in U#3</v>
      </c>
      <c r="C1042" s="29">
        <f t="shared" si="123"/>
        <v>0</v>
      </c>
      <c r="D1042" s="69" t="str">
        <f t="shared" si="123"/>
        <v>-</v>
      </c>
      <c r="E1042" s="28">
        <f t="shared" si="123"/>
        <v>30</v>
      </c>
      <c r="F1042" s="95">
        <f t="shared" si="117"/>
        <v>0</v>
      </c>
      <c r="G1042" s="95">
        <f t="shared" si="118"/>
        <v>0</v>
      </c>
      <c r="H1042" s="95">
        <f t="shared" si="119"/>
        <v>0</v>
      </c>
      <c r="I1042" s="94">
        <f>'F4.2'!V369</f>
        <v>0</v>
      </c>
      <c r="J1042" s="94">
        <f>'F4.2'!AP369</f>
        <v>0</v>
      </c>
      <c r="K1042" s="95"/>
      <c r="L1042" s="95"/>
      <c r="M1042" s="128">
        <f t="shared" si="120"/>
        <v>0</v>
      </c>
      <c r="N1042" s="95">
        <f t="shared" si="121"/>
        <v>0</v>
      </c>
    </row>
    <row r="1043" spans="1:14" ht="31.5" hidden="1" outlineLevel="1" x14ac:dyDescent="0.25">
      <c r="A1043" s="169">
        <f t="shared" si="115"/>
        <v>0</v>
      </c>
      <c r="B1043" s="169" t="str">
        <f t="shared" si="114"/>
        <v>Procurement &amp; replacement of LTSH &amp; Economiser coil assemblies in U#3</v>
      </c>
      <c r="C1043" s="29">
        <f t="shared" si="123"/>
        <v>0</v>
      </c>
      <c r="D1043" s="69" t="str">
        <f t="shared" si="123"/>
        <v>-</v>
      </c>
      <c r="E1043" s="28">
        <f t="shared" si="123"/>
        <v>30</v>
      </c>
      <c r="F1043" s="95">
        <f t="shared" si="117"/>
        <v>0</v>
      </c>
      <c r="G1043" s="95">
        <f t="shared" si="118"/>
        <v>0</v>
      </c>
      <c r="H1043" s="95">
        <f t="shared" si="119"/>
        <v>0</v>
      </c>
      <c r="I1043" s="94">
        <f>'F4.2'!V370</f>
        <v>0</v>
      </c>
      <c r="J1043" s="94">
        <f>'F4.2'!AP370</f>
        <v>0</v>
      </c>
      <c r="K1043" s="95"/>
      <c r="L1043" s="95"/>
      <c r="M1043" s="128">
        <f t="shared" si="120"/>
        <v>0</v>
      </c>
      <c r="N1043" s="95">
        <f t="shared" si="121"/>
        <v>0</v>
      </c>
    </row>
    <row r="1044" spans="1:14" ht="15.75" hidden="1" outlineLevel="1" x14ac:dyDescent="0.25">
      <c r="A1044" s="227">
        <f t="shared" si="115"/>
        <v>0</v>
      </c>
      <c r="B1044" s="227" t="str">
        <f t="shared" si="114"/>
        <v>Turbine Maintenance-I</v>
      </c>
      <c r="C1044" s="29">
        <f t="shared" si="123"/>
        <v>0</v>
      </c>
      <c r="D1044" s="69" t="str">
        <f t="shared" si="123"/>
        <v>-</v>
      </c>
      <c r="E1044" s="28">
        <f t="shared" si="123"/>
        <v>0</v>
      </c>
      <c r="F1044" s="95">
        <f t="shared" si="117"/>
        <v>0</v>
      </c>
      <c r="G1044" s="95">
        <f t="shared" si="118"/>
        <v>0</v>
      </c>
      <c r="H1044" s="95">
        <f t="shared" si="119"/>
        <v>0</v>
      </c>
      <c r="I1044" s="94">
        <f>'F4.2'!V371</f>
        <v>0</v>
      </c>
      <c r="J1044" s="94">
        <f>'F4.2'!AP371</f>
        <v>0</v>
      </c>
      <c r="K1044" s="95"/>
      <c r="L1044" s="95"/>
      <c r="M1044" s="128">
        <f t="shared" si="120"/>
        <v>0</v>
      </c>
      <c r="N1044" s="95">
        <f t="shared" si="121"/>
        <v>0</v>
      </c>
    </row>
    <row r="1045" spans="1:14" ht="31.5" hidden="1" outlineLevel="1" x14ac:dyDescent="0.25">
      <c r="A1045" s="25">
        <f t="shared" si="115"/>
        <v>1</v>
      </c>
      <c r="B1045" s="26" t="str">
        <f t="shared" si="114"/>
        <v>DPR for Vaccuum system improvement and procurment of BFP cartridge</v>
      </c>
      <c r="C1045" s="29">
        <f t="shared" si="123"/>
        <v>0</v>
      </c>
      <c r="D1045" s="69" t="str">
        <f t="shared" si="123"/>
        <v>-</v>
      </c>
      <c r="E1045" s="28">
        <f t="shared" si="123"/>
        <v>35</v>
      </c>
      <c r="F1045" s="95">
        <f t="shared" si="117"/>
        <v>0</v>
      </c>
      <c r="G1045" s="95">
        <f t="shared" si="118"/>
        <v>0</v>
      </c>
      <c r="H1045" s="95">
        <f t="shared" si="119"/>
        <v>0</v>
      </c>
      <c r="I1045" s="94">
        <f>'F4.2'!V372</f>
        <v>0</v>
      </c>
      <c r="J1045" s="94">
        <f>'F4.2'!AP372</f>
        <v>0</v>
      </c>
      <c r="K1045" s="95"/>
      <c r="L1045" s="95"/>
      <c r="M1045" s="128">
        <f t="shared" si="120"/>
        <v>0</v>
      </c>
      <c r="N1045" s="95">
        <f t="shared" si="121"/>
        <v>0</v>
      </c>
    </row>
    <row r="1046" spans="1:14" ht="15.75" hidden="1" outlineLevel="1" x14ac:dyDescent="0.25">
      <c r="A1046" s="169">
        <f t="shared" si="115"/>
        <v>0</v>
      </c>
      <c r="B1046" s="169" t="str">
        <f t="shared" si="114"/>
        <v>Condenser vaccuum system improvement</v>
      </c>
      <c r="C1046" s="29">
        <f t="shared" si="123"/>
        <v>0</v>
      </c>
      <c r="D1046" s="69" t="str">
        <f t="shared" si="123"/>
        <v>-</v>
      </c>
      <c r="E1046" s="28">
        <f t="shared" si="123"/>
        <v>16</v>
      </c>
      <c r="F1046" s="95">
        <f t="shared" si="117"/>
        <v>0</v>
      </c>
      <c r="G1046" s="95">
        <f t="shared" si="118"/>
        <v>0</v>
      </c>
      <c r="H1046" s="95">
        <f t="shared" si="119"/>
        <v>0</v>
      </c>
      <c r="I1046" s="94">
        <f>'F4.2'!V373</f>
        <v>0</v>
      </c>
      <c r="J1046" s="94">
        <f>'F4.2'!AP373</f>
        <v>0</v>
      </c>
      <c r="K1046" s="95"/>
      <c r="L1046" s="95"/>
      <c r="M1046" s="128">
        <f t="shared" si="120"/>
        <v>0</v>
      </c>
      <c r="N1046" s="95">
        <f t="shared" si="121"/>
        <v>0</v>
      </c>
    </row>
    <row r="1047" spans="1:14" ht="31.5" hidden="1" outlineLevel="1" x14ac:dyDescent="0.25">
      <c r="A1047" s="169">
        <f t="shared" si="115"/>
        <v>0</v>
      </c>
      <c r="B1047" s="169" t="str">
        <f t="shared" si="114"/>
        <v>Procurement of BFP main pump cartridges for 200 KHI/s BHEL pump &amp; Procurment of Voith Hydraulic Coupling R17K for BFP</v>
      </c>
      <c r="C1047" s="29">
        <f t="shared" si="123"/>
        <v>0</v>
      </c>
      <c r="D1047" s="69" t="str">
        <f t="shared" si="123"/>
        <v>-</v>
      </c>
      <c r="E1047" s="28">
        <f t="shared" si="123"/>
        <v>19</v>
      </c>
      <c r="F1047" s="95">
        <f t="shared" si="117"/>
        <v>0</v>
      </c>
      <c r="G1047" s="95">
        <f t="shared" si="118"/>
        <v>0</v>
      </c>
      <c r="H1047" s="95">
        <f t="shared" si="119"/>
        <v>0</v>
      </c>
      <c r="I1047" s="94">
        <f>'F4.2'!V374</f>
        <v>0</v>
      </c>
      <c r="J1047" s="94">
        <f>'F4.2'!AP374</f>
        <v>0</v>
      </c>
      <c r="K1047" s="95"/>
      <c r="L1047" s="95"/>
      <c r="M1047" s="128">
        <f t="shared" si="120"/>
        <v>0</v>
      </c>
      <c r="N1047" s="95">
        <f t="shared" si="121"/>
        <v>0</v>
      </c>
    </row>
    <row r="1048" spans="1:14" ht="15.75" hidden="1" outlineLevel="1" x14ac:dyDescent="0.25">
      <c r="A1048" s="25">
        <f t="shared" si="115"/>
        <v>2</v>
      </c>
      <c r="B1048" s="26" t="str">
        <f t="shared" si="114"/>
        <v>WTP-I improvement schemes</v>
      </c>
      <c r="C1048" s="29">
        <f t="shared" si="123"/>
        <v>0</v>
      </c>
      <c r="D1048" s="69" t="str">
        <f t="shared" si="123"/>
        <v>-</v>
      </c>
      <c r="E1048" s="28">
        <f t="shared" si="123"/>
        <v>26</v>
      </c>
      <c r="F1048" s="95">
        <f t="shared" si="117"/>
        <v>0</v>
      </c>
      <c r="G1048" s="95">
        <f t="shared" si="118"/>
        <v>0</v>
      </c>
      <c r="H1048" s="95">
        <f t="shared" si="119"/>
        <v>0</v>
      </c>
      <c r="I1048" s="94">
        <f>'F4.2'!V375</f>
        <v>0</v>
      </c>
      <c r="J1048" s="94">
        <f>'F4.2'!AP375</f>
        <v>0</v>
      </c>
      <c r="K1048" s="95"/>
      <c r="L1048" s="95"/>
      <c r="M1048" s="128">
        <f t="shared" si="120"/>
        <v>0</v>
      </c>
      <c r="N1048" s="95">
        <f t="shared" si="121"/>
        <v>0</v>
      </c>
    </row>
    <row r="1049" spans="1:14" ht="47.25" hidden="1" outlineLevel="1" x14ac:dyDescent="0.25">
      <c r="A1049" s="169">
        <f t="shared" si="115"/>
        <v>0</v>
      </c>
      <c r="B1049" s="169" t="str">
        <f t="shared" si="114"/>
        <v>Replacement of instrument air an service air compressors in Unit 3 &amp; 4, WTP-I with screw type compressors including refrigerant type air dryer system</v>
      </c>
      <c r="C1049" s="29">
        <f t="shared" si="123"/>
        <v>0</v>
      </c>
      <c r="D1049" s="69" t="str">
        <f t="shared" si="123"/>
        <v>-</v>
      </c>
      <c r="E1049" s="28">
        <f t="shared" si="123"/>
        <v>6</v>
      </c>
      <c r="F1049" s="95">
        <f t="shared" si="117"/>
        <v>0</v>
      </c>
      <c r="G1049" s="95">
        <f t="shared" si="118"/>
        <v>0</v>
      </c>
      <c r="H1049" s="95">
        <f t="shared" si="119"/>
        <v>0</v>
      </c>
      <c r="I1049" s="94">
        <f>'F4.2'!V376</f>
        <v>0</v>
      </c>
      <c r="J1049" s="94">
        <f>'F4.2'!AP376</f>
        <v>0</v>
      </c>
      <c r="K1049" s="95"/>
      <c r="L1049" s="95"/>
      <c r="M1049" s="128">
        <f t="shared" si="120"/>
        <v>0</v>
      </c>
      <c r="N1049" s="95">
        <f t="shared" si="121"/>
        <v>0</v>
      </c>
    </row>
    <row r="1050" spans="1:14" ht="31.5" hidden="1" outlineLevel="1" x14ac:dyDescent="0.25">
      <c r="A1050" s="169">
        <f t="shared" si="115"/>
        <v>0</v>
      </c>
      <c r="B1050" s="169" t="str">
        <f t="shared" si="114"/>
        <v>Refurbishment of hydrogen compressors at Hydrogen plant WTP-I</v>
      </c>
      <c r="C1050" s="29">
        <f t="shared" si="123"/>
        <v>0</v>
      </c>
      <c r="D1050" s="69" t="str">
        <f t="shared" si="123"/>
        <v>-</v>
      </c>
      <c r="E1050" s="28">
        <f t="shared" si="123"/>
        <v>10</v>
      </c>
      <c r="F1050" s="95">
        <f t="shared" si="117"/>
        <v>0</v>
      </c>
      <c r="G1050" s="95">
        <f t="shared" si="118"/>
        <v>0</v>
      </c>
      <c r="H1050" s="95">
        <f t="shared" si="119"/>
        <v>0</v>
      </c>
      <c r="I1050" s="94">
        <f>'F4.2'!V377</f>
        <v>0</v>
      </c>
      <c r="J1050" s="94">
        <f>'F4.2'!AP377</f>
        <v>0</v>
      </c>
      <c r="K1050" s="95"/>
      <c r="L1050" s="95"/>
      <c r="M1050" s="128">
        <f t="shared" si="120"/>
        <v>0</v>
      </c>
      <c r="N1050" s="95">
        <f t="shared" si="121"/>
        <v>0</v>
      </c>
    </row>
    <row r="1051" spans="1:14" ht="15.75" hidden="1" outlineLevel="1" x14ac:dyDescent="0.25">
      <c r="A1051" s="169">
        <f t="shared" si="115"/>
        <v>0</v>
      </c>
      <c r="B1051" s="169" t="str">
        <f t="shared" si="114"/>
        <v>Replacement of Circulating water pumps in Unit 3 &amp; 4</v>
      </c>
      <c r="C1051" s="29">
        <f t="shared" si="123"/>
        <v>0</v>
      </c>
      <c r="D1051" s="69" t="str">
        <f t="shared" si="123"/>
        <v>-</v>
      </c>
      <c r="E1051" s="28">
        <f t="shared" si="123"/>
        <v>10</v>
      </c>
      <c r="F1051" s="95">
        <f t="shared" si="117"/>
        <v>0</v>
      </c>
      <c r="G1051" s="95">
        <f t="shared" si="118"/>
        <v>0</v>
      </c>
      <c r="H1051" s="95">
        <f t="shared" si="119"/>
        <v>0</v>
      </c>
      <c r="I1051" s="94">
        <f>'F4.2'!V378</f>
        <v>0</v>
      </c>
      <c r="J1051" s="94">
        <f>'F4.2'!AP378</f>
        <v>0</v>
      </c>
      <c r="K1051" s="95"/>
      <c r="L1051" s="95"/>
      <c r="M1051" s="128">
        <f t="shared" si="120"/>
        <v>0</v>
      </c>
      <c r="N1051" s="95">
        <f t="shared" si="121"/>
        <v>0</v>
      </c>
    </row>
    <row r="1052" spans="1:14" ht="15.75" hidden="1" outlineLevel="1" x14ac:dyDescent="0.25">
      <c r="A1052" s="25">
        <f t="shared" si="115"/>
        <v>3</v>
      </c>
      <c r="B1052" s="26" t="str">
        <f t="shared" si="114"/>
        <v>Procurment of HP valves, CEP Cartridge, GS pump</v>
      </c>
      <c r="C1052" s="29">
        <f t="shared" si="123"/>
        <v>0</v>
      </c>
      <c r="D1052" s="69" t="str">
        <f t="shared" si="123"/>
        <v>-</v>
      </c>
      <c r="E1052" s="28">
        <f t="shared" si="123"/>
        <v>25</v>
      </c>
      <c r="F1052" s="95">
        <f t="shared" si="117"/>
        <v>0</v>
      </c>
      <c r="G1052" s="95">
        <f t="shared" si="118"/>
        <v>0</v>
      </c>
      <c r="H1052" s="95">
        <f t="shared" si="119"/>
        <v>0</v>
      </c>
      <c r="I1052" s="94">
        <f>'F4.2'!V379</f>
        <v>0</v>
      </c>
      <c r="J1052" s="94">
        <f>'F4.2'!AP379</f>
        <v>0</v>
      </c>
      <c r="K1052" s="95"/>
      <c r="L1052" s="95"/>
      <c r="M1052" s="128">
        <f t="shared" si="120"/>
        <v>0</v>
      </c>
      <c r="N1052" s="95">
        <f t="shared" si="121"/>
        <v>0</v>
      </c>
    </row>
    <row r="1053" spans="1:14" ht="15.75" hidden="1" outlineLevel="1" x14ac:dyDescent="0.25">
      <c r="A1053" s="169">
        <f t="shared" si="115"/>
        <v>0</v>
      </c>
      <c r="B1053" s="169" t="str">
        <f t="shared" si="114"/>
        <v>Procurement of HP valves for Unit 3 &amp; 4</v>
      </c>
      <c r="C1053" s="29">
        <f t="shared" si="123"/>
        <v>0</v>
      </c>
      <c r="D1053" s="69" t="str">
        <f t="shared" si="123"/>
        <v>-</v>
      </c>
      <c r="E1053" s="28">
        <f t="shared" si="123"/>
        <v>15</v>
      </c>
      <c r="F1053" s="95">
        <f t="shared" si="117"/>
        <v>0</v>
      </c>
      <c r="G1053" s="95">
        <f t="shared" si="118"/>
        <v>0</v>
      </c>
      <c r="H1053" s="95">
        <f t="shared" si="119"/>
        <v>0</v>
      </c>
      <c r="I1053" s="94">
        <f>'F4.2'!V380</f>
        <v>0</v>
      </c>
      <c r="J1053" s="94">
        <f>'F4.2'!AP380</f>
        <v>0</v>
      </c>
      <c r="K1053" s="95"/>
      <c r="L1053" s="95"/>
      <c r="M1053" s="128">
        <f t="shared" si="120"/>
        <v>0</v>
      </c>
      <c r="N1053" s="95">
        <f t="shared" si="121"/>
        <v>0</v>
      </c>
    </row>
    <row r="1054" spans="1:14" ht="31.5" hidden="1" outlineLevel="1" x14ac:dyDescent="0.25">
      <c r="A1054" s="169">
        <f t="shared" si="115"/>
        <v>0</v>
      </c>
      <c r="B1054" s="169" t="str">
        <f t="shared" si="114"/>
        <v>Procurement cartridges for Condensate extraction pump ( Make KSB WKT 150/7)</v>
      </c>
      <c r="C1054" s="29">
        <f t="shared" si="123"/>
        <v>0</v>
      </c>
      <c r="D1054" s="69" t="str">
        <f t="shared" si="123"/>
        <v>-</v>
      </c>
      <c r="E1054" s="28">
        <f t="shared" si="123"/>
        <v>5</v>
      </c>
      <c r="F1054" s="95">
        <f t="shared" si="117"/>
        <v>0</v>
      </c>
      <c r="G1054" s="95">
        <f t="shared" si="118"/>
        <v>0</v>
      </c>
      <c r="H1054" s="95">
        <f t="shared" si="119"/>
        <v>0</v>
      </c>
      <c r="I1054" s="94">
        <f>'F4.2'!V381</f>
        <v>0</v>
      </c>
      <c r="J1054" s="94">
        <f>'F4.2'!AP381</f>
        <v>0</v>
      </c>
      <c r="K1054" s="95"/>
      <c r="L1054" s="95"/>
      <c r="M1054" s="128">
        <f t="shared" si="120"/>
        <v>0</v>
      </c>
      <c r="N1054" s="95">
        <f t="shared" si="121"/>
        <v>0</v>
      </c>
    </row>
    <row r="1055" spans="1:14" ht="31.5" hidden="1" outlineLevel="1" x14ac:dyDescent="0.25">
      <c r="A1055" s="169">
        <f t="shared" si="115"/>
        <v>0</v>
      </c>
      <c r="B1055" s="169" t="str">
        <f t="shared" si="114"/>
        <v>Procurement of WPIL make GS pump JTC 24E with pipelines and valves for Unit 3 &amp; 4</v>
      </c>
      <c r="C1055" s="29">
        <f t="shared" si="123"/>
        <v>0</v>
      </c>
      <c r="D1055" s="69" t="str">
        <f t="shared" si="123"/>
        <v>-</v>
      </c>
      <c r="E1055" s="28">
        <f t="shared" si="123"/>
        <v>5</v>
      </c>
      <c r="F1055" s="95">
        <f t="shared" si="117"/>
        <v>0</v>
      </c>
      <c r="G1055" s="95">
        <f t="shared" si="118"/>
        <v>0</v>
      </c>
      <c r="H1055" s="95">
        <f t="shared" si="119"/>
        <v>0</v>
      </c>
      <c r="I1055" s="94">
        <f>'F4.2'!V382</f>
        <v>0</v>
      </c>
      <c r="J1055" s="94">
        <f>'F4.2'!AP382</f>
        <v>0</v>
      </c>
      <c r="K1055" s="95"/>
      <c r="L1055" s="95"/>
      <c r="M1055" s="128">
        <f t="shared" si="120"/>
        <v>0</v>
      </c>
      <c r="N1055" s="95">
        <f t="shared" si="121"/>
        <v>0</v>
      </c>
    </row>
    <row r="1056" spans="1:14" ht="15.75" hidden="1" outlineLevel="1" x14ac:dyDescent="0.25">
      <c r="A1056" s="227">
        <f t="shared" si="115"/>
        <v>0</v>
      </c>
      <c r="B1056" s="227" t="str">
        <f t="shared" si="114"/>
        <v>Electrical maintenance -I</v>
      </c>
      <c r="C1056" s="29">
        <f t="shared" si="123"/>
        <v>0</v>
      </c>
      <c r="D1056" s="69" t="str">
        <f t="shared" si="123"/>
        <v>-</v>
      </c>
      <c r="E1056" s="28">
        <f t="shared" si="123"/>
        <v>0</v>
      </c>
      <c r="F1056" s="95">
        <f t="shared" si="117"/>
        <v>0</v>
      </c>
      <c r="G1056" s="95">
        <f t="shared" si="118"/>
        <v>0</v>
      </c>
      <c r="H1056" s="95">
        <f t="shared" si="119"/>
        <v>0</v>
      </c>
      <c r="I1056" s="94">
        <f>'F4.2'!V383</f>
        <v>0</v>
      </c>
      <c r="J1056" s="94">
        <f>'F4.2'!AP383</f>
        <v>0</v>
      </c>
      <c r="K1056" s="95"/>
      <c r="L1056" s="95"/>
      <c r="M1056" s="128">
        <f t="shared" si="120"/>
        <v>0</v>
      </c>
      <c r="N1056" s="95">
        <f t="shared" si="121"/>
        <v>0</v>
      </c>
    </row>
    <row r="1057" spans="1:14" ht="31.5" hidden="1" outlineLevel="1" x14ac:dyDescent="0.25">
      <c r="A1057" s="25">
        <f t="shared" si="115"/>
        <v>1</v>
      </c>
      <c r="B1057" s="26" t="str">
        <f t="shared" si="114"/>
        <v>DPR  for colony electrical renovation, switchgear, Energy meter, breaker</v>
      </c>
      <c r="C1057" s="29">
        <f t="shared" si="123"/>
        <v>0</v>
      </c>
      <c r="D1057" s="69" t="str">
        <f t="shared" si="123"/>
        <v>-</v>
      </c>
      <c r="E1057" s="28">
        <f t="shared" si="123"/>
        <v>47.3</v>
      </c>
      <c r="F1057" s="95">
        <f t="shared" si="117"/>
        <v>0</v>
      </c>
      <c r="G1057" s="95">
        <f t="shared" si="118"/>
        <v>0</v>
      </c>
      <c r="H1057" s="95">
        <f t="shared" si="119"/>
        <v>0</v>
      </c>
      <c r="I1057" s="94">
        <f>'F4.2'!V384</f>
        <v>0</v>
      </c>
      <c r="J1057" s="94">
        <f>'F4.2'!AP384</f>
        <v>0</v>
      </c>
      <c r="K1057" s="95"/>
      <c r="L1057" s="95"/>
      <c r="M1057" s="128">
        <f t="shared" si="120"/>
        <v>0</v>
      </c>
      <c r="N1057" s="95">
        <f t="shared" si="121"/>
        <v>0</v>
      </c>
    </row>
    <row r="1058" spans="1:14" ht="15.75" hidden="1" outlineLevel="1" x14ac:dyDescent="0.25">
      <c r="A1058" s="169">
        <f t="shared" si="115"/>
        <v>0</v>
      </c>
      <c r="B1058" s="169" t="str">
        <f t="shared" si="114"/>
        <v>Colony electrical renovation</v>
      </c>
      <c r="C1058" s="29">
        <f t="shared" si="123"/>
        <v>0</v>
      </c>
      <c r="D1058" s="69" t="str">
        <f t="shared" si="123"/>
        <v>-</v>
      </c>
      <c r="E1058" s="28">
        <f t="shared" si="123"/>
        <v>47.3</v>
      </c>
      <c r="F1058" s="95">
        <f t="shared" si="117"/>
        <v>0</v>
      </c>
      <c r="G1058" s="95">
        <f t="shared" si="118"/>
        <v>0</v>
      </c>
      <c r="H1058" s="95">
        <f t="shared" si="119"/>
        <v>0</v>
      </c>
      <c r="I1058" s="94">
        <f>'F4.2'!V385</f>
        <v>0</v>
      </c>
      <c r="J1058" s="94">
        <f>'F4.2'!AP385</f>
        <v>0</v>
      </c>
      <c r="K1058" s="95"/>
      <c r="L1058" s="95"/>
      <c r="M1058" s="128">
        <f t="shared" si="120"/>
        <v>0</v>
      </c>
      <c r="N1058" s="95">
        <f t="shared" si="121"/>
        <v>0</v>
      </c>
    </row>
    <row r="1059" spans="1:14" ht="31.5" hidden="1" outlineLevel="1" x14ac:dyDescent="0.25">
      <c r="A1059" s="25">
        <f t="shared" si="115"/>
        <v>2</v>
      </c>
      <c r="B1059" s="26" t="str">
        <f t="shared" si="114"/>
        <v>Electrification and illumination of perimeter wall CSTPS, Chandapur as per IB recomm</v>
      </c>
      <c r="C1059" s="29">
        <f t="shared" si="123"/>
        <v>0</v>
      </c>
      <c r="D1059" s="69" t="str">
        <f t="shared" si="123"/>
        <v>-</v>
      </c>
      <c r="E1059" s="28">
        <f t="shared" si="123"/>
        <v>25.679999999999996</v>
      </c>
      <c r="F1059" s="95">
        <f t="shared" si="117"/>
        <v>0</v>
      </c>
      <c r="G1059" s="95">
        <f t="shared" si="118"/>
        <v>0</v>
      </c>
      <c r="H1059" s="95">
        <f t="shared" si="119"/>
        <v>0</v>
      </c>
      <c r="I1059" s="94">
        <f>'F4.2'!V386</f>
        <v>0</v>
      </c>
      <c r="J1059" s="94">
        <f>'F4.2'!AP386</f>
        <v>0</v>
      </c>
      <c r="K1059" s="95"/>
      <c r="L1059" s="95"/>
      <c r="M1059" s="128">
        <f t="shared" si="120"/>
        <v>0</v>
      </c>
      <c r="N1059" s="95">
        <f t="shared" si="121"/>
        <v>0</v>
      </c>
    </row>
    <row r="1060" spans="1:14" ht="31.5" hidden="1" outlineLevel="1" x14ac:dyDescent="0.25">
      <c r="A1060" s="169">
        <f t="shared" si="115"/>
        <v>0</v>
      </c>
      <c r="B1060" s="169" t="str">
        <f t="shared" si="114"/>
        <v>Electrification and illumination of perimeter wall CSTPS, Chandapur</v>
      </c>
      <c r="C1060" s="29">
        <f t="shared" ref="C1060:E1079" si="124">C390</f>
        <v>0</v>
      </c>
      <c r="D1060" s="69" t="str">
        <f t="shared" si="124"/>
        <v>-</v>
      </c>
      <c r="E1060" s="28">
        <f t="shared" si="124"/>
        <v>12.52</v>
      </c>
      <c r="F1060" s="95">
        <f t="shared" si="117"/>
        <v>0</v>
      </c>
      <c r="G1060" s="95">
        <f t="shared" si="118"/>
        <v>0</v>
      </c>
      <c r="H1060" s="95">
        <f t="shared" si="119"/>
        <v>0</v>
      </c>
      <c r="I1060" s="94">
        <f>'F4.2'!V387</f>
        <v>0</v>
      </c>
      <c r="J1060" s="94">
        <f>'F4.2'!AP387</f>
        <v>0</v>
      </c>
      <c r="K1060" s="95"/>
      <c r="L1060" s="95"/>
      <c r="M1060" s="128">
        <f t="shared" si="120"/>
        <v>0</v>
      </c>
      <c r="N1060" s="95">
        <f t="shared" si="121"/>
        <v>0</v>
      </c>
    </row>
    <row r="1061" spans="1:14" ht="31.5" hidden="1" outlineLevel="1" x14ac:dyDescent="0.25">
      <c r="A1061" s="169">
        <f t="shared" si="115"/>
        <v>0</v>
      </c>
      <c r="B1061" s="169" t="str">
        <f t="shared" si="114"/>
        <v>Replacement of Distibution board, and switchgear at different areas of plant, colony, Dam</v>
      </c>
      <c r="C1061" s="29">
        <f t="shared" si="124"/>
        <v>0</v>
      </c>
      <c r="D1061" s="69" t="str">
        <f t="shared" si="124"/>
        <v>-</v>
      </c>
      <c r="E1061" s="28">
        <f t="shared" si="124"/>
        <v>12.35</v>
      </c>
      <c r="F1061" s="95">
        <f t="shared" si="117"/>
        <v>0</v>
      </c>
      <c r="G1061" s="95">
        <f t="shared" si="118"/>
        <v>0</v>
      </c>
      <c r="H1061" s="95">
        <f t="shared" si="119"/>
        <v>0</v>
      </c>
      <c r="I1061" s="94">
        <f>'F4.2'!V388</f>
        <v>0</v>
      </c>
      <c r="J1061" s="94">
        <f>'F4.2'!AP388</f>
        <v>0</v>
      </c>
      <c r="K1061" s="95"/>
      <c r="L1061" s="95"/>
      <c r="M1061" s="128">
        <f t="shared" si="120"/>
        <v>0</v>
      </c>
      <c r="N1061" s="95">
        <f t="shared" si="121"/>
        <v>0</v>
      </c>
    </row>
    <row r="1062" spans="1:14" ht="15.75" hidden="1" outlineLevel="1" x14ac:dyDescent="0.25">
      <c r="A1062" s="169">
        <f t="shared" si="115"/>
        <v>0</v>
      </c>
      <c r="B1062" s="169" t="str">
        <f t="shared" ref="B1062:B1125" si="125">B392</f>
        <v>Replacement of Energy meter</v>
      </c>
      <c r="C1062" s="29">
        <f t="shared" si="124"/>
        <v>0</v>
      </c>
      <c r="D1062" s="69" t="str">
        <f t="shared" si="124"/>
        <v>-</v>
      </c>
      <c r="E1062" s="28">
        <f t="shared" si="124"/>
        <v>0.81</v>
      </c>
      <c r="F1062" s="95">
        <f t="shared" si="117"/>
        <v>0</v>
      </c>
      <c r="G1062" s="95">
        <f t="shared" si="118"/>
        <v>0</v>
      </c>
      <c r="H1062" s="95">
        <f t="shared" si="119"/>
        <v>0</v>
      </c>
      <c r="I1062" s="94">
        <f>'F4.2'!V389</f>
        <v>0</v>
      </c>
      <c r="J1062" s="94">
        <f>'F4.2'!AP389</f>
        <v>0</v>
      </c>
      <c r="K1062" s="95"/>
      <c r="L1062" s="95"/>
      <c r="M1062" s="128">
        <f t="shared" si="120"/>
        <v>0</v>
      </c>
      <c r="N1062" s="95">
        <f t="shared" si="121"/>
        <v>0</v>
      </c>
    </row>
    <row r="1063" spans="1:14" ht="47.25" hidden="1" outlineLevel="1" x14ac:dyDescent="0.25">
      <c r="A1063" s="25">
        <f t="shared" si="115"/>
        <v>3</v>
      </c>
      <c r="B1063" s="26" t="str">
        <f t="shared" si="125"/>
        <v>Replacement of 400V, 220V, 50V, 26V batteries and its battery chargers at 210MW, Breakers, VFDs at compressor, Watch Tower</v>
      </c>
      <c r="C1063" s="29">
        <f t="shared" si="124"/>
        <v>0</v>
      </c>
      <c r="D1063" s="69" t="str">
        <f t="shared" si="124"/>
        <v>-</v>
      </c>
      <c r="E1063" s="28">
        <f t="shared" si="124"/>
        <v>29</v>
      </c>
      <c r="F1063" s="95">
        <f t="shared" si="117"/>
        <v>0</v>
      </c>
      <c r="G1063" s="95">
        <f t="shared" si="118"/>
        <v>0</v>
      </c>
      <c r="H1063" s="95">
        <f t="shared" si="119"/>
        <v>0</v>
      </c>
      <c r="I1063" s="94">
        <f>'F4.2'!V390</f>
        <v>0</v>
      </c>
      <c r="J1063" s="94">
        <f>'F4.2'!AP390</f>
        <v>0</v>
      </c>
      <c r="K1063" s="95"/>
      <c r="L1063" s="95"/>
      <c r="M1063" s="128">
        <f t="shared" si="120"/>
        <v>0</v>
      </c>
      <c r="N1063" s="95">
        <f t="shared" si="121"/>
        <v>0</v>
      </c>
    </row>
    <row r="1064" spans="1:14" ht="31.5" hidden="1" outlineLevel="1" x14ac:dyDescent="0.25">
      <c r="A1064" s="169">
        <f t="shared" ref="A1064:A1127" si="126">A394</f>
        <v>0</v>
      </c>
      <c r="B1064" s="169" t="str">
        <f t="shared" si="125"/>
        <v>Replacement of 400V, 220V, 50V, 26V batteries and its battery chargers at 210MW, CSTPS.</v>
      </c>
      <c r="C1064" s="29">
        <f t="shared" si="124"/>
        <v>0</v>
      </c>
      <c r="D1064" s="69" t="str">
        <f t="shared" si="124"/>
        <v>-</v>
      </c>
      <c r="E1064" s="28">
        <f t="shared" si="124"/>
        <v>14</v>
      </c>
      <c r="F1064" s="95">
        <f t="shared" ref="F1064:F1127" si="127">F394+I394</f>
        <v>0</v>
      </c>
      <c r="G1064" s="95">
        <f t="shared" ref="G1064:G1127" si="128">G394+M394</f>
        <v>0</v>
      </c>
      <c r="H1064" s="95">
        <f t="shared" si="119"/>
        <v>0</v>
      </c>
      <c r="I1064" s="94">
        <f>'F4.2'!V391</f>
        <v>0</v>
      </c>
      <c r="J1064" s="94">
        <f>'F4.2'!AP391</f>
        <v>0</v>
      </c>
      <c r="K1064" s="95"/>
      <c r="L1064" s="95"/>
      <c r="M1064" s="128">
        <f t="shared" si="120"/>
        <v>0</v>
      </c>
      <c r="N1064" s="95">
        <f t="shared" si="121"/>
        <v>0</v>
      </c>
    </row>
    <row r="1065" spans="1:14" ht="15.75" hidden="1" outlineLevel="1" x14ac:dyDescent="0.25">
      <c r="A1065" s="169">
        <f t="shared" si="126"/>
        <v>0</v>
      </c>
      <c r="B1065" s="169" t="str">
        <f t="shared" si="125"/>
        <v>Retrofitting of Breakers</v>
      </c>
      <c r="C1065" s="29">
        <f t="shared" si="124"/>
        <v>0</v>
      </c>
      <c r="D1065" s="69" t="str">
        <f t="shared" si="124"/>
        <v>-</v>
      </c>
      <c r="E1065" s="28">
        <f t="shared" si="124"/>
        <v>6.8000000000000007</v>
      </c>
      <c r="F1065" s="95">
        <f t="shared" si="127"/>
        <v>0</v>
      </c>
      <c r="G1065" s="95">
        <f t="shared" si="128"/>
        <v>0</v>
      </c>
      <c r="H1065" s="95">
        <f t="shared" si="119"/>
        <v>0</v>
      </c>
      <c r="I1065" s="94">
        <f>'F4.2'!V392</f>
        <v>0</v>
      </c>
      <c r="J1065" s="94">
        <f>'F4.2'!AP392</f>
        <v>0</v>
      </c>
      <c r="K1065" s="95"/>
      <c r="L1065" s="95"/>
      <c r="M1065" s="128">
        <f t="shared" si="120"/>
        <v>0</v>
      </c>
      <c r="N1065" s="95">
        <f t="shared" si="121"/>
        <v>0</v>
      </c>
    </row>
    <row r="1066" spans="1:14" ht="47.25" hidden="1" outlineLevel="1" x14ac:dyDescent="0.25">
      <c r="A1066" s="169">
        <f t="shared" si="126"/>
        <v>0</v>
      </c>
      <c r="B1066" s="169" t="str">
        <f t="shared" si="125"/>
        <v>supply, installation and commissioning of VFDs at compressor and of soft starters  for clear water pump  at 210MW, CSTPS.</v>
      </c>
      <c r="C1066" s="29">
        <f t="shared" si="124"/>
        <v>0</v>
      </c>
      <c r="D1066" s="69" t="str">
        <f t="shared" si="124"/>
        <v>-</v>
      </c>
      <c r="E1066" s="28">
        <f t="shared" si="124"/>
        <v>1.8</v>
      </c>
      <c r="F1066" s="95">
        <f t="shared" si="127"/>
        <v>0</v>
      </c>
      <c r="G1066" s="95">
        <f t="shared" si="128"/>
        <v>0</v>
      </c>
      <c r="H1066" s="95">
        <f t="shared" si="119"/>
        <v>0</v>
      </c>
      <c r="I1066" s="94">
        <f>'F4.2'!V393</f>
        <v>0</v>
      </c>
      <c r="J1066" s="94">
        <f>'F4.2'!AP393</f>
        <v>0</v>
      </c>
      <c r="K1066" s="95"/>
      <c r="L1066" s="95"/>
      <c r="M1066" s="128">
        <f t="shared" si="120"/>
        <v>0</v>
      </c>
      <c r="N1066" s="95">
        <f t="shared" si="121"/>
        <v>0</v>
      </c>
    </row>
    <row r="1067" spans="1:14" ht="31.5" hidden="1" outlineLevel="1" x14ac:dyDescent="0.25">
      <c r="A1067" s="169">
        <f t="shared" si="126"/>
        <v>0</v>
      </c>
      <c r="B1067" s="169" t="str">
        <f t="shared" si="125"/>
        <v>Construction of Watch Tower along periphery compound wall as per IB recommendation at CSTPS, Chandrapur</v>
      </c>
      <c r="C1067" s="184">
        <f t="shared" si="124"/>
        <v>0</v>
      </c>
      <c r="D1067" s="69" t="str">
        <f t="shared" si="124"/>
        <v>-</v>
      </c>
      <c r="E1067" s="28">
        <f t="shared" si="124"/>
        <v>6.4</v>
      </c>
      <c r="F1067" s="95">
        <f t="shared" si="127"/>
        <v>0</v>
      </c>
      <c r="G1067" s="95">
        <f t="shared" si="128"/>
        <v>0</v>
      </c>
      <c r="H1067" s="95">
        <f t="shared" si="119"/>
        <v>0</v>
      </c>
      <c r="I1067" s="94">
        <f>'F4.2'!V394</f>
        <v>0</v>
      </c>
      <c r="J1067" s="94">
        <f>'F4.2'!AP394</f>
        <v>0</v>
      </c>
      <c r="K1067" s="95"/>
      <c r="L1067" s="95"/>
      <c r="M1067" s="128">
        <f t="shared" si="120"/>
        <v>0</v>
      </c>
      <c r="N1067" s="95">
        <f t="shared" si="121"/>
        <v>0</v>
      </c>
    </row>
    <row r="1068" spans="1:14" ht="15.75" hidden="1" outlineLevel="1" x14ac:dyDescent="0.25">
      <c r="A1068" s="227">
        <f t="shared" si="126"/>
        <v>0</v>
      </c>
      <c r="B1068" s="227" t="str">
        <f t="shared" si="125"/>
        <v>TIC</v>
      </c>
      <c r="C1068" s="29">
        <f t="shared" si="124"/>
        <v>0</v>
      </c>
      <c r="D1068" s="69" t="str">
        <f t="shared" si="124"/>
        <v>-</v>
      </c>
      <c r="E1068" s="28">
        <f t="shared" si="124"/>
        <v>0</v>
      </c>
      <c r="F1068" s="95">
        <f t="shared" si="127"/>
        <v>0</v>
      </c>
      <c r="G1068" s="95">
        <f t="shared" si="128"/>
        <v>0</v>
      </c>
      <c r="H1068" s="95">
        <f t="shared" si="119"/>
        <v>0</v>
      </c>
      <c r="I1068" s="94">
        <f>'F4.2'!V395</f>
        <v>0</v>
      </c>
      <c r="J1068" s="94">
        <f>'F4.2'!AP395</f>
        <v>0</v>
      </c>
      <c r="K1068" s="95"/>
      <c r="L1068" s="95"/>
      <c r="M1068" s="128">
        <f t="shared" si="120"/>
        <v>0</v>
      </c>
      <c r="N1068" s="95">
        <f t="shared" si="121"/>
        <v>0</v>
      </c>
    </row>
    <row r="1069" spans="1:14" ht="63" hidden="1" outlineLevel="1" x14ac:dyDescent="0.25">
      <c r="A1069" s="25">
        <f t="shared" si="126"/>
        <v>1</v>
      </c>
      <c r="B1069" s="26" t="str">
        <f t="shared" si="125"/>
        <v xml:space="preserve">Up-gradation of complete Instrumentation System including  FSSS System , Soot Blower System, Station C &amp;I System ,Turbine protection system, Turbovisory, HP/LP and PRDS at CSTPS Unit # 3&amp;4 (210 MW) </v>
      </c>
      <c r="C1069" s="29">
        <f t="shared" si="124"/>
        <v>0</v>
      </c>
      <c r="D1069" s="69" t="str">
        <f t="shared" si="124"/>
        <v>-</v>
      </c>
      <c r="E1069" s="28">
        <f t="shared" si="124"/>
        <v>48.607999999999997</v>
      </c>
      <c r="F1069" s="95">
        <f t="shared" si="127"/>
        <v>0</v>
      </c>
      <c r="G1069" s="95">
        <f t="shared" si="128"/>
        <v>0</v>
      </c>
      <c r="H1069" s="95">
        <f t="shared" si="119"/>
        <v>0</v>
      </c>
      <c r="I1069" s="94">
        <f>'F4.2'!V396</f>
        <v>0</v>
      </c>
      <c r="J1069" s="94">
        <f>'F4.2'!AP396</f>
        <v>0</v>
      </c>
      <c r="K1069" s="95"/>
      <c r="L1069" s="95"/>
      <c r="M1069" s="128">
        <f t="shared" si="120"/>
        <v>0</v>
      </c>
      <c r="N1069" s="95">
        <f t="shared" si="121"/>
        <v>0</v>
      </c>
    </row>
    <row r="1070" spans="1:14" ht="63" hidden="1" outlineLevel="1" x14ac:dyDescent="0.25">
      <c r="A1070" s="169">
        <f t="shared" si="126"/>
        <v>0</v>
      </c>
      <c r="B1070" s="169" t="str">
        <f t="shared" si="125"/>
        <v>Up-gradation of complete Instrumentation System including  FSSS System , Soot Blower System, Station C &amp;I System ,Turbine protection system, Turbovisory, HP/LP and PRDS at CSTPS Unit # 3&amp;4 (210 MW)</v>
      </c>
      <c r="C1070" s="29">
        <f t="shared" si="124"/>
        <v>0</v>
      </c>
      <c r="D1070" s="69" t="str">
        <f t="shared" si="124"/>
        <v>-</v>
      </c>
      <c r="E1070" s="28">
        <f t="shared" si="124"/>
        <v>48.607999999999997</v>
      </c>
      <c r="F1070" s="95">
        <f t="shared" si="127"/>
        <v>0</v>
      </c>
      <c r="G1070" s="95">
        <f t="shared" si="128"/>
        <v>0</v>
      </c>
      <c r="H1070" s="95">
        <f t="shared" si="119"/>
        <v>0</v>
      </c>
      <c r="I1070" s="94">
        <f>'F4.2'!V397</f>
        <v>0</v>
      </c>
      <c r="J1070" s="94">
        <f>'F4.2'!AP397</f>
        <v>0</v>
      </c>
      <c r="K1070" s="95"/>
      <c r="L1070" s="95"/>
      <c r="M1070" s="128">
        <f t="shared" si="120"/>
        <v>0</v>
      </c>
      <c r="N1070" s="95">
        <f t="shared" si="121"/>
        <v>0</v>
      </c>
    </row>
    <row r="1071" spans="1:14" ht="78.75" hidden="1" outlineLevel="1" x14ac:dyDescent="0.25">
      <c r="A1071" s="25">
        <f t="shared" si="126"/>
        <v>2</v>
      </c>
      <c r="B1071" s="26" t="str">
        <f t="shared" si="125"/>
        <v>Retrofitting/Upgradation of critical control loops by multiloop programmable controllers at Unit #3 &amp; 4, Upgradation of old ACS, PLC, SCADA WTP, FBTS, WTP measuring and instrumentation &amp; other WTP improvement schemes</v>
      </c>
      <c r="C1071" s="29">
        <f t="shared" si="124"/>
        <v>0</v>
      </c>
      <c r="D1071" s="69" t="str">
        <f t="shared" si="124"/>
        <v>-</v>
      </c>
      <c r="E1071" s="28">
        <f t="shared" si="124"/>
        <v>25.39</v>
      </c>
      <c r="F1071" s="95">
        <f t="shared" si="127"/>
        <v>0</v>
      </c>
      <c r="G1071" s="95">
        <f t="shared" si="128"/>
        <v>0</v>
      </c>
      <c r="H1071" s="95">
        <f t="shared" si="119"/>
        <v>0</v>
      </c>
      <c r="I1071" s="94">
        <f>'F4.2'!V398</f>
        <v>0</v>
      </c>
      <c r="J1071" s="94">
        <f>'F4.2'!AP398</f>
        <v>0</v>
      </c>
      <c r="K1071" s="95"/>
      <c r="L1071" s="95"/>
      <c r="M1071" s="128">
        <f t="shared" si="120"/>
        <v>0</v>
      </c>
      <c r="N1071" s="95">
        <f t="shared" si="121"/>
        <v>0</v>
      </c>
    </row>
    <row r="1072" spans="1:14" ht="31.5" hidden="1" outlineLevel="1" x14ac:dyDescent="0.25">
      <c r="A1072" s="169">
        <f t="shared" si="126"/>
        <v>0</v>
      </c>
      <c r="B1072" s="169" t="str">
        <f t="shared" si="125"/>
        <v>Retrofitting/Upgradation of critical control loops by multiloop programmable controllers at Unit #3 &amp; 4 CSTPS,Chandrapur.</v>
      </c>
      <c r="C1072" s="29">
        <f t="shared" si="124"/>
        <v>0</v>
      </c>
      <c r="D1072" s="69" t="str">
        <f t="shared" si="124"/>
        <v>-</v>
      </c>
      <c r="E1072" s="28">
        <f t="shared" si="124"/>
        <v>6</v>
      </c>
      <c r="F1072" s="95">
        <f t="shared" si="127"/>
        <v>0</v>
      </c>
      <c r="G1072" s="95">
        <f t="shared" si="128"/>
        <v>0</v>
      </c>
      <c r="H1072" s="95">
        <f t="shared" si="119"/>
        <v>0</v>
      </c>
      <c r="I1072" s="94">
        <f>'F4.2'!V399</f>
        <v>0</v>
      </c>
      <c r="J1072" s="94">
        <f>'F4.2'!AP399</f>
        <v>0</v>
      </c>
      <c r="K1072" s="95"/>
      <c r="L1072" s="95"/>
      <c r="M1072" s="128">
        <f t="shared" si="120"/>
        <v>0</v>
      </c>
      <c r="N1072" s="95">
        <f t="shared" si="121"/>
        <v>0</v>
      </c>
    </row>
    <row r="1073" spans="1:14" ht="31.5" hidden="1" outlineLevel="1" x14ac:dyDescent="0.25">
      <c r="A1073" s="169">
        <f t="shared" si="126"/>
        <v>0</v>
      </c>
      <c r="B1073" s="169" t="str">
        <f t="shared" si="125"/>
        <v>Upgradation of Old control system with PLC and SCADA at WTP  Stg-I of U# 3,4, 8 and 9, CSTPS, Chandrapur.</v>
      </c>
      <c r="C1073" s="29">
        <f t="shared" si="124"/>
        <v>0</v>
      </c>
      <c r="D1073" s="69" t="str">
        <f t="shared" si="124"/>
        <v>-</v>
      </c>
      <c r="E1073" s="28">
        <f t="shared" si="124"/>
        <v>3.89</v>
      </c>
      <c r="F1073" s="95">
        <f t="shared" si="127"/>
        <v>0</v>
      </c>
      <c r="G1073" s="95">
        <f t="shared" si="128"/>
        <v>0</v>
      </c>
      <c r="H1073" s="95">
        <f t="shared" si="119"/>
        <v>0</v>
      </c>
      <c r="I1073" s="94">
        <f>'F4.2'!V400</f>
        <v>0</v>
      </c>
      <c r="J1073" s="94">
        <f>'F4.2'!AP400</f>
        <v>0</v>
      </c>
      <c r="K1073" s="95"/>
      <c r="L1073" s="95"/>
      <c r="M1073" s="128">
        <f t="shared" si="120"/>
        <v>0</v>
      </c>
      <c r="N1073" s="95">
        <f t="shared" si="121"/>
        <v>0</v>
      </c>
    </row>
    <row r="1074" spans="1:14" ht="47.25" hidden="1" outlineLevel="1" x14ac:dyDescent="0.25">
      <c r="A1074" s="169">
        <f t="shared" si="126"/>
        <v>0</v>
      </c>
      <c r="B1074" s="169" t="str">
        <f t="shared" si="125"/>
        <v xml:space="preserve">Supply &amp; commissioning of advanced Microprocessor based Fast Bus Transfer Scheme for Stage-II Unit 3&amp;4, CSTPS, Chandrapur. </v>
      </c>
      <c r="C1074" s="29">
        <f t="shared" si="124"/>
        <v>0</v>
      </c>
      <c r="D1074" s="69" t="str">
        <f t="shared" si="124"/>
        <v>-</v>
      </c>
      <c r="E1074" s="28">
        <f t="shared" si="124"/>
        <v>3</v>
      </c>
      <c r="F1074" s="95">
        <f t="shared" si="127"/>
        <v>0</v>
      </c>
      <c r="G1074" s="95">
        <f t="shared" si="128"/>
        <v>0</v>
      </c>
      <c r="H1074" s="95">
        <f t="shared" si="119"/>
        <v>0</v>
      </c>
      <c r="I1074" s="94">
        <f>'F4.2'!V401</f>
        <v>0</v>
      </c>
      <c r="J1074" s="94">
        <f>'F4.2'!AP401</f>
        <v>0</v>
      </c>
      <c r="K1074" s="95"/>
      <c r="L1074" s="95"/>
      <c r="M1074" s="128">
        <f t="shared" si="120"/>
        <v>0</v>
      </c>
      <c r="N1074" s="95">
        <f t="shared" si="121"/>
        <v>0</v>
      </c>
    </row>
    <row r="1075" spans="1:14" ht="31.5" hidden="1" outlineLevel="1" x14ac:dyDescent="0.25">
      <c r="A1075" s="169">
        <f t="shared" si="126"/>
        <v>0</v>
      </c>
      <c r="B1075" s="169" t="str">
        <f t="shared" si="125"/>
        <v>Upgradation of Measuring &amp; Instrumentation of  WTP  Stg-I of U# 3,4, 8 and 9, CSTPS, Chandrapur.</v>
      </c>
      <c r="C1075" s="29">
        <f t="shared" si="124"/>
        <v>0</v>
      </c>
      <c r="D1075" s="69" t="str">
        <f t="shared" si="124"/>
        <v>-</v>
      </c>
      <c r="E1075" s="28">
        <f t="shared" si="124"/>
        <v>3.5</v>
      </c>
      <c r="F1075" s="95">
        <f t="shared" si="127"/>
        <v>0</v>
      </c>
      <c r="G1075" s="95">
        <f t="shared" si="128"/>
        <v>0</v>
      </c>
      <c r="H1075" s="95">
        <f t="shared" si="119"/>
        <v>0</v>
      </c>
      <c r="I1075" s="94">
        <f>'F4.2'!V402</f>
        <v>0</v>
      </c>
      <c r="J1075" s="94">
        <f>'F4.2'!AP402</f>
        <v>0</v>
      </c>
      <c r="K1075" s="95"/>
      <c r="L1075" s="95"/>
      <c r="M1075" s="128">
        <f t="shared" si="120"/>
        <v>0</v>
      </c>
      <c r="N1075" s="95">
        <f t="shared" si="121"/>
        <v>0</v>
      </c>
    </row>
    <row r="1076" spans="1:14" ht="31.5" hidden="1" outlineLevel="1" x14ac:dyDescent="0.25">
      <c r="A1076" s="169">
        <f t="shared" si="126"/>
        <v>0</v>
      </c>
      <c r="B1076" s="169" t="str">
        <f t="shared" si="125"/>
        <v>Upgradation of Ash Level Monitoring System at ESP/Eco / AHP Ash Hoppers at U# 3,4 CSTPS, Chandrapur.</v>
      </c>
      <c r="C1076" s="29">
        <f t="shared" si="124"/>
        <v>0</v>
      </c>
      <c r="D1076" s="69" t="str">
        <f t="shared" si="124"/>
        <v>-</v>
      </c>
      <c r="E1076" s="28">
        <f t="shared" si="124"/>
        <v>3</v>
      </c>
      <c r="F1076" s="95">
        <f t="shared" si="127"/>
        <v>0</v>
      </c>
      <c r="G1076" s="95">
        <f t="shared" si="128"/>
        <v>0</v>
      </c>
      <c r="H1076" s="95">
        <f t="shared" si="119"/>
        <v>0</v>
      </c>
      <c r="I1076" s="94">
        <f>'F4.2'!V403</f>
        <v>0</v>
      </c>
      <c r="J1076" s="94">
        <f>'F4.2'!AP403</f>
        <v>0</v>
      </c>
      <c r="K1076" s="95"/>
      <c r="L1076" s="95"/>
      <c r="M1076" s="128">
        <f t="shared" si="120"/>
        <v>0</v>
      </c>
      <c r="N1076" s="95">
        <f t="shared" si="121"/>
        <v>0</v>
      </c>
    </row>
    <row r="1077" spans="1:14" ht="31.5" hidden="1" outlineLevel="1" x14ac:dyDescent="0.25">
      <c r="A1077" s="169">
        <f t="shared" si="126"/>
        <v>0</v>
      </c>
      <c r="B1077" s="169" t="str">
        <f t="shared" si="125"/>
        <v>Upgradation of Obsolete Electromechanical Protection Relays to advanced Numeric Relays Installed at WTP - I</v>
      </c>
      <c r="C1077" s="29">
        <f t="shared" si="124"/>
        <v>0</v>
      </c>
      <c r="D1077" s="69" t="str">
        <f t="shared" si="124"/>
        <v>-</v>
      </c>
      <c r="E1077" s="28">
        <f t="shared" si="124"/>
        <v>3</v>
      </c>
      <c r="F1077" s="95">
        <f t="shared" si="127"/>
        <v>0</v>
      </c>
      <c r="G1077" s="95">
        <f t="shared" si="128"/>
        <v>0</v>
      </c>
      <c r="H1077" s="95">
        <f t="shared" si="119"/>
        <v>0</v>
      </c>
      <c r="I1077" s="94">
        <f>'F4.2'!V404</f>
        <v>0</v>
      </c>
      <c r="J1077" s="94">
        <f>'F4.2'!AP404</f>
        <v>0</v>
      </c>
      <c r="K1077" s="95"/>
      <c r="L1077" s="95"/>
      <c r="M1077" s="128">
        <f t="shared" si="120"/>
        <v>0</v>
      </c>
      <c r="N1077" s="95">
        <f t="shared" si="121"/>
        <v>0</v>
      </c>
    </row>
    <row r="1078" spans="1:14" ht="31.5" hidden="1" outlineLevel="1" x14ac:dyDescent="0.25">
      <c r="A1078" s="169">
        <f t="shared" si="126"/>
        <v>0</v>
      </c>
      <c r="B1078" s="169" t="str">
        <f t="shared" si="125"/>
        <v>Upgardation of BPF Scoop with electrical actuators at U#3 &amp; 4 CSTPS, Chandrapur.</v>
      </c>
      <c r="C1078" s="29">
        <f t="shared" si="124"/>
        <v>0</v>
      </c>
      <c r="D1078" s="69" t="str">
        <f t="shared" si="124"/>
        <v>-</v>
      </c>
      <c r="E1078" s="28">
        <f t="shared" si="124"/>
        <v>3</v>
      </c>
      <c r="F1078" s="95">
        <f t="shared" si="127"/>
        <v>0</v>
      </c>
      <c r="G1078" s="95">
        <f t="shared" si="128"/>
        <v>0</v>
      </c>
      <c r="H1078" s="95">
        <f t="shared" ref="H1078:H1141" si="129">F1078-G1078</f>
        <v>0</v>
      </c>
      <c r="I1078" s="94">
        <f>'F4.2'!V405</f>
        <v>0</v>
      </c>
      <c r="J1078" s="94">
        <f>'F4.2'!AP405</f>
        <v>0</v>
      </c>
      <c r="K1078" s="95"/>
      <c r="L1078" s="95"/>
      <c r="M1078" s="128">
        <f t="shared" ref="M1078:M1141" si="130">SUM(J1078:L1078)</f>
        <v>0</v>
      </c>
      <c r="N1078" s="95">
        <f t="shared" ref="N1078:N1141" si="131">H1078+I1078-M1078</f>
        <v>0</v>
      </c>
    </row>
    <row r="1079" spans="1:14" ht="47.25" hidden="1" outlineLevel="1" x14ac:dyDescent="0.25">
      <c r="A1079" s="25">
        <f t="shared" si="126"/>
        <v>3</v>
      </c>
      <c r="B1079" s="26" t="str">
        <f t="shared" si="125"/>
        <v xml:space="preserve">Upgradation of Measuring Instruments, Final Control Elements and Control System for Unit #3/4, WTP, AHP CSTPS Chandrapur </v>
      </c>
      <c r="C1079" s="29">
        <f t="shared" si="124"/>
        <v>0</v>
      </c>
      <c r="D1079" s="69" t="str">
        <f t="shared" si="124"/>
        <v>-</v>
      </c>
      <c r="E1079" s="28">
        <f t="shared" si="124"/>
        <v>30</v>
      </c>
      <c r="F1079" s="95">
        <f t="shared" si="127"/>
        <v>0</v>
      </c>
      <c r="G1079" s="95">
        <f t="shared" si="128"/>
        <v>0</v>
      </c>
      <c r="H1079" s="95">
        <f t="shared" si="129"/>
        <v>0</v>
      </c>
      <c r="I1079" s="94">
        <f>'F4.2'!V406</f>
        <v>0</v>
      </c>
      <c r="J1079" s="94">
        <f>'F4.2'!AP406</f>
        <v>0</v>
      </c>
      <c r="K1079" s="95"/>
      <c r="L1079" s="95"/>
      <c r="M1079" s="128">
        <f t="shared" si="130"/>
        <v>0</v>
      </c>
      <c r="N1079" s="95">
        <f t="shared" si="131"/>
        <v>0</v>
      </c>
    </row>
    <row r="1080" spans="1:14" ht="47.25" hidden="1" outlineLevel="1" x14ac:dyDescent="0.25">
      <c r="A1080" s="169">
        <f t="shared" si="126"/>
        <v>0</v>
      </c>
      <c r="B1080" s="169" t="str">
        <f t="shared" si="125"/>
        <v xml:space="preserve">Upgradation of Measuring Instruments, Final Control Elements and Control System for Unit #3/4, WTP, AHP CSTPS Chandrapur </v>
      </c>
      <c r="C1080" s="29">
        <f t="shared" ref="C1080:E1099" si="132">C410</f>
        <v>0</v>
      </c>
      <c r="D1080" s="69" t="str">
        <f t="shared" si="132"/>
        <v>-</v>
      </c>
      <c r="E1080" s="28">
        <f t="shared" si="132"/>
        <v>30</v>
      </c>
      <c r="F1080" s="95">
        <f t="shared" si="127"/>
        <v>0</v>
      </c>
      <c r="G1080" s="95">
        <f t="shared" si="128"/>
        <v>0</v>
      </c>
      <c r="H1080" s="95">
        <f t="shared" si="129"/>
        <v>0</v>
      </c>
      <c r="I1080" s="94">
        <f>'F4.2'!V407</f>
        <v>0</v>
      </c>
      <c r="J1080" s="94">
        <f>'F4.2'!AP407</f>
        <v>0</v>
      </c>
      <c r="K1080" s="95"/>
      <c r="L1080" s="95"/>
      <c r="M1080" s="128">
        <f t="shared" si="130"/>
        <v>0</v>
      </c>
      <c r="N1080" s="95">
        <f t="shared" si="131"/>
        <v>0</v>
      </c>
    </row>
    <row r="1081" spans="1:14" ht="31.5" hidden="1" outlineLevel="1" x14ac:dyDescent="0.25">
      <c r="A1081" s="25">
        <f t="shared" si="126"/>
        <v>4</v>
      </c>
      <c r="B1081" s="26" t="str">
        <f t="shared" si="125"/>
        <v>Installation Errection and commissioning of Solar System for Electrical Suppy to CSTPS Colony.</v>
      </c>
      <c r="C1081" s="29">
        <f t="shared" si="132"/>
        <v>0</v>
      </c>
      <c r="D1081" s="69" t="str">
        <f t="shared" si="132"/>
        <v>-</v>
      </c>
      <c r="E1081" s="28">
        <f t="shared" si="132"/>
        <v>60</v>
      </c>
      <c r="F1081" s="95">
        <f t="shared" si="127"/>
        <v>0</v>
      </c>
      <c r="G1081" s="95">
        <f t="shared" si="128"/>
        <v>0</v>
      </c>
      <c r="H1081" s="95">
        <f t="shared" si="129"/>
        <v>0</v>
      </c>
      <c r="I1081" s="94">
        <f>'F4.2'!V408</f>
        <v>0</v>
      </c>
      <c r="J1081" s="94">
        <f>'F4.2'!AP408</f>
        <v>0</v>
      </c>
      <c r="K1081" s="95"/>
      <c r="L1081" s="95"/>
      <c r="M1081" s="128">
        <f t="shared" si="130"/>
        <v>0</v>
      </c>
      <c r="N1081" s="95">
        <f t="shared" si="131"/>
        <v>0</v>
      </c>
    </row>
    <row r="1082" spans="1:14" ht="31.5" hidden="1" outlineLevel="1" x14ac:dyDescent="0.25">
      <c r="A1082" s="169">
        <f t="shared" si="126"/>
        <v>0</v>
      </c>
      <c r="B1082" s="169" t="str">
        <f t="shared" si="125"/>
        <v>Installation Errection and commissioning of Solar System for Electrical Suppy to CSTPS Colony.</v>
      </c>
      <c r="C1082" s="29">
        <f t="shared" si="132"/>
        <v>0</v>
      </c>
      <c r="D1082" s="69" t="str">
        <f t="shared" si="132"/>
        <v>-</v>
      </c>
      <c r="E1082" s="28">
        <f t="shared" si="132"/>
        <v>60</v>
      </c>
      <c r="F1082" s="95">
        <f t="shared" si="127"/>
        <v>0</v>
      </c>
      <c r="G1082" s="95">
        <f t="shared" si="128"/>
        <v>0</v>
      </c>
      <c r="H1082" s="95">
        <f t="shared" si="129"/>
        <v>0</v>
      </c>
      <c r="I1082" s="94">
        <f>'F4.2'!V409</f>
        <v>0</v>
      </c>
      <c r="J1082" s="94">
        <f>'F4.2'!AP409</f>
        <v>0</v>
      </c>
      <c r="K1082" s="95"/>
      <c r="L1082" s="95"/>
      <c r="M1082" s="128">
        <f t="shared" si="130"/>
        <v>0</v>
      </c>
      <c r="N1082" s="95">
        <f t="shared" si="131"/>
        <v>0</v>
      </c>
    </row>
    <row r="1083" spans="1:14" ht="15.75" hidden="1" outlineLevel="1" x14ac:dyDescent="0.25">
      <c r="A1083" s="25">
        <f t="shared" si="126"/>
        <v>5</v>
      </c>
      <c r="B1083" s="26" t="str">
        <f t="shared" si="125"/>
        <v>Rejuvenation of WTP-I</v>
      </c>
      <c r="C1083" s="29">
        <f t="shared" si="132"/>
        <v>0</v>
      </c>
      <c r="D1083" s="69" t="str">
        <f t="shared" si="132"/>
        <v>-</v>
      </c>
      <c r="E1083" s="28">
        <f t="shared" si="132"/>
        <v>26.4</v>
      </c>
      <c r="F1083" s="95">
        <f t="shared" si="127"/>
        <v>0</v>
      </c>
      <c r="G1083" s="95">
        <f t="shared" si="128"/>
        <v>0</v>
      </c>
      <c r="H1083" s="95">
        <f t="shared" si="129"/>
        <v>0</v>
      </c>
      <c r="I1083" s="94">
        <f>'F4.2'!V410</f>
        <v>0</v>
      </c>
      <c r="J1083" s="94">
        <f>'F4.2'!AP410</f>
        <v>0</v>
      </c>
      <c r="K1083" s="95"/>
      <c r="L1083" s="95"/>
      <c r="M1083" s="128">
        <f t="shared" si="130"/>
        <v>0</v>
      </c>
      <c r="N1083" s="95">
        <f t="shared" si="131"/>
        <v>0</v>
      </c>
    </row>
    <row r="1084" spans="1:14" ht="31.5" hidden="1" outlineLevel="1" x14ac:dyDescent="0.25">
      <c r="A1084" s="169">
        <f t="shared" si="126"/>
        <v>0</v>
      </c>
      <c r="B1084" s="169" t="str">
        <f t="shared" si="125"/>
        <v>Repairing rejuvenation with upgradation of rapid gravity sand filters under drain system.</v>
      </c>
      <c r="C1084" s="29">
        <f t="shared" si="132"/>
        <v>0</v>
      </c>
      <c r="D1084" s="69" t="str">
        <f t="shared" si="132"/>
        <v>-</v>
      </c>
      <c r="E1084" s="28">
        <f t="shared" si="132"/>
        <v>8.1999999999999993</v>
      </c>
      <c r="F1084" s="95">
        <f t="shared" si="127"/>
        <v>0</v>
      </c>
      <c r="G1084" s="95">
        <f t="shared" si="128"/>
        <v>0</v>
      </c>
      <c r="H1084" s="95">
        <f t="shared" si="129"/>
        <v>0</v>
      </c>
      <c r="I1084" s="94">
        <f>'F4.2'!V411</f>
        <v>0</v>
      </c>
      <c r="J1084" s="94">
        <f>'F4.2'!AP411</f>
        <v>0</v>
      </c>
      <c r="K1084" s="95"/>
      <c r="L1084" s="95"/>
      <c r="M1084" s="128">
        <f t="shared" si="130"/>
        <v>0</v>
      </c>
      <c r="N1084" s="95">
        <f t="shared" si="131"/>
        <v>0</v>
      </c>
    </row>
    <row r="1085" spans="1:14" ht="31.5" hidden="1" outlineLevel="1" x14ac:dyDescent="0.25">
      <c r="A1085" s="169">
        <f t="shared" si="126"/>
        <v>0</v>
      </c>
      <c r="B1085" s="169" t="str">
        <f t="shared" si="125"/>
        <v>Repairing &amp; reconditioning of NDM clarifier of 27 Mtr dia &amp; DM clarifier of 15 mtr dia.</v>
      </c>
      <c r="C1085" s="29">
        <f t="shared" si="132"/>
        <v>0</v>
      </c>
      <c r="D1085" s="69" t="str">
        <f t="shared" si="132"/>
        <v>-</v>
      </c>
      <c r="E1085" s="28">
        <f t="shared" si="132"/>
        <v>2.4500000000000002</v>
      </c>
      <c r="F1085" s="95">
        <f t="shared" si="127"/>
        <v>0</v>
      </c>
      <c r="G1085" s="95">
        <f t="shared" si="128"/>
        <v>0</v>
      </c>
      <c r="H1085" s="95">
        <f t="shared" si="129"/>
        <v>0</v>
      </c>
      <c r="I1085" s="94">
        <f>'F4.2'!V412</f>
        <v>0</v>
      </c>
      <c r="J1085" s="94">
        <f>'F4.2'!AP412</f>
        <v>0</v>
      </c>
      <c r="K1085" s="95"/>
      <c r="L1085" s="95"/>
      <c r="M1085" s="128">
        <f t="shared" si="130"/>
        <v>0</v>
      </c>
      <c r="N1085" s="95">
        <f t="shared" si="131"/>
        <v>0</v>
      </c>
    </row>
    <row r="1086" spans="1:14" ht="31.5" hidden="1" outlineLevel="1" x14ac:dyDescent="0.25">
      <c r="A1086" s="169">
        <f t="shared" si="126"/>
        <v>0</v>
      </c>
      <c r="B1086" s="169" t="str">
        <f t="shared" si="125"/>
        <v>Repairing &amp; reconditioning of ion exchanger vessels of DM plant stream (PF,ACF,SAC,WBA,SBA,MB &amp;Degassor)</v>
      </c>
      <c r="C1086" s="29">
        <f t="shared" si="132"/>
        <v>0</v>
      </c>
      <c r="D1086" s="69" t="str">
        <f t="shared" si="132"/>
        <v>-</v>
      </c>
      <c r="E1086" s="28">
        <f t="shared" si="132"/>
        <v>15.75</v>
      </c>
      <c r="F1086" s="95">
        <f t="shared" si="127"/>
        <v>0</v>
      </c>
      <c r="G1086" s="95">
        <f t="shared" si="128"/>
        <v>0</v>
      </c>
      <c r="H1086" s="95">
        <f t="shared" si="129"/>
        <v>0</v>
      </c>
      <c r="I1086" s="94">
        <f>'F4.2'!V413</f>
        <v>0</v>
      </c>
      <c r="J1086" s="94">
        <f>'F4.2'!AP413</f>
        <v>0</v>
      </c>
      <c r="K1086" s="95"/>
      <c r="L1086" s="95"/>
      <c r="M1086" s="128">
        <f t="shared" si="130"/>
        <v>0</v>
      </c>
      <c r="N1086" s="95">
        <f t="shared" si="131"/>
        <v>0</v>
      </c>
    </row>
    <row r="1087" spans="1:14" ht="15.75" hidden="1" outlineLevel="1" x14ac:dyDescent="0.25">
      <c r="A1087" s="227">
        <f t="shared" si="126"/>
        <v>0</v>
      </c>
      <c r="B1087" s="227" t="str">
        <f t="shared" si="125"/>
        <v>CHP-A</v>
      </c>
      <c r="C1087" s="29">
        <f t="shared" si="132"/>
        <v>0</v>
      </c>
      <c r="D1087" s="69" t="str">
        <f t="shared" si="132"/>
        <v>-</v>
      </c>
      <c r="E1087" s="28">
        <f t="shared" si="132"/>
        <v>0</v>
      </c>
      <c r="F1087" s="95">
        <f t="shared" si="127"/>
        <v>0</v>
      </c>
      <c r="G1087" s="95">
        <f t="shared" si="128"/>
        <v>0</v>
      </c>
      <c r="H1087" s="95">
        <f t="shared" si="129"/>
        <v>0</v>
      </c>
      <c r="I1087" s="94">
        <f>'F4.2'!V414</f>
        <v>0</v>
      </c>
      <c r="J1087" s="94">
        <f>'F4.2'!AP414</f>
        <v>0</v>
      </c>
      <c r="K1087" s="95"/>
      <c r="L1087" s="95"/>
      <c r="M1087" s="128">
        <f t="shared" si="130"/>
        <v>0</v>
      </c>
      <c r="N1087" s="95">
        <f t="shared" si="131"/>
        <v>0</v>
      </c>
    </row>
    <row r="1088" spans="1:14" ht="47.25" hidden="1" outlineLevel="1" x14ac:dyDescent="0.25">
      <c r="A1088" s="25">
        <f t="shared" si="126"/>
        <v>1</v>
      </c>
      <c r="B1088" s="26" t="str">
        <f t="shared" si="125"/>
        <v>Proc of Loco, Bulldozer, &amp; upgradation of Wagon Tippler, Stacker, Wing Tripper &amp; installation of  Dust Extraction system</v>
      </c>
      <c r="C1088" s="29">
        <f t="shared" si="132"/>
        <v>0</v>
      </c>
      <c r="D1088" s="69" t="str">
        <f t="shared" si="132"/>
        <v>-</v>
      </c>
      <c r="E1088" s="28">
        <f t="shared" si="132"/>
        <v>58</v>
      </c>
      <c r="F1088" s="95">
        <f t="shared" si="127"/>
        <v>0</v>
      </c>
      <c r="G1088" s="95">
        <f t="shared" si="128"/>
        <v>0</v>
      </c>
      <c r="H1088" s="95">
        <f t="shared" si="129"/>
        <v>0</v>
      </c>
      <c r="I1088" s="94">
        <f>'F4.2'!V415</f>
        <v>0</v>
      </c>
      <c r="J1088" s="94">
        <f>'F4.2'!AP415</f>
        <v>0</v>
      </c>
      <c r="K1088" s="95"/>
      <c r="L1088" s="95"/>
      <c r="M1088" s="128">
        <f t="shared" si="130"/>
        <v>0</v>
      </c>
      <c r="N1088" s="95">
        <f t="shared" si="131"/>
        <v>0</v>
      </c>
    </row>
    <row r="1089" spans="1:14" ht="31.5" hidden="1" outlineLevel="1" x14ac:dyDescent="0.25">
      <c r="A1089" s="169">
        <f t="shared" si="126"/>
        <v>0</v>
      </c>
      <c r="B1089" s="169" t="str">
        <f t="shared" si="125"/>
        <v>Procurement of 2 numbers WDG-3A Locomotives and 4 numbers Bulldozers</v>
      </c>
      <c r="C1089" s="29">
        <f t="shared" si="132"/>
        <v>0</v>
      </c>
      <c r="D1089" s="69" t="str">
        <f t="shared" si="132"/>
        <v>-</v>
      </c>
      <c r="E1089" s="28">
        <f t="shared" si="132"/>
        <v>38</v>
      </c>
      <c r="F1089" s="95">
        <f t="shared" si="127"/>
        <v>0</v>
      </c>
      <c r="G1089" s="95">
        <f t="shared" si="128"/>
        <v>0</v>
      </c>
      <c r="H1089" s="95">
        <f t="shared" si="129"/>
        <v>0</v>
      </c>
      <c r="I1089" s="94">
        <f>'F4.2'!V416</f>
        <v>0</v>
      </c>
      <c r="J1089" s="94">
        <f>'F4.2'!AP416</f>
        <v>0</v>
      </c>
      <c r="K1089" s="95"/>
      <c r="L1089" s="95"/>
      <c r="M1089" s="128">
        <f t="shared" si="130"/>
        <v>0</v>
      </c>
      <c r="N1089" s="95">
        <f t="shared" si="131"/>
        <v>0</v>
      </c>
    </row>
    <row r="1090" spans="1:14" ht="31.5" hidden="1" outlineLevel="1" x14ac:dyDescent="0.25">
      <c r="A1090" s="169">
        <f t="shared" si="126"/>
        <v>0</v>
      </c>
      <c r="B1090" s="169" t="str">
        <f t="shared" si="125"/>
        <v>Upgradation of Wagon Tipplers, Stacker Reclaimer Machine and Wing Tripper at CHP-A</v>
      </c>
      <c r="C1090" s="29">
        <f t="shared" si="132"/>
        <v>0</v>
      </c>
      <c r="D1090" s="69" t="str">
        <f t="shared" si="132"/>
        <v>-</v>
      </c>
      <c r="E1090" s="28">
        <f t="shared" si="132"/>
        <v>15</v>
      </c>
      <c r="F1090" s="95">
        <f t="shared" si="127"/>
        <v>0</v>
      </c>
      <c r="G1090" s="95">
        <f t="shared" si="128"/>
        <v>0</v>
      </c>
      <c r="H1090" s="95">
        <f t="shared" si="129"/>
        <v>0</v>
      </c>
      <c r="I1090" s="94">
        <f>'F4.2'!V417</f>
        <v>0</v>
      </c>
      <c r="J1090" s="94">
        <f>'F4.2'!AP417</f>
        <v>0</v>
      </c>
      <c r="K1090" s="95"/>
      <c r="L1090" s="95"/>
      <c r="M1090" s="128">
        <f t="shared" si="130"/>
        <v>0</v>
      </c>
      <c r="N1090" s="95">
        <f t="shared" si="131"/>
        <v>0</v>
      </c>
    </row>
    <row r="1091" spans="1:14" ht="31.5" hidden="1" outlineLevel="1" x14ac:dyDescent="0.25">
      <c r="A1091" s="169">
        <f t="shared" si="126"/>
        <v>0</v>
      </c>
      <c r="B1091" s="169" t="str">
        <f t="shared" si="125"/>
        <v>Installation of Dust Extraction system at Bunker and SCR buildings</v>
      </c>
      <c r="C1091" s="29">
        <f t="shared" si="132"/>
        <v>0</v>
      </c>
      <c r="D1091" s="69" t="str">
        <f t="shared" si="132"/>
        <v>-</v>
      </c>
      <c r="E1091" s="28">
        <f t="shared" si="132"/>
        <v>5</v>
      </c>
      <c r="F1091" s="95">
        <f t="shared" si="127"/>
        <v>0</v>
      </c>
      <c r="G1091" s="95">
        <f t="shared" si="128"/>
        <v>0</v>
      </c>
      <c r="H1091" s="95">
        <f t="shared" si="129"/>
        <v>0</v>
      </c>
      <c r="I1091" s="94">
        <f>'F4.2'!V418</f>
        <v>0</v>
      </c>
      <c r="J1091" s="94">
        <f>'F4.2'!AP418</f>
        <v>0</v>
      </c>
      <c r="K1091" s="95"/>
      <c r="L1091" s="95"/>
      <c r="M1091" s="128">
        <f t="shared" si="130"/>
        <v>0</v>
      </c>
      <c r="N1091" s="95">
        <f t="shared" si="131"/>
        <v>0</v>
      </c>
    </row>
    <row r="1092" spans="1:14" ht="78.75" hidden="1" outlineLevel="1" x14ac:dyDescent="0.25">
      <c r="A1092" s="25">
        <f t="shared" si="126"/>
        <v>2</v>
      </c>
      <c r="B1092" s="26" t="str">
        <f t="shared" si="125"/>
        <v>Upgradation of BC-9A &amp; BC-9C, Aerial Ropeway System 1 &amp; 2 &amp; BC-L1,L2 &amp; L3, Upgradation of Junction Tower-1 Hopper and Bunkering Trippers, Providing and Installation of Hopper Grills of Wagon Tippler-169 &amp; 170, Road Hopper, DT Ho[pper and DRCC Grills</v>
      </c>
      <c r="C1092" s="29">
        <f t="shared" si="132"/>
        <v>0</v>
      </c>
      <c r="D1092" s="69" t="str">
        <f t="shared" si="132"/>
        <v>-</v>
      </c>
      <c r="E1092" s="28">
        <f t="shared" si="132"/>
        <v>33</v>
      </c>
      <c r="F1092" s="95">
        <f t="shared" si="127"/>
        <v>0</v>
      </c>
      <c r="G1092" s="95">
        <f t="shared" si="128"/>
        <v>0</v>
      </c>
      <c r="H1092" s="95">
        <f t="shared" si="129"/>
        <v>0</v>
      </c>
      <c r="I1092" s="94">
        <f>'F4.2'!V419</f>
        <v>0</v>
      </c>
      <c r="J1092" s="94">
        <f>'F4.2'!AP419</f>
        <v>0</v>
      </c>
      <c r="K1092" s="95"/>
      <c r="L1092" s="95"/>
      <c r="M1092" s="128">
        <f t="shared" si="130"/>
        <v>0</v>
      </c>
      <c r="N1092" s="95">
        <f t="shared" si="131"/>
        <v>0</v>
      </c>
    </row>
    <row r="1093" spans="1:14" ht="31.5" hidden="1" outlineLevel="1" x14ac:dyDescent="0.25">
      <c r="A1093" s="169">
        <f t="shared" si="126"/>
        <v>0</v>
      </c>
      <c r="B1093" s="169" t="str">
        <f t="shared" si="125"/>
        <v>Upgradation of BC-9A &amp; BC-9C for converting 1000 mm to 1200 mm along with Gantry structure replacement</v>
      </c>
      <c r="C1093" s="29">
        <f t="shared" si="132"/>
        <v>0</v>
      </c>
      <c r="D1093" s="69" t="str">
        <f t="shared" si="132"/>
        <v>-</v>
      </c>
      <c r="E1093" s="28">
        <f t="shared" si="132"/>
        <v>12</v>
      </c>
      <c r="F1093" s="95">
        <f t="shared" si="127"/>
        <v>0</v>
      </c>
      <c r="G1093" s="95">
        <f t="shared" si="128"/>
        <v>0</v>
      </c>
      <c r="H1093" s="95">
        <f t="shared" si="129"/>
        <v>0</v>
      </c>
      <c r="I1093" s="94">
        <f>'F4.2'!V420</f>
        <v>0</v>
      </c>
      <c r="J1093" s="94">
        <f>'F4.2'!AP420</f>
        <v>0</v>
      </c>
      <c r="K1093" s="95"/>
      <c r="L1093" s="95"/>
      <c r="M1093" s="128">
        <f t="shared" si="130"/>
        <v>0</v>
      </c>
      <c r="N1093" s="95">
        <f t="shared" si="131"/>
        <v>0</v>
      </c>
    </row>
    <row r="1094" spans="1:14" ht="31.5" hidden="1" outlineLevel="1" x14ac:dyDescent="0.25">
      <c r="A1094" s="169">
        <f t="shared" si="126"/>
        <v>0</v>
      </c>
      <c r="B1094" s="169" t="str">
        <f t="shared" si="125"/>
        <v>Upgradation of Aerial Ropeway System 1 &amp; 2 &amp; BC-L1,L2 &amp; L3</v>
      </c>
      <c r="C1094" s="29">
        <f t="shared" si="132"/>
        <v>0</v>
      </c>
      <c r="D1094" s="69" t="str">
        <f t="shared" si="132"/>
        <v>-</v>
      </c>
      <c r="E1094" s="28">
        <f t="shared" si="132"/>
        <v>10</v>
      </c>
      <c r="F1094" s="95">
        <f t="shared" si="127"/>
        <v>0</v>
      </c>
      <c r="G1094" s="95">
        <f t="shared" si="128"/>
        <v>0</v>
      </c>
      <c r="H1094" s="95">
        <f t="shared" si="129"/>
        <v>0</v>
      </c>
      <c r="I1094" s="94">
        <f>'F4.2'!V421</f>
        <v>0</v>
      </c>
      <c r="J1094" s="94">
        <f>'F4.2'!AP421</f>
        <v>0</v>
      </c>
      <c r="K1094" s="95"/>
      <c r="L1094" s="95"/>
      <c r="M1094" s="128">
        <f t="shared" si="130"/>
        <v>0</v>
      </c>
      <c r="N1094" s="95">
        <f t="shared" si="131"/>
        <v>0</v>
      </c>
    </row>
    <row r="1095" spans="1:14" ht="31.5" hidden="1" outlineLevel="1" x14ac:dyDescent="0.25">
      <c r="A1095" s="169">
        <f t="shared" si="126"/>
        <v>0</v>
      </c>
      <c r="B1095" s="169" t="str">
        <f t="shared" si="125"/>
        <v>Upgradation of Junction Tower-1 Hopper and Bunkering Trippers</v>
      </c>
      <c r="C1095" s="29">
        <f t="shared" si="132"/>
        <v>0</v>
      </c>
      <c r="D1095" s="69" t="str">
        <f t="shared" si="132"/>
        <v>-</v>
      </c>
      <c r="E1095" s="28">
        <f t="shared" si="132"/>
        <v>5.5</v>
      </c>
      <c r="F1095" s="95">
        <f t="shared" si="127"/>
        <v>0</v>
      </c>
      <c r="G1095" s="95">
        <f t="shared" si="128"/>
        <v>0</v>
      </c>
      <c r="H1095" s="95">
        <f t="shared" si="129"/>
        <v>0</v>
      </c>
      <c r="I1095" s="94">
        <f>'F4.2'!V422</f>
        <v>0</v>
      </c>
      <c r="J1095" s="94">
        <f>'F4.2'!AP422</f>
        <v>0</v>
      </c>
      <c r="K1095" s="95"/>
      <c r="L1095" s="95"/>
      <c r="M1095" s="128">
        <f t="shared" si="130"/>
        <v>0</v>
      </c>
      <c r="N1095" s="95">
        <f t="shared" si="131"/>
        <v>0</v>
      </c>
    </row>
    <row r="1096" spans="1:14" ht="31.5" hidden="1" outlineLevel="1" x14ac:dyDescent="0.25">
      <c r="A1096" s="169">
        <f t="shared" si="126"/>
        <v>0</v>
      </c>
      <c r="B1096" s="169" t="str">
        <f t="shared" si="125"/>
        <v>Providing and Installation of Hopper Grills of Wagon Tippler-169 &amp; 170, Road Hopper, DT Ho[pper and DRCC Grills</v>
      </c>
      <c r="C1096" s="29">
        <f t="shared" si="132"/>
        <v>0</v>
      </c>
      <c r="D1096" s="69" t="str">
        <f t="shared" si="132"/>
        <v>-</v>
      </c>
      <c r="E1096" s="28">
        <f t="shared" si="132"/>
        <v>5.5</v>
      </c>
      <c r="F1096" s="95">
        <f t="shared" si="127"/>
        <v>0</v>
      </c>
      <c r="G1096" s="95">
        <f t="shared" si="128"/>
        <v>0</v>
      </c>
      <c r="H1096" s="95">
        <f t="shared" si="129"/>
        <v>0</v>
      </c>
      <c r="I1096" s="94">
        <f>'F4.2'!V423</f>
        <v>0</v>
      </c>
      <c r="J1096" s="94">
        <f>'F4.2'!AP423</f>
        <v>0</v>
      </c>
      <c r="K1096" s="95"/>
      <c r="L1096" s="95"/>
      <c r="M1096" s="128">
        <f t="shared" si="130"/>
        <v>0</v>
      </c>
      <c r="N1096" s="95">
        <f t="shared" si="131"/>
        <v>0</v>
      </c>
    </row>
    <row r="1097" spans="1:14" ht="31.5" hidden="1" outlineLevel="1" x14ac:dyDescent="0.25">
      <c r="A1097" s="25">
        <f t="shared" si="126"/>
        <v>3</v>
      </c>
      <c r="B1097" s="26" t="str">
        <f t="shared" si="125"/>
        <v>DPR for Bulldozer, Locomotives, Tunnel conveyors, Augur machines</v>
      </c>
      <c r="C1097" s="29">
        <f t="shared" si="132"/>
        <v>0</v>
      </c>
      <c r="D1097" s="69" t="str">
        <f t="shared" si="132"/>
        <v>-</v>
      </c>
      <c r="E1097" s="28">
        <f t="shared" si="132"/>
        <v>32</v>
      </c>
      <c r="F1097" s="95">
        <f t="shared" si="127"/>
        <v>0</v>
      </c>
      <c r="G1097" s="95">
        <f t="shared" si="128"/>
        <v>0</v>
      </c>
      <c r="H1097" s="95">
        <f t="shared" si="129"/>
        <v>0</v>
      </c>
      <c r="I1097" s="94">
        <f>'F4.2'!V424</f>
        <v>0</v>
      </c>
      <c r="J1097" s="94">
        <f>'F4.2'!AP424</f>
        <v>0</v>
      </c>
      <c r="K1097" s="95"/>
      <c r="L1097" s="95"/>
      <c r="M1097" s="128">
        <f t="shared" si="130"/>
        <v>0</v>
      </c>
      <c r="N1097" s="95">
        <f t="shared" si="131"/>
        <v>0</v>
      </c>
    </row>
    <row r="1098" spans="1:14" ht="15.75" hidden="1" outlineLevel="1" x14ac:dyDescent="0.25">
      <c r="A1098" s="169">
        <f t="shared" si="126"/>
        <v>0</v>
      </c>
      <c r="B1098" s="169" t="str">
        <f t="shared" si="125"/>
        <v>Procurement of 4 Numbers Bulldozers</v>
      </c>
      <c r="C1098" s="29">
        <f t="shared" si="132"/>
        <v>0</v>
      </c>
      <c r="D1098" s="69" t="str">
        <f t="shared" si="132"/>
        <v>-</v>
      </c>
      <c r="E1098" s="28">
        <f t="shared" si="132"/>
        <v>12</v>
      </c>
      <c r="F1098" s="95">
        <f t="shared" si="127"/>
        <v>0</v>
      </c>
      <c r="G1098" s="95">
        <f t="shared" si="128"/>
        <v>0</v>
      </c>
      <c r="H1098" s="95">
        <f t="shared" si="129"/>
        <v>0</v>
      </c>
      <c r="I1098" s="94">
        <f>'F4.2'!V425</f>
        <v>0</v>
      </c>
      <c r="J1098" s="94">
        <f>'F4.2'!AP425</f>
        <v>0</v>
      </c>
      <c r="K1098" s="95"/>
      <c r="L1098" s="95"/>
      <c r="M1098" s="128">
        <f t="shared" si="130"/>
        <v>0</v>
      </c>
      <c r="N1098" s="95">
        <f t="shared" si="131"/>
        <v>0</v>
      </c>
    </row>
    <row r="1099" spans="1:14" ht="15.75" hidden="1" outlineLevel="1" x14ac:dyDescent="0.25">
      <c r="A1099" s="169">
        <f t="shared" si="126"/>
        <v>0</v>
      </c>
      <c r="B1099" s="169" t="str">
        <f t="shared" si="125"/>
        <v>Procurement of 2 Numbers 800 HP Locomotives</v>
      </c>
      <c r="C1099" s="29">
        <f t="shared" si="132"/>
        <v>0</v>
      </c>
      <c r="D1099" s="69" t="str">
        <f t="shared" si="132"/>
        <v>-</v>
      </c>
      <c r="E1099" s="28">
        <f t="shared" si="132"/>
        <v>9</v>
      </c>
      <c r="F1099" s="95">
        <f t="shared" si="127"/>
        <v>0</v>
      </c>
      <c r="G1099" s="95">
        <f t="shared" si="128"/>
        <v>0</v>
      </c>
      <c r="H1099" s="95">
        <f t="shared" si="129"/>
        <v>0</v>
      </c>
      <c r="I1099" s="94">
        <f>'F4.2'!V426</f>
        <v>0</v>
      </c>
      <c r="J1099" s="94">
        <f>'F4.2'!AP426</f>
        <v>0</v>
      </c>
      <c r="K1099" s="95"/>
      <c r="L1099" s="95"/>
      <c r="M1099" s="128">
        <f t="shared" si="130"/>
        <v>0</v>
      </c>
      <c r="N1099" s="95">
        <f t="shared" si="131"/>
        <v>0</v>
      </c>
    </row>
    <row r="1100" spans="1:14" ht="31.5" hidden="1" outlineLevel="1" x14ac:dyDescent="0.25">
      <c r="A1100" s="169">
        <f t="shared" si="126"/>
        <v>0</v>
      </c>
      <c r="B1100" s="169" t="str">
        <f t="shared" si="125"/>
        <v>Upgradation of Tunnel conveyors BC-1AB, BC-4AB, BC-3, BC-5AB &amp; BC-21B</v>
      </c>
      <c r="C1100" s="29">
        <f t="shared" ref="C1100:E1119" si="133">C430</f>
        <v>0</v>
      </c>
      <c r="D1100" s="69" t="str">
        <f t="shared" si="133"/>
        <v>-</v>
      </c>
      <c r="E1100" s="28">
        <f t="shared" si="133"/>
        <v>5</v>
      </c>
      <c r="F1100" s="95">
        <f t="shared" si="127"/>
        <v>0</v>
      </c>
      <c r="G1100" s="95">
        <f t="shared" si="128"/>
        <v>0</v>
      </c>
      <c r="H1100" s="95">
        <f t="shared" si="129"/>
        <v>0</v>
      </c>
      <c r="I1100" s="94">
        <f>'F4.2'!V427</f>
        <v>0</v>
      </c>
      <c r="J1100" s="94">
        <f>'F4.2'!AP427</f>
        <v>0</v>
      </c>
      <c r="K1100" s="95"/>
      <c r="L1100" s="95"/>
      <c r="M1100" s="128">
        <f t="shared" si="130"/>
        <v>0</v>
      </c>
      <c r="N1100" s="95">
        <f t="shared" si="131"/>
        <v>0</v>
      </c>
    </row>
    <row r="1101" spans="1:14" ht="31.5" hidden="1" outlineLevel="1" x14ac:dyDescent="0.25">
      <c r="A1101" s="169">
        <f t="shared" si="126"/>
        <v>0</v>
      </c>
      <c r="B1101" s="169" t="str">
        <f t="shared" si="125"/>
        <v>Procurement of 4 Numbers Mobile Coal sampling Equipments (Augur Machines)</v>
      </c>
      <c r="C1101" s="29">
        <f t="shared" si="133"/>
        <v>0</v>
      </c>
      <c r="D1101" s="69" t="str">
        <f t="shared" si="133"/>
        <v>-</v>
      </c>
      <c r="E1101" s="28">
        <f t="shared" si="133"/>
        <v>6</v>
      </c>
      <c r="F1101" s="95">
        <f t="shared" si="127"/>
        <v>0</v>
      </c>
      <c r="G1101" s="95">
        <f t="shared" si="128"/>
        <v>0</v>
      </c>
      <c r="H1101" s="95">
        <f t="shared" si="129"/>
        <v>0</v>
      </c>
      <c r="I1101" s="94">
        <f>'F4.2'!V428</f>
        <v>0</v>
      </c>
      <c r="J1101" s="94">
        <f>'F4.2'!AP428</f>
        <v>0</v>
      </c>
      <c r="K1101" s="95"/>
      <c r="L1101" s="95"/>
      <c r="M1101" s="128">
        <f t="shared" si="130"/>
        <v>0</v>
      </c>
      <c r="N1101" s="95">
        <f t="shared" si="131"/>
        <v>0</v>
      </c>
    </row>
    <row r="1102" spans="1:14" ht="15.75" hidden="1" outlineLevel="1" x14ac:dyDescent="0.25">
      <c r="A1102" s="227">
        <f t="shared" si="126"/>
        <v>0</v>
      </c>
      <c r="B1102" s="227" t="str">
        <f t="shared" si="125"/>
        <v>Boiler Maintenance -II</v>
      </c>
      <c r="C1102" s="29">
        <f t="shared" si="133"/>
        <v>0</v>
      </c>
      <c r="D1102" s="69" t="str">
        <f t="shared" si="133"/>
        <v>-</v>
      </c>
      <c r="E1102" s="28">
        <f t="shared" si="133"/>
        <v>0</v>
      </c>
      <c r="F1102" s="95">
        <f t="shared" si="127"/>
        <v>0</v>
      </c>
      <c r="G1102" s="95">
        <f t="shared" si="128"/>
        <v>0</v>
      </c>
      <c r="H1102" s="95">
        <f t="shared" si="129"/>
        <v>0</v>
      </c>
      <c r="I1102" s="94">
        <f>'F4.2'!V429</f>
        <v>0</v>
      </c>
      <c r="J1102" s="94">
        <f>'F4.2'!AP429</f>
        <v>0</v>
      </c>
      <c r="K1102" s="95"/>
      <c r="L1102" s="95"/>
      <c r="M1102" s="128">
        <f t="shared" si="130"/>
        <v>0</v>
      </c>
      <c r="N1102" s="95">
        <f t="shared" si="131"/>
        <v>0</v>
      </c>
    </row>
    <row r="1103" spans="1:14" ht="31.5" hidden="1" outlineLevel="1" x14ac:dyDescent="0.25">
      <c r="A1103" s="25">
        <f t="shared" si="126"/>
        <v>1</v>
      </c>
      <c r="B1103" s="26" t="str">
        <f t="shared" si="125"/>
        <v xml:space="preserve">Up  Gradation of existing volumetric belt type coal feeders to gravimetric rotary weigh coal feeder of U-5 &amp; 6 at CSTPS </v>
      </c>
      <c r="C1103" s="29">
        <f t="shared" si="133"/>
        <v>0</v>
      </c>
      <c r="D1103" s="69" t="str">
        <f t="shared" si="133"/>
        <v>-</v>
      </c>
      <c r="E1103" s="28">
        <f t="shared" si="133"/>
        <v>85.69</v>
      </c>
      <c r="F1103" s="95">
        <f t="shared" si="127"/>
        <v>0</v>
      </c>
      <c r="G1103" s="95">
        <f t="shared" si="128"/>
        <v>0</v>
      </c>
      <c r="H1103" s="95">
        <f t="shared" si="129"/>
        <v>0</v>
      </c>
      <c r="I1103" s="94">
        <f>'F4.2'!V430</f>
        <v>0</v>
      </c>
      <c r="J1103" s="94">
        <f>'F4.2'!AP430</f>
        <v>0</v>
      </c>
      <c r="K1103" s="95"/>
      <c r="L1103" s="95"/>
      <c r="M1103" s="128">
        <f t="shared" si="130"/>
        <v>0</v>
      </c>
      <c r="N1103" s="95">
        <f t="shared" si="131"/>
        <v>0</v>
      </c>
    </row>
    <row r="1104" spans="1:14" ht="31.5" hidden="1" outlineLevel="1" x14ac:dyDescent="0.25">
      <c r="A1104" s="169">
        <f t="shared" si="126"/>
        <v>0</v>
      </c>
      <c r="B1104" s="169" t="str">
        <f t="shared" si="125"/>
        <v xml:space="preserve">Up  Gradation of existing volumetric belt type coal feeders to gravimetric rotary weigh coal feeder of U-5 &amp; 6 at CSTPS </v>
      </c>
      <c r="C1104" s="29">
        <f t="shared" si="133"/>
        <v>0</v>
      </c>
      <c r="D1104" s="69" t="str">
        <f t="shared" si="133"/>
        <v>-</v>
      </c>
      <c r="E1104" s="28">
        <f t="shared" si="133"/>
        <v>85.679999999999993</v>
      </c>
      <c r="F1104" s="95">
        <f t="shared" si="127"/>
        <v>0</v>
      </c>
      <c r="G1104" s="95">
        <f t="shared" si="128"/>
        <v>0</v>
      </c>
      <c r="H1104" s="95">
        <f t="shared" si="129"/>
        <v>0</v>
      </c>
      <c r="I1104" s="94">
        <f>'F4.2'!V431</f>
        <v>0</v>
      </c>
      <c r="J1104" s="94">
        <f>'F4.2'!AP431</f>
        <v>0</v>
      </c>
      <c r="K1104" s="95"/>
      <c r="L1104" s="95"/>
      <c r="M1104" s="128">
        <f t="shared" si="130"/>
        <v>0</v>
      </c>
      <c r="N1104" s="95">
        <f t="shared" si="131"/>
        <v>0</v>
      </c>
    </row>
    <row r="1105" spans="1:14" ht="63" hidden="1" outlineLevel="1" x14ac:dyDescent="0.25">
      <c r="A1105" s="25">
        <f t="shared" si="126"/>
        <v>2</v>
      </c>
      <c r="B1105" s="26" t="str">
        <f t="shared" si="125"/>
        <v>DPR for the Work of Modification of existing coal bunker and commissioning of bunker chute assembly with vibrating motor to avoid bunker mouth coal choke up for Unit 5 &amp;6 at CSTPS, Chandrapur.</v>
      </c>
      <c r="C1105" s="29">
        <f t="shared" si="133"/>
        <v>0</v>
      </c>
      <c r="D1105" s="69" t="str">
        <f t="shared" si="133"/>
        <v>-</v>
      </c>
      <c r="E1105" s="28">
        <f t="shared" si="133"/>
        <v>32.28</v>
      </c>
      <c r="F1105" s="95">
        <f t="shared" si="127"/>
        <v>0</v>
      </c>
      <c r="G1105" s="95">
        <f t="shared" si="128"/>
        <v>0</v>
      </c>
      <c r="H1105" s="95">
        <f t="shared" si="129"/>
        <v>0</v>
      </c>
      <c r="I1105" s="94">
        <f>'F4.2'!V432</f>
        <v>0</v>
      </c>
      <c r="J1105" s="94">
        <f>'F4.2'!AP432</f>
        <v>0</v>
      </c>
      <c r="K1105" s="95"/>
      <c r="L1105" s="95"/>
      <c r="M1105" s="128">
        <f t="shared" si="130"/>
        <v>0</v>
      </c>
      <c r="N1105" s="95">
        <f t="shared" si="131"/>
        <v>0</v>
      </c>
    </row>
    <row r="1106" spans="1:14" ht="63" hidden="1" outlineLevel="1" x14ac:dyDescent="0.25">
      <c r="A1106" s="169">
        <f t="shared" si="126"/>
        <v>0</v>
      </c>
      <c r="B1106" s="169" t="str">
        <f t="shared" si="125"/>
        <v>DPR for the Work of Modification of existing coal bunker and commissioning of bunker chute assembly with vibrating motor to avoid bunker mouth coal choke up for Unit 5 &amp;6 at CSTPS, Chandrapur.</v>
      </c>
      <c r="C1106" s="29">
        <f t="shared" si="133"/>
        <v>0</v>
      </c>
      <c r="D1106" s="69" t="str">
        <f t="shared" si="133"/>
        <v>-</v>
      </c>
      <c r="E1106" s="28">
        <f t="shared" si="133"/>
        <v>32.28</v>
      </c>
      <c r="F1106" s="95">
        <f t="shared" si="127"/>
        <v>0</v>
      </c>
      <c r="G1106" s="95">
        <f t="shared" si="128"/>
        <v>0</v>
      </c>
      <c r="H1106" s="95">
        <f t="shared" si="129"/>
        <v>0</v>
      </c>
      <c r="I1106" s="94">
        <f>'F4.2'!V433</f>
        <v>0</v>
      </c>
      <c r="J1106" s="94">
        <f>'F4.2'!AP433</f>
        <v>0</v>
      </c>
      <c r="K1106" s="95"/>
      <c r="L1106" s="95"/>
      <c r="M1106" s="128">
        <f t="shared" si="130"/>
        <v>0</v>
      </c>
      <c r="N1106" s="95">
        <f t="shared" si="131"/>
        <v>0</v>
      </c>
    </row>
    <row r="1107" spans="1:14" ht="31.5" hidden="1" outlineLevel="1" x14ac:dyDescent="0.25">
      <c r="A1107" s="25">
        <f t="shared" si="126"/>
        <v>3</v>
      </c>
      <c r="B1107" s="26" t="str">
        <f t="shared" si="125"/>
        <v>DPR for  Supply &amp; Replacment of Boiler Thermal Insulation Unit 5 &amp;6, 7 at CSTPS, Chandrapur.</v>
      </c>
      <c r="C1107" s="29">
        <f t="shared" si="133"/>
        <v>0</v>
      </c>
      <c r="D1107" s="69" t="str">
        <f t="shared" si="133"/>
        <v>-</v>
      </c>
      <c r="E1107" s="28">
        <f t="shared" si="133"/>
        <v>30</v>
      </c>
      <c r="F1107" s="95">
        <f t="shared" si="127"/>
        <v>0</v>
      </c>
      <c r="G1107" s="95">
        <f t="shared" si="128"/>
        <v>0</v>
      </c>
      <c r="H1107" s="95">
        <f t="shared" si="129"/>
        <v>0</v>
      </c>
      <c r="I1107" s="94">
        <f>'F4.2'!V434</f>
        <v>0</v>
      </c>
      <c r="J1107" s="94">
        <f>'F4.2'!AP434</f>
        <v>0</v>
      </c>
      <c r="K1107" s="95"/>
      <c r="L1107" s="95"/>
      <c r="M1107" s="128">
        <f t="shared" si="130"/>
        <v>0</v>
      </c>
      <c r="N1107" s="95">
        <f t="shared" si="131"/>
        <v>0</v>
      </c>
    </row>
    <row r="1108" spans="1:14" ht="31.5" hidden="1" outlineLevel="1" x14ac:dyDescent="0.25">
      <c r="A1108" s="169">
        <f t="shared" si="126"/>
        <v>0</v>
      </c>
      <c r="B1108" s="169" t="str">
        <f t="shared" si="125"/>
        <v>DPR for  Supply &amp; Replacment of Boiler Thermal Insulation Unit 5 &amp;6, 7 at CSTPS, Chandrapur.</v>
      </c>
      <c r="C1108" s="29">
        <f t="shared" si="133"/>
        <v>0</v>
      </c>
      <c r="D1108" s="69" t="str">
        <f t="shared" si="133"/>
        <v>-</v>
      </c>
      <c r="E1108" s="28">
        <f t="shared" si="133"/>
        <v>30</v>
      </c>
      <c r="F1108" s="95">
        <f t="shared" si="127"/>
        <v>0</v>
      </c>
      <c r="G1108" s="95">
        <f t="shared" si="128"/>
        <v>0</v>
      </c>
      <c r="H1108" s="95">
        <f t="shared" si="129"/>
        <v>0</v>
      </c>
      <c r="I1108" s="94">
        <f>'F4.2'!V435</f>
        <v>0</v>
      </c>
      <c r="J1108" s="94">
        <f>'F4.2'!AP435</f>
        <v>0</v>
      </c>
      <c r="K1108" s="95"/>
      <c r="L1108" s="95"/>
      <c r="M1108" s="128">
        <f t="shared" si="130"/>
        <v>0</v>
      </c>
      <c r="N1108" s="95">
        <f t="shared" si="131"/>
        <v>0</v>
      </c>
    </row>
    <row r="1109" spans="1:14" ht="78.75" hidden="1" outlineLevel="1" x14ac:dyDescent="0.25">
      <c r="A1109" s="25">
        <f t="shared" si="126"/>
        <v>4</v>
      </c>
      <c r="B1109" s="26" t="str">
        <f t="shared" si="125"/>
        <v>Detailed Project Report for Manufacturing, supply and application of wear resistance liners for Coal Mill XRP-1043 and Procurement of Complete Gear box for Coal Mill XRP-1043, ID Fan impeller and sub assembly for Unit 5 &amp; 6 At CSTPS, Chandrapur.</v>
      </c>
      <c r="C1109" s="29">
        <f t="shared" si="133"/>
        <v>0</v>
      </c>
      <c r="D1109" s="69" t="str">
        <f t="shared" si="133"/>
        <v>-</v>
      </c>
      <c r="E1109" s="28">
        <f t="shared" si="133"/>
        <v>25</v>
      </c>
      <c r="F1109" s="95">
        <f t="shared" si="127"/>
        <v>0</v>
      </c>
      <c r="G1109" s="95">
        <f t="shared" si="128"/>
        <v>0</v>
      </c>
      <c r="H1109" s="95">
        <f t="shared" si="129"/>
        <v>0</v>
      </c>
      <c r="I1109" s="94">
        <f>'F4.2'!V436</f>
        <v>0</v>
      </c>
      <c r="J1109" s="94">
        <f>'F4.2'!AP436</f>
        <v>0</v>
      </c>
      <c r="K1109" s="95"/>
      <c r="L1109" s="95"/>
      <c r="M1109" s="128">
        <f t="shared" si="130"/>
        <v>0</v>
      </c>
      <c r="N1109" s="95">
        <f t="shared" si="131"/>
        <v>0</v>
      </c>
    </row>
    <row r="1110" spans="1:14" ht="78.75" hidden="1" outlineLevel="1" x14ac:dyDescent="0.25">
      <c r="A1110" s="169">
        <f t="shared" si="126"/>
        <v>0</v>
      </c>
      <c r="B1110" s="169" t="str">
        <f t="shared" si="125"/>
        <v>Detailed Project Report for Manufacturing, supply and application of wear resistance liners for Coal Mill XRP-1043 and Procurement of Complete Gear box for Coal Mill XRP-1043, ID Fan impeller and sub assembly for Unit 5 &amp; 6 At CSTPS, Chandrapur.</v>
      </c>
      <c r="C1110" s="29">
        <f t="shared" si="133"/>
        <v>0</v>
      </c>
      <c r="D1110" s="69" t="str">
        <f t="shared" si="133"/>
        <v>-</v>
      </c>
      <c r="E1110" s="28">
        <f t="shared" si="133"/>
        <v>25</v>
      </c>
      <c r="F1110" s="95">
        <f t="shared" si="127"/>
        <v>0</v>
      </c>
      <c r="G1110" s="95">
        <f t="shared" si="128"/>
        <v>0</v>
      </c>
      <c r="H1110" s="95">
        <f t="shared" si="129"/>
        <v>0</v>
      </c>
      <c r="I1110" s="94">
        <f>'F4.2'!V437</f>
        <v>0</v>
      </c>
      <c r="J1110" s="94">
        <f>'F4.2'!AP437</f>
        <v>0</v>
      </c>
      <c r="K1110" s="95"/>
      <c r="L1110" s="95"/>
      <c r="M1110" s="128">
        <f t="shared" si="130"/>
        <v>0</v>
      </c>
      <c r="N1110" s="95">
        <f t="shared" si="131"/>
        <v>0</v>
      </c>
    </row>
    <row r="1111" spans="1:14" ht="31.5" hidden="1" outlineLevel="1" x14ac:dyDescent="0.25">
      <c r="A1111" s="25">
        <f t="shared" si="126"/>
        <v>5</v>
      </c>
      <c r="B1111" s="26" t="str">
        <f t="shared" si="125"/>
        <v>DPR for Modification and Restoration of Eco. outlet to ESP inlet duct of Unit -6 (500MW) CSTPS, Chandrapur .</v>
      </c>
      <c r="C1111" s="29">
        <f t="shared" si="133"/>
        <v>0</v>
      </c>
      <c r="D1111" s="69" t="str">
        <f t="shared" si="133"/>
        <v>-</v>
      </c>
      <c r="E1111" s="28">
        <f t="shared" si="133"/>
        <v>25</v>
      </c>
      <c r="F1111" s="95">
        <f t="shared" si="127"/>
        <v>0</v>
      </c>
      <c r="G1111" s="95">
        <f t="shared" si="128"/>
        <v>0</v>
      </c>
      <c r="H1111" s="95">
        <f t="shared" si="129"/>
        <v>0</v>
      </c>
      <c r="I1111" s="94">
        <f>'F4.2'!V438</f>
        <v>0</v>
      </c>
      <c r="J1111" s="94">
        <f>'F4.2'!AP438</f>
        <v>0</v>
      </c>
      <c r="K1111" s="95"/>
      <c r="L1111" s="95"/>
      <c r="M1111" s="128">
        <f t="shared" si="130"/>
        <v>0</v>
      </c>
      <c r="N1111" s="95">
        <f t="shared" si="131"/>
        <v>0</v>
      </c>
    </row>
    <row r="1112" spans="1:14" ht="31.5" hidden="1" outlineLevel="1" x14ac:dyDescent="0.25">
      <c r="A1112" s="169">
        <f t="shared" si="126"/>
        <v>0</v>
      </c>
      <c r="B1112" s="169" t="str">
        <f t="shared" si="125"/>
        <v>DPR for Modification and Restoration of Eco. outlet to ESP inlet duct of Unit -6 (500MW) CSTPS, Chandrapur .</v>
      </c>
      <c r="C1112" s="29">
        <f t="shared" si="133"/>
        <v>0</v>
      </c>
      <c r="D1112" s="69" t="str">
        <f t="shared" si="133"/>
        <v>-</v>
      </c>
      <c r="E1112" s="28">
        <f t="shared" si="133"/>
        <v>25</v>
      </c>
      <c r="F1112" s="95">
        <f t="shared" si="127"/>
        <v>0</v>
      </c>
      <c r="G1112" s="95">
        <f t="shared" si="128"/>
        <v>0</v>
      </c>
      <c r="H1112" s="95">
        <f t="shared" si="129"/>
        <v>0</v>
      </c>
      <c r="I1112" s="94">
        <f>'F4.2'!V439</f>
        <v>0</v>
      </c>
      <c r="J1112" s="94">
        <f>'F4.2'!AP439</f>
        <v>0</v>
      </c>
      <c r="K1112" s="95"/>
      <c r="L1112" s="95"/>
      <c r="M1112" s="128">
        <f t="shared" si="130"/>
        <v>0</v>
      </c>
      <c r="N1112" s="95">
        <f t="shared" si="131"/>
        <v>0</v>
      </c>
    </row>
    <row r="1113" spans="1:14" ht="110.25" hidden="1" outlineLevel="1" x14ac:dyDescent="0.25">
      <c r="A1113" s="25">
        <f t="shared" si="126"/>
        <v>6</v>
      </c>
      <c r="B1113" s="26" t="str">
        <f t="shared" si="125"/>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113" s="29">
        <f t="shared" si="133"/>
        <v>0</v>
      </c>
      <c r="D1113" s="69" t="str">
        <f t="shared" si="133"/>
        <v>-</v>
      </c>
      <c r="E1113" s="28">
        <f t="shared" si="133"/>
        <v>40</v>
      </c>
      <c r="F1113" s="95">
        <f t="shared" si="127"/>
        <v>0</v>
      </c>
      <c r="G1113" s="95">
        <f t="shared" si="128"/>
        <v>0</v>
      </c>
      <c r="H1113" s="95">
        <f t="shared" si="129"/>
        <v>0</v>
      </c>
      <c r="I1113" s="94">
        <f>'F4.2'!V440</f>
        <v>0</v>
      </c>
      <c r="J1113" s="94">
        <f>'F4.2'!AP440</f>
        <v>0</v>
      </c>
      <c r="K1113" s="95"/>
      <c r="L1113" s="95"/>
      <c r="M1113" s="128">
        <f t="shared" si="130"/>
        <v>0</v>
      </c>
      <c r="N1113" s="95">
        <f t="shared" si="131"/>
        <v>0</v>
      </c>
    </row>
    <row r="1114" spans="1:14" ht="110.25" hidden="1" outlineLevel="1" x14ac:dyDescent="0.25">
      <c r="A1114" s="169">
        <f t="shared" si="126"/>
        <v>0</v>
      </c>
      <c r="B1114" s="169" t="str">
        <f t="shared" si="125"/>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114" s="29">
        <f t="shared" si="133"/>
        <v>0</v>
      </c>
      <c r="D1114" s="69" t="str">
        <f t="shared" si="133"/>
        <v>-</v>
      </c>
      <c r="E1114" s="28">
        <f t="shared" si="133"/>
        <v>40</v>
      </c>
      <c r="F1114" s="95">
        <f t="shared" si="127"/>
        <v>0</v>
      </c>
      <c r="G1114" s="95">
        <f t="shared" si="128"/>
        <v>0</v>
      </c>
      <c r="H1114" s="95">
        <f t="shared" si="129"/>
        <v>0</v>
      </c>
      <c r="I1114" s="94">
        <f>'F4.2'!V441</f>
        <v>0</v>
      </c>
      <c r="J1114" s="94">
        <f>'F4.2'!AP441</f>
        <v>0</v>
      </c>
      <c r="K1114" s="95"/>
      <c r="L1114" s="95"/>
      <c r="M1114" s="128">
        <f t="shared" si="130"/>
        <v>0</v>
      </c>
      <c r="N1114" s="95">
        <f t="shared" si="131"/>
        <v>0</v>
      </c>
    </row>
    <row r="1115" spans="1:14" ht="47.25" hidden="1" outlineLevel="1" x14ac:dyDescent="0.25">
      <c r="A1115" s="25">
        <f t="shared" si="126"/>
        <v>7</v>
      </c>
      <c r="B1115" s="26" t="str">
        <f t="shared" si="125"/>
        <v>DPR for Supply &amp; Replacement of Divisional Panels in Boiler Unit 5,6 &amp; 7 and Economizer upper coil assembly in Unit 5 &amp; 6 CSTPS, Chandrapur.</v>
      </c>
      <c r="C1115" s="29">
        <f t="shared" si="133"/>
        <v>0</v>
      </c>
      <c r="D1115" s="69" t="str">
        <f t="shared" si="133"/>
        <v>-</v>
      </c>
      <c r="E1115" s="28">
        <f t="shared" si="133"/>
        <v>40</v>
      </c>
      <c r="F1115" s="95">
        <f t="shared" si="127"/>
        <v>0</v>
      </c>
      <c r="G1115" s="95">
        <f t="shared" si="128"/>
        <v>0</v>
      </c>
      <c r="H1115" s="95">
        <f t="shared" si="129"/>
        <v>0</v>
      </c>
      <c r="I1115" s="94">
        <f>'F4.2'!V442</f>
        <v>0</v>
      </c>
      <c r="J1115" s="94">
        <f>'F4.2'!AP442</f>
        <v>0</v>
      </c>
      <c r="K1115" s="95"/>
      <c r="L1115" s="95"/>
      <c r="M1115" s="128">
        <f t="shared" si="130"/>
        <v>0</v>
      </c>
      <c r="N1115" s="95">
        <f t="shared" si="131"/>
        <v>0</v>
      </c>
    </row>
    <row r="1116" spans="1:14" ht="47.25" hidden="1" outlineLevel="1" x14ac:dyDescent="0.25">
      <c r="A1116" s="169">
        <f t="shared" si="126"/>
        <v>0</v>
      </c>
      <c r="B1116" s="169" t="str">
        <f t="shared" si="125"/>
        <v>DPR for Supply &amp; Replacement of Divisional Panels in Boiler Unit 5,6 &amp; 7 and Economizer upper coil assembly in Unit 5 &amp; 6 CSTPS, Chandrapur.</v>
      </c>
      <c r="C1116" s="29">
        <f t="shared" si="133"/>
        <v>0</v>
      </c>
      <c r="D1116" s="69" t="str">
        <f t="shared" si="133"/>
        <v>-</v>
      </c>
      <c r="E1116" s="28">
        <f t="shared" si="133"/>
        <v>40</v>
      </c>
      <c r="F1116" s="95">
        <f t="shared" si="127"/>
        <v>0</v>
      </c>
      <c r="G1116" s="95">
        <f t="shared" si="128"/>
        <v>0</v>
      </c>
      <c r="H1116" s="95">
        <f t="shared" si="129"/>
        <v>0</v>
      </c>
      <c r="I1116" s="94">
        <f>'F4.2'!V443</f>
        <v>0</v>
      </c>
      <c r="J1116" s="94">
        <f>'F4.2'!AP443</f>
        <v>0</v>
      </c>
      <c r="K1116" s="95"/>
      <c r="L1116" s="95"/>
      <c r="M1116" s="128">
        <f t="shared" si="130"/>
        <v>0</v>
      </c>
      <c r="N1116" s="95">
        <f t="shared" si="131"/>
        <v>0</v>
      </c>
    </row>
    <row r="1117" spans="1:14" ht="63" hidden="1" outlineLevel="1" x14ac:dyDescent="0.25">
      <c r="A1117" s="25">
        <f t="shared" si="126"/>
        <v>8</v>
      </c>
      <c r="B1117" s="26" t="str">
        <f t="shared" si="125"/>
        <v>DPR for the Supply &amp; Replacement of Platen Superheater, Front Reheater in Unit-7 and Economizer middle &amp; Economizer lower coil assembly in Unit 5 &amp; 6 CSTPS, Chandrapur.</v>
      </c>
      <c r="C1117" s="29">
        <f t="shared" si="133"/>
        <v>0</v>
      </c>
      <c r="D1117" s="69" t="str">
        <f t="shared" si="133"/>
        <v>-</v>
      </c>
      <c r="E1117" s="28">
        <f t="shared" si="133"/>
        <v>52</v>
      </c>
      <c r="F1117" s="95">
        <f t="shared" si="127"/>
        <v>0</v>
      </c>
      <c r="G1117" s="95">
        <f t="shared" si="128"/>
        <v>0</v>
      </c>
      <c r="H1117" s="95">
        <f t="shared" si="129"/>
        <v>0</v>
      </c>
      <c r="I1117" s="94">
        <f>'F4.2'!V444</f>
        <v>0</v>
      </c>
      <c r="J1117" s="94">
        <f>'F4.2'!AP444</f>
        <v>0</v>
      </c>
      <c r="K1117" s="95"/>
      <c r="L1117" s="95"/>
      <c r="M1117" s="128">
        <f t="shared" si="130"/>
        <v>0</v>
      </c>
      <c r="N1117" s="95">
        <f t="shared" si="131"/>
        <v>0</v>
      </c>
    </row>
    <row r="1118" spans="1:14" ht="63" hidden="1" outlineLevel="1" x14ac:dyDescent="0.25">
      <c r="A1118" s="169">
        <f t="shared" si="126"/>
        <v>0</v>
      </c>
      <c r="B1118" s="169" t="str">
        <f t="shared" si="125"/>
        <v>DPR for the Supply &amp; Replacement of Platen Superheater, Front Reheater in Unit-7 and Economizer middle &amp; Economizer lower coil assembly in Unit 5 &amp; 6 CSTPS, Chandrapur.</v>
      </c>
      <c r="C1118" s="29">
        <f t="shared" si="133"/>
        <v>0</v>
      </c>
      <c r="D1118" s="69" t="str">
        <f t="shared" si="133"/>
        <v>-</v>
      </c>
      <c r="E1118" s="28">
        <f t="shared" si="133"/>
        <v>52</v>
      </c>
      <c r="F1118" s="95">
        <f t="shared" si="127"/>
        <v>0</v>
      </c>
      <c r="G1118" s="95">
        <f t="shared" si="128"/>
        <v>0</v>
      </c>
      <c r="H1118" s="95">
        <f t="shared" si="129"/>
        <v>0</v>
      </c>
      <c r="I1118" s="94">
        <f>'F4.2'!V445</f>
        <v>0</v>
      </c>
      <c r="J1118" s="94">
        <f>'F4.2'!AP445</f>
        <v>0</v>
      </c>
      <c r="K1118" s="95"/>
      <c r="L1118" s="95"/>
      <c r="M1118" s="128">
        <f t="shared" si="130"/>
        <v>0</v>
      </c>
      <c r="N1118" s="95">
        <f t="shared" si="131"/>
        <v>0</v>
      </c>
    </row>
    <row r="1119" spans="1:14" ht="47.25" hidden="1" outlineLevel="1" x14ac:dyDescent="0.25">
      <c r="A1119" s="25">
        <f t="shared" si="126"/>
        <v>9</v>
      </c>
      <c r="B1119" s="26" t="str">
        <f t="shared" si="125"/>
        <v>DPR for the Supply &amp; Replacement of Front &amp; Rear Reheater coil assemblies and LTSH terminal tube assembly in Boiler Unit 5 &amp; 6</v>
      </c>
      <c r="C1119" s="29">
        <f t="shared" si="133"/>
        <v>0</v>
      </c>
      <c r="D1119" s="69" t="str">
        <f t="shared" si="133"/>
        <v>-</v>
      </c>
      <c r="E1119" s="28">
        <f t="shared" si="133"/>
        <v>30</v>
      </c>
      <c r="F1119" s="95">
        <f t="shared" si="127"/>
        <v>0</v>
      </c>
      <c r="G1119" s="95">
        <f t="shared" si="128"/>
        <v>0</v>
      </c>
      <c r="H1119" s="95">
        <f t="shared" si="129"/>
        <v>0</v>
      </c>
      <c r="I1119" s="94">
        <f>'F4.2'!V446</f>
        <v>0</v>
      </c>
      <c r="J1119" s="94">
        <f>'F4.2'!AP446</f>
        <v>0</v>
      </c>
      <c r="K1119" s="95"/>
      <c r="L1119" s="95"/>
      <c r="M1119" s="128">
        <f t="shared" si="130"/>
        <v>0</v>
      </c>
      <c r="N1119" s="95">
        <f t="shared" si="131"/>
        <v>0</v>
      </c>
    </row>
    <row r="1120" spans="1:14" ht="47.25" hidden="1" outlineLevel="1" x14ac:dyDescent="0.25">
      <c r="A1120" s="169">
        <f t="shared" si="126"/>
        <v>0</v>
      </c>
      <c r="B1120" s="169" t="str">
        <f t="shared" si="125"/>
        <v xml:space="preserve">DPR for the Supply &amp; Replacement of Front &amp; Rear Reheater coil assemblies and LTSH terminal tube assembly in Boiler Unit 5 &amp; 6 . </v>
      </c>
      <c r="C1120" s="29">
        <f t="shared" ref="C1120:E1139" si="134">C450</f>
        <v>0</v>
      </c>
      <c r="D1120" s="69" t="str">
        <f t="shared" si="134"/>
        <v>-</v>
      </c>
      <c r="E1120" s="28">
        <f t="shared" si="134"/>
        <v>30</v>
      </c>
      <c r="F1120" s="95">
        <f t="shared" si="127"/>
        <v>0</v>
      </c>
      <c r="G1120" s="95">
        <f t="shared" si="128"/>
        <v>0</v>
      </c>
      <c r="H1120" s="95">
        <f t="shared" si="129"/>
        <v>0</v>
      </c>
      <c r="I1120" s="94">
        <f>'F4.2'!V447</f>
        <v>0</v>
      </c>
      <c r="J1120" s="94">
        <f>'F4.2'!AP447</f>
        <v>0</v>
      </c>
      <c r="K1120" s="95"/>
      <c r="L1120" s="95"/>
      <c r="M1120" s="128">
        <f t="shared" si="130"/>
        <v>0</v>
      </c>
      <c r="N1120" s="95">
        <f t="shared" si="131"/>
        <v>0</v>
      </c>
    </row>
    <row r="1121" spans="1:14" ht="47.25" hidden="1" outlineLevel="1" x14ac:dyDescent="0.25">
      <c r="A1121" s="25">
        <f t="shared" si="126"/>
        <v>10</v>
      </c>
      <c r="B1121" s="26" t="str">
        <f t="shared" si="125"/>
        <v>DPR For Coal Mill Performance Improvement and Life Enhancement of BHEL Make XRP-1043 Coal Mills in Unit 5 &amp; 6 At CSTPS, Chandrapur.</v>
      </c>
      <c r="C1121" s="29">
        <f t="shared" si="134"/>
        <v>0</v>
      </c>
      <c r="D1121" s="69" t="str">
        <f t="shared" si="134"/>
        <v>-</v>
      </c>
      <c r="E1121" s="28">
        <f t="shared" si="134"/>
        <v>52.62</v>
      </c>
      <c r="F1121" s="95">
        <f t="shared" si="127"/>
        <v>0</v>
      </c>
      <c r="G1121" s="95">
        <f t="shared" si="128"/>
        <v>0</v>
      </c>
      <c r="H1121" s="95">
        <f t="shared" si="129"/>
        <v>0</v>
      </c>
      <c r="I1121" s="94">
        <f>'F4.2'!V448</f>
        <v>0</v>
      </c>
      <c r="J1121" s="94">
        <f>'F4.2'!AP448</f>
        <v>0</v>
      </c>
      <c r="K1121" s="95"/>
      <c r="L1121" s="95"/>
      <c r="M1121" s="128">
        <f t="shared" si="130"/>
        <v>0</v>
      </c>
      <c r="N1121" s="95">
        <f t="shared" si="131"/>
        <v>0</v>
      </c>
    </row>
    <row r="1122" spans="1:14" ht="47.25" hidden="1" outlineLevel="1" x14ac:dyDescent="0.25">
      <c r="A1122" s="169">
        <f t="shared" si="126"/>
        <v>0</v>
      </c>
      <c r="B1122" s="169" t="str">
        <f t="shared" si="125"/>
        <v>DPR For Coal Mill Performance Improvement and Life Enhancement of BHEL Make XRP-1043 Coal Mills in Unit 5 &amp; 6 At CSTPS, Chandrapur.</v>
      </c>
      <c r="C1122" s="29">
        <f t="shared" si="134"/>
        <v>0</v>
      </c>
      <c r="D1122" s="69" t="str">
        <f t="shared" si="134"/>
        <v>-</v>
      </c>
      <c r="E1122" s="28">
        <f t="shared" si="134"/>
        <v>52.62</v>
      </c>
      <c r="F1122" s="95">
        <f t="shared" si="127"/>
        <v>0</v>
      </c>
      <c r="G1122" s="95">
        <f t="shared" si="128"/>
        <v>0</v>
      </c>
      <c r="H1122" s="95">
        <f t="shared" si="129"/>
        <v>0</v>
      </c>
      <c r="I1122" s="94">
        <f>'F4.2'!V449</f>
        <v>0</v>
      </c>
      <c r="J1122" s="94">
        <f>'F4.2'!AP449</f>
        <v>0</v>
      </c>
      <c r="K1122" s="95"/>
      <c r="L1122" s="95"/>
      <c r="M1122" s="128">
        <f t="shared" si="130"/>
        <v>0</v>
      </c>
      <c r="N1122" s="95">
        <f t="shared" si="131"/>
        <v>0</v>
      </c>
    </row>
    <row r="1123" spans="1:14" ht="15.75" hidden="1" outlineLevel="1" x14ac:dyDescent="0.25">
      <c r="A1123" s="227">
        <f t="shared" si="126"/>
        <v>0</v>
      </c>
      <c r="B1123" s="227" t="str">
        <f t="shared" si="125"/>
        <v>Turbine Maintenance-II</v>
      </c>
      <c r="C1123" s="29">
        <f t="shared" si="134"/>
        <v>0</v>
      </c>
      <c r="D1123" s="69" t="str">
        <f t="shared" si="134"/>
        <v>-</v>
      </c>
      <c r="E1123" s="28">
        <f t="shared" si="134"/>
        <v>0</v>
      </c>
      <c r="F1123" s="95">
        <f t="shared" si="127"/>
        <v>0</v>
      </c>
      <c r="G1123" s="95">
        <f t="shared" si="128"/>
        <v>0</v>
      </c>
      <c r="H1123" s="95">
        <f t="shared" si="129"/>
        <v>0</v>
      </c>
      <c r="I1123" s="94">
        <f>'F4.2'!V450</f>
        <v>0</v>
      </c>
      <c r="J1123" s="94">
        <f>'F4.2'!AP450</f>
        <v>0</v>
      </c>
      <c r="K1123" s="95"/>
      <c r="L1123" s="95"/>
      <c r="M1123" s="128">
        <f t="shared" si="130"/>
        <v>0</v>
      </c>
      <c r="N1123" s="95">
        <f t="shared" si="131"/>
        <v>0</v>
      </c>
    </row>
    <row r="1124" spans="1:14" ht="63" hidden="1" outlineLevel="1" x14ac:dyDescent="0.25">
      <c r="A1124" s="25">
        <f t="shared" si="126"/>
        <v>1</v>
      </c>
      <c r="B1124" s="26" t="str">
        <f t="shared" si="125"/>
        <v>Post facto DPR for "Urgent restoration and Life Enhancement of Unit#5 500 MW BHEL make Turbo Generator for prolonged efficient operation at Stage-III CSTPS Chandrapur"</v>
      </c>
      <c r="C1124" s="184">
        <f t="shared" si="134"/>
        <v>0</v>
      </c>
      <c r="D1124" s="69" t="str">
        <f t="shared" si="134"/>
        <v>-</v>
      </c>
      <c r="E1124" s="28">
        <f t="shared" si="134"/>
        <v>25.42</v>
      </c>
      <c r="F1124" s="95">
        <f t="shared" si="127"/>
        <v>0</v>
      </c>
      <c r="G1124" s="95">
        <f t="shared" si="128"/>
        <v>0</v>
      </c>
      <c r="H1124" s="95">
        <f t="shared" si="129"/>
        <v>0</v>
      </c>
      <c r="I1124" s="94">
        <f>'F4.2'!V451</f>
        <v>0</v>
      </c>
      <c r="J1124" s="94">
        <f>'F4.2'!AP451</f>
        <v>0</v>
      </c>
      <c r="K1124" s="95"/>
      <c r="L1124" s="95"/>
      <c r="M1124" s="128">
        <f t="shared" si="130"/>
        <v>0</v>
      </c>
      <c r="N1124" s="95">
        <f t="shared" si="131"/>
        <v>0</v>
      </c>
    </row>
    <row r="1125" spans="1:14" ht="47.25" hidden="1" outlineLevel="1" x14ac:dyDescent="0.25">
      <c r="A1125" s="169">
        <f t="shared" si="126"/>
        <v>0</v>
      </c>
      <c r="B1125" s="169" t="str">
        <f t="shared" si="125"/>
        <v>Post facto DPR for "Urgent restoration and Life Enhancement of Unit#5 500 MW BHEL make Turbo Generator for prolonged efficient operation at Stage-III CSTPS Chandrapur"</v>
      </c>
      <c r="C1125" s="184">
        <f t="shared" si="134"/>
        <v>0</v>
      </c>
      <c r="D1125" s="69" t="str">
        <f t="shared" si="134"/>
        <v>-</v>
      </c>
      <c r="E1125" s="28">
        <f t="shared" si="134"/>
        <v>25.42</v>
      </c>
      <c r="F1125" s="95">
        <f t="shared" si="127"/>
        <v>0</v>
      </c>
      <c r="G1125" s="95">
        <f t="shared" si="128"/>
        <v>0</v>
      </c>
      <c r="H1125" s="95">
        <f t="shared" si="129"/>
        <v>0</v>
      </c>
      <c r="I1125" s="94">
        <f>'F4.2'!V452</f>
        <v>0</v>
      </c>
      <c r="J1125" s="94">
        <f>'F4.2'!AP452</f>
        <v>0</v>
      </c>
      <c r="K1125" s="95"/>
      <c r="L1125" s="95"/>
      <c r="M1125" s="128">
        <f t="shared" si="130"/>
        <v>0</v>
      </c>
      <c r="N1125" s="95">
        <f t="shared" si="131"/>
        <v>0</v>
      </c>
    </row>
    <row r="1126" spans="1:14" ht="31.5" hidden="1" outlineLevel="1" x14ac:dyDescent="0.25">
      <c r="A1126" s="25">
        <f t="shared" si="126"/>
        <v>2</v>
      </c>
      <c r="B1126" s="26" t="str">
        <f t="shared" ref="B1126:B1189" si="135">B456</f>
        <v>Upgradation and modernization scheme for Air Washer system installed in U-5 &amp; 6, CSTPS, Chandrapur</v>
      </c>
      <c r="C1126" s="29">
        <f t="shared" si="134"/>
        <v>0</v>
      </c>
      <c r="D1126" s="69" t="str">
        <f t="shared" si="134"/>
        <v>-</v>
      </c>
      <c r="E1126" s="28">
        <f t="shared" si="134"/>
        <v>25</v>
      </c>
      <c r="F1126" s="95">
        <f t="shared" si="127"/>
        <v>0</v>
      </c>
      <c r="G1126" s="95">
        <f t="shared" si="128"/>
        <v>0</v>
      </c>
      <c r="H1126" s="95">
        <f t="shared" si="129"/>
        <v>0</v>
      </c>
      <c r="I1126" s="94">
        <f>'F4.2'!V453</f>
        <v>0</v>
      </c>
      <c r="J1126" s="94">
        <f>'F4.2'!AP453</f>
        <v>0</v>
      </c>
      <c r="K1126" s="95"/>
      <c r="L1126" s="95"/>
      <c r="M1126" s="128">
        <f t="shared" si="130"/>
        <v>0</v>
      </c>
      <c r="N1126" s="95">
        <f t="shared" si="131"/>
        <v>0</v>
      </c>
    </row>
    <row r="1127" spans="1:14" ht="47.25" hidden="1" outlineLevel="1" x14ac:dyDescent="0.25">
      <c r="A1127" s="169">
        <f t="shared" si="126"/>
        <v>0</v>
      </c>
      <c r="B1127" s="169" t="str">
        <f t="shared" si="135"/>
        <v>Design, Supply, Installation, Testing &amp; commissioning of Energy Efficient Air Washer System for Unit -5 &amp; 6, 500MW, CSTPS, Chandrapur</v>
      </c>
      <c r="C1127" s="29">
        <f t="shared" si="134"/>
        <v>0</v>
      </c>
      <c r="D1127" s="69" t="str">
        <f t="shared" si="134"/>
        <v>-</v>
      </c>
      <c r="E1127" s="28">
        <f t="shared" si="134"/>
        <v>25</v>
      </c>
      <c r="F1127" s="95">
        <f t="shared" si="127"/>
        <v>0</v>
      </c>
      <c r="G1127" s="95">
        <f t="shared" si="128"/>
        <v>0</v>
      </c>
      <c r="H1127" s="95">
        <f t="shared" si="129"/>
        <v>0</v>
      </c>
      <c r="I1127" s="94">
        <f>'F4.2'!V454</f>
        <v>0</v>
      </c>
      <c r="J1127" s="94">
        <f>'F4.2'!AP454</f>
        <v>0</v>
      </c>
      <c r="K1127" s="95"/>
      <c r="L1127" s="95"/>
      <c r="M1127" s="128">
        <f t="shared" si="130"/>
        <v>0</v>
      </c>
      <c r="N1127" s="95">
        <f t="shared" si="131"/>
        <v>0</v>
      </c>
    </row>
    <row r="1128" spans="1:14" ht="31.5" hidden="1" outlineLevel="1" x14ac:dyDescent="0.25">
      <c r="A1128" s="25">
        <f t="shared" ref="A1128:A1191" si="136">A458</f>
        <v>3</v>
      </c>
      <c r="B1128" s="26" t="str">
        <f t="shared" si="135"/>
        <v>Schemes for Improvement in availability &amp; performance of feed system for U-5, 6 &amp; 7, CSTPS, Chandrapur</v>
      </c>
      <c r="C1128" s="29">
        <f t="shared" si="134"/>
        <v>0</v>
      </c>
      <c r="D1128" s="69" t="str">
        <f t="shared" si="134"/>
        <v>-</v>
      </c>
      <c r="E1128" s="28">
        <f t="shared" si="134"/>
        <v>44.25</v>
      </c>
      <c r="F1128" s="95">
        <f t="shared" ref="F1128:F1191" si="137">F458+I458</f>
        <v>0</v>
      </c>
      <c r="G1128" s="95">
        <f t="shared" ref="G1128:G1191" si="138">G458+M458</f>
        <v>0</v>
      </c>
      <c r="H1128" s="95">
        <f t="shared" si="129"/>
        <v>0</v>
      </c>
      <c r="I1128" s="94">
        <f>'F4.2'!V455</f>
        <v>0</v>
      </c>
      <c r="J1128" s="94">
        <f>'F4.2'!AP455</f>
        <v>0</v>
      </c>
      <c r="K1128" s="95"/>
      <c r="L1128" s="95"/>
      <c r="M1128" s="128">
        <f t="shared" si="130"/>
        <v>0</v>
      </c>
      <c r="N1128" s="95">
        <f t="shared" si="131"/>
        <v>0</v>
      </c>
    </row>
    <row r="1129" spans="1:14" ht="31.5" hidden="1" outlineLevel="1" x14ac:dyDescent="0.25">
      <c r="A1129" s="169">
        <f t="shared" si="136"/>
        <v>0</v>
      </c>
      <c r="B1129" s="169" t="str">
        <f t="shared" si="135"/>
        <v>Procurement of BFP Booster Pump assembly for Unit-5, 6 &amp; 7 CSTPS Chandrapur</v>
      </c>
      <c r="C1129" s="29">
        <f t="shared" si="134"/>
        <v>0</v>
      </c>
      <c r="D1129" s="69" t="str">
        <f t="shared" si="134"/>
        <v>-</v>
      </c>
      <c r="E1129" s="28">
        <f t="shared" si="134"/>
        <v>7.2</v>
      </c>
      <c r="F1129" s="95">
        <f t="shared" si="137"/>
        <v>0</v>
      </c>
      <c r="G1129" s="95">
        <f t="shared" si="138"/>
        <v>0</v>
      </c>
      <c r="H1129" s="95">
        <f t="shared" si="129"/>
        <v>0</v>
      </c>
      <c r="I1129" s="94">
        <f>'F4.2'!V456</f>
        <v>0</v>
      </c>
      <c r="J1129" s="94">
        <f>'F4.2'!AP456</f>
        <v>0</v>
      </c>
      <c r="K1129" s="95"/>
      <c r="L1129" s="95"/>
      <c r="M1129" s="128">
        <f t="shared" si="130"/>
        <v>0</v>
      </c>
      <c r="N1129" s="95">
        <f t="shared" si="131"/>
        <v>0</v>
      </c>
    </row>
    <row r="1130" spans="1:14" ht="31.5" hidden="1" outlineLevel="1" x14ac:dyDescent="0.25">
      <c r="A1130" s="169">
        <f t="shared" si="136"/>
        <v>0</v>
      </c>
      <c r="B1130" s="169" t="str">
        <f t="shared" si="135"/>
        <v>Procurement of Boiler Feed Pump catridge with CI sealing for Unit- 5 &amp; 6 CSTPS Chandrapur</v>
      </c>
      <c r="C1130" s="29">
        <f t="shared" si="134"/>
        <v>0</v>
      </c>
      <c r="D1130" s="69" t="str">
        <f t="shared" si="134"/>
        <v>-</v>
      </c>
      <c r="E1130" s="28">
        <f t="shared" si="134"/>
        <v>11.2</v>
      </c>
      <c r="F1130" s="95">
        <f t="shared" si="137"/>
        <v>0</v>
      </c>
      <c r="G1130" s="95">
        <f t="shared" si="138"/>
        <v>0</v>
      </c>
      <c r="H1130" s="95">
        <f t="shared" si="129"/>
        <v>0</v>
      </c>
      <c r="I1130" s="94">
        <f>'F4.2'!V457</f>
        <v>0</v>
      </c>
      <c r="J1130" s="94">
        <f>'F4.2'!AP457</f>
        <v>0</v>
      </c>
      <c r="K1130" s="95"/>
      <c r="L1130" s="95"/>
      <c r="M1130" s="128">
        <f t="shared" si="130"/>
        <v>0</v>
      </c>
      <c r="N1130" s="95">
        <f t="shared" si="131"/>
        <v>0</v>
      </c>
    </row>
    <row r="1131" spans="1:14" ht="31.5" hidden="1" outlineLevel="1" x14ac:dyDescent="0.25">
      <c r="A1131" s="169">
        <f t="shared" si="136"/>
        <v>0</v>
      </c>
      <c r="B1131" s="169" t="str">
        <f t="shared" si="135"/>
        <v>Procurement of Modulating type Boiler Feed Pump Recirculation valve  assembly for 500 MW, U-5, 6 &amp; 7</v>
      </c>
      <c r="C1131" s="29">
        <f t="shared" si="134"/>
        <v>0</v>
      </c>
      <c r="D1131" s="69" t="str">
        <f t="shared" si="134"/>
        <v>-</v>
      </c>
      <c r="E1131" s="28">
        <f t="shared" si="134"/>
        <v>15.85</v>
      </c>
      <c r="F1131" s="95">
        <f t="shared" si="137"/>
        <v>0</v>
      </c>
      <c r="G1131" s="95">
        <f t="shared" si="138"/>
        <v>0</v>
      </c>
      <c r="H1131" s="95">
        <f t="shared" si="129"/>
        <v>0</v>
      </c>
      <c r="I1131" s="94">
        <f>'F4.2'!V458</f>
        <v>0</v>
      </c>
      <c r="J1131" s="94">
        <f>'F4.2'!AP458</f>
        <v>0</v>
      </c>
      <c r="K1131" s="95"/>
      <c r="L1131" s="95"/>
      <c r="M1131" s="128">
        <f t="shared" si="130"/>
        <v>0</v>
      </c>
      <c r="N1131" s="95">
        <f t="shared" si="131"/>
        <v>0</v>
      </c>
    </row>
    <row r="1132" spans="1:14" ht="31.5" hidden="1" outlineLevel="1" x14ac:dyDescent="0.25">
      <c r="A1132" s="169">
        <f t="shared" si="136"/>
        <v>0</v>
      </c>
      <c r="B1132" s="169" t="str">
        <f t="shared" si="135"/>
        <v>Procurement of Fully bladed dynamically balanced Rotor (along with both side coupling hub) for TDBFP Turbine</v>
      </c>
      <c r="C1132" s="29">
        <f t="shared" si="134"/>
        <v>0</v>
      </c>
      <c r="D1132" s="69" t="str">
        <f t="shared" si="134"/>
        <v>-</v>
      </c>
      <c r="E1132" s="28">
        <f t="shared" si="134"/>
        <v>8.5</v>
      </c>
      <c r="F1132" s="95">
        <f t="shared" si="137"/>
        <v>0</v>
      </c>
      <c r="G1132" s="95">
        <f t="shared" si="138"/>
        <v>0</v>
      </c>
      <c r="H1132" s="95">
        <f t="shared" si="129"/>
        <v>0</v>
      </c>
      <c r="I1132" s="94">
        <f>'F4.2'!V459</f>
        <v>0</v>
      </c>
      <c r="J1132" s="94">
        <f>'F4.2'!AP459</f>
        <v>0</v>
      </c>
      <c r="K1132" s="95"/>
      <c r="L1132" s="95"/>
      <c r="M1132" s="128">
        <f t="shared" si="130"/>
        <v>0</v>
      </c>
      <c r="N1132" s="95">
        <f t="shared" si="131"/>
        <v>0</v>
      </c>
    </row>
    <row r="1133" spans="1:14" ht="31.5" hidden="1" outlineLevel="1" x14ac:dyDescent="0.25">
      <c r="A1133" s="169">
        <f t="shared" si="136"/>
        <v>0</v>
      </c>
      <c r="B1133" s="169" t="str">
        <f t="shared" si="135"/>
        <v>Life enhancement and efficiency improvement of 500MW U-5 &amp; 6 TDBFP Lub System</v>
      </c>
      <c r="C1133" s="29">
        <f t="shared" si="134"/>
        <v>0</v>
      </c>
      <c r="D1133" s="69" t="str">
        <f t="shared" si="134"/>
        <v>-</v>
      </c>
      <c r="E1133" s="28">
        <f t="shared" si="134"/>
        <v>1.5</v>
      </c>
      <c r="F1133" s="95">
        <f t="shared" si="137"/>
        <v>0</v>
      </c>
      <c r="G1133" s="95">
        <f t="shared" si="138"/>
        <v>0</v>
      </c>
      <c r="H1133" s="95">
        <f t="shared" si="129"/>
        <v>0</v>
      </c>
      <c r="I1133" s="94">
        <f>'F4.2'!V460</f>
        <v>0</v>
      </c>
      <c r="J1133" s="94">
        <f>'F4.2'!AP460</f>
        <v>0</v>
      </c>
      <c r="K1133" s="95"/>
      <c r="L1133" s="95"/>
      <c r="M1133" s="128">
        <f t="shared" si="130"/>
        <v>0</v>
      </c>
      <c r="N1133" s="95">
        <f t="shared" si="131"/>
        <v>0</v>
      </c>
    </row>
    <row r="1134" spans="1:14" ht="31.5" hidden="1" outlineLevel="1" x14ac:dyDescent="0.25">
      <c r="A1134" s="25">
        <f t="shared" si="136"/>
        <v>4</v>
      </c>
      <c r="B1134" s="26" t="str">
        <f t="shared" si="135"/>
        <v xml:space="preserve">Life enhancement and Reliability improvement schemes of 500MW Main Turbine Assests </v>
      </c>
      <c r="C1134" s="29">
        <f t="shared" si="134"/>
        <v>0</v>
      </c>
      <c r="D1134" s="69" t="str">
        <f t="shared" si="134"/>
        <v>-</v>
      </c>
      <c r="E1134" s="28">
        <f t="shared" si="134"/>
        <v>36.81</v>
      </c>
      <c r="F1134" s="95">
        <f t="shared" si="137"/>
        <v>0</v>
      </c>
      <c r="G1134" s="95">
        <f t="shared" si="138"/>
        <v>0</v>
      </c>
      <c r="H1134" s="95">
        <f t="shared" si="129"/>
        <v>0</v>
      </c>
      <c r="I1134" s="94">
        <f>'F4.2'!V461</f>
        <v>0</v>
      </c>
      <c r="J1134" s="94">
        <f>'F4.2'!AP461</f>
        <v>0</v>
      </c>
      <c r="K1134" s="95"/>
      <c r="L1134" s="95"/>
      <c r="M1134" s="128">
        <f t="shared" si="130"/>
        <v>0</v>
      </c>
      <c r="N1134" s="95">
        <f t="shared" si="131"/>
        <v>0</v>
      </c>
    </row>
    <row r="1135" spans="1:14" ht="47.25" hidden="1" outlineLevel="1" x14ac:dyDescent="0.25">
      <c r="A1135" s="169">
        <f t="shared" si="136"/>
        <v>0</v>
      </c>
      <c r="B1135" s="169" t="str">
        <f t="shared" si="135"/>
        <v>Reliability improvement of Low pressure Turbine by maintaining one set of LP free standing blades as insurance spare</v>
      </c>
      <c r="C1135" s="29">
        <f t="shared" si="134"/>
        <v>0</v>
      </c>
      <c r="D1135" s="69" t="str">
        <f t="shared" si="134"/>
        <v>-</v>
      </c>
      <c r="E1135" s="28">
        <f t="shared" si="134"/>
        <v>24</v>
      </c>
      <c r="F1135" s="95">
        <f t="shared" si="137"/>
        <v>0</v>
      </c>
      <c r="G1135" s="95">
        <f t="shared" si="138"/>
        <v>0</v>
      </c>
      <c r="H1135" s="95">
        <f t="shared" si="129"/>
        <v>0</v>
      </c>
      <c r="I1135" s="94">
        <f>'F4.2'!V462</f>
        <v>0</v>
      </c>
      <c r="J1135" s="94">
        <f>'F4.2'!AP462</f>
        <v>0</v>
      </c>
      <c r="K1135" s="95"/>
      <c r="L1135" s="95"/>
      <c r="M1135" s="128">
        <f t="shared" si="130"/>
        <v>0</v>
      </c>
      <c r="N1135" s="95">
        <f t="shared" si="131"/>
        <v>0</v>
      </c>
    </row>
    <row r="1136" spans="1:14" ht="31.5" hidden="1" outlineLevel="1" x14ac:dyDescent="0.25">
      <c r="A1136" s="169">
        <f t="shared" si="136"/>
        <v>0</v>
      </c>
      <c r="B1136" s="169" t="str">
        <f t="shared" si="135"/>
        <v>Performance and efficiency improvement of 500MW U-5 &amp; 6 High Pressure Turbine module</v>
      </c>
      <c r="C1136" s="29">
        <f t="shared" si="134"/>
        <v>0</v>
      </c>
      <c r="D1136" s="69" t="str">
        <f t="shared" si="134"/>
        <v>-</v>
      </c>
      <c r="E1136" s="28">
        <f t="shared" si="134"/>
        <v>9.81</v>
      </c>
      <c r="F1136" s="95">
        <f t="shared" si="137"/>
        <v>0</v>
      </c>
      <c r="G1136" s="95">
        <f t="shared" si="138"/>
        <v>0</v>
      </c>
      <c r="H1136" s="95">
        <f t="shared" si="129"/>
        <v>0</v>
      </c>
      <c r="I1136" s="94">
        <f>'F4.2'!V463</f>
        <v>0</v>
      </c>
      <c r="J1136" s="94">
        <f>'F4.2'!AP463</f>
        <v>0</v>
      </c>
      <c r="K1136" s="95"/>
      <c r="L1136" s="95"/>
      <c r="M1136" s="128">
        <f t="shared" si="130"/>
        <v>0</v>
      </c>
      <c r="N1136" s="95">
        <f t="shared" si="131"/>
        <v>0</v>
      </c>
    </row>
    <row r="1137" spans="1:14" ht="31.5" hidden="1" outlineLevel="1" x14ac:dyDescent="0.25">
      <c r="A1137" s="169">
        <f t="shared" si="136"/>
        <v>0</v>
      </c>
      <c r="B1137" s="169" t="str">
        <f t="shared" si="135"/>
        <v xml:space="preserve"> Life enhancement and efficiency improvement of 500MW U-5 &amp; 6 Main TG Lub System</v>
      </c>
      <c r="C1137" s="29">
        <f t="shared" si="134"/>
        <v>0</v>
      </c>
      <c r="D1137" s="69" t="str">
        <f t="shared" si="134"/>
        <v>-</v>
      </c>
      <c r="E1137" s="28">
        <f t="shared" si="134"/>
        <v>3</v>
      </c>
      <c r="F1137" s="95">
        <f t="shared" si="137"/>
        <v>0</v>
      </c>
      <c r="G1137" s="95">
        <f t="shared" si="138"/>
        <v>0</v>
      </c>
      <c r="H1137" s="95">
        <f t="shared" si="129"/>
        <v>0</v>
      </c>
      <c r="I1137" s="94">
        <f>'F4.2'!V464</f>
        <v>0</v>
      </c>
      <c r="J1137" s="94">
        <f>'F4.2'!AP464</f>
        <v>0</v>
      </c>
      <c r="K1137" s="95"/>
      <c r="L1137" s="95"/>
      <c r="M1137" s="128">
        <f t="shared" si="130"/>
        <v>0</v>
      </c>
      <c r="N1137" s="95">
        <f t="shared" si="131"/>
        <v>0</v>
      </c>
    </row>
    <row r="1138" spans="1:14" ht="15.75" hidden="1" outlineLevel="1" x14ac:dyDescent="0.25">
      <c r="A1138" s="25">
        <f t="shared" si="136"/>
        <v>5</v>
      </c>
      <c r="B1138" s="26" t="str">
        <f t="shared" si="135"/>
        <v xml:space="preserve"> Reliability improvement of Main Turbine </v>
      </c>
      <c r="C1138" s="29">
        <f t="shared" si="134"/>
        <v>0</v>
      </c>
      <c r="D1138" s="69" t="str">
        <f t="shared" si="134"/>
        <v>-</v>
      </c>
      <c r="E1138" s="28">
        <f t="shared" si="134"/>
        <v>45</v>
      </c>
      <c r="F1138" s="95">
        <f t="shared" si="137"/>
        <v>0</v>
      </c>
      <c r="G1138" s="95">
        <f t="shared" si="138"/>
        <v>0</v>
      </c>
      <c r="H1138" s="95">
        <f t="shared" si="129"/>
        <v>0</v>
      </c>
      <c r="I1138" s="94">
        <f>'F4.2'!V465</f>
        <v>0</v>
      </c>
      <c r="J1138" s="94">
        <f>'F4.2'!AP465</f>
        <v>0</v>
      </c>
      <c r="K1138" s="95"/>
      <c r="L1138" s="95"/>
      <c r="M1138" s="128">
        <f t="shared" si="130"/>
        <v>0</v>
      </c>
      <c r="N1138" s="95">
        <f t="shared" si="131"/>
        <v>0</v>
      </c>
    </row>
    <row r="1139" spans="1:14" ht="31.5" hidden="1" outlineLevel="1" x14ac:dyDescent="0.25">
      <c r="A1139" s="169">
        <f t="shared" si="136"/>
        <v>0</v>
      </c>
      <c r="B1139" s="169" t="str">
        <f t="shared" si="135"/>
        <v>Brief Scope of Work; Procurement of critical spares for Main TG U-5, 6 &amp; 7</v>
      </c>
      <c r="C1139" s="29">
        <f t="shared" si="134"/>
        <v>0</v>
      </c>
      <c r="D1139" s="69" t="str">
        <f t="shared" si="134"/>
        <v>-</v>
      </c>
      <c r="E1139" s="28">
        <f t="shared" si="134"/>
        <v>10</v>
      </c>
      <c r="F1139" s="95">
        <f t="shared" si="137"/>
        <v>0</v>
      </c>
      <c r="G1139" s="95">
        <f t="shared" si="138"/>
        <v>0</v>
      </c>
      <c r="H1139" s="95">
        <f t="shared" si="129"/>
        <v>0</v>
      </c>
      <c r="I1139" s="94">
        <f>'F4.2'!V466</f>
        <v>0</v>
      </c>
      <c r="J1139" s="94">
        <f>'F4.2'!AP466</f>
        <v>0</v>
      </c>
      <c r="K1139" s="95"/>
      <c r="L1139" s="95"/>
      <c r="M1139" s="128">
        <f t="shared" si="130"/>
        <v>0</v>
      </c>
      <c r="N1139" s="95">
        <f t="shared" si="131"/>
        <v>0</v>
      </c>
    </row>
    <row r="1140" spans="1:14" ht="47.25" hidden="1" outlineLevel="1" x14ac:dyDescent="0.25">
      <c r="A1140" s="169">
        <f t="shared" si="136"/>
        <v>0</v>
      </c>
      <c r="B1140" s="169" t="str">
        <f t="shared" si="135"/>
        <v xml:space="preserve">Procurement of HP turbine Module along with breach nuts and pipe spool pieces (Type:H30-100-2) for Unit-7, CSTPS, Chandrapur </v>
      </c>
      <c r="C1140" s="29">
        <f t="shared" ref="C1140:E1159" si="139">C470</f>
        <v>0</v>
      </c>
      <c r="D1140" s="69" t="str">
        <f t="shared" si="139"/>
        <v>-</v>
      </c>
      <c r="E1140" s="28">
        <f t="shared" si="139"/>
        <v>35</v>
      </c>
      <c r="F1140" s="95">
        <f t="shared" si="137"/>
        <v>0</v>
      </c>
      <c r="G1140" s="95">
        <f t="shared" si="138"/>
        <v>0</v>
      </c>
      <c r="H1140" s="95">
        <f t="shared" si="129"/>
        <v>0</v>
      </c>
      <c r="I1140" s="94">
        <f>'F4.2'!V467</f>
        <v>0</v>
      </c>
      <c r="J1140" s="94">
        <f>'F4.2'!AP467</f>
        <v>0</v>
      </c>
      <c r="K1140" s="95"/>
      <c r="L1140" s="95"/>
      <c r="M1140" s="128">
        <f t="shared" si="130"/>
        <v>0</v>
      </c>
      <c r="N1140" s="95">
        <f t="shared" si="131"/>
        <v>0</v>
      </c>
    </row>
    <row r="1141" spans="1:14" ht="31.5" hidden="1" outlineLevel="1" x14ac:dyDescent="0.25">
      <c r="A1141" s="25">
        <f t="shared" si="136"/>
        <v>6</v>
      </c>
      <c r="B1141" s="26" t="str">
        <f t="shared" si="135"/>
        <v xml:space="preserve">Reliability improvement of IP Turbine for 500 MW Main TG U-5 &amp; 6 </v>
      </c>
      <c r="C1141" s="29">
        <f t="shared" si="139"/>
        <v>0</v>
      </c>
      <c r="D1141" s="69" t="str">
        <f t="shared" si="139"/>
        <v>-</v>
      </c>
      <c r="E1141" s="28">
        <f t="shared" si="139"/>
        <v>35</v>
      </c>
      <c r="F1141" s="95">
        <f t="shared" si="137"/>
        <v>0</v>
      </c>
      <c r="G1141" s="95">
        <f t="shared" si="138"/>
        <v>0</v>
      </c>
      <c r="H1141" s="95">
        <f t="shared" si="129"/>
        <v>0</v>
      </c>
      <c r="I1141" s="94">
        <f>'F4.2'!V468</f>
        <v>0</v>
      </c>
      <c r="J1141" s="94">
        <f>'F4.2'!AP468</f>
        <v>0</v>
      </c>
      <c r="K1141" s="95"/>
      <c r="L1141" s="95"/>
      <c r="M1141" s="128">
        <f t="shared" si="130"/>
        <v>0</v>
      </c>
      <c r="N1141" s="95">
        <f t="shared" si="131"/>
        <v>0</v>
      </c>
    </row>
    <row r="1142" spans="1:14" ht="47.25" hidden="1" outlineLevel="1" x14ac:dyDescent="0.25">
      <c r="A1142" s="169">
        <f t="shared" si="136"/>
        <v>0</v>
      </c>
      <c r="B1142" s="169" t="str">
        <f t="shared" si="135"/>
        <v>Procurement of Fully Bladed &amp; Dynamically Balanced IP Rotor (M 30-50) for 500MW Unit-5 &amp; 6, CSTPS, Chandrapur under Capital Nature items.</v>
      </c>
      <c r="C1142" s="29">
        <f t="shared" si="139"/>
        <v>0</v>
      </c>
      <c r="D1142" s="69" t="str">
        <f t="shared" si="139"/>
        <v>-</v>
      </c>
      <c r="E1142" s="28">
        <f t="shared" si="139"/>
        <v>35</v>
      </c>
      <c r="F1142" s="95">
        <f t="shared" si="137"/>
        <v>0</v>
      </c>
      <c r="G1142" s="95">
        <f t="shared" si="138"/>
        <v>0</v>
      </c>
      <c r="H1142" s="95">
        <f t="shared" ref="H1142:H1205" si="140">F1142-G1142</f>
        <v>0</v>
      </c>
      <c r="I1142" s="94">
        <f>'F4.2'!V469</f>
        <v>0</v>
      </c>
      <c r="J1142" s="94">
        <f>'F4.2'!AP469</f>
        <v>0</v>
      </c>
      <c r="K1142" s="95"/>
      <c r="L1142" s="95"/>
      <c r="M1142" s="128">
        <f t="shared" ref="M1142:M1205" si="141">SUM(J1142:L1142)</f>
        <v>0</v>
      </c>
      <c r="N1142" s="95">
        <f t="shared" ref="N1142:N1205" si="142">H1142+I1142-M1142</f>
        <v>0</v>
      </c>
    </row>
    <row r="1143" spans="1:14" ht="15.75" hidden="1" outlineLevel="1" x14ac:dyDescent="0.25">
      <c r="A1143" s="25">
        <f t="shared" si="136"/>
        <v>7</v>
      </c>
      <c r="B1143" s="26" t="str">
        <f t="shared" si="135"/>
        <v>Energy saving in Air compressors</v>
      </c>
      <c r="C1143" s="29">
        <f t="shared" si="139"/>
        <v>0</v>
      </c>
      <c r="D1143" s="69" t="str">
        <f t="shared" si="139"/>
        <v>-</v>
      </c>
      <c r="E1143" s="28">
        <f t="shared" si="139"/>
        <v>30</v>
      </c>
      <c r="F1143" s="95">
        <f t="shared" si="137"/>
        <v>0</v>
      </c>
      <c r="G1143" s="95">
        <f t="shared" si="138"/>
        <v>0</v>
      </c>
      <c r="H1143" s="95">
        <f t="shared" si="140"/>
        <v>0</v>
      </c>
      <c r="I1143" s="94">
        <f>'F4.2'!V470</f>
        <v>0</v>
      </c>
      <c r="J1143" s="94">
        <f>'F4.2'!AP470</f>
        <v>0</v>
      </c>
      <c r="K1143" s="95"/>
      <c r="L1143" s="95"/>
      <c r="M1143" s="128">
        <f t="shared" si="141"/>
        <v>0</v>
      </c>
      <c r="N1143" s="95">
        <f t="shared" si="142"/>
        <v>0</v>
      </c>
    </row>
    <row r="1144" spans="1:14" ht="31.5" hidden="1" outlineLevel="1" x14ac:dyDescent="0.25">
      <c r="A1144" s="169">
        <f t="shared" si="136"/>
        <v>0</v>
      </c>
      <c r="B1144" s="169" t="str">
        <f t="shared" si="135"/>
        <v>Air Compressor Unit-7 to be replaced in a phased manner with energy efficient compressor</v>
      </c>
      <c r="C1144" s="29">
        <f t="shared" si="139"/>
        <v>0</v>
      </c>
      <c r="D1144" s="69" t="str">
        <f t="shared" si="139"/>
        <v>-</v>
      </c>
      <c r="E1144" s="28">
        <f t="shared" si="139"/>
        <v>30</v>
      </c>
      <c r="F1144" s="95">
        <f t="shared" si="137"/>
        <v>0</v>
      </c>
      <c r="G1144" s="95">
        <f t="shared" si="138"/>
        <v>0</v>
      </c>
      <c r="H1144" s="95">
        <f t="shared" si="140"/>
        <v>0</v>
      </c>
      <c r="I1144" s="94">
        <f>'F4.2'!V471</f>
        <v>0</v>
      </c>
      <c r="J1144" s="94">
        <f>'F4.2'!AP471</f>
        <v>0</v>
      </c>
      <c r="K1144" s="95"/>
      <c r="L1144" s="95"/>
      <c r="M1144" s="128">
        <f t="shared" si="141"/>
        <v>0</v>
      </c>
      <c r="N1144" s="95">
        <f t="shared" si="142"/>
        <v>0</v>
      </c>
    </row>
    <row r="1145" spans="1:14" ht="15.75" hidden="1" outlineLevel="1" x14ac:dyDescent="0.25">
      <c r="A1145" s="25">
        <f t="shared" si="136"/>
        <v>8</v>
      </c>
      <c r="B1145" s="26" t="str">
        <f t="shared" si="135"/>
        <v>Efficiency Upgrade of AC Plant of Unit-5 &amp; 6</v>
      </c>
      <c r="C1145" s="29">
        <f t="shared" si="139"/>
        <v>0</v>
      </c>
      <c r="D1145" s="69" t="str">
        <f t="shared" si="139"/>
        <v>-</v>
      </c>
      <c r="E1145" s="28">
        <f t="shared" si="139"/>
        <v>50</v>
      </c>
      <c r="F1145" s="95">
        <f t="shared" si="137"/>
        <v>0</v>
      </c>
      <c r="G1145" s="95">
        <f t="shared" si="138"/>
        <v>0</v>
      </c>
      <c r="H1145" s="95">
        <f t="shared" si="140"/>
        <v>0</v>
      </c>
      <c r="I1145" s="94">
        <f>'F4.2'!V472</f>
        <v>0</v>
      </c>
      <c r="J1145" s="94">
        <f>'F4.2'!AP472</f>
        <v>0</v>
      </c>
      <c r="K1145" s="95"/>
      <c r="L1145" s="95"/>
      <c r="M1145" s="128">
        <f t="shared" si="141"/>
        <v>0</v>
      </c>
      <c r="N1145" s="95">
        <f t="shared" si="142"/>
        <v>0</v>
      </c>
    </row>
    <row r="1146" spans="1:14" ht="47.25" hidden="1" outlineLevel="1" x14ac:dyDescent="0.25">
      <c r="A1146" s="169">
        <f t="shared" si="136"/>
        <v>0</v>
      </c>
      <c r="B1146" s="169" t="str">
        <f t="shared" si="135"/>
        <v>Design, Manufacture, Supply, Erection &amp; Commissioning,environment friendly, Efficiency Upgrade of AC Plant of Unit-5 &amp; 6</v>
      </c>
      <c r="C1146" s="29">
        <f t="shared" si="139"/>
        <v>0</v>
      </c>
      <c r="D1146" s="69" t="str">
        <f t="shared" si="139"/>
        <v>-</v>
      </c>
      <c r="E1146" s="28">
        <f t="shared" si="139"/>
        <v>50</v>
      </c>
      <c r="F1146" s="95">
        <f t="shared" si="137"/>
        <v>0</v>
      </c>
      <c r="G1146" s="95">
        <f t="shared" si="138"/>
        <v>0</v>
      </c>
      <c r="H1146" s="95">
        <f t="shared" si="140"/>
        <v>0</v>
      </c>
      <c r="I1146" s="94">
        <f>'F4.2'!V473</f>
        <v>0</v>
      </c>
      <c r="J1146" s="94">
        <f>'F4.2'!AP473</f>
        <v>0</v>
      </c>
      <c r="K1146" s="95"/>
      <c r="L1146" s="95"/>
      <c r="M1146" s="128">
        <f t="shared" si="141"/>
        <v>0</v>
      </c>
      <c r="N1146" s="95">
        <f t="shared" si="142"/>
        <v>0</v>
      </c>
    </row>
    <row r="1147" spans="1:14" ht="15.75" hidden="1" outlineLevel="1" x14ac:dyDescent="0.25">
      <c r="A1147" s="227">
        <f t="shared" si="136"/>
        <v>0</v>
      </c>
      <c r="B1147" s="227" t="str">
        <f t="shared" si="135"/>
        <v>Electrical Maintenance-II</v>
      </c>
      <c r="C1147" s="29">
        <f t="shared" si="139"/>
        <v>0</v>
      </c>
      <c r="D1147" s="69" t="str">
        <f t="shared" si="139"/>
        <v>-</v>
      </c>
      <c r="E1147" s="28">
        <f t="shared" si="139"/>
        <v>0</v>
      </c>
      <c r="F1147" s="95">
        <f t="shared" si="137"/>
        <v>0</v>
      </c>
      <c r="G1147" s="95">
        <f t="shared" si="138"/>
        <v>0</v>
      </c>
      <c r="H1147" s="95">
        <f t="shared" si="140"/>
        <v>0</v>
      </c>
      <c r="I1147" s="94">
        <f>'F4.2'!V474</f>
        <v>0</v>
      </c>
      <c r="J1147" s="94">
        <f>'F4.2'!AP474</f>
        <v>0</v>
      </c>
      <c r="K1147" s="95"/>
      <c r="L1147" s="95"/>
      <c r="M1147" s="128">
        <f t="shared" si="141"/>
        <v>0</v>
      </c>
      <c r="N1147" s="95">
        <f t="shared" si="142"/>
        <v>0</v>
      </c>
    </row>
    <row r="1148" spans="1:14" ht="157.5" hidden="1" outlineLevel="1" x14ac:dyDescent="0.25">
      <c r="A1148" s="25">
        <f t="shared" si="136"/>
        <v>1</v>
      </c>
      <c r="B1148" s="26" t="str">
        <f t="shared" si="135"/>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1148" s="29">
        <f t="shared" si="139"/>
        <v>0</v>
      </c>
      <c r="D1148" s="69" t="str">
        <f t="shared" si="139"/>
        <v>-</v>
      </c>
      <c r="E1148" s="28">
        <f t="shared" si="139"/>
        <v>25.07</v>
      </c>
      <c r="F1148" s="95">
        <f t="shared" si="137"/>
        <v>0</v>
      </c>
      <c r="G1148" s="95">
        <f t="shared" si="138"/>
        <v>0</v>
      </c>
      <c r="H1148" s="95">
        <f t="shared" si="140"/>
        <v>0</v>
      </c>
      <c r="I1148" s="94">
        <f>'F4.2'!V475</f>
        <v>0</v>
      </c>
      <c r="J1148" s="94">
        <f>'F4.2'!AP475</f>
        <v>0</v>
      </c>
      <c r="K1148" s="95"/>
      <c r="L1148" s="95"/>
      <c r="M1148" s="128">
        <f t="shared" si="141"/>
        <v>0</v>
      </c>
      <c r="N1148" s="95">
        <f t="shared" si="142"/>
        <v>0</v>
      </c>
    </row>
    <row r="1149" spans="1:14" ht="78.75" hidden="1" outlineLevel="1" x14ac:dyDescent="0.25">
      <c r="A1149" s="169">
        <f t="shared" si="136"/>
        <v>0</v>
      </c>
      <c r="B1149" s="169" t="str">
        <f t="shared" si="135"/>
        <v>Supply, Installation, Testing, Commissioning for complete solution and comprehensive protection and monitoring package along with retrofit of allied accessories for Generator Transformers for 3 X 500 MW Unit#5,6&amp;7 500MW Stage-III CSTPS Chandrapur.</v>
      </c>
      <c r="C1149" s="29">
        <f t="shared" si="139"/>
        <v>0</v>
      </c>
      <c r="D1149" s="69" t="str">
        <f t="shared" si="139"/>
        <v>-</v>
      </c>
      <c r="E1149" s="28">
        <f t="shared" si="139"/>
        <v>15.07</v>
      </c>
      <c r="F1149" s="95">
        <f t="shared" si="137"/>
        <v>0</v>
      </c>
      <c r="G1149" s="95">
        <f t="shared" si="138"/>
        <v>0</v>
      </c>
      <c r="H1149" s="95">
        <f t="shared" si="140"/>
        <v>0</v>
      </c>
      <c r="I1149" s="94">
        <f>'F4.2'!V476</f>
        <v>0</v>
      </c>
      <c r="J1149" s="94">
        <f>'F4.2'!AP476</f>
        <v>0</v>
      </c>
      <c r="K1149" s="95"/>
      <c r="L1149" s="95"/>
      <c r="M1149" s="128">
        <f t="shared" si="141"/>
        <v>0</v>
      </c>
      <c r="N1149" s="95">
        <f t="shared" si="142"/>
        <v>0</v>
      </c>
    </row>
    <row r="1150" spans="1:14" ht="110.25" hidden="1" outlineLevel="1" x14ac:dyDescent="0.25">
      <c r="A1150" s="169">
        <f t="shared" si="136"/>
        <v>0</v>
      </c>
      <c r="B1150" s="169" t="str">
        <f t="shared" si="135"/>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1150" s="29">
        <f t="shared" si="139"/>
        <v>0</v>
      </c>
      <c r="D1150" s="69" t="str">
        <f t="shared" si="139"/>
        <v>-</v>
      </c>
      <c r="E1150" s="28">
        <f t="shared" si="139"/>
        <v>10</v>
      </c>
      <c r="F1150" s="95">
        <f t="shared" si="137"/>
        <v>0</v>
      </c>
      <c r="G1150" s="95">
        <f t="shared" si="138"/>
        <v>0</v>
      </c>
      <c r="H1150" s="95">
        <f t="shared" si="140"/>
        <v>0</v>
      </c>
      <c r="I1150" s="94">
        <f>'F4.2'!V477</f>
        <v>0</v>
      </c>
      <c r="J1150" s="94">
        <f>'F4.2'!AP477</f>
        <v>0</v>
      </c>
      <c r="K1150" s="95"/>
      <c r="L1150" s="95"/>
      <c r="M1150" s="128">
        <f t="shared" si="141"/>
        <v>0</v>
      </c>
      <c r="N1150" s="95">
        <f t="shared" si="142"/>
        <v>0</v>
      </c>
    </row>
    <row r="1151" spans="1:14" ht="31.5" hidden="1" outlineLevel="1" x14ac:dyDescent="0.25">
      <c r="A1151" s="25">
        <f t="shared" si="136"/>
        <v>2</v>
      </c>
      <c r="B1151" s="26" t="str">
        <f t="shared" si="135"/>
        <v>DPR for Life enhancement and Energy efficiency of Critical HT Auxiliaries of Unit#3 to 7, CSTPS, Chandrapur</v>
      </c>
      <c r="C1151" s="29">
        <f t="shared" si="139"/>
        <v>0</v>
      </c>
      <c r="D1151" s="69" t="str">
        <f t="shared" si="139"/>
        <v>-</v>
      </c>
      <c r="E1151" s="28">
        <f t="shared" si="139"/>
        <v>44.31</v>
      </c>
      <c r="F1151" s="95">
        <f t="shared" si="137"/>
        <v>0</v>
      </c>
      <c r="G1151" s="95">
        <f t="shared" si="138"/>
        <v>0</v>
      </c>
      <c r="H1151" s="95">
        <f t="shared" si="140"/>
        <v>0</v>
      </c>
      <c r="I1151" s="94">
        <f>'F4.2'!V478</f>
        <v>0</v>
      </c>
      <c r="J1151" s="94">
        <f>'F4.2'!AP478</f>
        <v>0</v>
      </c>
      <c r="K1151" s="95"/>
      <c r="L1151" s="95"/>
      <c r="M1151" s="128">
        <f t="shared" si="141"/>
        <v>0</v>
      </c>
      <c r="N1151" s="95">
        <f t="shared" si="142"/>
        <v>0</v>
      </c>
    </row>
    <row r="1152" spans="1:14" ht="31.5" hidden="1" outlineLevel="1" x14ac:dyDescent="0.25">
      <c r="A1152" s="169">
        <f t="shared" si="136"/>
        <v>0</v>
      </c>
      <c r="B1152" s="169" t="str">
        <f t="shared" si="135"/>
        <v>Life enhancement and Energy efficiency of Critical HT Auxiliaries of Unit#3 to 7, CSTPS, Chandrapur</v>
      </c>
      <c r="C1152" s="29">
        <f t="shared" si="139"/>
        <v>0</v>
      </c>
      <c r="D1152" s="69" t="str">
        <f t="shared" si="139"/>
        <v>-</v>
      </c>
      <c r="E1152" s="28">
        <f t="shared" si="139"/>
        <v>44.31</v>
      </c>
      <c r="F1152" s="95">
        <f t="shared" si="137"/>
        <v>0</v>
      </c>
      <c r="G1152" s="95">
        <f t="shared" si="138"/>
        <v>0</v>
      </c>
      <c r="H1152" s="95">
        <f t="shared" si="140"/>
        <v>0</v>
      </c>
      <c r="I1152" s="94">
        <f>'F4.2'!V479</f>
        <v>0</v>
      </c>
      <c r="J1152" s="94">
        <f>'F4.2'!AP479</f>
        <v>0</v>
      </c>
      <c r="K1152" s="95"/>
      <c r="L1152" s="95"/>
      <c r="M1152" s="128">
        <f t="shared" si="141"/>
        <v>0</v>
      </c>
      <c r="N1152" s="95">
        <f t="shared" si="142"/>
        <v>0</v>
      </c>
    </row>
    <row r="1153" spans="1:14" ht="31.5" hidden="1" outlineLevel="1" x14ac:dyDescent="0.25">
      <c r="A1153" s="25">
        <f t="shared" si="136"/>
        <v>3</v>
      </c>
      <c r="B1153" s="26" t="str">
        <f t="shared" si="135"/>
        <v>DPR for “Supply &amp; Installation of energy saving plates for Energy Conservation  at 3X500MW, CSTPS, Chandrapur.”</v>
      </c>
      <c r="C1153" s="29">
        <f t="shared" si="139"/>
        <v>0</v>
      </c>
      <c r="D1153" s="69" t="str">
        <f t="shared" si="139"/>
        <v>-</v>
      </c>
      <c r="E1153" s="28">
        <f t="shared" si="139"/>
        <v>25</v>
      </c>
      <c r="F1153" s="95">
        <f t="shared" si="137"/>
        <v>0</v>
      </c>
      <c r="G1153" s="95">
        <f t="shared" si="138"/>
        <v>0</v>
      </c>
      <c r="H1153" s="95">
        <f t="shared" si="140"/>
        <v>0</v>
      </c>
      <c r="I1153" s="94">
        <f>'F4.2'!V480</f>
        <v>0</v>
      </c>
      <c r="J1153" s="94">
        <f>'F4.2'!AP480</f>
        <v>0</v>
      </c>
      <c r="K1153" s="95"/>
      <c r="L1153" s="95"/>
      <c r="M1153" s="128">
        <f t="shared" si="141"/>
        <v>0</v>
      </c>
      <c r="N1153" s="95">
        <f t="shared" si="142"/>
        <v>0</v>
      </c>
    </row>
    <row r="1154" spans="1:14" ht="31.5" hidden="1" outlineLevel="1" x14ac:dyDescent="0.25">
      <c r="A1154" s="169">
        <f t="shared" si="136"/>
        <v>0</v>
      </c>
      <c r="B1154" s="169" t="str">
        <f t="shared" si="135"/>
        <v>Supply &amp; Installation of energy saving plates for Energy Conservation  at 3X500MW, CSTPS, Chandrapur.</v>
      </c>
      <c r="C1154" s="29">
        <f t="shared" si="139"/>
        <v>0</v>
      </c>
      <c r="D1154" s="69" t="str">
        <f t="shared" si="139"/>
        <v>-</v>
      </c>
      <c r="E1154" s="28">
        <f t="shared" si="139"/>
        <v>25</v>
      </c>
      <c r="F1154" s="95">
        <f t="shared" si="137"/>
        <v>0</v>
      </c>
      <c r="G1154" s="95">
        <f t="shared" si="138"/>
        <v>0</v>
      </c>
      <c r="H1154" s="95">
        <f t="shared" si="140"/>
        <v>0</v>
      </c>
      <c r="I1154" s="94">
        <f>'F4.2'!V481</f>
        <v>0</v>
      </c>
      <c r="J1154" s="94">
        <f>'F4.2'!AP481</f>
        <v>0</v>
      </c>
      <c r="K1154" s="95"/>
      <c r="L1154" s="95"/>
      <c r="M1154" s="128">
        <f t="shared" si="141"/>
        <v>0</v>
      </c>
      <c r="N1154" s="95">
        <f t="shared" si="142"/>
        <v>0</v>
      </c>
    </row>
    <row r="1155" spans="1:14" ht="110.25" hidden="1" outlineLevel="1" x14ac:dyDescent="0.25">
      <c r="A1155" s="25">
        <f t="shared" si="136"/>
        <v>4</v>
      </c>
      <c r="B1155" s="26" t="str">
        <f t="shared" si="135"/>
        <v>DPR for "Complete renovation of Chimney elevator ) of Unit-5,6,7" &amp;
Complete revamping of chimney aviation obstruction lights (AOL) &amp; other associated spares installed at unit#5,6&amp;7 CSTPS Chandrapur. &amp;
DPR for “Provision of 11KV supply to Aundha pump house from Unit 5,6&amp;7.”</v>
      </c>
      <c r="C1155" s="29">
        <f t="shared" si="139"/>
        <v>0</v>
      </c>
      <c r="D1155" s="69" t="str">
        <f t="shared" si="139"/>
        <v>-</v>
      </c>
      <c r="E1155" s="28">
        <f t="shared" si="139"/>
        <v>38</v>
      </c>
      <c r="F1155" s="95">
        <f t="shared" si="137"/>
        <v>0</v>
      </c>
      <c r="G1155" s="95">
        <f t="shared" si="138"/>
        <v>0</v>
      </c>
      <c r="H1155" s="95">
        <f t="shared" si="140"/>
        <v>0</v>
      </c>
      <c r="I1155" s="94">
        <f>'F4.2'!V482</f>
        <v>0</v>
      </c>
      <c r="J1155" s="94">
        <f>'F4.2'!AP482</f>
        <v>0</v>
      </c>
      <c r="K1155" s="95"/>
      <c r="L1155" s="95"/>
      <c r="M1155" s="128">
        <f t="shared" si="141"/>
        <v>0</v>
      </c>
      <c r="N1155" s="95">
        <f t="shared" si="142"/>
        <v>0</v>
      </c>
    </row>
    <row r="1156" spans="1:14" ht="47.25" hidden="1" outlineLevel="1" x14ac:dyDescent="0.25">
      <c r="A1156" s="169">
        <f t="shared" si="136"/>
        <v>0</v>
      </c>
      <c r="B1156" s="169" t="str">
        <f t="shared" si="135"/>
        <v xml:space="preserve">Complete renovation of Chimney elevator of Unit-5,6,7
</v>
      </c>
      <c r="C1156" s="29">
        <f t="shared" si="139"/>
        <v>0</v>
      </c>
      <c r="D1156" s="69" t="str">
        <f t="shared" si="139"/>
        <v>-</v>
      </c>
      <c r="E1156" s="28">
        <f t="shared" si="139"/>
        <v>10</v>
      </c>
      <c r="F1156" s="95">
        <f t="shared" si="137"/>
        <v>0</v>
      </c>
      <c r="G1156" s="95">
        <f t="shared" si="138"/>
        <v>0</v>
      </c>
      <c r="H1156" s="95">
        <f t="shared" si="140"/>
        <v>0</v>
      </c>
      <c r="I1156" s="94">
        <f>'F4.2'!V483</f>
        <v>0</v>
      </c>
      <c r="J1156" s="94">
        <f>'F4.2'!AP483</f>
        <v>0</v>
      </c>
      <c r="K1156" s="95"/>
      <c r="L1156" s="95"/>
      <c r="M1156" s="128">
        <f t="shared" si="141"/>
        <v>0</v>
      </c>
      <c r="N1156" s="95">
        <f t="shared" si="142"/>
        <v>0</v>
      </c>
    </row>
    <row r="1157" spans="1:14" ht="47.25" hidden="1" outlineLevel="1" x14ac:dyDescent="0.25">
      <c r="A1157" s="169">
        <f t="shared" si="136"/>
        <v>0</v>
      </c>
      <c r="B1157" s="169" t="str">
        <f t="shared" si="135"/>
        <v>Complete revamping of chimney aviation obstruction lights (AOL) &amp; other associated spares installed at unit#5,6&amp;7 CSTPS Chandrapur.</v>
      </c>
      <c r="C1157" s="29">
        <f t="shared" si="139"/>
        <v>0</v>
      </c>
      <c r="D1157" s="69" t="str">
        <f t="shared" si="139"/>
        <v>-</v>
      </c>
      <c r="E1157" s="28">
        <f t="shared" si="139"/>
        <v>3</v>
      </c>
      <c r="F1157" s="95">
        <f t="shared" si="137"/>
        <v>0</v>
      </c>
      <c r="G1157" s="95">
        <f t="shared" si="138"/>
        <v>0</v>
      </c>
      <c r="H1157" s="95">
        <f t="shared" si="140"/>
        <v>0</v>
      </c>
      <c r="I1157" s="94">
        <f>'F4.2'!V484</f>
        <v>0</v>
      </c>
      <c r="J1157" s="94">
        <f>'F4.2'!AP484</f>
        <v>0</v>
      </c>
      <c r="K1157" s="95"/>
      <c r="L1157" s="95"/>
      <c r="M1157" s="128">
        <f t="shared" si="141"/>
        <v>0</v>
      </c>
      <c r="N1157" s="95">
        <f t="shared" si="142"/>
        <v>0</v>
      </c>
    </row>
    <row r="1158" spans="1:14" ht="31.5" hidden="1" outlineLevel="1" x14ac:dyDescent="0.25">
      <c r="A1158" s="169">
        <f t="shared" si="136"/>
        <v>0</v>
      </c>
      <c r="B1158" s="169" t="str">
        <f t="shared" si="135"/>
        <v>Provision of 11KV supply to Aundha pump house from U 5,6&amp;7 Station boards.</v>
      </c>
      <c r="C1158" s="29">
        <f t="shared" si="139"/>
        <v>0</v>
      </c>
      <c r="D1158" s="69" t="str">
        <f t="shared" si="139"/>
        <v>-</v>
      </c>
      <c r="E1158" s="28">
        <f t="shared" si="139"/>
        <v>25</v>
      </c>
      <c r="F1158" s="95">
        <f t="shared" si="137"/>
        <v>0</v>
      </c>
      <c r="G1158" s="95">
        <f t="shared" si="138"/>
        <v>0</v>
      </c>
      <c r="H1158" s="95">
        <f t="shared" si="140"/>
        <v>0</v>
      </c>
      <c r="I1158" s="94">
        <f>'F4.2'!V485</f>
        <v>0</v>
      </c>
      <c r="J1158" s="94">
        <f>'F4.2'!AP485</f>
        <v>0</v>
      </c>
      <c r="K1158" s="95"/>
      <c r="L1158" s="95"/>
      <c r="M1158" s="128">
        <f t="shared" si="141"/>
        <v>0</v>
      </c>
      <c r="N1158" s="95">
        <f t="shared" si="142"/>
        <v>0</v>
      </c>
    </row>
    <row r="1159" spans="1:14" ht="63" hidden="1" outlineLevel="1" x14ac:dyDescent="0.25">
      <c r="A1159" s="25">
        <f t="shared" si="136"/>
        <v>5</v>
      </c>
      <c r="B1159" s="26" t="str">
        <f t="shared" si="135"/>
        <v xml:space="preserve">DPR for Energy saving by installation of VFD for CEP motors at Unit#5 to 9, CSTPS, Chandrapur.
</v>
      </c>
      <c r="C1159" s="29">
        <f t="shared" si="139"/>
        <v>0</v>
      </c>
      <c r="D1159" s="69" t="str">
        <f t="shared" si="139"/>
        <v>-</v>
      </c>
      <c r="E1159" s="28">
        <f t="shared" si="139"/>
        <v>26</v>
      </c>
      <c r="F1159" s="95">
        <f t="shared" si="137"/>
        <v>0</v>
      </c>
      <c r="G1159" s="95">
        <f t="shared" si="138"/>
        <v>0</v>
      </c>
      <c r="H1159" s="95">
        <f t="shared" si="140"/>
        <v>0</v>
      </c>
      <c r="I1159" s="94">
        <f>'F4.2'!V486</f>
        <v>0</v>
      </c>
      <c r="J1159" s="94">
        <f>'F4.2'!AP486</f>
        <v>0</v>
      </c>
      <c r="K1159" s="95"/>
      <c r="L1159" s="95"/>
      <c r="M1159" s="128">
        <f t="shared" si="141"/>
        <v>0</v>
      </c>
      <c r="N1159" s="95">
        <f t="shared" si="142"/>
        <v>0</v>
      </c>
    </row>
    <row r="1160" spans="1:14" ht="63" hidden="1" outlineLevel="1" x14ac:dyDescent="0.25">
      <c r="A1160" s="169">
        <f t="shared" si="136"/>
        <v>0</v>
      </c>
      <c r="B1160" s="169" t="str">
        <f t="shared" si="135"/>
        <v xml:space="preserve">Energy saving by installation of VFD for CEP motors at Unit#5 to 9, CSTPS, Chandrapur.
</v>
      </c>
      <c r="C1160" s="29">
        <f t="shared" ref="C1160:E1179" si="143">C490</f>
        <v>0</v>
      </c>
      <c r="D1160" s="69" t="str">
        <f t="shared" si="143"/>
        <v>-</v>
      </c>
      <c r="E1160" s="28">
        <f t="shared" si="143"/>
        <v>26</v>
      </c>
      <c r="F1160" s="95">
        <f t="shared" si="137"/>
        <v>0</v>
      </c>
      <c r="G1160" s="95">
        <f t="shared" si="138"/>
        <v>0</v>
      </c>
      <c r="H1160" s="95">
        <f t="shared" si="140"/>
        <v>0</v>
      </c>
      <c r="I1160" s="94">
        <f>'F4.2'!V487</f>
        <v>0</v>
      </c>
      <c r="J1160" s="94">
        <f>'F4.2'!AP487</f>
        <v>0</v>
      </c>
      <c r="K1160" s="95"/>
      <c r="L1160" s="95"/>
      <c r="M1160" s="128">
        <f t="shared" si="141"/>
        <v>0</v>
      </c>
      <c r="N1160" s="95">
        <f t="shared" si="142"/>
        <v>0</v>
      </c>
    </row>
    <row r="1161" spans="1:14" ht="31.5" hidden="1" outlineLevel="1" x14ac:dyDescent="0.25">
      <c r="A1161" s="25">
        <f t="shared" si="136"/>
        <v>6</v>
      </c>
      <c r="B1161" s="26" t="str">
        <f t="shared" si="135"/>
        <v>DPR for Energy saving by installation of VFD for PA Fan &amp; ID Fan  motors at Unit#5 to 9, CSTPS, Chandrapur.</v>
      </c>
      <c r="C1161" s="29">
        <f t="shared" si="143"/>
        <v>0</v>
      </c>
      <c r="D1161" s="69" t="str">
        <f t="shared" si="143"/>
        <v>-</v>
      </c>
      <c r="E1161" s="28">
        <f t="shared" si="143"/>
        <v>25</v>
      </c>
      <c r="F1161" s="95">
        <f t="shared" si="137"/>
        <v>0</v>
      </c>
      <c r="G1161" s="95">
        <f t="shared" si="138"/>
        <v>0</v>
      </c>
      <c r="H1161" s="95">
        <f t="shared" si="140"/>
        <v>0</v>
      </c>
      <c r="I1161" s="94">
        <f>'F4.2'!V488</f>
        <v>0</v>
      </c>
      <c r="J1161" s="94">
        <f>'F4.2'!AP488</f>
        <v>0</v>
      </c>
      <c r="K1161" s="95"/>
      <c r="L1161" s="95"/>
      <c r="M1161" s="128">
        <f t="shared" si="141"/>
        <v>0</v>
      </c>
      <c r="N1161" s="95">
        <f t="shared" si="142"/>
        <v>0</v>
      </c>
    </row>
    <row r="1162" spans="1:14" ht="31.5" hidden="1" outlineLevel="1" x14ac:dyDescent="0.25">
      <c r="A1162" s="169">
        <f t="shared" si="136"/>
        <v>0</v>
      </c>
      <c r="B1162" s="169" t="str">
        <f t="shared" si="135"/>
        <v>Energy saving by installation of VFD for PA Fan &amp; ID Fan  motors at Unit#5 to 9, CSTPS, Chandrapur.</v>
      </c>
      <c r="C1162" s="29">
        <f t="shared" si="143"/>
        <v>0</v>
      </c>
      <c r="D1162" s="69" t="str">
        <f t="shared" si="143"/>
        <v>-</v>
      </c>
      <c r="E1162" s="28">
        <f t="shared" si="143"/>
        <v>25</v>
      </c>
      <c r="F1162" s="95">
        <f t="shared" si="137"/>
        <v>0</v>
      </c>
      <c r="G1162" s="95">
        <f t="shared" si="138"/>
        <v>0</v>
      </c>
      <c r="H1162" s="95">
        <f t="shared" si="140"/>
        <v>0</v>
      </c>
      <c r="I1162" s="94">
        <f>'F4.2'!V489</f>
        <v>0</v>
      </c>
      <c r="J1162" s="94">
        <f>'F4.2'!AP489</f>
        <v>0</v>
      </c>
      <c r="K1162" s="95"/>
      <c r="L1162" s="95"/>
      <c r="M1162" s="128">
        <f t="shared" si="141"/>
        <v>0</v>
      </c>
      <c r="N1162" s="95">
        <f t="shared" si="142"/>
        <v>0</v>
      </c>
    </row>
    <row r="1163" spans="1:14" ht="31.5" hidden="1" outlineLevel="1" x14ac:dyDescent="0.25">
      <c r="A1163" s="25">
        <f t="shared" si="136"/>
        <v>7</v>
      </c>
      <c r="B1163" s="26" t="str">
        <f t="shared" si="135"/>
        <v>DPR for refurbishment of Critical HT &amp; LT board installed at Unit#5,6,&amp;7, CSTPS Chandrapur.</v>
      </c>
      <c r="C1163" s="29">
        <f t="shared" si="143"/>
        <v>0</v>
      </c>
      <c r="D1163" s="69" t="str">
        <f t="shared" si="143"/>
        <v>-</v>
      </c>
      <c r="E1163" s="28">
        <f t="shared" si="143"/>
        <v>25</v>
      </c>
      <c r="F1163" s="95">
        <f t="shared" si="137"/>
        <v>0</v>
      </c>
      <c r="G1163" s="95">
        <f t="shared" si="138"/>
        <v>0</v>
      </c>
      <c r="H1163" s="95">
        <f t="shared" si="140"/>
        <v>0</v>
      </c>
      <c r="I1163" s="94">
        <f>'F4.2'!V490</f>
        <v>0</v>
      </c>
      <c r="J1163" s="94">
        <f>'F4.2'!AP490</f>
        <v>0</v>
      </c>
      <c r="K1163" s="95"/>
      <c r="L1163" s="95"/>
      <c r="M1163" s="128">
        <f t="shared" si="141"/>
        <v>0</v>
      </c>
      <c r="N1163" s="95">
        <f t="shared" si="142"/>
        <v>0</v>
      </c>
    </row>
    <row r="1164" spans="1:14" ht="31.5" hidden="1" outlineLevel="1" x14ac:dyDescent="0.25">
      <c r="A1164" s="169">
        <f t="shared" si="136"/>
        <v>0</v>
      </c>
      <c r="B1164" s="169" t="str">
        <f t="shared" si="135"/>
        <v xml:space="preserve"> Refurbishment of Critical HT &amp; LT board installed at Unit#5,6,&amp;7, CSTPS Chandrapur.</v>
      </c>
      <c r="C1164" s="29">
        <f t="shared" si="143"/>
        <v>0</v>
      </c>
      <c r="D1164" s="69" t="str">
        <f t="shared" si="143"/>
        <v>-</v>
      </c>
      <c r="E1164" s="28">
        <f t="shared" si="143"/>
        <v>25</v>
      </c>
      <c r="F1164" s="95">
        <f t="shared" si="137"/>
        <v>0</v>
      </c>
      <c r="G1164" s="95">
        <f t="shared" si="138"/>
        <v>0</v>
      </c>
      <c r="H1164" s="95">
        <f t="shared" si="140"/>
        <v>0</v>
      </c>
      <c r="I1164" s="94">
        <f>'F4.2'!V491</f>
        <v>0</v>
      </c>
      <c r="J1164" s="94">
        <f>'F4.2'!AP491</f>
        <v>0</v>
      </c>
      <c r="K1164" s="95"/>
      <c r="L1164" s="95"/>
      <c r="M1164" s="128">
        <f t="shared" si="141"/>
        <v>0</v>
      </c>
      <c r="N1164" s="95">
        <f t="shared" si="142"/>
        <v>0</v>
      </c>
    </row>
    <row r="1165" spans="1:14" ht="31.5" hidden="1" outlineLevel="1" x14ac:dyDescent="0.25">
      <c r="A1165" s="25">
        <f t="shared" si="136"/>
        <v>8</v>
      </c>
      <c r="B1165" s="26" t="str">
        <f t="shared" si="135"/>
        <v>Refurbishment of LV bus duct Bus duct of UAT, SAT, station transformer installed at Unit#5,6,&amp;7, CSTPS Chandrapur.</v>
      </c>
      <c r="C1165" s="29">
        <f t="shared" si="143"/>
        <v>0</v>
      </c>
      <c r="D1165" s="69" t="str">
        <f t="shared" si="143"/>
        <v>-</v>
      </c>
      <c r="E1165" s="28">
        <f t="shared" si="143"/>
        <v>30</v>
      </c>
      <c r="F1165" s="95">
        <f t="shared" si="137"/>
        <v>0</v>
      </c>
      <c r="G1165" s="95">
        <f t="shared" si="138"/>
        <v>0</v>
      </c>
      <c r="H1165" s="95">
        <f t="shared" si="140"/>
        <v>0</v>
      </c>
      <c r="I1165" s="94">
        <f>'F4.2'!V492</f>
        <v>0</v>
      </c>
      <c r="J1165" s="94">
        <f>'F4.2'!AP492</f>
        <v>0</v>
      </c>
      <c r="K1165" s="95"/>
      <c r="L1165" s="95"/>
      <c r="M1165" s="128">
        <f t="shared" si="141"/>
        <v>0</v>
      </c>
      <c r="N1165" s="95">
        <f t="shared" si="142"/>
        <v>0</v>
      </c>
    </row>
    <row r="1166" spans="1:14" ht="31.5" hidden="1" outlineLevel="1" x14ac:dyDescent="0.25">
      <c r="A1166" s="169">
        <f t="shared" si="136"/>
        <v>0</v>
      </c>
      <c r="B1166" s="169" t="str">
        <f t="shared" si="135"/>
        <v>Refurbishment of LV bus duct Bus duct of UAT, SAT, station transformer installed at Unit#5,6,&amp;7, CSTPS Chandrapur.</v>
      </c>
      <c r="C1166" s="29">
        <f t="shared" si="143"/>
        <v>0</v>
      </c>
      <c r="D1166" s="69" t="str">
        <f t="shared" si="143"/>
        <v>-</v>
      </c>
      <c r="E1166" s="28">
        <f t="shared" si="143"/>
        <v>30</v>
      </c>
      <c r="F1166" s="95">
        <f t="shared" si="137"/>
        <v>0</v>
      </c>
      <c r="G1166" s="95">
        <f t="shared" si="138"/>
        <v>0</v>
      </c>
      <c r="H1166" s="95">
        <f t="shared" si="140"/>
        <v>0</v>
      </c>
      <c r="I1166" s="94">
        <f>'F4.2'!V493</f>
        <v>0</v>
      </c>
      <c r="J1166" s="94">
        <f>'F4.2'!AP493</f>
        <v>0</v>
      </c>
      <c r="K1166" s="95"/>
      <c r="L1166" s="95"/>
      <c r="M1166" s="128">
        <f t="shared" si="141"/>
        <v>0</v>
      </c>
      <c r="N1166" s="95">
        <f t="shared" si="142"/>
        <v>0</v>
      </c>
    </row>
    <row r="1167" spans="1:14" ht="15.75" hidden="1" outlineLevel="1" x14ac:dyDescent="0.25">
      <c r="A1167" s="227">
        <f t="shared" si="136"/>
        <v>0</v>
      </c>
      <c r="B1167" s="227" t="str">
        <f t="shared" si="135"/>
        <v>Instrumentation &amp; Control-II</v>
      </c>
      <c r="C1167" s="29">
        <f t="shared" si="143"/>
        <v>0</v>
      </c>
      <c r="D1167" s="69" t="str">
        <f t="shared" si="143"/>
        <v>-</v>
      </c>
      <c r="E1167" s="28">
        <f t="shared" si="143"/>
        <v>0</v>
      </c>
      <c r="F1167" s="95">
        <f t="shared" si="137"/>
        <v>0</v>
      </c>
      <c r="G1167" s="95">
        <f t="shared" si="138"/>
        <v>0</v>
      </c>
      <c r="H1167" s="95">
        <f t="shared" si="140"/>
        <v>0</v>
      </c>
      <c r="I1167" s="94">
        <f>'F4.2'!V494</f>
        <v>0</v>
      </c>
      <c r="J1167" s="94">
        <f>'F4.2'!AP494</f>
        <v>0</v>
      </c>
      <c r="K1167" s="95"/>
      <c r="L1167" s="95"/>
      <c r="M1167" s="128">
        <f t="shared" si="141"/>
        <v>0</v>
      </c>
      <c r="N1167" s="95">
        <f t="shared" si="142"/>
        <v>0</v>
      </c>
    </row>
    <row r="1168" spans="1:14" ht="31.5" hidden="1" outlineLevel="1" x14ac:dyDescent="0.25">
      <c r="A1168" s="25">
        <f t="shared" si="136"/>
        <v>1</v>
      </c>
      <c r="B1168" s="26" t="str">
        <f t="shared" si="135"/>
        <v>Complete Supply ,Erection and Commissioning DDCMIS system of Unit 7 at CSTPS</v>
      </c>
      <c r="C1168" s="29">
        <f t="shared" si="143"/>
        <v>0</v>
      </c>
      <c r="D1168" s="69" t="str">
        <f t="shared" si="143"/>
        <v>-</v>
      </c>
      <c r="E1168" s="28">
        <f t="shared" si="143"/>
        <v>30</v>
      </c>
      <c r="F1168" s="95">
        <f t="shared" si="137"/>
        <v>0</v>
      </c>
      <c r="G1168" s="95">
        <f t="shared" si="138"/>
        <v>0</v>
      </c>
      <c r="H1168" s="95">
        <f t="shared" si="140"/>
        <v>0</v>
      </c>
      <c r="I1168" s="94">
        <f>'F4.2'!V495</f>
        <v>0</v>
      </c>
      <c r="J1168" s="94">
        <f>'F4.2'!AP495</f>
        <v>0</v>
      </c>
      <c r="K1168" s="95"/>
      <c r="L1168" s="95"/>
      <c r="M1168" s="128">
        <f t="shared" si="141"/>
        <v>0</v>
      </c>
      <c r="N1168" s="95">
        <f t="shared" si="142"/>
        <v>0</v>
      </c>
    </row>
    <row r="1169" spans="1:14" ht="31.5" hidden="1" outlineLevel="1" x14ac:dyDescent="0.25">
      <c r="A1169" s="169">
        <f t="shared" si="136"/>
        <v>0</v>
      </c>
      <c r="B1169" s="169" t="str">
        <f t="shared" si="135"/>
        <v>Complete Supply ,Erection and Commissioning DDCMIS system of Unit 7  at CSTPS</v>
      </c>
      <c r="C1169" s="29">
        <f t="shared" si="143"/>
        <v>0</v>
      </c>
      <c r="D1169" s="69" t="str">
        <f t="shared" si="143"/>
        <v>-</v>
      </c>
      <c r="E1169" s="28">
        <f t="shared" si="143"/>
        <v>30</v>
      </c>
      <c r="F1169" s="95">
        <f t="shared" si="137"/>
        <v>0</v>
      </c>
      <c r="G1169" s="95">
        <f t="shared" si="138"/>
        <v>0</v>
      </c>
      <c r="H1169" s="95">
        <f t="shared" si="140"/>
        <v>0</v>
      </c>
      <c r="I1169" s="94">
        <f>'F4.2'!V496</f>
        <v>0</v>
      </c>
      <c r="J1169" s="94">
        <f>'F4.2'!AP496</f>
        <v>0</v>
      </c>
      <c r="K1169" s="95"/>
      <c r="L1169" s="95"/>
      <c r="M1169" s="128">
        <f t="shared" si="141"/>
        <v>0</v>
      </c>
      <c r="N1169" s="95">
        <f t="shared" si="142"/>
        <v>0</v>
      </c>
    </row>
    <row r="1170" spans="1:14" ht="31.5" hidden="1" outlineLevel="1" x14ac:dyDescent="0.25">
      <c r="A1170" s="25">
        <f t="shared" si="136"/>
        <v>2</v>
      </c>
      <c r="B1170" s="26" t="str">
        <f t="shared" si="135"/>
        <v>Implementation of Flexible Operation Solutions for Unit5,6 &amp;7, CSTPS, Chandrapur</v>
      </c>
      <c r="C1170" s="29">
        <f t="shared" si="143"/>
        <v>0</v>
      </c>
      <c r="D1170" s="69" t="str">
        <f t="shared" si="143"/>
        <v>-</v>
      </c>
      <c r="E1170" s="28">
        <f t="shared" si="143"/>
        <v>40</v>
      </c>
      <c r="F1170" s="95">
        <f t="shared" si="137"/>
        <v>0</v>
      </c>
      <c r="G1170" s="95">
        <f t="shared" si="138"/>
        <v>0</v>
      </c>
      <c r="H1170" s="95">
        <f t="shared" si="140"/>
        <v>0</v>
      </c>
      <c r="I1170" s="94">
        <f>'F4.2'!V497</f>
        <v>0</v>
      </c>
      <c r="J1170" s="94">
        <f>'F4.2'!AP497</f>
        <v>0</v>
      </c>
      <c r="K1170" s="95"/>
      <c r="L1170" s="95"/>
      <c r="M1170" s="128">
        <f t="shared" si="141"/>
        <v>0</v>
      </c>
      <c r="N1170" s="95">
        <f t="shared" si="142"/>
        <v>0</v>
      </c>
    </row>
    <row r="1171" spans="1:14" ht="31.5" hidden="1" outlineLevel="1" x14ac:dyDescent="0.25">
      <c r="A1171" s="169">
        <f t="shared" si="136"/>
        <v>0</v>
      </c>
      <c r="B1171" s="169" t="str">
        <f t="shared" si="135"/>
        <v>Implementation of Flexible Operation Solutions for Unit5,6 &amp;7, CSTPS, Chandrapur</v>
      </c>
      <c r="C1171" s="29">
        <f t="shared" si="143"/>
        <v>0</v>
      </c>
      <c r="D1171" s="69" t="str">
        <f t="shared" si="143"/>
        <v>-</v>
      </c>
      <c r="E1171" s="28">
        <f t="shared" si="143"/>
        <v>40</v>
      </c>
      <c r="F1171" s="95">
        <f t="shared" si="137"/>
        <v>0</v>
      </c>
      <c r="G1171" s="95">
        <f t="shared" si="138"/>
        <v>0</v>
      </c>
      <c r="H1171" s="95">
        <f t="shared" si="140"/>
        <v>0</v>
      </c>
      <c r="I1171" s="94">
        <f>'F4.2'!V498</f>
        <v>0</v>
      </c>
      <c r="J1171" s="94">
        <f>'F4.2'!AP498</f>
        <v>0</v>
      </c>
      <c r="K1171" s="95"/>
      <c r="L1171" s="95"/>
      <c r="M1171" s="128">
        <f t="shared" si="141"/>
        <v>0</v>
      </c>
      <c r="N1171" s="95">
        <f t="shared" si="142"/>
        <v>0</v>
      </c>
    </row>
    <row r="1172" spans="1:14" ht="47.25" hidden="1" outlineLevel="1" x14ac:dyDescent="0.25">
      <c r="A1172" s="25">
        <f t="shared" si="136"/>
        <v>3</v>
      </c>
      <c r="B1172" s="26" t="str">
        <f t="shared" si="135"/>
        <v>Supply of sub-assy for ID Fan VFD System&amp;  Energy Management System (EMS) at Stage-III, CSTPS, &amp; Procurement of numerical motor/feeder protection relay</v>
      </c>
      <c r="C1172" s="29">
        <f t="shared" si="143"/>
        <v>0</v>
      </c>
      <c r="D1172" s="69" t="str">
        <f t="shared" si="143"/>
        <v>-</v>
      </c>
      <c r="E1172" s="28">
        <f t="shared" si="143"/>
        <v>26.1</v>
      </c>
      <c r="F1172" s="95">
        <f t="shared" si="137"/>
        <v>0</v>
      </c>
      <c r="G1172" s="95">
        <f t="shared" si="138"/>
        <v>0</v>
      </c>
      <c r="H1172" s="95">
        <f t="shared" si="140"/>
        <v>0</v>
      </c>
      <c r="I1172" s="94">
        <f>'F4.2'!V499</f>
        <v>0</v>
      </c>
      <c r="J1172" s="94">
        <f>'F4.2'!AP499</f>
        <v>0</v>
      </c>
      <c r="K1172" s="95"/>
      <c r="L1172" s="95"/>
      <c r="M1172" s="128">
        <f t="shared" si="141"/>
        <v>0</v>
      </c>
      <c r="N1172" s="95">
        <f t="shared" si="142"/>
        <v>0</v>
      </c>
    </row>
    <row r="1173" spans="1:14" ht="15.75" hidden="1" outlineLevel="1" x14ac:dyDescent="0.25">
      <c r="A1173" s="169">
        <f t="shared" si="136"/>
        <v>0</v>
      </c>
      <c r="B1173" s="169" t="str">
        <f t="shared" si="135"/>
        <v>Supply of sub-assy for ID Fan VFD System</v>
      </c>
      <c r="C1173" s="29">
        <f t="shared" si="143"/>
        <v>0</v>
      </c>
      <c r="D1173" s="69" t="str">
        <f t="shared" si="143"/>
        <v>-</v>
      </c>
      <c r="E1173" s="28">
        <f t="shared" si="143"/>
        <v>4.5</v>
      </c>
      <c r="F1173" s="95">
        <f t="shared" si="137"/>
        <v>0</v>
      </c>
      <c r="G1173" s="95">
        <f t="shared" si="138"/>
        <v>0</v>
      </c>
      <c r="H1173" s="95">
        <f t="shared" si="140"/>
        <v>0</v>
      </c>
      <c r="I1173" s="94">
        <f>'F4.2'!V500</f>
        <v>0</v>
      </c>
      <c r="J1173" s="94">
        <f>'F4.2'!AP500</f>
        <v>0</v>
      </c>
      <c r="K1173" s="95"/>
      <c r="L1173" s="95"/>
      <c r="M1173" s="128">
        <f t="shared" si="141"/>
        <v>0</v>
      </c>
      <c r="N1173" s="95">
        <f t="shared" si="142"/>
        <v>0</v>
      </c>
    </row>
    <row r="1174" spans="1:14" ht="31.5" hidden="1" outlineLevel="1" x14ac:dyDescent="0.25">
      <c r="A1174" s="169">
        <f t="shared" si="136"/>
        <v>0</v>
      </c>
      <c r="B1174" s="169" t="str">
        <f t="shared" si="135"/>
        <v>Energy Management System (EMS) at Stage-III, CSTPS, Chandrapur.</v>
      </c>
      <c r="C1174" s="29">
        <f t="shared" si="143"/>
        <v>0</v>
      </c>
      <c r="D1174" s="69" t="str">
        <f t="shared" si="143"/>
        <v>-</v>
      </c>
      <c r="E1174" s="28">
        <f t="shared" si="143"/>
        <v>5.5</v>
      </c>
      <c r="F1174" s="95">
        <f t="shared" si="137"/>
        <v>0</v>
      </c>
      <c r="G1174" s="95">
        <f t="shared" si="138"/>
        <v>0</v>
      </c>
      <c r="H1174" s="95">
        <f t="shared" si="140"/>
        <v>0</v>
      </c>
      <c r="I1174" s="94">
        <f>'F4.2'!V501</f>
        <v>0</v>
      </c>
      <c r="J1174" s="94">
        <f>'F4.2'!AP501</f>
        <v>0</v>
      </c>
      <c r="K1174" s="95"/>
      <c r="L1174" s="95"/>
      <c r="M1174" s="128">
        <f t="shared" si="141"/>
        <v>0</v>
      </c>
      <c r="N1174" s="95">
        <f t="shared" si="142"/>
        <v>0</v>
      </c>
    </row>
    <row r="1175" spans="1:14" ht="15.75" hidden="1" outlineLevel="1" x14ac:dyDescent="0.25">
      <c r="A1175" s="169">
        <f t="shared" si="136"/>
        <v>0</v>
      </c>
      <c r="B1175" s="169" t="str">
        <f t="shared" si="135"/>
        <v>Procurement of numerical motor/feeder protection relays</v>
      </c>
      <c r="C1175" s="29">
        <f t="shared" si="143"/>
        <v>0</v>
      </c>
      <c r="D1175" s="69" t="str">
        <f t="shared" si="143"/>
        <v>-</v>
      </c>
      <c r="E1175" s="28">
        <f t="shared" si="143"/>
        <v>8.1</v>
      </c>
      <c r="F1175" s="95">
        <f t="shared" si="137"/>
        <v>0</v>
      </c>
      <c r="G1175" s="95">
        <f t="shared" si="138"/>
        <v>0</v>
      </c>
      <c r="H1175" s="95">
        <f t="shared" si="140"/>
        <v>0</v>
      </c>
      <c r="I1175" s="94">
        <f>'F4.2'!V502</f>
        <v>0</v>
      </c>
      <c r="J1175" s="94">
        <f>'F4.2'!AP502</f>
        <v>0</v>
      </c>
      <c r="K1175" s="95"/>
      <c r="L1175" s="95"/>
      <c r="M1175" s="128">
        <f t="shared" si="141"/>
        <v>0</v>
      </c>
      <c r="N1175" s="95">
        <f t="shared" si="142"/>
        <v>0</v>
      </c>
    </row>
    <row r="1176" spans="1:14" ht="47.25" hidden="1" outlineLevel="1" x14ac:dyDescent="0.25">
      <c r="A1176" s="169">
        <f t="shared" si="136"/>
        <v>0</v>
      </c>
      <c r="B1176" s="169" t="str">
        <f t="shared" si="135"/>
        <v>Procurement of portable multi function test kit, Microprocessot based CB TIM, CRM &amp; MVDT, CBO analyser, Vacuum cleaner bottle HV tester</v>
      </c>
      <c r="C1176" s="29">
        <f t="shared" si="143"/>
        <v>0</v>
      </c>
      <c r="D1176" s="69" t="str">
        <f t="shared" si="143"/>
        <v>-</v>
      </c>
      <c r="E1176" s="28">
        <f t="shared" si="143"/>
        <v>2</v>
      </c>
      <c r="F1176" s="95">
        <f t="shared" si="137"/>
        <v>0</v>
      </c>
      <c r="G1176" s="95">
        <f t="shared" si="138"/>
        <v>0</v>
      </c>
      <c r="H1176" s="95">
        <f t="shared" si="140"/>
        <v>0</v>
      </c>
      <c r="I1176" s="94">
        <f>'F4.2'!V503</f>
        <v>0</v>
      </c>
      <c r="J1176" s="94">
        <f>'F4.2'!AP503</f>
        <v>0</v>
      </c>
      <c r="K1176" s="95"/>
      <c r="L1176" s="95"/>
      <c r="M1176" s="128">
        <f t="shared" si="141"/>
        <v>0</v>
      </c>
      <c r="N1176" s="95">
        <f t="shared" si="142"/>
        <v>0</v>
      </c>
    </row>
    <row r="1177" spans="1:14" ht="31.5" hidden="1" outlineLevel="1" x14ac:dyDescent="0.25">
      <c r="A1177" s="169">
        <f t="shared" si="136"/>
        <v>0</v>
      </c>
      <c r="B1177" s="169" t="str">
        <f t="shared" si="135"/>
        <v xml:space="preserve">Replacement of various motorised control actuators at Unit 5, 6  CSTPS,Chandrapur.                              </v>
      </c>
      <c r="C1177" s="29">
        <f t="shared" si="143"/>
        <v>0</v>
      </c>
      <c r="D1177" s="69" t="str">
        <f t="shared" si="143"/>
        <v>-</v>
      </c>
      <c r="E1177" s="28">
        <f t="shared" si="143"/>
        <v>6</v>
      </c>
      <c r="F1177" s="95">
        <f t="shared" si="137"/>
        <v>0</v>
      </c>
      <c r="G1177" s="95">
        <f t="shared" si="138"/>
        <v>0</v>
      </c>
      <c r="H1177" s="95">
        <f t="shared" si="140"/>
        <v>0</v>
      </c>
      <c r="I1177" s="94">
        <f>'F4.2'!V504</f>
        <v>0</v>
      </c>
      <c r="J1177" s="94">
        <f>'F4.2'!AP504</f>
        <v>0</v>
      </c>
      <c r="K1177" s="95"/>
      <c r="L1177" s="95"/>
      <c r="M1177" s="128">
        <f t="shared" si="141"/>
        <v>0</v>
      </c>
      <c r="N1177" s="95">
        <f t="shared" si="142"/>
        <v>0</v>
      </c>
    </row>
    <row r="1178" spans="1:14" ht="78.75" hidden="1" outlineLevel="1" x14ac:dyDescent="0.25">
      <c r="A1178" s="25">
        <f t="shared" si="136"/>
        <v>4</v>
      </c>
      <c r="B1178" s="26" t="str">
        <f t="shared" si="135"/>
        <v>Supply and commissioning of Energy Optimization &amp; Real Time Analysis system software for Auxiliary Power management of power network &amp; Pump performance monitoring system for water pumping stations for Unit#5,6&amp;7, CSTPS, Chandrapur</v>
      </c>
      <c r="C1178" s="29">
        <f t="shared" si="143"/>
        <v>0</v>
      </c>
      <c r="D1178" s="69" t="str">
        <f t="shared" si="143"/>
        <v>-</v>
      </c>
      <c r="E1178" s="28">
        <f t="shared" si="143"/>
        <v>26</v>
      </c>
      <c r="F1178" s="95">
        <f t="shared" si="137"/>
        <v>0</v>
      </c>
      <c r="G1178" s="95">
        <f t="shared" si="138"/>
        <v>0</v>
      </c>
      <c r="H1178" s="95">
        <f t="shared" si="140"/>
        <v>0</v>
      </c>
      <c r="I1178" s="94">
        <f>'F4.2'!V505</f>
        <v>0</v>
      </c>
      <c r="J1178" s="94">
        <f>'F4.2'!AP505</f>
        <v>0</v>
      </c>
      <c r="K1178" s="95"/>
      <c r="L1178" s="95"/>
      <c r="M1178" s="128">
        <f t="shared" si="141"/>
        <v>0</v>
      </c>
      <c r="N1178" s="95">
        <f t="shared" si="142"/>
        <v>0</v>
      </c>
    </row>
    <row r="1179" spans="1:14" ht="47.25" hidden="1" outlineLevel="1" x14ac:dyDescent="0.25">
      <c r="A1179" s="169">
        <f t="shared" si="136"/>
        <v>0</v>
      </c>
      <c r="B1179" s="169" t="str">
        <f t="shared" si="135"/>
        <v>Supply and commissioning of Energy Optimization &amp; Real Time Analysis system software for Auxiliary Power management of power network</v>
      </c>
      <c r="C1179" s="29">
        <f t="shared" si="143"/>
        <v>0</v>
      </c>
      <c r="D1179" s="69" t="str">
        <f t="shared" si="143"/>
        <v>-</v>
      </c>
      <c r="E1179" s="28">
        <f t="shared" si="143"/>
        <v>9</v>
      </c>
      <c r="F1179" s="95">
        <f t="shared" si="137"/>
        <v>0</v>
      </c>
      <c r="G1179" s="95">
        <f t="shared" si="138"/>
        <v>0</v>
      </c>
      <c r="H1179" s="95">
        <f t="shared" si="140"/>
        <v>0</v>
      </c>
      <c r="I1179" s="94">
        <f>'F4.2'!V506</f>
        <v>0</v>
      </c>
      <c r="J1179" s="94">
        <f>'F4.2'!AP506</f>
        <v>0</v>
      </c>
      <c r="K1179" s="95"/>
      <c r="L1179" s="95"/>
      <c r="M1179" s="128">
        <f t="shared" si="141"/>
        <v>0</v>
      </c>
      <c r="N1179" s="95">
        <f t="shared" si="142"/>
        <v>0</v>
      </c>
    </row>
    <row r="1180" spans="1:14" ht="47.25" hidden="1" outlineLevel="1" x14ac:dyDescent="0.25">
      <c r="A1180" s="169">
        <f t="shared" si="136"/>
        <v>0</v>
      </c>
      <c r="B1180" s="169" t="str">
        <f t="shared" si="135"/>
        <v>Supply and installation of advanced Microprocessor based Pump performance monitoring system for water pumping stations for Unit#5,6&amp;7, CSTPS, Chandrapur</v>
      </c>
      <c r="C1180" s="29">
        <f t="shared" ref="C1180:E1199" si="144">C510</f>
        <v>0</v>
      </c>
      <c r="D1180" s="69" t="str">
        <f t="shared" si="144"/>
        <v>-</v>
      </c>
      <c r="E1180" s="28">
        <f t="shared" si="144"/>
        <v>7</v>
      </c>
      <c r="F1180" s="95">
        <f t="shared" si="137"/>
        <v>0</v>
      </c>
      <c r="G1180" s="95">
        <f t="shared" si="138"/>
        <v>0</v>
      </c>
      <c r="H1180" s="95">
        <f t="shared" si="140"/>
        <v>0</v>
      </c>
      <c r="I1180" s="94">
        <f>'F4.2'!V507</f>
        <v>0</v>
      </c>
      <c r="J1180" s="94">
        <f>'F4.2'!AP507</f>
        <v>0</v>
      </c>
      <c r="K1180" s="95"/>
      <c r="L1180" s="95"/>
      <c r="M1180" s="128">
        <f t="shared" si="141"/>
        <v>0</v>
      </c>
      <c r="N1180" s="95">
        <f t="shared" si="142"/>
        <v>0</v>
      </c>
    </row>
    <row r="1181" spans="1:14" ht="31.5" hidden="1" outlineLevel="1" x14ac:dyDescent="0.25">
      <c r="A1181" s="169">
        <f t="shared" si="136"/>
        <v>0</v>
      </c>
      <c r="B1181" s="169" t="str">
        <f t="shared" si="135"/>
        <v>Upgradation of Online Connectivity and Environmental Monitoring (OCEMS) System at Unit-5,6&amp;7</v>
      </c>
      <c r="C1181" s="29">
        <f t="shared" si="144"/>
        <v>0</v>
      </c>
      <c r="D1181" s="69" t="str">
        <f t="shared" si="144"/>
        <v>-</v>
      </c>
      <c r="E1181" s="28">
        <f t="shared" si="144"/>
        <v>4</v>
      </c>
      <c r="F1181" s="95">
        <f t="shared" si="137"/>
        <v>0</v>
      </c>
      <c r="G1181" s="95">
        <f t="shared" si="138"/>
        <v>0</v>
      </c>
      <c r="H1181" s="95">
        <f t="shared" si="140"/>
        <v>0</v>
      </c>
      <c r="I1181" s="94">
        <f>'F4.2'!V508</f>
        <v>0</v>
      </c>
      <c r="J1181" s="94">
        <f>'F4.2'!AP508</f>
        <v>0</v>
      </c>
      <c r="K1181" s="95"/>
      <c r="L1181" s="95"/>
      <c r="M1181" s="128">
        <f t="shared" si="141"/>
        <v>0</v>
      </c>
      <c r="N1181" s="95">
        <f t="shared" si="142"/>
        <v>0</v>
      </c>
    </row>
    <row r="1182" spans="1:14" ht="15.75" hidden="1" outlineLevel="1" x14ac:dyDescent="0.25">
      <c r="A1182" s="169">
        <f t="shared" si="136"/>
        <v>0</v>
      </c>
      <c r="B1182" s="169" t="str">
        <f t="shared" si="135"/>
        <v xml:space="preserve">Procurement of I&amp;C Testing Labouratory Instruments </v>
      </c>
      <c r="C1182" s="29">
        <f t="shared" si="144"/>
        <v>0</v>
      </c>
      <c r="D1182" s="69" t="str">
        <f t="shared" si="144"/>
        <v>-</v>
      </c>
      <c r="E1182" s="28">
        <f t="shared" si="144"/>
        <v>2</v>
      </c>
      <c r="F1182" s="95">
        <f t="shared" si="137"/>
        <v>0</v>
      </c>
      <c r="G1182" s="95">
        <f t="shared" si="138"/>
        <v>0</v>
      </c>
      <c r="H1182" s="95">
        <f t="shared" si="140"/>
        <v>0</v>
      </c>
      <c r="I1182" s="94">
        <f>'F4.2'!V509</f>
        <v>0</v>
      </c>
      <c r="J1182" s="94">
        <f>'F4.2'!AP509</f>
        <v>0</v>
      </c>
      <c r="K1182" s="95"/>
      <c r="L1182" s="95"/>
      <c r="M1182" s="128">
        <f t="shared" si="141"/>
        <v>0</v>
      </c>
      <c r="N1182" s="95">
        <f t="shared" si="142"/>
        <v>0</v>
      </c>
    </row>
    <row r="1183" spans="1:14" ht="31.5" hidden="1" outlineLevel="1" x14ac:dyDescent="0.25">
      <c r="A1183" s="169">
        <f t="shared" si="136"/>
        <v>0</v>
      </c>
      <c r="B1183" s="169" t="str">
        <f t="shared" si="135"/>
        <v xml:space="preserve">Upgradation of various motorised control actuators at Unit-7,  CSTPS,Chandrapur.                              </v>
      </c>
      <c r="C1183" s="29">
        <f t="shared" si="144"/>
        <v>0</v>
      </c>
      <c r="D1183" s="69" t="str">
        <f t="shared" si="144"/>
        <v>-</v>
      </c>
      <c r="E1183" s="28">
        <f t="shared" si="144"/>
        <v>4</v>
      </c>
      <c r="F1183" s="95">
        <f t="shared" si="137"/>
        <v>0</v>
      </c>
      <c r="G1183" s="95">
        <f t="shared" si="138"/>
        <v>0</v>
      </c>
      <c r="H1183" s="95">
        <f t="shared" si="140"/>
        <v>0</v>
      </c>
      <c r="I1183" s="94">
        <f>'F4.2'!V510</f>
        <v>0</v>
      </c>
      <c r="J1183" s="94">
        <f>'F4.2'!AP510</f>
        <v>0</v>
      </c>
      <c r="K1183" s="95"/>
      <c r="L1183" s="95"/>
      <c r="M1183" s="128">
        <f t="shared" si="141"/>
        <v>0</v>
      </c>
      <c r="N1183" s="95">
        <f t="shared" si="142"/>
        <v>0</v>
      </c>
    </row>
    <row r="1184" spans="1:14" ht="15.75" hidden="1" outlineLevel="1" x14ac:dyDescent="0.25">
      <c r="A1184" s="227">
        <f t="shared" si="136"/>
        <v>0</v>
      </c>
      <c r="B1184" s="227" t="str">
        <f t="shared" si="135"/>
        <v>ODP-II</v>
      </c>
      <c r="C1184" s="29">
        <f t="shared" si="144"/>
        <v>0</v>
      </c>
      <c r="D1184" s="69" t="str">
        <f t="shared" si="144"/>
        <v>-</v>
      </c>
      <c r="E1184" s="28">
        <f t="shared" si="144"/>
        <v>0</v>
      </c>
      <c r="F1184" s="95">
        <f t="shared" si="137"/>
        <v>0</v>
      </c>
      <c r="G1184" s="95">
        <f t="shared" si="138"/>
        <v>0</v>
      </c>
      <c r="H1184" s="95">
        <f t="shared" si="140"/>
        <v>0</v>
      </c>
      <c r="I1184" s="94">
        <f>'F4.2'!V511</f>
        <v>0</v>
      </c>
      <c r="J1184" s="94">
        <f>'F4.2'!AP511</f>
        <v>0</v>
      </c>
      <c r="K1184" s="95"/>
      <c r="L1184" s="95"/>
      <c r="M1184" s="128">
        <f t="shared" si="141"/>
        <v>0</v>
      </c>
      <c r="N1184" s="95">
        <f t="shared" si="142"/>
        <v>0</v>
      </c>
    </row>
    <row r="1185" spans="1:14" ht="47.25" hidden="1" outlineLevel="1" x14ac:dyDescent="0.25">
      <c r="A1185" s="25">
        <f t="shared" si="136"/>
        <v>1</v>
      </c>
      <c r="B1185" s="26" t="str">
        <f t="shared" si="135"/>
        <v>Complete reconditioning of Condensate cooling water system, Ash raw water system &amp; fire fightning system of U-5,6 &amp; 7</v>
      </c>
      <c r="C1185" s="29">
        <f t="shared" si="144"/>
        <v>0</v>
      </c>
      <c r="D1185" s="69" t="str">
        <f t="shared" si="144"/>
        <v>-</v>
      </c>
      <c r="E1185" s="28">
        <f t="shared" si="144"/>
        <v>92</v>
      </c>
      <c r="F1185" s="95">
        <f t="shared" si="137"/>
        <v>0</v>
      </c>
      <c r="G1185" s="95">
        <f t="shared" si="138"/>
        <v>0</v>
      </c>
      <c r="H1185" s="95">
        <f t="shared" si="140"/>
        <v>0</v>
      </c>
      <c r="I1185" s="94">
        <f>'F4.2'!V512</f>
        <v>0</v>
      </c>
      <c r="J1185" s="94">
        <f>'F4.2'!AP512</f>
        <v>0</v>
      </c>
      <c r="K1185" s="95"/>
      <c r="L1185" s="95"/>
      <c r="M1185" s="128">
        <f t="shared" si="141"/>
        <v>0</v>
      </c>
      <c r="N1185" s="95">
        <f t="shared" si="142"/>
        <v>0</v>
      </c>
    </row>
    <row r="1186" spans="1:14" ht="15.75" hidden="1" outlineLevel="1" x14ac:dyDescent="0.25">
      <c r="A1186" s="169">
        <f t="shared" si="136"/>
        <v>0</v>
      </c>
      <c r="B1186" s="169" t="str">
        <f t="shared" si="135"/>
        <v xml:space="preserve"> Complete reconditioning of cooling tower 5A &amp; 5B of Unit -5. </v>
      </c>
      <c r="C1186" s="29">
        <f t="shared" si="144"/>
        <v>0</v>
      </c>
      <c r="D1186" s="69" t="str">
        <f t="shared" si="144"/>
        <v>-</v>
      </c>
      <c r="E1186" s="28">
        <f t="shared" si="144"/>
        <v>45</v>
      </c>
      <c r="F1186" s="95">
        <f t="shared" si="137"/>
        <v>0</v>
      </c>
      <c r="G1186" s="95">
        <f t="shared" si="138"/>
        <v>0</v>
      </c>
      <c r="H1186" s="95">
        <f t="shared" si="140"/>
        <v>0</v>
      </c>
      <c r="I1186" s="94">
        <f>'F4.2'!V513</f>
        <v>0</v>
      </c>
      <c r="J1186" s="94">
        <f>'F4.2'!AP513</f>
        <v>0</v>
      </c>
      <c r="K1186" s="95"/>
      <c r="L1186" s="95"/>
      <c r="M1186" s="128">
        <f t="shared" si="141"/>
        <v>0</v>
      </c>
      <c r="N1186" s="95">
        <f t="shared" si="142"/>
        <v>0</v>
      </c>
    </row>
    <row r="1187" spans="1:14" ht="63" hidden="1" outlineLevel="1" x14ac:dyDescent="0.25">
      <c r="A1187" s="169">
        <f t="shared" si="136"/>
        <v>0</v>
      </c>
      <c r="B1187" s="169" t="str">
        <f t="shared" si="135"/>
        <v>Revamping of induced draft Cooling tower - 6A &amp; 6B internals with supply &amp; replacement to improve the performance of Cooling tower of Unit -6 (500MW), CSTPS, Chandrapur</v>
      </c>
      <c r="C1187" s="29">
        <f t="shared" si="144"/>
        <v>0</v>
      </c>
      <c r="D1187" s="69" t="str">
        <f t="shared" si="144"/>
        <v>-</v>
      </c>
      <c r="E1187" s="28">
        <f t="shared" si="144"/>
        <v>47</v>
      </c>
      <c r="F1187" s="95">
        <f t="shared" si="137"/>
        <v>0</v>
      </c>
      <c r="G1187" s="95">
        <f t="shared" si="138"/>
        <v>0</v>
      </c>
      <c r="H1187" s="95">
        <f t="shared" si="140"/>
        <v>0</v>
      </c>
      <c r="I1187" s="94">
        <f>'F4.2'!V514</f>
        <v>0</v>
      </c>
      <c r="J1187" s="94">
        <f>'F4.2'!AP514</f>
        <v>0</v>
      </c>
      <c r="K1187" s="95"/>
      <c r="L1187" s="95"/>
      <c r="M1187" s="128">
        <f t="shared" si="141"/>
        <v>0</v>
      </c>
      <c r="N1187" s="95">
        <f t="shared" si="142"/>
        <v>0</v>
      </c>
    </row>
    <row r="1188" spans="1:14" ht="31.5" hidden="1" outlineLevel="1" x14ac:dyDescent="0.25">
      <c r="A1188" s="25">
        <f t="shared" si="136"/>
        <v>2</v>
      </c>
      <c r="B1188" s="26" t="str">
        <f t="shared" si="135"/>
        <v>Replacement of  Complete pump assembly of CCW pump, ACW pump and other schemes</v>
      </c>
      <c r="C1188" s="29">
        <f t="shared" si="144"/>
        <v>0</v>
      </c>
      <c r="D1188" s="69" t="str">
        <f t="shared" si="144"/>
        <v>-</v>
      </c>
      <c r="E1188" s="28">
        <f t="shared" si="144"/>
        <v>121</v>
      </c>
      <c r="F1188" s="95">
        <f t="shared" si="137"/>
        <v>0</v>
      </c>
      <c r="G1188" s="95">
        <f t="shared" si="138"/>
        <v>0</v>
      </c>
      <c r="H1188" s="95">
        <f t="shared" si="140"/>
        <v>0</v>
      </c>
      <c r="I1188" s="94">
        <f>'F4.2'!V515</f>
        <v>0</v>
      </c>
      <c r="J1188" s="94">
        <f>'F4.2'!AP515</f>
        <v>0</v>
      </c>
      <c r="K1188" s="95"/>
      <c r="L1188" s="95"/>
      <c r="M1188" s="128">
        <f t="shared" si="141"/>
        <v>0</v>
      </c>
      <c r="N1188" s="95">
        <f t="shared" si="142"/>
        <v>0</v>
      </c>
    </row>
    <row r="1189" spans="1:14" ht="31.5" hidden="1" outlineLevel="1" x14ac:dyDescent="0.25">
      <c r="A1189" s="169">
        <f t="shared" si="136"/>
        <v>0</v>
      </c>
      <c r="B1189" s="169" t="str">
        <f t="shared" si="135"/>
        <v>Replacement of  Complete pump assembly of CCW pump installed at U-5,6,7.</v>
      </c>
      <c r="C1189" s="29">
        <f t="shared" si="144"/>
        <v>0</v>
      </c>
      <c r="D1189" s="69" t="str">
        <f t="shared" si="144"/>
        <v>-</v>
      </c>
      <c r="E1189" s="28">
        <f t="shared" si="144"/>
        <v>100</v>
      </c>
      <c r="F1189" s="95">
        <f t="shared" si="137"/>
        <v>0</v>
      </c>
      <c r="G1189" s="95">
        <f t="shared" si="138"/>
        <v>0</v>
      </c>
      <c r="H1189" s="95">
        <f t="shared" si="140"/>
        <v>0</v>
      </c>
      <c r="I1189" s="94">
        <f>'F4.2'!V516</f>
        <v>0</v>
      </c>
      <c r="J1189" s="94">
        <f>'F4.2'!AP516</f>
        <v>0</v>
      </c>
      <c r="K1189" s="95"/>
      <c r="L1189" s="95"/>
      <c r="M1189" s="128">
        <f t="shared" si="141"/>
        <v>0</v>
      </c>
      <c r="N1189" s="95">
        <f t="shared" si="142"/>
        <v>0</v>
      </c>
    </row>
    <row r="1190" spans="1:14" ht="31.5" hidden="1" outlineLevel="1" x14ac:dyDescent="0.25">
      <c r="A1190" s="169">
        <f t="shared" si="136"/>
        <v>0</v>
      </c>
      <c r="B1190" s="169" t="str">
        <f t="shared" ref="B1190:B1253" si="145">B520</f>
        <v xml:space="preserve"> Replacement of  Complete pump assembly of ACW  pump installed at U-5,6,7.</v>
      </c>
      <c r="C1190" s="29">
        <f t="shared" si="144"/>
        <v>0</v>
      </c>
      <c r="D1190" s="69" t="str">
        <f t="shared" si="144"/>
        <v>-</v>
      </c>
      <c r="E1190" s="28">
        <f t="shared" si="144"/>
        <v>11</v>
      </c>
      <c r="F1190" s="95">
        <f t="shared" si="137"/>
        <v>0</v>
      </c>
      <c r="G1190" s="95">
        <f t="shared" si="138"/>
        <v>0</v>
      </c>
      <c r="H1190" s="95">
        <f t="shared" si="140"/>
        <v>0</v>
      </c>
      <c r="I1190" s="94">
        <f>'F4.2'!V517</f>
        <v>0</v>
      </c>
      <c r="J1190" s="94">
        <f>'F4.2'!AP517</f>
        <v>0</v>
      </c>
      <c r="K1190" s="95"/>
      <c r="L1190" s="95"/>
      <c r="M1190" s="128">
        <f t="shared" si="141"/>
        <v>0</v>
      </c>
      <c r="N1190" s="95">
        <f t="shared" si="142"/>
        <v>0</v>
      </c>
    </row>
    <row r="1191" spans="1:14" ht="31.5" hidden="1" outlineLevel="1" x14ac:dyDescent="0.25">
      <c r="A1191" s="169">
        <f t="shared" si="136"/>
        <v>0</v>
      </c>
      <c r="B1191" s="169" t="str">
        <f t="shared" si="145"/>
        <v xml:space="preserve"> Complete reconditioning of Ash Raw water system &amp; DM/NDM system of U- 7. </v>
      </c>
      <c r="C1191" s="29">
        <f t="shared" si="144"/>
        <v>0</v>
      </c>
      <c r="D1191" s="69" t="str">
        <f t="shared" si="144"/>
        <v>-</v>
      </c>
      <c r="E1191" s="28">
        <f t="shared" si="144"/>
        <v>8</v>
      </c>
      <c r="F1191" s="95">
        <f t="shared" si="137"/>
        <v>0</v>
      </c>
      <c r="G1191" s="95">
        <f t="shared" si="138"/>
        <v>0</v>
      </c>
      <c r="H1191" s="95">
        <f t="shared" si="140"/>
        <v>0</v>
      </c>
      <c r="I1191" s="94">
        <f>'F4.2'!V518</f>
        <v>0</v>
      </c>
      <c r="J1191" s="94">
        <f>'F4.2'!AP518</f>
        <v>0</v>
      </c>
      <c r="K1191" s="95"/>
      <c r="L1191" s="95"/>
      <c r="M1191" s="128">
        <f t="shared" si="141"/>
        <v>0</v>
      </c>
      <c r="N1191" s="95">
        <f t="shared" si="142"/>
        <v>0</v>
      </c>
    </row>
    <row r="1192" spans="1:14" ht="31.5" hidden="1" outlineLevel="1" x14ac:dyDescent="0.25">
      <c r="A1192" s="169">
        <f t="shared" ref="A1192:A1255" si="146">A522</f>
        <v>0</v>
      </c>
      <c r="B1192" s="169" t="str">
        <f t="shared" si="145"/>
        <v xml:space="preserve">Complete reconditioning of Fire fightning system of Stage -I, II, III. </v>
      </c>
      <c r="C1192" s="29">
        <f t="shared" si="144"/>
        <v>0</v>
      </c>
      <c r="D1192" s="69" t="str">
        <f t="shared" si="144"/>
        <v>-</v>
      </c>
      <c r="E1192" s="28">
        <f t="shared" si="144"/>
        <v>2</v>
      </c>
      <c r="F1192" s="95">
        <f t="shared" ref="F1192:F1255" si="147">F522+I522</f>
        <v>0</v>
      </c>
      <c r="G1192" s="95">
        <f t="shared" ref="G1192:G1255" si="148">G522+M522</f>
        <v>0</v>
      </c>
      <c r="H1192" s="95">
        <f t="shared" si="140"/>
        <v>0</v>
      </c>
      <c r="I1192" s="94">
        <f>'F4.2'!V519</f>
        <v>0</v>
      </c>
      <c r="J1192" s="94">
        <f>'F4.2'!AP519</f>
        <v>0</v>
      </c>
      <c r="K1192" s="95"/>
      <c r="L1192" s="95"/>
      <c r="M1192" s="128">
        <f t="shared" si="141"/>
        <v>0</v>
      </c>
      <c r="N1192" s="95">
        <f t="shared" si="142"/>
        <v>0</v>
      </c>
    </row>
    <row r="1193" spans="1:14" ht="94.5" hidden="1" outlineLevel="1" x14ac:dyDescent="0.25">
      <c r="A1193" s="25">
        <f t="shared" si="146"/>
        <v>3</v>
      </c>
      <c r="B1193" s="26" t="str">
        <f t="shared" si="145"/>
        <v xml:space="preserve">Upgradation of existing DM water system along with supply, erection &amp; Commissioning of PLC panel, Instrumentation, CPVC Pipes &amp; fittings, installed at WTP–500MW, CSTPS, Chandrapur.
</v>
      </c>
      <c r="C1193" s="29">
        <f t="shared" si="144"/>
        <v>0</v>
      </c>
      <c r="D1193" s="69" t="str">
        <f t="shared" si="144"/>
        <v>-</v>
      </c>
      <c r="E1193" s="28">
        <f t="shared" si="144"/>
        <v>56</v>
      </c>
      <c r="F1193" s="95">
        <f t="shared" si="147"/>
        <v>0</v>
      </c>
      <c r="G1193" s="95">
        <f t="shared" si="148"/>
        <v>0</v>
      </c>
      <c r="H1193" s="95">
        <f t="shared" si="140"/>
        <v>0</v>
      </c>
      <c r="I1193" s="94">
        <f>'F4.2'!V520</f>
        <v>0</v>
      </c>
      <c r="J1193" s="94">
        <f>'F4.2'!AP520</f>
        <v>0</v>
      </c>
      <c r="K1193" s="95"/>
      <c r="L1193" s="95"/>
      <c r="M1193" s="128">
        <f t="shared" si="141"/>
        <v>0</v>
      </c>
      <c r="N1193" s="95">
        <f t="shared" si="142"/>
        <v>0</v>
      </c>
    </row>
    <row r="1194" spans="1:14" ht="94.5" hidden="1" outlineLevel="1" x14ac:dyDescent="0.25">
      <c r="A1194" s="169">
        <f t="shared" si="146"/>
        <v>0</v>
      </c>
      <c r="B1194" s="169" t="str">
        <f t="shared" si="145"/>
        <v xml:space="preserve">Upgradation of existing DM water system along with supply, erection &amp; Commissioning of PLC panel, Instrumentation, CPVC Pipes &amp; fittings, installed at WTP–500MW, CSTPS, Chandrapur.
</v>
      </c>
      <c r="C1194" s="29">
        <f t="shared" si="144"/>
        <v>0</v>
      </c>
      <c r="D1194" s="69" t="str">
        <f t="shared" si="144"/>
        <v>-</v>
      </c>
      <c r="E1194" s="28">
        <f t="shared" si="144"/>
        <v>56</v>
      </c>
      <c r="F1194" s="95">
        <f t="shared" si="147"/>
        <v>0</v>
      </c>
      <c r="G1194" s="95">
        <f t="shared" si="148"/>
        <v>0</v>
      </c>
      <c r="H1194" s="95">
        <f t="shared" si="140"/>
        <v>0</v>
      </c>
      <c r="I1194" s="94">
        <f>'F4.2'!V521</f>
        <v>0</v>
      </c>
      <c r="J1194" s="94">
        <f>'F4.2'!AP521</f>
        <v>0</v>
      </c>
      <c r="K1194" s="95"/>
      <c r="L1194" s="95"/>
      <c r="M1194" s="128">
        <f t="shared" si="141"/>
        <v>0</v>
      </c>
      <c r="N1194" s="95">
        <f t="shared" si="142"/>
        <v>0</v>
      </c>
    </row>
    <row r="1195" spans="1:14" ht="31.5" hidden="1" outlineLevel="1" x14ac:dyDescent="0.25">
      <c r="A1195" s="25">
        <f t="shared" si="146"/>
        <v>4</v>
      </c>
      <c r="B1195" s="26" t="str">
        <f t="shared" si="145"/>
        <v>Various work for renovation &amp; improvement of ash disposal pipeline system of Unit # 5 &amp; 6 at  CSTPS, Chandrapur.</v>
      </c>
      <c r="C1195" s="29">
        <f t="shared" si="144"/>
        <v>0</v>
      </c>
      <c r="D1195" s="69" t="str">
        <f t="shared" si="144"/>
        <v>-</v>
      </c>
      <c r="E1195" s="28">
        <f t="shared" si="144"/>
        <v>58.37</v>
      </c>
      <c r="F1195" s="95">
        <f t="shared" si="147"/>
        <v>0</v>
      </c>
      <c r="G1195" s="95">
        <f t="shared" si="148"/>
        <v>0</v>
      </c>
      <c r="H1195" s="95">
        <f t="shared" si="140"/>
        <v>0</v>
      </c>
      <c r="I1195" s="94">
        <f>'F4.2'!V522</f>
        <v>0</v>
      </c>
      <c r="J1195" s="94">
        <f>'F4.2'!AP522</f>
        <v>0</v>
      </c>
      <c r="K1195" s="95"/>
      <c r="L1195" s="95"/>
      <c r="M1195" s="128">
        <f t="shared" si="141"/>
        <v>0</v>
      </c>
      <c r="N1195" s="95">
        <f t="shared" si="142"/>
        <v>0</v>
      </c>
    </row>
    <row r="1196" spans="1:14" ht="31.5" hidden="1" outlineLevel="1" x14ac:dyDescent="0.25">
      <c r="A1196" s="169">
        <f t="shared" si="146"/>
        <v>0</v>
      </c>
      <c r="B1196" s="169" t="str">
        <f t="shared" si="145"/>
        <v>Supply, Erection &amp; commissioning of third 400 NB ash slurry disposal pipeline for Unit #5 at CSTPS, Chandrapur</v>
      </c>
      <c r="C1196" s="29">
        <f t="shared" si="144"/>
        <v>0</v>
      </c>
      <c r="D1196" s="69" t="str">
        <f t="shared" si="144"/>
        <v>-</v>
      </c>
      <c r="E1196" s="28">
        <f t="shared" si="144"/>
        <v>20.190000000000001</v>
      </c>
      <c r="F1196" s="95">
        <f t="shared" si="147"/>
        <v>0</v>
      </c>
      <c r="G1196" s="95">
        <f t="shared" si="148"/>
        <v>0</v>
      </c>
      <c r="H1196" s="95">
        <f t="shared" si="140"/>
        <v>0</v>
      </c>
      <c r="I1196" s="94">
        <f>'F4.2'!V523</f>
        <v>0</v>
      </c>
      <c r="J1196" s="94">
        <f>'F4.2'!AP523</f>
        <v>0</v>
      </c>
      <c r="K1196" s="95"/>
      <c r="L1196" s="95"/>
      <c r="M1196" s="128">
        <f t="shared" si="141"/>
        <v>0</v>
      </c>
      <c r="N1196" s="95">
        <f t="shared" si="142"/>
        <v>0</v>
      </c>
    </row>
    <row r="1197" spans="1:14" ht="47.25" hidden="1" outlineLevel="1" x14ac:dyDescent="0.25">
      <c r="A1197" s="169">
        <f t="shared" si="146"/>
        <v>0</v>
      </c>
      <c r="B1197" s="169" t="str">
        <f t="shared" si="145"/>
        <v>Supply, Erection, Replacement of 400 NB MSERW pipes of existing Ash disposal pipelines of Unit # 5 &amp; 6 in ‘B’ &amp; ‘C’ zone at CSTPS, Chandrapur.</v>
      </c>
      <c r="C1197" s="29">
        <f t="shared" si="144"/>
        <v>0</v>
      </c>
      <c r="D1197" s="69" t="str">
        <f t="shared" si="144"/>
        <v>-</v>
      </c>
      <c r="E1197" s="28">
        <f t="shared" si="144"/>
        <v>38.18</v>
      </c>
      <c r="F1197" s="95">
        <f t="shared" si="147"/>
        <v>0</v>
      </c>
      <c r="G1197" s="95">
        <f t="shared" si="148"/>
        <v>0</v>
      </c>
      <c r="H1197" s="95">
        <f t="shared" si="140"/>
        <v>0</v>
      </c>
      <c r="I1197" s="94">
        <f>'F4.2'!V524</f>
        <v>0</v>
      </c>
      <c r="J1197" s="94">
        <f>'F4.2'!AP524</f>
        <v>0</v>
      </c>
      <c r="K1197" s="95"/>
      <c r="L1197" s="95"/>
      <c r="M1197" s="128">
        <f t="shared" si="141"/>
        <v>0</v>
      </c>
      <c r="N1197" s="95">
        <f t="shared" si="142"/>
        <v>0</v>
      </c>
    </row>
    <row r="1198" spans="1:14" ht="47.25" hidden="1" outlineLevel="1" x14ac:dyDescent="0.25">
      <c r="A1198" s="25">
        <f t="shared" si="146"/>
        <v>5</v>
      </c>
      <c r="B1198" s="26" t="str">
        <f t="shared" si="145"/>
        <v>Design, engineering, supply, installation and commissioning of disposal of bottom ash in under ground mines at Chandrapur area WCL at CSTPS, Chandrapur</v>
      </c>
      <c r="C1198" s="29">
        <f t="shared" si="144"/>
        <v>0</v>
      </c>
      <c r="D1198" s="69" t="str">
        <f t="shared" si="144"/>
        <v>-</v>
      </c>
      <c r="E1198" s="28">
        <f t="shared" si="144"/>
        <v>27.55</v>
      </c>
      <c r="F1198" s="95">
        <f t="shared" si="147"/>
        <v>0</v>
      </c>
      <c r="G1198" s="95">
        <f t="shared" si="148"/>
        <v>0</v>
      </c>
      <c r="H1198" s="95">
        <f t="shared" si="140"/>
        <v>0</v>
      </c>
      <c r="I1198" s="94">
        <f>'F4.2'!V525</f>
        <v>0</v>
      </c>
      <c r="J1198" s="94">
        <f>'F4.2'!AP525</f>
        <v>0</v>
      </c>
      <c r="K1198" s="95"/>
      <c r="L1198" s="95"/>
      <c r="M1198" s="128">
        <f t="shared" si="141"/>
        <v>0</v>
      </c>
      <c r="N1198" s="95">
        <f t="shared" si="142"/>
        <v>0</v>
      </c>
    </row>
    <row r="1199" spans="1:14" ht="47.25" hidden="1" outlineLevel="1" x14ac:dyDescent="0.25">
      <c r="A1199" s="169">
        <f t="shared" si="146"/>
        <v>0</v>
      </c>
      <c r="B1199" s="169" t="str">
        <f t="shared" si="145"/>
        <v>Design, engineering, supply, installation and commissioning of disposal of bottom ash in under ground mines at Chandrapur area WCL at CSTPS, Chandrapur</v>
      </c>
      <c r="C1199" s="29">
        <f t="shared" si="144"/>
        <v>0</v>
      </c>
      <c r="D1199" s="69" t="str">
        <f t="shared" si="144"/>
        <v>-</v>
      </c>
      <c r="E1199" s="28">
        <f t="shared" si="144"/>
        <v>27.55</v>
      </c>
      <c r="F1199" s="95">
        <f t="shared" si="147"/>
        <v>0</v>
      </c>
      <c r="G1199" s="95">
        <f t="shared" si="148"/>
        <v>0</v>
      </c>
      <c r="H1199" s="95">
        <f t="shared" si="140"/>
        <v>0</v>
      </c>
      <c r="I1199" s="94">
        <f>'F4.2'!V526</f>
        <v>0</v>
      </c>
      <c r="J1199" s="94">
        <f>'F4.2'!AP526</f>
        <v>0</v>
      </c>
      <c r="K1199" s="95"/>
      <c r="L1199" s="95"/>
      <c r="M1199" s="128">
        <f t="shared" si="141"/>
        <v>0</v>
      </c>
      <c r="N1199" s="95">
        <f t="shared" si="142"/>
        <v>0</v>
      </c>
    </row>
    <row r="1200" spans="1:14" ht="31.5" hidden="1" outlineLevel="1" x14ac:dyDescent="0.25">
      <c r="A1200" s="25">
        <f t="shared" si="146"/>
        <v>6</v>
      </c>
      <c r="B1200" s="26" t="str">
        <f t="shared" si="145"/>
        <v>Supply and replacement of 400 NB MSERW pipe lines of ash disposal system in Ash Handling Plant at CSTPS, Chandrapur.</v>
      </c>
      <c r="C1200" s="29">
        <f t="shared" ref="C1200:E1219" si="149">C530</f>
        <v>0</v>
      </c>
      <c r="D1200" s="69" t="str">
        <f t="shared" si="149"/>
        <v>-</v>
      </c>
      <c r="E1200" s="28">
        <f t="shared" si="149"/>
        <v>81.06</v>
      </c>
      <c r="F1200" s="95">
        <f t="shared" si="147"/>
        <v>0</v>
      </c>
      <c r="G1200" s="95">
        <f t="shared" si="148"/>
        <v>0</v>
      </c>
      <c r="H1200" s="95">
        <f t="shared" si="140"/>
        <v>0</v>
      </c>
      <c r="I1200" s="94">
        <f>'F4.2'!V527</f>
        <v>0</v>
      </c>
      <c r="J1200" s="94">
        <f>'F4.2'!AP527</f>
        <v>0</v>
      </c>
      <c r="K1200" s="95"/>
      <c r="L1200" s="95"/>
      <c r="M1200" s="128">
        <f t="shared" si="141"/>
        <v>0</v>
      </c>
      <c r="N1200" s="95">
        <f t="shared" si="142"/>
        <v>0</v>
      </c>
    </row>
    <row r="1201" spans="1:14" ht="47.25" hidden="1" outlineLevel="1" x14ac:dyDescent="0.25">
      <c r="A1201" s="169">
        <f t="shared" si="146"/>
        <v>0</v>
      </c>
      <c r="B1201" s="169" t="str">
        <f t="shared" si="145"/>
        <v>Procurement and replacement of 400 NB MSERW pipe lines of ash disposal system in Ash Handling Plant at CSTPS, Chandrapur.</v>
      </c>
      <c r="C1201" s="29">
        <f t="shared" si="149"/>
        <v>0</v>
      </c>
      <c r="D1201" s="69" t="str">
        <f t="shared" si="149"/>
        <v>-</v>
      </c>
      <c r="E1201" s="28">
        <f t="shared" si="149"/>
        <v>81.06</v>
      </c>
      <c r="F1201" s="95">
        <f t="shared" si="147"/>
        <v>0</v>
      </c>
      <c r="G1201" s="95">
        <f t="shared" si="148"/>
        <v>0</v>
      </c>
      <c r="H1201" s="95">
        <f t="shared" si="140"/>
        <v>0</v>
      </c>
      <c r="I1201" s="94">
        <f>'F4.2'!V528</f>
        <v>0</v>
      </c>
      <c r="J1201" s="94">
        <f>'F4.2'!AP528</f>
        <v>0</v>
      </c>
      <c r="K1201" s="95"/>
      <c r="L1201" s="95"/>
      <c r="M1201" s="128">
        <f t="shared" si="141"/>
        <v>0</v>
      </c>
      <c r="N1201" s="95">
        <f t="shared" si="142"/>
        <v>0</v>
      </c>
    </row>
    <row r="1202" spans="1:14" ht="15.75" hidden="1" outlineLevel="1" x14ac:dyDescent="0.25">
      <c r="A1202" s="227">
        <f t="shared" si="146"/>
        <v>0</v>
      </c>
      <c r="B1202" s="227" t="str">
        <f t="shared" si="145"/>
        <v>WTP-II</v>
      </c>
      <c r="C1202" s="29">
        <f t="shared" si="149"/>
        <v>0</v>
      </c>
      <c r="D1202" s="69" t="str">
        <f t="shared" si="149"/>
        <v>-</v>
      </c>
      <c r="E1202" s="28">
        <f t="shared" si="149"/>
        <v>0</v>
      </c>
      <c r="F1202" s="95">
        <f t="shared" si="147"/>
        <v>0</v>
      </c>
      <c r="G1202" s="95">
        <f t="shared" si="148"/>
        <v>0</v>
      </c>
      <c r="H1202" s="95">
        <f t="shared" si="140"/>
        <v>0</v>
      </c>
      <c r="I1202" s="94">
        <f>'F4.2'!V529</f>
        <v>0</v>
      </c>
      <c r="J1202" s="94">
        <f>'F4.2'!AP529</f>
        <v>0</v>
      </c>
      <c r="K1202" s="95"/>
      <c r="L1202" s="95"/>
      <c r="M1202" s="128">
        <f t="shared" si="141"/>
        <v>0</v>
      </c>
      <c r="N1202" s="95">
        <f t="shared" si="142"/>
        <v>0</v>
      </c>
    </row>
    <row r="1203" spans="1:14" ht="31.5" hidden="1" outlineLevel="1" x14ac:dyDescent="0.25">
      <c r="A1203" s="25">
        <f t="shared" si="146"/>
        <v>1</v>
      </c>
      <c r="B1203" s="26" t="str">
        <f t="shared" si="145"/>
        <v xml:space="preserve">SWAS system &amp; STREAM FILTRATION FOR COOLING WATER SYSTEM </v>
      </c>
      <c r="C1203" s="29">
        <f t="shared" si="149"/>
        <v>0</v>
      </c>
      <c r="D1203" s="69" t="str">
        <f t="shared" si="149"/>
        <v>-</v>
      </c>
      <c r="E1203" s="28">
        <f t="shared" si="149"/>
        <v>95.65</v>
      </c>
      <c r="F1203" s="95">
        <f t="shared" si="147"/>
        <v>0</v>
      </c>
      <c r="G1203" s="95">
        <f t="shared" si="148"/>
        <v>0</v>
      </c>
      <c r="H1203" s="95">
        <f t="shared" si="140"/>
        <v>0</v>
      </c>
      <c r="I1203" s="94">
        <f>'F4.2'!V530</f>
        <v>0</v>
      </c>
      <c r="J1203" s="94">
        <f>'F4.2'!AP530</f>
        <v>0</v>
      </c>
      <c r="K1203" s="95"/>
      <c r="L1203" s="95"/>
      <c r="M1203" s="128">
        <f t="shared" si="141"/>
        <v>0</v>
      </c>
      <c r="N1203" s="95">
        <f t="shared" si="142"/>
        <v>0</v>
      </c>
    </row>
    <row r="1204" spans="1:14" ht="31.5" hidden="1" outlineLevel="1" x14ac:dyDescent="0.25">
      <c r="A1204" s="169">
        <f t="shared" si="146"/>
        <v>0</v>
      </c>
      <c r="B1204" s="169" t="str">
        <f t="shared" si="145"/>
        <v>Revamping of SWAS system at 3 x 500 MW at WTP-II of CSTPS, Chandrapur</v>
      </c>
      <c r="C1204" s="29">
        <f t="shared" si="149"/>
        <v>0</v>
      </c>
      <c r="D1204" s="69" t="str">
        <f t="shared" si="149"/>
        <v>-</v>
      </c>
      <c r="E1204" s="28">
        <f t="shared" si="149"/>
        <v>16</v>
      </c>
      <c r="F1204" s="95">
        <f t="shared" si="147"/>
        <v>0</v>
      </c>
      <c r="G1204" s="95">
        <f t="shared" si="148"/>
        <v>0</v>
      </c>
      <c r="H1204" s="95">
        <f t="shared" si="140"/>
        <v>0</v>
      </c>
      <c r="I1204" s="94">
        <f>'F4.2'!V531</f>
        <v>0</v>
      </c>
      <c r="J1204" s="94">
        <f>'F4.2'!AP531</f>
        <v>0</v>
      </c>
      <c r="K1204" s="95"/>
      <c r="L1204" s="95"/>
      <c r="M1204" s="128">
        <f t="shared" si="141"/>
        <v>0</v>
      </c>
      <c r="N1204" s="95">
        <f t="shared" si="142"/>
        <v>0</v>
      </c>
    </row>
    <row r="1205" spans="1:14" ht="31.5" hidden="1" outlineLevel="1" x14ac:dyDescent="0.25">
      <c r="A1205" s="169">
        <f t="shared" si="146"/>
        <v>0</v>
      </c>
      <c r="B1205" s="169" t="str">
        <f t="shared" si="145"/>
        <v>STREAM FILTRATION FOR COOLING WATER SYSTEM OF UNIT 5,6,7,8 and 9 OF CSTPS CHANDRAPUR</v>
      </c>
      <c r="C1205" s="29">
        <f t="shared" si="149"/>
        <v>0</v>
      </c>
      <c r="D1205" s="69" t="str">
        <f t="shared" si="149"/>
        <v>-</v>
      </c>
      <c r="E1205" s="28">
        <f t="shared" si="149"/>
        <v>85.529939999999996</v>
      </c>
      <c r="F1205" s="95">
        <f t="shared" si="147"/>
        <v>0</v>
      </c>
      <c r="G1205" s="95">
        <f t="shared" si="148"/>
        <v>0</v>
      </c>
      <c r="H1205" s="95">
        <f t="shared" si="140"/>
        <v>0</v>
      </c>
      <c r="I1205" s="94">
        <f>'F4.2'!V532</f>
        <v>0</v>
      </c>
      <c r="J1205" s="94">
        <f>'F4.2'!AP532</f>
        <v>0</v>
      </c>
      <c r="K1205" s="95"/>
      <c r="L1205" s="95"/>
      <c r="M1205" s="128">
        <f t="shared" si="141"/>
        <v>0</v>
      </c>
      <c r="N1205" s="95">
        <f t="shared" si="142"/>
        <v>0</v>
      </c>
    </row>
    <row r="1206" spans="1:14" ht="15.75" hidden="1" outlineLevel="1" x14ac:dyDescent="0.25">
      <c r="A1206" s="227">
        <f t="shared" si="146"/>
        <v>0</v>
      </c>
      <c r="B1206" s="227" t="str">
        <f t="shared" si="145"/>
        <v>CHP-B</v>
      </c>
      <c r="C1206" s="29">
        <f t="shared" si="149"/>
        <v>0</v>
      </c>
      <c r="D1206" s="69" t="str">
        <f t="shared" si="149"/>
        <v>-</v>
      </c>
      <c r="E1206" s="28">
        <f t="shared" si="149"/>
        <v>0</v>
      </c>
      <c r="F1206" s="95">
        <f t="shared" si="147"/>
        <v>0</v>
      </c>
      <c r="G1206" s="95">
        <f t="shared" si="148"/>
        <v>0</v>
      </c>
      <c r="H1206" s="95">
        <f t="shared" ref="H1206:H1269" si="150">F1206-G1206</f>
        <v>0</v>
      </c>
      <c r="I1206" s="94">
        <f>'F4.2'!V533</f>
        <v>0</v>
      </c>
      <c r="J1206" s="94">
        <f>'F4.2'!AP533</f>
        <v>0</v>
      </c>
      <c r="K1206" s="95"/>
      <c r="L1206" s="95"/>
      <c r="M1206" s="128">
        <f t="shared" ref="M1206:M1269" si="151">SUM(J1206:L1206)</f>
        <v>0</v>
      </c>
      <c r="N1206" s="95">
        <f t="shared" ref="N1206:N1269" si="152">H1206+I1206-M1206</f>
        <v>0</v>
      </c>
    </row>
    <row r="1207" spans="1:14" ht="63" hidden="1" outlineLevel="1" x14ac:dyDescent="0.25">
      <c r="A1207" s="25">
        <f t="shared" si="146"/>
        <v>1</v>
      </c>
      <c r="B1207" s="26" t="str">
        <f t="shared" si="145"/>
        <v xml:space="preserve">Renovation of Bunker Hopper of Unit 5&amp;6 along with coal flow system &amp;  Design, Engineering, Manufacturing, Fabrication, Erection and commissioning of Modified Wobbler Feeder at CHPC </v>
      </c>
      <c r="C1207" s="29">
        <f t="shared" si="149"/>
        <v>0</v>
      </c>
      <c r="D1207" s="69" t="str">
        <f t="shared" si="149"/>
        <v>-</v>
      </c>
      <c r="E1207" s="28">
        <f t="shared" si="149"/>
        <v>38</v>
      </c>
      <c r="F1207" s="95">
        <f t="shared" si="147"/>
        <v>0</v>
      </c>
      <c r="G1207" s="95">
        <f t="shared" si="148"/>
        <v>0</v>
      </c>
      <c r="H1207" s="95">
        <f t="shared" si="150"/>
        <v>0</v>
      </c>
      <c r="I1207" s="94">
        <f>'F4.2'!V534</f>
        <v>0</v>
      </c>
      <c r="J1207" s="94">
        <f>'F4.2'!AP534</f>
        <v>0</v>
      </c>
      <c r="K1207" s="95"/>
      <c r="L1207" s="95"/>
      <c r="M1207" s="128">
        <f t="shared" si="151"/>
        <v>0</v>
      </c>
      <c r="N1207" s="95">
        <f t="shared" si="152"/>
        <v>0</v>
      </c>
    </row>
    <row r="1208" spans="1:14" ht="47.25" hidden="1" outlineLevel="1" x14ac:dyDescent="0.25">
      <c r="A1208" s="169">
        <f t="shared" si="146"/>
        <v>0</v>
      </c>
      <c r="B1208" s="169" t="str">
        <f t="shared" si="145"/>
        <v>Scheme-1 Work of Modification,Upgradation &amp; renovation of Bunker Hopper of Unit 5&amp;6 along with coal flow system at CSTPS Chandrapur</v>
      </c>
      <c r="C1208" s="29">
        <f t="shared" si="149"/>
        <v>0</v>
      </c>
      <c r="D1208" s="69" t="str">
        <f t="shared" si="149"/>
        <v>-</v>
      </c>
      <c r="E1208" s="28">
        <f t="shared" si="149"/>
        <v>16</v>
      </c>
      <c r="F1208" s="95">
        <f t="shared" si="147"/>
        <v>0</v>
      </c>
      <c r="G1208" s="95">
        <f t="shared" si="148"/>
        <v>0</v>
      </c>
      <c r="H1208" s="95">
        <f t="shared" si="150"/>
        <v>0</v>
      </c>
      <c r="I1208" s="94">
        <f>'F4.2'!V535</f>
        <v>0</v>
      </c>
      <c r="J1208" s="94">
        <f>'F4.2'!AP535</f>
        <v>0</v>
      </c>
      <c r="K1208" s="95"/>
      <c r="L1208" s="95"/>
      <c r="M1208" s="128">
        <f t="shared" si="151"/>
        <v>0</v>
      </c>
      <c r="N1208" s="95">
        <f t="shared" si="152"/>
        <v>0</v>
      </c>
    </row>
    <row r="1209" spans="1:14" ht="31.5" hidden="1" outlineLevel="1" x14ac:dyDescent="0.25">
      <c r="A1209" s="169">
        <f t="shared" si="146"/>
        <v>0</v>
      </c>
      <c r="B1209" s="169" t="str">
        <f t="shared" si="145"/>
        <v>Scheme-2 :- Renovation &amp; up gradation of conveyor gantries &amp; Travelling Tripper of CHPB.</v>
      </c>
      <c r="C1209" s="29">
        <f t="shared" si="149"/>
        <v>0</v>
      </c>
      <c r="D1209" s="69" t="str">
        <f t="shared" si="149"/>
        <v>-</v>
      </c>
      <c r="E1209" s="28">
        <f t="shared" si="149"/>
        <v>7</v>
      </c>
      <c r="F1209" s="95">
        <f t="shared" si="147"/>
        <v>0</v>
      </c>
      <c r="G1209" s="95">
        <f t="shared" si="148"/>
        <v>0</v>
      </c>
      <c r="H1209" s="95">
        <f t="shared" si="150"/>
        <v>0</v>
      </c>
      <c r="I1209" s="94">
        <f>'F4.2'!V536</f>
        <v>0</v>
      </c>
      <c r="J1209" s="94">
        <f>'F4.2'!AP536</f>
        <v>0</v>
      </c>
      <c r="K1209" s="95"/>
      <c r="L1209" s="95"/>
      <c r="M1209" s="128">
        <f t="shared" si="151"/>
        <v>0</v>
      </c>
      <c r="N1209" s="95">
        <f t="shared" si="152"/>
        <v>0</v>
      </c>
    </row>
    <row r="1210" spans="1:14" ht="47.25" hidden="1" outlineLevel="1" x14ac:dyDescent="0.25">
      <c r="A1210" s="169">
        <f t="shared" si="146"/>
        <v>0</v>
      </c>
      <c r="B1210" s="169" t="str">
        <f t="shared" si="145"/>
        <v>Scheme-3 :- Design, Engineering, Manufacturing, Fabrication, Erection and commissioning of Modified Wobbler Feeder at CHPC of Unit 6&amp;7 of CSTPS Chandrapur</v>
      </c>
      <c r="C1210" s="29">
        <f t="shared" si="149"/>
        <v>0</v>
      </c>
      <c r="D1210" s="69" t="str">
        <f t="shared" si="149"/>
        <v>-</v>
      </c>
      <c r="E1210" s="28">
        <f t="shared" si="149"/>
        <v>5</v>
      </c>
      <c r="F1210" s="95">
        <f t="shared" si="147"/>
        <v>0</v>
      </c>
      <c r="G1210" s="95">
        <f t="shared" si="148"/>
        <v>0</v>
      </c>
      <c r="H1210" s="95">
        <f t="shared" si="150"/>
        <v>0</v>
      </c>
      <c r="I1210" s="94">
        <f>'F4.2'!V537</f>
        <v>0</v>
      </c>
      <c r="J1210" s="94">
        <f>'F4.2'!AP537</f>
        <v>0</v>
      </c>
      <c r="K1210" s="95"/>
      <c r="L1210" s="95"/>
      <c r="M1210" s="128">
        <f t="shared" si="151"/>
        <v>0</v>
      </c>
      <c r="N1210" s="95">
        <f t="shared" si="152"/>
        <v>0</v>
      </c>
    </row>
    <row r="1211" spans="1:14" ht="31.5" hidden="1" outlineLevel="1" x14ac:dyDescent="0.25">
      <c r="A1211" s="25">
        <f t="shared" si="146"/>
        <v>2</v>
      </c>
      <c r="B1211" s="26" t="str">
        <f t="shared" si="145"/>
        <v xml:space="preserve">installation &amp; commissioning of various LV and MV drives at CHPA &amp; Automation of Control Room of CHPA/B </v>
      </c>
      <c r="C1211" s="29">
        <f t="shared" si="149"/>
        <v>0</v>
      </c>
      <c r="D1211" s="69" t="str">
        <f t="shared" si="149"/>
        <v>-</v>
      </c>
      <c r="E1211" s="28">
        <f t="shared" si="149"/>
        <v>75</v>
      </c>
      <c r="F1211" s="95">
        <f t="shared" si="147"/>
        <v>0</v>
      </c>
      <c r="G1211" s="95">
        <f t="shared" si="148"/>
        <v>0</v>
      </c>
      <c r="H1211" s="95">
        <f t="shared" si="150"/>
        <v>0</v>
      </c>
      <c r="I1211" s="94">
        <f>'F4.2'!V538</f>
        <v>0</v>
      </c>
      <c r="J1211" s="94">
        <f>'F4.2'!AP538</f>
        <v>0</v>
      </c>
      <c r="K1211" s="95"/>
      <c r="L1211" s="95"/>
      <c r="M1211" s="128">
        <f t="shared" si="151"/>
        <v>0</v>
      </c>
      <c r="N1211" s="95">
        <f t="shared" si="152"/>
        <v>0</v>
      </c>
    </row>
    <row r="1212" spans="1:14" ht="31.5" hidden="1" outlineLevel="1" x14ac:dyDescent="0.25">
      <c r="A1212" s="169">
        <f t="shared" si="146"/>
        <v>0</v>
      </c>
      <c r="B1212" s="169" t="str">
        <f t="shared" si="145"/>
        <v>Scheme-1 Design, Engineering, supply, installation &amp; commissioning of various LV and MV drives at CHPA</v>
      </c>
      <c r="C1212" s="29">
        <f t="shared" si="149"/>
        <v>0</v>
      </c>
      <c r="D1212" s="69" t="str">
        <f t="shared" si="149"/>
        <v>-</v>
      </c>
      <c r="E1212" s="28">
        <f t="shared" si="149"/>
        <v>39</v>
      </c>
      <c r="F1212" s="95">
        <f t="shared" si="147"/>
        <v>0</v>
      </c>
      <c r="G1212" s="95">
        <f t="shared" si="148"/>
        <v>0</v>
      </c>
      <c r="H1212" s="95">
        <f t="shared" si="150"/>
        <v>0</v>
      </c>
      <c r="I1212" s="94">
        <f>'F4.2'!V539</f>
        <v>0</v>
      </c>
      <c r="J1212" s="94">
        <f>'F4.2'!AP539</f>
        <v>0</v>
      </c>
      <c r="K1212" s="95"/>
      <c r="L1212" s="95"/>
      <c r="M1212" s="128">
        <f t="shared" si="151"/>
        <v>0</v>
      </c>
      <c r="N1212" s="95">
        <f t="shared" si="152"/>
        <v>0</v>
      </c>
    </row>
    <row r="1213" spans="1:14" ht="15.75" hidden="1" outlineLevel="1" x14ac:dyDescent="0.25">
      <c r="A1213" s="169">
        <f t="shared" si="146"/>
        <v>0</v>
      </c>
      <c r="B1213" s="169" t="str">
        <f t="shared" si="145"/>
        <v xml:space="preserve">Scheme-2 Automation of Control Room of CHPA/B </v>
      </c>
      <c r="C1213" s="29">
        <f t="shared" si="149"/>
        <v>0</v>
      </c>
      <c r="D1213" s="69" t="str">
        <f t="shared" si="149"/>
        <v>-</v>
      </c>
      <c r="E1213" s="28">
        <f t="shared" si="149"/>
        <v>15</v>
      </c>
      <c r="F1213" s="95">
        <f t="shared" si="147"/>
        <v>0</v>
      </c>
      <c r="G1213" s="95">
        <f t="shared" si="148"/>
        <v>0</v>
      </c>
      <c r="H1213" s="95">
        <f t="shared" si="150"/>
        <v>0</v>
      </c>
      <c r="I1213" s="94">
        <f>'F4.2'!V540</f>
        <v>0</v>
      </c>
      <c r="J1213" s="94">
        <f>'F4.2'!AP540</f>
        <v>0</v>
      </c>
      <c r="K1213" s="95"/>
      <c r="L1213" s="95"/>
      <c r="M1213" s="128">
        <f t="shared" si="151"/>
        <v>0</v>
      </c>
      <c r="N1213" s="95">
        <f t="shared" si="152"/>
        <v>0</v>
      </c>
    </row>
    <row r="1214" spans="1:14" ht="47.25" hidden="1" outlineLevel="1" x14ac:dyDescent="0.25">
      <c r="A1214" s="169">
        <f t="shared" si="146"/>
        <v>0</v>
      </c>
      <c r="B1214" s="169" t="str">
        <f t="shared" si="145"/>
        <v>Scheme-3 Design, Engineering, supply, installation &amp; commissioning of various MV VFD for Crusher 1,2,3&amp;4 at CHPB</v>
      </c>
      <c r="C1214" s="29">
        <f t="shared" si="149"/>
        <v>0</v>
      </c>
      <c r="D1214" s="69" t="str">
        <f t="shared" si="149"/>
        <v>-</v>
      </c>
      <c r="E1214" s="28">
        <f t="shared" si="149"/>
        <v>11</v>
      </c>
      <c r="F1214" s="95">
        <f t="shared" si="147"/>
        <v>0</v>
      </c>
      <c r="G1214" s="95">
        <f t="shared" si="148"/>
        <v>0</v>
      </c>
      <c r="H1214" s="95">
        <f t="shared" si="150"/>
        <v>0</v>
      </c>
      <c r="I1214" s="94">
        <f>'F4.2'!V541</f>
        <v>0</v>
      </c>
      <c r="J1214" s="94">
        <f>'F4.2'!AP541</f>
        <v>0</v>
      </c>
      <c r="K1214" s="95"/>
      <c r="L1214" s="95"/>
      <c r="M1214" s="128">
        <f t="shared" si="151"/>
        <v>0</v>
      </c>
      <c r="N1214" s="95">
        <f t="shared" si="152"/>
        <v>0</v>
      </c>
    </row>
    <row r="1215" spans="1:14" ht="31.5" hidden="1" outlineLevel="1" x14ac:dyDescent="0.25">
      <c r="A1215" s="169">
        <f t="shared" si="146"/>
        <v>0</v>
      </c>
      <c r="B1215" s="169" t="str">
        <f t="shared" si="145"/>
        <v>Scheme-4:- Renovation modernization of 11 KV PMCC Board at Sub-Station-2 of CHPB</v>
      </c>
      <c r="C1215" s="29">
        <f t="shared" si="149"/>
        <v>0</v>
      </c>
      <c r="D1215" s="69" t="str">
        <f t="shared" si="149"/>
        <v>-</v>
      </c>
      <c r="E1215" s="28">
        <f t="shared" si="149"/>
        <v>10</v>
      </c>
      <c r="F1215" s="95">
        <f t="shared" si="147"/>
        <v>0</v>
      </c>
      <c r="G1215" s="95">
        <f t="shared" si="148"/>
        <v>0</v>
      </c>
      <c r="H1215" s="95">
        <f t="shared" si="150"/>
        <v>0</v>
      </c>
      <c r="I1215" s="94">
        <f>'F4.2'!V542</f>
        <v>0</v>
      </c>
      <c r="J1215" s="94">
        <f>'F4.2'!AP542</f>
        <v>0</v>
      </c>
      <c r="K1215" s="95"/>
      <c r="L1215" s="95"/>
      <c r="M1215" s="128">
        <f t="shared" si="151"/>
        <v>0</v>
      </c>
      <c r="N1215" s="95">
        <f t="shared" si="152"/>
        <v>0</v>
      </c>
    </row>
    <row r="1216" spans="1:14" ht="47.25" hidden="1" outlineLevel="1" x14ac:dyDescent="0.25">
      <c r="A1216" s="25">
        <f t="shared" si="146"/>
        <v>3</v>
      </c>
      <c r="B1216" s="26" t="str">
        <f t="shared" si="145"/>
        <v>Renovation &amp; Upgrdation of Bunker lift &amp; Desgin, Engineering, supply, installation &amp; commissioning of Energy chain system at various locations of CHPB &amp; CHPC</v>
      </c>
      <c r="C1216" s="29">
        <f t="shared" si="149"/>
        <v>0</v>
      </c>
      <c r="D1216" s="69" t="str">
        <f t="shared" si="149"/>
        <v>-</v>
      </c>
      <c r="E1216" s="28">
        <f t="shared" si="149"/>
        <v>29</v>
      </c>
      <c r="F1216" s="95">
        <f t="shared" si="147"/>
        <v>0</v>
      </c>
      <c r="G1216" s="95">
        <f t="shared" si="148"/>
        <v>0</v>
      </c>
      <c r="H1216" s="95">
        <f t="shared" si="150"/>
        <v>0</v>
      </c>
      <c r="I1216" s="94">
        <f>'F4.2'!V543</f>
        <v>0</v>
      </c>
      <c r="J1216" s="94">
        <f>'F4.2'!AP543</f>
        <v>0</v>
      </c>
      <c r="K1216" s="95"/>
      <c r="L1216" s="95"/>
      <c r="M1216" s="128">
        <f t="shared" si="151"/>
        <v>0</v>
      </c>
      <c r="N1216" s="95">
        <f t="shared" si="152"/>
        <v>0</v>
      </c>
    </row>
    <row r="1217" spans="1:14" ht="31.5" hidden="1" outlineLevel="1" x14ac:dyDescent="0.25">
      <c r="A1217" s="169">
        <f t="shared" si="146"/>
        <v>0</v>
      </c>
      <c r="B1217" s="169" t="str">
        <f t="shared" si="145"/>
        <v>Scheme-1: Renovation &amp; Upgrdation of Bunker lift of Unit 5,6&amp;7 of CHPB</v>
      </c>
      <c r="C1217" s="29">
        <f t="shared" si="149"/>
        <v>0</v>
      </c>
      <c r="D1217" s="69" t="str">
        <f t="shared" si="149"/>
        <v>-</v>
      </c>
      <c r="E1217" s="28">
        <f t="shared" si="149"/>
        <v>9</v>
      </c>
      <c r="F1217" s="95">
        <f t="shared" si="147"/>
        <v>0</v>
      </c>
      <c r="G1217" s="95">
        <f t="shared" si="148"/>
        <v>0</v>
      </c>
      <c r="H1217" s="95">
        <f t="shared" si="150"/>
        <v>0</v>
      </c>
      <c r="I1217" s="94">
        <f>'F4.2'!V544</f>
        <v>0</v>
      </c>
      <c r="J1217" s="94">
        <f>'F4.2'!AP544</f>
        <v>0</v>
      </c>
      <c r="K1217" s="95"/>
      <c r="L1217" s="95"/>
      <c r="M1217" s="128">
        <f t="shared" si="151"/>
        <v>0</v>
      </c>
      <c r="N1217" s="95">
        <f t="shared" si="152"/>
        <v>0</v>
      </c>
    </row>
    <row r="1218" spans="1:14" ht="47.25" hidden="1" outlineLevel="1" x14ac:dyDescent="0.25">
      <c r="A1218" s="169">
        <f t="shared" si="146"/>
        <v>0</v>
      </c>
      <c r="B1218" s="169" t="str">
        <f t="shared" si="145"/>
        <v>Scheme-2:- Desgin, Engineering, supply, installation &amp; commissioning of Energy chain system at various locations of CHPB &amp; CHPC</v>
      </c>
      <c r="C1218" s="29">
        <f t="shared" si="149"/>
        <v>0</v>
      </c>
      <c r="D1218" s="69" t="str">
        <f t="shared" si="149"/>
        <v>-</v>
      </c>
      <c r="E1218" s="28">
        <f t="shared" si="149"/>
        <v>20</v>
      </c>
      <c r="F1218" s="95">
        <f t="shared" si="147"/>
        <v>0</v>
      </c>
      <c r="G1218" s="95">
        <f t="shared" si="148"/>
        <v>0</v>
      </c>
      <c r="H1218" s="95">
        <f t="shared" si="150"/>
        <v>0</v>
      </c>
      <c r="I1218" s="94">
        <f>'F4.2'!V545</f>
        <v>0</v>
      </c>
      <c r="J1218" s="94">
        <f>'F4.2'!AP545</f>
        <v>0</v>
      </c>
      <c r="K1218" s="95"/>
      <c r="L1218" s="95"/>
      <c r="M1218" s="128">
        <f t="shared" si="151"/>
        <v>0</v>
      </c>
      <c r="N1218" s="95">
        <f t="shared" si="152"/>
        <v>0</v>
      </c>
    </row>
    <row r="1219" spans="1:14" ht="31.5" hidden="1" outlineLevel="1" x14ac:dyDescent="0.25">
      <c r="A1219" s="25">
        <f t="shared" si="146"/>
        <v>4</v>
      </c>
      <c r="B1219" s="26" t="str">
        <f t="shared" si="145"/>
        <v xml:space="preserve">Upgradation of old ropeway, BC-108 A/B, installation of coal pile thermal monitoring system for stack pile of CHPA/B. </v>
      </c>
      <c r="C1219" s="29">
        <f t="shared" si="149"/>
        <v>0</v>
      </c>
      <c r="D1219" s="69" t="str">
        <f t="shared" si="149"/>
        <v>-</v>
      </c>
      <c r="E1219" s="28">
        <f t="shared" si="149"/>
        <v>29</v>
      </c>
      <c r="F1219" s="95">
        <f t="shared" si="147"/>
        <v>0</v>
      </c>
      <c r="G1219" s="95">
        <f t="shared" si="148"/>
        <v>0</v>
      </c>
      <c r="H1219" s="95">
        <f t="shared" si="150"/>
        <v>0</v>
      </c>
      <c r="I1219" s="94">
        <f>'F4.2'!V546</f>
        <v>0</v>
      </c>
      <c r="J1219" s="94">
        <f>'F4.2'!AP546</f>
        <v>0</v>
      </c>
      <c r="K1219" s="95"/>
      <c r="L1219" s="95"/>
      <c r="M1219" s="128">
        <f t="shared" si="151"/>
        <v>0</v>
      </c>
      <c r="N1219" s="95">
        <f t="shared" si="152"/>
        <v>0</v>
      </c>
    </row>
    <row r="1220" spans="1:14" ht="31.5" hidden="1" outlineLevel="1" x14ac:dyDescent="0.25">
      <c r="A1220" s="169">
        <f t="shared" si="146"/>
        <v>0</v>
      </c>
      <c r="B1220" s="169" t="str">
        <f t="shared" si="145"/>
        <v>Scheme-1 Work of Renovation &amp; upgradation of Ventilation system of CHPA&amp;CHPB.</v>
      </c>
      <c r="C1220" s="29">
        <f t="shared" ref="C1220:E1239" si="153">C550</f>
        <v>0</v>
      </c>
      <c r="D1220" s="69" t="str">
        <f t="shared" si="153"/>
        <v>-</v>
      </c>
      <c r="E1220" s="28">
        <f t="shared" si="153"/>
        <v>8</v>
      </c>
      <c r="F1220" s="95">
        <f t="shared" si="147"/>
        <v>0</v>
      </c>
      <c r="G1220" s="95">
        <f t="shared" si="148"/>
        <v>0</v>
      </c>
      <c r="H1220" s="95">
        <f t="shared" si="150"/>
        <v>0</v>
      </c>
      <c r="I1220" s="94">
        <f>'F4.2'!V547</f>
        <v>0</v>
      </c>
      <c r="J1220" s="94">
        <f>'F4.2'!AP547</f>
        <v>0</v>
      </c>
      <c r="K1220" s="95"/>
      <c r="L1220" s="95"/>
      <c r="M1220" s="128">
        <f t="shared" si="151"/>
        <v>0</v>
      </c>
      <c r="N1220" s="95">
        <f t="shared" si="152"/>
        <v>0</v>
      </c>
    </row>
    <row r="1221" spans="1:14" ht="47.25" hidden="1" outlineLevel="1" x14ac:dyDescent="0.25">
      <c r="A1221" s="169">
        <f t="shared" si="146"/>
        <v>0</v>
      </c>
      <c r="B1221" s="169" t="str">
        <f t="shared" si="145"/>
        <v>Scheme-2: Design, Engineering, Supply, fabrication, Erection, installation &amp; commissioning of modified take up arrangement for BC 108A/B of CHPB.</v>
      </c>
      <c r="C1221" s="29">
        <f t="shared" si="153"/>
        <v>0</v>
      </c>
      <c r="D1221" s="69" t="str">
        <f t="shared" si="153"/>
        <v>-</v>
      </c>
      <c r="E1221" s="28">
        <f t="shared" si="153"/>
        <v>4</v>
      </c>
      <c r="F1221" s="95">
        <f t="shared" si="147"/>
        <v>0</v>
      </c>
      <c r="G1221" s="95">
        <f t="shared" si="148"/>
        <v>0</v>
      </c>
      <c r="H1221" s="95">
        <f t="shared" si="150"/>
        <v>0</v>
      </c>
      <c r="I1221" s="94">
        <f>'F4.2'!V548</f>
        <v>0</v>
      </c>
      <c r="J1221" s="94">
        <f>'F4.2'!AP548</f>
        <v>0</v>
      </c>
      <c r="K1221" s="95"/>
      <c r="L1221" s="95"/>
      <c r="M1221" s="128">
        <f t="shared" si="151"/>
        <v>0</v>
      </c>
      <c r="N1221" s="95">
        <f t="shared" si="152"/>
        <v>0</v>
      </c>
    </row>
    <row r="1222" spans="1:14" ht="31.5" hidden="1" outlineLevel="1" x14ac:dyDescent="0.25">
      <c r="A1222" s="169">
        <f t="shared" si="146"/>
        <v>0</v>
      </c>
      <c r="B1222" s="169" t="str">
        <f t="shared" si="145"/>
        <v>Scheme-3: Design, Engineering, supply &amp; installation of coal pile thermal monitoring system for stack pile of CHPA/B.</v>
      </c>
      <c r="C1222" s="29">
        <f t="shared" si="153"/>
        <v>0</v>
      </c>
      <c r="D1222" s="69" t="str">
        <f t="shared" si="153"/>
        <v>-</v>
      </c>
      <c r="E1222" s="28">
        <f t="shared" si="153"/>
        <v>8</v>
      </c>
      <c r="F1222" s="95">
        <f t="shared" si="147"/>
        <v>0</v>
      </c>
      <c r="G1222" s="95">
        <f t="shared" si="148"/>
        <v>0</v>
      </c>
      <c r="H1222" s="95">
        <f t="shared" si="150"/>
        <v>0</v>
      </c>
      <c r="I1222" s="94">
        <f>'F4.2'!V549</f>
        <v>0</v>
      </c>
      <c r="J1222" s="94">
        <f>'F4.2'!AP549</f>
        <v>0</v>
      </c>
      <c r="K1222" s="95"/>
      <c r="L1222" s="95"/>
      <c r="M1222" s="128">
        <f t="shared" si="151"/>
        <v>0</v>
      </c>
      <c r="N1222" s="95">
        <f t="shared" si="152"/>
        <v>0</v>
      </c>
    </row>
    <row r="1223" spans="1:14" ht="31.5" hidden="1" outlineLevel="1" x14ac:dyDescent="0.25">
      <c r="A1223" s="169">
        <f t="shared" si="146"/>
        <v>0</v>
      </c>
      <c r="B1223" s="169" t="str">
        <f t="shared" si="145"/>
        <v>Scheme-3: Design, Engineering, supply &amp; installation of Belt Tear Detector system for belt conveyor system of CHPB.</v>
      </c>
      <c r="C1223" s="29">
        <f t="shared" si="153"/>
        <v>0</v>
      </c>
      <c r="D1223" s="69" t="str">
        <f t="shared" si="153"/>
        <v>-</v>
      </c>
      <c r="E1223" s="28">
        <f t="shared" si="153"/>
        <v>4</v>
      </c>
      <c r="F1223" s="95">
        <f t="shared" si="147"/>
        <v>0</v>
      </c>
      <c r="G1223" s="95">
        <f t="shared" si="148"/>
        <v>0</v>
      </c>
      <c r="H1223" s="95">
        <f t="shared" si="150"/>
        <v>0</v>
      </c>
      <c r="I1223" s="94">
        <f>'F4.2'!V550</f>
        <v>0</v>
      </c>
      <c r="J1223" s="94">
        <f>'F4.2'!AP550</f>
        <v>0</v>
      </c>
      <c r="K1223" s="95"/>
      <c r="L1223" s="95"/>
      <c r="M1223" s="128">
        <f t="shared" si="151"/>
        <v>0</v>
      </c>
      <c r="N1223" s="95">
        <f t="shared" si="152"/>
        <v>0</v>
      </c>
    </row>
    <row r="1224" spans="1:14" ht="31.5" hidden="1" outlineLevel="1" x14ac:dyDescent="0.25">
      <c r="A1224" s="169">
        <f t="shared" si="146"/>
        <v>0</v>
      </c>
      <c r="B1224" s="169" t="str">
        <f t="shared" si="145"/>
        <v>Scheme-4: Capacity Enhancement of Belt Conveyor Drives of CHPB by upgrdation of conveyor drvie system.</v>
      </c>
      <c r="C1224" s="29">
        <f t="shared" si="153"/>
        <v>0</v>
      </c>
      <c r="D1224" s="69" t="str">
        <f t="shared" si="153"/>
        <v>-</v>
      </c>
      <c r="E1224" s="28">
        <f t="shared" si="153"/>
        <v>5</v>
      </c>
      <c r="F1224" s="95">
        <f t="shared" si="147"/>
        <v>0</v>
      </c>
      <c r="G1224" s="95">
        <f t="shared" si="148"/>
        <v>0</v>
      </c>
      <c r="H1224" s="95">
        <f t="shared" si="150"/>
        <v>0</v>
      </c>
      <c r="I1224" s="94">
        <f>'F4.2'!V551</f>
        <v>0</v>
      </c>
      <c r="J1224" s="94">
        <f>'F4.2'!AP551</f>
        <v>0</v>
      </c>
      <c r="K1224" s="95"/>
      <c r="L1224" s="95"/>
      <c r="M1224" s="128">
        <f t="shared" si="151"/>
        <v>0</v>
      </c>
      <c r="N1224" s="95">
        <f t="shared" si="152"/>
        <v>0</v>
      </c>
    </row>
    <row r="1225" spans="1:14" ht="31.5" hidden="1" outlineLevel="1" x14ac:dyDescent="0.25">
      <c r="A1225" s="25">
        <f t="shared" si="146"/>
        <v>5</v>
      </c>
      <c r="B1225" s="26" t="str">
        <f t="shared" si="145"/>
        <v>Modification &amp; upgradation in Railway Track network of CSTPS</v>
      </c>
      <c r="C1225" s="29">
        <f t="shared" si="153"/>
        <v>0</v>
      </c>
      <c r="D1225" s="69" t="str">
        <f t="shared" si="153"/>
        <v>-</v>
      </c>
      <c r="E1225" s="28">
        <f t="shared" si="153"/>
        <v>29</v>
      </c>
      <c r="F1225" s="95">
        <f t="shared" si="147"/>
        <v>0</v>
      </c>
      <c r="G1225" s="95">
        <f t="shared" si="148"/>
        <v>0</v>
      </c>
      <c r="H1225" s="95">
        <f t="shared" si="150"/>
        <v>0</v>
      </c>
      <c r="I1225" s="94">
        <f>'F4.2'!V552</f>
        <v>0</v>
      </c>
      <c r="J1225" s="94">
        <f>'F4.2'!AP552</f>
        <v>0</v>
      </c>
      <c r="K1225" s="95"/>
      <c r="L1225" s="95"/>
      <c r="M1225" s="128">
        <f t="shared" si="151"/>
        <v>0</v>
      </c>
      <c r="N1225" s="95">
        <f t="shared" si="152"/>
        <v>0</v>
      </c>
    </row>
    <row r="1226" spans="1:14" ht="63" hidden="1" outlineLevel="1" x14ac:dyDescent="0.25">
      <c r="A1226" s="169">
        <f t="shared" si="146"/>
        <v>0</v>
      </c>
      <c r="B1226" s="169" t="str">
        <f t="shared" si="145"/>
        <v xml:space="preserve">Scheme-1: Work of Modification &amp; upgradation in Railway Track network of CSTPS by Provision of additional take off &amp; cutoff point for CHPD and empty formation at WT outhaul in CSTPS Railway Siding. </v>
      </c>
      <c r="C1226" s="29">
        <f t="shared" si="153"/>
        <v>0</v>
      </c>
      <c r="D1226" s="69" t="str">
        <f t="shared" si="153"/>
        <v>-</v>
      </c>
      <c r="E1226" s="28">
        <f t="shared" si="153"/>
        <v>14</v>
      </c>
      <c r="F1226" s="95">
        <f t="shared" si="147"/>
        <v>0</v>
      </c>
      <c r="G1226" s="95">
        <f t="shared" si="148"/>
        <v>0</v>
      </c>
      <c r="H1226" s="95">
        <f t="shared" si="150"/>
        <v>0</v>
      </c>
      <c r="I1226" s="94">
        <f>'F4.2'!V553</f>
        <v>0</v>
      </c>
      <c r="J1226" s="94">
        <f>'F4.2'!AP553</f>
        <v>0</v>
      </c>
      <c r="K1226" s="95"/>
      <c r="L1226" s="95"/>
      <c r="M1226" s="128">
        <f t="shared" si="151"/>
        <v>0</v>
      </c>
      <c r="N1226" s="95">
        <f t="shared" si="152"/>
        <v>0</v>
      </c>
    </row>
    <row r="1227" spans="1:14" ht="47.25" hidden="1" outlineLevel="1" x14ac:dyDescent="0.25">
      <c r="A1227" s="169">
        <f t="shared" si="146"/>
        <v>0</v>
      </c>
      <c r="B1227" s="169" t="str">
        <f t="shared" si="145"/>
        <v>Scheme-1: Work of Modification &amp; upgradation in Railway Track network of CSTPS by Complete Track Renewal of old BG rail with other allied works in CSTPS Railway Siding.</v>
      </c>
      <c r="C1227" s="29">
        <f t="shared" si="153"/>
        <v>0</v>
      </c>
      <c r="D1227" s="69" t="str">
        <f t="shared" si="153"/>
        <v>-</v>
      </c>
      <c r="E1227" s="28">
        <f t="shared" si="153"/>
        <v>15</v>
      </c>
      <c r="F1227" s="95">
        <f t="shared" si="147"/>
        <v>0</v>
      </c>
      <c r="G1227" s="95">
        <f t="shared" si="148"/>
        <v>0</v>
      </c>
      <c r="H1227" s="95">
        <f t="shared" si="150"/>
        <v>0</v>
      </c>
      <c r="I1227" s="94">
        <f>'F4.2'!V554</f>
        <v>0</v>
      </c>
      <c r="J1227" s="94">
        <f>'F4.2'!AP554</f>
        <v>0</v>
      </c>
      <c r="K1227" s="95"/>
      <c r="L1227" s="95"/>
      <c r="M1227" s="128">
        <f t="shared" si="151"/>
        <v>0</v>
      </c>
      <c r="N1227" s="95">
        <f t="shared" si="152"/>
        <v>0</v>
      </c>
    </row>
    <row r="1228" spans="1:14" ht="47.25" hidden="1" outlineLevel="1" x14ac:dyDescent="0.25">
      <c r="A1228" s="25">
        <f t="shared" si="146"/>
        <v>6</v>
      </c>
      <c r="B1228" s="26" t="str">
        <f t="shared" si="145"/>
        <v>extension of Pipe Conveyor System from Padmapur Loading Station to Coal Handling Plant-C of Unit 5,6&amp;7 at CSTPS Chandrapur.</v>
      </c>
      <c r="C1228" s="29">
        <f t="shared" si="153"/>
        <v>0</v>
      </c>
      <c r="D1228" s="69" t="str">
        <f t="shared" si="153"/>
        <v>-</v>
      </c>
      <c r="E1228" s="28">
        <f t="shared" si="153"/>
        <v>100</v>
      </c>
      <c r="F1228" s="95">
        <f t="shared" si="147"/>
        <v>0</v>
      </c>
      <c r="G1228" s="95">
        <f t="shared" si="148"/>
        <v>0</v>
      </c>
      <c r="H1228" s="95">
        <f t="shared" si="150"/>
        <v>0</v>
      </c>
      <c r="I1228" s="94">
        <f>'F4.2'!V555</f>
        <v>0</v>
      </c>
      <c r="J1228" s="94">
        <f>'F4.2'!AP555</f>
        <v>0</v>
      </c>
      <c r="K1228" s="95"/>
      <c r="L1228" s="95"/>
      <c r="M1228" s="128">
        <f t="shared" si="151"/>
        <v>0</v>
      </c>
      <c r="N1228" s="95">
        <f t="shared" si="152"/>
        <v>0</v>
      </c>
    </row>
    <row r="1229" spans="1:14" ht="47.25" hidden="1" outlineLevel="1" x14ac:dyDescent="0.25">
      <c r="A1229" s="169">
        <f t="shared" si="146"/>
        <v>0</v>
      </c>
      <c r="B1229" s="169" t="str">
        <f t="shared" si="145"/>
        <v>Scheme-1: Augmentation of extension of Pipe Conveyor System from Padmapur Loading Station to Coal Handling Plant-C of Unit 5,6&amp;7 at CSTPS Chandrapur.</v>
      </c>
      <c r="C1229" s="29">
        <f t="shared" si="153"/>
        <v>0</v>
      </c>
      <c r="D1229" s="69" t="str">
        <f t="shared" si="153"/>
        <v>-</v>
      </c>
      <c r="E1229" s="28">
        <f t="shared" si="153"/>
        <v>100</v>
      </c>
      <c r="F1229" s="95">
        <f t="shared" si="147"/>
        <v>0</v>
      </c>
      <c r="G1229" s="95">
        <f t="shared" si="148"/>
        <v>0</v>
      </c>
      <c r="H1229" s="95">
        <f t="shared" si="150"/>
        <v>0</v>
      </c>
      <c r="I1229" s="94">
        <f>'F4.2'!V556</f>
        <v>0</v>
      </c>
      <c r="J1229" s="94">
        <f>'F4.2'!AP556</f>
        <v>0</v>
      </c>
      <c r="K1229" s="95"/>
      <c r="L1229" s="95"/>
      <c r="M1229" s="128">
        <f t="shared" si="151"/>
        <v>0</v>
      </c>
      <c r="N1229" s="95">
        <f t="shared" si="152"/>
        <v>0</v>
      </c>
    </row>
    <row r="1230" spans="1:14" ht="15.75" hidden="1" outlineLevel="1" x14ac:dyDescent="0.25">
      <c r="A1230" s="227">
        <f t="shared" si="146"/>
        <v>0</v>
      </c>
      <c r="B1230" s="227" t="str">
        <f t="shared" si="145"/>
        <v>CHP-C</v>
      </c>
      <c r="C1230" s="29">
        <f t="shared" si="153"/>
        <v>0</v>
      </c>
      <c r="D1230" s="69" t="str">
        <f t="shared" si="153"/>
        <v>-</v>
      </c>
      <c r="E1230" s="28">
        <f t="shared" si="153"/>
        <v>0</v>
      </c>
      <c r="F1230" s="95">
        <f t="shared" si="147"/>
        <v>0</v>
      </c>
      <c r="G1230" s="95">
        <f t="shared" si="148"/>
        <v>0</v>
      </c>
      <c r="H1230" s="95">
        <f t="shared" si="150"/>
        <v>0</v>
      </c>
      <c r="I1230" s="94">
        <f>'F4.2'!V557</f>
        <v>0</v>
      </c>
      <c r="J1230" s="94">
        <f>'F4.2'!AP557</f>
        <v>0</v>
      </c>
      <c r="K1230" s="95"/>
      <c r="L1230" s="95"/>
      <c r="M1230" s="128">
        <f t="shared" si="151"/>
        <v>0</v>
      </c>
      <c r="N1230" s="95">
        <f t="shared" si="152"/>
        <v>0</v>
      </c>
    </row>
    <row r="1231" spans="1:14" ht="47.25" hidden="1" outlineLevel="1" x14ac:dyDescent="0.25">
      <c r="A1231" s="25">
        <f t="shared" si="146"/>
        <v>1</v>
      </c>
      <c r="B1231" s="26" t="str">
        <f t="shared" si="145"/>
        <v>Design, Engineering, supply, Erection and commissioning of new fire fighting system at Pipe conveyor of CSTPS, Chandrapur</v>
      </c>
      <c r="C1231" s="29">
        <f t="shared" si="153"/>
        <v>0</v>
      </c>
      <c r="D1231" s="69" t="str">
        <f t="shared" si="153"/>
        <v>-</v>
      </c>
      <c r="E1231" s="28">
        <f t="shared" si="153"/>
        <v>25</v>
      </c>
      <c r="F1231" s="95">
        <f t="shared" si="147"/>
        <v>0</v>
      </c>
      <c r="G1231" s="95">
        <f t="shared" si="148"/>
        <v>0</v>
      </c>
      <c r="H1231" s="95">
        <f t="shared" si="150"/>
        <v>0</v>
      </c>
      <c r="I1231" s="94">
        <f>'F4.2'!V558</f>
        <v>0</v>
      </c>
      <c r="J1231" s="94">
        <f>'F4.2'!AP558</f>
        <v>0</v>
      </c>
      <c r="K1231" s="95"/>
      <c r="L1231" s="95"/>
      <c r="M1231" s="128">
        <f t="shared" si="151"/>
        <v>0</v>
      </c>
      <c r="N1231" s="95">
        <f t="shared" si="152"/>
        <v>0</v>
      </c>
    </row>
    <row r="1232" spans="1:14" ht="47.25" hidden="1" outlineLevel="1" x14ac:dyDescent="0.25">
      <c r="A1232" s="169">
        <f t="shared" si="146"/>
        <v>0</v>
      </c>
      <c r="B1232" s="169" t="str">
        <f t="shared" si="145"/>
        <v>Design, Engineering, supply, Erection and commissioning of new fire fighting system at Pipe conveyor of CSTPS, Chandrapur</v>
      </c>
      <c r="C1232" s="29">
        <f t="shared" si="153"/>
        <v>0</v>
      </c>
      <c r="D1232" s="69" t="str">
        <f t="shared" si="153"/>
        <v>-</v>
      </c>
      <c r="E1232" s="28">
        <f t="shared" si="153"/>
        <v>25</v>
      </c>
      <c r="F1232" s="95">
        <f t="shared" si="147"/>
        <v>0</v>
      </c>
      <c r="G1232" s="95">
        <f t="shared" si="148"/>
        <v>0</v>
      </c>
      <c r="H1232" s="95">
        <f t="shared" si="150"/>
        <v>0</v>
      </c>
      <c r="I1232" s="94">
        <f>'F4.2'!V559</f>
        <v>0</v>
      </c>
      <c r="J1232" s="94">
        <f>'F4.2'!AP559</f>
        <v>0</v>
      </c>
      <c r="K1232" s="95"/>
      <c r="L1232" s="95"/>
      <c r="M1232" s="128">
        <f t="shared" si="151"/>
        <v>0</v>
      </c>
      <c r="N1232" s="95">
        <f t="shared" si="152"/>
        <v>0</v>
      </c>
    </row>
    <row r="1233" spans="1:14" ht="31.5" hidden="1" outlineLevel="1" x14ac:dyDescent="0.25">
      <c r="A1233" s="25">
        <f t="shared" si="146"/>
        <v>2</v>
      </c>
      <c r="B1233" s="26" t="str">
        <f t="shared" si="145"/>
        <v>Reliability &amp; availability improvement of coal transportation by Procurement of UTS (BOBR) Wagons for CHP</v>
      </c>
      <c r="C1233" s="29">
        <f t="shared" si="153"/>
        <v>0</v>
      </c>
      <c r="D1233" s="69" t="str">
        <f t="shared" si="153"/>
        <v>-</v>
      </c>
      <c r="E1233" s="28">
        <f t="shared" si="153"/>
        <v>15</v>
      </c>
      <c r="F1233" s="95">
        <f t="shared" si="147"/>
        <v>0</v>
      </c>
      <c r="G1233" s="95">
        <f t="shared" si="148"/>
        <v>0</v>
      </c>
      <c r="H1233" s="95">
        <f t="shared" si="150"/>
        <v>0</v>
      </c>
      <c r="I1233" s="94">
        <f>'F4.2'!V560</f>
        <v>0</v>
      </c>
      <c r="J1233" s="94">
        <f>'F4.2'!AP560</f>
        <v>0</v>
      </c>
      <c r="K1233" s="95"/>
      <c r="L1233" s="95"/>
      <c r="M1233" s="128">
        <f t="shared" si="151"/>
        <v>0</v>
      </c>
      <c r="N1233" s="95">
        <f t="shared" si="152"/>
        <v>0</v>
      </c>
    </row>
    <row r="1234" spans="1:14" ht="31.5" hidden="1" outlineLevel="1" x14ac:dyDescent="0.25">
      <c r="A1234" s="169">
        <f t="shared" si="146"/>
        <v>0</v>
      </c>
      <c r="B1234" s="169" t="str">
        <f t="shared" si="145"/>
        <v>Reliability &amp; availability improvement of coal transportation by Procurement of UTS (BOBR) Wagons for CHP</v>
      </c>
      <c r="C1234" s="29">
        <f t="shared" si="153"/>
        <v>0</v>
      </c>
      <c r="D1234" s="69" t="str">
        <f t="shared" si="153"/>
        <v>-</v>
      </c>
      <c r="E1234" s="28">
        <f t="shared" si="153"/>
        <v>15</v>
      </c>
      <c r="F1234" s="95">
        <f t="shared" si="147"/>
        <v>0</v>
      </c>
      <c r="G1234" s="95">
        <f t="shared" si="148"/>
        <v>0</v>
      </c>
      <c r="H1234" s="95">
        <f t="shared" si="150"/>
        <v>0</v>
      </c>
      <c r="I1234" s="94">
        <f>'F4.2'!V561</f>
        <v>0</v>
      </c>
      <c r="J1234" s="94">
        <f>'F4.2'!AP561</f>
        <v>0</v>
      </c>
      <c r="K1234" s="95"/>
      <c r="L1234" s="95"/>
      <c r="M1234" s="128">
        <f t="shared" si="151"/>
        <v>0</v>
      </c>
      <c r="N1234" s="95">
        <f t="shared" si="152"/>
        <v>0</v>
      </c>
    </row>
    <row r="1235" spans="1:14" ht="31.5" hidden="1" outlineLevel="1" x14ac:dyDescent="0.25">
      <c r="A1235" s="25">
        <f t="shared" si="146"/>
        <v>3</v>
      </c>
      <c r="B1235" s="26" t="str">
        <f t="shared" si="145"/>
        <v>Reliability &amp; availability improvement by replacement of set of internals for Paddle feeders</v>
      </c>
      <c r="C1235" s="29">
        <f t="shared" si="153"/>
        <v>0</v>
      </c>
      <c r="D1235" s="69" t="str">
        <f t="shared" si="153"/>
        <v>-</v>
      </c>
      <c r="E1235" s="28">
        <f t="shared" si="153"/>
        <v>6</v>
      </c>
      <c r="F1235" s="95">
        <f t="shared" si="147"/>
        <v>0</v>
      </c>
      <c r="G1235" s="95">
        <f t="shared" si="148"/>
        <v>0</v>
      </c>
      <c r="H1235" s="95">
        <f t="shared" si="150"/>
        <v>0</v>
      </c>
      <c r="I1235" s="94">
        <f>'F4.2'!V562</f>
        <v>0</v>
      </c>
      <c r="J1235" s="94">
        <f>'F4.2'!AP562</f>
        <v>0</v>
      </c>
      <c r="K1235" s="95"/>
      <c r="L1235" s="95"/>
      <c r="M1235" s="128">
        <f t="shared" si="151"/>
        <v>0</v>
      </c>
      <c r="N1235" s="95">
        <f t="shared" si="152"/>
        <v>0</v>
      </c>
    </row>
    <row r="1236" spans="1:14" ht="31.5" hidden="1" outlineLevel="1" x14ac:dyDescent="0.25">
      <c r="A1236" s="169">
        <f t="shared" si="146"/>
        <v>0</v>
      </c>
      <c r="B1236" s="169" t="str">
        <f t="shared" si="145"/>
        <v>Reliability &amp; availability improvement by replacement of set of internals for Paddle feeders</v>
      </c>
      <c r="C1236" s="29">
        <f t="shared" si="153"/>
        <v>0</v>
      </c>
      <c r="D1236" s="69" t="str">
        <f t="shared" si="153"/>
        <v>-</v>
      </c>
      <c r="E1236" s="28">
        <f t="shared" si="153"/>
        <v>6</v>
      </c>
      <c r="F1236" s="95">
        <f t="shared" si="147"/>
        <v>0</v>
      </c>
      <c r="G1236" s="95">
        <f t="shared" si="148"/>
        <v>0</v>
      </c>
      <c r="H1236" s="95">
        <f t="shared" si="150"/>
        <v>0</v>
      </c>
      <c r="I1236" s="94">
        <f>'F4.2'!V563</f>
        <v>0</v>
      </c>
      <c r="J1236" s="94">
        <f>'F4.2'!AP563</f>
        <v>0</v>
      </c>
      <c r="K1236" s="95"/>
      <c r="L1236" s="95"/>
      <c r="M1236" s="128">
        <f t="shared" si="151"/>
        <v>0</v>
      </c>
      <c r="N1236" s="95">
        <f t="shared" si="152"/>
        <v>0</v>
      </c>
    </row>
    <row r="1237" spans="1:14" ht="31.5" hidden="1" outlineLevel="1" x14ac:dyDescent="0.25">
      <c r="A1237" s="25">
        <f t="shared" si="146"/>
        <v>4</v>
      </c>
      <c r="B1237" s="26" t="str">
        <f t="shared" si="145"/>
        <v>Reliability &amp; availability improvement by replacement of transfer chutes at CHP-C</v>
      </c>
      <c r="C1237" s="29">
        <f t="shared" si="153"/>
        <v>0</v>
      </c>
      <c r="D1237" s="69" t="str">
        <f t="shared" si="153"/>
        <v>-</v>
      </c>
      <c r="E1237" s="28">
        <f t="shared" si="153"/>
        <v>10</v>
      </c>
      <c r="F1237" s="95">
        <f t="shared" si="147"/>
        <v>0</v>
      </c>
      <c r="G1237" s="95">
        <f t="shared" si="148"/>
        <v>0</v>
      </c>
      <c r="H1237" s="95">
        <f t="shared" si="150"/>
        <v>0</v>
      </c>
      <c r="I1237" s="94">
        <f>'F4.2'!V564</f>
        <v>0</v>
      </c>
      <c r="J1237" s="94">
        <f>'F4.2'!AP564</f>
        <v>0</v>
      </c>
      <c r="K1237" s="95"/>
      <c r="L1237" s="95"/>
      <c r="M1237" s="128">
        <f t="shared" si="151"/>
        <v>0</v>
      </c>
      <c r="N1237" s="95">
        <f t="shared" si="152"/>
        <v>0</v>
      </c>
    </row>
    <row r="1238" spans="1:14" ht="31.5" hidden="1" outlineLevel="1" x14ac:dyDescent="0.25">
      <c r="A1238" s="169">
        <f t="shared" si="146"/>
        <v>0</v>
      </c>
      <c r="B1238" s="169" t="str">
        <f t="shared" si="145"/>
        <v>Reliability &amp; availability improvement by replacement of transfer chutes at CHP-C</v>
      </c>
      <c r="C1238" s="29">
        <f t="shared" si="153"/>
        <v>0</v>
      </c>
      <c r="D1238" s="69" t="str">
        <f t="shared" si="153"/>
        <v>-</v>
      </c>
      <c r="E1238" s="28">
        <f t="shared" si="153"/>
        <v>10</v>
      </c>
      <c r="F1238" s="95">
        <f t="shared" si="147"/>
        <v>0</v>
      </c>
      <c r="G1238" s="95">
        <f t="shared" si="148"/>
        <v>0</v>
      </c>
      <c r="H1238" s="95">
        <f t="shared" si="150"/>
        <v>0</v>
      </c>
      <c r="I1238" s="94">
        <f>'F4.2'!V565</f>
        <v>0</v>
      </c>
      <c r="J1238" s="94">
        <f>'F4.2'!AP565</f>
        <v>0</v>
      </c>
      <c r="K1238" s="95"/>
      <c r="L1238" s="95"/>
      <c r="M1238" s="128">
        <f t="shared" si="151"/>
        <v>0</v>
      </c>
      <c r="N1238" s="95">
        <f t="shared" si="152"/>
        <v>0</v>
      </c>
    </row>
    <row r="1239" spans="1:14" ht="15.75" hidden="1" outlineLevel="1" x14ac:dyDescent="0.25">
      <c r="A1239" s="227">
        <f t="shared" si="146"/>
        <v>0</v>
      </c>
      <c r="B1239" s="227" t="str">
        <f t="shared" si="145"/>
        <v>Civil U#3  to U#7</v>
      </c>
      <c r="C1239" s="29">
        <f t="shared" si="153"/>
        <v>0</v>
      </c>
      <c r="D1239" s="69" t="str">
        <f t="shared" si="153"/>
        <v>-</v>
      </c>
      <c r="E1239" s="28">
        <f t="shared" si="153"/>
        <v>0</v>
      </c>
      <c r="F1239" s="95">
        <f t="shared" si="147"/>
        <v>0</v>
      </c>
      <c r="G1239" s="95">
        <f t="shared" si="148"/>
        <v>0</v>
      </c>
      <c r="H1239" s="95">
        <f t="shared" si="150"/>
        <v>0</v>
      </c>
      <c r="I1239" s="94">
        <f>'F4.2'!V566</f>
        <v>0</v>
      </c>
      <c r="J1239" s="94">
        <f>'F4.2'!AP566</f>
        <v>0</v>
      </c>
      <c r="K1239" s="95"/>
      <c r="L1239" s="95"/>
      <c r="M1239" s="128">
        <f t="shared" si="151"/>
        <v>0</v>
      </c>
      <c r="N1239" s="95">
        <f t="shared" si="152"/>
        <v>0</v>
      </c>
    </row>
    <row r="1240" spans="1:14" ht="31.5" hidden="1" outlineLevel="1" x14ac:dyDescent="0.25">
      <c r="A1240" s="25">
        <f t="shared" si="146"/>
        <v>1</v>
      </c>
      <c r="B1240" s="26" t="str">
        <f t="shared" si="145"/>
        <v xml:space="preserve">Provision for Scientific storage of coal reject and leachate collection system at CSTPS, Chandrapur </v>
      </c>
      <c r="C1240" s="29">
        <f t="shared" ref="C1240:E1259" si="154">C570</f>
        <v>0</v>
      </c>
      <c r="D1240" s="69" t="str">
        <f t="shared" si="154"/>
        <v>-</v>
      </c>
      <c r="E1240" s="28">
        <f t="shared" si="154"/>
        <v>37.57</v>
      </c>
      <c r="F1240" s="95">
        <f t="shared" si="147"/>
        <v>0</v>
      </c>
      <c r="G1240" s="95">
        <f t="shared" si="148"/>
        <v>0</v>
      </c>
      <c r="H1240" s="95">
        <f t="shared" si="150"/>
        <v>0</v>
      </c>
      <c r="I1240" s="94">
        <f>'F4.2'!V567</f>
        <v>0</v>
      </c>
      <c r="J1240" s="94">
        <f>'F4.2'!AP567</f>
        <v>0</v>
      </c>
      <c r="K1240" s="95"/>
      <c r="L1240" s="95"/>
      <c r="M1240" s="128">
        <f t="shared" si="151"/>
        <v>0</v>
      </c>
      <c r="N1240" s="95">
        <f t="shared" si="152"/>
        <v>0</v>
      </c>
    </row>
    <row r="1241" spans="1:14" ht="31.5" hidden="1" outlineLevel="1" x14ac:dyDescent="0.25">
      <c r="A1241" s="169">
        <f t="shared" si="146"/>
        <v>0</v>
      </c>
      <c r="B1241" s="169" t="str">
        <f t="shared" si="145"/>
        <v>Provision for Scientific storage of coal reject and leachate collection system at CSTPS, Chandrapur</v>
      </c>
      <c r="C1241" s="29">
        <f t="shared" si="154"/>
        <v>0</v>
      </c>
      <c r="D1241" s="69" t="str">
        <f t="shared" si="154"/>
        <v>-</v>
      </c>
      <c r="E1241" s="28">
        <f t="shared" si="154"/>
        <v>37.57</v>
      </c>
      <c r="F1241" s="95">
        <f t="shared" si="147"/>
        <v>0</v>
      </c>
      <c r="G1241" s="95">
        <f t="shared" si="148"/>
        <v>0</v>
      </c>
      <c r="H1241" s="95">
        <f t="shared" si="150"/>
        <v>0</v>
      </c>
      <c r="I1241" s="94">
        <f>'F4.2'!V568</f>
        <v>0</v>
      </c>
      <c r="J1241" s="94">
        <f>'F4.2'!AP568</f>
        <v>0</v>
      </c>
      <c r="K1241" s="95"/>
      <c r="L1241" s="95"/>
      <c r="M1241" s="128">
        <f t="shared" si="151"/>
        <v>0</v>
      </c>
      <c r="N1241" s="95">
        <f t="shared" si="152"/>
        <v>0</v>
      </c>
    </row>
    <row r="1242" spans="1:14" ht="31.5" hidden="1" outlineLevel="1" x14ac:dyDescent="0.25">
      <c r="A1242" s="25">
        <f t="shared" si="146"/>
        <v>2</v>
      </c>
      <c r="B1242" s="26" t="str">
        <f t="shared" si="145"/>
        <v xml:space="preserve">Infrastructure  development scheme for improvement of CHP at CSTPS, Chandrapur </v>
      </c>
      <c r="C1242" s="29">
        <f t="shared" si="154"/>
        <v>0</v>
      </c>
      <c r="D1242" s="69" t="str">
        <f t="shared" si="154"/>
        <v>-</v>
      </c>
      <c r="E1242" s="28">
        <f t="shared" si="154"/>
        <v>47.15</v>
      </c>
      <c r="F1242" s="95">
        <f t="shared" si="147"/>
        <v>0</v>
      </c>
      <c r="G1242" s="95">
        <f t="shared" si="148"/>
        <v>0</v>
      </c>
      <c r="H1242" s="95">
        <f t="shared" si="150"/>
        <v>0</v>
      </c>
      <c r="I1242" s="94">
        <f>'F4.2'!V569</f>
        <v>0</v>
      </c>
      <c r="J1242" s="94">
        <f>'F4.2'!AP569</f>
        <v>0</v>
      </c>
      <c r="K1242" s="95"/>
      <c r="L1242" s="95"/>
      <c r="M1242" s="128">
        <f t="shared" si="151"/>
        <v>0</v>
      </c>
      <c r="N1242" s="95">
        <f t="shared" si="152"/>
        <v>0</v>
      </c>
    </row>
    <row r="1243" spans="1:14" ht="47.25" hidden="1" outlineLevel="1" x14ac:dyDescent="0.25">
      <c r="A1243" s="169">
        <f t="shared" si="146"/>
        <v>0</v>
      </c>
      <c r="B1243" s="169" t="str">
        <f t="shared" si="145"/>
        <v xml:space="preserve">Construction of RCC platform facility for Coal storage &amp; transportation in CHP-B STACKER I &amp; II area (500MW) at CSTPS, Chandrapur </v>
      </c>
      <c r="C1243" s="29">
        <f t="shared" si="154"/>
        <v>0</v>
      </c>
      <c r="D1243" s="69" t="str">
        <f t="shared" si="154"/>
        <v>-</v>
      </c>
      <c r="E1243" s="28">
        <f t="shared" si="154"/>
        <v>47.15</v>
      </c>
      <c r="F1243" s="95">
        <f t="shared" si="147"/>
        <v>0</v>
      </c>
      <c r="G1243" s="95">
        <f t="shared" si="148"/>
        <v>0</v>
      </c>
      <c r="H1243" s="95">
        <f t="shared" si="150"/>
        <v>0</v>
      </c>
      <c r="I1243" s="94">
        <f>'F4.2'!V570</f>
        <v>0</v>
      </c>
      <c r="J1243" s="94">
        <f>'F4.2'!AP570</f>
        <v>0</v>
      </c>
      <c r="K1243" s="95"/>
      <c r="L1243" s="95"/>
      <c r="M1243" s="128">
        <f t="shared" si="151"/>
        <v>0</v>
      </c>
      <c r="N1243" s="95">
        <f t="shared" si="152"/>
        <v>0</v>
      </c>
    </row>
    <row r="1244" spans="1:14" ht="31.5" hidden="1" outlineLevel="1" x14ac:dyDescent="0.25">
      <c r="A1244" s="25">
        <f t="shared" si="146"/>
        <v>3</v>
      </c>
      <c r="B1244" s="26" t="str">
        <f t="shared" si="145"/>
        <v>Contruction of cement concrete roads in CHP area at CSTPS, Chandrapur</v>
      </c>
      <c r="C1244" s="29">
        <f t="shared" si="154"/>
        <v>0</v>
      </c>
      <c r="D1244" s="69" t="str">
        <f t="shared" si="154"/>
        <v>-</v>
      </c>
      <c r="E1244" s="28">
        <f t="shared" si="154"/>
        <v>27.05</v>
      </c>
      <c r="F1244" s="95">
        <f t="shared" si="147"/>
        <v>0</v>
      </c>
      <c r="G1244" s="95">
        <f t="shared" si="148"/>
        <v>0</v>
      </c>
      <c r="H1244" s="95">
        <f t="shared" si="150"/>
        <v>0</v>
      </c>
      <c r="I1244" s="94">
        <f>'F4.2'!V571</f>
        <v>0</v>
      </c>
      <c r="J1244" s="94">
        <f>'F4.2'!AP571</f>
        <v>0</v>
      </c>
      <c r="K1244" s="95"/>
      <c r="L1244" s="95"/>
      <c r="M1244" s="128">
        <f t="shared" si="151"/>
        <v>0</v>
      </c>
      <c r="N1244" s="95">
        <f t="shared" si="152"/>
        <v>0</v>
      </c>
    </row>
    <row r="1245" spans="1:14" ht="31.5" hidden="1" outlineLevel="1" x14ac:dyDescent="0.25">
      <c r="A1245" s="169">
        <f t="shared" si="146"/>
        <v>0</v>
      </c>
      <c r="B1245" s="169" t="str">
        <f t="shared" si="145"/>
        <v>Contruction of cement concrete roads in CHP area at CSTPS, Chandrapur</v>
      </c>
      <c r="C1245" s="29">
        <f t="shared" si="154"/>
        <v>0</v>
      </c>
      <c r="D1245" s="69" t="str">
        <f t="shared" si="154"/>
        <v>-</v>
      </c>
      <c r="E1245" s="28">
        <f t="shared" si="154"/>
        <v>27.05</v>
      </c>
      <c r="F1245" s="95">
        <f t="shared" si="147"/>
        <v>0</v>
      </c>
      <c r="G1245" s="95">
        <f t="shared" si="148"/>
        <v>0</v>
      </c>
      <c r="H1245" s="95">
        <f t="shared" si="150"/>
        <v>0</v>
      </c>
      <c r="I1245" s="94">
        <f>'F4.2'!V572</f>
        <v>0</v>
      </c>
      <c r="J1245" s="94">
        <f>'F4.2'!AP572</f>
        <v>0</v>
      </c>
      <c r="K1245" s="95"/>
      <c r="L1245" s="95"/>
      <c r="M1245" s="128">
        <f t="shared" si="151"/>
        <v>0</v>
      </c>
      <c r="N1245" s="95">
        <f t="shared" si="152"/>
        <v>0</v>
      </c>
    </row>
    <row r="1246" spans="1:14" ht="31.5" hidden="1" outlineLevel="1" x14ac:dyDescent="0.25">
      <c r="A1246" s="25">
        <f t="shared" si="146"/>
        <v>4</v>
      </c>
      <c r="B1246" s="26" t="str">
        <f t="shared" si="145"/>
        <v>Arresting Leakages by  water proofing treatment in main Plant &amp; ancillary buildings  at CSTPS, Chandrapur.</v>
      </c>
      <c r="C1246" s="29">
        <f t="shared" si="154"/>
        <v>0</v>
      </c>
      <c r="D1246" s="69" t="str">
        <f t="shared" si="154"/>
        <v>-</v>
      </c>
      <c r="E1246" s="28">
        <f t="shared" si="154"/>
        <v>30</v>
      </c>
      <c r="F1246" s="95">
        <f t="shared" si="147"/>
        <v>0</v>
      </c>
      <c r="G1246" s="95">
        <f t="shared" si="148"/>
        <v>0</v>
      </c>
      <c r="H1246" s="95">
        <f t="shared" si="150"/>
        <v>0</v>
      </c>
      <c r="I1246" s="94">
        <f>'F4.2'!V573</f>
        <v>0</v>
      </c>
      <c r="J1246" s="94">
        <f>'F4.2'!AP573</f>
        <v>0</v>
      </c>
      <c r="K1246" s="95"/>
      <c r="L1246" s="95"/>
      <c r="M1246" s="128">
        <f t="shared" si="151"/>
        <v>0</v>
      </c>
      <c r="N1246" s="95">
        <f t="shared" si="152"/>
        <v>0</v>
      </c>
    </row>
    <row r="1247" spans="1:14" ht="63" hidden="1" outlineLevel="1" x14ac:dyDescent="0.25">
      <c r="A1247" s="169">
        <f t="shared" si="146"/>
        <v>0</v>
      </c>
      <c r="B1247" s="169" t="str">
        <f t="shared" si="145"/>
        <v xml:space="preserve">A)- water proofing treatment in Control room of WTP-I area.
(B)- water proofing treatment inControl room of WTP-II area.
(C)-  water proofing treatment in Control room of CT Fan area 
(D)- water proofing treatment in   Main Plant area. </v>
      </c>
      <c r="C1247" s="29">
        <f t="shared" si="154"/>
        <v>0</v>
      </c>
      <c r="D1247" s="69" t="str">
        <f t="shared" si="154"/>
        <v>-</v>
      </c>
      <c r="E1247" s="28">
        <f t="shared" si="154"/>
        <v>30</v>
      </c>
      <c r="F1247" s="95">
        <f t="shared" si="147"/>
        <v>0</v>
      </c>
      <c r="G1247" s="95">
        <f t="shared" si="148"/>
        <v>0</v>
      </c>
      <c r="H1247" s="95">
        <f t="shared" si="150"/>
        <v>0</v>
      </c>
      <c r="I1247" s="94">
        <f>'F4.2'!V574</f>
        <v>0</v>
      </c>
      <c r="J1247" s="94">
        <f>'F4.2'!AP574</f>
        <v>0</v>
      </c>
      <c r="K1247" s="95"/>
      <c r="L1247" s="95"/>
      <c r="M1247" s="128">
        <f t="shared" si="151"/>
        <v>0</v>
      </c>
      <c r="N1247" s="95">
        <f t="shared" si="152"/>
        <v>0</v>
      </c>
    </row>
    <row r="1248" spans="1:14" ht="15.75" hidden="1" outlineLevel="1" x14ac:dyDescent="0.25">
      <c r="A1248" s="25">
        <f t="shared" si="146"/>
        <v>5</v>
      </c>
      <c r="B1248" s="26" t="str">
        <f t="shared" si="145"/>
        <v>Structural strengthening of Unit 3&amp; 4 at CSTPS, Chandrapur</v>
      </c>
      <c r="C1248" s="29">
        <f t="shared" si="154"/>
        <v>0</v>
      </c>
      <c r="D1248" s="69" t="str">
        <f t="shared" si="154"/>
        <v>-</v>
      </c>
      <c r="E1248" s="28">
        <f t="shared" si="154"/>
        <v>40</v>
      </c>
      <c r="F1248" s="95">
        <f t="shared" si="147"/>
        <v>0</v>
      </c>
      <c r="G1248" s="95">
        <f t="shared" si="148"/>
        <v>0</v>
      </c>
      <c r="H1248" s="95">
        <f t="shared" si="150"/>
        <v>0</v>
      </c>
      <c r="I1248" s="94">
        <f>'F4.2'!V575</f>
        <v>0</v>
      </c>
      <c r="J1248" s="94">
        <f>'F4.2'!AP575</f>
        <v>0</v>
      </c>
      <c r="K1248" s="95"/>
      <c r="L1248" s="95"/>
      <c r="M1248" s="128">
        <f t="shared" si="151"/>
        <v>0</v>
      </c>
      <c r="N1248" s="95">
        <f t="shared" si="152"/>
        <v>0</v>
      </c>
    </row>
    <row r="1249" spans="1:14" ht="15.75" hidden="1" outlineLevel="1" x14ac:dyDescent="0.25">
      <c r="A1249" s="169">
        <f t="shared" si="146"/>
        <v>0</v>
      </c>
      <c r="B1249" s="169" t="str">
        <f t="shared" si="145"/>
        <v>Structural strengthening of Unit 3&amp; 4 at CSTPS, Chandrapur</v>
      </c>
      <c r="C1249" s="29">
        <f t="shared" si="154"/>
        <v>0</v>
      </c>
      <c r="D1249" s="69" t="str">
        <f t="shared" si="154"/>
        <v>-</v>
      </c>
      <c r="E1249" s="28">
        <f t="shared" si="154"/>
        <v>30</v>
      </c>
      <c r="F1249" s="95">
        <f t="shared" si="147"/>
        <v>0</v>
      </c>
      <c r="G1249" s="95">
        <f t="shared" si="148"/>
        <v>0</v>
      </c>
      <c r="H1249" s="95">
        <f t="shared" si="150"/>
        <v>0</v>
      </c>
      <c r="I1249" s="94">
        <f>'F4.2'!V576</f>
        <v>0</v>
      </c>
      <c r="J1249" s="94">
        <f>'F4.2'!AP576</f>
        <v>0</v>
      </c>
      <c r="K1249" s="95"/>
      <c r="L1249" s="95"/>
      <c r="M1249" s="128">
        <f t="shared" si="151"/>
        <v>0</v>
      </c>
      <c r="N1249" s="95">
        <f t="shared" si="152"/>
        <v>0</v>
      </c>
    </row>
    <row r="1250" spans="1:14" ht="15.75" hidden="1" outlineLevel="1" x14ac:dyDescent="0.25">
      <c r="A1250" s="169">
        <f t="shared" si="146"/>
        <v>0</v>
      </c>
      <c r="B1250" s="169" t="str">
        <f t="shared" si="145"/>
        <v>Structural strengthening of CHP-A buildings</v>
      </c>
      <c r="C1250" s="29">
        <f t="shared" si="154"/>
        <v>0</v>
      </c>
      <c r="D1250" s="69" t="str">
        <f t="shared" si="154"/>
        <v>-</v>
      </c>
      <c r="E1250" s="28">
        <f t="shared" si="154"/>
        <v>10</v>
      </c>
      <c r="F1250" s="95">
        <f t="shared" si="147"/>
        <v>0</v>
      </c>
      <c r="G1250" s="95">
        <f t="shared" si="148"/>
        <v>0</v>
      </c>
      <c r="H1250" s="95">
        <f t="shared" si="150"/>
        <v>0</v>
      </c>
      <c r="I1250" s="94">
        <f>'F4.2'!V577</f>
        <v>0</v>
      </c>
      <c r="J1250" s="94">
        <f>'F4.2'!AP577</f>
        <v>0</v>
      </c>
      <c r="K1250" s="95"/>
      <c r="L1250" s="95"/>
      <c r="M1250" s="128">
        <f t="shared" si="151"/>
        <v>0</v>
      </c>
      <c r="N1250" s="95">
        <f t="shared" si="152"/>
        <v>0</v>
      </c>
    </row>
    <row r="1251" spans="1:14" ht="31.5" hidden="1" outlineLevel="1" x14ac:dyDescent="0.25">
      <c r="A1251" s="25">
        <f t="shared" si="146"/>
        <v>6</v>
      </c>
      <c r="B1251" s="26" t="str">
        <f t="shared" si="145"/>
        <v>Infrastructure Deveolpment of CSTPS colony at CSTPS Chandrapur .</v>
      </c>
      <c r="C1251" s="29">
        <f t="shared" si="154"/>
        <v>0</v>
      </c>
      <c r="D1251" s="69" t="str">
        <f t="shared" si="154"/>
        <v>-</v>
      </c>
      <c r="E1251" s="28">
        <f t="shared" si="154"/>
        <v>67.900000000000006</v>
      </c>
      <c r="F1251" s="95">
        <f t="shared" si="147"/>
        <v>0</v>
      </c>
      <c r="G1251" s="95">
        <f t="shared" si="148"/>
        <v>0</v>
      </c>
      <c r="H1251" s="95">
        <f t="shared" si="150"/>
        <v>0</v>
      </c>
      <c r="I1251" s="94">
        <f>'F4.2'!V578</f>
        <v>0</v>
      </c>
      <c r="J1251" s="94">
        <f>'F4.2'!AP578</f>
        <v>0</v>
      </c>
      <c r="K1251" s="95"/>
      <c r="L1251" s="95"/>
      <c r="M1251" s="128">
        <f t="shared" si="151"/>
        <v>0</v>
      </c>
      <c r="N1251" s="95">
        <f t="shared" si="152"/>
        <v>0</v>
      </c>
    </row>
    <row r="1252" spans="1:14" ht="31.5" hidden="1" outlineLevel="1" x14ac:dyDescent="0.25">
      <c r="A1252" s="169">
        <f t="shared" si="146"/>
        <v>0</v>
      </c>
      <c r="B1252" s="169" t="str">
        <f t="shared" si="145"/>
        <v>i- Construction of new ESR (Elevated Storage Reservoir) at CSTPS Chandrapur</v>
      </c>
      <c r="C1252" s="29">
        <f t="shared" si="154"/>
        <v>0</v>
      </c>
      <c r="D1252" s="69" t="str">
        <f t="shared" si="154"/>
        <v>-</v>
      </c>
      <c r="E1252" s="28">
        <f t="shared" si="154"/>
        <v>3.78</v>
      </c>
      <c r="F1252" s="95">
        <f t="shared" si="147"/>
        <v>0</v>
      </c>
      <c r="G1252" s="95">
        <f t="shared" si="148"/>
        <v>0</v>
      </c>
      <c r="H1252" s="95">
        <f t="shared" si="150"/>
        <v>0</v>
      </c>
      <c r="I1252" s="94">
        <f>'F4.2'!V579</f>
        <v>0</v>
      </c>
      <c r="J1252" s="94">
        <f>'F4.2'!AP579</f>
        <v>0</v>
      </c>
      <c r="K1252" s="95"/>
      <c r="L1252" s="95"/>
      <c r="M1252" s="128">
        <f t="shared" si="151"/>
        <v>0</v>
      </c>
      <c r="N1252" s="95">
        <f t="shared" si="152"/>
        <v>0</v>
      </c>
    </row>
    <row r="1253" spans="1:14" ht="31.5" hidden="1" outlineLevel="1" x14ac:dyDescent="0.25">
      <c r="A1253" s="169">
        <f t="shared" si="146"/>
        <v>0</v>
      </c>
      <c r="B1253" s="169" t="str">
        <f t="shared" si="145"/>
        <v>ii- Providing &amp; Rerouting of existing water supply pipe line at CSTPS Chandrapur</v>
      </c>
      <c r="C1253" s="29">
        <f t="shared" si="154"/>
        <v>0</v>
      </c>
      <c r="D1253" s="69" t="str">
        <f t="shared" si="154"/>
        <v>-</v>
      </c>
      <c r="E1253" s="28">
        <f t="shared" si="154"/>
        <v>4.05</v>
      </c>
      <c r="F1253" s="95">
        <f t="shared" si="147"/>
        <v>0</v>
      </c>
      <c r="G1253" s="95">
        <f t="shared" si="148"/>
        <v>0</v>
      </c>
      <c r="H1253" s="95">
        <f t="shared" si="150"/>
        <v>0</v>
      </c>
      <c r="I1253" s="94">
        <f>'F4.2'!V580</f>
        <v>0</v>
      </c>
      <c r="J1253" s="94">
        <f>'F4.2'!AP580</f>
        <v>0</v>
      </c>
      <c r="K1253" s="95"/>
      <c r="L1253" s="95"/>
      <c r="M1253" s="128">
        <f t="shared" si="151"/>
        <v>0</v>
      </c>
      <c r="N1253" s="95">
        <f t="shared" si="152"/>
        <v>0</v>
      </c>
    </row>
    <row r="1254" spans="1:14" ht="31.5" hidden="1" outlineLevel="1" x14ac:dyDescent="0.25">
      <c r="A1254" s="169">
        <f t="shared" si="146"/>
        <v>0</v>
      </c>
      <c r="B1254" s="169" t="str">
        <f t="shared" ref="B1254:B1317" si="155">B584</f>
        <v>iii- Providing &amp; Rerouting of esiting sewer line at CSTPS colony Chandrapur</v>
      </c>
      <c r="C1254" s="29">
        <f t="shared" si="154"/>
        <v>0</v>
      </c>
      <c r="D1254" s="69" t="str">
        <f t="shared" si="154"/>
        <v>-</v>
      </c>
      <c r="E1254" s="28">
        <f t="shared" si="154"/>
        <v>7.01</v>
      </c>
      <c r="F1254" s="95">
        <f t="shared" si="147"/>
        <v>0</v>
      </c>
      <c r="G1254" s="95">
        <f t="shared" si="148"/>
        <v>0</v>
      </c>
      <c r="H1254" s="95">
        <f t="shared" si="150"/>
        <v>0</v>
      </c>
      <c r="I1254" s="94">
        <f>'F4.2'!V581</f>
        <v>0</v>
      </c>
      <c r="J1254" s="94">
        <f>'F4.2'!AP581</f>
        <v>0</v>
      </c>
      <c r="K1254" s="95"/>
      <c r="L1254" s="95"/>
      <c r="M1254" s="128">
        <f t="shared" si="151"/>
        <v>0</v>
      </c>
      <c r="N1254" s="95">
        <f t="shared" si="152"/>
        <v>0</v>
      </c>
    </row>
    <row r="1255" spans="1:14" ht="31.5" hidden="1" outlineLevel="1" x14ac:dyDescent="0.25">
      <c r="A1255" s="169">
        <f t="shared" si="146"/>
        <v>0</v>
      </c>
      <c r="B1255" s="169" t="str">
        <f t="shared" si="155"/>
        <v>iv- Providing water proofing treatment to terrace slab of residential building aaat CSTPS colony Chandrapur</v>
      </c>
      <c r="C1255" s="29">
        <f t="shared" si="154"/>
        <v>0</v>
      </c>
      <c r="D1255" s="69" t="str">
        <f t="shared" si="154"/>
        <v>-</v>
      </c>
      <c r="E1255" s="28">
        <f t="shared" si="154"/>
        <v>6.34</v>
      </c>
      <c r="F1255" s="95">
        <f t="shared" si="147"/>
        <v>0</v>
      </c>
      <c r="G1255" s="95">
        <f t="shared" si="148"/>
        <v>0</v>
      </c>
      <c r="H1255" s="95">
        <f t="shared" si="150"/>
        <v>0</v>
      </c>
      <c r="I1255" s="94">
        <f>'F4.2'!V582</f>
        <v>0</v>
      </c>
      <c r="J1255" s="94">
        <f>'F4.2'!AP582</f>
        <v>0</v>
      </c>
      <c r="K1255" s="95"/>
      <c r="L1255" s="95"/>
      <c r="M1255" s="128">
        <f t="shared" si="151"/>
        <v>0</v>
      </c>
      <c r="N1255" s="95">
        <f t="shared" si="152"/>
        <v>0</v>
      </c>
    </row>
    <row r="1256" spans="1:14" ht="31.5" hidden="1" outlineLevel="1" x14ac:dyDescent="0.25">
      <c r="A1256" s="169">
        <f t="shared" ref="A1256:A1319" si="156">A586</f>
        <v>0</v>
      </c>
      <c r="B1256" s="169" t="str">
        <f t="shared" si="155"/>
        <v>v- Construction of storm water drain along major and internal road of CSTPS colony at Chnadrapur</v>
      </c>
      <c r="C1256" s="29">
        <f t="shared" si="154"/>
        <v>0</v>
      </c>
      <c r="D1256" s="69" t="str">
        <f t="shared" si="154"/>
        <v>-</v>
      </c>
      <c r="E1256" s="28">
        <f t="shared" si="154"/>
        <v>16.86</v>
      </c>
      <c r="F1256" s="95">
        <f t="shared" ref="F1256:F1319" si="157">F586+I586</f>
        <v>0</v>
      </c>
      <c r="G1256" s="95">
        <f t="shared" ref="G1256:G1319" si="158">G586+M586</f>
        <v>0</v>
      </c>
      <c r="H1256" s="95">
        <f t="shared" si="150"/>
        <v>0</v>
      </c>
      <c r="I1256" s="94">
        <f>'F4.2'!V583</f>
        <v>0</v>
      </c>
      <c r="J1256" s="94">
        <f>'F4.2'!AP583</f>
        <v>0</v>
      </c>
      <c r="K1256" s="95"/>
      <c r="L1256" s="95"/>
      <c r="M1256" s="128">
        <f t="shared" si="151"/>
        <v>0</v>
      </c>
      <c r="N1256" s="95">
        <f t="shared" si="152"/>
        <v>0</v>
      </c>
    </row>
    <row r="1257" spans="1:14" ht="47.25" hidden="1" outlineLevel="1" x14ac:dyDescent="0.25">
      <c r="A1257" s="169">
        <f t="shared" si="156"/>
        <v>0</v>
      </c>
      <c r="B1257" s="169" t="str">
        <f t="shared" si="155"/>
        <v>vi-Improvement of existing major and internal Bitumen   road of CSTPS colony  by Bituminous treatment  at  CSTPS Chandrapur</v>
      </c>
      <c r="C1257" s="29">
        <f t="shared" si="154"/>
        <v>0</v>
      </c>
      <c r="D1257" s="69" t="str">
        <f t="shared" si="154"/>
        <v>-</v>
      </c>
      <c r="E1257" s="28">
        <f t="shared" si="154"/>
        <v>29.81</v>
      </c>
      <c r="F1257" s="95">
        <f t="shared" si="157"/>
        <v>0</v>
      </c>
      <c r="G1257" s="95">
        <f t="shared" si="158"/>
        <v>0</v>
      </c>
      <c r="H1257" s="95">
        <f t="shared" si="150"/>
        <v>0</v>
      </c>
      <c r="I1257" s="94">
        <f>'F4.2'!V584</f>
        <v>0</v>
      </c>
      <c r="J1257" s="94">
        <f>'F4.2'!AP584</f>
        <v>0</v>
      </c>
      <c r="K1257" s="95"/>
      <c r="L1257" s="95"/>
      <c r="M1257" s="128">
        <f t="shared" si="151"/>
        <v>0</v>
      </c>
      <c r="N1257" s="95">
        <f t="shared" si="152"/>
        <v>0</v>
      </c>
    </row>
    <row r="1258" spans="1:14" ht="31.5" hidden="1" outlineLevel="1" x14ac:dyDescent="0.25">
      <c r="A1258" s="25">
        <f t="shared" si="156"/>
        <v>7</v>
      </c>
      <c r="B1258" s="26" t="str">
        <f t="shared" si="155"/>
        <v>Renovation of residential buildings , Public building , Road and other allied civil works in CSTPS colony at Chandrapur</v>
      </c>
      <c r="C1258" s="29">
        <f t="shared" si="154"/>
        <v>0</v>
      </c>
      <c r="D1258" s="69" t="str">
        <f t="shared" si="154"/>
        <v>-</v>
      </c>
      <c r="E1258" s="28">
        <f t="shared" si="154"/>
        <v>209</v>
      </c>
      <c r="F1258" s="95">
        <f t="shared" si="157"/>
        <v>0</v>
      </c>
      <c r="G1258" s="95">
        <f t="shared" si="158"/>
        <v>0</v>
      </c>
      <c r="H1258" s="95">
        <f t="shared" si="150"/>
        <v>0</v>
      </c>
      <c r="I1258" s="94">
        <f>'F4.2'!V585</f>
        <v>0</v>
      </c>
      <c r="J1258" s="94">
        <f>'F4.2'!AP585</f>
        <v>0</v>
      </c>
      <c r="K1258" s="95"/>
      <c r="L1258" s="95"/>
      <c r="M1258" s="128">
        <f t="shared" si="151"/>
        <v>0</v>
      </c>
      <c r="N1258" s="95">
        <f t="shared" si="152"/>
        <v>0</v>
      </c>
    </row>
    <row r="1259" spans="1:14" ht="31.5" hidden="1" outlineLevel="1" x14ac:dyDescent="0.25">
      <c r="A1259" s="169">
        <f t="shared" si="156"/>
        <v>0</v>
      </c>
      <c r="B1259" s="169" t="str">
        <f t="shared" si="155"/>
        <v>i- Renovation and Beautification of residential building ( Type A, B, C, D, E and F)  Phase -II at CSTPS Chnadrapur</v>
      </c>
      <c r="C1259" s="29">
        <f t="shared" si="154"/>
        <v>0</v>
      </c>
      <c r="D1259" s="69" t="str">
        <f t="shared" si="154"/>
        <v>-</v>
      </c>
      <c r="E1259" s="28">
        <f t="shared" si="154"/>
        <v>132</v>
      </c>
      <c r="F1259" s="95">
        <f t="shared" si="157"/>
        <v>0</v>
      </c>
      <c r="G1259" s="95">
        <f t="shared" si="158"/>
        <v>0</v>
      </c>
      <c r="H1259" s="95">
        <f t="shared" si="150"/>
        <v>0</v>
      </c>
      <c r="I1259" s="94">
        <f>'F4.2'!V586</f>
        <v>0</v>
      </c>
      <c r="J1259" s="94">
        <f>'F4.2'!AP586</f>
        <v>0</v>
      </c>
      <c r="K1259" s="95"/>
      <c r="L1259" s="95"/>
      <c r="M1259" s="128">
        <f t="shared" si="151"/>
        <v>0</v>
      </c>
      <c r="N1259" s="95">
        <f t="shared" si="152"/>
        <v>0</v>
      </c>
    </row>
    <row r="1260" spans="1:14" ht="15.75" hidden="1" outlineLevel="1" x14ac:dyDescent="0.25">
      <c r="A1260" s="169">
        <f t="shared" si="156"/>
        <v>0</v>
      </c>
      <c r="B1260" s="169" t="str">
        <f t="shared" si="155"/>
        <v>ii-Renovation of old and new market at CSTPS Chandrapur</v>
      </c>
      <c r="C1260" s="29">
        <f t="shared" ref="C1260:E1279" si="159">C590</f>
        <v>0</v>
      </c>
      <c r="D1260" s="69" t="str">
        <f t="shared" si="159"/>
        <v>-</v>
      </c>
      <c r="E1260" s="28">
        <f t="shared" si="159"/>
        <v>2</v>
      </c>
      <c r="F1260" s="95">
        <f t="shared" si="157"/>
        <v>0</v>
      </c>
      <c r="G1260" s="95">
        <f t="shared" si="158"/>
        <v>0</v>
      </c>
      <c r="H1260" s="95">
        <f t="shared" si="150"/>
        <v>0</v>
      </c>
      <c r="I1260" s="94">
        <f>'F4.2'!V587</f>
        <v>0</v>
      </c>
      <c r="J1260" s="94">
        <f>'F4.2'!AP587</f>
        <v>0</v>
      </c>
      <c r="K1260" s="95"/>
      <c r="L1260" s="95"/>
      <c r="M1260" s="128">
        <f t="shared" si="151"/>
        <v>0</v>
      </c>
      <c r="N1260" s="95">
        <f t="shared" si="152"/>
        <v>0</v>
      </c>
    </row>
    <row r="1261" spans="1:14" ht="31.5" hidden="1" outlineLevel="1" x14ac:dyDescent="0.25">
      <c r="A1261" s="169">
        <f t="shared" si="156"/>
        <v>0</v>
      </c>
      <c r="B1261" s="169" t="str">
        <f t="shared" si="155"/>
        <v>iii-Improvement of exsiting Main road by Cement Concrte road  in colony at CSTPS Chandrapur</v>
      </c>
      <c r="C1261" s="29">
        <f t="shared" si="159"/>
        <v>0</v>
      </c>
      <c r="D1261" s="69" t="str">
        <f t="shared" si="159"/>
        <v>-</v>
      </c>
      <c r="E1261" s="28">
        <f t="shared" si="159"/>
        <v>55</v>
      </c>
      <c r="F1261" s="95">
        <f t="shared" si="157"/>
        <v>0</v>
      </c>
      <c r="G1261" s="95">
        <f t="shared" si="158"/>
        <v>0</v>
      </c>
      <c r="H1261" s="95">
        <f t="shared" si="150"/>
        <v>0</v>
      </c>
      <c r="I1261" s="94">
        <f>'F4.2'!V588</f>
        <v>0</v>
      </c>
      <c r="J1261" s="94">
        <f>'F4.2'!AP588</f>
        <v>0</v>
      </c>
      <c r="K1261" s="95"/>
      <c r="L1261" s="95"/>
      <c r="M1261" s="128">
        <f t="shared" si="151"/>
        <v>0</v>
      </c>
      <c r="N1261" s="95">
        <f t="shared" si="152"/>
        <v>0</v>
      </c>
    </row>
    <row r="1262" spans="1:14" ht="31.5" hidden="1" outlineLevel="1" x14ac:dyDescent="0.25">
      <c r="A1262" s="169">
        <f t="shared" si="156"/>
        <v>0</v>
      </c>
      <c r="B1262" s="169" t="str">
        <f t="shared" si="155"/>
        <v>iv-Renovation of Civil and Electrical Maint office building at CSTPS Chandrapur.</v>
      </c>
      <c r="C1262" s="29">
        <f t="shared" si="159"/>
        <v>0</v>
      </c>
      <c r="D1262" s="69" t="str">
        <f t="shared" si="159"/>
        <v>-</v>
      </c>
      <c r="E1262" s="28">
        <f t="shared" si="159"/>
        <v>1.5</v>
      </c>
      <c r="F1262" s="95">
        <f t="shared" si="157"/>
        <v>0</v>
      </c>
      <c r="G1262" s="95">
        <f t="shared" si="158"/>
        <v>0</v>
      </c>
      <c r="H1262" s="95">
        <f t="shared" si="150"/>
        <v>0</v>
      </c>
      <c r="I1262" s="94">
        <f>'F4.2'!V589</f>
        <v>0</v>
      </c>
      <c r="J1262" s="94">
        <f>'F4.2'!AP589</f>
        <v>0</v>
      </c>
      <c r="K1262" s="95"/>
      <c r="L1262" s="95"/>
      <c r="M1262" s="128">
        <f t="shared" si="151"/>
        <v>0</v>
      </c>
      <c r="N1262" s="95">
        <f t="shared" si="152"/>
        <v>0</v>
      </c>
    </row>
    <row r="1263" spans="1:14" ht="31.5" hidden="1" outlineLevel="1" x14ac:dyDescent="0.25">
      <c r="A1263" s="169">
        <f t="shared" si="156"/>
        <v>0</v>
      </c>
      <c r="B1263" s="169" t="str">
        <f t="shared" si="155"/>
        <v xml:space="preserve">v- Renoavtion of Post office building and Bank Building at CSTPS Chandrapur </v>
      </c>
      <c r="C1263" s="29">
        <f t="shared" si="159"/>
        <v>0</v>
      </c>
      <c r="D1263" s="69" t="str">
        <f t="shared" si="159"/>
        <v>-</v>
      </c>
      <c r="E1263" s="28">
        <f t="shared" si="159"/>
        <v>1.5</v>
      </c>
      <c r="F1263" s="95">
        <f t="shared" si="157"/>
        <v>0</v>
      </c>
      <c r="G1263" s="95">
        <f t="shared" si="158"/>
        <v>0</v>
      </c>
      <c r="H1263" s="95">
        <f t="shared" si="150"/>
        <v>0</v>
      </c>
      <c r="I1263" s="94">
        <f>'F4.2'!V590</f>
        <v>0</v>
      </c>
      <c r="J1263" s="94">
        <f>'F4.2'!AP590</f>
        <v>0</v>
      </c>
      <c r="K1263" s="95"/>
      <c r="L1263" s="95"/>
      <c r="M1263" s="128">
        <f t="shared" si="151"/>
        <v>0</v>
      </c>
      <c r="N1263" s="95">
        <f t="shared" si="152"/>
        <v>0</v>
      </c>
    </row>
    <row r="1264" spans="1:14" ht="15.75" hidden="1" outlineLevel="1" x14ac:dyDescent="0.25">
      <c r="A1264" s="169">
        <f t="shared" si="156"/>
        <v>0</v>
      </c>
      <c r="B1264" s="169" t="str">
        <f t="shared" si="155"/>
        <v>vi- Renovation fo Erai Dam guest House at CSTPS Chandrapur</v>
      </c>
      <c r="C1264" s="29">
        <f t="shared" si="159"/>
        <v>0</v>
      </c>
      <c r="D1264" s="69" t="str">
        <f t="shared" si="159"/>
        <v>-</v>
      </c>
      <c r="E1264" s="28">
        <f t="shared" si="159"/>
        <v>2</v>
      </c>
      <c r="F1264" s="95">
        <f t="shared" si="157"/>
        <v>0</v>
      </c>
      <c r="G1264" s="95">
        <f t="shared" si="158"/>
        <v>0</v>
      </c>
      <c r="H1264" s="95">
        <f t="shared" si="150"/>
        <v>0</v>
      </c>
      <c r="I1264" s="94">
        <f>'F4.2'!V591</f>
        <v>0</v>
      </c>
      <c r="J1264" s="94">
        <f>'F4.2'!AP591</f>
        <v>0</v>
      </c>
      <c r="K1264" s="95"/>
      <c r="L1264" s="95"/>
      <c r="M1264" s="128">
        <f t="shared" si="151"/>
        <v>0</v>
      </c>
      <c r="N1264" s="95">
        <f t="shared" si="152"/>
        <v>0</v>
      </c>
    </row>
    <row r="1265" spans="1:14" ht="31.5" hidden="1" outlineLevel="1" x14ac:dyDescent="0.25">
      <c r="A1265" s="169">
        <f t="shared" si="156"/>
        <v>0</v>
      </c>
      <c r="B1265" s="169" t="str">
        <f t="shared" si="155"/>
        <v>vii- Improvement of Erai dam approch road by Bituminous treatment at CSTPS Chnadrapur</v>
      </c>
      <c r="C1265" s="29">
        <f t="shared" si="159"/>
        <v>0</v>
      </c>
      <c r="D1265" s="69" t="str">
        <f t="shared" si="159"/>
        <v>-</v>
      </c>
      <c r="E1265" s="28">
        <f t="shared" si="159"/>
        <v>15</v>
      </c>
      <c r="F1265" s="95">
        <f t="shared" si="157"/>
        <v>0</v>
      </c>
      <c r="G1265" s="95">
        <f t="shared" si="158"/>
        <v>0</v>
      </c>
      <c r="H1265" s="95">
        <f t="shared" si="150"/>
        <v>0</v>
      </c>
      <c r="I1265" s="94">
        <f>'F4.2'!V592</f>
        <v>0</v>
      </c>
      <c r="J1265" s="94">
        <f>'F4.2'!AP592</f>
        <v>0</v>
      </c>
      <c r="K1265" s="95"/>
      <c r="L1265" s="95"/>
      <c r="M1265" s="128">
        <f t="shared" si="151"/>
        <v>0</v>
      </c>
      <c r="N1265" s="95">
        <f t="shared" si="152"/>
        <v>0</v>
      </c>
    </row>
    <row r="1266" spans="1:14" ht="47.25" hidden="1" outlineLevel="1" x14ac:dyDescent="0.25">
      <c r="A1266" s="25">
        <f t="shared" si="156"/>
        <v>8</v>
      </c>
      <c r="B1266" s="26" t="str">
        <f t="shared" si="155"/>
        <v>Construction of new residential building ,Hospital Building ,Chemmary Building,security office building  and allied civil work infrastructure in colony at CSTPS Chandrapur</v>
      </c>
      <c r="C1266" s="29">
        <f t="shared" si="159"/>
        <v>0</v>
      </c>
      <c r="D1266" s="69" t="str">
        <f t="shared" si="159"/>
        <v>-</v>
      </c>
      <c r="E1266" s="28">
        <f t="shared" si="159"/>
        <v>76.25</v>
      </c>
      <c r="F1266" s="95">
        <f t="shared" si="157"/>
        <v>0</v>
      </c>
      <c r="G1266" s="95">
        <f t="shared" si="158"/>
        <v>0</v>
      </c>
      <c r="H1266" s="95">
        <f t="shared" si="150"/>
        <v>0</v>
      </c>
      <c r="I1266" s="94">
        <f>'F4.2'!V593</f>
        <v>0</v>
      </c>
      <c r="J1266" s="94">
        <f>'F4.2'!AP593</f>
        <v>0</v>
      </c>
      <c r="K1266" s="95"/>
      <c r="L1266" s="95"/>
      <c r="M1266" s="128">
        <f t="shared" si="151"/>
        <v>0</v>
      </c>
      <c r="N1266" s="95">
        <f t="shared" si="152"/>
        <v>0</v>
      </c>
    </row>
    <row r="1267" spans="1:14" ht="31.5" hidden="1" outlineLevel="1" x14ac:dyDescent="0.25">
      <c r="A1267" s="169">
        <f t="shared" si="156"/>
        <v>0</v>
      </c>
      <c r="B1267" s="169" t="str">
        <f t="shared" si="155"/>
        <v>i- Construction of new residential staff quarter of A, B ,C D and E type  building in colony at CSTPS Chandrapur</v>
      </c>
      <c r="C1267" s="29">
        <f t="shared" si="159"/>
        <v>0</v>
      </c>
      <c r="D1267" s="69" t="str">
        <f t="shared" si="159"/>
        <v>-</v>
      </c>
      <c r="E1267" s="28">
        <f t="shared" si="159"/>
        <v>60</v>
      </c>
      <c r="F1267" s="95">
        <f t="shared" si="157"/>
        <v>0</v>
      </c>
      <c r="G1267" s="95">
        <f t="shared" si="158"/>
        <v>0</v>
      </c>
      <c r="H1267" s="95">
        <f t="shared" si="150"/>
        <v>0</v>
      </c>
      <c r="I1267" s="94">
        <f>'F4.2'!V594</f>
        <v>0</v>
      </c>
      <c r="J1267" s="94">
        <f>'F4.2'!AP594</f>
        <v>0</v>
      </c>
      <c r="K1267" s="95"/>
      <c r="L1267" s="95"/>
      <c r="M1267" s="128">
        <f t="shared" si="151"/>
        <v>0</v>
      </c>
      <c r="N1267" s="95">
        <f t="shared" si="152"/>
        <v>0</v>
      </c>
    </row>
    <row r="1268" spans="1:14" ht="15.75" hidden="1" outlineLevel="1" x14ac:dyDescent="0.25">
      <c r="A1268" s="169">
        <f t="shared" si="156"/>
        <v>0</v>
      </c>
      <c r="B1268" s="169" t="str">
        <f t="shared" si="155"/>
        <v>ii-Construction of New Hospital Building at CSTSP Chandrapur</v>
      </c>
      <c r="C1268" s="29">
        <f t="shared" si="159"/>
        <v>0</v>
      </c>
      <c r="D1268" s="69" t="str">
        <f t="shared" si="159"/>
        <v>-</v>
      </c>
      <c r="E1268" s="28">
        <f t="shared" si="159"/>
        <v>2</v>
      </c>
      <c r="F1268" s="95">
        <f t="shared" si="157"/>
        <v>0</v>
      </c>
      <c r="G1268" s="95">
        <f t="shared" si="158"/>
        <v>0</v>
      </c>
      <c r="H1268" s="95">
        <f t="shared" si="150"/>
        <v>0</v>
      </c>
      <c r="I1268" s="94">
        <f>'F4.2'!V595</f>
        <v>0</v>
      </c>
      <c r="J1268" s="94">
        <f>'F4.2'!AP595</f>
        <v>0</v>
      </c>
      <c r="K1268" s="95"/>
      <c r="L1268" s="95"/>
      <c r="M1268" s="128">
        <f t="shared" si="151"/>
        <v>0</v>
      </c>
      <c r="N1268" s="95">
        <f t="shared" si="152"/>
        <v>0</v>
      </c>
    </row>
    <row r="1269" spans="1:14" ht="31.5" hidden="1" outlineLevel="1" x14ac:dyDescent="0.25">
      <c r="A1269" s="169">
        <f t="shared" si="156"/>
        <v>0</v>
      </c>
      <c r="B1269" s="169" t="str">
        <f t="shared" si="155"/>
        <v>iii-Construction of new Chummary Building at CSTPS Chandrapur</v>
      </c>
      <c r="C1269" s="29">
        <f t="shared" si="159"/>
        <v>0</v>
      </c>
      <c r="D1269" s="69" t="str">
        <f t="shared" si="159"/>
        <v>-</v>
      </c>
      <c r="E1269" s="28">
        <f t="shared" si="159"/>
        <v>7.5</v>
      </c>
      <c r="F1269" s="95">
        <f t="shared" si="157"/>
        <v>0</v>
      </c>
      <c r="G1269" s="95">
        <f t="shared" si="158"/>
        <v>0</v>
      </c>
      <c r="H1269" s="95">
        <f t="shared" si="150"/>
        <v>0</v>
      </c>
      <c r="I1269" s="94">
        <f>'F4.2'!V596</f>
        <v>0</v>
      </c>
      <c r="J1269" s="94">
        <f>'F4.2'!AP596</f>
        <v>0</v>
      </c>
      <c r="K1269" s="95"/>
      <c r="L1269" s="95"/>
      <c r="M1269" s="128">
        <f t="shared" si="151"/>
        <v>0</v>
      </c>
      <c r="N1269" s="95">
        <f t="shared" si="152"/>
        <v>0</v>
      </c>
    </row>
    <row r="1270" spans="1:14" ht="31.5" hidden="1" outlineLevel="1" x14ac:dyDescent="0.25">
      <c r="A1270" s="169">
        <f t="shared" si="156"/>
        <v>0</v>
      </c>
      <c r="B1270" s="169" t="str">
        <f t="shared" si="155"/>
        <v>iv-Construction of new security office and check post at various location in colony at CSTPS Chandrapur</v>
      </c>
      <c r="C1270" s="29">
        <f t="shared" si="159"/>
        <v>0</v>
      </c>
      <c r="D1270" s="69" t="str">
        <f t="shared" si="159"/>
        <v>-</v>
      </c>
      <c r="E1270" s="28">
        <f t="shared" si="159"/>
        <v>0.75</v>
      </c>
      <c r="F1270" s="95">
        <f t="shared" si="157"/>
        <v>0</v>
      </c>
      <c r="G1270" s="95">
        <f t="shared" si="158"/>
        <v>0</v>
      </c>
      <c r="H1270" s="95">
        <f t="shared" ref="H1270:H1333" si="160">F1270-G1270</f>
        <v>0</v>
      </c>
      <c r="I1270" s="94">
        <f>'F4.2'!V597</f>
        <v>0</v>
      </c>
      <c r="J1270" s="94">
        <f>'F4.2'!AP597</f>
        <v>0</v>
      </c>
      <c r="K1270" s="95"/>
      <c r="L1270" s="95"/>
      <c r="M1270" s="128">
        <f t="shared" ref="M1270:M1333" si="161">SUM(J1270:L1270)</f>
        <v>0</v>
      </c>
      <c r="N1270" s="95">
        <f t="shared" ref="N1270:N1333" si="162">H1270+I1270-M1270</f>
        <v>0</v>
      </c>
    </row>
    <row r="1271" spans="1:14" ht="31.5" hidden="1" outlineLevel="1" x14ac:dyDescent="0.25">
      <c r="A1271" s="169">
        <f t="shared" si="156"/>
        <v>0</v>
      </c>
      <c r="B1271" s="169" t="str">
        <f t="shared" si="155"/>
        <v>v-Construction of swimming pool in colony at CSTPS Chandrapur</v>
      </c>
      <c r="C1271" s="29">
        <f t="shared" si="159"/>
        <v>0</v>
      </c>
      <c r="D1271" s="69" t="str">
        <f t="shared" si="159"/>
        <v>-</v>
      </c>
      <c r="E1271" s="28">
        <f t="shared" si="159"/>
        <v>2</v>
      </c>
      <c r="F1271" s="95">
        <f t="shared" si="157"/>
        <v>0</v>
      </c>
      <c r="G1271" s="95">
        <f t="shared" si="158"/>
        <v>0</v>
      </c>
      <c r="H1271" s="95">
        <f t="shared" si="160"/>
        <v>0</v>
      </c>
      <c r="I1271" s="94">
        <f>'F4.2'!V598</f>
        <v>0</v>
      </c>
      <c r="J1271" s="94">
        <f>'F4.2'!AP598</f>
        <v>0</v>
      </c>
      <c r="K1271" s="95"/>
      <c r="L1271" s="95"/>
      <c r="M1271" s="128">
        <f t="shared" si="161"/>
        <v>0</v>
      </c>
      <c r="N1271" s="95">
        <f t="shared" si="162"/>
        <v>0</v>
      </c>
    </row>
    <row r="1272" spans="1:14" ht="47.25" hidden="1" outlineLevel="1" x14ac:dyDescent="0.25">
      <c r="A1272" s="169">
        <f t="shared" si="156"/>
        <v>0</v>
      </c>
      <c r="B1272" s="169" t="str">
        <f t="shared" si="155"/>
        <v>vii-Providing new drinking water supply DI- pipe line  300 mm dia .for domestic water supply to rsidential colony at CSTPS Chandrapur.</v>
      </c>
      <c r="C1272" s="29">
        <f t="shared" si="159"/>
        <v>0</v>
      </c>
      <c r="D1272" s="69" t="str">
        <f t="shared" si="159"/>
        <v>-</v>
      </c>
      <c r="E1272" s="28">
        <f t="shared" si="159"/>
        <v>2</v>
      </c>
      <c r="F1272" s="95">
        <f t="shared" si="157"/>
        <v>0</v>
      </c>
      <c r="G1272" s="95">
        <f t="shared" si="158"/>
        <v>0</v>
      </c>
      <c r="H1272" s="95">
        <f t="shared" si="160"/>
        <v>0</v>
      </c>
      <c r="I1272" s="94">
        <f>'F4.2'!V599</f>
        <v>0</v>
      </c>
      <c r="J1272" s="94">
        <f>'F4.2'!AP599</f>
        <v>0</v>
      </c>
      <c r="K1272" s="95"/>
      <c r="L1272" s="95"/>
      <c r="M1272" s="128">
        <f t="shared" si="161"/>
        <v>0</v>
      </c>
      <c r="N1272" s="95">
        <f t="shared" si="162"/>
        <v>0</v>
      </c>
    </row>
    <row r="1273" spans="1:14" ht="31.5" hidden="1" outlineLevel="1" x14ac:dyDescent="0.25">
      <c r="A1273" s="169">
        <f t="shared" si="156"/>
        <v>0</v>
      </c>
      <c r="B1273" s="169" t="str">
        <f t="shared" si="155"/>
        <v>viii-Rain water Harvesting system to residential building at CSTPS Chandrapur.</v>
      </c>
      <c r="C1273" s="29">
        <f t="shared" si="159"/>
        <v>0</v>
      </c>
      <c r="D1273" s="69" t="str">
        <f t="shared" si="159"/>
        <v>-</v>
      </c>
      <c r="E1273" s="28">
        <f t="shared" si="159"/>
        <v>2</v>
      </c>
      <c r="F1273" s="95">
        <f t="shared" si="157"/>
        <v>0</v>
      </c>
      <c r="G1273" s="95">
        <f t="shared" si="158"/>
        <v>0</v>
      </c>
      <c r="H1273" s="95">
        <f t="shared" si="160"/>
        <v>0</v>
      </c>
      <c r="I1273" s="94">
        <f>'F4.2'!V600</f>
        <v>0</v>
      </c>
      <c r="J1273" s="94">
        <f>'F4.2'!AP600</f>
        <v>0</v>
      </c>
      <c r="K1273" s="95"/>
      <c r="L1273" s="95"/>
      <c r="M1273" s="128">
        <f t="shared" si="161"/>
        <v>0</v>
      </c>
      <c r="N1273" s="95">
        <f t="shared" si="162"/>
        <v>0</v>
      </c>
    </row>
    <row r="1274" spans="1:14" ht="15.75" hidden="1" outlineLevel="1" x14ac:dyDescent="0.25">
      <c r="A1274" s="25">
        <f t="shared" si="156"/>
        <v>9</v>
      </c>
      <c r="B1274" s="26" t="str">
        <f t="shared" si="155"/>
        <v>Renovation of public utility building of CSTPS, Chandrapur</v>
      </c>
      <c r="C1274" s="29">
        <f t="shared" si="159"/>
        <v>0</v>
      </c>
      <c r="D1274" s="69" t="str">
        <f t="shared" si="159"/>
        <v>-</v>
      </c>
      <c r="E1274" s="28">
        <f t="shared" si="159"/>
        <v>29.950000000000003</v>
      </c>
      <c r="F1274" s="95">
        <f t="shared" si="157"/>
        <v>0</v>
      </c>
      <c r="G1274" s="95">
        <f t="shared" si="158"/>
        <v>0</v>
      </c>
      <c r="H1274" s="95">
        <f t="shared" si="160"/>
        <v>0</v>
      </c>
      <c r="I1274" s="94">
        <f>'F4.2'!V601</f>
        <v>0</v>
      </c>
      <c r="J1274" s="94">
        <f>'F4.2'!AP601</f>
        <v>0</v>
      </c>
      <c r="K1274" s="95"/>
      <c r="L1274" s="95"/>
      <c r="M1274" s="128">
        <f t="shared" si="161"/>
        <v>0</v>
      </c>
      <c r="N1274" s="95">
        <f t="shared" si="162"/>
        <v>0</v>
      </c>
    </row>
    <row r="1275" spans="1:14" ht="15.75" hidden="1" outlineLevel="1" x14ac:dyDescent="0.25">
      <c r="A1275" s="169">
        <f t="shared" si="156"/>
        <v>0</v>
      </c>
      <c r="B1275" s="169" t="str">
        <f t="shared" si="155"/>
        <v>Renovation and interior decoration of Hirai guest house</v>
      </c>
      <c r="C1275" s="29">
        <f t="shared" si="159"/>
        <v>0</v>
      </c>
      <c r="D1275" s="69" t="str">
        <f t="shared" si="159"/>
        <v>-</v>
      </c>
      <c r="E1275" s="28">
        <f t="shared" si="159"/>
        <v>7.51</v>
      </c>
      <c r="F1275" s="95">
        <f t="shared" si="157"/>
        <v>0</v>
      </c>
      <c r="G1275" s="95">
        <f t="shared" si="158"/>
        <v>0</v>
      </c>
      <c r="H1275" s="95">
        <f t="shared" si="160"/>
        <v>0</v>
      </c>
      <c r="I1275" s="94">
        <f>'F4.2'!V602</f>
        <v>0</v>
      </c>
      <c r="J1275" s="94">
        <f>'F4.2'!AP602</f>
        <v>0</v>
      </c>
      <c r="K1275" s="95"/>
      <c r="L1275" s="95"/>
      <c r="M1275" s="128">
        <f t="shared" si="161"/>
        <v>0</v>
      </c>
      <c r="N1275" s="95">
        <f t="shared" si="162"/>
        <v>0</v>
      </c>
    </row>
    <row r="1276" spans="1:14" ht="31.5" hidden="1" outlineLevel="1" x14ac:dyDescent="0.25">
      <c r="A1276" s="169">
        <f t="shared" si="156"/>
        <v>0</v>
      </c>
      <c r="B1276" s="169" t="str">
        <f t="shared" si="155"/>
        <v>Renovation and interior decoration of existing chummery guest house</v>
      </c>
      <c r="C1276" s="29">
        <f t="shared" si="159"/>
        <v>0</v>
      </c>
      <c r="D1276" s="69" t="str">
        <f t="shared" si="159"/>
        <v>-</v>
      </c>
      <c r="E1276" s="28">
        <f t="shared" si="159"/>
        <v>12.22</v>
      </c>
      <c r="F1276" s="95">
        <f t="shared" si="157"/>
        <v>0</v>
      </c>
      <c r="G1276" s="95">
        <f t="shared" si="158"/>
        <v>0</v>
      </c>
      <c r="H1276" s="95">
        <f t="shared" si="160"/>
        <v>0</v>
      </c>
      <c r="I1276" s="94">
        <f>'F4.2'!V603</f>
        <v>0</v>
      </c>
      <c r="J1276" s="94">
        <f>'F4.2'!AP603</f>
        <v>0</v>
      </c>
      <c r="K1276" s="95"/>
      <c r="L1276" s="95"/>
      <c r="M1276" s="128">
        <f t="shared" si="161"/>
        <v>0</v>
      </c>
      <c r="N1276" s="95">
        <f t="shared" si="162"/>
        <v>0</v>
      </c>
    </row>
    <row r="1277" spans="1:14" ht="31.5" hidden="1" outlineLevel="1" x14ac:dyDescent="0.25">
      <c r="A1277" s="169">
        <f t="shared" si="156"/>
        <v>0</v>
      </c>
      <c r="B1277" s="169" t="str">
        <f t="shared" si="155"/>
        <v>Renovation and interior decoration of existing Erai dam guest house</v>
      </c>
      <c r="C1277" s="29">
        <f t="shared" si="159"/>
        <v>0</v>
      </c>
      <c r="D1277" s="69" t="str">
        <f t="shared" si="159"/>
        <v>-</v>
      </c>
      <c r="E1277" s="28">
        <f t="shared" si="159"/>
        <v>6.65</v>
      </c>
      <c r="F1277" s="95">
        <f t="shared" si="157"/>
        <v>0</v>
      </c>
      <c r="G1277" s="95">
        <f t="shared" si="158"/>
        <v>0</v>
      </c>
      <c r="H1277" s="95">
        <f t="shared" si="160"/>
        <v>0</v>
      </c>
      <c r="I1277" s="94">
        <f>'F4.2'!V604</f>
        <v>0</v>
      </c>
      <c r="J1277" s="94">
        <f>'F4.2'!AP604</f>
        <v>0</v>
      </c>
      <c r="K1277" s="95"/>
      <c r="L1277" s="95"/>
      <c r="M1277" s="128">
        <f t="shared" si="161"/>
        <v>0</v>
      </c>
      <c r="N1277" s="95">
        <f t="shared" si="162"/>
        <v>0</v>
      </c>
    </row>
    <row r="1278" spans="1:14" ht="47.25" hidden="1" outlineLevel="1" x14ac:dyDescent="0.25">
      <c r="A1278" s="169">
        <f t="shared" si="156"/>
        <v>0</v>
      </c>
      <c r="B1278" s="169" t="str">
        <f t="shared" si="155"/>
        <v xml:space="preserve">Work of interior decoration by proding stop cabin arrangement and other internal architechture decorative work for RP section of admin building </v>
      </c>
      <c r="C1278" s="29">
        <f t="shared" si="159"/>
        <v>0</v>
      </c>
      <c r="D1278" s="69" t="str">
        <f t="shared" si="159"/>
        <v>-</v>
      </c>
      <c r="E1278" s="28">
        <f t="shared" si="159"/>
        <v>3.57</v>
      </c>
      <c r="F1278" s="95">
        <f t="shared" si="157"/>
        <v>0</v>
      </c>
      <c r="G1278" s="95">
        <f t="shared" si="158"/>
        <v>0</v>
      </c>
      <c r="H1278" s="95">
        <f t="shared" si="160"/>
        <v>0</v>
      </c>
      <c r="I1278" s="94">
        <f>'F4.2'!V605</f>
        <v>0</v>
      </c>
      <c r="J1278" s="94">
        <f>'F4.2'!AP605</f>
        <v>0</v>
      </c>
      <c r="K1278" s="95"/>
      <c r="L1278" s="95"/>
      <c r="M1278" s="128">
        <f t="shared" si="161"/>
        <v>0</v>
      </c>
      <c r="N1278" s="95">
        <f t="shared" si="162"/>
        <v>0</v>
      </c>
    </row>
    <row r="1279" spans="1:14" ht="15.75" hidden="1" outlineLevel="1" x14ac:dyDescent="0.25">
      <c r="A1279" s="25">
        <f t="shared" si="156"/>
        <v>10</v>
      </c>
      <c r="B1279" s="26" t="str">
        <f t="shared" si="155"/>
        <v>R&amp;M/LE for Identified Thermal units of MSPGCL</v>
      </c>
      <c r="C1279" s="29">
        <f t="shared" si="159"/>
        <v>0</v>
      </c>
      <c r="D1279" s="69" t="str">
        <f t="shared" si="159"/>
        <v>-</v>
      </c>
      <c r="E1279" s="28">
        <f t="shared" si="159"/>
        <v>400</v>
      </c>
      <c r="F1279" s="95">
        <f t="shared" si="157"/>
        <v>0</v>
      </c>
      <c r="G1279" s="95">
        <f t="shared" si="158"/>
        <v>0</v>
      </c>
      <c r="H1279" s="95">
        <f t="shared" si="160"/>
        <v>0</v>
      </c>
      <c r="I1279" s="94">
        <f>'F4.2'!V606</f>
        <v>0</v>
      </c>
      <c r="J1279" s="94">
        <f>'F4.2'!AP606</f>
        <v>0</v>
      </c>
      <c r="K1279" s="95"/>
      <c r="L1279" s="95"/>
      <c r="M1279" s="128">
        <f t="shared" si="161"/>
        <v>0</v>
      </c>
      <c r="N1279" s="95">
        <f t="shared" si="162"/>
        <v>0</v>
      </c>
    </row>
    <row r="1280" spans="1:14" ht="15.75" hidden="1" outlineLevel="1" x14ac:dyDescent="0.25">
      <c r="A1280" s="169">
        <f t="shared" si="156"/>
        <v>0</v>
      </c>
      <c r="B1280" s="169" t="str">
        <f t="shared" si="155"/>
        <v>R&amp;M/LE for Identified Thermal units of MSPGCL, CSTPS U-3</v>
      </c>
      <c r="C1280" s="29">
        <f t="shared" ref="C1280:E1299" si="163">C610</f>
        <v>0</v>
      </c>
      <c r="D1280" s="69" t="str">
        <f t="shared" si="163"/>
        <v>-</v>
      </c>
      <c r="E1280" s="28">
        <f t="shared" si="163"/>
        <v>293</v>
      </c>
      <c r="F1280" s="95">
        <f t="shared" si="157"/>
        <v>0</v>
      </c>
      <c r="G1280" s="95">
        <f t="shared" si="158"/>
        <v>0</v>
      </c>
      <c r="H1280" s="95">
        <f t="shared" si="160"/>
        <v>0</v>
      </c>
      <c r="I1280" s="94">
        <f>'F4.2'!V607</f>
        <v>0</v>
      </c>
      <c r="J1280" s="94">
        <f>'F4.2'!AP607</f>
        <v>0</v>
      </c>
      <c r="K1280" s="95"/>
      <c r="L1280" s="95"/>
      <c r="M1280" s="128">
        <f t="shared" si="161"/>
        <v>0</v>
      </c>
      <c r="N1280" s="95">
        <f t="shared" si="162"/>
        <v>0</v>
      </c>
    </row>
    <row r="1281" spans="1:14" ht="15.75" hidden="1" outlineLevel="1" x14ac:dyDescent="0.25">
      <c r="A1281" s="169">
        <f t="shared" si="156"/>
        <v>0</v>
      </c>
      <c r="B1281" s="169" t="str">
        <f t="shared" si="155"/>
        <v>R&amp;M/LE for Identified Thermal units of MSPGCL, CSTPS U-4</v>
      </c>
      <c r="C1281" s="29">
        <f t="shared" si="163"/>
        <v>0</v>
      </c>
      <c r="D1281" s="69" t="str">
        <f t="shared" si="163"/>
        <v>-</v>
      </c>
      <c r="E1281" s="28">
        <f t="shared" si="163"/>
        <v>300</v>
      </c>
      <c r="F1281" s="95">
        <f t="shared" si="157"/>
        <v>0</v>
      </c>
      <c r="G1281" s="95">
        <f t="shared" si="158"/>
        <v>0</v>
      </c>
      <c r="H1281" s="95">
        <f t="shared" si="160"/>
        <v>0</v>
      </c>
      <c r="I1281" s="94">
        <f>'F4.2'!V608</f>
        <v>0</v>
      </c>
      <c r="J1281" s="94">
        <f>'F4.2'!AP608</f>
        <v>0</v>
      </c>
      <c r="K1281" s="95"/>
      <c r="L1281" s="95"/>
      <c r="M1281" s="128">
        <f t="shared" si="161"/>
        <v>0</v>
      </c>
      <c r="N1281" s="95">
        <f t="shared" si="162"/>
        <v>0</v>
      </c>
    </row>
    <row r="1282" spans="1:14" ht="15.75" hidden="1" outlineLevel="1" x14ac:dyDescent="0.25">
      <c r="A1282" s="25">
        <f t="shared" si="156"/>
        <v>11</v>
      </c>
      <c r="B1282" s="26" t="str">
        <f t="shared" si="155"/>
        <v xml:space="preserve">CHP Improvement Schemes </v>
      </c>
      <c r="C1282" s="29">
        <f t="shared" si="163"/>
        <v>0</v>
      </c>
      <c r="D1282" s="69" t="str">
        <f t="shared" si="163"/>
        <v>-</v>
      </c>
      <c r="E1282" s="28">
        <f t="shared" si="163"/>
        <v>100</v>
      </c>
      <c r="F1282" s="95">
        <f t="shared" si="157"/>
        <v>0</v>
      </c>
      <c r="G1282" s="95">
        <f t="shared" si="158"/>
        <v>0</v>
      </c>
      <c r="H1282" s="95">
        <f t="shared" si="160"/>
        <v>0</v>
      </c>
      <c r="I1282" s="94">
        <f>'F4.2'!V609</f>
        <v>0</v>
      </c>
      <c r="J1282" s="94">
        <f>'F4.2'!AP609</f>
        <v>0</v>
      </c>
      <c r="K1282" s="95"/>
      <c r="L1282" s="95"/>
      <c r="M1282" s="128">
        <f t="shared" si="161"/>
        <v>0</v>
      </c>
      <c r="N1282" s="95">
        <f t="shared" si="162"/>
        <v>0</v>
      </c>
    </row>
    <row r="1283" spans="1:14" ht="15.75" hidden="1" outlineLevel="1" x14ac:dyDescent="0.25">
      <c r="A1283" s="169">
        <f t="shared" si="156"/>
        <v>0</v>
      </c>
      <c r="B1283" s="169" t="str">
        <f t="shared" si="155"/>
        <v>CHP Improvement Schemes at CHP-A, B, C</v>
      </c>
      <c r="C1283" s="29">
        <f t="shared" si="163"/>
        <v>0</v>
      </c>
      <c r="D1283" s="69" t="str">
        <f t="shared" si="163"/>
        <v>-</v>
      </c>
      <c r="E1283" s="28">
        <f t="shared" si="163"/>
        <v>100</v>
      </c>
      <c r="F1283" s="95">
        <f t="shared" si="157"/>
        <v>0</v>
      </c>
      <c r="G1283" s="95">
        <f t="shared" si="158"/>
        <v>0</v>
      </c>
      <c r="H1283" s="95">
        <f t="shared" si="160"/>
        <v>0</v>
      </c>
      <c r="I1283" s="94">
        <f>'F4.2'!V610</f>
        <v>0</v>
      </c>
      <c r="J1283" s="94">
        <f>'F4.2'!AP610</f>
        <v>0</v>
      </c>
      <c r="K1283" s="95"/>
      <c r="L1283" s="95"/>
      <c r="M1283" s="128">
        <f t="shared" si="161"/>
        <v>0</v>
      </c>
      <c r="N1283" s="95">
        <f t="shared" si="162"/>
        <v>0</v>
      </c>
    </row>
    <row r="1284" spans="1:14" ht="15.75" hidden="1" outlineLevel="1" x14ac:dyDescent="0.25">
      <c r="A1284" s="25">
        <f t="shared" si="156"/>
        <v>12</v>
      </c>
      <c r="B1284" s="26" t="str">
        <f t="shared" si="155"/>
        <v>Developlment &amp; Upgradation of SAP for MSPGCL</v>
      </c>
      <c r="C1284" s="29">
        <f t="shared" si="163"/>
        <v>0</v>
      </c>
      <c r="D1284" s="69" t="str">
        <f t="shared" si="163"/>
        <v>-</v>
      </c>
      <c r="E1284" s="28">
        <f t="shared" si="163"/>
        <v>200</v>
      </c>
      <c r="F1284" s="95">
        <f t="shared" si="157"/>
        <v>0</v>
      </c>
      <c r="G1284" s="95">
        <f t="shared" si="158"/>
        <v>0</v>
      </c>
      <c r="H1284" s="95">
        <f t="shared" si="160"/>
        <v>0</v>
      </c>
      <c r="I1284" s="94">
        <f>'F4.2'!V611</f>
        <v>0</v>
      </c>
      <c r="J1284" s="94">
        <f>'F4.2'!AP611</f>
        <v>0</v>
      </c>
      <c r="K1284" s="95"/>
      <c r="L1284" s="95"/>
      <c r="M1284" s="128">
        <f t="shared" si="161"/>
        <v>0</v>
      </c>
      <c r="N1284" s="95">
        <f t="shared" si="162"/>
        <v>0</v>
      </c>
    </row>
    <row r="1285" spans="1:14" ht="15.75" hidden="1" outlineLevel="1" x14ac:dyDescent="0.25">
      <c r="A1285" s="169">
        <f t="shared" si="156"/>
        <v>0</v>
      </c>
      <c r="B1285" s="169" t="str">
        <f t="shared" si="155"/>
        <v>Developlment &amp; Upgradation of SAP for MSPGCL</v>
      </c>
      <c r="C1285" s="29">
        <f t="shared" si="163"/>
        <v>0</v>
      </c>
      <c r="D1285" s="69" t="str">
        <f t="shared" si="163"/>
        <v>-</v>
      </c>
      <c r="E1285" s="28">
        <f t="shared" si="163"/>
        <v>200</v>
      </c>
      <c r="F1285" s="95">
        <f t="shared" si="157"/>
        <v>0</v>
      </c>
      <c r="G1285" s="95">
        <f t="shared" si="158"/>
        <v>0</v>
      </c>
      <c r="H1285" s="95">
        <f t="shared" si="160"/>
        <v>0</v>
      </c>
      <c r="I1285" s="94">
        <f>'F4.2'!V612</f>
        <v>0</v>
      </c>
      <c r="J1285" s="94">
        <f>'F4.2'!AP612</f>
        <v>0</v>
      </c>
      <c r="K1285" s="95"/>
      <c r="L1285" s="95"/>
      <c r="M1285" s="128">
        <f t="shared" si="161"/>
        <v>0</v>
      </c>
      <c r="N1285" s="95">
        <f t="shared" si="162"/>
        <v>0</v>
      </c>
    </row>
    <row r="1286" spans="1:14" ht="63" hidden="1" outlineLevel="1" x14ac:dyDescent="0.25">
      <c r="A1286" s="25">
        <f t="shared" si="156"/>
        <v>13</v>
      </c>
      <c r="B1286" s="26" t="str">
        <f t="shared" si="155"/>
        <v>Design, supply, installation and commissioning of Smart Energy Efficienient Illumination System for safety precautions and proving suitable working conditions  at stg-II &amp; III, CSTPS, Chandrapur</v>
      </c>
      <c r="C1286" s="29">
        <f t="shared" si="163"/>
        <v>0</v>
      </c>
      <c r="D1286" s="69" t="str">
        <f t="shared" si="163"/>
        <v>-</v>
      </c>
      <c r="E1286" s="28">
        <f t="shared" si="163"/>
        <v>42</v>
      </c>
      <c r="F1286" s="95">
        <f t="shared" si="157"/>
        <v>0</v>
      </c>
      <c r="G1286" s="95">
        <f t="shared" si="158"/>
        <v>0</v>
      </c>
      <c r="H1286" s="95">
        <f t="shared" si="160"/>
        <v>0</v>
      </c>
      <c r="I1286" s="94">
        <f>'F4.2'!V613</f>
        <v>0</v>
      </c>
      <c r="J1286" s="94">
        <f>'F4.2'!AP613</f>
        <v>0</v>
      </c>
      <c r="K1286" s="95"/>
      <c r="L1286" s="95"/>
      <c r="M1286" s="128">
        <f t="shared" si="161"/>
        <v>0</v>
      </c>
      <c r="N1286" s="95">
        <f t="shared" si="162"/>
        <v>0</v>
      </c>
    </row>
    <row r="1287" spans="1:14" ht="63" hidden="1" outlineLevel="1" x14ac:dyDescent="0.25">
      <c r="A1287" s="169">
        <f t="shared" si="156"/>
        <v>0</v>
      </c>
      <c r="B1287" s="169" t="str">
        <f t="shared" si="155"/>
        <v>Design, supply, installation and commissioning of Smart Energy Efficienient Illumination System for safety precautions and proving suitable working conditions  at stg-II &amp; III, CSTPS, Chandrapur</v>
      </c>
      <c r="C1287" s="29">
        <f t="shared" si="163"/>
        <v>0</v>
      </c>
      <c r="D1287" s="69" t="str">
        <f t="shared" si="163"/>
        <v>-</v>
      </c>
      <c r="E1287" s="28">
        <f t="shared" si="163"/>
        <v>42</v>
      </c>
      <c r="F1287" s="95">
        <f t="shared" si="157"/>
        <v>0</v>
      </c>
      <c r="G1287" s="95">
        <f t="shared" si="158"/>
        <v>0</v>
      </c>
      <c r="H1287" s="95">
        <f t="shared" si="160"/>
        <v>0</v>
      </c>
      <c r="I1287" s="94">
        <f>'F4.2'!V614</f>
        <v>0</v>
      </c>
      <c r="J1287" s="94">
        <f>'F4.2'!AP614</f>
        <v>0</v>
      </c>
      <c r="K1287" s="95"/>
      <c r="L1287" s="95"/>
      <c r="M1287" s="128">
        <f t="shared" si="161"/>
        <v>0</v>
      </c>
      <c r="N1287" s="95">
        <f t="shared" si="162"/>
        <v>0</v>
      </c>
    </row>
    <row r="1288" spans="1:14" ht="15.75" hidden="1" outlineLevel="1" x14ac:dyDescent="0.25">
      <c r="A1288" s="25">
        <f t="shared" si="156"/>
        <v>14</v>
      </c>
      <c r="B1288" s="26" t="str">
        <f t="shared" si="155"/>
        <v>Implementation of Flexible Operation Solutions  (U-3,4)</v>
      </c>
      <c r="C1288" s="29">
        <f t="shared" si="163"/>
        <v>0</v>
      </c>
      <c r="D1288" s="69" t="str">
        <f t="shared" si="163"/>
        <v>-</v>
      </c>
      <c r="E1288" s="28">
        <f t="shared" si="163"/>
        <v>25</v>
      </c>
      <c r="F1288" s="95">
        <f t="shared" si="157"/>
        <v>0</v>
      </c>
      <c r="G1288" s="95">
        <f t="shared" si="158"/>
        <v>0</v>
      </c>
      <c r="H1288" s="95">
        <f t="shared" si="160"/>
        <v>0</v>
      </c>
      <c r="I1288" s="94">
        <f>'F4.2'!V615</f>
        <v>0</v>
      </c>
      <c r="J1288" s="94">
        <f>'F4.2'!AP615</f>
        <v>0</v>
      </c>
      <c r="K1288" s="95"/>
      <c r="L1288" s="95"/>
      <c r="M1288" s="128">
        <f t="shared" si="161"/>
        <v>0</v>
      </c>
      <c r="N1288" s="95">
        <f t="shared" si="162"/>
        <v>0</v>
      </c>
    </row>
    <row r="1289" spans="1:14" ht="15.75" hidden="1" outlineLevel="1" x14ac:dyDescent="0.25">
      <c r="A1289" s="169">
        <f t="shared" si="156"/>
        <v>0</v>
      </c>
      <c r="B1289" s="169" t="str">
        <f t="shared" si="155"/>
        <v>Implementation of Flexible Operation Solutions (U-3,4)</v>
      </c>
      <c r="C1289" s="29">
        <f t="shared" si="163"/>
        <v>0</v>
      </c>
      <c r="D1289" s="69" t="str">
        <f t="shared" si="163"/>
        <v>-</v>
      </c>
      <c r="E1289" s="28">
        <f t="shared" si="163"/>
        <v>25</v>
      </c>
      <c r="F1289" s="95">
        <f t="shared" si="157"/>
        <v>0</v>
      </c>
      <c r="G1289" s="95">
        <f t="shared" si="158"/>
        <v>0</v>
      </c>
      <c r="H1289" s="95">
        <f t="shared" si="160"/>
        <v>0</v>
      </c>
      <c r="I1289" s="94">
        <f>'F4.2'!V616</f>
        <v>0</v>
      </c>
      <c r="J1289" s="94">
        <f>'F4.2'!AP616</f>
        <v>0</v>
      </c>
      <c r="K1289" s="95"/>
      <c r="L1289" s="95"/>
      <c r="M1289" s="128">
        <f t="shared" si="161"/>
        <v>0</v>
      </c>
      <c r="N1289" s="95">
        <f t="shared" si="162"/>
        <v>0</v>
      </c>
    </row>
    <row r="1290" spans="1:14" ht="15.75" hidden="1" outlineLevel="1" x14ac:dyDescent="0.25">
      <c r="A1290" s="25">
        <f t="shared" si="156"/>
        <v>15</v>
      </c>
      <c r="B1290" s="26" t="str">
        <f t="shared" si="155"/>
        <v>DPR for ash utilisation cell- infrastructure development</v>
      </c>
      <c r="C1290" s="29">
        <f t="shared" si="163"/>
        <v>0</v>
      </c>
      <c r="D1290" s="69" t="str">
        <f t="shared" si="163"/>
        <v>-</v>
      </c>
      <c r="E1290" s="28">
        <f t="shared" si="163"/>
        <v>278.5</v>
      </c>
      <c r="F1290" s="95">
        <f t="shared" si="157"/>
        <v>0</v>
      </c>
      <c r="G1290" s="95">
        <f t="shared" si="158"/>
        <v>0</v>
      </c>
      <c r="H1290" s="95">
        <f t="shared" si="160"/>
        <v>0</v>
      </c>
      <c r="I1290" s="94">
        <f>'F4.2'!V617</f>
        <v>0</v>
      </c>
      <c r="J1290" s="94">
        <f>'F4.2'!AP617</f>
        <v>0</v>
      </c>
      <c r="K1290" s="95"/>
      <c r="L1290" s="95"/>
      <c r="M1290" s="128">
        <f t="shared" si="161"/>
        <v>0</v>
      </c>
      <c r="N1290" s="95">
        <f t="shared" si="162"/>
        <v>0</v>
      </c>
    </row>
    <row r="1291" spans="1:14" ht="47.25" hidden="1" outlineLevel="1" x14ac:dyDescent="0.25">
      <c r="A1291" s="169">
        <f t="shared" si="156"/>
        <v>0</v>
      </c>
      <c r="B1291" s="169" t="str">
        <f t="shared" si="155"/>
        <v>DPR for development of infrastructure for loading and dispatch of fly ash through Railway Wagons, CSTPS, Chandrapur</v>
      </c>
      <c r="C1291" s="29">
        <f t="shared" si="163"/>
        <v>0</v>
      </c>
      <c r="D1291" s="69" t="str">
        <f t="shared" si="163"/>
        <v>-</v>
      </c>
      <c r="E1291" s="28">
        <f t="shared" si="163"/>
        <v>268</v>
      </c>
      <c r="F1291" s="95">
        <f t="shared" si="157"/>
        <v>0</v>
      </c>
      <c r="G1291" s="95">
        <f t="shared" si="158"/>
        <v>0</v>
      </c>
      <c r="H1291" s="95">
        <f t="shared" si="160"/>
        <v>0</v>
      </c>
      <c r="I1291" s="94">
        <f>'F4.2'!V618</f>
        <v>0</v>
      </c>
      <c r="J1291" s="94">
        <f>'F4.2'!AP618</f>
        <v>0</v>
      </c>
      <c r="K1291" s="95"/>
      <c r="L1291" s="95"/>
      <c r="M1291" s="128">
        <f t="shared" si="161"/>
        <v>0</v>
      </c>
      <c r="N1291" s="95">
        <f t="shared" si="162"/>
        <v>0</v>
      </c>
    </row>
    <row r="1292" spans="1:14" ht="47.25" hidden="1" outlineLevel="1" x14ac:dyDescent="0.25">
      <c r="A1292" s="169">
        <f t="shared" si="156"/>
        <v>0</v>
      </c>
      <c r="B1292" s="169" t="str">
        <f t="shared" si="155"/>
        <v>Disposal of bottom ash for stowing of u/g mines of Chandrapur Area by installing direct pipeline from CSTPS to WCL</v>
      </c>
      <c r="C1292" s="29">
        <f t="shared" si="163"/>
        <v>0</v>
      </c>
      <c r="D1292" s="69" t="str">
        <f t="shared" si="163"/>
        <v>-</v>
      </c>
      <c r="E1292" s="28">
        <f t="shared" si="163"/>
        <v>10</v>
      </c>
      <c r="F1292" s="95">
        <f t="shared" si="157"/>
        <v>0</v>
      </c>
      <c r="G1292" s="95">
        <f t="shared" si="158"/>
        <v>0</v>
      </c>
      <c r="H1292" s="95">
        <f t="shared" si="160"/>
        <v>0</v>
      </c>
      <c r="I1292" s="94">
        <f>'F4.2'!V619</f>
        <v>0</v>
      </c>
      <c r="J1292" s="94">
        <f>'F4.2'!AP619</f>
        <v>0</v>
      </c>
      <c r="K1292" s="95"/>
      <c r="L1292" s="95"/>
      <c r="M1292" s="128">
        <f t="shared" si="161"/>
        <v>0</v>
      </c>
      <c r="N1292" s="95">
        <f t="shared" si="162"/>
        <v>0</v>
      </c>
    </row>
    <row r="1293" spans="1:14" ht="63" hidden="1" outlineLevel="1" x14ac:dyDescent="0.25">
      <c r="A1293" s="169">
        <f t="shared" si="156"/>
        <v>0</v>
      </c>
      <c r="B1293" s="169" t="str">
        <f t="shared" si="155"/>
        <v>Design, supply, installation, testing and commissioning of 100 MT 16X3 Mtr. electronic weigh bridge system, for weighment and dispatch of Pond Ash from Ash bund, CSTPS, Chandrapur</v>
      </c>
      <c r="C1293" s="29">
        <f t="shared" si="163"/>
        <v>0</v>
      </c>
      <c r="D1293" s="69" t="str">
        <f t="shared" si="163"/>
        <v>-</v>
      </c>
      <c r="E1293" s="28">
        <f t="shared" si="163"/>
        <v>0.5</v>
      </c>
      <c r="F1293" s="95">
        <f t="shared" si="157"/>
        <v>0</v>
      </c>
      <c r="G1293" s="95">
        <f t="shared" si="158"/>
        <v>0</v>
      </c>
      <c r="H1293" s="95">
        <f t="shared" si="160"/>
        <v>0</v>
      </c>
      <c r="I1293" s="94">
        <f>'F4.2'!V620</f>
        <v>0</v>
      </c>
      <c r="J1293" s="94">
        <f>'F4.2'!AP620</f>
        <v>0</v>
      </c>
      <c r="K1293" s="95"/>
      <c r="L1293" s="95"/>
      <c r="M1293" s="128">
        <f t="shared" si="161"/>
        <v>0</v>
      </c>
      <c r="N1293" s="95">
        <f t="shared" si="162"/>
        <v>0</v>
      </c>
    </row>
    <row r="1294" spans="1:14" ht="31.5" hidden="1" outlineLevel="1" x14ac:dyDescent="0.25">
      <c r="A1294" s="25">
        <f t="shared" si="156"/>
        <v>16</v>
      </c>
      <c r="B1294" s="26" t="str">
        <f t="shared" si="155"/>
        <v>Up-gradation Schemes for CAAQM Stations &amp; NABL Laboratory</v>
      </c>
      <c r="C1294" s="29">
        <f t="shared" si="163"/>
        <v>0</v>
      </c>
      <c r="D1294" s="69" t="str">
        <f t="shared" si="163"/>
        <v>-</v>
      </c>
      <c r="E1294" s="28">
        <f t="shared" si="163"/>
        <v>25</v>
      </c>
      <c r="F1294" s="95">
        <f t="shared" si="157"/>
        <v>0</v>
      </c>
      <c r="G1294" s="95">
        <f t="shared" si="158"/>
        <v>0</v>
      </c>
      <c r="H1294" s="95">
        <f t="shared" si="160"/>
        <v>0</v>
      </c>
      <c r="I1294" s="94">
        <f>'F4.2'!V621</f>
        <v>0</v>
      </c>
      <c r="J1294" s="94">
        <f>'F4.2'!AP621</f>
        <v>0</v>
      </c>
      <c r="K1294" s="95"/>
      <c r="L1294" s="95"/>
      <c r="M1294" s="128">
        <f t="shared" si="161"/>
        <v>0</v>
      </c>
      <c r="N1294" s="95">
        <f t="shared" si="162"/>
        <v>0</v>
      </c>
    </row>
    <row r="1295" spans="1:14" ht="31.5" hidden="1" outlineLevel="1" x14ac:dyDescent="0.25">
      <c r="A1295" s="169">
        <f t="shared" si="156"/>
        <v>0</v>
      </c>
      <c r="B1295" s="169" t="str">
        <f t="shared" si="155"/>
        <v>Up-gradation Schemes for CAAQM Stations &amp; NABL Laboratory</v>
      </c>
      <c r="C1295" s="29">
        <f t="shared" si="163"/>
        <v>0</v>
      </c>
      <c r="D1295" s="69" t="str">
        <f t="shared" si="163"/>
        <v>-</v>
      </c>
      <c r="E1295" s="28">
        <f t="shared" si="163"/>
        <v>25</v>
      </c>
      <c r="F1295" s="95">
        <f t="shared" si="157"/>
        <v>0</v>
      </c>
      <c r="G1295" s="95">
        <f t="shared" si="158"/>
        <v>0</v>
      </c>
      <c r="H1295" s="95">
        <f t="shared" si="160"/>
        <v>0</v>
      </c>
      <c r="I1295" s="94">
        <f>'F4.2'!V622</f>
        <v>0</v>
      </c>
      <c r="J1295" s="94">
        <f>'F4.2'!AP622</f>
        <v>0</v>
      </c>
      <c r="K1295" s="95"/>
      <c r="L1295" s="95"/>
      <c r="M1295" s="128">
        <f t="shared" si="161"/>
        <v>0</v>
      </c>
      <c r="N1295" s="95">
        <f t="shared" si="162"/>
        <v>0</v>
      </c>
    </row>
    <row r="1296" spans="1:14" ht="63" hidden="1" outlineLevel="1" x14ac:dyDescent="0.25">
      <c r="A1296" s="25">
        <f t="shared" si="156"/>
        <v>17</v>
      </c>
      <c r="B1296" s="26" t="str">
        <f t="shared" si="155"/>
        <v>Comprehensive Strategies for Environmental Sustainability at CSTPS: Implementing Zero Discharge Policies and Pollution Control Measures for Effective Water Body Management and Hazard Prevention</v>
      </c>
      <c r="C1296" s="29">
        <f t="shared" si="163"/>
        <v>0</v>
      </c>
      <c r="D1296" s="69" t="str">
        <f t="shared" si="163"/>
        <v>-</v>
      </c>
      <c r="E1296" s="28">
        <f t="shared" si="163"/>
        <v>27.6</v>
      </c>
      <c r="F1296" s="95">
        <f t="shared" si="157"/>
        <v>0</v>
      </c>
      <c r="G1296" s="95">
        <f t="shared" si="158"/>
        <v>0</v>
      </c>
      <c r="H1296" s="95">
        <f t="shared" si="160"/>
        <v>0</v>
      </c>
      <c r="I1296" s="94">
        <f>'F4.2'!V623</f>
        <v>0</v>
      </c>
      <c r="J1296" s="94">
        <f>'F4.2'!AP623</f>
        <v>0</v>
      </c>
      <c r="K1296" s="95"/>
      <c r="L1296" s="95"/>
      <c r="M1296" s="128">
        <f t="shared" si="161"/>
        <v>0</v>
      </c>
      <c r="N1296" s="95">
        <f t="shared" si="162"/>
        <v>0</v>
      </c>
    </row>
    <row r="1297" spans="1:14" ht="63" hidden="1" outlineLevel="1" x14ac:dyDescent="0.25">
      <c r="A1297" s="169">
        <f t="shared" si="156"/>
        <v>0</v>
      </c>
      <c r="B1297" s="169" t="str">
        <f t="shared" si="155"/>
        <v>Upgrading Settling tank near the Coal Reject Area: Installation of Settling Tank Liners and Enhanced Upgraded Pump House Systems to Prevent Acidic Water Seepage into the Ranvendli Nallah which connected to the ERAI River.</v>
      </c>
      <c r="C1297" s="29">
        <f t="shared" si="163"/>
        <v>0</v>
      </c>
      <c r="D1297" s="69" t="str">
        <f t="shared" si="163"/>
        <v>-</v>
      </c>
      <c r="E1297" s="28">
        <f t="shared" si="163"/>
        <v>8.9</v>
      </c>
      <c r="F1297" s="95">
        <f t="shared" si="157"/>
        <v>0</v>
      </c>
      <c r="G1297" s="95">
        <f t="shared" si="158"/>
        <v>0</v>
      </c>
      <c r="H1297" s="95">
        <f t="shared" si="160"/>
        <v>0</v>
      </c>
      <c r="I1297" s="94">
        <f>'F4.2'!V624</f>
        <v>0</v>
      </c>
      <c r="J1297" s="94">
        <f>'F4.2'!AP624</f>
        <v>0</v>
      </c>
      <c r="K1297" s="95"/>
      <c r="L1297" s="95"/>
      <c r="M1297" s="128">
        <f t="shared" si="161"/>
        <v>0</v>
      </c>
      <c r="N1297" s="95">
        <f t="shared" si="162"/>
        <v>0</v>
      </c>
    </row>
    <row r="1298" spans="1:14" ht="63" hidden="1" outlineLevel="1" x14ac:dyDescent="0.25">
      <c r="A1298" s="169">
        <f t="shared" si="156"/>
        <v>0</v>
      </c>
      <c r="B1298" s="169" t="str">
        <f t="shared" si="155"/>
        <v>Implementation of Zero Water Discharge Solutions: Design, Construction, and Commissioning of New Pump Houses for ETP 1 and ETP 2 to Enhance Capacity for Effective Water Recovery</v>
      </c>
      <c r="C1298" s="29">
        <f t="shared" si="163"/>
        <v>0</v>
      </c>
      <c r="D1298" s="69" t="str">
        <f t="shared" si="163"/>
        <v>-</v>
      </c>
      <c r="E1298" s="28">
        <f t="shared" si="163"/>
        <v>10.82</v>
      </c>
      <c r="F1298" s="95">
        <f t="shared" si="157"/>
        <v>0</v>
      </c>
      <c r="G1298" s="95">
        <f t="shared" si="158"/>
        <v>0</v>
      </c>
      <c r="H1298" s="95">
        <f t="shared" si="160"/>
        <v>0</v>
      </c>
      <c r="I1298" s="94">
        <f>'F4.2'!V625</f>
        <v>0</v>
      </c>
      <c r="J1298" s="94">
        <f>'F4.2'!AP625</f>
        <v>0</v>
      </c>
      <c r="K1298" s="95"/>
      <c r="L1298" s="95"/>
      <c r="M1298" s="128">
        <f t="shared" si="161"/>
        <v>0</v>
      </c>
      <c r="N1298" s="95">
        <f t="shared" si="162"/>
        <v>0</v>
      </c>
    </row>
    <row r="1299" spans="1:14" ht="63" hidden="1" outlineLevel="1" x14ac:dyDescent="0.25">
      <c r="A1299" s="169">
        <f t="shared" si="156"/>
        <v>0</v>
      </c>
      <c r="B1299" s="169" t="str">
        <f t="shared" si="155"/>
        <v>Underground Ash Disposal Pipeline Management: Design, Construction, and Installation of Filter Beds Along Ash Disposal Pipelines for Improved Environmental Protection of Water Bodies from Ingress into the Erai River</v>
      </c>
      <c r="C1299" s="29">
        <f t="shared" si="163"/>
        <v>0</v>
      </c>
      <c r="D1299" s="69" t="str">
        <f t="shared" si="163"/>
        <v>-</v>
      </c>
      <c r="E1299" s="28">
        <f t="shared" si="163"/>
        <v>7.88</v>
      </c>
      <c r="F1299" s="95">
        <f t="shared" si="157"/>
        <v>0</v>
      </c>
      <c r="G1299" s="95">
        <f t="shared" si="158"/>
        <v>0</v>
      </c>
      <c r="H1299" s="95">
        <f t="shared" si="160"/>
        <v>0</v>
      </c>
      <c r="I1299" s="94">
        <f>'F4.2'!V626</f>
        <v>0</v>
      </c>
      <c r="J1299" s="94">
        <f>'F4.2'!AP626</f>
        <v>0</v>
      </c>
      <c r="K1299" s="95"/>
      <c r="L1299" s="95"/>
      <c r="M1299" s="128">
        <f t="shared" si="161"/>
        <v>0</v>
      </c>
      <c r="N1299" s="95">
        <f t="shared" si="162"/>
        <v>0</v>
      </c>
    </row>
    <row r="1300" spans="1:14" ht="15.75" hidden="1" outlineLevel="1" x14ac:dyDescent="0.25">
      <c r="A1300" s="25">
        <f t="shared" si="156"/>
        <v>18</v>
      </c>
      <c r="B1300" s="26" t="str">
        <f t="shared" si="155"/>
        <v>Ash bund peripheral road</v>
      </c>
      <c r="C1300" s="29">
        <f t="shared" ref="C1300:E1319" si="164">C630</f>
        <v>0</v>
      </c>
      <c r="D1300" s="69" t="str">
        <f t="shared" si="164"/>
        <v>-</v>
      </c>
      <c r="E1300" s="28">
        <f t="shared" si="164"/>
        <v>120</v>
      </c>
      <c r="F1300" s="95">
        <f t="shared" si="157"/>
        <v>0</v>
      </c>
      <c r="G1300" s="95">
        <f t="shared" si="158"/>
        <v>0</v>
      </c>
      <c r="H1300" s="95">
        <f t="shared" si="160"/>
        <v>0</v>
      </c>
      <c r="I1300" s="94">
        <f>'F4.2'!V627</f>
        <v>0</v>
      </c>
      <c r="J1300" s="94">
        <f>'F4.2'!AP627</f>
        <v>0</v>
      </c>
      <c r="K1300" s="95"/>
      <c r="L1300" s="95"/>
      <c r="M1300" s="128">
        <f t="shared" si="161"/>
        <v>0</v>
      </c>
      <c r="N1300" s="95">
        <f t="shared" si="162"/>
        <v>0</v>
      </c>
    </row>
    <row r="1301" spans="1:14" ht="15.75" hidden="1" outlineLevel="1" x14ac:dyDescent="0.25">
      <c r="A1301" s="169">
        <f t="shared" si="156"/>
        <v>0</v>
      </c>
      <c r="B1301" s="169" t="str">
        <f t="shared" si="155"/>
        <v>Ash bund peripheral road</v>
      </c>
      <c r="C1301" s="29">
        <f t="shared" si="164"/>
        <v>0</v>
      </c>
      <c r="D1301" s="69" t="str">
        <f t="shared" si="164"/>
        <v>-</v>
      </c>
      <c r="E1301" s="28">
        <f t="shared" si="164"/>
        <v>120</v>
      </c>
      <c r="F1301" s="95">
        <f t="shared" si="157"/>
        <v>0</v>
      </c>
      <c r="G1301" s="95">
        <f t="shared" si="158"/>
        <v>0</v>
      </c>
      <c r="H1301" s="95">
        <f t="shared" si="160"/>
        <v>0</v>
      </c>
      <c r="I1301" s="94">
        <f>'F4.2'!V628</f>
        <v>0</v>
      </c>
      <c r="J1301" s="94">
        <f>'F4.2'!AP628</f>
        <v>0</v>
      </c>
      <c r="K1301" s="95"/>
      <c r="L1301" s="95"/>
      <c r="M1301" s="128">
        <f t="shared" si="161"/>
        <v>0</v>
      </c>
      <c r="N1301" s="95">
        <f t="shared" si="162"/>
        <v>0</v>
      </c>
    </row>
    <row r="1302" spans="1:14" ht="15.75" hidden="1" outlineLevel="1" x14ac:dyDescent="0.25">
      <c r="A1302" s="25">
        <f t="shared" si="156"/>
        <v>19</v>
      </c>
      <c r="B1302" s="26" t="str">
        <f t="shared" si="155"/>
        <v>Construction of peripheral nallah</v>
      </c>
      <c r="C1302" s="29">
        <f t="shared" si="164"/>
        <v>0</v>
      </c>
      <c r="D1302" s="69" t="str">
        <f t="shared" si="164"/>
        <v>-</v>
      </c>
      <c r="E1302" s="28">
        <f t="shared" si="164"/>
        <v>100</v>
      </c>
      <c r="F1302" s="95">
        <f t="shared" si="157"/>
        <v>0</v>
      </c>
      <c r="G1302" s="95">
        <f t="shared" si="158"/>
        <v>0</v>
      </c>
      <c r="H1302" s="95">
        <f t="shared" si="160"/>
        <v>0</v>
      </c>
      <c r="I1302" s="94">
        <f>'F4.2'!V629</f>
        <v>0</v>
      </c>
      <c r="J1302" s="94">
        <f>'F4.2'!AP629</f>
        <v>0</v>
      </c>
      <c r="K1302" s="95"/>
      <c r="L1302" s="95"/>
      <c r="M1302" s="128">
        <f t="shared" si="161"/>
        <v>0</v>
      </c>
      <c r="N1302" s="95">
        <f t="shared" si="162"/>
        <v>0</v>
      </c>
    </row>
    <row r="1303" spans="1:14" ht="15.75" hidden="1" outlineLevel="1" x14ac:dyDescent="0.25">
      <c r="A1303" s="169">
        <f t="shared" si="156"/>
        <v>0</v>
      </c>
      <c r="B1303" s="169" t="str">
        <f t="shared" si="155"/>
        <v>Construction of peripheral nallah</v>
      </c>
      <c r="C1303" s="29">
        <f t="shared" si="164"/>
        <v>0</v>
      </c>
      <c r="D1303" s="69" t="str">
        <f t="shared" si="164"/>
        <v>-</v>
      </c>
      <c r="E1303" s="28">
        <f t="shared" si="164"/>
        <v>100</v>
      </c>
      <c r="F1303" s="95">
        <f t="shared" si="157"/>
        <v>0</v>
      </c>
      <c r="G1303" s="95">
        <f t="shared" si="158"/>
        <v>0</v>
      </c>
      <c r="H1303" s="95">
        <f t="shared" si="160"/>
        <v>0</v>
      </c>
      <c r="I1303" s="94">
        <f>'F4.2'!V630</f>
        <v>0</v>
      </c>
      <c r="J1303" s="94">
        <f>'F4.2'!AP630</f>
        <v>0</v>
      </c>
      <c r="K1303" s="95"/>
      <c r="L1303" s="95"/>
      <c r="M1303" s="128">
        <f t="shared" si="161"/>
        <v>0</v>
      </c>
      <c r="N1303" s="95">
        <f t="shared" si="162"/>
        <v>0</v>
      </c>
    </row>
    <row r="1304" spans="1:14" ht="15.75" hidden="1" outlineLevel="1" x14ac:dyDescent="0.25">
      <c r="A1304" s="25">
        <f t="shared" si="156"/>
        <v>20</v>
      </c>
      <c r="B1304" s="26" t="str">
        <f t="shared" si="155"/>
        <v>Construction of concrete Roads with drains at colony</v>
      </c>
      <c r="C1304" s="29">
        <f t="shared" si="164"/>
        <v>0</v>
      </c>
      <c r="D1304" s="69" t="str">
        <f t="shared" si="164"/>
        <v>-</v>
      </c>
      <c r="E1304" s="28">
        <f t="shared" si="164"/>
        <v>110</v>
      </c>
      <c r="F1304" s="95">
        <f t="shared" si="157"/>
        <v>0</v>
      </c>
      <c r="G1304" s="95">
        <f t="shared" si="158"/>
        <v>0</v>
      </c>
      <c r="H1304" s="95">
        <f t="shared" si="160"/>
        <v>0</v>
      </c>
      <c r="I1304" s="94">
        <f>'F4.2'!V631</f>
        <v>0</v>
      </c>
      <c r="J1304" s="94">
        <f>'F4.2'!AP631</f>
        <v>0</v>
      </c>
      <c r="K1304" s="95"/>
      <c r="L1304" s="95"/>
      <c r="M1304" s="128">
        <f t="shared" si="161"/>
        <v>0</v>
      </c>
      <c r="N1304" s="95">
        <f t="shared" si="162"/>
        <v>0</v>
      </c>
    </row>
    <row r="1305" spans="1:14" ht="15.75" hidden="1" outlineLevel="1" x14ac:dyDescent="0.25">
      <c r="A1305" s="169">
        <f t="shared" si="156"/>
        <v>0</v>
      </c>
      <c r="B1305" s="169" t="str">
        <f t="shared" si="155"/>
        <v>Construction of concrete Roads with drains at colony</v>
      </c>
      <c r="C1305" s="29">
        <f t="shared" si="164"/>
        <v>0</v>
      </c>
      <c r="D1305" s="69" t="str">
        <f t="shared" si="164"/>
        <v>-</v>
      </c>
      <c r="E1305" s="28">
        <f t="shared" si="164"/>
        <v>110</v>
      </c>
      <c r="F1305" s="95">
        <f t="shared" si="157"/>
        <v>0</v>
      </c>
      <c r="G1305" s="95">
        <f t="shared" si="158"/>
        <v>0</v>
      </c>
      <c r="H1305" s="95">
        <f t="shared" si="160"/>
        <v>0</v>
      </c>
      <c r="I1305" s="94">
        <f>'F4.2'!V632</f>
        <v>0</v>
      </c>
      <c r="J1305" s="94">
        <f>'F4.2'!AP632</f>
        <v>0</v>
      </c>
      <c r="K1305" s="95"/>
      <c r="L1305" s="95"/>
      <c r="M1305" s="128">
        <f t="shared" si="161"/>
        <v>0</v>
      </c>
      <c r="N1305" s="95">
        <f t="shared" si="162"/>
        <v>0</v>
      </c>
    </row>
    <row r="1306" spans="1:14" ht="15.75" hidden="1" outlineLevel="1" x14ac:dyDescent="0.25">
      <c r="A1306" s="25">
        <f t="shared" si="156"/>
        <v>21</v>
      </c>
      <c r="B1306" s="26" t="str">
        <f t="shared" si="155"/>
        <v>Fugitive emisson reduction techniques</v>
      </c>
      <c r="C1306" s="29">
        <f t="shared" si="164"/>
        <v>0</v>
      </c>
      <c r="D1306" s="69" t="str">
        <f t="shared" si="164"/>
        <v>-</v>
      </c>
      <c r="E1306" s="28">
        <f t="shared" si="164"/>
        <v>50</v>
      </c>
      <c r="F1306" s="95">
        <f t="shared" si="157"/>
        <v>0</v>
      </c>
      <c r="G1306" s="95">
        <f t="shared" si="158"/>
        <v>0</v>
      </c>
      <c r="H1306" s="95">
        <f t="shared" si="160"/>
        <v>0</v>
      </c>
      <c r="I1306" s="94">
        <f>'F4.2'!V633</f>
        <v>0</v>
      </c>
      <c r="J1306" s="94">
        <f>'F4.2'!AP633</f>
        <v>0</v>
      </c>
      <c r="K1306" s="95"/>
      <c r="L1306" s="95"/>
      <c r="M1306" s="128">
        <f t="shared" si="161"/>
        <v>0</v>
      </c>
      <c r="N1306" s="95">
        <f t="shared" si="162"/>
        <v>0</v>
      </c>
    </row>
    <row r="1307" spans="1:14" ht="15.75" hidden="1" outlineLevel="1" x14ac:dyDescent="0.25">
      <c r="A1307" s="169">
        <f t="shared" si="156"/>
        <v>0</v>
      </c>
      <c r="B1307" s="169" t="str">
        <f t="shared" si="155"/>
        <v>Fugitive emisson reduction schemes</v>
      </c>
      <c r="C1307" s="29">
        <f t="shared" si="164"/>
        <v>0</v>
      </c>
      <c r="D1307" s="69" t="str">
        <f t="shared" si="164"/>
        <v>-</v>
      </c>
      <c r="E1307" s="28">
        <f t="shared" si="164"/>
        <v>50</v>
      </c>
      <c r="F1307" s="95">
        <f t="shared" si="157"/>
        <v>0</v>
      </c>
      <c r="G1307" s="95">
        <f t="shared" si="158"/>
        <v>0</v>
      </c>
      <c r="H1307" s="95">
        <f t="shared" si="160"/>
        <v>0</v>
      </c>
      <c r="I1307" s="94">
        <f>'F4.2'!V634</f>
        <v>0</v>
      </c>
      <c r="J1307" s="94">
        <f>'F4.2'!AP634</f>
        <v>0</v>
      </c>
      <c r="K1307" s="95"/>
      <c r="L1307" s="95"/>
      <c r="M1307" s="128">
        <f t="shared" si="161"/>
        <v>0</v>
      </c>
      <c r="N1307" s="95">
        <f t="shared" si="162"/>
        <v>0</v>
      </c>
    </row>
    <row r="1308" spans="1:14" ht="15.75" hidden="1" outlineLevel="1" x14ac:dyDescent="0.25">
      <c r="A1308" s="22">
        <f t="shared" si="156"/>
        <v>0</v>
      </c>
      <c r="B1308" s="8">
        <f t="shared" si="155"/>
        <v>0</v>
      </c>
      <c r="C1308" s="22">
        <f t="shared" si="164"/>
        <v>0</v>
      </c>
      <c r="D1308" s="70" t="str">
        <f t="shared" si="164"/>
        <v>-</v>
      </c>
      <c r="E1308" s="28">
        <f t="shared" si="164"/>
        <v>0</v>
      </c>
      <c r="F1308" s="95">
        <f t="shared" si="157"/>
        <v>0</v>
      </c>
      <c r="G1308" s="95">
        <f t="shared" si="158"/>
        <v>0</v>
      </c>
      <c r="H1308" s="95">
        <f t="shared" si="160"/>
        <v>0</v>
      </c>
      <c r="I1308" s="94">
        <f>'F4.2'!V635</f>
        <v>0</v>
      </c>
      <c r="J1308" s="94">
        <f>'F4.2'!AP635</f>
        <v>0</v>
      </c>
      <c r="K1308" s="95"/>
      <c r="L1308" s="95"/>
      <c r="M1308" s="128">
        <f t="shared" si="161"/>
        <v>0</v>
      </c>
      <c r="N1308" s="95">
        <f t="shared" si="162"/>
        <v>0</v>
      </c>
    </row>
    <row r="1309" spans="1:14" ht="15.75" hidden="1" outlineLevel="1" x14ac:dyDescent="0.25">
      <c r="A1309" s="29">
        <f t="shared" si="156"/>
        <v>0</v>
      </c>
      <c r="B1309" s="65">
        <f t="shared" si="155"/>
        <v>0</v>
      </c>
      <c r="C1309" s="29">
        <f t="shared" si="164"/>
        <v>0</v>
      </c>
      <c r="D1309" s="68" t="str">
        <f t="shared" si="164"/>
        <v>-</v>
      </c>
      <c r="E1309" s="28">
        <f t="shared" si="164"/>
        <v>0</v>
      </c>
      <c r="F1309" s="95">
        <f t="shared" si="157"/>
        <v>0</v>
      </c>
      <c r="G1309" s="95">
        <f t="shared" si="158"/>
        <v>0</v>
      </c>
      <c r="H1309" s="95">
        <f t="shared" si="160"/>
        <v>0</v>
      </c>
      <c r="I1309" s="94">
        <f>'F4.2'!V636</f>
        <v>0</v>
      </c>
      <c r="J1309" s="94">
        <f>'F4.2'!AP636</f>
        <v>0</v>
      </c>
      <c r="K1309" s="95"/>
      <c r="L1309" s="95"/>
      <c r="M1309" s="128">
        <f t="shared" si="161"/>
        <v>0</v>
      </c>
      <c r="N1309" s="95">
        <f t="shared" si="162"/>
        <v>0</v>
      </c>
    </row>
    <row r="1310" spans="1:14" ht="15.75" hidden="1" outlineLevel="1" x14ac:dyDescent="0.25">
      <c r="A1310" s="219">
        <f t="shared" si="156"/>
        <v>0</v>
      </c>
      <c r="B1310" s="65">
        <f t="shared" si="155"/>
        <v>0</v>
      </c>
      <c r="C1310" s="219">
        <f t="shared" si="164"/>
        <v>0</v>
      </c>
      <c r="D1310" s="117" t="str">
        <f t="shared" si="164"/>
        <v>-</v>
      </c>
      <c r="E1310" s="28">
        <f t="shared" si="164"/>
        <v>0</v>
      </c>
      <c r="F1310" s="95">
        <f t="shared" si="157"/>
        <v>0</v>
      </c>
      <c r="G1310" s="95">
        <f t="shared" si="158"/>
        <v>0</v>
      </c>
      <c r="H1310" s="95">
        <f t="shared" si="160"/>
        <v>0</v>
      </c>
      <c r="I1310" s="94">
        <f>'F4.2'!V637</f>
        <v>0</v>
      </c>
      <c r="J1310" s="94">
        <f>'F4.2'!AP637</f>
        <v>0</v>
      </c>
      <c r="K1310" s="95"/>
      <c r="L1310" s="95"/>
      <c r="M1310" s="128">
        <f t="shared" si="161"/>
        <v>0</v>
      </c>
      <c r="N1310" s="95">
        <f t="shared" si="162"/>
        <v>0</v>
      </c>
    </row>
    <row r="1311" spans="1:14" ht="15.75" hidden="1" outlineLevel="1" x14ac:dyDescent="0.25">
      <c r="A1311" s="109">
        <f t="shared" si="156"/>
        <v>0</v>
      </c>
      <c r="B1311" s="84" t="str">
        <f t="shared" si="155"/>
        <v>B) Non-DPR Schemes</v>
      </c>
      <c r="C1311" s="109">
        <f t="shared" si="164"/>
        <v>0</v>
      </c>
      <c r="D1311" s="117" t="str">
        <f t="shared" si="164"/>
        <v>-</v>
      </c>
      <c r="E1311" s="28">
        <f t="shared" si="164"/>
        <v>0</v>
      </c>
      <c r="F1311" s="95">
        <f t="shared" si="157"/>
        <v>0</v>
      </c>
      <c r="G1311" s="95">
        <f t="shared" si="158"/>
        <v>0</v>
      </c>
      <c r="H1311" s="95">
        <f t="shared" si="160"/>
        <v>0</v>
      </c>
      <c r="I1311" s="94">
        <f>'F4.2'!V638</f>
        <v>0</v>
      </c>
      <c r="J1311" s="94">
        <f>'F4.2'!AP638</f>
        <v>0</v>
      </c>
      <c r="K1311" s="95"/>
      <c r="L1311" s="95"/>
      <c r="M1311" s="128">
        <f t="shared" si="161"/>
        <v>0</v>
      </c>
      <c r="N1311" s="95">
        <f t="shared" si="162"/>
        <v>0</v>
      </c>
    </row>
    <row r="1312" spans="1:14" ht="15.75" hidden="1" outlineLevel="1" x14ac:dyDescent="0.25">
      <c r="A1312" s="29">
        <f t="shared" si="156"/>
        <v>1</v>
      </c>
      <c r="B1312" s="169" t="str">
        <f t="shared" si="155"/>
        <v>GENERAL ASSET</v>
      </c>
      <c r="C1312" s="29">
        <f t="shared" si="164"/>
        <v>0</v>
      </c>
      <c r="D1312" s="69" t="str">
        <f t="shared" si="164"/>
        <v>-</v>
      </c>
      <c r="E1312" s="28">
        <f t="shared" si="164"/>
        <v>20</v>
      </c>
      <c r="F1312" s="95">
        <f t="shared" si="157"/>
        <v>5.3761807089999998</v>
      </c>
      <c r="G1312" s="95">
        <f t="shared" si="158"/>
        <v>5.3761807089999998</v>
      </c>
      <c r="H1312" s="95">
        <f t="shared" si="160"/>
        <v>0</v>
      </c>
      <c r="I1312" s="94">
        <f>'F4.2'!V639</f>
        <v>0</v>
      </c>
      <c r="J1312" s="94">
        <f>'F4.2'!AP639</f>
        <v>0</v>
      </c>
      <c r="K1312" s="95"/>
      <c r="L1312" s="95"/>
      <c r="M1312" s="128">
        <f t="shared" si="161"/>
        <v>0</v>
      </c>
      <c r="N1312" s="95">
        <f t="shared" si="162"/>
        <v>0</v>
      </c>
    </row>
    <row r="1313" spans="1:14" ht="15.75" hidden="1" outlineLevel="1" x14ac:dyDescent="0.25">
      <c r="A1313" s="29">
        <f t="shared" si="156"/>
        <v>2</v>
      </c>
      <c r="B1313" s="169" t="str">
        <f t="shared" si="155"/>
        <v>M/S GEO-MILLER arbitration amount</v>
      </c>
      <c r="C1313" s="29">
        <f t="shared" si="164"/>
        <v>0</v>
      </c>
      <c r="D1313" s="69" t="str">
        <f t="shared" si="164"/>
        <v>-</v>
      </c>
      <c r="E1313" s="28">
        <f t="shared" si="164"/>
        <v>1.3764700000000001</v>
      </c>
      <c r="F1313" s="95">
        <f t="shared" si="157"/>
        <v>0.68823500000000004</v>
      </c>
      <c r="G1313" s="95">
        <f t="shared" si="158"/>
        <v>0.68823500000000004</v>
      </c>
      <c r="H1313" s="95">
        <f t="shared" si="160"/>
        <v>0</v>
      </c>
      <c r="I1313" s="94">
        <f>'F4.2'!V640</f>
        <v>0</v>
      </c>
      <c r="J1313" s="94">
        <f>'F4.2'!AP640</f>
        <v>0</v>
      </c>
      <c r="K1313" s="95"/>
      <c r="L1313" s="95"/>
      <c r="M1313" s="128">
        <f t="shared" si="161"/>
        <v>0</v>
      </c>
      <c r="N1313" s="95">
        <f t="shared" si="162"/>
        <v>0</v>
      </c>
    </row>
    <row r="1314" spans="1:14" ht="15.75" hidden="1" outlineLevel="1" x14ac:dyDescent="0.25">
      <c r="A1314" s="29">
        <f t="shared" si="156"/>
        <v>3</v>
      </c>
      <c r="B1314" s="169" t="str">
        <f t="shared" si="155"/>
        <v xml:space="preserve"> CM Reject Handling Sys Macawber Breakey</v>
      </c>
      <c r="C1314" s="29">
        <f t="shared" si="164"/>
        <v>0</v>
      </c>
      <c r="D1314" s="69" t="str">
        <f t="shared" si="164"/>
        <v>-</v>
      </c>
      <c r="E1314" s="28">
        <f t="shared" si="164"/>
        <v>3.1821571</v>
      </c>
      <c r="F1314" s="95">
        <f t="shared" si="157"/>
        <v>0</v>
      </c>
      <c r="G1314" s="95">
        <f t="shared" si="158"/>
        <v>0</v>
      </c>
      <c r="H1314" s="95">
        <f t="shared" si="160"/>
        <v>0</v>
      </c>
      <c r="I1314" s="94">
        <f>'F4.2'!V641</f>
        <v>0</v>
      </c>
      <c r="J1314" s="94">
        <f>'F4.2'!AP641</f>
        <v>0</v>
      </c>
      <c r="K1314" s="95"/>
      <c r="L1314" s="95"/>
      <c r="M1314" s="128">
        <f t="shared" si="161"/>
        <v>0</v>
      </c>
      <c r="N1314" s="95">
        <f t="shared" si="162"/>
        <v>0</v>
      </c>
    </row>
    <row r="1315" spans="1:14" ht="63" hidden="1" outlineLevel="1" x14ac:dyDescent="0.25">
      <c r="A1315" s="29">
        <f t="shared" si="156"/>
        <v>4</v>
      </c>
      <c r="B1315" s="169" t="str">
        <f t="shared" si="155"/>
        <v xml:space="preserve">Work of Design, Engineering, manufacturing, supply, erection &amp;  commissioning of interconnection conveyor belt Elecon stack yard of CHPA of U-3 &amp; U-4 to Belt Conveyor 105-A/B at CHP-B of Unit 5, 6 &amp; 7 at CSTPS Chandrapur ((Non-DPR) </v>
      </c>
      <c r="C1315" s="29">
        <f t="shared" si="164"/>
        <v>0</v>
      </c>
      <c r="D1315" s="69" t="str">
        <f t="shared" si="164"/>
        <v>-</v>
      </c>
      <c r="E1315" s="28">
        <f t="shared" si="164"/>
        <v>4.8622366000000001</v>
      </c>
      <c r="F1315" s="95">
        <f t="shared" si="157"/>
        <v>4.8622366000000001</v>
      </c>
      <c r="G1315" s="95">
        <f t="shared" si="158"/>
        <v>4.8622366000000001</v>
      </c>
      <c r="H1315" s="95">
        <f t="shared" si="160"/>
        <v>0</v>
      </c>
      <c r="I1315" s="94">
        <f>'F4.2'!V642</f>
        <v>0</v>
      </c>
      <c r="J1315" s="94">
        <f>'F4.2'!AP642</f>
        <v>0</v>
      </c>
      <c r="K1315" s="95"/>
      <c r="L1315" s="95"/>
      <c r="M1315" s="128">
        <f t="shared" si="161"/>
        <v>0</v>
      </c>
      <c r="N1315" s="95">
        <f t="shared" si="162"/>
        <v>0</v>
      </c>
    </row>
    <row r="1316" spans="1:14" ht="47.25" hidden="1" outlineLevel="1" x14ac:dyDescent="0.25">
      <c r="A1316" s="29">
        <f t="shared" si="156"/>
        <v>5</v>
      </c>
      <c r="B1316" s="169" t="str">
        <f t="shared" si="155"/>
        <v>Non Dpr The Work of Upgradation/Renovation of Track Hopper Unloading Conveyor system with allied works in CHPB of Unit-5, 6&amp;7 at CSTPS Chandrapur</v>
      </c>
      <c r="C1316" s="29">
        <f t="shared" si="164"/>
        <v>0</v>
      </c>
      <c r="D1316" s="69" t="str">
        <f t="shared" si="164"/>
        <v>-</v>
      </c>
      <c r="E1316" s="28">
        <f t="shared" si="164"/>
        <v>4.7420485000000001</v>
      </c>
      <c r="F1316" s="95">
        <f t="shared" si="157"/>
        <v>4.7420485000000001</v>
      </c>
      <c r="G1316" s="95">
        <f t="shared" si="158"/>
        <v>4.7420485000000001</v>
      </c>
      <c r="H1316" s="95">
        <f t="shared" si="160"/>
        <v>0</v>
      </c>
      <c r="I1316" s="94">
        <f>'F4.2'!V643</f>
        <v>0</v>
      </c>
      <c r="J1316" s="94">
        <f>'F4.2'!AP643</f>
        <v>0</v>
      </c>
      <c r="K1316" s="95"/>
      <c r="L1316" s="95"/>
      <c r="M1316" s="128">
        <f t="shared" si="161"/>
        <v>0</v>
      </c>
      <c r="N1316" s="95">
        <f t="shared" si="162"/>
        <v>0</v>
      </c>
    </row>
    <row r="1317" spans="1:14" ht="63" hidden="1" outlineLevel="1" x14ac:dyDescent="0.25">
      <c r="A1317" s="29">
        <f t="shared" si="156"/>
        <v>6</v>
      </c>
      <c r="B1317" s="169" t="str">
        <f t="shared" si="155"/>
        <v>Non DPR scheme for “The Work of Upgradation of Belt Conveyor 107A/B by replacement of conveyor deck structure with allied works in CHPB of Unit-5, 6&amp;7 at CSTPS Chandrapur</v>
      </c>
      <c r="C1317" s="29">
        <f t="shared" si="164"/>
        <v>0</v>
      </c>
      <c r="D1317" s="69" t="str">
        <f t="shared" si="164"/>
        <v>-</v>
      </c>
      <c r="E1317" s="28">
        <f t="shared" si="164"/>
        <v>4.51</v>
      </c>
      <c r="F1317" s="95">
        <f t="shared" si="157"/>
        <v>4.5085439999999997</v>
      </c>
      <c r="G1317" s="95">
        <f t="shared" si="158"/>
        <v>4.5085439999999997</v>
      </c>
      <c r="H1317" s="95">
        <f t="shared" si="160"/>
        <v>0</v>
      </c>
      <c r="I1317" s="94">
        <f>'F4.2'!V644</f>
        <v>0</v>
      </c>
      <c r="J1317" s="94">
        <f>'F4.2'!AP644</f>
        <v>0</v>
      </c>
      <c r="K1317" s="95"/>
      <c r="L1317" s="95"/>
      <c r="M1317" s="128">
        <f t="shared" si="161"/>
        <v>0</v>
      </c>
      <c r="N1317" s="95">
        <f t="shared" si="162"/>
        <v>0</v>
      </c>
    </row>
    <row r="1318" spans="1:14" ht="47.25" hidden="1" outlineLevel="1" x14ac:dyDescent="0.25">
      <c r="A1318" s="29">
        <f t="shared" si="156"/>
        <v>7</v>
      </c>
      <c r="B1318" s="169" t="str">
        <f t="shared" ref="B1318:E1339" si="165">B648</f>
        <v>Non-DPR: Supply, installation &amp; commissioning of oil cooled over band magnetic separators for various conveyor belts of CHP-B &amp; CHP-C, CSTPS, Chandrapur</v>
      </c>
      <c r="C1318" s="29">
        <f t="shared" si="164"/>
        <v>0</v>
      </c>
      <c r="D1318" s="69" t="str">
        <f t="shared" si="164"/>
        <v>-</v>
      </c>
      <c r="E1318" s="28">
        <f t="shared" si="164"/>
        <v>3.45</v>
      </c>
      <c r="F1318" s="95">
        <f t="shared" si="157"/>
        <v>3.4450571999999999</v>
      </c>
      <c r="G1318" s="95">
        <f t="shared" si="158"/>
        <v>3.4450571999999999</v>
      </c>
      <c r="H1318" s="95">
        <f t="shared" si="160"/>
        <v>0</v>
      </c>
      <c r="I1318" s="94">
        <f>'F4.2'!V645</f>
        <v>0</v>
      </c>
      <c r="J1318" s="94">
        <f>'F4.2'!AP645</f>
        <v>0</v>
      </c>
      <c r="K1318" s="95"/>
      <c r="L1318" s="95"/>
      <c r="M1318" s="128">
        <f t="shared" si="161"/>
        <v>0</v>
      </c>
      <c r="N1318" s="95">
        <f t="shared" si="162"/>
        <v>0</v>
      </c>
    </row>
    <row r="1319" spans="1:14" ht="78.75" hidden="1" outlineLevel="1" x14ac:dyDescent="0.25">
      <c r="A1319" s="29">
        <f t="shared" si="156"/>
        <v>8</v>
      </c>
      <c r="B1319" s="169" t="str">
        <f t="shared" si="165"/>
        <v>Various preventive works to avoid Tiger movement and animals in CSTPS colony premises Up-gradation od existing periphery compound wall by avoiding barbed wire and concertina fencing and allied works in the colony at CSTPS, Chandrapur</v>
      </c>
      <c r="C1319" s="29">
        <f t="shared" si="164"/>
        <v>0</v>
      </c>
      <c r="D1319" s="69" t="str">
        <f t="shared" si="164"/>
        <v>-</v>
      </c>
      <c r="E1319" s="28">
        <f t="shared" si="164"/>
        <v>6.41</v>
      </c>
      <c r="F1319" s="95">
        <f t="shared" si="157"/>
        <v>0.81083681100000005</v>
      </c>
      <c r="G1319" s="95">
        <f t="shared" si="158"/>
        <v>0</v>
      </c>
      <c r="H1319" s="95">
        <f t="shared" si="160"/>
        <v>0.81083681100000005</v>
      </c>
      <c r="I1319" s="94">
        <f>'F4.2'!V646</f>
        <v>1.120085741</v>
      </c>
      <c r="J1319" s="94">
        <f>'F4.2'!AP646</f>
        <v>0</v>
      </c>
      <c r="K1319" s="95"/>
      <c r="L1319" s="95"/>
      <c r="M1319" s="128">
        <f t="shared" si="161"/>
        <v>0</v>
      </c>
      <c r="N1319" s="95">
        <f t="shared" si="162"/>
        <v>1.9309225520000002</v>
      </c>
    </row>
    <row r="1320" spans="1:14" ht="47.25" hidden="1" outlineLevel="1" x14ac:dyDescent="0.25">
      <c r="A1320" s="29">
        <f t="shared" ref="A1320:E1340" si="166">A650</f>
        <v>9</v>
      </c>
      <c r="B1320" s="169" t="str">
        <f t="shared" si="165"/>
        <v>Repairing, revamping and modification of existing alarm and protection system from fire and providing rapid extinguishing CA system at 500 MW Unit # 5 &amp; 6 CSTPS</v>
      </c>
      <c r="C1320" s="29">
        <f t="shared" ref="C1320:E1338" si="167">C650</f>
        <v>0</v>
      </c>
      <c r="D1320" s="69" t="str">
        <f t="shared" si="167"/>
        <v>-</v>
      </c>
      <c r="E1320" s="28">
        <f t="shared" si="167"/>
        <v>7.95</v>
      </c>
      <c r="F1320" s="95">
        <f t="shared" ref="F1320:F1338" si="168">F650+I650</f>
        <v>7.0232238000000002</v>
      </c>
      <c r="G1320" s="95">
        <f t="shared" ref="G1320:G1338" si="169">G650+M650</f>
        <v>0</v>
      </c>
      <c r="H1320" s="95">
        <f t="shared" si="160"/>
        <v>7.0232238000000002</v>
      </c>
      <c r="I1320" s="94">
        <f>'F4.2'!V647</f>
        <v>0</v>
      </c>
      <c r="J1320" s="94">
        <f>'F4.2'!AP647</f>
        <v>0</v>
      </c>
      <c r="K1320" s="95"/>
      <c r="L1320" s="95"/>
      <c r="M1320" s="128">
        <f t="shared" si="161"/>
        <v>0</v>
      </c>
      <c r="N1320" s="95">
        <f t="shared" si="162"/>
        <v>7.0232238000000002</v>
      </c>
    </row>
    <row r="1321" spans="1:14" ht="63" hidden="1" outlineLevel="1" x14ac:dyDescent="0.25">
      <c r="A1321" s="29">
        <f t="shared" si="166"/>
        <v>10</v>
      </c>
      <c r="B1321" s="226" t="str">
        <f t="shared" si="165"/>
        <v>NON-Detailed Project Report for the Work of Upgradation/Renovation of Crusher House of CHPB of Unit-5, 6&amp;7 at CSTPS Chandrapur (benefit U-8,9 by short conveyor coal stacking in catering emergency)</v>
      </c>
      <c r="C1321" s="29">
        <f t="shared" si="167"/>
        <v>0</v>
      </c>
      <c r="D1321" s="69" t="str">
        <f t="shared" si="167"/>
        <v>-</v>
      </c>
      <c r="E1321" s="28">
        <f t="shared" si="167"/>
        <v>4.7</v>
      </c>
      <c r="F1321" s="95">
        <f t="shared" si="168"/>
        <v>0.91373035999999996</v>
      </c>
      <c r="G1321" s="95">
        <f t="shared" si="169"/>
        <v>0</v>
      </c>
      <c r="H1321" s="95">
        <f t="shared" si="160"/>
        <v>0.91373035999999996</v>
      </c>
      <c r="I1321" s="94">
        <f>'F4.2'!V648</f>
        <v>0.91373035999999996</v>
      </c>
      <c r="J1321" s="94">
        <f>'F4.2'!AP648</f>
        <v>1.8274607199999999</v>
      </c>
      <c r="K1321" s="95"/>
      <c r="L1321" s="95"/>
      <c r="M1321" s="128">
        <f t="shared" si="161"/>
        <v>1.8274607199999999</v>
      </c>
      <c r="N1321" s="95">
        <f t="shared" si="162"/>
        <v>0</v>
      </c>
    </row>
    <row r="1322" spans="1:14" ht="47.25" hidden="1" outlineLevel="1" x14ac:dyDescent="0.25">
      <c r="A1322" s="29">
        <f t="shared" si="166"/>
        <v>11</v>
      </c>
      <c r="B1322" s="169" t="str">
        <f t="shared" si="165"/>
        <v>Work of Up-gradation/Renovation of Bunkering Conveyor system with allied works in CHPA of Unit-3&amp;4 at CSTPS Chandrapur</v>
      </c>
      <c r="C1322" s="29">
        <f t="shared" si="167"/>
        <v>0</v>
      </c>
      <c r="D1322" s="69" t="str">
        <f t="shared" si="167"/>
        <v>-</v>
      </c>
      <c r="E1322" s="28">
        <f t="shared" si="167"/>
        <v>4.6024180000000001</v>
      </c>
      <c r="F1322" s="95">
        <f t="shared" si="168"/>
        <v>2.301418</v>
      </c>
      <c r="G1322" s="95">
        <f t="shared" si="169"/>
        <v>0</v>
      </c>
      <c r="H1322" s="95">
        <f t="shared" si="160"/>
        <v>2.301418</v>
      </c>
      <c r="I1322" s="94">
        <f>'F4.2'!V649</f>
        <v>2.3010000000000002</v>
      </c>
      <c r="J1322" s="94">
        <f>'F4.2'!AP649</f>
        <v>4.6024180000000001</v>
      </c>
      <c r="K1322" s="95"/>
      <c r="L1322" s="95"/>
      <c r="M1322" s="128">
        <f t="shared" si="161"/>
        <v>4.6024180000000001</v>
      </c>
      <c r="N1322" s="95">
        <f t="shared" si="162"/>
        <v>0</v>
      </c>
    </row>
    <row r="1323" spans="1:14" ht="47.25" hidden="1" outlineLevel="1" x14ac:dyDescent="0.25">
      <c r="A1323" s="29">
        <f t="shared" si="166"/>
        <v>12</v>
      </c>
      <c r="B1323" s="169" t="str">
        <f t="shared" si="165"/>
        <v>Non-Detailed Project Report for the up-gradation of existing belt type gravimetric coal feeders to gravimetric rotary weigh coal feeders of unit- 7, at CSTPS, Chandrapur</v>
      </c>
      <c r="C1323" s="29">
        <f t="shared" si="167"/>
        <v>0</v>
      </c>
      <c r="D1323" s="69" t="str">
        <f t="shared" si="167"/>
        <v>-</v>
      </c>
      <c r="E1323" s="28">
        <f t="shared" si="167"/>
        <v>7.2510000000000003</v>
      </c>
      <c r="F1323" s="95">
        <f t="shared" si="168"/>
        <v>0</v>
      </c>
      <c r="G1323" s="95">
        <f t="shared" si="169"/>
        <v>0</v>
      </c>
      <c r="H1323" s="95">
        <f t="shared" si="160"/>
        <v>0</v>
      </c>
      <c r="I1323" s="94">
        <f>'F4.2'!V650</f>
        <v>7.2509395000000003</v>
      </c>
      <c r="J1323" s="94">
        <f>'F4.2'!AP650</f>
        <v>7.2509395000000003</v>
      </c>
      <c r="K1323" s="95"/>
      <c r="L1323" s="95"/>
      <c r="M1323" s="128">
        <f t="shared" si="161"/>
        <v>7.2509395000000003</v>
      </c>
      <c r="N1323" s="95">
        <f t="shared" si="162"/>
        <v>0</v>
      </c>
    </row>
    <row r="1324" spans="1:14" ht="31.5" hidden="1" outlineLevel="1" x14ac:dyDescent="0.25">
      <c r="A1324" s="29">
        <f t="shared" si="166"/>
        <v>14</v>
      </c>
      <c r="B1324" s="169" t="str">
        <f t="shared" si="165"/>
        <v>Non DPR scheme for the procurement of Girth Gear Assembly for BBD-4772 coal mill unit-7</v>
      </c>
      <c r="C1324" s="29">
        <f t="shared" si="167"/>
        <v>0</v>
      </c>
      <c r="D1324" s="69" t="str">
        <f t="shared" si="167"/>
        <v>-</v>
      </c>
      <c r="E1324" s="28">
        <f t="shared" si="167"/>
        <v>5.27</v>
      </c>
      <c r="F1324" s="95">
        <f t="shared" si="168"/>
        <v>0</v>
      </c>
      <c r="G1324" s="95">
        <f t="shared" si="169"/>
        <v>0</v>
      </c>
      <c r="H1324" s="95">
        <f t="shared" si="160"/>
        <v>0</v>
      </c>
      <c r="I1324" s="94">
        <f>'F4.2'!V651</f>
        <v>2.5837661999999999</v>
      </c>
      <c r="J1324" s="94">
        <f>'F4.2'!AP651</f>
        <v>2.5837663000000002</v>
      </c>
      <c r="K1324" s="95"/>
      <c r="L1324" s="95"/>
      <c r="M1324" s="128">
        <f t="shared" si="161"/>
        <v>2.5837663000000002</v>
      </c>
      <c r="N1324" s="95">
        <f t="shared" si="162"/>
        <v>-1.0000000028043132E-7</v>
      </c>
    </row>
    <row r="1325" spans="1:14" ht="63" hidden="1" outlineLevel="1" x14ac:dyDescent="0.25">
      <c r="A1325" s="29">
        <f t="shared" si="166"/>
        <v>15</v>
      </c>
      <c r="B1325" s="169" t="str">
        <f t="shared" si="165"/>
        <v>Non DPR Supply of Sub-Assemblies for KBL -make Auxiliary cooling water pump, Model BHR-70 &amp; BHR 60-30 deg. installed at Auxiliary cooling water system of U- 5 to 7 at ODP-II, CSTPS, Chandrapur.</v>
      </c>
      <c r="C1325" s="29">
        <f t="shared" si="167"/>
        <v>0</v>
      </c>
      <c r="D1325" s="69" t="str">
        <f t="shared" si="167"/>
        <v>-</v>
      </c>
      <c r="E1325" s="28">
        <f t="shared" si="167"/>
        <v>5.61</v>
      </c>
      <c r="F1325" s="95">
        <f t="shared" si="168"/>
        <v>0</v>
      </c>
      <c r="G1325" s="95">
        <f t="shared" si="169"/>
        <v>0</v>
      </c>
      <c r="H1325" s="95">
        <f t="shared" si="160"/>
        <v>0</v>
      </c>
      <c r="I1325" s="94">
        <f>'F4.2'!V652</f>
        <v>5.5874359760000001</v>
      </c>
      <c r="J1325" s="94">
        <f>'F4.2'!AP652</f>
        <v>0</v>
      </c>
      <c r="K1325" s="95"/>
      <c r="L1325" s="95"/>
      <c r="M1325" s="128">
        <f t="shared" si="161"/>
        <v>0</v>
      </c>
      <c r="N1325" s="95">
        <f t="shared" si="162"/>
        <v>5.5874359760000001</v>
      </c>
    </row>
    <row r="1326" spans="1:14" ht="47.25" hidden="1" outlineLevel="1" x14ac:dyDescent="0.25">
      <c r="A1326" s="29">
        <f t="shared" si="166"/>
        <v>16</v>
      </c>
      <c r="B1326" s="169" t="str">
        <f t="shared" si="165"/>
        <v>Procurement of Primary and Secondary Air Pre-heater Baskets for Unit-5, Chandrapur STPS, 500MW through OEM basis from M/s. BHEL</v>
      </c>
      <c r="C1326" s="29">
        <f t="shared" si="167"/>
        <v>0</v>
      </c>
      <c r="D1326" s="69" t="str">
        <f t="shared" si="167"/>
        <v>-</v>
      </c>
      <c r="E1326" s="28">
        <f t="shared" si="167"/>
        <v>9.09</v>
      </c>
      <c r="F1326" s="95">
        <f t="shared" si="168"/>
        <v>0</v>
      </c>
      <c r="G1326" s="95">
        <f t="shared" si="169"/>
        <v>0</v>
      </c>
      <c r="H1326" s="95">
        <f t="shared" si="160"/>
        <v>0</v>
      </c>
      <c r="I1326" s="94">
        <f>'F4.2'!V653</f>
        <v>8.2282758079999994</v>
      </c>
      <c r="J1326" s="94">
        <f>'F4.2'!AP653</f>
        <v>0</v>
      </c>
      <c r="K1326" s="95"/>
      <c r="L1326" s="95"/>
      <c r="M1326" s="128">
        <f t="shared" si="161"/>
        <v>0</v>
      </c>
      <c r="N1326" s="95">
        <f t="shared" si="162"/>
        <v>8.2282758079999994</v>
      </c>
    </row>
    <row r="1327" spans="1:14" ht="47.25" hidden="1" outlineLevel="1" x14ac:dyDescent="0.25">
      <c r="A1327" s="29">
        <f t="shared" si="166"/>
        <v>17</v>
      </c>
      <c r="B1327" s="169" t="str">
        <f t="shared" si="165"/>
        <v>Restoration of Operational efficiency and improvement in useful life of spare HP turbine Module of 500MW Unit-5,6 CSTPS chandrapur by Refurbishement</v>
      </c>
      <c r="C1327" s="29">
        <f t="shared" si="167"/>
        <v>0</v>
      </c>
      <c r="D1327" s="69" t="str">
        <f t="shared" si="167"/>
        <v>-</v>
      </c>
      <c r="E1327" s="28">
        <f t="shared" si="167"/>
        <v>9.9499999999999993</v>
      </c>
      <c r="F1327" s="95">
        <f t="shared" si="168"/>
        <v>0</v>
      </c>
      <c r="G1327" s="95">
        <f t="shared" si="169"/>
        <v>0</v>
      </c>
      <c r="H1327" s="95">
        <f t="shared" si="160"/>
        <v>0</v>
      </c>
      <c r="I1327" s="94">
        <f>'F4.2'!V654</f>
        <v>0</v>
      </c>
      <c r="J1327" s="94">
        <f>'F4.2'!AP654</f>
        <v>0</v>
      </c>
      <c r="K1327" s="95"/>
      <c r="L1327" s="95"/>
      <c r="M1327" s="128">
        <f t="shared" si="161"/>
        <v>0</v>
      </c>
      <c r="N1327" s="95">
        <f t="shared" si="162"/>
        <v>0</v>
      </c>
    </row>
    <row r="1328" spans="1:14" ht="47.25" hidden="1" outlineLevel="1" x14ac:dyDescent="0.25">
      <c r="A1328" s="29">
        <f t="shared" si="166"/>
        <v>18</v>
      </c>
      <c r="B1328" s="169" t="str">
        <f t="shared" si="165"/>
        <v>Work of Upgradation/Renovation of Crusher House &amp; Track Hopper Unloading System of CHPC of Unit-6&amp;7 CSTPS Chandrapur</v>
      </c>
      <c r="C1328" s="29">
        <f t="shared" si="167"/>
        <v>0</v>
      </c>
      <c r="D1328" s="69" t="str">
        <f t="shared" si="167"/>
        <v>-</v>
      </c>
      <c r="E1328" s="28">
        <f t="shared" si="167"/>
        <v>4.9000000000000004</v>
      </c>
      <c r="F1328" s="95">
        <f t="shared" si="168"/>
        <v>0</v>
      </c>
      <c r="G1328" s="95">
        <f t="shared" si="169"/>
        <v>0</v>
      </c>
      <c r="H1328" s="95">
        <f t="shared" si="160"/>
        <v>0</v>
      </c>
      <c r="I1328" s="94">
        <f>'F4.2'!V655</f>
        <v>0.48380000000000001</v>
      </c>
      <c r="J1328" s="94">
        <f>'F4.2'!AP655</f>
        <v>0</v>
      </c>
      <c r="K1328" s="95"/>
      <c r="L1328" s="95"/>
      <c r="M1328" s="128">
        <f t="shared" si="161"/>
        <v>0</v>
      </c>
      <c r="N1328" s="95">
        <f t="shared" si="162"/>
        <v>0.48380000000000001</v>
      </c>
    </row>
    <row r="1329" spans="1:14" ht="47.25" hidden="1" outlineLevel="1" x14ac:dyDescent="0.25">
      <c r="A1329" s="29">
        <f t="shared" si="166"/>
        <v>19</v>
      </c>
      <c r="B1329" s="169" t="str">
        <f t="shared" si="165"/>
        <v>Non – DPR: Design, supply, erection, installation, testing and commissioning of boiler goods lift in place of existing old lifts installed at Unit#6,7 500MW CSTPS, Chandrapur </v>
      </c>
      <c r="C1329" s="29">
        <f t="shared" si="167"/>
        <v>0</v>
      </c>
      <c r="D1329" s="69" t="str">
        <f t="shared" si="167"/>
        <v>-</v>
      </c>
      <c r="E1329" s="28">
        <f t="shared" si="167"/>
        <v>3.66</v>
      </c>
      <c r="F1329" s="95">
        <f t="shared" si="168"/>
        <v>0</v>
      </c>
      <c r="G1329" s="95">
        <f t="shared" si="169"/>
        <v>0</v>
      </c>
      <c r="H1329" s="95">
        <f t="shared" si="160"/>
        <v>0</v>
      </c>
      <c r="I1329" s="94">
        <f>'F4.2'!V656</f>
        <v>2.8573254000000001</v>
      </c>
      <c r="J1329" s="94">
        <f>'F4.2'!AP656</f>
        <v>0</v>
      </c>
      <c r="K1329" s="95"/>
      <c r="L1329" s="95"/>
      <c r="M1329" s="128">
        <f t="shared" si="161"/>
        <v>0</v>
      </c>
      <c r="N1329" s="95">
        <f t="shared" si="162"/>
        <v>2.8573254000000001</v>
      </c>
    </row>
    <row r="1330" spans="1:14" ht="31.5" hidden="1" outlineLevel="1" x14ac:dyDescent="0.25">
      <c r="A1330" s="29">
        <f t="shared" si="166"/>
        <v>20</v>
      </c>
      <c r="B1330" s="169" t="str">
        <f t="shared" si="165"/>
        <v>Work of refurbishment of Flender make KMS 850 gear box of XRP-1043 coal mill unit 5&amp;6 at CSTPS, Chandrapur</v>
      </c>
      <c r="C1330" s="29">
        <f t="shared" si="167"/>
        <v>0</v>
      </c>
      <c r="D1330" s="69" t="str">
        <f t="shared" si="167"/>
        <v>-</v>
      </c>
      <c r="E1330" s="28">
        <f t="shared" si="167"/>
        <v>4.37</v>
      </c>
      <c r="F1330" s="95">
        <f t="shared" si="168"/>
        <v>0</v>
      </c>
      <c r="G1330" s="95">
        <f t="shared" si="169"/>
        <v>0</v>
      </c>
      <c r="H1330" s="95">
        <f t="shared" si="160"/>
        <v>0</v>
      </c>
      <c r="I1330" s="94">
        <f>'F4.2'!V657</f>
        <v>0</v>
      </c>
      <c r="J1330" s="94">
        <f>'F4.2'!AP657</f>
        <v>0</v>
      </c>
      <c r="K1330" s="95"/>
      <c r="L1330" s="95"/>
      <c r="M1330" s="128">
        <f t="shared" si="161"/>
        <v>0</v>
      </c>
      <c r="N1330" s="95">
        <f t="shared" si="162"/>
        <v>0</v>
      </c>
    </row>
    <row r="1331" spans="1:14" ht="78.75" hidden="1" outlineLevel="1" x14ac:dyDescent="0.25">
      <c r="A1331" s="29">
        <f t="shared" si="166"/>
        <v>21</v>
      </c>
      <c r="B1331" s="169" t="str">
        <f t="shared" si="165"/>
        <v>Work of renovation of take up trestle structure of BC-105A2/BC-105B and trestle near TP-104, Modification of MS fixtures for the work of various auxiliary replacement at various sites and other allied works in CHP-B (M2) at CSTPS Chandrapur, as NonDPR Scheme.</v>
      </c>
      <c r="C1331" s="29">
        <f t="shared" si="167"/>
        <v>0</v>
      </c>
      <c r="D1331" s="69" t="str">
        <f t="shared" si="167"/>
        <v>-</v>
      </c>
      <c r="E1331" s="28">
        <f t="shared" si="167"/>
        <v>2.2400000000000002</v>
      </c>
      <c r="F1331" s="95">
        <f t="shared" si="168"/>
        <v>0</v>
      </c>
      <c r="G1331" s="95">
        <f t="shared" si="169"/>
        <v>0</v>
      </c>
      <c r="H1331" s="95">
        <f t="shared" si="160"/>
        <v>0</v>
      </c>
      <c r="I1331" s="94">
        <f>'F4.2'!V658</f>
        <v>0</v>
      </c>
      <c r="J1331" s="94">
        <f>'F4.2'!AP658</f>
        <v>0</v>
      </c>
      <c r="K1331" s="95"/>
      <c r="L1331" s="95"/>
      <c r="M1331" s="128">
        <f t="shared" si="161"/>
        <v>0</v>
      </c>
      <c r="N1331" s="95">
        <f t="shared" si="162"/>
        <v>0</v>
      </c>
    </row>
    <row r="1332" spans="1:14" ht="31.5" hidden="1" outlineLevel="1" x14ac:dyDescent="0.25">
      <c r="A1332" s="29">
        <f t="shared" si="166"/>
        <v>22</v>
      </c>
      <c r="B1332" s="169" t="str">
        <f t="shared" si="165"/>
        <v>Non DPR scheme for upgradation and life enhancements of BC-1AB_BC-4AB at CHP-A, CSTPS, Chandrapur</v>
      </c>
      <c r="C1332" s="29">
        <f t="shared" si="167"/>
        <v>0</v>
      </c>
      <c r="D1332" s="69" t="str">
        <f t="shared" si="167"/>
        <v>-</v>
      </c>
      <c r="E1332" s="28">
        <f t="shared" si="167"/>
        <v>1.6</v>
      </c>
      <c r="F1332" s="95">
        <f t="shared" si="168"/>
        <v>0</v>
      </c>
      <c r="G1332" s="95">
        <f t="shared" si="169"/>
        <v>0</v>
      </c>
      <c r="H1332" s="95">
        <f t="shared" si="160"/>
        <v>0</v>
      </c>
      <c r="I1332" s="94">
        <f>'F4.2'!V659</f>
        <v>0</v>
      </c>
      <c r="J1332" s="94">
        <f>'F4.2'!AP659</f>
        <v>0</v>
      </c>
      <c r="K1332" s="95"/>
      <c r="L1332" s="95"/>
      <c r="M1332" s="128">
        <f t="shared" si="161"/>
        <v>0</v>
      </c>
      <c r="N1332" s="95">
        <f t="shared" si="162"/>
        <v>0</v>
      </c>
    </row>
    <row r="1333" spans="1:14" ht="31.5" hidden="1" outlineLevel="1" x14ac:dyDescent="0.25">
      <c r="A1333" s="29">
        <f t="shared" si="166"/>
        <v>23</v>
      </c>
      <c r="B1333" s="169" t="str">
        <f t="shared" si="165"/>
        <v>THE PROCUREMENT AND REPLACEMENT OF AIR PREHEATER BASKETS ASSEMBLIES AT UNIT-6 AT CSTPS, CHANDRAPUR</v>
      </c>
      <c r="C1333" s="29">
        <f t="shared" si="167"/>
        <v>0</v>
      </c>
      <c r="D1333" s="69" t="str">
        <f t="shared" si="167"/>
        <v>-</v>
      </c>
      <c r="E1333" s="28">
        <f t="shared" si="167"/>
        <v>9.01</v>
      </c>
      <c r="F1333" s="95">
        <f t="shared" si="168"/>
        <v>0</v>
      </c>
      <c r="G1333" s="95">
        <f t="shared" si="169"/>
        <v>0</v>
      </c>
      <c r="H1333" s="95">
        <f t="shared" si="160"/>
        <v>0</v>
      </c>
      <c r="I1333" s="94">
        <f>'F4.2'!V660</f>
        <v>0</v>
      </c>
      <c r="J1333" s="94">
        <f>'F4.2'!AP660</f>
        <v>0</v>
      </c>
      <c r="K1333" s="95"/>
      <c r="L1333" s="95"/>
      <c r="M1333" s="128">
        <f t="shared" si="161"/>
        <v>0</v>
      </c>
      <c r="N1333" s="95">
        <f t="shared" si="162"/>
        <v>0</v>
      </c>
    </row>
    <row r="1334" spans="1:14" ht="47.25" hidden="1" outlineLevel="1" x14ac:dyDescent="0.25">
      <c r="A1334" s="29">
        <f t="shared" si="166"/>
        <v>24</v>
      </c>
      <c r="B1334" s="169" t="str">
        <f t="shared" si="165"/>
        <v>NonDPR: Procurement of cartridge for boiler feed pump of 500MW U#7 and parallel shaft gear box for boiler feed pump of 500MW Unit-5 &amp;6 CSTPS, Chandrapur</v>
      </c>
      <c r="C1334" s="29">
        <f t="shared" si="167"/>
        <v>0</v>
      </c>
      <c r="D1334" s="69" t="str">
        <f t="shared" si="167"/>
        <v>-</v>
      </c>
      <c r="E1334" s="28">
        <f t="shared" si="167"/>
        <v>2.57</v>
      </c>
      <c r="F1334" s="95">
        <f t="shared" si="168"/>
        <v>0</v>
      </c>
      <c r="G1334" s="95">
        <f t="shared" si="169"/>
        <v>0</v>
      </c>
      <c r="H1334" s="95">
        <f>F1334-G1334</f>
        <v>0</v>
      </c>
      <c r="I1334" s="94">
        <f>'F4.2'!V661</f>
        <v>0</v>
      </c>
      <c r="J1334" s="94">
        <f>'F4.2'!AP661</f>
        <v>0</v>
      </c>
      <c r="K1334" s="95"/>
      <c r="L1334" s="95"/>
      <c r="M1334" s="128">
        <f>SUM(J1334:L1334)</f>
        <v>0</v>
      </c>
      <c r="N1334" s="95">
        <f>H1334+I1334-M1334</f>
        <v>0</v>
      </c>
    </row>
    <row r="1335" spans="1:14" ht="31.5" hidden="1" outlineLevel="1" x14ac:dyDescent="0.25">
      <c r="A1335" s="29">
        <f t="shared" si="166"/>
        <v>25</v>
      </c>
      <c r="B1335" s="169" t="str">
        <f t="shared" si="165"/>
        <v>Replacement of FD &amp; ID Fan IGV Actuators &amp; Electronic Controllers in 500 MW Unit-5 &amp; 6 at CSTPS, Chandrapur</v>
      </c>
      <c r="C1335" s="29">
        <f t="shared" si="167"/>
        <v>0</v>
      </c>
      <c r="D1335" s="69" t="str">
        <f t="shared" si="167"/>
        <v>-</v>
      </c>
      <c r="E1335" s="28">
        <f t="shared" si="167"/>
        <v>4.2</v>
      </c>
      <c r="F1335" s="95">
        <f t="shared" si="168"/>
        <v>0</v>
      </c>
      <c r="G1335" s="95">
        <f t="shared" si="169"/>
        <v>0</v>
      </c>
      <c r="H1335" s="95">
        <f>F1335-G1335</f>
        <v>0</v>
      </c>
      <c r="I1335" s="94">
        <f>'F4.2'!V662</f>
        <v>0</v>
      </c>
      <c r="J1335" s="94">
        <f>'F4.2'!AP662</f>
        <v>0</v>
      </c>
      <c r="K1335" s="95"/>
      <c r="L1335" s="95"/>
      <c r="M1335" s="128">
        <f>SUM(J1335:L1335)</f>
        <v>0</v>
      </c>
      <c r="N1335" s="95">
        <f>H1335+I1335-M1335</f>
        <v>0</v>
      </c>
    </row>
    <row r="1336" spans="1:14" ht="78.75" hidden="1" outlineLevel="1" x14ac:dyDescent="0.25">
      <c r="A1336" s="29">
        <f t="shared" si="166"/>
        <v>26</v>
      </c>
      <c r="B1336" s="169" t="str">
        <f t="shared" si="165"/>
        <v>Non DPR for Work of Repairing and Strengthening of Coal Mill structure, Replacement of MS grating and painting of structural supports, columns, and platform supports of at various locations Coal Mill, Boiler and ESP of Unit-5, 6 and 7 at CSTPS Chandrapur.</v>
      </c>
      <c r="C1336" s="29">
        <f t="shared" si="167"/>
        <v>0</v>
      </c>
      <c r="D1336" s="69" t="str">
        <f t="shared" si="167"/>
        <v>-</v>
      </c>
      <c r="E1336" s="28">
        <f t="shared" si="167"/>
        <v>2.1</v>
      </c>
      <c r="F1336" s="95">
        <f t="shared" si="168"/>
        <v>0</v>
      </c>
      <c r="G1336" s="95">
        <f t="shared" si="169"/>
        <v>0</v>
      </c>
      <c r="H1336" s="95">
        <f>F1336-G1336</f>
        <v>0</v>
      </c>
      <c r="I1336" s="94">
        <f>'F4.2'!V663</f>
        <v>0</v>
      </c>
      <c r="J1336" s="94">
        <f>'F4.2'!AP663</f>
        <v>0</v>
      </c>
      <c r="K1336" s="95"/>
      <c r="L1336" s="95"/>
      <c r="M1336" s="128">
        <f>SUM(J1336:L1336)</f>
        <v>0</v>
      </c>
      <c r="N1336" s="95">
        <f>H1336+I1336-M1336</f>
        <v>0</v>
      </c>
    </row>
    <row r="1337" spans="1:14" ht="63" hidden="1" outlineLevel="1" x14ac:dyDescent="0.25">
      <c r="A1337" s="29">
        <f t="shared" si="166"/>
        <v>27</v>
      </c>
      <c r="B1337" s="169" t="str">
        <f t="shared" si="165"/>
        <v>Administrative approval under Non DPR scheme for“The Work of Up-gradation / Renovation and life enhancement of Conveyor system BC-6ABC with allied works in CHP-A of Unit-3&amp;4 at CSTPS Chandrapur”</v>
      </c>
      <c r="C1337" s="29">
        <f t="shared" si="167"/>
        <v>0</v>
      </c>
      <c r="D1337" s="69" t="str">
        <f t="shared" si="167"/>
        <v>-</v>
      </c>
      <c r="E1337" s="28">
        <f t="shared" si="167"/>
        <v>4.55</v>
      </c>
      <c r="F1337" s="95">
        <f t="shared" si="168"/>
        <v>0</v>
      </c>
      <c r="G1337" s="95">
        <f t="shared" si="169"/>
        <v>0</v>
      </c>
      <c r="H1337" s="95">
        <f>F1337-G1337</f>
        <v>0</v>
      </c>
      <c r="I1337" s="94">
        <f>'F4.2'!V664</f>
        <v>0</v>
      </c>
      <c r="J1337" s="94">
        <f>'F4.2'!AP664</f>
        <v>0</v>
      </c>
      <c r="K1337" s="95"/>
      <c r="L1337" s="95"/>
      <c r="M1337" s="128">
        <f>SUM(J1337:L1337)</f>
        <v>0</v>
      </c>
      <c r="N1337" s="95">
        <f>H1337+I1337-M1337</f>
        <v>0</v>
      </c>
    </row>
    <row r="1338" spans="1:14" ht="63" hidden="1" outlineLevel="1" x14ac:dyDescent="0.25">
      <c r="A1338" s="29">
        <f t="shared" si="166"/>
        <v>28</v>
      </c>
      <c r="B1338" s="169" t="str">
        <f t="shared" si="165"/>
        <v>Supply Erection and commissioning of Institu type SOX, NOX Analyzer along with remote calibration facility and connectivity to CPCB and MPCB as per latest CPCB Guidelines for Unit-3&amp;4, CSTPS.</v>
      </c>
      <c r="C1338" s="29">
        <f t="shared" si="167"/>
        <v>0</v>
      </c>
      <c r="D1338" s="69" t="str">
        <f t="shared" si="167"/>
        <v>-</v>
      </c>
      <c r="E1338" s="28">
        <f t="shared" si="167"/>
        <v>0.97</v>
      </c>
      <c r="F1338" s="95">
        <f t="shared" si="168"/>
        <v>0</v>
      </c>
      <c r="G1338" s="95">
        <f t="shared" si="169"/>
        <v>0</v>
      </c>
      <c r="H1338" s="95">
        <f>F1338-G1338</f>
        <v>0</v>
      </c>
      <c r="I1338" s="94">
        <f>'F4.2'!V665</f>
        <v>0</v>
      </c>
      <c r="J1338" s="94">
        <f>'F4.2'!AP665</f>
        <v>0</v>
      </c>
      <c r="K1338" s="95"/>
      <c r="L1338" s="95"/>
      <c r="M1338" s="128">
        <f>SUM(J1338:L1338)</f>
        <v>0</v>
      </c>
      <c r="N1338" s="95">
        <f>H1338+I1338-M1338</f>
        <v>0</v>
      </c>
    </row>
    <row r="1339" spans="1:14" ht="63" hidden="1" outlineLevel="1" x14ac:dyDescent="0.25">
      <c r="A1339" s="29">
        <f t="shared" si="166"/>
        <v>29</v>
      </c>
      <c r="B1339" s="169" t="str">
        <f t="shared" si="165"/>
        <v>Work of Renovation &amp; Upgradation of Receipt &amp; Dispatch Yard of Railway Siding of CSTPS by provision of Various Standard Infrastructure facilities at R&amp;D yard in Coal Handling Plant of CSTPS Chandrapur</v>
      </c>
      <c r="C1339" s="29">
        <f t="shared" si="165"/>
        <v>0</v>
      </c>
      <c r="D1339" s="69" t="str">
        <f t="shared" si="165"/>
        <v>-</v>
      </c>
      <c r="E1339" s="28">
        <f t="shared" si="165"/>
        <v>7.89</v>
      </c>
      <c r="F1339" s="95">
        <f t="shared" ref="F1339:F1344" si="170">F669+I669</f>
        <v>0</v>
      </c>
      <c r="G1339" s="95">
        <f t="shared" ref="G1339:G1344" si="171">G669+M669</f>
        <v>0</v>
      </c>
      <c r="H1339" s="95">
        <f t="shared" ref="H1339:H1344" si="172">F1339-G1339</f>
        <v>0</v>
      </c>
      <c r="I1339" s="94">
        <f>'F4.2'!V666</f>
        <v>0</v>
      </c>
      <c r="J1339" s="94">
        <f>'F4.2'!AP666</f>
        <v>0</v>
      </c>
      <c r="K1339" s="95"/>
      <c r="L1339" s="95"/>
      <c r="M1339" s="128">
        <f t="shared" ref="M1339:M1344" si="173">SUM(J1339:L1339)</f>
        <v>0</v>
      </c>
      <c r="N1339" s="95">
        <f t="shared" ref="N1339:N1344" si="174">H1339+I1339-M1339</f>
        <v>0</v>
      </c>
    </row>
    <row r="1340" spans="1:14" ht="63" hidden="1" outlineLevel="1" x14ac:dyDescent="0.25">
      <c r="A1340" s="29">
        <f t="shared" si="166"/>
        <v>30</v>
      </c>
      <c r="B1340" s="169" t="str">
        <f t="shared" si="166"/>
        <v>Supply, Installation and Commissioning of MV VFD panel along with integrated online cell redundancy technology with VFD bypass feature arrangement for conveyors 103 A &amp; B of CHP-B.</v>
      </c>
      <c r="C1340" s="29">
        <f t="shared" si="166"/>
        <v>0</v>
      </c>
      <c r="D1340" s="69" t="str">
        <f t="shared" si="166"/>
        <v>-</v>
      </c>
      <c r="E1340" s="28">
        <f t="shared" si="166"/>
        <v>5.44</v>
      </c>
      <c r="F1340" s="95">
        <f t="shared" si="170"/>
        <v>0</v>
      </c>
      <c r="G1340" s="95">
        <f t="shared" si="171"/>
        <v>0</v>
      </c>
      <c r="H1340" s="95">
        <f t="shared" si="172"/>
        <v>0</v>
      </c>
      <c r="I1340" s="94">
        <f>'F4.2'!V667</f>
        <v>0</v>
      </c>
      <c r="J1340" s="94">
        <f>'F4.2'!AP667</f>
        <v>0</v>
      </c>
      <c r="K1340" s="95"/>
      <c r="L1340" s="95"/>
      <c r="M1340" s="128">
        <f t="shared" si="173"/>
        <v>0</v>
      </c>
      <c r="N1340" s="95">
        <f t="shared" si="174"/>
        <v>0</v>
      </c>
    </row>
    <row r="1341" spans="1:14" ht="15.75" hidden="1" outlineLevel="1" x14ac:dyDescent="0.25">
      <c r="A1341" s="29">
        <f t="shared" ref="A1341:E1344" si="175">A671</f>
        <v>31</v>
      </c>
      <c r="B1341" s="169" t="str">
        <f t="shared" si="175"/>
        <v>Replacement of LTSH assemblies in U- 5</v>
      </c>
      <c r="C1341" s="29">
        <f t="shared" si="175"/>
        <v>0</v>
      </c>
      <c r="D1341" s="69" t="str">
        <f t="shared" si="175"/>
        <v>-</v>
      </c>
      <c r="E1341" s="28">
        <f t="shared" si="175"/>
        <v>1.3756576</v>
      </c>
      <c r="F1341" s="95">
        <f t="shared" si="170"/>
        <v>0</v>
      </c>
      <c r="G1341" s="95">
        <f t="shared" si="171"/>
        <v>0</v>
      </c>
      <c r="H1341" s="95">
        <f t="shared" si="172"/>
        <v>0</v>
      </c>
      <c r="I1341" s="94">
        <f>'F4.2'!V668</f>
        <v>1.3756576</v>
      </c>
      <c r="J1341" s="94">
        <f>'F4.2'!AP668</f>
        <v>1.3756576</v>
      </c>
      <c r="K1341" s="95"/>
      <c r="L1341" s="95"/>
      <c r="M1341" s="128">
        <f t="shared" si="173"/>
        <v>1.3756576</v>
      </c>
      <c r="N1341" s="95">
        <f t="shared" si="174"/>
        <v>0</v>
      </c>
    </row>
    <row r="1342" spans="1:14" ht="15.75" hidden="1" outlineLevel="1" x14ac:dyDescent="0.25">
      <c r="A1342" s="29">
        <f t="shared" si="175"/>
        <v>32</v>
      </c>
      <c r="B1342" s="169" t="str">
        <f t="shared" si="175"/>
        <v>Replacement of complete Z-panels in unit- 5</v>
      </c>
      <c r="C1342" s="29">
        <f t="shared" si="175"/>
        <v>0</v>
      </c>
      <c r="D1342" s="69" t="str">
        <f t="shared" si="175"/>
        <v>-</v>
      </c>
      <c r="E1342" s="28">
        <f t="shared" si="175"/>
        <v>0.82545579999999996</v>
      </c>
      <c r="F1342" s="95">
        <f t="shared" si="170"/>
        <v>0</v>
      </c>
      <c r="G1342" s="95">
        <f t="shared" si="171"/>
        <v>0</v>
      </c>
      <c r="H1342" s="95">
        <f t="shared" si="172"/>
        <v>0</v>
      </c>
      <c r="I1342" s="94">
        <f>'F4.2'!V669</f>
        <v>0.82545579999999996</v>
      </c>
      <c r="J1342" s="94">
        <f>'F4.2'!AP669</f>
        <v>0.82545579999999996</v>
      </c>
      <c r="K1342" s="95"/>
      <c r="L1342" s="95"/>
      <c r="M1342" s="128">
        <f t="shared" si="173"/>
        <v>0.82545579999999996</v>
      </c>
      <c r="N1342" s="95">
        <f t="shared" si="174"/>
        <v>0</v>
      </c>
    </row>
    <row r="1343" spans="1:14" ht="31.5" hidden="1" outlineLevel="1" x14ac:dyDescent="0.25">
      <c r="A1343" s="29">
        <f t="shared" si="175"/>
        <v>33</v>
      </c>
      <c r="B1343" s="169" t="str">
        <f t="shared" si="175"/>
        <v>MODIFICATION AND RESTORATION OF APH OUTLET TO ESP INLET DUCTS AT U#3 (210MW)</v>
      </c>
      <c r="C1343" s="29">
        <f t="shared" si="175"/>
        <v>0</v>
      </c>
      <c r="D1343" s="69" t="str">
        <f t="shared" si="175"/>
        <v>-</v>
      </c>
      <c r="E1343" s="28">
        <f t="shared" si="175"/>
        <v>10.3</v>
      </c>
      <c r="F1343" s="95">
        <f t="shared" si="170"/>
        <v>0</v>
      </c>
      <c r="G1343" s="95">
        <f t="shared" si="171"/>
        <v>0</v>
      </c>
      <c r="H1343" s="95">
        <f t="shared" si="172"/>
        <v>0</v>
      </c>
      <c r="I1343" s="94">
        <f>'F4.2'!V670</f>
        <v>0</v>
      </c>
      <c r="J1343" s="94">
        <f>'F4.2'!AP670</f>
        <v>0</v>
      </c>
      <c r="K1343" s="95"/>
      <c r="L1343" s="95"/>
      <c r="M1343" s="128">
        <f t="shared" si="173"/>
        <v>0</v>
      </c>
      <c r="N1343" s="95">
        <f t="shared" si="174"/>
        <v>0</v>
      </c>
    </row>
    <row r="1344" spans="1:14" ht="63.75" hidden="1" outlineLevel="1" thickBot="1" x14ac:dyDescent="0.3">
      <c r="A1344" s="29">
        <f t="shared" si="175"/>
        <v>34</v>
      </c>
      <c r="B1344" s="169" t="str">
        <f t="shared" si="175"/>
        <v xml:space="preserve">Supply, Installation, Testing, Commissioning for complete solution and comprehensive protection and monitoring package along with retrofit of allied accessories for Generator Transformers for 3 X 500 MW Unit#5,6&amp;7 </v>
      </c>
      <c r="C1344" s="29">
        <f t="shared" si="175"/>
        <v>0</v>
      </c>
      <c r="D1344" s="69" t="str">
        <f t="shared" si="175"/>
        <v>-</v>
      </c>
      <c r="E1344" s="28">
        <f t="shared" si="175"/>
        <v>5.62</v>
      </c>
      <c r="F1344" s="95">
        <f t="shared" si="170"/>
        <v>0</v>
      </c>
      <c r="G1344" s="95">
        <f t="shared" si="171"/>
        <v>0</v>
      </c>
      <c r="H1344" s="95">
        <f t="shared" si="172"/>
        <v>0</v>
      </c>
      <c r="I1344" s="94">
        <f>'F4.2'!V671</f>
        <v>0</v>
      </c>
      <c r="J1344" s="94">
        <f>'F4.2'!AP671</f>
        <v>0</v>
      </c>
      <c r="K1344" s="95"/>
      <c r="L1344" s="95"/>
      <c r="M1344" s="128">
        <f t="shared" si="173"/>
        <v>0</v>
      </c>
      <c r="N1344" s="95">
        <f t="shared" si="174"/>
        <v>0</v>
      </c>
    </row>
    <row r="1345" spans="1:16" ht="16.5" collapsed="1" thickBot="1" x14ac:dyDescent="0.3">
      <c r="A1345" s="58"/>
      <c r="B1345" s="59" t="str">
        <f>B675</f>
        <v>Total</v>
      </c>
      <c r="C1345" s="47"/>
      <c r="D1345" s="155"/>
      <c r="E1345" s="60"/>
      <c r="F1345" s="60">
        <f t="shared" ref="F1345:N1345" si="176">SUM(F680:F1344)</f>
        <v>1009.6398746255519</v>
      </c>
      <c r="G1345" s="60">
        <f t="shared" si="176"/>
        <v>966.64874826255209</v>
      </c>
      <c r="H1345" s="60">
        <f t="shared" si="176"/>
        <v>42.991126362999978</v>
      </c>
      <c r="I1345" s="60">
        <f t="shared" si="176"/>
        <v>127.60395725800005</v>
      </c>
      <c r="J1345" s="60">
        <f t="shared" si="176"/>
        <v>130.01418752000001</v>
      </c>
      <c r="K1345" s="60">
        <f t="shared" si="176"/>
        <v>0</v>
      </c>
      <c r="L1345" s="60">
        <f t="shared" si="176"/>
        <v>0</v>
      </c>
      <c r="M1345" s="60">
        <f t="shared" si="176"/>
        <v>130.01418752000001</v>
      </c>
      <c r="N1345" s="60">
        <f t="shared" si="176"/>
        <v>40.580896101000022</v>
      </c>
    </row>
    <row r="1347" spans="1:16" s="57" customFormat="1" ht="15.75" thickBot="1" x14ac:dyDescent="0.3">
      <c r="A1347" s="55"/>
      <c r="B1347" s="44" t="s">
        <v>10</v>
      </c>
      <c r="C1347" s="46"/>
      <c r="D1347" s="154"/>
      <c r="E1347" s="56"/>
      <c r="F1347" s="56"/>
      <c r="G1347" s="56"/>
      <c r="H1347" s="56"/>
      <c r="I1347" s="56"/>
      <c r="J1347" s="56"/>
      <c r="K1347" s="56"/>
      <c r="L1347" s="56"/>
      <c r="M1347" s="56"/>
      <c r="N1347" s="56"/>
    </row>
    <row r="1348" spans="1:16" hidden="1" outlineLevel="1" x14ac:dyDescent="0.25">
      <c r="A1348" s="23"/>
      <c r="B1348" s="84" t="str">
        <f t="shared" ref="B1348:E1363" si="177">B678</f>
        <v>a) DPR Schemes</v>
      </c>
      <c r="C1348" s="45"/>
      <c r="D1348" s="45"/>
      <c r="E1348" s="56"/>
      <c r="F1348" s="56"/>
      <c r="G1348" s="56"/>
      <c r="H1348" s="56"/>
      <c r="I1348" s="56"/>
      <c r="J1348" s="56"/>
      <c r="K1348" s="56"/>
      <c r="L1348" s="56"/>
      <c r="M1348" s="56"/>
      <c r="N1348" s="56"/>
    </row>
    <row r="1349" spans="1:16" hidden="1" outlineLevel="1" x14ac:dyDescent="0.25">
      <c r="A1349" s="23"/>
      <c r="B1349" s="24" t="str">
        <f t="shared" si="177"/>
        <v>(i) In Principally Approved By MERC</v>
      </c>
      <c r="C1349" s="45"/>
      <c r="D1349" s="45"/>
      <c r="E1349" s="56"/>
      <c r="F1349" s="56"/>
      <c r="G1349" s="56"/>
      <c r="H1349" s="56"/>
      <c r="I1349" s="56"/>
      <c r="J1349" s="56"/>
      <c r="K1349" s="56"/>
      <c r="L1349" s="56"/>
      <c r="M1349" s="56"/>
      <c r="N1349" s="56"/>
    </row>
    <row r="1350" spans="1:16" ht="15.75" hidden="1" outlineLevel="1" x14ac:dyDescent="0.25">
      <c r="A1350" s="106">
        <f t="shared" ref="A1350:E1365" si="178">A680</f>
        <v>1</v>
      </c>
      <c r="B1350" s="107" t="str">
        <f t="shared" si="177"/>
        <v>Boiler &amp; Turbine Improvement</v>
      </c>
      <c r="C1350" s="106" t="str">
        <f t="shared" si="177"/>
        <v>MERC/CAPEX/20102011/01755</v>
      </c>
      <c r="D1350" s="147">
        <f t="shared" si="177"/>
        <v>40507</v>
      </c>
      <c r="E1350" s="27">
        <f t="shared" si="177"/>
        <v>181.82700000000003</v>
      </c>
      <c r="F1350" s="94">
        <f t="shared" ref="F1350:F1413" si="179">F680+I680</f>
        <v>0</v>
      </c>
      <c r="G1350" s="94">
        <f t="shared" ref="G1350:G1413" si="180">G680+M680</f>
        <v>0</v>
      </c>
      <c r="H1350" s="94">
        <f>F1350-G1350</f>
        <v>0</v>
      </c>
      <c r="I1350" s="94">
        <f>'F4.2'!W7</f>
        <v>0</v>
      </c>
      <c r="J1350" s="94">
        <f>'F4.2'!AQ7</f>
        <v>0</v>
      </c>
      <c r="K1350" s="94"/>
      <c r="L1350" s="94"/>
      <c r="M1350" s="94">
        <f>SUM(J1350:L1350)</f>
        <v>0</v>
      </c>
      <c r="N1350" s="94">
        <f>H1350+I1350-M1350</f>
        <v>0</v>
      </c>
      <c r="O1350" s="158">
        <f t="shared" ref="O1350:O1413" si="181">MAX(0,IF(M1350=0,0,IF(G1350+M1350&lt;E1350,M1350,E1350-G1350)))</f>
        <v>0</v>
      </c>
      <c r="P1350" s="159">
        <f t="shared" ref="P1350:P1413" si="182">M1350-O1350</f>
        <v>0</v>
      </c>
    </row>
    <row r="1351" spans="1:16" ht="31.5" hidden="1" outlineLevel="1" x14ac:dyDescent="0.25">
      <c r="A1351" s="99">
        <f t="shared" si="178"/>
        <v>1.1000000000000001</v>
      </c>
      <c r="B1351" s="100" t="str">
        <f t="shared" si="177"/>
        <v>Installation of Sonic soot blowers for unit 5, 6 and  7 - Sonic soot blowers will be installed in LTSH and Eco zones (48 nos)</v>
      </c>
      <c r="C1351" s="99" t="str">
        <f t="shared" si="177"/>
        <v>MERC/CAPEX/20102011/01755</v>
      </c>
      <c r="D1351" s="103">
        <f t="shared" si="177"/>
        <v>40507</v>
      </c>
      <c r="E1351" s="28">
        <f t="shared" si="177"/>
        <v>1.06</v>
      </c>
      <c r="F1351" s="95">
        <f t="shared" si="179"/>
        <v>0.44763439999999999</v>
      </c>
      <c r="G1351" s="95">
        <f t="shared" si="180"/>
        <v>0.44763439999999999</v>
      </c>
      <c r="H1351" s="95">
        <f t="shared" ref="H1351:H1414" si="183">F1351-G1351</f>
        <v>0</v>
      </c>
      <c r="I1351" s="94">
        <f>'F4.2'!W8</f>
        <v>0</v>
      </c>
      <c r="J1351" s="94">
        <f>'F4.2'!AQ8</f>
        <v>0</v>
      </c>
      <c r="K1351" s="95"/>
      <c r="L1351" s="95"/>
      <c r="M1351" s="128">
        <f t="shared" ref="M1351:M1414" si="184">SUM(J1351:L1351)</f>
        <v>0</v>
      </c>
      <c r="N1351" s="95">
        <f t="shared" ref="N1351:N1414" si="185">H1351+I1351-M1351</f>
        <v>0</v>
      </c>
      <c r="O1351" s="158">
        <f t="shared" si="181"/>
        <v>0</v>
      </c>
      <c r="P1351" s="159">
        <f t="shared" si="182"/>
        <v>0</v>
      </c>
    </row>
    <row r="1352" spans="1:16" ht="47.25" hidden="1" outlineLevel="1" x14ac:dyDescent="0.25">
      <c r="A1352" s="99">
        <f t="shared" si="178"/>
        <v>1.2</v>
      </c>
      <c r="B1352" s="100" t="str">
        <f t="shared" si="177"/>
        <v>Installation of smart soot blower system for unit 5 and 6 boiler (Smart cannons- 8 nos, sealing and cooling air fans – 8 nos, heat flux sensors- 32 nos, HP pump – 1 no</v>
      </c>
      <c r="C1352" s="99" t="str">
        <f t="shared" si="177"/>
        <v>MERC/CAPEX/20102011/01755</v>
      </c>
      <c r="D1352" s="103">
        <f t="shared" si="177"/>
        <v>40507</v>
      </c>
      <c r="E1352" s="28">
        <f t="shared" si="177"/>
        <v>11.8</v>
      </c>
      <c r="F1352" s="95">
        <f t="shared" si="179"/>
        <v>0</v>
      </c>
      <c r="G1352" s="95">
        <f t="shared" si="180"/>
        <v>0</v>
      </c>
      <c r="H1352" s="95">
        <f t="shared" si="183"/>
        <v>0</v>
      </c>
      <c r="I1352" s="94">
        <f>'F4.2'!W9</f>
        <v>0</v>
      </c>
      <c r="J1352" s="94">
        <f>'F4.2'!AQ9</f>
        <v>0</v>
      </c>
      <c r="K1352" s="95"/>
      <c r="L1352" s="95"/>
      <c r="M1352" s="128">
        <f t="shared" si="184"/>
        <v>0</v>
      </c>
      <c r="N1352" s="95">
        <f t="shared" si="185"/>
        <v>0</v>
      </c>
      <c r="O1352" s="158">
        <f t="shared" si="181"/>
        <v>0</v>
      </c>
      <c r="P1352" s="159">
        <f t="shared" si="182"/>
        <v>0</v>
      </c>
    </row>
    <row r="1353" spans="1:16" ht="63" hidden="1" outlineLevel="1" x14ac:dyDescent="0.25">
      <c r="A1353" s="99">
        <f t="shared" si="178"/>
        <v>1.3</v>
      </c>
      <c r="B1353" s="100" t="str">
        <f t="shared" si="177"/>
        <v>Total Replacement of boiler skin and air duct insulation of unit 3 to 7 (Ribbed aluminium cladding – 2000 m2, GI cladding, U bonded rock wool mattresses 100 mm thick )(consists of two schemes)</v>
      </c>
      <c r="C1353" s="99" t="str">
        <f t="shared" si="177"/>
        <v>MERC/CAPEX/20102011/01755</v>
      </c>
      <c r="D1353" s="103">
        <f t="shared" si="177"/>
        <v>40507</v>
      </c>
      <c r="E1353" s="28">
        <f t="shared" si="177"/>
        <v>12.3</v>
      </c>
      <c r="F1353" s="95">
        <f t="shared" si="179"/>
        <v>10.016599048</v>
      </c>
      <c r="G1353" s="95">
        <f t="shared" si="180"/>
        <v>10.016599048000002</v>
      </c>
      <c r="H1353" s="95">
        <f t="shared" si="183"/>
        <v>0</v>
      </c>
      <c r="I1353" s="94">
        <f>'F4.2'!W10</f>
        <v>0</v>
      </c>
      <c r="J1353" s="94">
        <f>'F4.2'!AQ10</f>
        <v>0</v>
      </c>
      <c r="K1353" s="95"/>
      <c r="L1353" s="95"/>
      <c r="M1353" s="128">
        <f t="shared" si="184"/>
        <v>0</v>
      </c>
      <c r="N1353" s="95">
        <f t="shared" si="185"/>
        <v>0</v>
      </c>
      <c r="O1353" s="158">
        <f t="shared" si="181"/>
        <v>0</v>
      </c>
      <c r="P1353" s="159">
        <f t="shared" si="182"/>
        <v>0</v>
      </c>
    </row>
    <row r="1354" spans="1:16" ht="78.75" hidden="1" outlineLevel="1" x14ac:dyDescent="0.25">
      <c r="A1354" s="99">
        <f t="shared" si="178"/>
        <v>1.4</v>
      </c>
      <c r="B1354" s="100" t="str">
        <f t="shared" si="177"/>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1354" s="99" t="str">
        <f t="shared" si="177"/>
        <v>MERC/CAPEX/20102011/01755</v>
      </c>
      <c r="D1354" s="103">
        <f t="shared" si="177"/>
        <v>40507</v>
      </c>
      <c r="E1354" s="28">
        <f t="shared" si="177"/>
        <v>7.52</v>
      </c>
      <c r="F1354" s="95">
        <f t="shared" si="179"/>
        <v>3.8601695880000002</v>
      </c>
      <c r="G1354" s="95">
        <f t="shared" si="180"/>
        <v>3.8601695880000002</v>
      </c>
      <c r="H1354" s="95">
        <f t="shared" si="183"/>
        <v>0</v>
      </c>
      <c r="I1354" s="94">
        <f>'F4.2'!W11</f>
        <v>0</v>
      </c>
      <c r="J1354" s="94">
        <f>'F4.2'!AQ11</f>
        <v>0</v>
      </c>
      <c r="K1354" s="95"/>
      <c r="L1354" s="95"/>
      <c r="M1354" s="128">
        <f t="shared" si="184"/>
        <v>0</v>
      </c>
      <c r="N1354" s="95">
        <f t="shared" si="185"/>
        <v>0</v>
      </c>
      <c r="O1354" s="158">
        <f t="shared" si="181"/>
        <v>0</v>
      </c>
      <c r="P1354" s="159">
        <f t="shared" si="182"/>
        <v>0</v>
      </c>
    </row>
    <row r="1355" spans="1:16" ht="63" hidden="1" outlineLevel="1" x14ac:dyDescent="0.25">
      <c r="A1355" s="99">
        <f t="shared" si="178"/>
        <v>1.5</v>
      </c>
      <c r="B1355" s="100" t="str">
        <f t="shared" si="177"/>
        <v>Replacement of ECO coils with gas velocity profiles and erosion control devices for Unit 1 to 6 (U7 middle eco- 69 assemblies, U5&amp;6 middle and lower eco- 65 assemblies each)</v>
      </c>
      <c r="C1355" s="99" t="str">
        <f t="shared" si="177"/>
        <v>MERC/CAPEX/20102011/01755</v>
      </c>
      <c r="D1355" s="103">
        <f t="shared" si="177"/>
        <v>40507</v>
      </c>
      <c r="E1355" s="28">
        <f t="shared" si="177"/>
        <v>43.2</v>
      </c>
      <c r="F1355" s="95">
        <f t="shared" si="179"/>
        <v>56.159367274552196</v>
      </c>
      <c r="G1355" s="95">
        <f t="shared" si="180"/>
        <v>56.159367274552196</v>
      </c>
      <c r="H1355" s="95">
        <f t="shared" si="183"/>
        <v>0</v>
      </c>
      <c r="I1355" s="94">
        <f>'F4.2'!W12</f>
        <v>0</v>
      </c>
      <c r="J1355" s="94">
        <f>'F4.2'!AQ12</f>
        <v>0</v>
      </c>
      <c r="K1355" s="95"/>
      <c r="L1355" s="95"/>
      <c r="M1355" s="128">
        <f t="shared" si="184"/>
        <v>0</v>
      </c>
      <c r="N1355" s="95">
        <f t="shared" si="185"/>
        <v>0</v>
      </c>
      <c r="O1355" s="158">
        <f t="shared" si="181"/>
        <v>0</v>
      </c>
      <c r="P1355" s="159">
        <f t="shared" si="182"/>
        <v>0</v>
      </c>
    </row>
    <row r="1356" spans="1:16" ht="47.25" hidden="1" outlineLevel="1" x14ac:dyDescent="0.25">
      <c r="A1356" s="99">
        <f t="shared" si="178"/>
        <v>1.6</v>
      </c>
      <c r="B1356" s="100" t="str">
        <f t="shared" si="177"/>
        <v>Replacement of LTSH coils with improved tube materials, gas velocity profiles and erosion control devices for unit 3 to 7 (U5&amp;6 LTSH terminal tubes – 58 assemblies)</v>
      </c>
      <c r="C1356" s="99" t="str">
        <f t="shared" si="177"/>
        <v>MERC/CAPEX/20102011/01755</v>
      </c>
      <c r="D1356" s="103">
        <f t="shared" si="177"/>
        <v>40507</v>
      </c>
      <c r="E1356" s="28">
        <f t="shared" si="177"/>
        <v>23.4</v>
      </c>
      <c r="F1356" s="95">
        <f t="shared" si="179"/>
        <v>12.917271588999998</v>
      </c>
      <c r="G1356" s="95">
        <f t="shared" si="180"/>
        <v>12.917271589</v>
      </c>
      <c r="H1356" s="95">
        <f t="shared" si="183"/>
        <v>0</v>
      </c>
      <c r="I1356" s="94">
        <f>'F4.2'!W13</f>
        <v>0</v>
      </c>
      <c r="J1356" s="94">
        <f>'F4.2'!AQ13</f>
        <v>0</v>
      </c>
      <c r="K1356" s="95"/>
      <c r="L1356" s="95"/>
      <c r="M1356" s="128">
        <f t="shared" si="184"/>
        <v>0</v>
      </c>
      <c r="N1356" s="95">
        <f t="shared" si="185"/>
        <v>0</v>
      </c>
      <c r="O1356" s="158">
        <f t="shared" si="181"/>
        <v>0</v>
      </c>
      <c r="P1356" s="159">
        <f t="shared" si="182"/>
        <v>0</v>
      </c>
    </row>
    <row r="1357" spans="1:16" ht="31.5" hidden="1" outlineLevel="1" x14ac:dyDescent="0.25">
      <c r="A1357" s="99">
        <f t="shared" si="178"/>
        <v>1.7</v>
      </c>
      <c r="B1357" s="100" t="str">
        <f t="shared" si="177"/>
        <v>Replacement of RH platens for Unit 5 &amp; 6 (unit 5- 46 coils, unit 6- 28 coils)</v>
      </c>
      <c r="C1357" s="99" t="str">
        <f t="shared" si="177"/>
        <v>MERC/CAPEX/20102011/01755</v>
      </c>
      <c r="D1357" s="103">
        <f t="shared" si="177"/>
        <v>40507</v>
      </c>
      <c r="E1357" s="28">
        <f t="shared" si="177"/>
        <v>27.6</v>
      </c>
      <c r="F1357" s="95">
        <f t="shared" si="179"/>
        <v>11.3681175</v>
      </c>
      <c r="G1357" s="95">
        <f t="shared" si="180"/>
        <v>11.3681175</v>
      </c>
      <c r="H1357" s="95">
        <f t="shared" si="183"/>
        <v>0</v>
      </c>
      <c r="I1357" s="94">
        <f>'F4.2'!W14</f>
        <v>0</v>
      </c>
      <c r="J1357" s="94">
        <f>'F4.2'!AQ14</f>
        <v>0</v>
      </c>
      <c r="K1357" s="95"/>
      <c r="L1357" s="95"/>
      <c r="M1357" s="128">
        <f t="shared" si="184"/>
        <v>0</v>
      </c>
      <c r="N1357" s="95">
        <f t="shared" si="185"/>
        <v>0</v>
      </c>
      <c r="O1357" s="158">
        <f t="shared" si="181"/>
        <v>0</v>
      </c>
      <c r="P1357" s="159">
        <f t="shared" si="182"/>
        <v>0</v>
      </c>
    </row>
    <row r="1358" spans="1:16" ht="47.25" hidden="1" outlineLevel="1" x14ac:dyDescent="0.25">
      <c r="A1358" s="99">
        <f t="shared" si="178"/>
        <v>1.8</v>
      </c>
      <c r="B1358" s="100" t="str">
        <f t="shared" si="177"/>
        <v>Gas proportioning dampers, flue gas, primary and secondary air dampers should be retrofitted with cold hardened material (SAH dampers- 4 nos)</v>
      </c>
      <c r="C1358" s="99" t="str">
        <f t="shared" si="177"/>
        <v>MERC/CAPEX/20102011/01755</v>
      </c>
      <c r="D1358" s="103">
        <f t="shared" si="177"/>
        <v>40507</v>
      </c>
      <c r="E1358" s="28">
        <f t="shared" si="177"/>
        <v>1.43</v>
      </c>
      <c r="F1358" s="95">
        <f t="shared" si="179"/>
        <v>1.8769309999999999</v>
      </c>
      <c r="G1358" s="95">
        <f t="shared" si="180"/>
        <v>1.8769309999999999</v>
      </c>
      <c r="H1358" s="95">
        <f t="shared" si="183"/>
        <v>0</v>
      </c>
      <c r="I1358" s="94">
        <f>'F4.2'!W15</f>
        <v>0</v>
      </c>
      <c r="J1358" s="94">
        <f>'F4.2'!AQ15</f>
        <v>0</v>
      </c>
      <c r="K1358" s="95"/>
      <c r="L1358" s="95"/>
      <c r="M1358" s="128">
        <f t="shared" si="184"/>
        <v>0</v>
      </c>
      <c r="N1358" s="95">
        <f t="shared" si="185"/>
        <v>0</v>
      </c>
      <c r="O1358" s="158">
        <f t="shared" si="181"/>
        <v>0</v>
      </c>
      <c r="P1358" s="159">
        <f t="shared" si="182"/>
        <v>0</v>
      </c>
    </row>
    <row r="1359" spans="1:16" ht="94.5" hidden="1" outlineLevel="1" x14ac:dyDescent="0.25">
      <c r="A1359" s="252">
        <f t="shared" si="178"/>
        <v>1.9</v>
      </c>
      <c r="B1359" s="253" t="str">
        <f t="shared" si="177"/>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1359" s="99" t="str">
        <f t="shared" si="177"/>
        <v>MERC/CAPEX/20102011/01755</v>
      </c>
      <c r="D1359" s="103">
        <f t="shared" si="177"/>
        <v>40507</v>
      </c>
      <c r="E1359" s="28">
        <f t="shared" si="177"/>
        <v>3.5</v>
      </c>
      <c r="F1359" s="95">
        <f t="shared" si="179"/>
        <v>4.2488259999999993</v>
      </c>
      <c r="G1359" s="95">
        <f t="shared" si="180"/>
        <v>4.2488259999999993</v>
      </c>
      <c r="H1359" s="95">
        <f t="shared" si="183"/>
        <v>0</v>
      </c>
      <c r="I1359" s="94">
        <f>'F4.2'!W16</f>
        <v>0</v>
      </c>
      <c r="J1359" s="94">
        <f>'F4.2'!AQ16</f>
        <v>0</v>
      </c>
      <c r="K1359" s="95"/>
      <c r="L1359" s="95"/>
      <c r="M1359" s="128">
        <f t="shared" si="184"/>
        <v>0</v>
      </c>
      <c r="N1359" s="95">
        <f t="shared" si="185"/>
        <v>0</v>
      </c>
      <c r="O1359" s="158">
        <f t="shared" si="181"/>
        <v>0</v>
      </c>
      <c r="P1359" s="159">
        <f t="shared" si="182"/>
        <v>0</v>
      </c>
    </row>
    <row r="1360" spans="1:16" ht="63" hidden="1" outlineLevel="1" x14ac:dyDescent="0.25">
      <c r="A1360" s="99" t="str">
        <f t="shared" si="178"/>
        <v>1.10</v>
      </c>
      <c r="B1360" s="100" t="str">
        <f t="shared" si="177"/>
        <v>Reducing the pressure drop across APH in Unit 5, 6 and 7 (CFD analysis and design modification in APH inlet duct, Manufacture and supply and erection of carbide overlay divertet plates – 600 m2</v>
      </c>
      <c r="C1360" s="99" t="str">
        <f t="shared" si="177"/>
        <v>MERC/CAPEX/20102011/01755</v>
      </c>
      <c r="D1360" s="103">
        <f t="shared" si="177"/>
        <v>40507</v>
      </c>
      <c r="E1360" s="28">
        <f t="shared" si="177"/>
        <v>2</v>
      </c>
      <c r="F1360" s="95">
        <f t="shared" si="179"/>
        <v>2.0468280000000001</v>
      </c>
      <c r="G1360" s="95">
        <f t="shared" si="180"/>
        <v>2.0468280000000001</v>
      </c>
      <c r="H1360" s="95">
        <f t="shared" si="183"/>
        <v>0</v>
      </c>
      <c r="I1360" s="94">
        <f>'F4.2'!W17</f>
        <v>0</v>
      </c>
      <c r="J1360" s="94">
        <f>'F4.2'!AQ17</f>
        <v>0</v>
      </c>
      <c r="K1360" s="95"/>
      <c r="L1360" s="95"/>
      <c r="M1360" s="128">
        <f t="shared" si="184"/>
        <v>0</v>
      </c>
      <c r="N1360" s="95">
        <f t="shared" si="185"/>
        <v>0</v>
      </c>
      <c r="O1360" s="158">
        <f t="shared" si="181"/>
        <v>0</v>
      </c>
      <c r="P1360" s="159">
        <f t="shared" si="182"/>
        <v>0</v>
      </c>
    </row>
    <row r="1361" spans="1:16" ht="15.75" hidden="1" outlineLevel="1" x14ac:dyDescent="0.25">
      <c r="A1361" s="99">
        <f t="shared" si="178"/>
        <v>1.1100000000000001</v>
      </c>
      <c r="B1361" s="100" t="str">
        <f t="shared" si="177"/>
        <v>Reducing the pressure drop across ESP</v>
      </c>
      <c r="C1361" s="99" t="str">
        <f t="shared" si="177"/>
        <v>MERC/CAPEX/20102011/01755</v>
      </c>
      <c r="D1361" s="103">
        <f t="shared" si="177"/>
        <v>40507</v>
      </c>
      <c r="E1361" s="28">
        <f t="shared" si="177"/>
        <v>0</v>
      </c>
      <c r="F1361" s="95">
        <f t="shared" si="179"/>
        <v>0</v>
      </c>
      <c r="G1361" s="95">
        <f t="shared" si="180"/>
        <v>0</v>
      </c>
      <c r="H1361" s="95">
        <f t="shared" si="183"/>
        <v>0</v>
      </c>
      <c r="I1361" s="94">
        <f>'F4.2'!W18</f>
        <v>0</v>
      </c>
      <c r="J1361" s="94">
        <f>'F4.2'!AQ18</f>
        <v>0</v>
      </c>
      <c r="K1361" s="95"/>
      <c r="L1361" s="95"/>
      <c r="M1361" s="128">
        <f t="shared" si="184"/>
        <v>0</v>
      </c>
      <c r="N1361" s="95">
        <f t="shared" si="185"/>
        <v>0</v>
      </c>
      <c r="O1361" s="158">
        <f t="shared" si="181"/>
        <v>0</v>
      </c>
      <c r="P1361" s="159">
        <f t="shared" si="182"/>
        <v>0</v>
      </c>
    </row>
    <row r="1362" spans="1:16" ht="31.5" hidden="1" outlineLevel="1" x14ac:dyDescent="0.25">
      <c r="A1362" s="99">
        <f t="shared" si="178"/>
        <v>1.1200000000000001</v>
      </c>
      <c r="B1362" s="100" t="str">
        <f t="shared" si="177"/>
        <v>Replacement  of CT fan blades from GRP to FRP and resizing the motor to 75 kw</v>
      </c>
      <c r="C1362" s="99" t="str">
        <f t="shared" si="177"/>
        <v>MERC/CAPEX/20102011/01755</v>
      </c>
      <c r="D1362" s="103">
        <f t="shared" si="177"/>
        <v>40507</v>
      </c>
      <c r="E1362" s="28">
        <f t="shared" si="177"/>
        <v>2.9129999999999998</v>
      </c>
      <c r="F1362" s="95">
        <f t="shared" si="179"/>
        <v>1.6187437680000003</v>
      </c>
      <c r="G1362" s="95">
        <f t="shared" si="180"/>
        <v>1.6187437679999999</v>
      </c>
      <c r="H1362" s="95">
        <f t="shared" si="183"/>
        <v>0</v>
      </c>
      <c r="I1362" s="94">
        <f>'F4.2'!W19</f>
        <v>0</v>
      </c>
      <c r="J1362" s="94">
        <f>'F4.2'!AQ19</f>
        <v>0</v>
      </c>
      <c r="K1362" s="95"/>
      <c r="L1362" s="95"/>
      <c r="M1362" s="128">
        <f t="shared" si="184"/>
        <v>0</v>
      </c>
      <c r="N1362" s="95">
        <f t="shared" si="185"/>
        <v>0</v>
      </c>
      <c r="O1362" s="158">
        <f t="shared" si="181"/>
        <v>0</v>
      </c>
      <c r="P1362" s="159">
        <f t="shared" si="182"/>
        <v>0</v>
      </c>
    </row>
    <row r="1363" spans="1:16" ht="31.5" hidden="1" outlineLevel="1" x14ac:dyDescent="0.25">
      <c r="A1363" s="99">
        <f t="shared" si="178"/>
        <v>1.1299999999999999</v>
      </c>
      <c r="B1363" s="100" t="str">
        <f t="shared" si="177"/>
        <v>Improving the BFP efficiency by overhauling of pump and motors for unit 3 &amp;4</v>
      </c>
      <c r="C1363" s="99" t="str">
        <f t="shared" si="177"/>
        <v>MERC/CAPEX/20102011/01755</v>
      </c>
      <c r="D1363" s="103">
        <f t="shared" si="177"/>
        <v>40507</v>
      </c>
      <c r="E1363" s="28">
        <f t="shared" si="177"/>
        <v>15</v>
      </c>
      <c r="F1363" s="95">
        <f t="shared" si="179"/>
        <v>14.851620102999998</v>
      </c>
      <c r="G1363" s="95">
        <f t="shared" si="180"/>
        <v>14.851620102999998</v>
      </c>
      <c r="H1363" s="95">
        <f t="shared" si="183"/>
        <v>0</v>
      </c>
      <c r="I1363" s="94">
        <f>'F4.2'!W20</f>
        <v>0</v>
      </c>
      <c r="J1363" s="94">
        <f>'F4.2'!AQ20</f>
        <v>0</v>
      </c>
      <c r="K1363" s="95"/>
      <c r="L1363" s="95"/>
      <c r="M1363" s="128">
        <f t="shared" si="184"/>
        <v>0</v>
      </c>
      <c r="N1363" s="95">
        <f t="shared" si="185"/>
        <v>0</v>
      </c>
      <c r="O1363" s="158">
        <f t="shared" si="181"/>
        <v>0</v>
      </c>
      <c r="P1363" s="159">
        <f t="shared" si="182"/>
        <v>0</v>
      </c>
    </row>
    <row r="1364" spans="1:16" ht="31.5" hidden="1" outlineLevel="1" x14ac:dyDescent="0.25">
      <c r="A1364" s="99">
        <f t="shared" si="178"/>
        <v>1.1399999999999999</v>
      </c>
      <c r="B1364" s="100" t="str">
        <f t="shared" si="178"/>
        <v>During the next capital overhaul, restoration of the steam paths through steam path audits for unit 1 to 7</v>
      </c>
      <c r="C1364" s="99" t="str">
        <f t="shared" si="178"/>
        <v>MERC/CAPEX/20102011/01755</v>
      </c>
      <c r="D1364" s="103">
        <f t="shared" si="178"/>
        <v>40507</v>
      </c>
      <c r="E1364" s="28">
        <f t="shared" si="178"/>
        <v>4.6040000000000001</v>
      </c>
      <c r="F1364" s="95">
        <f t="shared" si="179"/>
        <v>8.9775599999999997E-2</v>
      </c>
      <c r="G1364" s="95">
        <f t="shared" si="180"/>
        <v>8.9775599999999997E-2</v>
      </c>
      <c r="H1364" s="95">
        <f t="shared" si="183"/>
        <v>0</v>
      </c>
      <c r="I1364" s="94">
        <f>'F4.2'!W21</f>
        <v>0</v>
      </c>
      <c r="J1364" s="94">
        <f>'F4.2'!AQ21</f>
        <v>0</v>
      </c>
      <c r="K1364" s="95"/>
      <c r="L1364" s="95"/>
      <c r="M1364" s="128">
        <f t="shared" si="184"/>
        <v>0</v>
      </c>
      <c r="N1364" s="95">
        <f t="shared" si="185"/>
        <v>0</v>
      </c>
      <c r="O1364" s="158">
        <f t="shared" si="181"/>
        <v>0</v>
      </c>
      <c r="P1364" s="159">
        <f t="shared" si="182"/>
        <v>0</v>
      </c>
    </row>
    <row r="1365" spans="1:16" ht="31.5" hidden="1" outlineLevel="1" x14ac:dyDescent="0.25">
      <c r="A1365" s="99">
        <f t="shared" si="178"/>
        <v>1.1499999999999999</v>
      </c>
      <c r="B1365" s="100" t="str">
        <f t="shared" si="178"/>
        <v>Continuous monitoring system for CO in the furnace and flue gas ducting zone for Unit 3 to 7</v>
      </c>
      <c r="C1365" s="99" t="str">
        <f t="shared" si="178"/>
        <v>MERC/CAPEX/20102011/01755</v>
      </c>
      <c r="D1365" s="103">
        <f t="shared" si="178"/>
        <v>40507</v>
      </c>
      <c r="E1365" s="28">
        <f t="shared" si="178"/>
        <v>10.5</v>
      </c>
      <c r="F1365" s="95">
        <f t="shared" si="179"/>
        <v>0</v>
      </c>
      <c r="G1365" s="95">
        <f t="shared" si="180"/>
        <v>0</v>
      </c>
      <c r="H1365" s="95">
        <f t="shared" si="183"/>
        <v>0</v>
      </c>
      <c r="I1365" s="94">
        <f>'F4.2'!W22</f>
        <v>0</v>
      </c>
      <c r="J1365" s="94">
        <f>'F4.2'!AQ22</f>
        <v>0</v>
      </c>
      <c r="K1365" s="95"/>
      <c r="L1365" s="95"/>
      <c r="M1365" s="128">
        <f t="shared" si="184"/>
        <v>0</v>
      </c>
      <c r="N1365" s="95">
        <f t="shared" si="185"/>
        <v>0</v>
      </c>
      <c r="O1365" s="158">
        <f t="shared" si="181"/>
        <v>0</v>
      </c>
      <c r="P1365" s="159">
        <f t="shared" si="182"/>
        <v>0</v>
      </c>
    </row>
    <row r="1366" spans="1:16" ht="31.5" hidden="1" outlineLevel="1" x14ac:dyDescent="0.25">
      <c r="A1366" s="99">
        <f t="shared" ref="A1366:E1381" si="186">A696</f>
        <v>1.1599999999999999</v>
      </c>
      <c r="B1366" s="100" t="str">
        <f t="shared" si="186"/>
        <v>Oxygen measurement must be introduced at APH inlet and after ID fan outlet  for unit 1 to 7</v>
      </c>
      <c r="C1366" s="99" t="str">
        <f t="shared" si="186"/>
        <v>MERC/CAPEX/20102011/01755</v>
      </c>
      <c r="D1366" s="103">
        <f t="shared" si="186"/>
        <v>40507</v>
      </c>
      <c r="E1366" s="28">
        <f t="shared" si="186"/>
        <v>4.91</v>
      </c>
      <c r="F1366" s="95">
        <f t="shared" si="179"/>
        <v>3.543640452</v>
      </c>
      <c r="G1366" s="95">
        <f t="shared" si="180"/>
        <v>3.543640452</v>
      </c>
      <c r="H1366" s="95">
        <f t="shared" si="183"/>
        <v>0</v>
      </c>
      <c r="I1366" s="94">
        <f>'F4.2'!W23</f>
        <v>0</v>
      </c>
      <c r="J1366" s="94">
        <f>'F4.2'!AQ23</f>
        <v>0</v>
      </c>
      <c r="K1366" s="95"/>
      <c r="L1366" s="95"/>
      <c r="M1366" s="128">
        <f t="shared" si="184"/>
        <v>0</v>
      </c>
      <c r="N1366" s="95">
        <f t="shared" si="185"/>
        <v>0</v>
      </c>
      <c r="O1366" s="158">
        <f t="shared" si="181"/>
        <v>0</v>
      </c>
      <c r="P1366" s="159">
        <f t="shared" si="182"/>
        <v>0</v>
      </c>
    </row>
    <row r="1367" spans="1:16" ht="15.75" hidden="1" outlineLevel="1" x14ac:dyDescent="0.25">
      <c r="A1367" s="99">
        <f t="shared" si="186"/>
        <v>0</v>
      </c>
      <c r="B1367" s="100" t="str">
        <f t="shared" si="186"/>
        <v>IDC</v>
      </c>
      <c r="C1367" s="99" t="str">
        <f t="shared" si="186"/>
        <v>MERC/CAPEX/20102011/01755</v>
      </c>
      <c r="D1367" s="103">
        <f t="shared" si="186"/>
        <v>40507</v>
      </c>
      <c r="E1367" s="28">
        <f t="shared" si="186"/>
        <v>10.09</v>
      </c>
      <c r="F1367" s="95">
        <f t="shared" si="179"/>
        <v>0</v>
      </c>
      <c r="G1367" s="95">
        <f t="shared" si="180"/>
        <v>0</v>
      </c>
      <c r="H1367" s="95">
        <f t="shared" si="183"/>
        <v>0</v>
      </c>
      <c r="I1367" s="94">
        <f>'F4.2'!W24</f>
        <v>0</v>
      </c>
      <c r="J1367" s="94">
        <f>'F4.2'!AQ24</f>
        <v>0</v>
      </c>
      <c r="K1367" s="95"/>
      <c r="L1367" s="95"/>
      <c r="M1367" s="128">
        <f t="shared" si="184"/>
        <v>0</v>
      </c>
      <c r="N1367" s="95">
        <f t="shared" si="185"/>
        <v>0</v>
      </c>
      <c r="O1367" s="158">
        <f t="shared" si="181"/>
        <v>0</v>
      </c>
      <c r="P1367" s="159">
        <f t="shared" si="182"/>
        <v>0</v>
      </c>
    </row>
    <row r="1368" spans="1:16" ht="15.75" hidden="1" outlineLevel="1" x14ac:dyDescent="0.25">
      <c r="A1368" s="106">
        <f t="shared" si="186"/>
        <v>2</v>
      </c>
      <c r="B1368" s="107" t="str">
        <f t="shared" si="186"/>
        <v>Input source Measurement</v>
      </c>
      <c r="C1368" s="25" t="str">
        <f t="shared" si="186"/>
        <v>MERC/CAPEX/20112012/00925</v>
      </c>
      <c r="D1368" s="139">
        <f t="shared" si="186"/>
        <v>40730</v>
      </c>
      <c r="E1368" s="27">
        <f t="shared" si="186"/>
        <v>20.990099999999998</v>
      </c>
      <c r="F1368" s="94">
        <f t="shared" si="179"/>
        <v>0</v>
      </c>
      <c r="G1368" s="94">
        <f t="shared" si="180"/>
        <v>0</v>
      </c>
      <c r="H1368" s="94">
        <f t="shared" si="183"/>
        <v>0</v>
      </c>
      <c r="I1368" s="94">
        <f>'F4.2'!W25</f>
        <v>0</v>
      </c>
      <c r="J1368" s="94">
        <f>'F4.2'!AQ25</f>
        <v>0</v>
      </c>
      <c r="K1368" s="94"/>
      <c r="L1368" s="94"/>
      <c r="M1368" s="94">
        <f t="shared" si="184"/>
        <v>0</v>
      </c>
      <c r="N1368" s="94">
        <f t="shared" si="185"/>
        <v>0</v>
      </c>
      <c r="O1368" s="158">
        <f t="shared" si="181"/>
        <v>0</v>
      </c>
      <c r="P1368" s="159">
        <f t="shared" si="182"/>
        <v>0</v>
      </c>
    </row>
    <row r="1369" spans="1:16" ht="47.25" hidden="1" outlineLevel="1" x14ac:dyDescent="0.25">
      <c r="A1369" s="99">
        <f t="shared" si="186"/>
        <v>2.1</v>
      </c>
      <c r="B1369" s="100" t="str">
        <f t="shared" si="186"/>
        <v>Installation of Guided wave radar type level indicators for all fuel oil tanks of unit-1 to 7 DTFA 15 tanks and MTFA 15 tanks (total 30 tanks)</v>
      </c>
      <c r="C1369" s="99" t="str">
        <f t="shared" si="186"/>
        <v>MERC/CAPEX/20112012/00925</v>
      </c>
      <c r="D1369" s="103">
        <f t="shared" si="186"/>
        <v>40730</v>
      </c>
      <c r="E1369" s="28">
        <f t="shared" si="186"/>
        <v>1.0398000000000001</v>
      </c>
      <c r="F1369" s="95">
        <f t="shared" si="179"/>
        <v>0.70700000000000007</v>
      </c>
      <c r="G1369" s="95">
        <f t="shared" si="180"/>
        <v>0.70700000000000007</v>
      </c>
      <c r="H1369" s="95">
        <f t="shared" si="183"/>
        <v>0</v>
      </c>
      <c r="I1369" s="94">
        <f>'F4.2'!W26</f>
        <v>0</v>
      </c>
      <c r="J1369" s="94">
        <f>'F4.2'!AQ26</f>
        <v>0</v>
      </c>
      <c r="K1369" s="95"/>
      <c r="L1369" s="95"/>
      <c r="M1369" s="128">
        <f t="shared" si="184"/>
        <v>0</v>
      </c>
      <c r="N1369" s="95">
        <f t="shared" si="185"/>
        <v>0</v>
      </c>
      <c r="O1369" s="158">
        <f t="shared" si="181"/>
        <v>0</v>
      </c>
      <c r="P1369" s="159">
        <f t="shared" si="182"/>
        <v>0</v>
      </c>
    </row>
    <row r="1370" spans="1:16" ht="31.5" hidden="1" outlineLevel="1" x14ac:dyDescent="0.25">
      <c r="A1370" s="99">
        <f t="shared" si="186"/>
        <v>2.2000000000000002</v>
      </c>
      <c r="B1370" s="100" t="str">
        <f t="shared" si="186"/>
        <v>Installation of mass based oil flow meters with provision for continuous digital transfer (20 transmitters)</v>
      </c>
      <c r="C1370" s="99" t="str">
        <f t="shared" si="186"/>
        <v>MERC/CAPEX/20112012/00925</v>
      </c>
      <c r="D1370" s="103">
        <f t="shared" si="186"/>
        <v>40730</v>
      </c>
      <c r="E1370" s="28">
        <f t="shared" si="186"/>
        <v>3.1379999999999999</v>
      </c>
      <c r="F1370" s="95">
        <f t="shared" si="179"/>
        <v>0</v>
      </c>
      <c r="G1370" s="95">
        <f t="shared" si="180"/>
        <v>0</v>
      </c>
      <c r="H1370" s="95">
        <f t="shared" si="183"/>
        <v>0</v>
      </c>
      <c r="I1370" s="94">
        <f>'F4.2'!W27</f>
        <v>0</v>
      </c>
      <c r="J1370" s="94">
        <f>'F4.2'!AQ27</f>
        <v>0</v>
      </c>
      <c r="K1370" s="95"/>
      <c r="L1370" s="95"/>
      <c r="M1370" s="128">
        <f t="shared" si="184"/>
        <v>0</v>
      </c>
      <c r="N1370" s="95">
        <f t="shared" si="185"/>
        <v>0</v>
      </c>
      <c r="O1370" s="158">
        <f t="shared" si="181"/>
        <v>0</v>
      </c>
      <c r="P1370" s="159">
        <f t="shared" si="182"/>
        <v>0</v>
      </c>
    </row>
    <row r="1371" spans="1:16" ht="31.5" hidden="1" outlineLevel="1" x14ac:dyDescent="0.25">
      <c r="A1371" s="99">
        <f t="shared" si="186"/>
        <v>2.2999999999999998</v>
      </c>
      <c r="B1371" s="100" t="str">
        <f t="shared" si="186"/>
        <v>Installation of 54 Nos. of ultrasonic type Flow measurement transmitters for water consumption monitoring</v>
      </c>
      <c r="C1371" s="99" t="str">
        <f t="shared" si="186"/>
        <v>MERC/CAPEX/20112012/00925</v>
      </c>
      <c r="D1371" s="103">
        <f t="shared" si="186"/>
        <v>40730</v>
      </c>
      <c r="E1371" s="28">
        <f t="shared" si="186"/>
        <v>3.0657000000000001</v>
      </c>
      <c r="F1371" s="95">
        <f t="shared" si="179"/>
        <v>1.7642598999999999</v>
      </c>
      <c r="G1371" s="95">
        <f t="shared" si="180"/>
        <v>1.7642598999999999</v>
      </c>
      <c r="H1371" s="95">
        <f t="shared" si="183"/>
        <v>0</v>
      </c>
      <c r="I1371" s="94">
        <f>'F4.2'!W28</f>
        <v>0</v>
      </c>
      <c r="J1371" s="94">
        <f>'F4.2'!AQ28</f>
        <v>0</v>
      </c>
      <c r="K1371" s="95"/>
      <c r="L1371" s="95"/>
      <c r="M1371" s="128">
        <f t="shared" si="184"/>
        <v>0</v>
      </c>
      <c r="N1371" s="95">
        <f t="shared" si="185"/>
        <v>0</v>
      </c>
      <c r="O1371" s="158">
        <f t="shared" si="181"/>
        <v>0</v>
      </c>
      <c r="P1371" s="159">
        <f t="shared" si="182"/>
        <v>0</v>
      </c>
    </row>
    <row r="1372" spans="1:16" ht="31.5" hidden="1" outlineLevel="1" x14ac:dyDescent="0.25">
      <c r="A1372" s="99">
        <f t="shared" si="186"/>
        <v>2.4</v>
      </c>
      <c r="B1372" s="100" t="str">
        <f t="shared" si="186"/>
        <v>Trivector Meters for Auxiliary power measurement of GT (7 Nos).</v>
      </c>
      <c r="C1372" s="29" t="str">
        <f t="shared" si="186"/>
        <v>MERC/CAPEX/20112012/00925</v>
      </c>
      <c r="D1372" s="68">
        <f t="shared" si="186"/>
        <v>40730</v>
      </c>
      <c r="E1372" s="28">
        <f t="shared" si="186"/>
        <v>2.1100000000000001E-2</v>
      </c>
      <c r="F1372" s="95">
        <f t="shared" si="179"/>
        <v>0</v>
      </c>
      <c r="G1372" s="95">
        <f t="shared" si="180"/>
        <v>0</v>
      </c>
      <c r="H1372" s="95">
        <f t="shared" si="183"/>
        <v>0</v>
      </c>
      <c r="I1372" s="94">
        <f>'F4.2'!W29</f>
        <v>0</v>
      </c>
      <c r="J1372" s="94">
        <f>'F4.2'!AQ29</f>
        <v>0</v>
      </c>
      <c r="K1372" s="95"/>
      <c r="L1372" s="95"/>
      <c r="M1372" s="128">
        <f t="shared" si="184"/>
        <v>0</v>
      </c>
      <c r="N1372" s="95">
        <f t="shared" si="185"/>
        <v>0</v>
      </c>
      <c r="O1372" s="158">
        <f t="shared" si="181"/>
        <v>0</v>
      </c>
      <c r="P1372" s="159">
        <f t="shared" si="182"/>
        <v>0</v>
      </c>
    </row>
    <row r="1373" spans="1:16" ht="31.5" hidden="1" outlineLevel="1" x14ac:dyDescent="0.25">
      <c r="A1373" s="99">
        <f t="shared" si="186"/>
        <v>2.5</v>
      </c>
      <c r="B1373" s="100" t="str">
        <f t="shared" si="186"/>
        <v>Standard Meters for Auxiliary power measurement for sp. Consumption of Auxiliary transformer, Limbs and auxiliaries.</v>
      </c>
      <c r="C1373" s="99" t="str">
        <f t="shared" si="186"/>
        <v>MERC/CAPEX/20112012/00925</v>
      </c>
      <c r="D1373" s="103">
        <f t="shared" si="186"/>
        <v>40730</v>
      </c>
      <c r="E1373" s="28">
        <f t="shared" si="186"/>
        <v>0.49540000000000001</v>
      </c>
      <c r="F1373" s="95">
        <f t="shared" si="179"/>
        <v>0.29783999999999999</v>
      </c>
      <c r="G1373" s="95">
        <f t="shared" si="180"/>
        <v>0.29783999999999999</v>
      </c>
      <c r="H1373" s="95">
        <f t="shared" si="183"/>
        <v>0</v>
      </c>
      <c r="I1373" s="94">
        <f>'F4.2'!W30</f>
        <v>0</v>
      </c>
      <c r="J1373" s="94">
        <f>'F4.2'!AQ30</f>
        <v>0</v>
      </c>
      <c r="K1373" s="95"/>
      <c r="L1373" s="95"/>
      <c r="M1373" s="128">
        <f t="shared" si="184"/>
        <v>0</v>
      </c>
      <c r="N1373" s="95">
        <f t="shared" si="185"/>
        <v>0</v>
      </c>
      <c r="O1373" s="158">
        <f t="shared" si="181"/>
        <v>0</v>
      </c>
      <c r="P1373" s="159">
        <f t="shared" si="182"/>
        <v>0</v>
      </c>
    </row>
    <row r="1374" spans="1:16" ht="15.75" hidden="1" outlineLevel="1" x14ac:dyDescent="0.25">
      <c r="A1374" s="99">
        <f t="shared" si="186"/>
        <v>2.6</v>
      </c>
      <c r="B1374" s="100" t="str">
        <f t="shared" si="186"/>
        <v>Belt weighers (28 Nos.)</v>
      </c>
      <c r="C1374" s="99" t="str">
        <f t="shared" si="186"/>
        <v>MERC/CAPEX/20112012/00925</v>
      </c>
      <c r="D1374" s="103">
        <f t="shared" si="186"/>
        <v>40730</v>
      </c>
      <c r="E1374" s="28">
        <f t="shared" si="186"/>
        <v>3.3195999999999999</v>
      </c>
      <c r="F1374" s="95">
        <f t="shared" si="179"/>
        <v>0</v>
      </c>
      <c r="G1374" s="95">
        <f t="shared" si="180"/>
        <v>0</v>
      </c>
      <c r="H1374" s="95">
        <f t="shared" si="183"/>
        <v>0</v>
      </c>
      <c r="I1374" s="94">
        <f>'F4.2'!W31</f>
        <v>0</v>
      </c>
      <c r="J1374" s="94">
        <f>'F4.2'!AQ31</f>
        <v>0</v>
      </c>
      <c r="K1374" s="95"/>
      <c r="L1374" s="95"/>
      <c r="M1374" s="128">
        <f t="shared" si="184"/>
        <v>0</v>
      </c>
      <c r="N1374" s="95">
        <f t="shared" si="185"/>
        <v>0</v>
      </c>
      <c r="O1374" s="158">
        <f t="shared" si="181"/>
        <v>0</v>
      </c>
      <c r="P1374" s="159">
        <f t="shared" si="182"/>
        <v>0</v>
      </c>
    </row>
    <row r="1375" spans="1:16" ht="15.75" hidden="1" outlineLevel="1" x14ac:dyDescent="0.25">
      <c r="A1375" s="99">
        <f t="shared" si="186"/>
        <v>2.7</v>
      </c>
      <c r="B1375" s="100" t="str">
        <f t="shared" si="186"/>
        <v>In motion weigh bridge (10 Nos).</v>
      </c>
      <c r="C1375" s="99" t="str">
        <f t="shared" si="186"/>
        <v>MERC/CAPEX/20112012/00925</v>
      </c>
      <c r="D1375" s="103">
        <f t="shared" si="186"/>
        <v>40730</v>
      </c>
      <c r="E1375" s="28">
        <f t="shared" si="186"/>
        <v>4.5396000000000001</v>
      </c>
      <c r="F1375" s="95">
        <f t="shared" si="179"/>
        <v>0.19084200000000001</v>
      </c>
      <c r="G1375" s="95">
        <f t="shared" si="180"/>
        <v>0.19084200000000001</v>
      </c>
      <c r="H1375" s="95">
        <f t="shared" si="183"/>
        <v>0</v>
      </c>
      <c r="I1375" s="94">
        <f>'F4.2'!W32</f>
        <v>0</v>
      </c>
      <c r="J1375" s="94">
        <f>'F4.2'!AQ32</f>
        <v>0</v>
      </c>
      <c r="K1375" s="95"/>
      <c r="L1375" s="95"/>
      <c r="M1375" s="128">
        <f t="shared" si="184"/>
        <v>0</v>
      </c>
      <c r="N1375" s="95">
        <f t="shared" si="185"/>
        <v>0</v>
      </c>
      <c r="O1375" s="158">
        <f t="shared" si="181"/>
        <v>0</v>
      </c>
      <c r="P1375" s="159">
        <f t="shared" si="182"/>
        <v>0</v>
      </c>
    </row>
    <row r="1376" spans="1:16" ht="15.75" hidden="1" outlineLevel="1" x14ac:dyDescent="0.25">
      <c r="A1376" s="99">
        <f t="shared" si="186"/>
        <v>2.8</v>
      </c>
      <c r="B1376" s="100" t="str">
        <f t="shared" si="186"/>
        <v>Bunker level transmitters (50 Nos.)</v>
      </c>
      <c r="C1376" s="99" t="str">
        <f t="shared" si="186"/>
        <v>MERC/CAPEX/20112012/00925</v>
      </c>
      <c r="D1376" s="103">
        <f t="shared" si="186"/>
        <v>40730</v>
      </c>
      <c r="E1376" s="28">
        <f t="shared" si="186"/>
        <v>2.5285000000000002</v>
      </c>
      <c r="F1376" s="95">
        <f t="shared" si="179"/>
        <v>0</v>
      </c>
      <c r="G1376" s="95">
        <f t="shared" si="180"/>
        <v>0</v>
      </c>
      <c r="H1376" s="95">
        <f t="shared" si="183"/>
        <v>0</v>
      </c>
      <c r="I1376" s="94">
        <f>'F4.2'!W33</f>
        <v>0</v>
      </c>
      <c r="J1376" s="94">
        <f>'F4.2'!AQ33</f>
        <v>0</v>
      </c>
      <c r="K1376" s="95"/>
      <c r="L1376" s="95"/>
      <c r="M1376" s="128">
        <f t="shared" si="184"/>
        <v>0</v>
      </c>
      <c r="N1376" s="95">
        <f t="shared" si="185"/>
        <v>0</v>
      </c>
      <c r="O1376" s="158">
        <f t="shared" si="181"/>
        <v>0</v>
      </c>
      <c r="P1376" s="159">
        <f t="shared" si="182"/>
        <v>0</v>
      </c>
    </row>
    <row r="1377" spans="1:16" ht="15.75" hidden="1" outlineLevel="1" x14ac:dyDescent="0.25">
      <c r="A1377" s="99">
        <f t="shared" si="186"/>
        <v>2.9</v>
      </c>
      <c r="B1377" s="100" t="str">
        <f t="shared" si="186"/>
        <v>Flap Gate sensors (120 Nos.)</v>
      </c>
      <c r="C1377" s="99" t="str">
        <f t="shared" si="186"/>
        <v>MERC/CAPEX/20112012/00925</v>
      </c>
      <c r="D1377" s="103">
        <f t="shared" si="186"/>
        <v>40730</v>
      </c>
      <c r="E1377" s="28">
        <f t="shared" si="186"/>
        <v>0.1225</v>
      </c>
      <c r="F1377" s="95">
        <f t="shared" si="179"/>
        <v>0</v>
      </c>
      <c r="G1377" s="95">
        <f t="shared" si="180"/>
        <v>0</v>
      </c>
      <c r="H1377" s="95">
        <f t="shared" si="183"/>
        <v>0</v>
      </c>
      <c r="I1377" s="94">
        <f>'F4.2'!W34</f>
        <v>0</v>
      </c>
      <c r="J1377" s="94">
        <f>'F4.2'!AQ34</f>
        <v>0</v>
      </c>
      <c r="K1377" s="95"/>
      <c r="L1377" s="95"/>
      <c r="M1377" s="128">
        <f t="shared" si="184"/>
        <v>0</v>
      </c>
      <c r="N1377" s="95">
        <f t="shared" si="185"/>
        <v>0</v>
      </c>
      <c r="O1377" s="158">
        <f t="shared" si="181"/>
        <v>0</v>
      </c>
      <c r="P1377" s="159">
        <f t="shared" si="182"/>
        <v>0</v>
      </c>
    </row>
    <row r="1378" spans="1:16" ht="15.75" hidden="1" outlineLevel="1" x14ac:dyDescent="0.25">
      <c r="A1378" s="99" t="str">
        <f t="shared" si="186"/>
        <v>2.10</v>
      </c>
      <c r="B1378" s="100" t="str">
        <f t="shared" si="186"/>
        <v>PLC (20 Nos)</v>
      </c>
      <c r="C1378" s="99" t="str">
        <f t="shared" si="186"/>
        <v>MERC/CAPEX/20112012/00925</v>
      </c>
      <c r="D1378" s="103">
        <f t="shared" si="186"/>
        <v>40730</v>
      </c>
      <c r="E1378" s="28">
        <f t="shared" si="186"/>
        <v>0.5333</v>
      </c>
      <c r="F1378" s="95">
        <f t="shared" si="179"/>
        <v>0</v>
      </c>
      <c r="G1378" s="95">
        <f t="shared" si="180"/>
        <v>0</v>
      </c>
      <c r="H1378" s="95">
        <f t="shared" si="183"/>
        <v>0</v>
      </c>
      <c r="I1378" s="94">
        <f>'F4.2'!W35</f>
        <v>0</v>
      </c>
      <c r="J1378" s="94">
        <f>'F4.2'!AQ35</f>
        <v>0</v>
      </c>
      <c r="K1378" s="95"/>
      <c r="L1378" s="95"/>
      <c r="M1378" s="128">
        <f t="shared" si="184"/>
        <v>0</v>
      </c>
      <c r="N1378" s="95">
        <f t="shared" si="185"/>
        <v>0</v>
      </c>
      <c r="O1378" s="158">
        <f t="shared" si="181"/>
        <v>0</v>
      </c>
      <c r="P1378" s="159">
        <f t="shared" si="182"/>
        <v>0</v>
      </c>
    </row>
    <row r="1379" spans="1:16" ht="15.75" hidden="1" outlineLevel="1" x14ac:dyDescent="0.25">
      <c r="A1379" s="99">
        <f t="shared" si="186"/>
        <v>2.11</v>
      </c>
      <c r="B1379" s="100" t="str">
        <f t="shared" si="186"/>
        <v>Cables (20,000 meters estimated)</v>
      </c>
      <c r="C1379" s="99" t="str">
        <f t="shared" si="186"/>
        <v>MERC/CAPEX/20112012/00925</v>
      </c>
      <c r="D1379" s="103">
        <f t="shared" si="186"/>
        <v>40730</v>
      </c>
      <c r="E1379" s="28">
        <f t="shared" si="186"/>
        <v>1.0216000000000001</v>
      </c>
      <c r="F1379" s="95">
        <f t="shared" si="179"/>
        <v>0</v>
      </c>
      <c r="G1379" s="95">
        <f t="shared" si="180"/>
        <v>0</v>
      </c>
      <c r="H1379" s="95">
        <f t="shared" si="183"/>
        <v>0</v>
      </c>
      <c r="I1379" s="94">
        <f>'F4.2'!W36</f>
        <v>0</v>
      </c>
      <c r="J1379" s="94">
        <f>'F4.2'!AQ36</f>
        <v>0</v>
      </c>
      <c r="K1379" s="95"/>
      <c r="L1379" s="95"/>
      <c r="M1379" s="128">
        <f t="shared" si="184"/>
        <v>0</v>
      </c>
      <c r="N1379" s="95">
        <f t="shared" si="185"/>
        <v>0</v>
      </c>
      <c r="O1379" s="158">
        <f t="shared" si="181"/>
        <v>0</v>
      </c>
      <c r="P1379" s="159">
        <f t="shared" si="182"/>
        <v>0</v>
      </c>
    </row>
    <row r="1380" spans="1:16" ht="15.75" hidden="1" outlineLevel="1" x14ac:dyDescent="0.25">
      <c r="A1380" s="99">
        <f t="shared" si="186"/>
        <v>0</v>
      </c>
      <c r="B1380" s="100" t="str">
        <f t="shared" si="186"/>
        <v>IDC</v>
      </c>
      <c r="C1380" s="99" t="str">
        <f t="shared" si="186"/>
        <v>MERC/CAPEX/20112012/00925</v>
      </c>
      <c r="D1380" s="103">
        <f t="shared" si="186"/>
        <v>40730</v>
      </c>
      <c r="E1380" s="28">
        <f t="shared" si="186"/>
        <v>1.165</v>
      </c>
      <c r="F1380" s="95">
        <f t="shared" si="179"/>
        <v>0</v>
      </c>
      <c r="G1380" s="95">
        <f t="shared" si="180"/>
        <v>0</v>
      </c>
      <c r="H1380" s="95">
        <f t="shared" si="183"/>
        <v>0</v>
      </c>
      <c r="I1380" s="94">
        <f>'F4.2'!W37</f>
        <v>0</v>
      </c>
      <c r="J1380" s="94">
        <f>'F4.2'!AQ37</f>
        <v>0</v>
      </c>
      <c r="K1380" s="95"/>
      <c r="L1380" s="95"/>
      <c r="M1380" s="128">
        <f t="shared" si="184"/>
        <v>0</v>
      </c>
      <c r="N1380" s="95">
        <f t="shared" si="185"/>
        <v>0</v>
      </c>
      <c r="O1380" s="158">
        <f t="shared" si="181"/>
        <v>0</v>
      </c>
      <c r="P1380" s="159">
        <f t="shared" si="182"/>
        <v>0</v>
      </c>
    </row>
    <row r="1381" spans="1:16" ht="15.75" hidden="1" outlineLevel="1" x14ac:dyDescent="0.25">
      <c r="A1381" s="238">
        <f t="shared" si="186"/>
        <v>3</v>
      </c>
      <c r="B1381" s="239" t="str">
        <f t="shared" si="186"/>
        <v>ESP Restoration/Refurbishment</v>
      </c>
      <c r="C1381" s="106" t="str">
        <f t="shared" si="186"/>
        <v>MERC/CAPEX/20112012/00939</v>
      </c>
      <c r="D1381" s="147">
        <f t="shared" si="186"/>
        <v>40731</v>
      </c>
      <c r="E1381" s="27">
        <f t="shared" si="186"/>
        <v>53.989999999999995</v>
      </c>
      <c r="F1381" s="94">
        <f t="shared" si="179"/>
        <v>0</v>
      </c>
      <c r="G1381" s="94">
        <f t="shared" si="180"/>
        <v>0</v>
      </c>
      <c r="H1381" s="94">
        <f t="shared" si="183"/>
        <v>0</v>
      </c>
      <c r="I1381" s="94">
        <f>'F4.2'!W38</f>
        <v>0</v>
      </c>
      <c r="J1381" s="94">
        <f>'F4.2'!AQ38</f>
        <v>0</v>
      </c>
      <c r="K1381" s="94"/>
      <c r="L1381" s="94"/>
      <c r="M1381" s="94">
        <f t="shared" si="184"/>
        <v>0</v>
      </c>
      <c r="N1381" s="94">
        <f t="shared" si="185"/>
        <v>0</v>
      </c>
      <c r="O1381" s="158">
        <f t="shared" si="181"/>
        <v>0</v>
      </c>
      <c r="P1381" s="159">
        <f t="shared" si="182"/>
        <v>0</v>
      </c>
    </row>
    <row r="1382" spans="1:16" ht="31.5" hidden="1" outlineLevel="1" x14ac:dyDescent="0.25">
      <c r="A1382" s="252">
        <f t="shared" ref="A1382:E1397" si="187">A712</f>
        <v>3.1</v>
      </c>
      <c r="B1382" s="253" t="str">
        <f t="shared" si="187"/>
        <v xml:space="preserve">Replacement of all emitting coils and collecting plates of U#5 ESP of all four pass of field 2nd, 3rd &amp; 4th </v>
      </c>
      <c r="C1382" s="99" t="str">
        <f t="shared" si="187"/>
        <v>MERC/CAPEX/20112012/00939</v>
      </c>
      <c r="D1382" s="103">
        <f t="shared" si="187"/>
        <v>40731</v>
      </c>
      <c r="E1382" s="28">
        <f t="shared" si="187"/>
        <v>11.7</v>
      </c>
      <c r="F1382" s="95">
        <f t="shared" si="179"/>
        <v>8.6202149769999998</v>
      </c>
      <c r="G1382" s="95">
        <f t="shared" si="180"/>
        <v>8.6202149769999998</v>
      </c>
      <c r="H1382" s="95">
        <f t="shared" si="183"/>
        <v>0</v>
      </c>
      <c r="I1382" s="94">
        <f>'F4.2'!W39</f>
        <v>0</v>
      </c>
      <c r="J1382" s="94">
        <f>'F4.2'!AQ39</f>
        <v>0</v>
      </c>
      <c r="K1382" s="95"/>
      <c r="L1382" s="95"/>
      <c r="M1382" s="128">
        <f t="shared" si="184"/>
        <v>0</v>
      </c>
      <c r="N1382" s="95">
        <f t="shared" si="185"/>
        <v>0</v>
      </c>
      <c r="O1382" s="158">
        <f t="shared" si="181"/>
        <v>0</v>
      </c>
      <c r="P1382" s="159">
        <f t="shared" si="182"/>
        <v>0</v>
      </c>
    </row>
    <row r="1383" spans="1:16" ht="31.5" hidden="1" outlineLevel="1" x14ac:dyDescent="0.25">
      <c r="A1383" s="252">
        <f t="shared" si="187"/>
        <v>3.2</v>
      </c>
      <c r="B1383" s="253" t="str">
        <f t="shared" si="187"/>
        <v>Replacement of all emitting coils and collecting plates of all four pass of field 1 to 4, U#6 ESP</v>
      </c>
      <c r="C1383" s="99" t="str">
        <f t="shared" si="187"/>
        <v>MERC/CAPEX/20112012/00939</v>
      </c>
      <c r="D1383" s="103">
        <f t="shared" si="187"/>
        <v>40731</v>
      </c>
      <c r="E1383" s="28">
        <f t="shared" si="187"/>
        <v>15.6</v>
      </c>
      <c r="F1383" s="95">
        <f t="shared" si="179"/>
        <v>6.5552518650000007</v>
      </c>
      <c r="G1383" s="95">
        <f t="shared" si="180"/>
        <v>6.5552518650000007</v>
      </c>
      <c r="H1383" s="95">
        <f t="shared" si="183"/>
        <v>0</v>
      </c>
      <c r="I1383" s="94">
        <f>'F4.2'!W40</f>
        <v>0</v>
      </c>
      <c r="J1383" s="94">
        <f>'F4.2'!AQ40</f>
        <v>0</v>
      </c>
      <c r="K1383" s="95"/>
      <c r="L1383" s="95"/>
      <c r="M1383" s="128">
        <f t="shared" si="184"/>
        <v>0</v>
      </c>
      <c r="N1383" s="95">
        <f t="shared" si="185"/>
        <v>0</v>
      </c>
      <c r="O1383" s="158">
        <f t="shared" si="181"/>
        <v>0</v>
      </c>
      <c r="P1383" s="159">
        <f t="shared" si="182"/>
        <v>0</v>
      </c>
    </row>
    <row r="1384" spans="1:16" ht="31.5" hidden="1" outlineLevel="1" x14ac:dyDescent="0.25">
      <c r="A1384" s="252">
        <f t="shared" si="187"/>
        <v>3.3</v>
      </c>
      <c r="B1384" s="253" t="str">
        <f t="shared" si="187"/>
        <v xml:space="preserve">Replacement of all emitting coils and collecting plates of all four pass of field 1 to 4, U#7 ESP </v>
      </c>
      <c r="C1384" s="99" t="str">
        <f t="shared" si="187"/>
        <v>MERC/CAPEX/20112012/00939</v>
      </c>
      <c r="D1384" s="103">
        <f t="shared" si="187"/>
        <v>40731</v>
      </c>
      <c r="E1384" s="28">
        <f t="shared" si="187"/>
        <v>16.02</v>
      </c>
      <c r="F1384" s="95">
        <f t="shared" si="179"/>
        <v>5.1898557250000001</v>
      </c>
      <c r="G1384" s="95">
        <f t="shared" si="180"/>
        <v>5.0852789210000005</v>
      </c>
      <c r="H1384" s="95">
        <f t="shared" si="183"/>
        <v>0.10457680399999969</v>
      </c>
      <c r="I1384" s="94">
        <f>'F4.2'!W41</f>
        <v>0</v>
      </c>
      <c r="J1384" s="94">
        <f>'F4.2'!AQ41</f>
        <v>0</v>
      </c>
      <c r="K1384" s="95"/>
      <c r="L1384" s="95"/>
      <c r="M1384" s="128">
        <f t="shared" si="184"/>
        <v>0</v>
      </c>
      <c r="N1384" s="95">
        <f t="shared" si="185"/>
        <v>0.10457680399999969</v>
      </c>
      <c r="O1384" s="158">
        <f t="shared" si="181"/>
        <v>0</v>
      </c>
      <c r="P1384" s="159">
        <f t="shared" si="182"/>
        <v>0</v>
      </c>
    </row>
    <row r="1385" spans="1:16" ht="31.5" hidden="1" outlineLevel="1" x14ac:dyDescent="0.25">
      <c r="A1385" s="252">
        <f t="shared" si="187"/>
        <v>3.4</v>
      </c>
      <c r="B1385" s="253" t="str">
        <f t="shared" si="187"/>
        <v>Ash evacuation system on existing dummy hoppers of Flue gas duct from APH outlet to ESP inlet of U#5 &amp; 6.</v>
      </c>
      <c r="C1385" s="99" t="str">
        <f t="shared" si="187"/>
        <v>MERC/CAPEX/20112012/00939</v>
      </c>
      <c r="D1385" s="103">
        <f t="shared" si="187"/>
        <v>40731</v>
      </c>
      <c r="E1385" s="28">
        <f t="shared" si="187"/>
        <v>0.95</v>
      </c>
      <c r="F1385" s="95">
        <f t="shared" si="179"/>
        <v>0.92199359999999997</v>
      </c>
      <c r="G1385" s="95">
        <f t="shared" si="180"/>
        <v>0.92199359999999997</v>
      </c>
      <c r="H1385" s="95">
        <f t="shared" si="183"/>
        <v>0</v>
      </c>
      <c r="I1385" s="94">
        <f>'F4.2'!W42</f>
        <v>0</v>
      </c>
      <c r="J1385" s="94">
        <f>'F4.2'!AQ42</f>
        <v>0</v>
      </c>
      <c r="K1385" s="95"/>
      <c r="L1385" s="95"/>
      <c r="M1385" s="128">
        <f t="shared" si="184"/>
        <v>0</v>
      </c>
      <c r="N1385" s="95">
        <f t="shared" si="185"/>
        <v>0</v>
      </c>
      <c r="O1385" s="158">
        <f t="shared" si="181"/>
        <v>0</v>
      </c>
      <c r="P1385" s="159">
        <f t="shared" si="182"/>
        <v>0</v>
      </c>
    </row>
    <row r="1386" spans="1:16" ht="15.75" hidden="1" outlineLevel="1" x14ac:dyDescent="0.25">
      <c r="A1386" s="252">
        <f t="shared" si="187"/>
        <v>0</v>
      </c>
      <c r="B1386" s="253" t="str">
        <f t="shared" si="187"/>
        <v>IDC</v>
      </c>
      <c r="C1386" s="99" t="str">
        <f t="shared" si="187"/>
        <v>MERC/CAPEX/20112012/00939</v>
      </c>
      <c r="D1386" s="103">
        <f t="shared" si="187"/>
        <v>40731</v>
      </c>
      <c r="E1386" s="28">
        <f t="shared" si="187"/>
        <v>9.7200000000000006</v>
      </c>
      <c r="F1386" s="95">
        <f t="shared" si="179"/>
        <v>3.8649799999999998E-2</v>
      </c>
      <c r="G1386" s="95">
        <f t="shared" si="180"/>
        <v>3.8649799999999998E-2</v>
      </c>
      <c r="H1386" s="95">
        <f t="shared" si="183"/>
        <v>0</v>
      </c>
      <c r="I1386" s="94">
        <f>'F4.2'!W43</f>
        <v>0</v>
      </c>
      <c r="J1386" s="94">
        <f>'F4.2'!AQ43</f>
        <v>0</v>
      </c>
      <c r="K1386" s="95"/>
      <c r="L1386" s="95"/>
      <c r="M1386" s="128">
        <f t="shared" si="184"/>
        <v>0</v>
      </c>
      <c r="N1386" s="95">
        <f t="shared" si="185"/>
        <v>0</v>
      </c>
      <c r="O1386" s="158">
        <f t="shared" si="181"/>
        <v>0</v>
      </c>
      <c r="P1386" s="159">
        <f t="shared" si="182"/>
        <v>0</v>
      </c>
    </row>
    <row r="1387" spans="1:16" ht="15.75" hidden="1" outlineLevel="1" x14ac:dyDescent="0.25">
      <c r="A1387" s="25">
        <f t="shared" si="187"/>
        <v>4</v>
      </c>
      <c r="B1387" s="26" t="str">
        <f t="shared" si="187"/>
        <v>Control &amp; Instrumentation up-gradation of CSTPS Unit 5 &amp; 6</v>
      </c>
      <c r="C1387" s="25" t="str">
        <f t="shared" si="187"/>
        <v>MERC/CAPEX/20112012/01908</v>
      </c>
      <c r="D1387" s="139">
        <f t="shared" si="187"/>
        <v>40850</v>
      </c>
      <c r="E1387" s="27">
        <f t="shared" si="187"/>
        <v>57.7</v>
      </c>
      <c r="F1387" s="94">
        <f t="shared" si="179"/>
        <v>0</v>
      </c>
      <c r="G1387" s="94">
        <f t="shared" si="180"/>
        <v>0</v>
      </c>
      <c r="H1387" s="94">
        <f t="shared" si="183"/>
        <v>0</v>
      </c>
      <c r="I1387" s="94">
        <f>'F4.2'!W44</f>
        <v>0</v>
      </c>
      <c r="J1387" s="94">
        <f>'F4.2'!AQ44</f>
        <v>0</v>
      </c>
      <c r="K1387" s="94"/>
      <c r="L1387" s="94"/>
      <c r="M1387" s="94">
        <f t="shared" si="184"/>
        <v>0</v>
      </c>
      <c r="N1387" s="94">
        <f t="shared" si="185"/>
        <v>0</v>
      </c>
      <c r="O1387" s="158">
        <f t="shared" si="181"/>
        <v>0</v>
      </c>
      <c r="P1387" s="159">
        <f t="shared" si="182"/>
        <v>0</v>
      </c>
    </row>
    <row r="1388" spans="1:16" ht="15.75" hidden="1" outlineLevel="1" x14ac:dyDescent="0.25">
      <c r="A1388" s="29">
        <f t="shared" si="187"/>
        <v>4.0999999999999996</v>
      </c>
      <c r="B1388" s="65" t="str">
        <f t="shared" si="187"/>
        <v>Control &amp; Instrumentation up-gradation of CSTPS Unit 5</v>
      </c>
      <c r="C1388" s="29" t="str">
        <f t="shared" si="187"/>
        <v>MERC/CAPEX/20112012/01908</v>
      </c>
      <c r="D1388" s="68">
        <f t="shared" si="187"/>
        <v>40850</v>
      </c>
      <c r="E1388" s="28">
        <f t="shared" si="187"/>
        <v>26.1</v>
      </c>
      <c r="F1388" s="95">
        <f t="shared" si="179"/>
        <v>0</v>
      </c>
      <c r="G1388" s="95">
        <f t="shared" si="180"/>
        <v>0</v>
      </c>
      <c r="H1388" s="95">
        <f t="shared" si="183"/>
        <v>0</v>
      </c>
      <c r="I1388" s="94">
        <f>'F4.2'!W45</f>
        <v>0</v>
      </c>
      <c r="J1388" s="94">
        <f>'F4.2'!AQ45</f>
        <v>0</v>
      </c>
      <c r="K1388" s="95"/>
      <c r="L1388" s="95"/>
      <c r="M1388" s="128">
        <f t="shared" si="184"/>
        <v>0</v>
      </c>
      <c r="N1388" s="95">
        <f t="shared" si="185"/>
        <v>0</v>
      </c>
      <c r="O1388" s="158">
        <f t="shared" si="181"/>
        <v>0</v>
      </c>
      <c r="P1388" s="159">
        <f t="shared" si="182"/>
        <v>0</v>
      </c>
    </row>
    <row r="1389" spans="1:16" ht="15.75" hidden="1" outlineLevel="1" x14ac:dyDescent="0.25">
      <c r="A1389" s="29">
        <f t="shared" si="187"/>
        <v>4.2</v>
      </c>
      <c r="B1389" s="65" t="str">
        <f t="shared" si="187"/>
        <v>Control &amp; Instrumentation up-gradation of CSTPS Unit 6</v>
      </c>
      <c r="C1389" s="29" t="str">
        <f t="shared" si="187"/>
        <v>MERC/CAPEX/20112012/01908</v>
      </c>
      <c r="D1389" s="68">
        <f t="shared" si="187"/>
        <v>40850</v>
      </c>
      <c r="E1389" s="28">
        <f t="shared" si="187"/>
        <v>26.1</v>
      </c>
      <c r="F1389" s="95">
        <f t="shared" si="179"/>
        <v>0</v>
      </c>
      <c r="G1389" s="95">
        <f t="shared" si="180"/>
        <v>0</v>
      </c>
      <c r="H1389" s="95">
        <f t="shared" si="183"/>
        <v>0</v>
      </c>
      <c r="I1389" s="94">
        <f>'F4.2'!W46</f>
        <v>26.1</v>
      </c>
      <c r="J1389" s="94">
        <f>'F4.2'!AQ46</f>
        <v>26.1</v>
      </c>
      <c r="K1389" s="95"/>
      <c r="L1389" s="95"/>
      <c r="M1389" s="128">
        <f t="shared" si="184"/>
        <v>26.1</v>
      </c>
      <c r="N1389" s="95">
        <f t="shared" si="185"/>
        <v>0</v>
      </c>
      <c r="O1389" s="158">
        <f t="shared" si="181"/>
        <v>26.1</v>
      </c>
      <c r="P1389" s="159">
        <f t="shared" si="182"/>
        <v>0</v>
      </c>
    </row>
    <row r="1390" spans="1:16" ht="15.75" hidden="1" outlineLevel="1" x14ac:dyDescent="0.25">
      <c r="A1390" s="252">
        <f t="shared" si="187"/>
        <v>0</v>
      </c>
      <c r="B1390" s="253" t="str">
        <f t="shared" si="187"/>
        <v>IDC</v>
      </c>
      <c r="C1390" s="99" t="str">
        <f t="shared" si="187"/>
        <v>MERC/CAPEX/20112012/01908</v>
      </c>
      <c r="D1390" s="103">
        <f t="shared" si="187"/>
        <v>40850</v>
      </c>
      <c r="E1390" s="28">
        <f t="shared" si="187"/>
        <v>5.5</v>
      </c>
      <c r="F1390" s="95">
        <f t="shared" si="179"/>
        <v>0</v>
      </c>
      <c r="G1390" s="95">
        <f t="shared" si="180"/>
        <v>0</v>
      </c>
      <c r="H1390" s="95">
        <f t="shared" si="183"/>
        <v>0</v>
      </c>
      <c r="I1390" s="94">
        <f>'F4.2'!W47</f>
        <v>0</v>
      </c>
      <c r="J1390" s="94">
        <f>'F4.2'!AQ47</f>
        <v>0</v>
      </c>
      <c r="K1390" s="95"/>
      <c r="L1390" s="95"/>
      <c r="M1390" s="128">
        <f t="shared" si="184"/>
        <v>0</v>
      </c>
      <c r="N1390" s="95">
        <f t="shared" si="185"/>
        <v>0</v>
      </c>
      <c r="O1390" s="158">
        <f t="shared" si="181"/>
        <v>0</v>
      </c>
      <c r="P1390" s="159">
        <f t="shared" si="182"/>
        <v>0</v>
      </c>
    </row>
    <row r="1391" spans="1:16" ht="31.5" hidden="1" outlineLevel="1" x14ac:dyDescent="0.25">
      <c r="A1391" s="106">
        <f t="shared" si="187"/>
        <v>5</v>
      </c>
      <c r="B1391" s="107" t="str">
        <f t="shared" si="187"/>
        <v>Alternate water supply Scheme for Chandrapur T.P.S as a crisis management scheme</v>
      </c>
      <c r="C1391" s="106" t="str">
        <f t="shared" si="187"/>
        <v>MERC/CAPEX/20112012/02443</v>
      </c>
      <c r="D1391" s="147">
        <f t="shared" si="187"/>
        <v>40911</v>
      </c>
      <c r="E1391" s="27">
        <f t="shared" si="187"/>
        <v>229.4</v>
      </c>
      <c r="F1391" s="94">
        <f t="shared" si="179"/>
        <v>0</v>
      </c>
      <c r="G1391" s="94">
        <f t="shared" si="180"/>
        <v>0</v>
      </c>
      <c r="H1391" s="94">
        <f t="shared" si="183"/>
        <v>0</v>
      </c>
      <c r="I1391" s="94">
        <f>'F4.2'!W48</f>
        <v>0</v>
      </c>
      <c r="J1391" s="94">
        <f>'F4.2'!AQ48</f>
        <v>0</v>
      </c>
      <c r="K1391" s="94"/>
      <c r="L1391" s="94"/>
      <c r="M1391" s="94">
        <f t="shared" si="184"/>
        <v>0</v>
      </c>
      <c r="N1391" s="94">
        <f t="shared" si="185"/>
        <v>0</v>
      </c>
      <c r="O1391" s="158">
        <f t="shared" si="181"/>
        <v>0</v>
      </c>
      <c r="P1391" s="159">
        <f t="shared" si="182"/>
        <v>0</v>
      </c>
    </row>
    <row r="1392" spans="1:16" ht="31.5" hidden="1" outlineLevel="1" x14ac:dyDescent="0.25">
      <c r="A1392" s="99">
        <f t="shared" si="187"/>
        <v>5.0999999999999996</v>
      </c>
      <c r="B1392" s="100" t="str">
        <f t="shared" si="187"/>
        <v>Alternate water supply Scheme for Chandrapur T.P.S as a crisis management scheme</v>
      </c>
      <c r="C1392" s="99" t="str">
        <f t="shared" si="187"/>
        <v>MERC/CAPEX/20112012/02443</v>
      </c>
      <c r="D1392" s="103">
        <f t="shared" si="187"/>
        <v>40911</v>
      </c>
      <c r="E1392" s="28">
        <f t="shared" si="187"/>
        <v>229.4</v>
      </c>
      <c r="F1392" s="95">
        <f t="shared" si="179"/>
        <v>0</v>
      </c>
      <c r="G1392" s="95">
        <f t="shared" si="180"/>
        <v>0</v>
      </c>
      <c r="H1392" s="95">
        <f t="shared" si="183"/>
        <v>0</v>
      </c>
      <c r="I1392" s="94">
        <f>'F4.2'!W49</f>
        <v>0</v>
      </c>
      <c r="J1392" s="94">
        <f>'F4.2'!AQ49</f>
        <v>0</v>
      </c>
      <c r="K1392" s="95"/>
      <c r="L1392" s="95"/>
      <c r="M1392" s="128">
        <f t="shared" si="184"/>
        <v>0</v>
      </c>
      <c r="N1392" s="95">
        <f t="shared" si="185"/>
        <v>0</v>
      </c>
      <c r="O1392" s="158">
        <f t="shared" si="181"/>
        <v>0</v>
      </c>
      <c r="P1392" s="159">
        <f t="shared" si="182"/>
        <v>0</v>
      </c>
    </row>
    <row r="1393" spans="1:16" ht="63" hidden="1" outlineLevel="1" x14ac:dyDescent="0.25">
      <c r="A1393" s="25">
        <f t="shared" si="187"/>
        <v>6</v>
      </c>
      <c r="B1393" s="26" t="str">
        <f t="shared" si="187"/>
        <v>Complete Track Renovation (CTR) work of rail track from Chandrapur Vivekanand Nagar railway stations to exchange yard and bulb line of BOBR at CSTPS siding maintained by railway authority</v>
      </c>
      <c r="C1393" s="25" t="str">
        <f t="shared" si="187"/>
        <v>MERC/CAPEX/20122013/00818</v>
      </c>
      <c r="D1393" s="139">
        <f t="shared" si="187"/>
        <v>41100</v>
      </c>
      <c r="E1393" s="27">
        <f t="shared" si="187"/>
        <v>16.77</v>
      </c>
      <c r="F1393" s="94">
        <f t="shared" si="179"/>
        <v>0</v>
      </c>
      <c r="G1393" s="94">
        <f t="shared" si="180"/>
        <v>0</v>
      </c>
      <c r="H1393" s="94">
        <f t="shared" si="183"/>
        <v>0</v>
      </c>
      <c r="I1393" s="94">
        <f>'F4.2'!W50</f>
        <v>0</v>
      </c>
      <c r="J1393" s="94">
        <f>'F4.2'!AQ50</f>
        <v>0</v>
      </c>
      <c r="K1393" s="94"/>
      <c r="L1393" s="94"/>
      <c r="M1393" s="94">
        <f t="shared" si="184"/>
        <v>0</v>
      </c>
      <c r="N1393" s="94">
        <f t="shared" si="185"/>
        <v>0</v>
      </c>
      <c r="O1393" s="158">
        <f t="shared" si="181"/>
        <v>0</v>
      </c>
      <c r="P1393" s="159">
        <f t="shared" si="182"/>
        <v>0</v>
      </c>
    </row>
    <row r="1394" spans="1:16" ht="63" hidden="1" outlineLevel="1" x14ac:dyDescent="0.25">
      <c r="A1394" s="29">
        <f t="shared" si="187"/>
        <v>6.1</v>
      </c>
      <c r="B1394" s="65" t="str">
        <f t="shared" si="187"/>
        <v>Complete Track Renovation (CTR) work of rail track from Chandrapur Vivekanand Nagar railway stations to exchange yard and bulb line of BOBR at CSTPS siding maintained by railway authority</v>
      </c>
      <c r="C1394" s="29" t="str">
        <f t="shared" si="187"/>
        <v>MERC/CAPEX/20122013/00818</v>
      </c>
      <c r="D1394" s="68">
        <f t="shared" si="187"/>
        <v>41100</v>
      </c>
      <c r="E1394" s="28">
        <f t="shared" si="187"/>
        <v>16.77</v>
      </c>
      <c r="F1394" s="95">
        <f t="shared" si="179"/>
        <v>5.4266784059999997</v>
      </c>
      <c r="G1394" s="95">
        <f t="shared" si="180"/>
        <v>4.0159468</v>
      </c>
      <c r="H1394" s="95">
        <f t="shared" si="183"/>
        <v>1.4107316059999997</v>
      </c>
      <c r="I1394" s="94">
        <f>'F4.2'!W51</f>
        <v>0</v>
      </c>
      <c r="J1394" s="94">
        <f>'F4.2'!AQ51</f>
        <v>0</v>
      </c>
      <c r="K1394" s="95"/>
      <c r="L1394" s="95"/>
      <c r="M1394" s="128">
        <f t="shared" si="184"/>
        <v>0</v>
      </c>
      <c r="N1394" s="95">
        <f t="shared" si="185"/>
        <v>1.4107316059999997</v>
      </c>
      <c r="O1394" s="158">
        <f t="shared" si="181"/>
        <v>0</v>
      </c>
      <c r="P1394" s="159">
        <f t="shared" si="182"/>
        <v>0</v>
      </c>
    </row>
    <row r="1395" spans="1:16" ht="31.5" hidden="1" outlineLevel="1" x14ac:dyDescent="0.25">
      <c r="A1395" s="106">
        <f t="shared" si="187"/>
        <v>7</v>
      </c>
      <c r="B1395" s="107" t="str">
        <f t="shared" si="187"/>
        <v>Construction of additional IDCT to improve performance of existing condenser cooling system of CSTPS Unit 5 &amp; 6</v>
      </c>
      <c r="C1395" s="106" t="str">
        <f t="shared" si="187"/>
        <v>MERC/CAPEX/20122013/00827</v>
      </c>
      <c r="D1395" s="147">
        <f t="shared" si="187"/>
        <v>41100</v>
      </c>
      <c r="E1395" s="27">
        <f t="shared" si="187"/>
        <v>29.28</v>
      </c>
      <c r="F1395" s="94">
        <f t="shared" si="179"/>
        <v>0</v>
      </c>
      <c r="G1395" s="94">
        <f t="shared" si="180"/>
        <v>0</v>
      </c>
      <c r="H1395" s="94">
        <f t="shared" si="183"/>
        <v>0</v>
      </c>
      <c r="I1395" s="94">
        <f>'F4.2'!W52</f>
        <v>0</v>
      </c>
      <c r="J1395" s="94">
        <f>'F4.2'!AQ52</f>
        <v>0</v>
      </c>
      <c r="K1395" s="94"/>
      <c r="L1395" s="94"/>
      <c r="M1395" s="94">
        <f t="shared" si="184"/>
        <v>0</v>
      </c>
      <c r="N1395" s="94">
        <f t="shared" si="185"/>
        <v>0</v>
      </c>
      <c r="O1395" s="158">
        <f t="shared" si="181"/>
        <v>0</v>
      </c>
      <c r="P1395" s="159">
        <f t="shared" si="182"/>
        <v>0</v>
      </c>
    </row>
    <row r="1396" spans="1:16" ht="15.75" hidden="1" outlineLevel="1" x14ac:dyDescent="0.25">
      <c r="A1396" s="99">
        <f t="shared" si="187"/>
        <v>7.1</v>
      </c>
      <c r="B1396" s="100" t="str">
        <f t="shared" si="187"/>
        <v>Construction for U#5</v>
      </c>
      <c r="C1396" s="99" t="str">
        <f t="shared" si="187"/>
        <v>MERC/CAPEX/20122013/00827</v>
      </c>
      <c r="D1396" s="103">
        <f t="shared" si="187"/>
        <v>41100</v>
      </c>
      <c r="E1396" s="28">
        <f t="shared" si="187"/>
        <v>11.2318</v>
      </c>
      <c r="F1396" s="95">
        <f t="shared" si="179"/>
        <v>19.378237200000001</v>
      </c>
      <c r="G1396" s="95">
        <f t="shared" si="180"/>
        <v>19.378237200000001</v>
      </c>
      <c r="H1396" s="95">
        <f t="shared" si="183"/>
        <v>0</v>
      </c>
      <c r="I1396" s="94">
        <f>'F4.2'!W53</f>
        <v>0</v>
      </c>
      <c r="J1396" s="94">
        <f>'F4.2'!AQ53</f>
        <v>0</v>
      </c>
      <c r="K1396" s="95"/>
      <c r="L1396" s="95"/>
      <c r="M1396" s="128">
        <f t="shared" si="184"/>
        <v>0</v>
      </c>
      <c r="N1396" s="95">
        <f t="shared" si="185"/>
        <v>0</v>
      </c>
      <c r="O1396" s="158">
        <f t="shared" si="181"/>
        <v>0</v>
      </c>
      <c r="P1396" s="159">
        <f t="shared" si="182"/>
        <v>0</v>
      </c>
    </row>
    <row r="1397" spans="1:16" ht="15.75" hidden="1" outlineLevel="1" x14ac:dyDescent="0.25">
      <c r="A1397" s="99">
        <f t="shared" si="187"/>
        <v>7.2</v>
      </c>
      <c r="B1397" s="100" t="str">
        <f t="shared" si="187"/>
        <v>Construction for U#6</v>
      </c>
      <c r="C1397" s="99" t="str">
        <f t="shared" si="187"/>
        <v>MERC/CAPEX/20122013/00827</v>
      </c>
      <c r="D1397" s="103">
        <f t="shared" si="187"/>
        <v>41100</v>
      </c>
      <c r="E1397" s="28">
        <f t="shared" si="187"/>
        <v>14.968</v>
      </c>
      <c r="F1397" s="95">
        <f t="shared" si="179"/>
        <v>23.1898537</v>
      </c>
      <c r="G1397" s="95">
        <f t="shared" si="180"/>
        <v>23.1898537</v>
      </c>
      <c r="H1397" s="95">
        <f t="shared" si="183"/>
        <v>0</v>
      </c>
      <c r="I1397" s="94">
        <f>'F4.2'!W54</f>
        <v>0</v>
      </c>
      <c r="J1397" s="94">
        <f>'F4.2'!AQ54</f>
        <v>0</v>
      </c>
      <c r="K1397" s="95"/>
      <c r="L1397" s="95"/>
      <c r="M1397" s="128">
        <f t="shared" si="184"/>
        <v>0</v>
      </c>
      <c r="N1397" s="95">
        <f t="shared" si="185"/>
        <v>0</v>
      </c>
      <c r="O1397" s="158">
        <f t="shared" si="181"/>
        <v>0</v>
      </c>
      <c r="P1397" s="159">
        <f t="shared" si="182"/>
        <v>0</v>
      </c>
    </row>
    <row r="1398" spans="1:16" ht="15.75" hidden="1" outlineLevel="1" x14ac:dyDescent="0.25">
      <c r="A1398" s="99">
        <f t="shared" ref="A1398:E1413" si="188">A728</f>
        <v>0</v>
      </c>
      <c r="B1398" s="100" t="str">
        <f t="shared" si="188"/>
        <v>IDC</v>
      </c>
      <c r="C1398" s="99" t="str">
        <f t="shared" si="188"/>
        <v>MERC/CAPEX/20122013/00827</v>
      </c>
      <c r="D1398" s="103">
        <f t="shared" si="188"/>
        <v>41100</v>
      </c>
      <c r="E1398" s="28">
        <f t="shared" si="188"/>
        <v>3.0802000000000014</v>
      </c>
      <c r="F1398" s="95">
        <f t="shared" si="179"/>
        <v>0</v>
      </c>
      <c r="G1398" s="95">
        <f t="shared" si="180"/>
        <v>0</v>
      </c>
      <c r="H1398" s="95">
        <f t="shared" si="183"/>
        <v>0</v>
      </c>
      <c r="I1398" s="94">
        <f>'F4.2'!W55</f>
        <v>0</v>
      </c>
      <c r="J1398" s="94">
        <f>'F4.2'!AQ55</f>
        <v>0</v>
      </c>
      <c r="K1398" s="95"/>
      <c r="L1398" s="95"/>
      <c r="M1398" s="128">
        <f t="shared" si="184"/>
        <v>0</v>
      </c>
      <c r="N1398" s="95">
        <f t="shared" si="185"/>
        <v>0</v>
      </c>
      <c r="O1398" s="158">
        <f t="shared" si="181"/>
        <v>0</v>
      </c>
      <c r="P1398" s="159">
        <f t="shared" si="182"/>
        <v>0</v>
      </c>
    </row>
    <row r="1399" spans="1:16" ht="15.75" hidden="1" outlineLevel="1" x14ac:dyDescent="0.25">
      <c r="A1399" s="106">
        <f t="shared" si="188"/>
        <v>8</v>
      </c>
      <c r="B1399" s="107" t="str">
        <f t="shared" si="188"/>
        <v>Upgradation of IDCT Unit 5</v>
      </c>
      <c r="C1399" s="106" t="str">
        <f t="shared" si="188"/>
        <v>MERC/CAPEX/20122013/00914</v>
      </c>
      <c r="D1399" s="147">
        <f t="shared" si="188"/>
        <v>41108</v>
      </c>
      <c r="E1399" s="27">
        <f t="shared" si="188"/>
        <v>18.2</v>
      </c>
      <c r="F1399" s="94">
        <f t="shared" si="179"/>
        <v>0</v>
      </c>
      <c r="G1399" s="94">
        <f t="shared" si="180"/>
        <v>0</v>
      </c>
      <c r="H1399" s="94">
        <f t="shared" si="183"/>
        <v>0</v>
      </c>
      <c r="I1399" s="94">
        <f>'F4.2'!W56</f>
        <v>0</v>
      </c>
      <c r="J1399" s="94">
        <f>'F4.2'!AQ56</f>
        <v>0</v>
      </c>
      <c r="K1399" s="94"/>
      <c r="L1399" s="94"/>
      <c r="M1399" s="94">
        <f t="shared" si="184"/>
        <v>0</v>
      </c>
      <c r="N1399" s="94">
        <f t="shared" si="185"/>
        <v>0</v>
      </c>
      <c r="O1399" s="158">
        <f t="shared" si="181"/>
        <v>0</v>
      </c>
      <c r="P1399" s="159">
        <f t="shared" si="182"/>
        <v>0</v>
      </c>
    </row>
    <row r="1400" spans="1:16" ht="15.75" hidden="1" outlineLevel="1" x14ac:dyDescent="0.25">
      <c r="A1400" s="99">
        <f t="shared" si="188"/>
        <v>8.1</v>
      </c>
      <c r="B1400" s="100" t="str">
        <f t="shared" si="188"/>
        <v>Cooling Tower IDCT for Unit-5A</v>
      </c>
      <c r="C1400" s="99" t="str">
        <f t="shared" si="188"/>
        <v>MERC/CAPEX/20122013/00914</v>
      </c>
      <c r="D1400" s="103">
        <f t="shared" si="188"/>
        <v>41108</v>
      </c>
      <c r="E1400" s="28">
        <f t="shared" si="188"/>
        <v>8.5</v>
      </c>
      <c r="F1400" s="95">
        <f t="shared" si="179"/>
        <v>0</v>
      </c>
      <c r="G1400" s="95">
        <f t="shared" si="180"/>
        <v>0</v>
      </c>
      <c r="H1400" s="95">
        <f t="shared" si="183"/>
        <v>0</v>
      </c>
      <c r="I1400" s="94">
        <f>'F4.2'!W57</f>
        <v>0</v>
      </c>
      <c r="J1400" s="94">
        <f>'F4.2'!AQ57</f>
        <v>0</v>
      </c>
      <c r="K1400" s="95"/>
      <c r="L1400" s="95"/>
      <c r="M1400" s="128">
        <f t="shared" si="184"/>
        <v>0</v>
      </c>
      <c r="N1400" s="95">
        <f t="shared" si="185"/>
        <v>0</v>
      </c>
      <c r="O1400" s="158">
        <f t="shared" si="181"/>
        <v>0</v>
      </c>
      <c r="P1400" s="159">
        <f t="shared" si="182"/>
        <v>0</v>
      </c>
    </row>
    <row r="1401" spans="1:16" ht="15.75" hidden="1" outlineLevel="1" x14ac:dyDescent="0.25">
      <c r="A1401" s="99">
        <f t="shared" si="188"/>
        <v>8.1999999999999993</v>
      </c>
      <c r="B1401" s="100" t="str">
        <f t="shared" si="188"/>
        <v>Cooling Tower IDCT for Unit-5B</v>
      </c>
      <c r="C1401" s="99" t="str">
        <f t="shared" si="188"/>
        <v>MERC/CAPEX/20122013/00914</v>
      </c>
      <c r="D1401" s="103">
        <f t="shared" si="188"/>
        <v>41108</v>
      </c>
      <c r="E1401" s="28">
        <f t="shared" si="188"/>
        <v>8.5</v>
      </c>
      <c r="F1401" s="95">
        <f t="shared" si="179"/>
        <v>0</v>
      </c>
      <c r="G1401" s="95">
        <f t="shared" si="180"/>
        <v>0</v>
      </c>
      <c r="H1401" s="95">
        <f t="shared" si="183"/>
        <v>0</v>
      </c>
      <c r="I1401" s="94">
        <f>'F4.2'!W58</f>
        <v>0</v>
      </c>
      <c r="J1401" s="94">
        <f>'F4.2'!AQ58</f>
        <v>0</v>
      </c>
      <c r="K1401" s="95"/>
      <c r="L1401" s="95"/>
      <c r="M1401" s="128">
        <f t="shared" si="184"/>
        <v>0</v>
      </c>
      <c r="N1401" s="95">
        <f t="shared" si="185"/>
        <v>0</v>
      </c>
      <c r="O1401" s="158">
        <f t="shared" si="181"/>
        <v>0</v>
      </c>
      <c r="P1401" s="159">
        <f t="shared" si="182"/>
        <v>0</v>
      </c>
    </row>
    <row r="1402" spans="1:16" ht="15.75" hidden="1" outlineLevel="1" x14ac:dyDescent="0.25">
      <c r="A1402" s="99">
        <f t="shared" si="188"/>
        <v>0</v>
      </c>
      <c r="B1402" s="100" t="str">
        <f t="shared" si="188"/>
        <v>IDC</v>
      </c>
      <c r="C1402" s="99" t="str">
        <f t="shared" si="188"/>
        <v>MERC/CAPEX/20122013/00914</v>
      </c>
      <c r="D1402" s="103">
        <f t="shared" si="188"/>
        <v>41108</v>
      </c>
      <c r="E1402" s="28">
        <f t="shared" si="188"/>
        <v>1.2</v>
      </c>
      <c r="F1402" s="95">
        <f t="shared" si="179"/>
        <v>0</v>
      </c>
      <c r="G1402" s="95">
        <f t="shared" si="180"/>
        <v>0</v>
      </c>
      <c r="H1402" s="95">
        <f t="shared" si="183"/>
        <v>0</v>
      </c>
      <c r="I1402" s="94">
        <f>'F4.2'!W59</f>
        <v>0</v>
      </c>
      <c r="J1402" s="94">
        <f>'F4.2'!AQ59</f>
        <v>0</v>
      </c>
      <c r="K1402" s="95"/>
      <c r="L1402" s="95"/>
      <c r="M1402" s="128">
        <f t="shared" si="184"/>
        <v>0</v>
      </c>
      <c r="N1402" s="95">
        <f t="shared" si="185"/>
        <v>0</v>
      </c>
      <c r="O1402" s="158">
        <f t="shared" si="181"/>
        <v>0</v>
      </c>
      <c r="P1402" s="159">
        <f t="shared" si="182"/>
        <v>0</v>
      </c>
    </row>
    <row r="1403" spans="1:16" ht="31.5" hidden="1" outlineLevel="1" x14ac:dyDescent="0.25">
      <c r="A1403" s="106">
        <f t="shared" si="188"/>
        <v>9</v>
      </c>
      <c r="B1403" s="107" t="str">
        <f t="shared" si="188"/>
        <v>LPT Retrofit at Chandrapur TPS Units 3 &amp; 4</v>
      </c>
      <c r="C1403" s="106" t="str">
        <f t="shared" si="188"/>
        <v>MERC/TECH 1/CAPEX/20132014/00823</v>
      </c>
      <c r="D1403" s="147">
        <f t="shared" si="188"/>
        <v>41464</v>
      </c>
      <c r="E1403" s="27">
        <f t="shared" si="188"/>
        <v>107.8364</v>
      </c>
      <c r="F1403" s="94">
        <f t="shared" si="179"/>
        <v>0</v>
      </c>
      <c r="G1403" s="94">
        <f t="shared" si="180"/>
        <v>0</v>
      </c>
      <c r="H1403" s="94">
        <f t="shared" si="183"/>
        <v>0</v>
      </c>
      <c r="I1403" s="94">
        <f>'F4.2'!W60</f>
        <v>0</v>
      </c>
      <c r="J1403" s="94">
        <f>'F4.2'!AQ60</f>
        <v>0</v>
      </c>
      <c r="K1403" s="94"/>
      <c r="L1403" s="94"/>
      <c r="M1403" s="94">
        <f t="shared" si="184"/>
        <v>0</v>
      </c>
      <c r="N1403" s="94">
        <f t="shared" si="185"/>
        <v>0</v>
      </c>
      <c r="O1403" s="158">
        <f t="shared" si="181"/>
        <v>0</v>
      </c>
      <c r="P1403" s="159">
        <f t="shared" si="182"/>
        <v>0</v>
      </c>
    </row>
    <row r="1404" spans="1:16" ht="63" hidden="1" outlineLevel="1" x14ac:dyDescent="0.25">
      <c r="A1404" s="99">
        <f t="shared" si="188"/>
        <v>9.1</v>
      </c>
      <c r="B1404" s="100" t="str">
        <f t="shared" si="188"/>
        <v xml:space="preserve">Design, Engineering, Supply and Retrofitting of LP Cylinder with Modified Bladed rotor without Bauman’s Stages, diaphragms, liners, Gland sealing and exhaust hood spray. (total 2 units) </v>
      </c>
      <c r="C1404" s="99" t="str">
        <f t="shared" si="188"/>
        <v>MERC/TECH 1/CAPEX/20132014/00823</v>
      </c>
      <c r="D1404" s="103">
        <f t="shared" si="188"/>
        <v>41464</v>
      </c>
      <c r="E1404" s="28">
        <f t="shared" si="188"/>
        <v>101.8526</v>
      </c>
      <c r="F1404" s="95">
        <f t="shared" si="179"/>
        <v>0</v>
      </c>
      <c r="G1404" s="95">
        <f t="shared" si="180"/>
        <v>0</v>
      </c>
      <c r="H1404" s="95">
        <f t="shared" si="183"/>
        <v>0</v>
      </c>
      <c r="I1404" s="94">
        <f>'F4.2'!W61</f>
        <v>0</v>
      </c>
      <c r="J1404" s="94">
        <f>'F4.2'!AQ61</f>
        <v>0</v>
      </c>
      <c r="K1404" s="95"/>
      <c r="L1404" s="95"/>
      <c r="M1404" s="128">
        <f t="shared" si="184"/>
        <v>0</v>
      </c>
      <c r="N1404" s="95">
        <f t="shared" si="185"/>
        <v>0</v>
      </c>
      <c r="O1404" s="158">
        <f t="shared" si="181"/>
        <v>0</v>
      </c>
      <c r="P1404" s="159">
        <f t="shared" si="182"/>
        <v>0</v>
      </c>
    </row>
    <row r="1405" spans="1:16" ht="31.5" hidden="1" outlineLevel="1" x14ac:dyDescent="0.25">
      <c r="A1405" s="99">
        <f t="shared" si="188"/>
        <v>0</v>
      </c>
      <c r="B1405" s="100" t="str">
        <f t="shared" si="188"/>
        <v>IDC</v>
      </c>
      <c r="C1405" s="99" t="str">
        <f t="shared" si="188"/>
        <v>MERC/TECH 1/CAPEX/20132014/00823</v>
      </c>
      <c r="D1405" s="103">
        <f t="shared" si="188"/>
        <v>41464</v>
      </c>
      <c r="E1405" s="28">
        <f t="shared" si="188"/>
        <v>5.9837999999999996</v>
      </c>
      <c r="F1405" s="95">
        <f t="shared" si="179"/>
        <v>0</v>
      </c>
      <c r="G1405" s="95">
        <f t="shared" si="180"/>
        <v>0</v>
      </c>
      <c r="H1405" s="95">
        <f t="shared" si="183"/>
        <v>0</v>
      </c>
      <c r="I1405" s="94">
        <f>'F4.2'!W62</f>
        <v>0</v>
      </c>
      <c r="J1405" s="94">
        <f>'F4.2'!AQ62</f>
        <v>0</v>
      </c>
      <c r="K1405" s="95"/>
      <c r="L1405" s="95"/>
      <c r="M1405" s="128">
        <f t="shared" si="184"/>
        <v>0</v>
      </c>
      <c r="N1405" s="95">
        <f t="shared" si="185"/>
        <v>0</v>
      </c>
      <c r="O1405" s="158">
        <f t="shared" si="181"/>
        <v>0</v>
      </c>
      <c r="P1405" s="159">
        <f t="shared" si="182"/>
        <v>0</v>
      </c>
    </row>
    <row r="1406" spans="1:16" ht="31.5" hidden="1" outlineLevel="1" x14ac:dyDescent="0.25">
      <c r="A1406" s="238">
        <f t="shared" si="188"/>
        <v>10</v>
      </c>
      <c r="B1406" s="239" t="str">
        <f t="shared" si="188"/>
        <v>Modification in Ash Handling Plant at Chandrapur TPS unit 5 &amp; 6</v>
      </c>
      <c r="C1406" s="106" t="str">
        <f t="shared" si="188"/>
        <v>MERC/CAPEX/20122013/02104</v>
      </c>
      <c r="D1406" s="147">
        <f t="shared" si="188"/>
        <v>41281</v>
      </c>
      <c r="E1406" s="27">
        <f t="shared" si="188"/>
        <v>15.25</v>
      </c>
      <c r="F1406" s="94">
        <f t="shared" si="179"/>
        <v>0</v>
      </c>
      <c r="G1406" s="94">
        <f t="shared" si="180"/>
        <v>0</v>
      </c>
      <c r="H1406" s="94">
        <f t="shared" si="183"/>
        <v>0</v>
      </c>
      <c r="I1406" s="94">
        <f>'F4.2'!W63</f>
        <v>0</v>
      </c>
      <c r="J1406" s="94">
        <f>'F4.2'!AQ63</f>
        <v>0</v>
      </c>
      <c r="K1406" s="94"/>
      <c r="L1406" s="94"/>
      <c r="M1406" s="94">
        <f t="shared" si="184"/>
        <v>0</v>
      </c>
      <c r="N1406" s="94">
        <f t="shared" si="185"/>
        <v>0</v>
      </c>
      <c r="O1406" s="158">
        <f t="shared" si="181"/>
        <v>0</v>
      </c>
      <c r="P1406" s="159">
        <f t="shared" si="182"/>
        <v>0</v>
      </c>
    </row>
    <row r="1407" spans="1:16" ht="15.75" hidden="1" outlineLevel="1" x14ac:dyDescent="0.25">
      <c r="A1407" s="252">
        <f t="shared" si="188"/>
        <v>10.1</v>
      </c>
      <c r="B1407" s="253" t="str">
        <f t="shared" si="188"/>
        <v>Complete series replacement in U-5 &amp; 6</v>
      </c>
      <c r="C1407" s="99" t="str">
        <f t="shared" si="188"/>
        <v>MERC/CAPEX/20122013/02104</v>
      </c>
      <c r="D1407" s="103">
        <f t="shared" si="188"/>
        <v>41281</v>
      </c>
      <c r="E1407" s="28">
        <f t="shared" si="188"/>
        <v>7.12</v>
      </c>
      <c r="F1407" s="95">
        <f t="shared" si="179"/>
        <v>1.4079700719999999</v>
      </c>
      <c r="G1407" s="95">
        <f t="shared" si="180"/>
        <v>1.4079700719999999</v>
      </c>
      <c r="H1407" s="95">
        <f t="shared" si="183"/>
        <v>0</v>
      </c>
      <c r="I1407" s="94">
        <f>'F4.2'!W64</f>
        <v>0</v>
      </c>
      <c r="J1407" s="94">
        <f>'F4.2'!AQ64</f>
        <v>0</v>
      </c>
      <c r="K1407" s="95"/>
      <c r="L1407" s="95"/>
      <c r="M1407" s="128">
        <f t="shared" si="184"/>
        <v>0</v>
      </c>
      <c r="N1407" s="95">
        <f t="shared" si="185"/>
        <v>0</v>
      </c>
      <c r="O1407" s="158">
        <f t="shared" si="181"/>
        <v>0</v>
      </c>
      <c r="P1407" s="159">
        <f t="shared" si="182"/>
        <v>0</v>
      </c>
    </row>
    <row r="1408" spans="1:16" ht="15.75" hidden="1" outlineLevel="1" x14ac:dyDescent="0.25">
      <c r="A1408" s="252">
        <f t="shared" si="188"/>
        <v>10.199999999999999</v>
      </c>
      <c r="B1408" s="253" t="str">
        <f t="shared" si="188"/>
        <v>Extension of ash lines inside ash bund (9000 Rmt)</v>
      </c>
      <c r="C1408" s="99" t="str">
        <f t="shared" si="188"/>
        <v>MERC/CAPEX/20122013/02104</v>
      </c>
      <c r="D1408" s="103">
        <f t="shared" si="188"/>
        <v>41281</v>
      </c>
      <c r="E1408" s="28">
        <f t="shared" si="188"/>
        <v>3.03</v>
      </c>
      <c r="F1408" s="95">
        <f t="shared" si="179"/>
        <v>2.4823816700000001</v>
      </c>
      <c r="G1408" s="95">
        <f t="shared" si="180"/>
        <v>2.4823816700000001</v>
      </c>
      <c r="H1408" s="95">
        <f t="shared" si="183"/>
        <v>0</v>
      </c>
      <c r="I1408" s="94">
        <f>'F4.2'!W65</f>
        <v>0</v>
      </c>
      <c r="J1408" s="94">
        <f>'F4.2'!AQ65</f>
        <v>0</v>
      </c>
      <c r="K1408" s="95"/>
      <c r="L1408" s="95"/>
      <c r="M1408" s="128">
        <f t="shared" si="184"/>
        <v>0</v>
      </c>
      <c r="N1408" s="95">
        <f t="shared" si="185"/>
        <v>0</v>
      </c>
      <c r="O1408" s="158">
        <f t="shared" si="181"/>
        <v>0</v>
      </c>
      <c r="P1408" s="159">
        <f t="shared" si="182"/>
        <v>0</v>
      </c>
    </row>
    <row r="1409" spans="1:16" ht="15.75" hidden="1" outlineLevel="1" x14ac:dyDescent="0.25">
      <c r="A1409" s="252">
        <f t="shared" si="188"/>
        <v>10.3</v>
      </c>
      <c r="B1409" s="253" t="str">
        <f t="shared" si="188"/>
        <v>Replacement ash line worn out pipes</v>
      </c>
      <c r="C1409" s="99" t="str">
        <f t="shared" si="188"/>
        <v>MERC/CAPEX/20122013/02104</v>
      </c>
      <c r="D1409" s="103">
        <f t="shared" si="188"/>
        <v>41281</v>
      </c>
      <c r="E1409" s="28">
        <f t="shared" si="188"/>
        <v>3.6</v>
      </c>
      <c r="F1409" s="95">
        <f t="shared" si="179"/>
        <v>4.4210943270000005</v>
      </c>
      <c r="G1409" s="95">
        <f t="shared" si="180"/>
        <v>4.4210943270000005</v>
      </c>
      <c r="H1409" s="95">
        <f t="shared" si="183"/>
        <v>0</v>
      </c>
      <c r="I1409" s="94">
        <f>'F4.2'!W66</f>
        <v>0</v>
      </c>
      <c r="J1409" s="94">
        <f>'F4.2'!AQ66</f>
        <v>0</v>
      </c>
      <c r="K1409" s="95"/>
      <c r="L1409" s="95"/>
      <c r="M1409" s="128">
        <f t="shared" si="184"/>
        <v>0</v>
      </c>
      <c r="N1409" s="95">
        <f t="shared" si="185"/>
        <v>0</v>
      </c>
      <c r="O1409" s="158">
        <f t="shared" si="181"/>
        <v>0</v>
      </c>
      <c r="P1409" s="159">
        <f t="shared" si="182"/>
        <v>0</v>
      </c>
    </row>
    <row r="1410" spans="1:16" ht="15.75" hidden="1" outlineLevel="1" x14ac:dyDescent="0.25">
      <c r="A1410" s="252">
        <f t="shared" si="188"/>
        <v>0</v>
      </c>
      <c r="B1410" s="253" t="str">
        <f t="shared" si="188"/>
        <v>IDC</v>
      </c>
      <c r="C1410" s="99" t="str">
        <f t="shared" si="188"/>
        <v>MERC/CAPEX/20122013/02104</v>
      </c>
      <c r="D1410" s="103">
        <f t="shared" si="188"/>
        <v>41281</v>
      </c>
      <c r="E1410" s="28">
        <f t="shared" si="188"/>
        <v>1.5</v>
      </c>
      <c r="F1410" s="95">
        <f t="shared" si="179"/>
        <v>0</v>
      </c>
      <c r="G1410" s="95">
        <f t="shared" si="180"/>
        <v>0</v>
      </c>
      <c r="H1410" s="95">
        <f t="shared" si="183"/>
        <v>0</v>
      </c>
      <c r="I1410" s="94">
        <f>'F4.2'!W67</f>
        <v>0</v>
      </c>
      <c r="J1410" s="94">
        <f>'F4.2'!AQ67</f>
        <v>0</v>
      </c>
      <c r="K1410" s="95"/>
      <c r="L1410" s="95"/>
      <c r="M1410" s="128">
        <f t="shared" si="184"/>
        <v>0</v>
      </c>
      <c r="N1410" s="95">
        <f t="shared" si="185"/>
        <v>0</v>
      </c>
      <c r="O1410" s="158">
        <f t="shared" si="181"/>
        <v>0</v>
      </c>
      <c r="P1410" s="159">
        <f t="shared" si="182"/>
        <v>0</v>
      </c>
    </row>
    <row r="1411" spans="1:16" ht="31.5" hidden="1" outlineLevel="1" x14ac:dyDescent="0.25">
      <c r="A1411" s="106">
        <f t="shared" si="188"/>
        <v>11</v>
      </c>
      <c r="B1411" s="107" t="str">
        <f t="shared" si="188"/>
        <v>Fully Integrated Security Surveillance System</v>
      </c>
      <c r="C1411" s="106" t="str">
        <f t="shared" si="188"/>
        <v>MERC/TECH 1/CAPEX/20122013/00190</v>
      </c>
      <c r="D1411" s="147">
        <f t="shared" si="188"/>
        <v>41382</v>
      </c>
      <c r="E1411" s="27">
        <f t="shared" si="188"/>
        <v>54.197924999999991</v>
      </c>
      <c r="F1411" s="94">
        <f t="shared" si="179"/>
        <v>0</v>
      </c>
      <c r="G1411" s="94">
        <f t="shared" si="180"/>
        <v>0</v>
      </c>
      <c r="H1411" s="94">
        <f t="shared" si="183"/>
        <v>0</v>
      </c>
      <c r="I1411" s="94">
        <f>'F4.2'!W68</f>
        <v>0</v>
      </c>
      <c r="J1411" s="94">
        <f>'F4.2'!AQ68</f>
        <v>0</v>
      </c>
      <c r="K1411" s="94"/>
      <c r="L1411" s="94"/>
      <c r="M1411" s="94">
        <f t="shared" si="184"/>
        <v>0</v>
      </c>
      <c r="N1411" s="94">
        <f t="shared" si="185"/>
        <v>0</v>
      </c>
      <c r="O1411" s="158">
        <f t="shared" si="181"/>
        <v>0</v>
      </c>
      <c r="P1411" s="159">
        <f t="shared" si="182"/>
        <v>0</v>
      </c>
    </row>
    <row r="1412" spans="1:16" ht="31.5" hidden="1" outlineLevel="1" x14ac:dyDescent="0.25">
      <c r="A1412" s="99">
        <f t="shared" si="188"/>
        <v>11.1</v>
      </c>
      <c r="B1412" s="100" t="str">
        <f t="shared" si="188"/>
        <v xml:space="preserve">Long range cameras </v>
      </c>
      <c r="C1412" s="99" t="str">
        <f t="shared" si="188"/>
        <v>MERC/TECH 1/CAPEX/20122013/00190</v>
      </c>
      <c r="D1412" s="103">
        <f t="shared" si="188"/>
        <v>41382</v>
      </c>
      <c r="E1412" s="28">
        <f t="shared" si="188"/>
        <v>12.3</v>
      </c>
      <c r="F1412" s="95">
        <f t="shared" si="179"/>
        <v>0</v>
      </c>
      <c r="G1412" s="95">
        <f t="shared" si="180"/>
        <v>0</v>
      </c>
      <c r="H1412" s="95">
        <f t="shared" si="183"/>
        <v>0</v>
      </c>
      <c r="I1412" s="94">
        <f>'F4.2'!W69</f>
        <v>0</v>
      </c>
      <c r="J1412" s="94">
        <f>'F4.2'!AQ69</f>
        <v>0</v>
      </c>
      <c r="K1412" s="95"/>
      <c r="L1412" s="95"/>
      <c r="M1412" s="128">
        <f t="shared" si="184"/>
        <v>0</v>
      </c>
      <c r="N1412" s="95">
        <f t="shared" si="185"/>
        <v>0</v>
      </c>
      <c r="O1412" s="158">
        <f t="shared" si="181"/>
        <v>0</v>
      </c>
      <c r="P1412" s="159">
        <f t="shared" si="182"/>
        <v>0</v>
      </c>
    </row>
    <row r="1413" spans="1:16" ht="31.5" hidden="1" outlineLevel="1" x14ac:dyDescent="0.25">
      <c r="A1413" s="99">
        <f t="shared" si="188"/>
        <v>11.2</v>
      </c>
      <c r="B1413" s="100" t="str">
        <f t="shared" si="188"/>
        <v xml:space="preserve">Laser fence sensors/buried cable </v>
      </c>
      <c r="C1413" s="99" t="str">
        <f t="shared" si="188"/>
        <v>MERC/TECH 1/CAPEX/20122013/00190</v>
      </c>
      <c r="D1413" s="103">
        <f t="shared" si="188"/>
        <v>41382</v>
      </c>
      <c r="E1413" s="28">
        <f t="shared" si="188"/>
        <v>6.1</v>
      </c>
      <c r="F1413" s="95">
        <f t="shared" si="179"/>
        <v>0</v>
      </c>
      <c r="G1413" s="95">
        <f t="shared" si="180"/>
        <v>0</v>
      </c>
      <c r="H1413" s="95">
        <f t="shared" si="183"/>
        <v>0</v>
      </c>
      <c r="I1413" s="94">
        <f>'F4.2'!W70</f>
        <v>0</v>
      </c>
      <c r="J1413" s="94">
        <f>'F4.2'!AQ70</f>
        <v>0</v>
      </c>
      <c r="K1413" s="95"/>
      <c r="L1413" s="95"/>
      <c r="M1413" s="128">
        <f t="shared" si="184"/>
        <v>0</v>
      </c>
      <c r="N1413" s="95">
        <f t="shared" si="185"/>
        <v>0</v>
      </c>
      <c r="O1413" s="158">
        <f t="shared" si="181"/>
        <v>0</v>
      </c>
      <c r="P1413" s="159">
        <f t="shared" si="182"/>
        <v>0</v>
      </c>
    </row>
    <row r="1414" spans="1:16" ht="31.5" hidden="1" outlineLevel="1" x14ac:dyDescent="0.25">
      <c r="A1414" s="99">
        <f t="shared" ref="A1414:E1429" si="189">A744</f>
        <v>11.3</v>
      </c>
      <c r="B1414" s="100" t="str">
        <f t="shared" si="189"/>
        <v xml:space="preserve">PTZ/fixed cameras </v>
      </c>
      <c r="C1414" s="99" t="str">
        <f t="shared" si="189"/>
        <v>MERC/TECH 1/CAPEX/20122013/00190</v>
      </c>
      <c r="D1414" s="103">
        <f t="shared" si="189"/>
        <v>41382</v>
      </c>
      <c r="E1414" s="28">
        <f t="shared" si="189"/>
        <v>8.0749999999999993</v>
      </c>
      <c r="F1414" s="95">
        <f t="shared" ref="F1414:F1477" si="190">F744+I744</f>
        <v>0</v>
      </c>
      <c r="G1414" s="95">
        <f t="shared" ref="G1414:G1477" si="191">G744+M744</f>
        <v>0</v>
      </c>
      <c r="H1414" s="95">
        <f t="shared" si="183"/>
        <v>0</v>
      </c>
      <c r="I1414" s="94">
        <f>'F4.2'!W71</f>
        <v>0</v>
      </c>
      <c r="J1414" s="94">
        <f>'F4.2'!AQ71</f>
        <v>0</v>
      </c>
      <c r="K1414" s="95"/>
      <c r="L1414" s="95"/>
      <c r="M1414" s="128">
        <f t="shared" si="184"/>
        <v>0</v>
      </c>
      <c r="N1414" s="95">
        <f t="shared" si="185"/>
        <v>0</v>
      </c>
      <c r="O1414" s="158">
        <f t="shared" ref="O1414:O1477" si="192">MAX(0,IF(M1414=0,0,IF(G1414+M1414&lt;E1414,M1414,E1414-G1414)))</f>
        <v>0</v>
      </c>
      <c r="P1414" s="159">
        <f t="shared" ref="P1414:P1477" si="193">M1414-O1414</f>
        <v>0</v>
      </c>
    </row>
    <row r="1415" spans="1:16" ht="31.5" hidden="1" outlineLevel="1" x14ac:dyDescent="0.25">
      <c r="A1415" s="99">
        <f t="shared" si="189"/>
        <v>11.4</v>
      </c>
      <c r="B1415" s="100" t="str">
        <f t="shared" si="189"/>
        <v xml:space="preserve">Command &amp; control /video wall </v>
      </c>
      <c r="C1415" s="99" t="str">
        <f t="shared" si="189"/>
        <v>MERC/TECH 1/CAPEX/20122013/00190</v>
      </c>
      <c r="D1415" s="103">
        <f t="shared" si="189"/>
        <v>41382</v>
      </c>
      <c r="E1415" s="28">
        <f t="shared" si="189"/>
        <v>16</v>
      </c>
      <c r="F1415" s="95">
        <f t="shared" si="190"/>
        <v>0</v>
      </c>
      <c r="G1415" s="95">
        <f t="shared" si="191"/>
        <v>0</v>
      </c>
      <c r="H1415" s="95">
        <f t="shared" ref="H1415:H1478" si="194">F1415-G1415</f>
        <v>0</v>
      </c>
      <c r="I1415" s="94">
        <f>'F4.2'!W72</f>
        <v>0</v>
      </c>
      <c r="J1415" s="94">
        <f>'F4.2'!AQ72</f>
        <v>0</v>
      </c>
      <c r="K1415" s="95"/>
      <c r="L1415" s="95"/>
      <c r="M1415" s="128">
        <f t="shared" ref="M1415:M1478" si="195">SUM(J1415:L1415)</f>
        <v>0</v>
      </c>
      <c r="N1415" s="95">
        <f t="shared" ref="N1415:N1478" si="196">H1415+I1415-M1415</f>
        <v>0</v>
      </c>
      <c r="O1415" s="158">
        <f t="shared" si="192"/>
        <v>0</v>
      </c>
      <c r="P1415" s="159">
        <f t="shared" si="193"/>
        <v>0</v>
      </c>
    </row>
    <row r="1416" spans="1:16" ht="31.5" hidden="1" outlineLevel="1" x14ac:dyDescent="0.25">
      <c r="A1416" s="99">
        <f t="shared" si="189"/>
        <v>11.5</v>
      </c>
      <c r="B1416" s="100" t="str">
        <f t="shared" si="189"/>
        <v xml:space="preserve">Communication </v>
      </c>
      <c r="C1416" s="99" t="str">
        <f t="shared" si="189"/>
        <v>MERC/TECH 1/CAPEX/20122013/00190</v>
      </c>
      <c r="D1416" s="103">
        <f t="shared" si="189"/>
        <v>41382</v>
      </c>
      <c r="E1416" s="28">
        <f t="shared" si="189"/>
        <v>0.45950000000000002</v>
      </c>
      <c r="F1416" s="95">
        <f t="shared" si="190"/>
        <v>0</v>
      </c>
      <c r="G1416" s="95">
        <f t="shared" si="191"/>
        <v>0</v>
      </c>
      <c r="H1416" s="95">
        <f t="shared" si="194"/>
        <v>0</v>
      </c>
      <c r="I1416" s="94">
        <f>'F4.2'!W73</f>
        <v>0</v>
      </c>
      <c r="J1416" s="94">
        <f>'F4.2'!AQ73</f>
        <v>0</v>
      </c>
      <c r="K1416" s="95"/>
      <c r="L1416" s="95"/>
      <c r="M1416" s="128">
        <f t="shared" si="195"/>
        <v>0</v>
      </c>
      <c r="N1416" s="95">
        <f t="shared" si="196"/>
        <v>0</v>
      </c>
      <c r="O1416" s="158">
        <f t="shared" si="192"/>
        <v>0</v>
      </c>
      <c r="P1416" s="159">
        <f t="shared" si="193"/>
        <v>0</v>
      </c>
    </row>
    <row r="1417" spans="1:16" ht="31.5" hidden="1" outlineLevel="1" x14ac:dyDescent="0.25">
      <c r="A1417" s="99">
        <f t="shared" si="189"/>
        <v>11.6</v>
      </c>
      <c r="B1417" s="100" t="str">
        <f t="shared" si="189"/>
        <v>RFID</v>
      </c>
      <c r="C1417" s="99" t="str">
        <f t="shared" si="189"/>
        <v>MERC/TECH 1/CAPEX/20122013/00190</v>
      </c>
      <c r="D1417" s="103">
        <f t="shared" si="189"/>
        <v>41382</v>
      </c>
      <c r="E1417" s="28">
        <f t="shared" si="189"/>
        <v>0.83</v>
      </c>
      <c r="F1417" s="95">
        <f t="shared" si="190"/>
        <v>0</v>
      </c>
      <c r="G1417" s="95">
        <f t="shared" si="191"/>
        <v>0</v>
      </c>
      <c r="H1417" s="95">
        <f t="shared" si="194"/>
        <v>0</v>
      </c>
      <c r="I1417" s="94">
        <f>'F4.2'!W74</f>
        <v>0</v>
      </c>
      <c r="J1417" s="94">
        <f>'F4.2'!AQ74</f>
        <v>0</v>
      </c>
      <c r="K1417" s="95"/>
      <c r="L1417" s="95"/>
      <c r="M1417" s="128">
        <f t="shared" si="195"/>
        <v>0</v>
      </c>
      <c r="N1417" s="95">
        <f t="shared" si="196"/>
        <v>0</v>
      </c>
      <c r="O1417" s="158">
        <f t="shared" si="192"/>
        <v>0</v>
      </c>
      <c r="P1417" s="159">
        <f t="shared" si="193"/>
        <v>0</v>
      </c>
    </row>
    <row r="1418" spans="1:16" ht="31.5" hidden="1" outlineLevel="1" x14ac:dyDescent="0.25">
      <c r="A1418" s="99">
        <f t="shared" si="189"/>
        <v>11.7</v>
      </c>
      <c r="B1418" s="100" t="str">
        <f t="shared" si="189"/>
        <v>LPR</v>
      </c>
      <c r="C1418" s="99" t="str">
        <f t="shared" si="189"/>
        <v>MERC/TECH 1/CAPEX/20122013/00190</v>
      </c>
      <c r="D1418" s="103">
        <f t="shared" si="189"/>
        <v>41382</v>
      </c>
      <c r="E1418" s="28">
        <f t="shared" si="189"/>
        <v>0.6</v>
      </c>
      <c r="F1418" s="95">
        <f t="shared" si="190"/>
        <v>0</v>
      </c>
      <c r="G1418" s="95">
        <f t="shared" si="191"/>
        <v>0</v>
      </c>
      <c r="H1418" s="95">
        <f t="shared" si="194"/>
        <v>0</v>
      </c>
      <c r="I1418" s="94">
        <f>'F4.2'!W75</f>
        <v>0</v>
      </c>
      <c r="J1418" s="94">
        <f>'F4.2'!AQ75</f>
        <v>0</v>
      </c>
      <c r="K1418" s="95"/>
      <c r="L1418" s="95"/>
      <c r="M1418" s="128">
        <f t="shared" si="195"/>
        <v>0</v>
      </c>
      <c r="N1418" s="95">
        <f t="shared" si="196"/>
        <v>0</v>
      </c>
      <c r="O1418" s="158">
        <f t="shared" si="192"/>
        <v>0</v>
      </c>
      <c r="P1418" s="159">
        <f t="shared" si="193"/>
        <v>0</v>
      </c>
    </row>
    <row r="1419" spans="1:16" ht="31.5" hidden="1" outlineLevel="1" x14ac:dyDescent="0.25">
      <c r="A1419" s="99">
        <f t="shared" si="189"/>
        <v>11.8</v>
      </c>
      <c r="B1419" s="100" t="str">
        <f t="shared" si="189"/>
        <v xml:space="preserve">Electricals/networking </v>
      </c>
      <c r="C1419" s="99" t="str">
        <f t="shared" si="189"/>
        <v>MERC/TECH 1/CAPEX/20122013/00190</v>
      </c>
      <c r="D1419" s="103">
        <f t="shared" si="189"/>
        <v>41382</v>
      </c>
      <c r="E1419" s="28">
        <f t="shared" si="189"/>
        <v>2.8674249999999999</v>
      </c>
      <c r="F1419" s="95">
        <f t="shared" si="190"/>
        <v>0</v>
      </c>
      <c r="G1419" s="95">
        <f t="shared" si="191"/>
        <v>0</v>
      </c>
      <c r="H1419" s="95">
        <f t="shared" si="194"/>
        <v>0</v>
      </c>
      <c r="I1419" s="94">
        <f>'F4.2'!W76</f>
        <v>0</v>
      </c>
      <c r="J1419" s="94">
        <f>'F4.2'!AQ76</f>
        <v>0</v>
      </c>
      <c r="K1419" s="95"/>
      <c r="L1419" s="95"/>
      <c r="M1419" s="128">
        <f t="shared" si="195"/>
        <v>0</v>
      </c>
      <c r="N1419" s="95">
        <f t="shared" si="196"/>
        <v>0</v>
      </c>
      <c r="O1419" s="158">
        <f t="shared" si="192"/>
        <v>0</v>
      </c>
      <c r="P1419" s="159">
        <f t="shared" si="193"/>
        <v>0</v>
      </c>
    </row>
    <row r="1420" spans="1:16" ht="31.5" hidden="1" outlineLevel="1" x14ac:dyDescent="0.25">
      <c r="A1420" s="99">
        <f t="shared" si="189"/>
        <v>11.9</v>
      </c>
      <c r="B1420" s="100" t="str">
        <f t="shared" si="189"/>
        <v xml:space="preserve">Infrastructure </v>
      </c>
      <c r="C1420" s="99" t="str">
        <f t="shared" si="189"/>
        <v>MERC/TECH 1/CAPEX/20122013/00190</v>
      </c>
      <c r="D1420" s="103">
        <f t="shared" si="189"/>
        <v>41382</v>
      </c>
      <c r="E1420" s="28">
        <f t="shared" si="189"/>
        <v>3.8959999999999999</v>
      </c>
      <c r="F1420" s="95">
        <f t="shared" si="190"/>
        <v>0</v>
      </c>
      <c r="G1420" s="95">
        <f t="shared" si="191"/>
        <v>0</v>
      </c>
      <c r="H1420" s="95">
        <f t="shared" si="194"/>
        <v>0</v>
      </c>
      <c r="I1420" s="94">
        <f>'F4.2'!W77</f>
        <v>0</v>
      </c>
      <c r="J1420" s="94">
        <f>'F4.2'!AQ77</f>
        <v>0</v>
      </c>
      <c r="K1420" s="95"/>
      <c r="L1420" s="95"/>
      <c r="M1420" s="128">
        <f t="shared" si="195"/>
        <v>0</v>
      </c>
      <c r="N1420" s="95">
        <f t="shared" si="196"/>
        <v>0</v>
      </c>
      <c r="O1420" s="158">
        <f t="shared" si="192"/>
        <v>0</v>
      </c>
      <c r="P1420" s="159">
        <f t="shared" si="193"/>
        <v>0</v>
      </c>
    </row>
    <row r="1421" spans="1:16" ht="31.5" hidden="1" outlineLevel="1" x14ac:dyDescent="0.25">
      <c r="A1421" s="99">
        <f t="shared" si="189"/>
        <v>0</v>
      </c>
      <c r="B1421" s="100" t="str">
        <f t="shared" si="189"/>
        <v>IDC</v>
      </c>
      <c r="C1421" s="99" t="str">
        <f t="shared" si="189"/>
        <v>MERC/TECH 1/CAPEX/20122013/00190</v>
      </c>
      <c r="D1421" s="103">
        <f t="shared" si="189"/>
        <v>41382</v>
      </c>
      <c r="E1421" s="28">
        <f t="shared" si="189"/>
        <v>3.07</v>
      </c>
      <c r="F1421" s="95">
        <f t="shared" si="190"/>
        <v>0</v>
      </c>
      <c r="G1421" s="95">
        <f t="shared" si="191"/>
        <v>0</v>
      </c>
      <c r="H1421" s="95">
        <f t="shared" si="194"/>
        <v>0</v>
      </c>
      <c r="I1421" s="94">
        <f>'F4.2'!W78</f>
        <v>0</v>
      </c>
      <c r="J1421" s="94">
        <f>'F4.2'!AQ78</f>
        <v>0</v>
      </c>
      <c r="K1421" s="95"/>
      <c r="L1421" s="95"/>
      <c r="M1421" s="128">
        <f t="shared" si="195"/>
        <v>0</v>
      </c>
      <c r="N1421" s="95">
        <f t="shared" si="196"/>
        <v>0</v>
      </c>
      <c r="O1421" s="158">
        <f t="shared" si="192"/>
        <v>0</v>
      </c>
      <c r="P1421" s="159">
        <f t="shared" si="193"/>
        <v>0</v>
      </c>
    </row>
    <row r="1422" spans="1:16" ht="31.5" hidden="1" outlineLevel="1" x14ac:dyDescent="0.25">
      <c r="A1422" s="238">
        <f t="shared" si="189"/>
        <v>12</v>
      </c>
      <c r="B1422" s="239" t="str">
        <f t="shared" si="189"/>
        <v>Revamping of existing SWAS installed at U#1 to 4 and commissioning of new  (AFGC) System of U#5&amp;7</v>
      </c>
      <c r="C1422" s="25" t="str">
        <f t="shared" si="189"/>
        <v>MERC/TECH 1/CAPEX/20132014/01366</v>
      </c>
      <c r="D1422" s="139">
        <f t="shared" si="189"/>
        <v>41551</v>
      </c>
      <c r="E1422" s="27">
        <f t="shared" si="189"/>
        <v>10.083855999999999</v>
      </c>
      <c r="F1422" s="94">
        <f t="shared" si="190"/>
        <v>0</v>
      </c>
      <c r="G1422" s="94">
        <f t="shared" si="191"/>
        <v>0</v>
      </c>
      <c r="H1422" s="94">
        <f t="shared" si="194"/>
        <v>0</v>
      </c>
      <c r="I1422" s="94">
        <f>'F4.2'!W79</f>
        <v>0</v>
      </c>
      <c r="J1422" s="94">
        <f>'F4.2'!AQ79</f>
        <v>0</v>
      </c>
      <c r="K1422" s="94"/>
      <c r="L1422" s="94"/>
      <c r="M1422" s="94">
        <f t="shared" si="195"/>
        <v>0</v>
      </c>
      <c r="N1422" s="94">
        <f t="shared" si="196"/>
        <v>0</v>
      </c>
      <c r="O1422" s="158">
        <f t="shared" si="192"/>
        <v>0</v>
      </c>
      <c r="P1422" s="159">
        <f t="shared" si="193"/>
        <v>0</v>
      </c>
    </row>
    <row r="1423" spans="1:16" ht="31.5" hidden="1" outlineLevel="1" x14ac:dyDescent="0.25">
      <c r="A1423" s="252">
        <f t="shared" si="189"/>
        <v>12.1</v>
      </c>
      <c r="B1423" s="253" t="str">
        <f t="shared" si="189"/>
        <v>AFGC U 5,7</v>
      </c>
      <c r="C1423" s="99" t="str">
        <f t="shared" si="189"/>
        <v>MERC/TECH 1/CAPEX/20132014/01366</v>
      </c>
      <c r="D1423" s="103">
        <f t="shared" si="189"/>
        <v>41551</v>
      </c>
      <c r="E1423" s="28">
        <f t="shared" si="189"/>
        <v>2.08</v>
      </c>
      <c r="F1423" s="95">
        <f t="shared" si="190"/>
        <v>2.0369565389999997</v>
      </c>
      <c r="G1423" s="95">
        <f t="shared" si="191"/>
        <v>2.0369565389999997</v>
      </c>
      <c r="H1423" s="95">
        <f t="shared" si="194"/>
        <v>0</v>
      </c>
      <c r="I1423" s="94">
        <f>'F4.2'!W80</f>
        <v>0</v>
      </c>
      <c r="J1423" s="94">
        <f>'F4.2'!AQ80</f>
        <v>0</v>
      </c>
      <c r="K1423" s="95"/>
      <c r="L1423" s="95"/>
      <c r="M1423" s="128">
        <f t="shared" si="195"/>
        <v>0</v>
      </c>
      <c r="N1423" s="95">
        <f t="shared" si="196"/>
        <v>0</v>
      </c>
      <c r="O1423" s="158">
        <f t="shared" si="192"/>
        <v>0</v>
      </c>
      <c r="P1423" s="159">
        <f t="shared" si="193"/>
        <v>0</v>
      </c>
    </row>
    <row r="1424" spans="1:16" ht="31.5" hidden="1" outlineLevel="1" x14ac:dyDescent="0.25">
      <c r="A1424" s="252">
        <f t="shared" si="189"/>
        <v>12.2</v>
      </c>
      <c r="B1424" s="253" t="str">
        <f t="shared" si="189"/>
        <v>Dismantling and revamping of Sample panels of Unit 1 to 4. (4 Nos.)</v>
      </c>
      <c r="C1424" s="29" t="str">
        <f t="shared" si="189"/>
        <v>MERC/TECH 1/CAPEX/20132014/01366</v>
      </c>
      <c r="D1424" s="68">
        <f t="shared" si="189"/>
        <v>41551</v>
      </c>
      <c r="E1424" s="28">
        <f t="shared" si="189"/>
        <v>7.1338559999999998</v>
      </c>
      <c r="F1424" s="95">
        <f t="shared" si="190"/>
        <v>0</v>
      </c>
      <c r="G1424" s="95">
        <f t="shared" si="191"/>
        <v>0</v>
      </c>
      <c r="H1424" s="95">
        <f t="shared" si="194"/>
        <v>0</v>
      </c>
      <c r="I1424" s="94">
        <f>'F4.2'!W81</f>
        <v>0</v>
      </c>
      <c r="J1424" s="94">
        <f>'F4.2'!AQ81</f>
        <v>0</v>
      </c>
      <c r="K1424" s="95"/>
      <c r="L1424" s="95"/>
      <c r="M1424" s="128">
        <f t="shared" si="195"/>
        <v>0</v>
      </c>
      <c r="N1424" s="95">
        <f t="shared" si="196"/>
        <v>0</v>
      </c>
      <c r="O1424" s="158">
        <f t="shared" si="192"/>
        <v>0</v>
      </c>
      <c r="P1424" s="159">
        <f t="shared" si="193"/>
        <v>0</v>
      </c>
    </row>
    <row r="1425" spans="1:16" ht="31.5" hidden="1" outlineLevel="1" x14ac:dyDescent="0.25">
      <c r="A1425" s="252">
        <f t="shared" si="189"/>
        <v>0</v>
      </c>
      <c r="B1425" s="253" t="str">
        <f t="shared" si="189"/>
        <v>IDC</v>
      </c>
      <c r="C1425" s="99" t="str">
        <f t="shared" si="189"/>
        <v>MERC/TECH 1/CAPEX/20132014/01366</v>
      </c>
      <c r="D1425" s="103">
        <f t="shared" si="189"/>
        <v>41551</v>
      </c>
      <c r="E1425" s="28">
        <f t="shared" si="189"/>
        <v>0.87</v>
      </c>
      <c r="F1425" s="95">
        <f t="shared" si="190"/>
        <v>0</v>
      </c>
      <c r="G1425" s="95">
        <f t="shared" si="191"/>
        <v>0</v>
      </c>
      <c r="H1425" s="95">
        <f t="shared" si="194"/>
        <v>0</v>
      </c>
      <c r="I1425" s="94">
        <f>'F4.2'!W82</f>
        <v>0</v>
      </c>
      <c r="J1425" s="94">
        <f>'F4.2'!AQ82</f>
        <v>0</v>
      </c>
      <c r="K1425" s="95"/>
      <c r="L1425" s="95"/>
      <c r="M1425" s="128">
        <f t="shared" si="195"/>
        <v>0</v>
      </c>
      <c r="N1425" s="95">
        <f t="shared" si="196"/>
        <v>0</v>
      </c>
      <c r="O1425" s="158">
        <f t="shared" si="192"/>
        <v>0</v>
      </c>
      <c r="P1425" s="159">
        <f t="shared" si="193"/>
        <v>0</v>
      </c>
    </row>
    <row r="1426" spans="1:16" ht="47.25" hidden="1" outlineLevel="1" x14ac:dyDescent="0.25">
      <c r="A1426" s="106">
        <f t="shared" si="189"/>
        <v>13</v>
      </c>
      <c r="B1426" s="107" t="str">
        <f t="shared" si="189"/>
        <v>Replacements Platen Super Heater &amp; Eco Additional of U-5 &amp; U-6 and Upper &amp; Lower LTSH &amp; Eco Bottom assemblies of U-7</v>
      </c>
      <c r="C1426" s="106" t="str">
        <f t="shared" si="189"/>
        <v>MERC/TECH 1/CAPEX/20132014/01936</v>
      </c>
      <c r="D1426" s="147">
        <f t="shared" si="189"/>
        <v>41647</v>
      </c>
      <c r="E1426" s="27">
        <f t="shared" si="189"/>
        <v>76.570000000000007</v>
      </c>
      <c r="F1426" s="94">
        <f t="shared" si="190"/>
        <v>0</v>
      </c>
      <c r="G1426" s="94">
        <f t="shared" si="191"/>
        <v>0</v>
      </c>
      <c r="H1426" s="94">
        <f t="shared" si="194"/>
        <v>0</v>
      </c>
      <c r="I1426" s="94">
        <f>'F4.2'!W83</f>
        <v>0</v>
      </c>
      <c r="J1426" s="94">
        <f>'F4.2'!AQ83</f>
        <v>0</v>
      </c>
      <c r="K1426" s="94"/>
      <c r="L1426" s="94"/>
      <c r="M1426" s="94">
        <f t="shared" si="195"/>
        <v>0</v>
      </c>
      <c r="N1426" s="94">
        <f t="shared" si="196"/>
        <v>0</v>
      </c>
      <c r="O1426" s="158">
        <f t="shared" si="192"/>
        <v>0</v>
      </c>
      <c r="P1426" s="159">
        <f t="shared" si="193"/>
        <v>0</v>
      </c>
    </row>
    <row r="1427" spans="1:16" ht="31.5" hidden="1" outlineLevel="1" x14ac:dyDescent="0.25">
      <c r="A1427" s="99">
        <f t="shared" si="189"/>
        <v>13.1</v>
      </c>
      <c r="B1427" s="100" t="str">
        <f t="shared" si="189"/>
        <v>Platen super heater assemblies – 24 nos each for Unit-5 &amp; 6(2 sets)</v>
      </c>
      <c r="C1427" s="99" t="str">
        <f t="shared" si="189"/>
        <v>MERC/TECH 1/CAPEX/20132014/01936</v>
      </c>
      <c r="D1427" s="103">
        <f t="shared" si="189"/>
        <v>41647</v>
      </c>
      <c r="E1427" s="28">
        <f t="shared" si="189"/>
        <v>32.76</v>
      </c>
      <c r="F1427" s="95">
        <f t="shared" si="190"/>
        <v>11.660929755000002</v>
      </c>
      <c r="G1427" s="95">
        <f t="shared" si="191"/>
        <v>11.660929755000002</v>
      </c>
      <c r="H1427" s="95">
        <f t="shared" si="194"/>
        <v>0</v>
      </c>
      <c r="I1427" s="94">
        <f>'F4.2'!W84</f>
        <v>0</v>
      </c>
      <c r="J1427" s="94">
        <f>'F4.2'!AQ84</f>
        <v>0</v>
      </c>
      <c r="K1427" s="95"/>
      <c r="L1427" s="95"/>
      <c r="M1427" s="128">
        <f t="shared" si="195"/>
        <v>0</v>
      </c>
      <c r="N1427" s="95">
        <f t="shared" si="196"/>
        <v>0</v>
      </c>
      <c r="O1427" s="158">
        <f t="shared" si="192"/>
        <v>0</v>
      </c>
      <c r="P1427" s="159">
        <f t="shared" si="193"/>
        <v>0</v>
      </c>
    </row>
    <row r="1428" spans="1:16" ht="31.5" hidden="1" outlineLevel="1" x14ac:dyDescent="0.25">
      <c r="A1428" s="99">
        <f t="shared" si="189"/>
        <v>13.2</v>
      </c>
      <c r="B1428" s="100" t="str">
        <f t="shared" si="189"/>
        <v>Economizer additional  Assemblies along with cassette baffles – 65 Nos. each for unit-  5 &amp; 6  (2Set )</v>
      </c>
      <c r="C1428" s="99" t="str">
        <f t="shared" si="189"/>
        <v>MERC/TECH 1/CAPEX/20132014/01936</v>
      </c>
      <c r="D1428" s="103">
        <f t="shared" si="189"/>
        <v>41647</v>
      </c>
      <c r="E1428" s="28">
        <f t="shared" si="189"/>
        <v>3.88</v>
      </c>
      <c r="F1428" s="95">
        <f t="shared" si="190"/>
        <v>3.5012203659999996</v>
      </c>
      <c r="G1428" s="95">
        <f t="shared" si="191"/>
        <v>3.5012203659999996</v>
      </c>
      <c r="H1428" s="95">
        <f t="shared" si="194"/>
        <v>0</v>
      </c>
      <c r="I1428" s="94">
        <f>'F4.2'!W85</f>
        <v>0</v>
      </c>
      <c r="J1428" s="94">
        <f>'F4.2'!AQ85</f>
        <v>0</v>
      </c>
      <c r="K1428" s="95"/>
      <c r="L1428" s="95"/>
      <c r="M1428" s="128">
        <f t="shared" si="195"/>
        <v>0</v>
      </c>
      <c r="N1428" s="95">
        <f t="shared" si="196"/>
        <v>0</v>
      </c>
      <c r="O1428" s="158">
        <f t="shared" si="192"/>
        <v>0</v>
      </c>
      <c r="P1428" s="159">
        <f t="shared" si="193"/>
        <v>0</v>
      </c>
    </row>
    <row r="1429" spans="1:16" ht="31.5" hidden="1" outlineLevel="1" x14ac:dyDescent="0.25">
      <c r="A1429" s="99">
        <f t="shared" si="189"/>
        <v>13.3</v>
      </c>
      <c r="B1429" s="100" t="str">
        <f t="shared" si="189"/>
        <v>Upper LTSH  Assemblies along with cassette baffles – 62 Nos. each for unit – 7 (1 Set)</v>
      </c>
      <c r="C1429" s="99" t="str">
        <f t="shared" si="189"/>
        <v>MERC/TECH 1/CAPEX/20132014/01936</v>
      </c>
      <c r="D1429" s="103">
        <f t="shared" si="189"/>
        <v>41647</v>
      </c>
      <c r="E1429" s="28">
        <f t="shared" si="189"/>
        <v>9.81</v>
      </c>
      <c r="F1429" s="95">
        <f t="shared" si="190"/>
        <v>4.9252947999999996</v>
      </c>
      <c r="G1429" s="95">
        <f t="shared" si="191"/>
        <v>4.9252947999999996</v>
      </c>
      <c r="H1429" s="95">
        <f t="shared" si="194"/>
        <v>0</v>
      </c>
      <c r="I1429" s="94">
        <f>'F4.2'!W86</f>
        <v>0</v>
      </c>
      <c r="J1429" s="94">
        <f>'F4.2'!AQ86</f>
        <v>0</v>
      </c>
      <c r="K1429" s="95"/>
      <c r="L1429" s="95"/>
      <c r="M1429" s="128">
        <f t="shared" si="195"/>
        <v>0</v>
      </c>
      <c r="N1429" s="95">
        <f t="shared" si="196"/>
        <v>0</v>
      </c>
      <c r="O1429" s="158">
        <f t="shared" si="192"/>
        <v>0</v>
      </c>
      <c r="P1429" s="159">
        <f t="shared" si="193"/>
        <v>0</v>
      </c>
    </row>
    <row r="1430" spans="1:16" ht="31.5" hidden="1" outlineLevel="1" x14ac:dyDescent="0.25">
      <c r="A1430" s="99">
        <f t="shared" ref="A1430:E1445" si="197">A760</f>
        <v>13.4</v>
      </c>
      <c r="B1430" s="100" t="str">
        <f t="shared" si="197"/>
        <v>Lower LTSH  Assemblies along with cassette baffles  – 62Nos. for unit – 7 (1 Set)</v>
      </c>
      <c r="C1430" s="99" t="str">
        <f t="shared" si="197"/>
        <v>MERC/TECH 1/CAPEX/20132014/01936</v>
      </c>
      <c r="D1430" s="103">
        <f t="shared" si="197"/>
        <v>41647</v>
      </c>
      <c r="E1430" s="28">
        <f t="shared" si="197"/>
        <v>4.76</v>
      </c>
      <c r="F1430" s="95">
        <f t="shared" si="190"/>
        <v>2.7667891</v>
      </c>
      <c r="G1430" s="95">
        <f t="shared" si="191"/>
        <v>2.7667891</v>
      </c>
      <c r="H1430" s="95">
        <f t="shared" si="194"/>
        <v>0</v>
      </c>
      <c r="I1430" s="94">
        <f>'F4.2'!W87</f>
        <v>0</v>
      </c>
      <c r="J1430" s="94">
        <f>'F4.2'!AQ87</f>
        <v>0</v>
      </c>
      <c r="K1430" s="95"/>
      <c r="L1430" s="95"/>
      <c r="M1430" s="128">
        <f t="shared" si="195"/>
        <v>0</v>
      </c>
      <c r="N1430" s="95">
        <f t="shared" si="196"/>
        <v>0</v>
      </c>
      <c r="O1430" s="158">
        <f t="shared" si="192"/>
        <v>0</v>
      </c>
      <c r="P1430" s="159">
        <f t="shared" si="193"/>
        <v>0</v>
      </c>
    </row>
    <row r="1431" spans="1:16" ht="31.5" hidden="1" outlineLevel="1" x14ac:dyDescent="0.25">
      <c r="A1431" s="99">
        <f t="shared" si="197"/>
        <v>13.5</v>
      </c>
      <c r="B1431" s="100" t="str">
        <f t="shared" si="197"/>
        <v>Lower Eco + Eco additional along with cassette baffles  for Unit-7</v>
      </c>
      <c r="C1431" s="99" t="str">
        <f t="shared" si="197"/>
        <v>MERC/TECH 1/CAPEX/20132014/01936</v>
      </c>
      <c r="D1431" s="103">
        <f t="shared" si="197"/>
        <v>41647</v>
      </c>
      <c r="E1431" s="28">
        <f t="shared" si="197"/>
        <v>13.41</v>
      </c>
      <c r="F1431" s="95">
        <f t="shared" si="190"/>
        <v>6.3205716000000001</v>
      </c>
      <c r="G1431" s="95">
        <f t="shared" si="191"/>
        <v>6.3205716000000001</v>
      </c>
      <c r="H1431" s="95">
        <f t="shared" si="194"/>
        <v>0</v>
      </c>
      <c r="I1431" s="94">
        <f>'F4.2'!W88</f>
        <v>0</v>
      </c>
      <c r="J1431" s="94">
        <f>'F4.2'!AQ88</f>
        <v>0</v>
      </c>
      <c r="K1431" s="95"/>
      <c r="L1431" s="95"/>
      <c r="M1431" s="128">
        <f t="shared" si="195"/>
        <v>0</v>
      </c>
      <c r="N1431" s="95">
        <f t="shared" si="196"/>
        <v>0</v>
      </c>
      <c r="O1431" s="158">
        <f t="shared" si="192"/>
        <v>0</v>
      </c>
      <c r="P1431" s="159">
        <f t="shared" si="193"/>
        <v>0</v>
      </c>
    </row>
    <row r="1432" spans="1:16" ht="31.5" hidden="1" outlineLevel="1" x14ac:dyDescent="0.25">
      <c r="A1432" s="99">
        <f t="shared" si="197"/>
        <v>13.6</v>
      </c>
      <c r="B1432" s="100" t="str">
        <f t="shared" si="197"/>
        <v>Work Cost for Replacement of above Assemblies.</v>
      </c>
      <c r="C1432" s="99" t="str">
        <f t="shared" si="197"/>
        <v>MERC/TECH 1/CAPEX/20132014/01936</v>
      </c>
      <c r="D1432" s="103">
        <f t="shared" si="197"/>
        <v>41647</v>
      </c>
      <c r="E1432" s="28">
        <f t="shared" si="197"/>
        <v>5.05</v>
      </c>
      <c r="F1432" s="95">
        <f t="shared" si="190"/>
        <v>0</v>
      </c>
      <c r="G1432" s="95">
        <f t="shared" si="191"/>
        <v>0</v>
      </c>
      <c r="H1432" s="95">
        <f t="shared" si="194"/>
        <v>0</v>
      </c>
      <c r="I1432" s="94">
        <f>'F4.2'!W89</f>
        <v>0</v>
      </c>
      <c r="J1432" s="94">
        <f>'F4.2'!AQ89</f>
        <v>0</v>
      </c>
      <c r="K1432" s="95"/>
      <c r="L1432" s="95"/>
      <c r="M1432" s="128">
        <f t="shared" si="195"/>
        <v>0</v>
      </c>
      <c r="N1432" s="95">
        <f t="shared" si="196"/>
        <v>0</v>
      </c>
      <c r="O1432" s="158">
        <f t="shared" si="192"/>
        <v>0</v>
      </c>
      <c r="P1432" s="159">
        <f t="shared" si="193"/>
        <v>0</v>
      </c>
    </row>
    <row r="1433" spans="1:16" ht="31.5" hidden="1" outlineLevel="1" x14ac:dyDescent="0.25">
      <c r="A1433" s="99">
        <f t="shared" si="197"/>
        <v>0</v>
      </c>
      <c r="B1433" s="100" t="str">
        <f t="shared" si="197"/>
        <v>IDC</v>
      </c>
      <c r="C1433" s="99" t="str">
        <f t="shared" si="197"/>
        <v>MERC/TECH 1/CAPEX/20132014/01936</v>
      </c>
      <c r="D1433" s="103">
        <f t="shared" si="197"/>
        <v>41647</v>
      </c>
      <c r="E1433" s="28">
        <f t="shared" si="197"/>
        <v>6.9</v>
      </c>
      <c r="F1433" s="95">
        <f t="shared" si="190"/>
        <v>0</v>
      </c>
      <c r="G1433" s="95">
        <f t="shared" si="191"/>
        <v>0</v>
      </c>
      <c r="H1433" s="95">
        <f t="shared" si="194"/>
        <v>0</v>
      </c>
      <c r="I1433" s="94">
        <f>'F4.2'!W90</f>
        <v>0</v>
      </c>
      <c r="J1433" s="94">
        <f>'F4.2'!AQ90</f>
        <v>0</v>
      </c>
      <c r="K1433" s="95"/>
      <c r="L1433" s="95"/>
      <c r="M1433" s="128">
        <f t="shared" si="195"/>
        <v>0</v>
      </c>
      <c r="N1433" s="95">
        <f t="shared" si="196"/>
        <v>0</v>
      </c>
      <c r="O1433" s="158">
        <f t="shared" si="192"/>
        <v>0</v>
      </c>
      <c r="P1433" s="159">
        <f t="shared" si="193"/>
        <v>0</v>
      </c>
    </row>
    <row r="1434" spans="1:16" ht="31.5" hidden="1" outlineLevel="1" x14ac:dyDescent="0.25">
      <c r="A1434" s="106">
        <f t="shared" si="197"/>
        <v>14</v>
      </c>
      <c r="B1434" s="107" t="str">
        <f t="shared" si="197"/>
        <v>Procurement of Complete IPT Module for 500MW Unit-7 and Fully Bladed Rotor for LP Turbine of 500 MW Unit-5, 6, &amp; 7</v>
      </c>
      <c r="C1434" s="106" t="str">
        <f t="shared" si="197"/>
        <v>MERC/TECH 1/CAPEX/20132014/01334</v>
      </c>
      <c r="D1434" s="147">
        <f t="shared" si="197"/>
        <v>41548</v>
      </c>
      <c r="E1434" s="27">
        <f t="shared" si="197"/>
        <v>83.823654699999992</v>
      </c>
      <c r="F1434" s="94">
        <f t="shared" si="190"/>
        <v>0</v>
      </c>
      <c r="G1434" s="94">
        <f t="shared" si="191"/>
        <v>0</v>
      </c>
      <c r="H1434" s="94">
        <f t="shared" si="194"/>
        <v>0</v>
      </c>
      <c r="I1434" s="94">
        <f>'F4.2'!W91</f>
        <v>0</v>
      </c>
      <c r="J1434" s="94">
        <f>'F4.2'!AQ91</f>
        <v>0</v>
      </c>
      <c r="K1434" s="94"/>
      <c r="L1434" s="94"/>
      <c r="M1434" s="94">
        <f t="shared" si="195"/>
        <v>0</v>
      </c>
      <c r="N1434" s="94">
        <f t="shared" si="196"/>
        <v>0</v>
      </c>
      <c r="O1434" s="158">
        <f t="shared" si="192"/>
        <v>0</v>
      </c>
      <c r="P1434" s="159">
        <f t="shared" si="193"/>
        <v>0</v>
      </c>
    </row>
    <row r="1435" spans="1:16" ht="47.25" hidden="1" outlineLevel="1" x14ac:dyDescent="0.25">
      <c r="A1435" s="99">
        <f t="shared" si="197"/>
        <v>14.1</v>
      </c>
      <c r="B1435" s="100" t="str">
        <f t="shared" si="197"/>
        <v>IPT Module complete Type-M30-63 with advance class blading suitable for 500 MW Chandrapur Unit-7, Khaperkheda 1x500, Bhusawal 2x500</v>
      </c>
      <c r="C1435" s="99" t="str">
        <f t="shared" si="197"/>
        <v>MERC/TECH 1/CAPEX/20132014/01334</v>
      </c>
      <c r="D1435" s="103">
        <f t="shared" si="197"/>
        <v>41548</v>
      </c>
      <c r="E1435" s="28">
        <f t="shared" si="197"/>
        <v>48.039384900000002</v>
      </c>
      <c r="F1435" s="95">
        <f t="shared" si="190"/>
        <v>48.039384900000002</v>
      </c>
      <c r="G1435" s="95">
        <f t="shared" si="191"/>
        <v>48.039384900000002</v>
      </c>
      <c r="H1435" s="95">
        <f t="shared" si="194"/>
        <v>0</v>
      </c>
      <c r="I1435" s="94">
        <f>'F4.2'!W92</f>
        <v>0</v>
      </c>
      <c r="J1435" s="94">
        <f>'F4.2'!AQ92</f>
        <v>0</v>
      </c>
      <c r="K1435" s="95"/>
      <c r="L1435" s="95"/>
      <c r="M1435" s="128">
        <f t="shared" si="195"/>
        <v>0</v>
      </c>
      <c r="N1435" s="95">
        <f t="shared" si="196"/>
        <v>0</v>
      </c>
      <c r="O1435" s="158">
        <f t="shared" si="192"/>
        <v>0</v>
      </c>
      <c r="P1435" s="159">
        <f t="shared" si="193"/>
        <v>0</v>
      </c>
    </row>
    <row r="1436" spans="1:16" ht="31.5" hidden="1" outlineLevel="1" x14ac:dyDescent="0.25">
      <c r="A1436" s="99">
        <f t="shared" si="197"/>
        <v>14.2</v>
      </c>
      <c r="B1436" s="100" t="str">
        <f t="shared" si="197"/>
        <v>Fully bladed dynamically balanced LP Rotor for 500 MW Units-5,6 &amp;7 at Chandrapur STPS</v>
      </c>
      <c r="C1436" s="99" t="str">
        <f t="shared" si="197"/>
        <v>MERC/TECH 1/CAPEX/20132014/01334</v>
      </c>
      <c r="D1436" s="103">
        <f t="shared" si="197"/>
        <v>41548</v>
      </c>
      <c r="E1436" s="28">
        <f t="shared" si="197"/>
        <v>35.784269799999997</v>
      </c>
      <c r="F1436" s="95">
        <f t="shared" si="190"/>
        <v>35.784269799999997</v>
      </c>
      <c r="G1436" s="95">
        <f t="shared" si="191"/>
        <v>35.784269799999997</v>
      </c>
      <c r="H1436" s="95">
        <f t="shared" si="194"/>
        <v>0</v>
      </c>
      <c r="I1436" s="94">
        <f>'F4.2'!W93</f>
        <v>0</v>
      </c>
      <c r="J1436" s="94">
        <f>'F4.2'!AQ93</f>
        <v>0</v>
      </c>
      <c r="K1436" s="95"/>
      <c r="L1436" s="95"/>
      <c r="M1436" s="128">
        <f t="shared" si="195"/>
        <v>0</v>
      </c>
      <c r="N1436" s="95">
        <f t="shared" si="196"/>
        <v>0</v>
      </c>
      <c r="O1436" s="158">
        <f t="shared" si="192"/>
        <v>0</v>
      </c>
      <c r="P1436" s="159">
        <f t="shared" si="193"/>
        <v>0</v>
      </c>
    </row>
    <row r="1437" spans="1:16" ht="31.5" hidden="1" outlineLevel="1" x14ac:dyDescent="0.25">
      <c r="A1437" s="106">
        <f t="shared" si="197"/>
        <v>15</v>
      </c>
      <c r="B1437" s="107" t="str">
        <f t="shared" si="197"/>
        <v>Performance Improvement of Air Preheater Unit 1 &amp; 2 CSTPS Chandrapur</v>
      </c>
      <c r="C1437" s="106" t="str">
        <f t="shared" si="197"/>
        <v>MERC/TECH 1/CAPEX/20132014/01431</v>
      </c>
      <c r="D1437" s="147">
        <f t="shared" si="197"/>
        <v>41565</v>
      </c>
      <c r="E1437" s="27">
        <f t="shared" si="197"/>
        <v>11.1699751</v>
      </c>
      <c r="F1437" s="94">
        <f t="shared" si="190"/>
        <v>0</v>
      </c>
      <c r="G1437" s="94">
        <f t="shared" si="191"/>
        <v>0</v>
      </c>
      <c r="H1437" s="94">
        <f t="shared" si="194"/>
        <v>0</v>
      </c>
      <c r="I1437" s="94">
        <f>'F4.2'!W94</f>
        <v>0</v>
      </c>
      <c r="J1437" s="94">
        <f>'F4.2'!AQ94</f>
        <v>0</v>
      </c>
      <c r="K1437" s="94"/>
      <c r="L1437" s="94"/>
      <c r="M1437" s="94">
        <f t="shared" si="195"/>
        <v>0</v>
      </c>
      <c r="N1437" s="94">
        <f t="shared" si="196"/>
        <v>0</v>
      </c>
      <c r="O1437" s="158">
        <f t="shared" si="192"/>
        <v>0</v>
      </c>
      <c r="P1437" s="159">
        <f t="shared" si="193"/>
        <v>0</v>
      </c>
    </row>
    <row r="1438" spans="1:16" ht="31.5" hidden="1" outlineLevel="1" x14ac:dyDescent="0.25">
      <c r="A1438" s="99">
        <f t="shared" si="197"/>
        <v>15.1</v>
      </c>
      <c r="B1438" s="100" t="str">
        <f t="shared" si="197"/>
        <v xml:space="preserve">supply of MSERW / high frequency induction welding tubes for Air pre-heater in Unit 1&amp;2 </v>
      </c>
      <c r="C1438" s="99" t="str">
        <f t="shared" si="197"/>
        <v>MERC/TECH 1/CAPEX/20132014/01431</v>
      </c>
      <c r="D1438" s="103">
        <f t="shared" si="197"/>
        <v>41565</v>
      </c>
      <c r="E1438" s="28">
        <f t="shared" si="197"/>
        <v>8.8553540000000002</v>
      </c>
      <c r="F1438" s="95">
        <f t="shared" si="190"/>
        <v>0</v>
      </c>
      <c r="G1438" s="95">
        <f t="shared" si="191"/>
        <v>0</v>
      </c>
      <c r="H1438" s="95">
        <f t="shared" si="194"/>
        <v>0</v>
      </c>
      <c r="I1438" s="94">
        <f>'F4.2'!W95</f>
        <v>0</v>
      </c>
      <c r="J1438" s="94">
        <f>'F4.2'!AQ95</f>
        <v>0</v>
      </c>
      <c r="K1438" s="95"/>
      <c r="L1438" s="95"/>
      <c r="M1438" s="128">
        <f t="shared" si="195"/>
        <v>0</v>
      </c>
      <c r="N1438" s="95">
        <f t="shared" si="196"/>
        <v>0</v>
      </c>
      <c r="O1438" s="158">
        <f t="shared" si="192"/>
        <v>0</v>
      </c>
      <c r="P1438" s="159">
        <f t="shared" si="193"/>
        <v>0</v>
      </c>
    </row>
    <row r="1439" spans="1:16" ht="31.5" hidden="1" outlineLevel="1" x14ac:dyDescent="0.25">
      <c r="A1439" s="99">
        <f t="shared" si="197"/>
        <v>15.2</v>
      </c>
      <c r="B1439" s="100" t="str">
        <f t="shared" si="197"/>
        <v xml:space="preserve">Compete Replacement of the air heater tubes in top ,intermediate and bottom bank(LHS and RHS) of unit 1 &amp; 2 </v>
      </c>
      <c r="C1439" s="99" t="str">
        <f t="shared" si="197"/>
        <v>MERC/TECH 1/CAPEX/20132014/01431</v>
      </c>
      <c r="D1439" s="103">
        <f t="shared" si="197"/>
        <v>41565</v>
      </c>
      <c r="E1439" s="28">
        <f t="shared" si="197"/>
        <v>2.14452</v>
      </c>
      <c r="F1439" s="95">
        <f t="shared" si="190"/>
        <v>0</v>
      </c>
      <c r="G1439" s="95">
        <f t="shared" si="191"/>
        <v>0</v>
      </c>
      <c r="H1439" s="95">
        <f t="shared" si="194"/>
        <v>0</v>
      </c>
      <c r="I1439" s="94">
        <f>'F4.2'!W96</f>
        <v>0</v>
      </c>
      <c r="J1439" s="94">
        <f>'F4.2'!AQ96</f>
        <v>0</v>
      </c>
      <c r="K1439" s="95"/>
      <c r="L1439" s="95"/>
      <c r="M1439" s="128">
        <f t="shared" si="195"/>
        <v>0</v>
      </c>
      <c r="N1439" s="95">
        <f t="shared" si="196"/>
        <v>0</v>
      </c>
      <c r="O1439" s="158">
        <f t="shared" si="192"/>
        <v>0</v>
      </c>
      <c r="P1439" s="159">
        <f t="shared" si="193"/>
        <v>0</v>
      </c>
    </row>
    <row r="1440" spans="1:16" ht="31.5" hidden="1" outlineLevel="1" x14ac:dyDescent="0.25">
      <c r="A1440" s="99">
        <f t="shared" si="197"/>
        <v>0</v>
      </c>
      <c r="B1440" s="100" t="str">
        <f t="shared" si="197"/>
        <v>IDC</v>
      </c>
      <c r="C1440" s="99" t="str">
        <f t="shared" si="197"/>
        <v>MERC/TECH 1/CAPEX/20132014/01431</v>
      </c>
      <c r="D1440" s="103">
        <f t="shared" si="197"/>
        <v>41565</v>
      </c>
      <c r="E1440" s="28">
        <f t="shared" si="197"/>
        <v>0.17010110000000001</v>
      </c>
      <c r="F1440" s="95">
        <f t="shared" si="190"/>
        <v>0</v>
      </c>
      <c r="G1440" s="95">
        <f t="shared" si="191"/>
        <v>0</v>
      </c>
      <c r="H1440" s="95">
        <f t="shared" si="194"/>
        <v>0</v>
      </c>
      <c r="I1440" s="94">
        <f>'F4.2'!W97</f>
        <v>0</v>
      </c>
      <c r="J1440" s="94">
        <f>'F4.2'!AQ97</f>
        <v>0</v>
      </c>
      <c r="K1440" s="95"/>
      <c r="L1440" s="95"/>
      <c r="M1440" s="128">
        <f t="shared" si="195"/>
        <v>0</v>
      </c>
      <c r="N1440" s="95">
        <f t="shared" si="196"/>
        <v>0</v>
      </c>
      <c r="O1440" s="158">
        <f t="shared" si="192"/>
        <v>0</v>
      </c>
      <c r="P1440" s="159">
        <f t="shared" si="193"/>
        <v>0</v>
      </c>
    </row>
    <row r="1441" spans="1:16" ht="31.5" hidden="1" outlineLevel="1" x14ac:dyDescent="0.25">
      <c r="A1441" s="106">
        <f t="shared" si="197"/>
        <v>16</v>
      </c>
      <c r="B1441" s="107" t="str">
        <f t="shared" si="197"/>
        <v>Procurement &amp; Replacement of heating elements (baskets) of primary and secondary air pre-heaters of unit # 5 &amp; 6</v>
      </c>
      <c r="C1441" s="106" t="str">
        <f t="shared" si="197"/>
        <v>MERC/TECH 1/CAPEX/20142015/00432</v>
      </c>
      <c r="D1441" s="147">
        <f t="shared" si="197"/>
        <v>41792</v>
      </c>
      <c r="E1441" s="27">
        <f t="shared" si="197"/>
        <v>11.7446</v>
      </c>
      <c r="F1441" s="94">
        <f t="shared" si="190"/>
        <v>0</v>
      </c>
      <c r="G1441" s="94">
        <f t="shared" si="191"/>
        <v>0</v>
      </c>
      <c r="H1441" s="94">
        <f t="shared" si="194"/>
        <v>0</v>
      </c>
      <c r="I1441" s="94">
        <f>'F4.2'!W98</f>
        <v>0</v>
      </c>
      <c r="J1441" s="94">
        <f>'F4.2'!AQ98</f>
        <v>0</v>
      </c>
      <c r="K1441" s="94"/>
      <c r="L1441" s="94"/>
      <c r="M1441" s="94">
        <f t="shared" si="195"/>
        <v>0</v>
      </c>
      <c r="N1441" s="94">
        <f t="shared" si="196"/>
        <v>0</v>
      </c>
      <c r="O1441" s="158">
        <f t="shared" si="192"/>
        <v>0</v>
      </c>
      <c r="P1441" s="159">
        <f t="shared" si="193"/>
        <v>0</v>
      </c>
    </row>
    <row r="1442" spans="1:16" ht="47.25" hidden="1" outlineLevel="1" x14ac:dyDescent="0.25">
      <c r="A1442" s="99">
        <f t="shared" si="197"/>
        <v>16.100000000000001</v>
      </c>
      <c r="B1442" s="100" t="str">
        <f t="shared" si="197"/>
        <v>Primary  &amp;  Secondary Air Pre-heater baskets hot end, intermediate  &amp; cold end (2 sets) for U-5 (Including works cost)</v>
      </c>
      <c r="C1442" s="99" t="str">
        <f t="shared" si="197"/>
        <v>MERC/TECH 1/CAPEX/20142015/00432</v>
      </c>
      <c r="D1442" s="103">
        <f t="shared" si="197"/>
        <v>41792</v>
      </c>
      <c r="E1442" s="28">
        <f t="shared" si="197"/>
        <v>5.5023</v>
      </c>
      <c r="F1442" s="95">
        <f t="shared" si="190"/>
        <v>4.2318929900000004</v>
      </c>
      <c r="G1442" s="95">
        <f t="shared" si="191"/>
        <v>4.2318929900000004</v>
      </c>
      <c r="H1442" s="95">
        <f t="shared" si="194"/>
        <v>0</v>
      </c>
      <c r="I1442" s="94">
        <f>'F4.2'!W99</f>
        <v>0</v>
      </c>
      <c r="J1442" s="94">
        <f>'F4.2'!AQ99</f>
        <v>0</v>
      </c>
      <c r="K1442" s="95"/>
      <c r="L1442" s="95"/>
      <c r="M1442" s="128">
        <f t="shared" si="195"/>
        <v>0</v>
      </c>
      <c r="N1442" s="95">
        <f t="shared" si="196"/>
        <v>0</v>
      </c>
      <c r="O1442" s="158">
        <f t="shared" si="192"/>
        <v>0</v>
      </c>
      <c r="P1442" s="159">
        <f t="shared" si="193"/>
        <v>0</v>
      </c>
    </row>
    <row r="1443" spans="1:16" ht="47.25" hidden="1" outlineLevel="1" x14ac:dyDescent="0.25">
      <c r="A1443" s="99">
        <f t="shared" si="197"/>
        <v>16.2</v>
      </c>
      <c r="B1443" s="100" t="str">
        <f t="shared" si="197"/>
        <v>Primary  &amp;  Secondary Air Pre-heater baskets hot end, intermediate  &amp; cold end (2 sets) for U-6 (Including works cost)</v>
      </c>
      <c r="C1443" s="99" t="str">
        <f t="shared" si="197"/>
        <v>MERC/TECH 1/CAPEX/20142015/00432</v>
      </c>
      <c r="D1443" s="103">
        <f t="shared" si="197"/>
        <v>41792</v>
      </c>
      <c r="E1443" s="28">
        <f t="shared" si="197"/>
        <v>5.5023</v>
      </c>
      <c r="F1443" s="95">
        <f t="shared" si="190"/>
        <v>4.5024009140000008</v>
      </c>
      <c r="G1443" s="95">
        <f t="shared" si="191"/>
        <v>4.5024009140000008</v>
      </c>
      <c r="H1443" s="95">
        <f t="shared" si="194"/>
        <v>0</v>
      </c>
      <c r="I1443" s="94">
        <f>'F4.2'!W100</f>
        <v>0</v>
      </c>
      <c r="J1443" s="94">
        <f>'F4.2'!AQ100</f>
        <v>0</v>
      </c>
      <c r="K1443" s="95"/>
      <c r="L1443" s="95"/>
      <c r="M1443" s="128">
        <f t="shared" si="195"/>
        <v>0</v>
      </c>
      <c r="N1443" s="95">
        <f t="shared" si="196"/>
        <v>0</v>
      </c>
      <c r="O1443" s="158">
        <f t="shared" si="192"/>
        <v>0</v>
      </c>
      <c r="P1443" s="159">
        <f t="shared" si="193"/>
        <v>0</v>
      </c>
    </row>
    <row r="1444" spans="1:16" ht="31.5" hidden="1" outlineLevel="1" x14ac:dyDescent="0.25">
      <c r="A1444" s="99">
        <f t="shared" si="197"/>
        <v>0</v>
      </c>
      <c r="B1444" s="100" t="str">
        <f t="shared" si="197"/>
        <v>IDC</v>
      </c>
      <c r="C1444" s="99" t="str">
        <f t="shared" si="197"/>
        <v>MERC/TECH 1/CAPEX/20142015/00432</v>
      </c>
      <c r="D1444" s="103">
        <f t="shared" si="197"/>
        <v>41792</v>
      </c>
      <c r="E1444" s="28">
        <f t="shared" si="197"/>
        <v>0.74</v>
      </c>
      <c r="F1444" s="95">
        <f t="shared" si="190"/>
        <v>0</v>
      </c>
      <c r="G1444" s="95">
        <f t="shared" si="191"/>
        <v>0</v>
      </c>
      <c r="H1444" s="95">
        <f t="shared" si="194"/>
        <v>0</v>
      </c>
      <c r="I1444" s="94">
        <f>'F4.2'!W101</f>
        <v>0</v>
      </c>
      <c r="J1444" s="94">
        <f>'F4.2'!AQ101</f>
        <v>0</v>
      </c>
      <c r="K1444" s="95"/>
      <c r="L1444" s="95"/>
      <c r="M1444" s="128">
        <f t="shared" si="195"/>
        <v>0</v>
      </c>
      <c r="N1444" s="95">
        <f t="shared" si="196"/>
        <v>0</v>
      </c>
      <c r="O1444" s="158">
        <f t="shared" si="192"/>
        <v>0</v>
      </c>
      <c r="P1444" s="159">
        <f t="shared" si="193"/>
        <v>0</v>
      </c>
    </row>
    <row r="1445" spans="1:16" ht="31.5" hidden="1" outlineLevel="1" x14ac:dyDescent="0.25">
      <c r="A1445" s="25">
        <f t="shared" si="197"/>
        <v>17</v>
      </c>
      <c r="B1445" s="26" t="str">
        <f t="shared" si="197"/>
        <v>Procurement of moving blades for LP Turbine, Control Fluid Pumps &amp; AOP of 500MW Unit 5,6 &amp;7</v>
      </c>
      <c r="C1445" s="25" t="str">
        <f t="shared" si="197"/>
        <v>MERC/TECH 1/CAPEX/20142015/0010</v>
      </c>
      <c r="D1445" s="139">
        <f t="shared" si="197"/>
        <v>41928</v>
      </c>
      <c r="E1445" s="27">
        <f t="shared" si="197"/>
        <v>19.310244699999998</v>
      </c>
      <c r="F1445" s="94">
        <f t="shared" si="190"/>
        <v>0</v>
      </c>
      <c r="G1445" s="94">
        <f t="shared" si="191"/>
        <v>0</v>
      </c>
      <c r="H1445" s="94">
        <f t="shared" si="194"/>
        <v>0</v>
      </c>
      <c r="I1445" s="94">
        <f>'F4.2'!W102</f>
        <v>0</v>
      </c>
      <c r="J1445" s="94">
        <f>'F4.2'!AQ102</f>
        <v>0</v>
      </c>
      <c r="K1445" s="94"/>
      <c r="L1445" s="94"/>
      <c r="M1445" s="94">
        <f t="shared" si="195"/>
        <v>0</v>
      </c>
      <c r="N1445" s="94">
        <f t="shared" si="196"/>
        <v>0</v>
      </c>
      <c r="O1445" s="158">
        <f t="shared" si="192"/>
        <v>0</v>
      </c>
      <c r="P1445" s="159">
        <f t="shared" si="193"/>
        <v>0</v>
      </c>
    </row>
    <row r="1446" spans="1:16" ht="63" hidden="1" outlineLevel="1" x14ac:dyDescent="0.25">
      <c r="A1446" s="29">
        <f t="shared" ref="A1446:E1461" si="198">A776</f>
        <v>17.100000000000001</v>
      </c>
      <c r="B1446" s="65" t="str">
        <f t="shared" si="198"/>
        <v>Moving blades for LPT—2L
Moving blades for LPT—2R
Moving blades for LPT—3L
Moving blades for LPT—3R</v>
      </c>
      <c r="C1446" s="29" t="str">
        <f t="shared" si="198"/>
        <v>MERC/TECH 1/CAPEX/20142015/0010</v>
      </c>
      <c r="D1446" s="68">
        <f t="shared" si="198"/>
        <v>41928</v>
      </c>
      <c r="E1446" s="28">
        <f t="shared" si="198"/>
        <v>13.5092</v>
      </c>
      <c r="F1446" s="95">
        <f t="shared" si="190"/>
        <v>5.3885199799999999</v>
      </c>
      <c r="G1446" s="95">
        <f t="shared" si="191"/>
        <v>5.3885199799999999</v>
      </c>
      <c r="H1446" s="95">
        <f t="shared" si="194"/>
        <v>0</v>
      </c>
      <c r="I1446" s="94">
        <f>'F4.2'!W103</f>
        <v>0</v>
      </c>
      <c r="J1446" s="94">
        <f>'F4.2'!AQ103</f>
        <v>0</v>
      </c>
      <c r="K1446" s="95"/>
      <c r="L1446" s="95"/>
      <c r="M1446" s="128">
        <f t="shared" si="195"/>
        <v>0</v>
      </c>
      <c r="N1446" s="95">
        <f t="shared" si="196"/>
        <v>0</v>
      </c>
      <c r="O1446" s="158">
        <f t="shared" si="192"/>
        <v>0</v>
      </c>
      <c r="P1446" s="159">
        <f t="shared" si="193"/>
        <v>0</v>
      </c>
    </row>
    <row r="1447" spans="1:16" ht="94.5" hidden="1" outlineLevel="1" x14ac:dyDescent="0.25">
      <c r="A1447" s="29">
        <f t="shared" si="198"/>
        <v>17.2</v>
      </c>
      <c r="B1447" s="65" t="str">
        <f t="shared" si="198"/>
        <v>1. Control Fluid Pump for 500 MW Unit-5&amp;6_KSB Make- Type : WKVM 100/1+4
2. Control Fluid Pump for 500 MW Unit-7_KSB Make- Type : WKVM 80/1+3
3. Aux. Oil Pump for Main Turbine of 500 MW Unit-5,6&amp; 7
KSB Make- Type : ETA 150-50VL</v>
      </c>
      <c r="C1447" s="29" t="str">
        <f t="shared" si="198"/>
        <v>MERC/TECH 1/CAPEX/20142015/0010</v>
      </c>
      <c r="D1447" s="68">
        <f t="shared" si="198"/>
        <v>41928</v>
      </c>
      <c r="E1447" s="28">
        <f t="shared" si="198"/>
        <v>4.5510447000000003</v>
      </c>
      <c r="F1447" s="95">
        <f t="shared" si="190"/>
        <v>2.3470200000000001</v>
      </c>
      <c r="G1447" s="95">
        <f t="shared" si="191"/>
        <v>2.3470200000000001</v>
      </c>
      <c r="H1447" s="95">
        <f t="shared" si="194"/>
        <v>0</v>
      </c>
      <c r="I1447" s="94">
        <f>'F4.2'!W104</f>
        <v>3.5</v>
      </c>
      <c r="J1447" s="94">
        <f>'F4.2'!AQ104</f>
        <v>3.5</v>
      </c>
      <c r="K1447" s="95"/>
      <c r="L1447" s="95"/>
      <c r="M1447" s="128">
        <f t="shared" si="195"/>
        <v>3.5</v>
      </c>
      <c r="N1447" s="95">
        <f t="shared" si="196"/>
        <v>0</v>
      </c>
      <c r="O1447" s="158">
        <f t="shared" si="192"/>
        <v>2.2040247000000002</v>
      </c>
      <c r="P1447" s="159">
        <f t="shared" si="193"/>
        <v>1.2959752999999998</v>
      </c>
    </row>
    <row r="1448" spans="1:16" ht="31.5" hidden="1" outlineLevel="1" x14ac:dyDescent="0.25">
      <c r="A1448" s="99">
        <f t="shared" si="198"/>
        <v>0</v>
      </c>
      <c r="B1448" s="100" t="str">
        <f t="shared" si="198"/>
        <v>IDC</v>
      </c>
      <c r="C1448" s="99" t="str">
        <f t="shared" si="198"/>
        <v>MERC/TECH 1/CAPEX/20142015/0010</v>
      </c>
      <c r="D1448" s="103">
        <f t="shared" si="198"/>
        <v>41928</v>
      </c>
      <c r="E1448" s="28">
        <f t="shared" si="198"/>
        <v>1.25</v>
      </c>
      <c r="F1448" s="95">
        <f t="shared" si="190"/>
        <v>0</v>
      </c>
      <c r="G1448" s="95">
        <f t="shared" si="191"/>
        <v>0</v>
      </c>
      <c r="H1448" s="95">
        <f t="shared" si="194"/>
        <v>0</v>
      </c>
      <c r="I1448" s="94">
        <f>'F4.2'!W105</f>
        <v>0</v>
      </c>
      <c r="J1448" s="94">
        <f>'F4.2'!AQ105</f>
        <v>0</v>
      </c>
      <c r="K1448" s="95"/>
      <c r="L1448" s="95"/>
      <c r="M1448" s="128">
        <f t="shared" si="195"/>
        <v>0</v>
      </c>
      <c r="N1448" s="95">
        <f t="shared" si="196"/>
        <v>0</v>
      </c>
      <c r="O1448" s="158">
        <f t="shared" si="192"/>
        <v>0</v>
      </c>
      <c r="P1448" s="159">
        <f t="shared" si="193"/>
        <v>0</v>
      </c>
    </row>
    <row r="1449" spans="1:16" ht="47.25" hidden="1" outlineLevel="1" x14ac:dyDescent="0.25">
      <c r="A1449" s="106">
        <f t="shared" si="198"/>
        <v>18</v>
      </c>
      <c r="B1449" s="107" t="str">
        <f t="shared" si="198"/>
        <v>Procurement of Gear Box &amp; Wear Resistance liners for coal mills of Unit#5&amp;6 &amp; Supply of Gear Box for Coal Mills of Unit#7</v>
      </c>
      <c r="C1449" s="106" t="str">
        <f t="shared" si="198"/>
        <v>MERC/TECH 1/CAPEX/20142015/01220</v>
      </c>
      <c r="D1449" s="147">
        <f t="shared" si="198"/>
        <v>41968</v>
      </c>
      <c r="E1449" s="27">
        <f t="shared" si="198"/>
        <v>11.914453259999998</v>
      </c>
      <c r="F1449" s="94">
        <f t="shared" si="190"/>
        <v>0</v>
      </c>
      <c r="G1449" s="94">
        <f t="shared" si="191"/>
        <v>0</v>
      </c>
      <c r="H1449" s="94">
        <f t="shared" si="194"/>
        <v>0</v>
      </c>
      <c r="I1449" s="94">
        <f>'F4.2'!W106</f>
        <v>0</v>
      </c>
      <c r="J1449" s="94">
        <f>'F4.2'!AQ106</f>
        <v>0</v>
      </c>
      <c r="K1449" s="94"/>
      <c r="L1449" s="94"/>
      <c r="M1449" s="94">
        <f t="shared" si="195"/>
        <v>0</v>
      </c>
      <c r="N1449" s="94">
        <f t="shared" si="196"/>
        <v>0</v>
      </c>
      <c r="O1449" s="158">
        <f t="shared" si="192"/>
        <v>0</v>
      </c>
      <c r="P1449" s="159">
        <f t="shared" si="193"/>
        <v>0</v>
      </c>
    </row>
    <row r="1450" spans="1:16" ht="63" hidden="1" outlineLevel="1" x14ac:dyDescent="0.25">
      <c r="A1450" s="99">
        <f t="shared" si="198"/>
        <v>18.100000000000001</v>
      </c>
      <c r="B1450" s="100" t="str">
        <f t="shared" si="198"/>
        <v>Complete bevel gear stage consisting of pinion with part nos 100, 106, 107, 109, 110, 158, 159 and gear with part nos 102, 401, 402, 12 X 403 of Flender make Bocholt KMS 850 Gear Boxes of XRP-1043 Coal Mill in Unit#5&amp;6.</v>
      </c>
      <c r="C1450" s="99" t="str">
        <f t="shared" si="198"/>
        <v>MERC/TECH 1/CAPEX/20142015/01220</v>
      </c>
      <c r="D1450" s="103">
        <f t="shared" si="198"/>
        <v>41968</v>
      </c>
      <c r="E1450" s="28">
        <f t="shared" si="198"/>
        <v>4.4387999999999996</v>
      </c>
      <c r="F1450" s="95">
        <f t="shared" si="190"/>
        <v>1.621920096</v>
      </c>
      <c r="G1450" s="95">
        <f t="shared" si="191"/>
        <v>1.621920096</v>
      </c>
      <c r="H1450" s="95">
        <f t="shared" si="194"/>
        <v>0</v>
      </c>
      <c r="I1450" s="94">
        <f>'F4.2'!W107</f>
        <v>0</v>
      </c>
      <c r="J1450" s="94">
        <f>'F4.2'!AQ107</f>
        <v>0</v>
      </c>
      <c r="K1450" s="95"/>
      <c r="L1450" s="95"/>
      <c r="M1450" s="128">
        <f t="shared" si="195"/>
        <v>0</v>
      </c>
      <c r="N1450" s="95">
        <f t="shared" si="196"/>
        <v>0</v>
      </c>
      <c r="O1450" s="158">
        <f t="shared" si="192"/>
        <v>0</v>
      </c>
      <c r="P1450" s="159">
        <f t="shared" si="193"/>
        <v>0</v>
      </c>
    </row>
    <row r="1451" spans="1:16" ht="31.5" hidden="1" outlineLevel="1" x14ac:dyDescent="0.25">
      <c r="A1451" s="99">
        <f t="shared" si="198"/>
        <v>18.2</v>
      </c>
      <c r="B1451" s="100" t="str">
        <f t="shared" si="198"/>
        <v>Manufacturing, Supply and Application of Wear Resistance Liners inside the mill body of XRP 1043 Coal Mill in unit-5&amp;6</v>
      </c>
      <c r="C1451" s="99" t="str">
        <f t="shared" si="198"/>
        <v>MERC/TECH 1/CAPEX/20142015/01220</v>
      </c>
      <c r="D1451" s="103">
        <f t="shared" si="198"/>
        <v>41968</v>
      </c>
      <c r="E1451" s="28">
        <f t="shared" si="198"/>
        <v>2.2756532600000003</v>
      </c>
      <c r="F1451" s="95">
        <f t="shared" si="190"/>
        <v>2.2756532600000003</v>
      </c>
      <c r="G1451" s="95">
        <f t="shared" si="191"/>
        <v>2.2756532600000003</v>
      </c>
      <c r="H1451" s="95">
        <f t="shared" si="194"/>
        <v>0</v>
      </c>
      <c r="I1451" s="94">
        <f>'F4.2'!W108</f>
        <v>0</v>
      </c>
      <c r="J1451" s="94">
        <f>'F4.2'!AQ108</f>
        <v>0</v>
      </c>
      <c r="K1451" s="95"/>
      <c r="L1451" s="95"/>
      <c r="M1451" s="128">
        <f t="shared" si="195"/>
        <v>0</v>
      </c>
      <c r="N1451" s="95">
        <f t="shared" si="196"/>
        <v>0</v>
      </c>
      <c r="O1451" s="158">
        <f t="shared" si="192"/>
        <v>0</v>
      </c>
      <c r="P1451" s="159">
        <f t="shared" si="193"/>
        <v>0</v>
      </c>
    </row>
    <row r="1452" spans="1:16" ht="63" hidden="1" outlineLevel="1" x14ac:dyDescent="0.25">
      <c r="A1452" s="99">
        <f t="shared" si="198"/>
        <v>18.3</v>
      </c>
      <c r="B1452" s="100" t="str">
        <f t="shared" si="198"/>
        <v>Complete Gear Box type H2C630 without coupling, without lubrication unit. As per order CMD ref: 20/0900212-GA Dwg No 524932 and as per attached list for main reducer gear box of coal mill BBD 4772 in Unit#7.</v>
      </c>
      <c r="C1452" s="99" t="str">
        <f t="shared" si="198"/>
        <v>MERC/TECH 1/CAPEX/20142015/01220</v>
      </c>
      <c r="D1452" s="103">
        <f t="shared" si="198"/>
        <v>41968</v>
      </c>
      <c r="E1452" s="28">
        <f t="shared" si="198"/>
        <v>4.4664999999999999</v>
      </c>
      <c r="F1452" s="95">
        <f t="shared" si="190"/>
        <v>2.2257651389999999</v>
      </c>
      <c r="G1452" s="95">
        <f t="shared" si="191"/>
        <v>2.2257651389999999</v>
      </c>
      <c r="H1452" s="95">
        <f t="shared" si="194"/>
        <v>0</v>
      </c>
      <c r="I1452" s="94">
        <f>'F4.2'!W109</f>
        <v>0</v>
      </c>
      <c r="J1452" s="94">
        <f>'F4.2'!AQ109</f>
        <v>0</v>
      </c>
      <c r="K1452" s="95"/>
      <c r="L1452" s="95"/>
      <c r="M1452" s="128">
        <f t="shared" si="195"/>
        <v>0</v>
      </c>
      <c r="N1452" s="95">
        <f t="shared" si="196"/>
        <v>0</v>
      </c>
      <c r="O1452" s="158">
        <f t="shared" si="192"/>
        <v>0</v>
      </c>
      <c r="P1452" s="159">
        <f t="shared" si="193"/>
        <v>0</v>
      </c>
    </row>
    <row r="1453" spans="1:16" ht="31.5" hidden="1" outlineLevel="1" x14ac:dyDescent="0.25">
      <c r="A1453" s="99">
        <f t="shared" si="198"/>
        <v>0</v>
      </c>
      <c r="B1453" s="100" t="str">
        <f t="shared" si="198"/>
        <v>IDC</v>
      </c>
      <c r="C1453" s="99" t="str">
        <f t="shared" si="198"/>
        <v>MERC/TECH 1/CAPEX/20142015/01220</v>
      </c>
      <c r="D1453" s="103">
        <f t="shared" si="198"/>
        <v>41968</v>
      </c>
      <c r="E1453" s="28">
        <f t="shared" si="198"/>
        <v>0.73350000000000004</v>
      </c>
      <c r="F1453" s="95">
        <f t="shared" si="190"/>
        <v>0</v>
      </c>
      <c r="G1453" s="95">
        <f t="shared" si="191"/>
        <v>0</v>
      </c>
      <c r="H1453" s="95">
        <f t="shared" si="194"/>
        <v>0</v>
      </c>
      <c r="I1453" s="94">
        <f>'F4.2'!W110</f>
        <v>0</v>
      </c>
      <c r="J1453" s="94">
        <f>'F4.2'!AQ110</f>
        <v>0</v>
      </c>
      <c r="K1453" s="95"/>
      <c r="L1453" s="95"/>
      <c r="M1453" s="128">
        <f t="shared" si="195"/>
        <v>0</v>
      </c>
      <c r="N1453" s="95">
        <f t="shared" si="196"/>
        <v>0</v>
      </c>
      <c r="O1453" s="158">
        <f t="shared" si="192"/>
        <v>0</v>
      </c>
      <c r="P1453" s="159">
        <f t="shared" si="193"/>
        <v>0</v>
      </c>
    </row>
    <row r="1454" spans="1:16" ht="31.5" hidden="1" outlineLevel="1" x14ac:dyDescent="0.25">
      <c r="A1454" s="106">
        <f t="shared" si="198"/>
        <v>19</v>
      </c>
      <c r="B1454" s="107" t="str">
        <f t="shared" si="198"/>
        <v>Procurement &amp; Replacement of Condenser tubes for 500MW Unit-6 &amp; BFP cartridge for Unit 5, 6 &amp; 7</v>
      </c>
      <c r="C1454" s="106" t="str">
        <f t="shared" si="198"/>
        <v>MERC/TECH 1/CAPEX/20142015/00950</v>
      </c>
      <c r="D1454" s="147">
        <f t="shared" si="198"/>
        <v>41893</v>
      </c>
      <c r="E1454" s="27">
        <f t="shared" si="198"/>
        <v>13.163734</v>
      </c>
      <c r="F1454" s="94">
        <f t="shared" si="190"/>
        <v>0</v>
      </c>
      <c r="G1454" s="94">
        <f t="shared" si="191"/>
        <v>0</v>
      </c>
      <c r="H1454" s="94">
        <f t="shared" si="194"/>
        <v>0</v>
      </c>
      <c r="I1454" s="94">
        <f>'F4.2'!W111</f>
        <v>0</v>
      </c>
      <c r="J1454" s="94">
        <f>'F4.2'!AQ111</f>
        <v>0</v>
      </c>
      <c r="K1454" s="94"/>
      <c r="L1454" s="94"/>
      <c r="M1454" s="94">
        <f t="shared" si="195"/>
        <v>0</v>
      </c>
      <c r="N1454" s="94">
        <f t="shared" si="196"/>
        <v>0</v>
      </c>
      <c r="O1454" s="158">
        <f t="shared" si="192"/>
        <v>0</v>
      </c>
      <c r="P1454" s="159">
        <f t="shared" si="193"/>
        <v>0</v>
      </c>
    </row>
    <row r="1455" spans="1:16" ht="31.5" hidden="1" outlineLevel="1" x14ac:dyDescent="0.25">
      <c r="A1455" s="99">
        <f t="shared" si="198"/>
        <v>19.100000000000001</v>
      </c>
      <c r="B1455" s="100" t="str">
        <f t="shared" si="198"/>
        <v>Procurement of Cartridge Assembly for Boiler Feed Pump type FK 4E 36</v>
      </c>
      <c r="C1455" s="99" t="str">
        <f t="shared" si="198"/>
        <v>MERC/TECH 1/CAPEX/20142015/00950</v>
      </c>
      <c r="D1455" s="103">
        <f t="shared" si="198"/>
        <v>41893</v>
      </c>
      <c r="E1455" s="28">
        <f t="shared" si="198"/>
        <v>4.87</v>
      </c>
      <c r="F1455" s="95">
        <f t="shared" si="190"/>
        <v>2.8937499999999998</v>
      </c>
      <c r="G1455" s="95">
        <f t="shared" si="191"/>
        <v>2.8937499999999998</v>
      </c>
      <c r="H1455" s="95">
        <f t="shared" si="194"/>
        <v>0</v>
      </c>
      <c r="I1455" s="94">
        <f>'F4.2'!W112</f>
        <v>0</v>
      </c>
      <c r="J1455" s="94">
        <f>'F4.2'!AQ112</f>
        <v>0</v>
      </c>
      <c r="K1455" s="95"/>
      <c r="L1455" s="95"/>
      <c r="M1455" s="128">
        <f t="shared" si="195"/>
        <v>0</v>
      </c>
      <c r="N1455" s="95">
        <f t="shared" si="196"/>
        <v>0</v>
      </c>
      <c r="O1455" s="158">
        <f t="shared" si="192"/>
        <v>0</v>
      </c>
      <c r="P1455" s="159">
        <f t="shared" si="193"/>
        <v>0</v>
      </c>
    </row>
    <row r="1456" spans="1:16" ht="31.5" hidden="1" outlineLevel="1" x14ac:dyDescent="0.25">
      <c r="A1456" s="99">
        <f t="shared" si="198"/>
        <v>19.2</v>
      </c>
      <c r="B1456" s="100" t="str">
        <f t="shared" si="198"/>
        <v>Procurement &amp; Replacement of Condenser tubes for 500MW Unit-6</v>
      </c>
      <c r="C1456" s="99" t="str">
        <f t="shared" si="198"/>
        <v>MERC/TECH 1/CAPEX/20142015/00950</v>
      </c>
      <c r="D1456" s="103">
        <f t="shared" si="198"/>
        <v>41893</v>
      </c>
      <c r="E1456" s="28">
        <f t="shared" si="198"/>
        <v>7.0937340000000004</v>
      </c>
      <c r="F1456" s="95">
        <f t="shared" si="190"/>
        <v>6.1698368290000003</v>
      </c>
      <c r="G1456" s="95">
        <f t="shared" si="191"/>
        <v>6.1698368290000003</v>
      </c>
      <c r="H1456" s="95">
        <f t="shared" si="194"/>
        <v>0</v>
      </c>
      <c r="I1456" s="94">
        <f>'F4.2'!W113</f>
        <v>0</v>
      </c>
      <c r="J1456" s="94">
        <f>'F4.2'!AQ113</f>
        <v>0</v>
      </c>
      <c r="K1456" s="95"/>
      <c r="L1456" s="95"/>
      <c r="M1456" s="128">
        <f t="shared" si="195"/>
        <v>0</v>
      </c>
      <c r="N1456" s="95">
        <f t="shared" si="196"/>
        <v>0</v>
      </c>
      <c r="O1456" s="158">
        <f t="shared" si="192"/>
        <v>0</v>
      </c>
      <c r="P1456" s="159">
        <f t="shared" si="193"/>
        <v>0</v>
      </c>
    </row>
    <row r="1457" spans="1:16" ht="31.5" hidden="1" outlineLevel="1" x14ac:dyDescent="0.25">
      <c r="A1457" s="99">
        <f t="shared" si="198"/>
        <v>0</v>
      </c>
      <c r="B1457" s="100" t="str">
        <f t="shared" si="198"/>
        <v>IDC</v>
      </c>
      <c r="C1457" s="99" t="str">
        <f t="shared" si="198"/>
        <v>MERC/TECH 1/CAPEX/20142015/00950</v>
      </c>
      <c r="D1457" s="103">
        <f t="shared" si="198"/>
        <v>41893</v>
      </c>
      <c r="E1457" s="28">
        <f t="shared" si="198"/>
        <v>1.2</v>
      </c>
      <c r="F1457" s="95">
        <f t="shared" si="190"/>
        <v>0</v>
      </c>
      <c r="G1457" s="95">
        <f t="shared" si="191"/>
        <v>0</v>
      </c>
      <c r="H1457" s="95">
        <f t="shared" si="194"/>
        <v>0</v>
      </c>
      <c r="I1457" s="94">
        <f>'F4.2'!W114</f>
        <v>0</v>
      </c>
      <c r="J1457" s="94">
        <f>'F4.2'!AQ114</f>
        <v>0</v>
      </c>
      <c r="K1457" s="95"/>
      <c r="L1457" s="95"/>
      <c r="M1457" s="128">
        <f t="shared" si="195"/>
        <v>0</v>
      </c>
      <c r="N1457" s="95">
        <f t="shared" si="196"/>
        <v>0</v>
      </c>
      <c r="O1457" s="158">
        <f t="shared" si="192"/>
        <v>0</v>
      </c>
      <c r="P1457" s="159">
        <f t="shared" si="193"/>
        <v>0</v>
      </c>
    </row>
    <row r="1458" spans="1:16" ht="31.5" hidden="1" outlineLevel="1" x14ac:dyDescent="0.25">
      <c r="A1458" s="106">
        <f t="shared" si="198"/>
        <v>20</v>
      </c>
      <c r="B1458" s="107" t="str">
        <f t="shared" si="198"/>
        <v>210/500 MW CHP performance improvement</v>
      </c>
      <c r="C1458" s="106" t="str">
        <f t="shared" si="198"/>
        <v>MERC/Cell No. 1/CAPEX/ 20152016/00634</v>
      </c>
      <c r="D1458" s="147">
        <f t="shared" si="198"/>
        <v>42256</v>
      </c>
      <c r="E1458" s="27">
        <f t="shared" si="198"/>
        <v>16.303000000000001</v>
      </c>
      <c r="F1458" s="94">
        <f t="shared" si="190"/>
        <v>0</v>
      </c>
      <c r="G1458" s="94">
        <f t="shared" si="191"/>
        <v>0</v>
      </c>
      <c r="H1458" s="94">
        <f t="shared" si="194"/>
        <v>0</v>
      </c>
      <c r="I1458" s="94">
        <f>'F4.2'!W115</f>
        <v>0</v>
      </c>
      <c r="J1458" s="94">
        <f>'F4.2'!AQ115</f>
        <v>0</v>
      </c>
      <c r="K1458" s="94"/>
      <c r="L1458" s="94"/>
      <c r="M1458" s="94">
        <f t="shared" si="195"/>
        <v>0</v>
      </c>
      <c r="N1458" s="94">
        <f t="shared" si="196"/>
        <v>0</v>
      </c>
      <c r="O1458" s="158">
        <f t="shared" si="192"/>
        <v>0</v>
      </c>
      <c r="P1458" s="159">
        <f t="shared" si="193"/>
        <v>0</v>
      </c>
    </row>
    <row r="1459" spans="1:16" ht="31.5" hidden="1" outlineLevel="1" x14ac:dyDescent="0.25">
      <c r="A1459" s="99">
        <f t="shared" si="198"/>
        <v>20.100000000000001</v>
      </c>
      <c r="B1459" s="100" t="str">
        <f t="shared" si="198"/>
        <v>Provision of over band suspended magnets for CHP-C.</v>
      </c>
      <c r="C1459" s="99" t="str">
        <f t="shared" si="198"/>
        <v>MERC/Cell No. 1/CAPEX/ 20152016/00634</v>
      </c>
      <c r="D1459" s="103">
        <f t="shared" si="198"/>
        <v>42256</v>
      </c>
      <c r="E1459" s="28">
        <f t="shared" si="198"/>
        <v>1.077</v>
      </c>
      <c r="F1459" s="95">
        <f t="shared" si="190"/>
        <v>0.90834481999999994</v>
      </c>
      <c r="G1459" s="95">
        <f t="shared" si="191"/>
        <v>0.90834481999999994</v>
      </c>
      <c r="H1459" s="95">
        <f t="shared" si="194"/>
        <v>0</v>
      </c>
      <c r="I1459" s="94">
        <f>'F4.2'!W116</f>
        <v>0</v>
      </c>
      <c r="J1459" s="94">
        <f>'F4.2'!AQ116</f>
        <v>0</v>
      </c>
      <c r="K1459" s="95"/>
      <c r="L1459" s="95"/>
      <c r="M1459" s="128">
        <f t="shared" si="195"/>
        <v>0</v>
      </c>
      <c r="N1459" s="95">
        <f t="shared" si="196"/>
        <v>0</v>
      </c>
      <c r="O1459" s="158">
        <f t="shared" si="192"/>
        <v>0</v>
      </c>
      <c r="P1459" s="159">
        <f t="shared" si="193"/>
        <v>0</v>
      </c>
    </row>
    <row r="1460" spans="1:16" ht="63" hidden="1" outlineLevel="1" x14ac:dyDescent="0.25">
      <c r="A1460" s="99">
        <f t="shared" si="198"/>
        <v>20.2</v>
      </c>
      <c r="B1460" s="100" t="str">
        <f t="shared" si="198"/>
        <v>1. Procurement of HT contactor for bunkering side auxiliary at CHP B
2. Procurement of HT contactor for unloading side Critical Auxiliary at CHP-B</v>
      </c>
      <c r="C1460" s="99" t="str">
        <f t="shared" si="198"/>
        <v>MERC/Cell No. 1/CAPEX/ 20152016/00634</v>
      </c>
      <c r="D1460" s="103">
        <f t="shared" si="198"/>
        <v>42256</v>
      </c>
      <c r="E1460" s="28">
        <f t="shared" si="198"/>
        <v>5.7590000000000003</v>
      </c>
      <c r="F1460" s="95">
        <f t="shared" si="190"/>
        <v>2.894304</v>
      </c>
      <c r="G1460" s="95">
        <f t="shared" si="191"/>
        <v>2.894304</v>
      </c>
      <c r="H1460" s="95">
        <f t="shared" si="194"/>
        <v>0</v>
      </c>
      <c r="I1460" s="94">
        <f>'F4.2'!W117</f>
        <v>0</v>
      </c>
      <c r="J1460" s="94">
        <f>'F4.2'!AQ117</f>
        <v>0</v>
      </c>
      <c r="K1460" s="95"/>
      <c r="L1460" s="95"/>
      <c r="M1460" s="128">
        <f t="shared" si="195"/>
        <v>0</v>
      </c>
      <c r="N1460" s="95">
        <f t="shared" si="196"/>
        <v>0</v>
      </c>
      <c r="O1460" s="158">
        <f t="shared" si="192"/>
        <v>0</v>
      </c>
      <c r="P1460" s="159">
        <f t="shared" si="193"/>
        <v>0</v>
      </c>
    </row>
    <row r="1461" spans="1:16" ht="31.5" hidden="1" outlineLevel="1" x14ac:dyDescent="0.25">
      <c r="A1461" s="99">
        <f t="shared" si="198"/>
        <v>20.3</v>
      </c>
      <c r="B1461" s="100" t="str">
        <f t="shared" si="198"/>
        <v>Bulldozer BD-155</v>
      </c>
      <c r="C1461" s="99" t="str">
        <f t="shared" si="198"/>
        <v>MERC/Cell No. 1/CAPEX/ 20152016/00634</v>
      </c>
      <c r="D1461" s="103">
        <f t="shared" si="198"/>
        <v>42256</v>
      </c>
      <c r="E1461" s="28">
        <f t="shared" si="198"/>
        <v>5.12</v>
      </c>
      <c r="F1461" s="95">
        <f t="shared" si="190"/>
        <v>7.9707386820000004</v>
      </c>
      <c r="G1461" s="95">
        <f t="shared" si="191"/>
        <v>7.9707386820000004</v>
      </c>
      <c r="H1461" s="95">
        <f t="shared" si="194"/>
        <v>0</v>
      </c>
      <c r="I1461" s="94">
        <f>'F4.2'!W118</f>
        <v>0</v>
      </c>
      <c r="J1461" s="94">
        <f>'F4.2'!AQ118</f>
        <v>0</v>
      </c>
      <c r="K1461" s="95"/>
      <c r="L1461" s="95"/>
      <c r="M1461" s="128">
        <f t="shared" si="195"/>
        <v>0</v>
      </c>
      <c r="N1461" s="95">
        <f t="shared" si="196"/>
        <v>0</v>
      </c>
      <c r="O1461" s="158">
        <f t="shared" si="192"/>
        <v>0</v>
      </c>
      <c r="P1461" s="159">
        <f t="shared" si="193"/>
        <v>0</v>
      </c>
    </row>
    <row r="1462" spans="1:16" ht="31.5" hidden="1" outlineLevel="1" x14ac:dyDescent="0.25">
      <c r="A1462" s="99">
        <f t="shared" ref="A1462:E1477" si="199">A792</f>
        <v>20.399999999999999</v>
      </c>
      <c r="B1462" s="100" t="str">
        <f t="shared" si="199"/>
        <v>Modification of wagon tippler CHP-A</v>
      </c>
      <c r="C1462" s="99" t="str">
        <f t="shared" si="199"/>
        <v>MERC/Cell No. 1/CAPEX/ 20152016/00634</v>
      </c>
      <c r="D1462" s="103">
        <f t="shared" si="199"/>
        <v>42256</v>
      </c>
      <c r="E1462" s="28">
        <f t="shared" si="199"/>
        <v>3.8969999999999998</v>
      </c>
      <c r="F1462" s="95">
        <f t="shared" si="190"/>
        <v>4.488435977</v>
      </c>
      <c r="G1462" s="95">
        <f t="shared" si="191"/>
        <v>4.488435977</v>
      </c>
      <c r="H1462" s="95">
        <f t="shared" si="194"/>
        <v>0</v>
      </c>
      <c r="I1462" s="94">
        <f>'F4.2'!W119</f>
        <v>0</v>
      </c>
      <c r="J1462" s="94">
        <f>'F4.2'!AQ119</f>
        <v>0</v>
      </c>
      <c r="K1462" s="95"/>
      <c r="L1462" s="95"/>
      <c r="M1462" s="128">
        <f t="shared" si="195"/>
        <v>0</v>
      </c>
      <c r="N1462" s="95">
        <f t="shared" si="196"/>
        <v>0</v>
      </c>
      <c r="O1462" s="158">
        <f t="shared" si="192"/>
        <v>0</v>
      </c>
      <c r="P1462" s="159">
        <f t="shared" si="193"/>
        <v>0</v>
      </c>
    </row>
    <row r="1463" spans="1:16" ht="31.5" hidden="1" outlineLevel="1" x14ac:dyDescent="0.25">
      <c r="A1463" s="99">
        <f t="shared" si="199"/>
        <v>0</v>
      </c>
      <c r="B1463" s="100" t="str">
        <f t="shared" si="199"/>
        <v>IDC</v>
      </c>
      <c r="C1463" s="99" t="str">
        <f t="shared" si="199"/>
        <v>MERC/Cell No. 1/CAPEX/ 20152016/00634</v>
      </c>
      <c r="D1463" s="103">
        <f t="shared" si="199"/>
        <v>42256</v>
      </c>
      <c r="E1463" s="28">
        <f t="shared" si="199"/>
        <v>0.45</v>
      </c>
      <c r="F1463" s="95">
        <f t="shared" si="190"/>
        <v>0</v>
      </c>
      <c r="G1463" s="95">
        <f t="shared" si="191"/>
        <v>0</v>
      </c>
      <c r="H1463" s="95">
        <f t="shared" si="194"/>
        <v>0</v>
      </c>
      <c r="I1463" s="94">
        <f>'F4.2'!W120</f>
        <v>0</v>
      </c>
      <c r="J1463" s="94">
        <f>'F4.2'!AQ120</f>
        <v>0</v>
      </c>
      <c r="K1463" s="95"/>
      <c r="L1463" s="95"/>
      <c r="M1463" s="128">
        <f t="shared" si="195"/>
        <v>0</v>
      </c>
      <c r="N1463" s="95">
        <f t="shared" si="196"/>
        <v>0</v>
      </c>
      <c r="O1463" s="158">
        <f t="shared" si="192"/>
        <v>0</v>
      </c>
      <c r="P1463" s="159">
        <f t="shared" si="193"/>
        <v>0</v>
      </c>
    </row>
    <row r="1464" spans="1:16" ht="15.75" hidden="1" outlineLevel="1" x14ac:dyDescent="0.25">
      <c r="A1464" s="238">
        <f t="shared" si="199"/>
        <v>21</v>
      </c>
      <c r="B1464" s="239" t="str">
        <f t="shared" si="199"/>
        <v>Improvement in Electrical Systems</v>
      </c>
      <c r="C1464" s="106" t="str">
        <f t="shared" si="199"/>
        <v>MERC/CAPEX/20162017/00192</v>
      </c>
      <c r="D1464" s="147">
        <f t="shared" si="199"/>
        <v>42500</v>
      </c>
      <c r="E1464" s="27">
        <f t="shared" si="199"/>
        <v>10.499999999999998</v>
      </c>
      <c r="F1464" s="94">
        <f t="shared" si="190"/>
        <v>0</v>
      </c>
      <c r="G1464" s="94">
        <f t="shared" si="191"/>
        <v>0</v>
      </c>
      <c r="H1464" s="94">
        <f t="shared" si="194"/>
        <v>0</v>
      </c>
      <c r="I1464" s="94">
        <f>'F4.2'!W121</f>
        <v>0</v>
      </c>
      <c r="J1464" s="94">
        <f>'F4.2'!AQ121</f>
        <v>0</v>
      </c>
      <c r="K1464" s="94"/>
      <c r="L1464" s="94"/>
      <c r="M1464" s="94">
        <f t="shared" si="195"/>
        <v>0</v>
      </c>
      <c r="N1464" s="94">
        <f t="shared" si="196"/>
        <v>0</v>
      </c>
      <c r="O1464" s="158">
        <f t="shared" si="192"/>
        <v>0</v>
      </c>
      <c r="P1464" s="159">
        <f t="shared" si="193"/>
        <v>0</v>
      </c>
    </row>
    <row r="1465" spans="1:16" ht="31.5" hidden="1" outlineLevel="1" x14ac:dyDescent="0.25">
      <c r="A1465" s="252">
        <f t="shared" si="199"/>
        <v>21.1</v>
      </c>
      <c r="B1465" s="253" t="str">
        <f t="shared" si="199"/>
        <v>Station Battery set 1 &amp; 2 of 220V, 2190  AH Capacity (2V X 110 Cells) New type Make- Exide</v>
      </c>
      <c r="C1465" s="99" t="str">
        <f t="shared" si="199"/>
        <v>MERC/CAPEX/20162017/00192</v>
      </c>
      <c r="D1465" s="103">
        <f t="shared" si="199"/>
        <v>42500</v>
      </c>
      <c r="E1465" s="28">
        <f t="shared" si="199"/>
        <v>2.71</v>
      </c>
      <c r="F1465" s="95">
        <f t="shared" si="190"/>
        <v>3.7130741999999999</v>
      </c>
      <c r="G1465" s="95">
        <f t="shared" si="191"/>
        <v>3.7130741</v>
      </c>
      <c r="H1465" s="95">
        <f t="shared" si="194"/>
        <v>9.9999999836342113E-8</v>
      </c>
      <c r="I1465" s="94">
        <f>'F4.2'!W122</f>
        <v>0</v>
      </c>
      <c r="J1465" s="94">
        <f>'F4.2'!AQ122</f>
        <v>0</v>
      </c>
      <c r="K1465" s="95"/>
      <c r="L1465" s="95"/>
      <c r="M1465" s="128">
        <f t="shared" si="195"/>
        <v>0</v>
      </c>
      <c r="N1465" s="95">
        <f t="shared" si="196"/>
        <v>9.9999999836342113E-8</v>
      </c>
      <c r="O1465" s="158">
        <f t="shared" si="192"/>
        <v>0</v>
      </c>
      <c r="P1465" s="159">
        <f t="shared" si="193"/>
        <v>0</v>
      </c>
    </row>
    <row r="1466" spans="1:16" ht="31.5" hidden="1" outlineLevel="1" x14ac:dyDescent="0.25">
      <c r="A1466" s="252">
        <f t="shared" si="199"/>
        <v>21.2</v>
      </c>
      <c r="B1466" s="253" t="str">
        <f t="shared" si="199"/>
        <v>The G1 &amp; G2 Battery sets of 24V, 1825AH Capacity (13 Nos. cells X 2= 26 Nos. cells) plantetype Make- Exide</v>
      </c>
      <c r="C1466" s="99" t="str">
        <f t="shared" si="199"/>
        <v>MERC/CAPEX/20162017/00192</v>
      </c>
      <c r="D1466" s="103">
        <f t="shared" si="199"/>
        <v>42500</v>
      </c>
      <c r="E1466" s="28">
        <f t="shared" si="199"/>
        <v>0.55000000000000004</v>
      </c>
      <c r="F1466" s="95">
        <f t="shared" si="190"/>
        <v>0.53016459999999999</v>
      </c>
      <c r="G1466" s="95">
        <f t="shared" si="191"/>
        <v>0.53016459999999999</v>
      </c>
      <c r="H1466" s="95">
        <f t="shared" si="194"/>
        <v>0</v>
      </c>
      <c r="I1466" s="94">
        <f>'F4.2'!W123</f>
        <v>0</v>
      </c>
      <c r="J1466" s="94">
        <f>'F4.2'!AQ123</f>
        <v>0</v>
      </c>
      <c r="K1466" s="95"/>
      <c r="L1466" s="95"/>
      <c r="M1466" s="128">
        <f t="shared" si="195"/>
        <v>0</v>
      </c>
      <c r="N1466" s="95">
        <f t="shared" si="196"/>
        <v>0</v>
      </c>
      <c r="O1466" s="158">
        <f t="shared" si="192"/>
        <v>0</v>
      </c>
      <c r="P1466" s="159">
        <f t="shared" si="193"/>
        <v>0</v>
      </c>
    </row>
    <row r="1467" spans="1:16" ht="31.5" hidden="1" outlineLevel="1" x14ac:dyDescent="0.25">
      <c r="A1467" s="252">
        <f t="shared" si="199"/>
        <v>21.3</v>
      </c>
      <c r="B1467" s="253" t="str">
        <f t="shared" si="199"/>
        <v>Replacement of 6.6 KV HT breakers at Ash Handling Plant by 6.6 KV SF6 contactors  suitable for frequent ON/OFFs.</v>
      </c>
      <c r="C1467" s="99" t="str">
        <f t="shared" si="199"/>
        <v>MERC/CAPEX/20162017/00192</v>
      </c>
      <c r="D1467" s="103">
        <f t="shared" si="199"/>
        <v>42500</v>
      </c>
      <c r="E1467" s="28">
        <f t="shared" si="199"/>
        <v>3.12</v>
      </c>
      <c r="F1467" s="95">
        <f t="shared" si="190"/>
        <v>3.5539240080000001</v>
      </c>
      <c r="G1467" s="95">
        <f t="shared" si="191"/>
        <v>3.5539240080000001</v>
      </c>
      <c r="H1467" s="95">
        <f t="shared" si="194"/>
        <v>0</v>
      </c>
      <c r="I1467" s="94">
        <f>'F4.2'!W124</f>
        <v>0</v>
      </c>
      <c r="J1467" s="94">
        <f>'F4.2'!AQ124</f>
        <v>0</v>
      </c>
      <c r="K1467" s="95"/>
      <c r="L1467" s="95"/>
      <c r="M1467" s="128">
        <f t="shared" si="195"/>
        <v>0</v>
      </c>
      <c r="N1467" s="95">
        <f t="shared" si="196"/>
        <v>0</v>
      </c>
      <c r="O1467" s="158">
        <f t="shared" si="192"/>
        <v>0</v>
      </c>
      <c r="P1467" s="159">
        <f t="shared" si="193"/>
        <v>0</v>
      </c>
    </row>
    <row r="1468" spans="1:16" ht="31.5" hidden="1" outlineLevel="1" x14ac:dyDescent="0.25">
      <c r="A1468" s="252">
        <f t="shared" si="199"/>
        <v>21.4</v>
      </c>
      <c r="B1468" s="253" t="str">
        <f t="shared" si="199"/>
        <v>Micro-processor based flame scanners at Unit#3&amp;4 (210 MW)</v>
      </c>
      <c r="C1468" s="99" t="str">
        <f t="shared" si="199"/>
        <v>MERC/CAPEX/20162017/00192</v>
      </c>
      <c r="D1468" s="103">
        <f t="shared" si="199"/>
        <v>42500</v>
      </c>
      <c r="E1468" s="28">
        <f t="shared" si="199"/>
        <v>2.34</v>
      </c>
      <c r="F1468" s="95">
        <f t="shared" si="190"/>
        <v>3.3241367359999998</v>
      </c>
      <c r="G1468" s="95">
        <f t="shared" si="191"/>
        <v>3.3241367359999998</v>
      </c>
      <c r="H1468" s="95">
        <f t="shared" si="194"/>
        <v>0</v>
      </c>
      <c r="I1468" s="94">
        <f>'F4.2'!W125</f>
        <v>0</v>
      </c>
      <c r="J1468" s="94">
        <f>'F4.2'!AQ125</f>
        <v>0</v>
      </c>
      <c r="K1468" s="95"/>
      <c r="L1468" s="95"/>
      <c r="M1468" s="128">
        <f t="shared" si="195"/>
        <v>0</v>
      </c>
      <c r="N1468" s="95">
        <f t="shared" si="196"/>
        <v>0</v>
      </c>
      <c r="O1468" s="158">
        <f t="shared" si="192"/>
        <v>0</v>
      </c>
      <c r="P1468" s="159">
        <f t="shared" si="193"/>
        <v>0</v>
      </c>
    </row>
    <row r="1469" spans="1:16" ht="47.25" hidden="1" outlineLevel="1" x14ac:dyDescent="0.25">
      <c r="A1469" s="252">
        <f t="shared" si="199"/>
        <v>21.5</v>
      </c>
      <c r="B1469" s="253" t="str">
        <f t="shared" si="199"/>
        <v>Supply, erection and commissioning of Generator Protection scheme as per enclosed material schedule and scope of work for Unit-6</v>
      </c>
      <c r="C1469" s="99" t="str">
        <f t="shared" si="199"/>
        <v>MERC/CAPEX/20162017/00192</v>
      </c>
      <c r="D1469" s="103">
        <f t="shared" si="199"/>
        <v>42500</v>
      </c>
      <c r="E1469" s="28">
        <f t="shared" si="199"/>
        <v>1.03</v>
      </c>
      <c r="F1469" s="95">
        <f t="shared" si="190"/>
        <v>1.1915800000000001</v>
      </c>
      <c r="G1469" s="95">
        <f t="shared" si="191"/>
        <v>1.1915800000000001</v>
      </c>
      <c r="H1469" s="95">
        <f t="shared" si="194"/>
        <v>0</v>
      </c>
      <c r="I1469" s="94">
        <f>'F4.2'!W126</f>
        <v>0</v>
      </c>
      <c r="J1469" s="94">
        <f>'F4.2'!AQ126</f>
        <v>0</v>
      </c>
      <c r="K1469" s="95"/>
      <c r="L1469" s="95"/>
      <c r="M1469" s="128">
        <f t="shared" si="195"/>
        <v>0</v>
      </c>
      <c r="N1469" s="95">
        <f t="shared" si="196"/>
        <v>0</v>
      </c>
      <c r="O1469" s="158">
        <f t="shared" si="192"/>
        <v>0</v>
      </c>
      <c r="P1469" s="159">
        <f t="shared" si="193"/>
        <v>0</v>
      </c>
    </row>
    <row r="1470" spans="1:16" ht="15.75" hidden="1" outlineLevel="1" x14ac:dyDescent="0.25">
      <c r="A1470" s="252">
        <f t="shared" si="199"/>
        <v>0</v>
      </c>
      <c r="B1470" s="253" t="str">
        <f t="shared" si="199"/>
        <v>IDC</v>
      </c>
      <c r="C1470" s="99" t="str">
        <f t="shared" si="199"/>
        <v>MERC/CAPEX/20162017/00192</v>
      </c>
      <c r="D1470" s="103">
        <f t="shared" si="199"/>
        <v>42500</v>
      </c>
      <c r="E1470" s="28">
        <f t="shared" si="199"/>
        <v>0.75</v>
      </c>
      <c r="F1470" s="95">
        <f t="shared" si="190"/>
        <v>0</v>
      </c>
      <c r="G1470" s="95">
        <f t="shared" si="191"/>
        <v>0</v>
      </c>
      <c r="H1470" s="95">
        <f t="shared" si="194"/>
        <v>0</v>
      </c>
      <c r="I1470" s="94">
        <f>'F4.2'!W127</f>
        <v>0</v>
      </c>
      <c r="J1470" s="94">
        <f>'F4.2'!AQ127</f>
        <v>0</v>
      </c>
      <c r="K1470" s="95"/>
      <c r="L1470" s="95"/>
      <c r="M1470" s="128">
        <f t="shared" si="195"/>
        <v>0</v>
      </c>
      <c r="N1470" s="95">
        <f t="shared" si="196"/>
        <v>0</v>
      </c>
      <c r="O1470" s="158">
        <f t="shared" si="192"/>
        <v>0</v>
      </c>
      <c r="P1470" s="159">
        <f t="shared" si="193"/>
        <v>0</v>
      </c>
    </row>
    <row r="1471" spans="1:16" ht="31.5" hidden="1" outlineLevel="1" x14ac:dyDescent="0.25">
      <c r="A1471" s="238">
        <f t="shared" si="199"/>
        <v>22</v>
      </c>
      <c r="B1471" s="239" t="str">
        <f t="shared" si="199"/>
        <v>Implementation of MPCB related ESP performance Improvement schemes at Chandrapur STPS Unit 3 to 7</v>
      </c>
      <c r="C1471" s="25" t="str">
        <f t="shared" si="199"/>
        <v>MERC/CAPEX/20152016/00420</v>
      </c>
      <c r="D1471" s="139">
        <f t="shared" si="199"/>
        <v>42584</v>
      </c>
      <c r="E1471" s="27">
        <f t="shared" si="199"/>
        <v>18.170000000000002</v>
      </c>
      <c r="F1471" s="94">
        <f t="shared" si="190"/>
        <v>0</v>
      </c>
      <c r="G1471" s="94">
        <f t="shared" si="191"/>
        <v>0</v>
      </c>
      <c r="H1471" s="94">
        <f t="shared" si="194"/>
        <v>0</v>
      </c>
      <c r="I1471" s="94">
        <f>'F4.2'!W128</f>
        <v>0</v>
      </c>
      <c r="J1471" s="94">
        <f>'F4.2'!AQ128</f>
        <v>0</v>
      </c>
      <c r="K1471" s="94"/>
      <c r="L1471" s="94"/>
      <c r="M1471" s="94">
        <f t="shared" si="195"/>
        <v>0</v>
      </c>
      <c r="N1471" s="94">
        <f t="shared" si="196"/>
        <v>0</v>
      </c>
      <c r="O1471" s="158">
        <f t="shared" si="192"/>
        <v>0</v>
      </c>
      <c r="P1471" s="159">
        <f t="shared" si="193"/>
        <v>0</v>
      </c>
    </row>
    <row r="1472" spans="1:16" ht="31.5" hidden="1" outlineLevel="1" x14ac:dyDescent="0.25">
      <c r="A1472" s="252">
        <f t="shared" si="199"/>
        <v>22.1</v>
      </c>
      <c r="B1472" s="253" t="str">
        <f t="shared" si="199"/>
        <v>Supply of internals of ESP. ( model-2FAA-5 X 32-13290-2) 1st &amp; 2nd fields in Unit #3 &amp; Works</v>
      </c>
      <c r="C1472" s="29" t="str">
        <f t="shared" si="199"/>
        <v>MERC/CAPEX/20152016/00420</v>
      </c>
      <c r="D1472" s="68">
        <f t="shared" si="199"/>
        <v>42584</v>
      </c>
      <c r="E1472" s="28">
        <f t="shared" si="199"/>
        <v>4.6100000000000003</v>
      </c>
      <c r="F1472" s="95">
        <f t="shared" si="190"/>
        <v>3.9121787139999999</v>
      </c>
      <c r="G1472" s="95">
        <f t="shared" si="191"/>
        <v>3.9121787139999999</v>
      </c>
      <c r="H1472" s="95">
        <f t="shared" si="194"/>
        <v>0</v>
      </c>
      <c r="I1472" s="94">
        <f>'F4.2'!W129</f>
        <v>0</v>
      </c>
      <c r="J1472" s="94">
        <f>'F4.2'!AQ129</f>
        <v>0</v>
      </c>
      <c r="K1472" s="95"/>
      <c r="L1472" s="95"/>
      <c r="M1472" s="128">
        <f t="shared" si="195"/>
        <v>0</v>
      </c>
      <c r="N1472" s="95">
        <f t="shared" si="196"/>
        <v>0</v>
      </c>
      <c r="O1472" s="158">
        <f t="shared" si="192"/>
        <v>0</v>
      </c>
      <c r="P1472" s="159">
        <f t="shared" si="193"/>
        <v>0</v>
      </c>
    </row>
    <row r="1473" spans="1:16" ht="31.5" hidden="1" outlineLevel="1" x14ac:dyDescent="0.25">
      <c r="A1473" s="252">
        <f t="shared" si="199"/>
        <v>22.2</v>
      </c>
      <c r="B1473" s="253" t="str">
        <f t="shared" si="199"/>
        <v>Supply of internals of ESP. ( model-2FAA-5 X 32-13290-2) 1st &amp; 2nd fields in Unit #4 &amp; Works</v>
      </c>
      <c r="C1473" s="29" t="str">
        <f t="shared" si="199"/>
        <v>MERC/CAPEX/20152016/00420</v>
      </c>
      <c r="D1473" s="68">
        <f t="shared" si="199"/>
        <v>42584</v>
      </c>
      <c r="E1473" s="28">
        <f t="shared" si="199"/>
        <v>4.6100000000000003</v>
      </c>
      <c r="F1473" s="95">
        <f t="shared" si="190"/>
        <v>0</v>
      </c>
      <c r="G1473" s="95">
        <f t="shared" si="191"/>
        <v>0</v>
      </c>
      <c r="H1473" s="95">
        <f t="shared" si="194"/>
        <v>0</v>
      </c>
      <c r="I1473" s="94">
        <f>'F4.2'!W130</f>
        <v>0</v>
      </c>
      <c r="J1473" s="94">
        <f>'F4.2'!AQ130</f>
        <v>0</v>
      </c>
      <c r="K1473" s="95"/>
      <c r="L1473" s="95"/>
      <c r="M1473" s="128">
        <f t="shared" si="195"/>
        <v>0</v>
      </c>
      <c r="N1473" s="95">
        <f t="shared" si="196"/>
        <v>0</v>
      </c>
      <c r="O1473" s="158">
        <f t="shared" si="192"/>
        <v>0</v>
      </c>
      <c r="P1473" s="159">
        <f t="shared" si="193"/>
        <v>0</v>
      </c>
    </row>
    <row r="1474" spans="1:16" ht="31.5" hidden="1" outlineLevel="1" x14ac:dyDescent="0.25">
      <c r="A1474" s="252">
        <f t="shared" si="199"/>
        <v>22.3</v>
      </c>
      <c r="B1474" s="253" t="str">
        <f t="shared" si="199"/>
        <v>Installation of SOx/ NOx analyzers for unit-3 to 7 along with all required hardware and software (Statutory requirement).</v>
      </c>
      <c r="C1474" s="99" t="str">
        <f t="shared" si="199"/>
        <v>MERC/CAPEX/20152016/00420</v>
      </c>
      <c r="D1474" s="103">
        <f t="shared" si="199"/>
        <v>42584</v>
      </c>
      <c r="E1474" s="28">
        <f t="shared" si="199"/>
        <v>2.98</v>
      </c>
      <c r="F1474" s="95">
        <f t="shared" si="190"/>
        <v>1.37732225</v>
      </c>
      <c r="G1474" s="95">
        <f t="shared" si="191"/>
        <v>1.37732225</v>
      </c>
      <c r="H1474" s="95">
        <f t="shared" si="194"/>
        <v>0</v>
      </c>
      <c r="I1474" s="94">
        <f>'F4.2'!W131</f>
        <v>0</v>
      </c>
      <c r="J1474" s="94">
        <f>'F4.2'!AQ131</f>
        <v>0</v>
      </c>
      <c r="K1474" s="95"/>
      <c r="L1474" s="95"/>
      <c r="M1474" s="128">
        <f t="shared" si="195"/>
        <v>0</v>
      </c>
      <c r="N1474" s="95">
        <f t="shared" si="196"/>
        <v>0</v>
      </c>
      <c r="O1474" s="158">
        <f t="shared" si="192"/>
        <v>0</v>
      </c>
      <c r="P1474" s="159">
        <f t="shared" si="193"/>
        <v>0</v>
      </c>
    </row>
    <row r="1475" spans="1:16" ht="63" hidden="1" outlineLevel="1" x14ac:dyDescent="0.25">
      <c r="A1475" s="252">
        <f t="shared" si="199"/>
        <v>22.4</v>
      </c>
      <c r="B1475" s="253" t="str">
        <f t="shared" si="199"/>
        <v>Design, Engineering, Supply, Erection and Commissioning of High pressure MIST/FOG Generating System at Track hopper, WT 1 &amp; 2 of 500MW, Crusher House, Transfer Points &amp; Bunker house of 500MW</v>
      </c>
      <c r="C1475" s="29" t="str">
        <f t="shared" si="199"/>
        <v>MERC/CAPEX/20152016/00420</v>
      </c>
      <c r="D1475" s="68">
        <f t="shared" si="199"/>
        <v>42584</v>
      </c>
      <c r="E1475" s="28">
        <f t="shared" si="199"/>
        <v>5.37</v>
      </c>
      <c r="F1475" s="95">
        <f t="shared" si="190"/>
        <v>4.5728099999999996</v>
      </c>
      <c r="G1475" s="95">
        <f t="shared" si="191"/>
        <v>4.5728099999999996</v>
      </c>
      <c r="H1475" s="95">
        <f t="shared" si="194"/>
        <v>0</v>
      </c>
      <c r="I1475" s="94">
        <f>'F4.2'!W132</f>
        <v>0</v>
      </c>
      <c r="J1475" s="94">
        <f>'F4.2'!AQ132</f>
        <v>0</v>
      </c>
      <c r="K1475" s="95"/>
      <c r="L1475" s="95"/>
      <c r="M1475" s="128">
        <f t="shared" si="195"/>
        <v>0</v>
      </c>
      <c r="N1475" s="95">
        <f t="shared" si="196"/>
        <v>0</v>
      </c>
      <c r="O1475" s="158">
        <f t="shared" si="192"/>
        <v>0</v>
      </c>
      <c r="P1475" s="159">
        <f t="shared" si="193"/>
        <v>0</v>
      </c>
    </row>
    <row r="1476" spans="1:16" ht="15.75" hidden="1" outlineLevel="1" x14ac:dyDescent="0.25">
      <c r="A1476" s="252">
        <f t="shared" si="199"/>
        <v>0</v>
      </c>
      <c r="B1476" s="253" t="str">
        <f t="shared" si="199"/>
        <v>IDC</v>
      </c>
      <c r="C1476" s="99" t="str">
        <f t="shared" si="199"/>
        <v>MERC/CAPEX/20152016/00420</v>
      </c>
      <c r="D1476" s="103">
        <f t="shared" si="199"/>
        <v>42584</v>
      </c>
      <c r="E1476" s="28">
        <f t="shared" si="199"/>
        <v>0.6</v>
      </c>
      <c r="F1476" s="95">
        <f t="shared" si="190"/>
        <v>0</v>
      </c>
      <c r="G1476" s="95">
        <f t="shared" si="191"/>
        <v>0</v>
      </c>
      <c r="H1476" s="95">
        <f t="shared" si="194"/>
        <v>0</v>
      </c>
      <c r="I1476" s="94">
        <f>'F4.2'!W133</f>
        <v>0</v>
      </c>
      <c r="J1476" s="94">
        <f>'F4.2'!AQ133</f>
        <v>0</v>
      </c>
      <c r="K1476" s="95"/>
      <c r="L1476" s="95"/>
      <c r="M1476" s="128">
        <f t="shared" si="195"/>
        <v>0</v>
      </c>
      <c r="N1476" s="95">
        <f t="shared" si="196"/>
        <v>0</v>
      </c>
      <c r="O1476" s="158">
        <f t="shared" si="192"/>
        <v>0</v>
      </c>
      <c r="P1476" s="159">
        <f t="shared" si="193"/>
        <v>0</v>
      </c>
    </row>
    <row r="1477" spans="1:16" ht="31.5" hidden="1" outlineLevel="1" x14ac:dyDescent="0.25">
      <c r="A1477" s="106">
        <f t="shared" si="199"/>
        <v>23</v>
      </c>
      <c r="B1477" s="107" t="str">
        <f t="shared" si="199"/>
        <v>Performance Improvement &amp; Life enhancement of 500MW CHP-B</v>
      </c>
      <c r="C1477" s="106" t="str">
        <f t="shared" si="199"/>
        <v>MERC/CAPEX/20162017/01067</v>
      </c>
      <c r="D1477" s="147">
        <f t="shared" si="199"/>
        <v>42702</v>
      </c>
      <c r="E1477" s="27">
        <f t="shared" si="199"/>
        <v>18.78</v>
      </c>
      <c r="F1477" s="94">
        <f t="shared" si="190"/>
        <v>0</v>
      </c>
      <c r="G1477" s="94">
        <f t="shared" si="191"/>
        <v>0</v>
      </c>
      <c r="H1477" s="94">
        <f t="shared" si="194"/>
        <v>0</v>
      </c>
      <c r="I1477" s="94">
        <f>'F4.2'!W134</f>
        <v>0</v>
      </c>
      <c r="J1477" s="94">
        <f>'F4.2'!AQ134</f>
        <v>0</v>
      </c>
      <c r="K1477" s="94"/>
      <c r="L1477" s="94"/>
      <c r="M1477" s="94">
        <f t="shared" si="195"/>
        <v>0</v>
      </c>
      <c r="N1477" s="94">
        <f t="shared" si="196"/>
        <v>0</v>
      </c>
      <c r="O1477" s="158">
        <f t="shared" si="192"/>
        <v>0</v>
      </c>
      <c r="P1477" s="159">
        <f t="shared" si="193"/>
        <v>0</v>
      </c>
    </row>
    <row r="1478" spans="1:16" ht="15.75" hidden="1" outlineLevel="1" x14ac:dyDescent="0.25">
      <c r="A1478" s="99">
        <f t="shared" ref="A1478:E1493" si="200">A808</f>
        <v>23.1</v>
      </c>
      <c r="B1478" s="100" t="str">
        <f t="shared" si="200"/>
        <v>Life Enhancement of Stacker reclaimer of CHP-B.</v>
      </c>
      <c r="C1478" s="99" t="str">
        <f t="shared" si="200"/>
        <v>MERC/CAPEX/20162017/01067</v>
      </c>
      <c r="D1478" s="103">
        <f t="shared" si="200"/>
        <v>42702</v>
      </c>
      <c r="E1478" s="28">
        <f t="shared" si="200"/>
        <v>5.76</v>
      </c>
      <c r="F1478" s="95">
        <f t="shared" ref="F1478:F1541" si="201">F808+I808</f>
        <v>5.2949505139999999</v>
      </c>
      <c r="G1478" s="95">
        <f t="shared" ref="G1478:G1541" si="202">G808+M808</f>
        <v>5.2949505139999999</v>
      </c>
      <c r="H1478" s="95">
        <f t="shared" si="194"/>
        <v>0</v>
      </c>
      <c r="I1478" s="94">
        <f>'F4.2'!W135</f>
        <v>0</v>
      </c>
      <c r="J1478" s="94">
        <f>'F4.2'!AQ135</f>
        <v>0</v>
      </c>
      <c r="K1478" s="95"/>
      <c r="L1478" s="95"/>
      <c r="M1478" s="128">
        <f t="shared" si="195"/>
        <v>0</v>
      </c>
      <c r="N1478" s="95">
        <f t="shared" si="196"/>
        <v>0</v>
      </c>
      <c r="O1478" s="158">
        <f t="shared" ref="O1478:O1541" si="203">MAX(0,IF(M1478=0,0,IF(G1478+M1478&lt;E1478,M1478,E1478-G1478)))</f>
        <v>0</v>
      </c>
      <c r="P1478" s="159">
        <f t="shared" ref="P1478:P1541" si="204">M1478-O1478</f>
        <v>0</v>
      </c>
    </row>
    <row r="1479" spans="1:16" ht="31.5" hidden="1" outlineLevel="1" x14ac:dyDescent="0.25">
      <c r="A1479" s="99">
        <f t="shared" si="200"/>
        <v>23.2</v>
      </c>
      <c r="B1479" s="100" t="str">
        <f t="shared" si="200"/>
        <v>Renovation including replacement of hydraulic system of paddle feeder with up gradations at CHPB.</v>
      </c>
      <c r="C1479" s="99" t="str">
        <f t="shared" si="200"/>
        <v>MERC/CAPEX/20162017/01067</v>
      </c>
      <c r="D1479" s="103">
        <f t="shared" si="200"/>
        <v>42702</v>
      </c>
      <c r="E1479" s="28">
        <f t="shared" si="200"/>
        <v>2.19</v>
      </c>
      <c r="F1479" s="95">
        <f t="shared" si="201"/>
        <v>2.3147547999999998</v>
      </c>
      <c r="G1479" s="95">
        <f t="shared" si="202"/>
        <v>2.3147547999999998</v>
      </c>
      <c r="H1479" s="95">
        <f t="shared" ref="H1479:H1534" si="205">F1479-G1479</f>
        <v>0</v>
      </c>
      <c r="I1479" s="94">
        <f>'F4.2'!W136</f>
        <v>0</v>
      </c>
      <c r="J1479" s="94">
        <f>'F4.2'!AQ136</f>
        <v>0</v>
      </c>
      <c r="K1479" s="95"/>
      <c r="L1479" s="95"/>
      <c r="M1479" s="128">
        <f t="shared" ref="M1479:M1534" si="206">SUM(J1479:L1479)</f>
        <v>0</v>
      </c>
      <c r="N1479" s="95">
        <f t="shared" ref="N1479:N1534" si="207">H1479+I1479-M1479</f>
        <v>0</v>
      </c>
      <c r="O1479" s="158">
        <f t="shared" si="203"/>
        <v>0</v>
      </c>
      <c r="P1479" s="159">
        <f t="shared" si="204"/>
        <v>0</v>
      </c>
    </row>
    <row r="1480" spans="1:16" ht="47.25" hidden="1" outlineLevel="1" x14ac:dyDescent="0.25">
      <c r="A1480" s="99">
        <f t="shared" si="200"/>
        <v>23.3</v>
      </c>
      <c r="B1480" s="100" t="str">
        <f t="shared" si="200"/>
        <v>Renovation of hydraulic system of wagon tippler and side arm charger with procurement of its essential spares at CHPB.</v>
      </c>
      <c r="C1480" s="99" t="str">
        <f t="shared" si="200"/>
        <v>MERC/CAPEX/20162017/01067</v>
      </c>
      <c r="D1480" s="103">
        <f t="shared" si="200"/>
        <v>42702</v>
      </c>
      <c r="E1480" s="28">
        <f t="shared" si="200"/>
        <v>10.33</v>
      </c>
      <c r="F1480" s="95">
        <f t="shared" si="201"/>
        <v>11.7941</v>
      </c>
      <c r="G1480" s="95">
        <f t="shared" si="202"/>
        <v>11.7941</v>
      </c>
      <c r="H1480" s="95">
        <f t="shared" si="205"/>
        <v>0</v>
      </c>
      <c r="I1480" s="94">
        <f>'F4.2'!W137</f>
        <v>0</v>
      </c>
      <c r="J1480" s="94">
        <f>'F4.2'!AQ137</f>
        <v>0</v>
      </c>
      <c r="K1480" s="95"/>
      <c r="L1480" s="95"/>
      <c r="M1480" s="128">
        <f t="shared" si="206"/>
        <v>0</v>
      </c>
      <c r="N1480" s="95">
        <f t="shared" si="207"/>
        <v>0</v>
      </c>
      <c r="O1480" s="158">
        <f t="shared" si="203"/>
        <v>0</v>
      </c>
      <c r="P1480" s="159">
        <f t="shared" si="204"/>
        <v>0</v>
      </c>
    </row>
    <row r="1481" spans="1:16" ht="15.75" hidden="1" outlineLevel="1" x14ac:dyDescent="0.25">
      <c r="A1481" s="99">
        <f t="shared" si="200"/>
        <v>0</v>
      </c>
      <c r="B1481" s="100" t="str">
        <f t="shared" si="200"/>
        <v>IDC</v>
      </c>
      <c r="C1481" s="99" t="str">
        <f t="shared" si="200"/>
        <v>MERC/CAPEX/20162017/01067</v>
      </c>
      <c r="D1481" s="103">
        <f t="shared" si="200"/>
        <v>42702</v>
      </c>
      <c r="E1481" s="28">
        <f t="shared" si="200"/>
        <v>0.5</v>
      </c>
      <c r="F1481" s="95">
        <f t="shared" si="201"/>
        <v>0</v>
      </c>
      <c r="G1481" s="95">
        <f t="shared" si="202"/>
        <v>0</v>
      </c>
      <c r="H1481" s="95">
        <f t="shared" si="205"/>
        <v>0</v>
      </c>
      <c r="I1481" s="94">
        <f>'F4.2'!W138</f>
        <v>0</v>
      </c>
      <c r="J1481" s="94">
        <f>'F4.2'!AQ138</f>
        <v>0</v>
      </c>
      <c r="K1481" s="95"/>
      <c r="L1481" s="95"/>
      <c r="M1481" s="128">
        <f t="shared" si="206"/>
        <v>0</v>
      </c>
      <c r="N1481" s="95">
        <f t="shared" si="207"/>
        <v>0</v>
      </c>
      <c r="O1481" s="158">
        <f t="shared" si="203"/>
        <v>0</v>
      </c>
      <c r="P1481" s="159">
        <f t="shared" si="204"/>
        <v>0</v>
      </c>
    </row>
    <row r="1482" spans="1:16" ht="31.5" hidden="1" outlineLevel="1" x14ac:dyDescent="0.25">
      <c r="A1482" s="106">
        <f t="shared" si="200"/>
        <v>24</v>
      </c>
      <c r="B1482" s="107" t="str">
        <f t="shared" si="200"/>
        <v>Retrofitting of existing circuit breakers at Chandrapur STPS Unit-3, 4, 5, 6 and ODP-II</v>
      </c>
      <c r="C1482" s="106" t="str">
        <f t="shared" si="200"/>
        <v>MERC/CAPEX/20162017/01475</v>
      </c>
      <c r="D1482" s="147">
        <f t="shared" si="200"/>
        <v>42772</v>
      </c>
      <c r="E1482" s="27">
        <f t="shared" si="200"/>
        <v>13.700000000000001</v>
      </c>
      <c r="F1482" s="94">
        <f t="shared" si="201"/>
        <v>0</v>
      </c>
      <c r="G1482" s="94">
        <f t="shared" si="202"/>
        <v>0</v>
      </c>
      <c r="H1482" s="94">
        <f t="shared" si="205"/>
        <v>0</v>
      </c>
      <c r="I1482" s="94">
        <f>'F4.2'!W139</f>
        <v>0</v>
      </c>
      <c r="J1482" s="94">
        <f>'F4.2'!AQ139</f>
        <v>0</v>
      </c>
      <c r="K1482" s="94"/>
      <c r="L1482" s="94"/>
      <c r="M1482" s="94">
        <f t="shared" si="206"/>
        <v>0</v>
      </c>
      <c r="N1482" s="94">
        <f t="shared" si="207"/>
        <v>0</v>
      </c>
      <c r="O1482" s="158">
        <f t="shared" si="203"/>
        <v>0</v>
      </c>
      <c r="P1482" s="159">
        <f t="shared" si="204"/>
        <v>0</v>
      </c>
    </row>
    <row r="1483" spans="1:16" ht="31.5" hidden="1" outlineLevel="1" x14ac:dyDescent="0.25">
      <c r="A1483" s="99">
        <f t="shared" si="200"/>
        <v>24.1</v>
      </c>
      <c r="B1483" s="100" t="str">
        <f t="shared" si="200"/>
        <v>Retrofitting of existing Circuit breakers of AHP motor feeders at Unit # 5 &amp; 6</v>
      </c>
      <c r="C1483" s="99" t="str">
        <f t="shared" si="200"/>
        <v>MERC/CAPEX/20162017/01475</v>
      </c>
      <c r="D1483" s="103">
        <f t="shared" si="200"/>
        <v>42772</v>
      </c>
      <c r="E1483" s="28">
        <f t="shared" si="200"/>
        <v>3.25</v>
      </c>
      <c r="F1483" s="95">
        <f t="shared" si="201"/>
        <v>3.8744195499999998</v>
      </c>
      <c r="G1483" s="95">
        <f t="shared" si="202"/>
        <v>3.8744195500000003</v>
      </c>
      <c r="H1483" s="95">
        <f t="shared" si="205"/>
        <v>0</v>
      </c>
      <c r="I1483" s="94">
        <f>'F4.2'!W140</f>
        <v>0</v>
      </c>
      <c r="J1483" s="94">
        <f>'F4.2'!AQ140</f>
        <v>0</v>
      </c>
      <c r="K1483" s="95"/>
      <c r="L1483" s="95"/>
      <c r="M1483" s="128">
        <f t="shared" si="206"/>
        <v>0</v>
      </c>
      <c r="N1483" s="95">
        <f t="shared" si="207"/>
        <v>0</v>
      </c>
      <c r="O1483" s="158">
        <f t="shared" si="203"/>
        <v>0</v>
      </c>
      <c r="P1483" s="159">
        <f t="shared" si="204"/>
        <v>0</v>
      </c>
    </row>
    <row r="1484" spans="1:16" ht="31.5" hidden="1" outlineLevel="1" x14ac:dyDescent="0.25">
      <c r="A1484" s="99">
        <f t="shared" si="200"/>
        <v>24.2</v>
      </c>
      <c r="B1484" s="100" t="str">
        <f t="shared" si="200"/>
        <v>Retrofitting of existing Circuit breakers installed at Unit Boards at Unit –5  &amp; Aundha Pump House (ODP-II)</v>
      </c>
      <c r="C1484" s="99" t="str">
        <f t="shared" si="200"/>
        <v>MERC/CAPEX/20162017/01475</v>
      </c>
      <c r="D1484" s="103">
        <f t="shared" si="200"/>
        <v>42772</v>
      </c>
      <c r="E1484" s="28">
        <f t="shared" si="200"/>
        <v>3.46</v>
      </c>
      <c r="F1484" s="95">
        <f t="shared" si="201"/>
        <v>3.5522795499999997</v>
      </c>
      <c r="G1484" s="95">
        <f t="shared" si="202"/>
        <v>3.5522795500000002</v>
      </c>
      <c r="H1484" s="95">
        <f t="shared" si="205"/>
        <v>0</v>
      </c>
      <c r="I1484" s="94">
        <f>'F4.2'!W141</f>
        <v>0</v>
      </c>
      <c r="J1484" s="94">
        <f>'F4.2'!AQ141</f>
        <v>0</v>
      </c>
      <c r="K1484" s="95"/>
      <c r="L1484" s="95"/>
      <c r="M1484" s="128">
        <f t="shared" si="206"/>
        <v>0</v>
      </c>
      <c r="N1484" s="95">
        <f t="shared" si="207"/>
        <v>0</v>
      </c>
      <c r="O1484" s="158">
        <f t="shared" si="203"/>
        <v>0</v>
      </c>
      <c r="P1484" s="159">
        <f t="shared" si="204"/>
        <v>0</v>
      </c>
    </row>
    <row r="1485" spans="1:16" ht="31.5" hidden="1" outlineLevel="1" x14ac:dyDescent="0.25">
      <c r="A1485" s="99">
        <f t="shared" si="200"/>
        <v>24.3</v>
      </c>
      <c r="B1485" s="100" t="str">
        <f t="shared" si="200"/>
        <v xml:space="preserve">Retrofitting of existing Circuit breakers installed at Unit Boards at Unit –3&amp;4 </v>
      </c>
      <c r="C1485" s="99" t="str">
        <f t="shared" si="200"/>
        <v>MERC/CAPEX/20162017/01475</v>
      </c>
      <c r="D1485" s="103">
        <f t="shared" si="200"/>
        <v>42772</v>
      </c>
      <c r="E1485" s="28">
        <f t="shared" si="200"/>
        <v>6.19</v>
      </c>
      <c r="F1485" s="95">
        <f t="shared" si="201"/>
        <v>4.5767479</v>
      </c>
      <c r="G1485" s="95">
        <f t="shared" si="202"/>
        <v>4.5767479</v>
      </c>
      <c r="H1485" s="95">
        <f t="shared" si="205"/>
        <v>0</v>
      </c>
      <c r="I1485" s="94">
        <f>'F4.2'!W142</f>
        <v>0</v>
      </c>
      <c r="J1485" s="94">
        <f>'F4.2'!AQ142</f>
        <v>0</v>
      </c>
      <c r="K1485" s="95"/>
      <c r="L1485" s="95"/>
      <c r="M1485" s="128">
        <f t="shared" si="206"/>
        <v>0</v>
      </c>
      <c r="N1485" s="95">
        <f t="shared" si="207"/>
        <v>0</v>
      </c>
      <c r="O1485" s="158">
        <f t="shared" si="203"/>
        <v>0</v>
      </c>
      <c r="P1485" s="159">
        <f t="shared" si="204"/>
        <v>0</v>
      </c>
    </row>
    <row r="1486" spans="1:16" ht="15.75" hidden="1" outlineLevel="1" x14ac:dyDescent="0.25">
      <c r="A1486" s="99">
        <f t="shared" si="200"/>
        <v>0</v>
      </c>
      <c r="B1486" s="100" t="str">
        <f t="shared" si="200"/>
        <v>IDC</v>
      </c>
      <c r="C1486" s="99" t="str">
        <f t="shared" si="200"/>
        <v>MERC/CAPEX/20162017/01475</v>
      </c>
      <c r="D1486" s="103">
        <f t="shared" si="200"/>
        <v>42772</v>
      </c>
      <c r="E1486" s="28">
        <f t="shared" si="200"/>
        <v>0.8</v>
      </c>
      <c r="F1486" s="95">
        <f t="shared" si="201"/>
        <v>0</v>
      </c>
      <c r="G1486" s="95">
        <f t="shared" si="202"/>
        <v>0</v>
      </c>
      <c r="H1486" s="95">
        <f t="shared" si="205"/>
        <v>0</v>
      </c>
      <c r="I1486" s="94">
        <f>'F4.2'!W143</f>
        <v>0</v>
      </c>
      <c r="J1486" s="94">
        <f>'F4.2'!AQ143</f>
        <v>0</v>
      </c>
      <c r="K1486" s="95"/>
      <c r="L1486" s="95"/>
      <c r="M1486" s="128">
        <f t="shared" si="206"/>
        <v>0</v>
      </c>
      <c r="N1486" s="95">
        <f t="shared" si="207"/>
        <v>0</v>
      </c>
      <c r="O1486" s="158">
        <f t="shared" si="203"/>
        <v>0</v>
      </c>
      <c r="P1486" s="159">
        <f t="shared" si="204"/>
        <v>0</v>
      </c>
    </row>
    <row r="1487" spans="1:16" ht="31.5" hidden="1" outlineLevel="1" x14ac:dyDescent="0.25">
      <c r="A1487" s="238">
        <f t="shared" si="200"/>
        <v>25</v>
      </c>
      <c r="B1487" s="239" t="str">
        <f t="shared" si="200"/>
        <v>Construction of Quarter Guard, Bachelor Accomodation &amp; Allied Structures in Phase I &amp; II for Induction of CISF Security</v>
      </c>
      <c r="C1487" s="106" t="str">
        <f t="shared" si="200"/>
        <v>MERC/CAPEX/20162017/01269</v>
      </c>
      <c r="D1487" s="147">
        <f t="shared" si="200"/>
        <v>42737</v>
      </c>
      <c r="E1487" s="27">
        <f t="shared" si="200"/>
        <v>14.686</v>
      </c>
      <c r="F1487" s="94">
        <f t="shared" si="201"/>
        <v>0</v>
      </c>
      <c r="G1487" s="94">
        <f t="shared" si="202"/>
        <v>0</v>
      </c>
      <c r="H1487" s="94">
        <f t="shared" si="205"/>
        <v>0</v>
      </c>
      <c r="I1487" s="94">
        <f>'F4.2'!W144</f>
        <v>0</v>
      </c>
      <c r="J1487" s="94">
        <f>'F4.2'!AQ144</f>
        <v>0</v>
      </c>
      <c r="K1487" s="94"/>
      <c r="L1487" s="94"/>
      <c r="M1487" s="94">
        <f t="shared" si="206"/>
        <v>0</v>
      </c>
      <c r="N1487" s="94">
        <f t="shared" si="207"/>
        <v>0</v>
      </c>
      <c r="O1487" s="158">
        <f t="shared" si="203"/>
        <v>0</v>
      </c>
      <c r="P1487" s="159">
        <f t="shared" si="204"/>
        <v>0</v>
      </c>
    </row>
    <row r="1488" spans="1:16" ht="31.5" hidden="1" outlineLevel="1" x14ac:dyDescent="0.25">
      <c r="A1488" s="252">
        <f t="shared" si="200"/>
        <v>25.1</v>
      </c>
      <c r="B1488" s="253" t="str">
        <f t="shared" si="200"/>
        <v>Construction of Quarter Guard, Bachelor Accomodation &amp; Allied Structures in Phase I &amp; II for Induction of CISF Security</v>
      </c>
      <c r="C1488" s="99" t="str">
        <f t="shared" si="200"/>
        <v>MERC/CAPEX/20162017/01269</v>
      </c>
      <c r="D1488" s="103">
        <f t="shared" si="200"/>
        <v>42737</v>
      </c>
      <c r="E1488" s="28">
        <f t="shared" si="200"/>
        <v>14.686</v>
      </c>
      <c r="F1488" s="95">
        <f t="shared" si="201"/>
        <v>12.400374417000002</v>
      </c>
      <c r="G1488" s="95">
        <f t="shared" si="202"/>
        <v>12.400374417000002</v>
      </c>
      <c r="H1488" s="95">
        <f t="shared" si="205"/>
        <v>0</v>
      </c>
      <c r="I1488" s="94">
        <f>'F4.2'!W145</f>
        <v>2.29</v>
      </c>
      <c r="J1488" s="94">
        <f>'F4.2'!AQ145</f>
        <v>2.29</v>
      </c>
      <c r="K1488" s="95"/>
      <c r="L1488" s="95"/>
      <c r="M1488" s="128">
        <f t="shared" si="206"/>
        <v>2.29</v>
      </c>
      <c r="N1488" s="95">
        <f t="shared" si="207"/>
        <v>0</v>
      </c>
      <c r="O1488" s="158">
        <f t="shared" si="203"/>
        <v>2.2856255829999981</v>
      </c>
      <c r="P1488" s="159">
        <f t="shared" si="204"/>
        <v>4.3744170000019622E-3</v>
      </c>
    </row>
    <row r="1489" spans="1:16" ht="31.5" hidden="1" outlineLevel="1" x14ac:dyDescent="0.25">
      <c r="A1489" s="238">
        <f t="shared" si="200"/>
        <v>26</v>
      </c>
      <c r="B1489" s="239" t="str">
        <f t="shared" si="200"/>
        <v>Pipe Conveyor System for Transporting Coal from Bhatadi Coal Mine to Chandrapur STPS.</v>
      </c>
      <c r="C1489" s="106" t="str">
        <f t="shared" si="200"/>
        <v>MERC/CAPEX/20172018/4171</v>
      </c>
      <c r="D1489" s="147">
        <f t="shared" si="200"/>
        <v>42986</v>
      </c>
      <c r="E1489" s="27">
        <f t="shared" si="200"/>
        <v>196.26</v>
      </c>
      <c r="F1489" s="94">
        <f t="shared" si="201"/>
        <v>0</v>
      </c>
      <c r="G1489" s="94">
        <f t="shared" si="202"/>
        <v>0</v>
      </c>
      <c r="H1489" s="94">
        <f t="shared" si="205"/>
        <v>0</v>
      </c>
      <c r="I1489" s="94">
        <f>'F4.2'!W146</f>
        <v>0</v>
      </c>
      <c r="J1489" s="94">
        <f>'F4.2'!AQ146</f>
        <v>0</v>
      </c>
      <c r="K1489" s="94"/>
      <c r="L1489" s="94"/>
      <c r="M1489" s="94">
        <f t="shared" si="206"/>
        <v>0</v>
      </c>
      <c r="N1489" s="94">
        <f t="shared" si="207"/>
        <v>0</v>
      </c>
      <c r="O1489" s="158">
        <f t="shared" si="203"/>
        <v>0</v>
      </c>
      <c r="P1489" s="159">
        <f t="shared" si="204"/>
        <v>0</v>
      </c>
    </row>
    <row r="1490" spans="1:16" ht="31.5" hidden="1" outlineLevel="1" x14ac:dyDescent="0.25">
      <c r="A1490" s="252">
        <f t="shared" si="200"/>
        <v>26.1</v>
      </c>
      <c r="B1490" s="253" t="str">
        <f t="shared" si="200"/>
        <v>Pipe Conveyor System for Transporting Coal from Bhatadi Coal Mine to Chandrapur STPS.</v>
      </c>
      <c r="C1490" s="99" t="str">
        <f t="shared" si="200"/>
        <v>MERC/CAPEX/20172018/4171</v>
      </c>
      <c r="D1490" s="103">
        <f t="shared" si="200"/>
        <v>42986</v>
      </c>
      <c r="E1490" s="28">
        <f t="shared" si="200"/>
        <v>196.26</v>
      </c>
      <c r="F1490" s="95">
        <f t="shared" si="201"/>
        <v>256.81526693500001</v>
      </c>
      <c r="G1490" s="95">
        <f t="shared" si="202"/>
        <v>256.81526693500001</v>
      </c>
      <c r="H1490" s="95">
        <f t="shared" si="205"/>
        <v>0</v>
      </c>
      <c r="I1490" s="94">
        <f>'F4.2'!W147</f>
        <v>0</v>
      </c>
      <c r="J1490" s="94">
        <f>'F4.2'!AQ147</f>
        <v>0</v>
      </c>
      <c r="K1490" s="95"/>
      <c r="L1490" s="95"/>
      <c r="M1490" s="128">
        <f t="shared" si="206"/>
        <v>0</v>
      </c>
      <c r="N1490" s="95">
        <f t="shared" si="207"/>
        <v>0</v>
      </c>
      <c r="O1490" s="158">
        <f t="shared" si="203"/>
        <v>0</v>
      </c>
      <c r="P1490" s="159">
        <f t="shared" si="204"/>
        <v>0</v>
      </c>
    </row>
    <row r="1491" spans="1:16" ht="47.25" hidden="1" outlineLevel="1" x14ac:dyDescent="0.25">
      <c r="A1491" s="106">
        <f t="shared" si="200"/>
        <v>27</v>
      </c>
      <c r="B1491" s="107" t="str">
        <f t="shared" si="200"/>
        <v>Procurement &amp; replacement of Economizer upper assemblies of Unit-5,6 &amp; hot Reheater coil complete set of Unit-3 of CSTPS</v>
      </c>
      <c r="C1491" s="106" t="str">
        <f t="shared" si="200"/>
        <v>MERC/CAPEX/20172018/4071</v>
      </c>
      <c r="D1491" s="147">
        <f t="shared" si="200"/>
        <v>42965</v>
      </c>
      <c r="E1491" s="31">
        <f t="shared" si="200"/>
        <v>25.27</v>
      </c>
      <c r="F1491" s="96">
        <f t="shared" si="201"/>
        <v>0</v>
      </c>
      <c r="G1491" s="96">
        <f t="shared" si="202"/>
        <v>0</v>
      </c>
      <c r="H1491" s="96">
        <f t="shared" si="205"/>
        <v>0</v>
      </c>
      <c r="I1491" s="94">
        <f>'F4.2'!W148</f>
        <v>0</v>
      </c>
      <c r="J1491" s="94">
        <f>'F4.2'!AQ148</f>
        <v>0</v>
      </c>
      <c r="K1491" s="96"/>
      <c r="L1491" s="96"/>
      <c r="M1491" s="96">
        <f t="shared" si="206"/>
        <v>0</v>
      </c>
      <c r="N1491" s="96">
        <f t="shared" si="207"/>
        <v>0</v>
      </c>
      <c r="O1491" s="158">
        <f t="shared" si="203"/>
        <v>0</v>
      </c>
      <c r="P1491" s="159">
        <f t="shared" si="204"/>
        <v>0</v>
      </c>
    </row>
    <row r="1492" spans="1:16" ht="31.5" hidden="1" outlineLevel="1" x14ac:dyDescent="0.25">
      <c r="A1492" s="99">
        <f t="shared" si="200"/>
        <v>27.1</v>
      </c>
      <c r="B1492" s="100" t="str">
        <f t="shared" si="200"/>
        <v>supply &amp; replacement of Economizer Upper Assemblies of unit no.5 &amp; 6</v>
      </c>
      <c r="C1492" s="99" t="str">
        <f t="shared" si="200"/>
        <v>MERC/CAPEX/20172018/4071</v>
      </c>
      <c r="D1492" s="103">
        <f t="shared" si="200"/>
        <v>42965</v>
      </c>
      <c r="E1492" s="28">
        <f t="shared" si="200"/>
        <v>18.25</v>
      </c>
      <c r="F1492" s="95">
        <f t="shared" si="201"/>
        <v>8.2829930689999998</v>
      </c>
      <c r="G1492" s="95">
        <f t="shared" si="202"/>
        <v>8.2829930689999998</v>
      </c>
      <c r="H1492" s="95">
        <f t="shared" si="205"/>
        <v>0</v>
      </c>
      <c r="I1492" s="94">
        <f>'F4.2'!W149</f>
        <v>0</v>
      </c>
      <c r="J1492" s="94">
        <f>'F4.2'!AQ149</f>
        <v>0</v>
      </c>
      <c r="K1492" s="95"/>
      <c r="L1492" s="95"/>
      <c r="M1492" s="128">
        <f t="shared" si="206"/>
        <v>0</v>
      </c>
      <c r="N1492" s="95">
        <f t="shared" si="207"/>
        <v>0</v>
      </c>
      <c r="O1492" s="158">
        <f t="shared" si="203"/>
        <v>0</v>
      </c>
      <c r="P1492" s="159">
        <f t="shared" si="204"/>
        <v>0</v>
      </c>
    </row>
    <row r="1493" spans="1:16" ht="31.5" hidden="1" outlineLevel="1" x14ac:dyDescent="0.25">
      <c r="A1493" s="99">
        <f t="shared" si="200"/>
        <v>27.2</v>
      </c>
      <c r="B1493" s="100" t="str">
        <f t="shared" si="200"/>
        <v>Supply &amp; replacement of hot reheater coil complete set of Unit-3.</v>
      </c>
      <c r="C1493" s="99" t="str">
        <f t="shared" si="200"/>
        <v>MERC/CAPEX/20172018/4071</v>
      </c>
      <c r="D1493" s="103">
        <f t="shared" si="200"/>
        <v>42965</v>
      </c>
      <c r="E1493" s="28">
        <f t="shared" si="200"/>
        <v>6.72</v>
      </c>
      <c r="F1493" s="95">
        <f t="shared" si="201"/>
        <v>6.0757019999999997</v>
      </c>
      <c r="G1493" s="95">
        <f t="shared" si="202"/>
        <v>6.0757019999999997</v>
      </c>
      <c r="H1493" s="95">
        <f t="shared" si="205"/>
        <v>0</v>
      </c>
      <c r="I1493" s="94">
        <f>'F4.2'!W150</f>
        <v>0</v>
      </c>
      <c r="J1493" s="94">
        <f>'F4.2'!AQ150</f>
        <v>0</v>
      </c>
      <c r="K1493" s="95"/>
      <c r="L1493" s="95"/>
      <c r="M1493" s="128">
        <f t="shared" si="206"/>
        <v>0</v>
      </c>
      <c r="N1493" s="95">
        <f t="shared" si="207"/>
        <v>0</v>
      </c>
      <c r="O1493" s="158">
        <f t="shared" si="203"/>
        <v>0</v>
      </c>
      <c r="P1493" s="159">
        <f t="shared" si="204"/>
        <v>0</v>
      </c>
    </row>
    <row r="1494" spans="1:16" ht="15.75" hidden="1" outlineLevel="1" x14ac:dyDescent="0.25">
      <c r="A1494" s="99">
        <f t="shared" ref="A1494:E1509" si="208">A824</f>
        <v>0</v>
      </c>
      <c r="B1494" s="100" t="str">
        <f t="shared" si="208"/>
        <v>IDC</v>
      </c>
      <c r="C1494" s="99" t="str">
        <f t="shared" si="208"/>
        <v>MERC/CAPEX/20172018/4071</v>
      </c>
      <c r="D1494" s="103">
        <f t="shared" si="208"/>
        <v>42965</v>
      </c>
      <c r="E1494" s="28">
        <f t="shared" si="208"/>
        <v>0.3</v>
      </c>
      <c r="F1494" s="95">
        <f t="shared" si="201"/>
        <v>0</v>
      </c>
      <c r="G1494" s="95">
        <f t="shared" si="202"/>
        <v>0</v>
      </c>
      <c r="H1494" s="95">
        <f t="shared" si="205"/>
        <v>0</v>
      </c>
      <c r="I1494" s="94">
        <f>'F4.2'!W151</f>
        <v>0</v>
      </c>
      <c r="J1494" s="94">
        <f>'F4.2'!AQ151</f>
        <v>0</v>
      </c>
      <c r="K1494" s="95"/>
      <c r="L1494" s="95"/>
      <c r="M1494" s="128">
        <f t="shared" si="206"/>
        <v>0</v>
      </c>
      <c r="N1494" s="95">
        <f t="shared" si="207"/>
        <v>0</v>
      </c>
      <c r="O1494" s="158">
        <f t="shared" si="203"/>
        <v>0</v>
      </c>
      <c r="P1494" s="159">
        <f t="shared" si="204"/>
        <v>0</v>
      </c>
    </row>
    <row r="1495" spans="1:16" ht="47.25" hidden="1" outlineLevel="1" x14ac:dyDescent="0.25">
      <c r="A1495" s="106">
        <f t="shared" si="208"/>
        <v>28</v>
      </c>
      <c r="B1495" s="107" t="str">
        <f t="shared" si="208"/>
        <v xml:space="preserve">Replacement of H2 Generator with new Hydrogen Generator (Non Asbestos Design), procurement of 3-phase TR sets for stage II &amp; other electrical items for ORC at Chandrapur STPS.” </v>
      </c>
      <c r="C1495" s="25" t="str">
        <f t="shared" si="208"/>
        <v>MERC/CAPEX/20172018/4686</v>
      </c>
      <c r="D1495" s="139">
        <f t="shared" si="208"/>
        <v>43054</v>
      </c>
      <c r="E1495" s="27">
        <f t="shared" si="208"/>
        <v>12.456</v>
      </c>
      <c r="F1495" s="94">
        <f t="shared" si="201"/>
        <v>0</v>
      </c>
      <c r="G1495" s="94">
        <f t="shared" si="202"/>
        <v>0</v>
      </c>
      <c r="H1495" s="94">
        <f t="shared" si="205"/>
        <v>0</v>
      </c>
      <c r="I1495" s="94">
        <f>'F4.2'!W152</f>
        <v>0</v>
      </c>
      <c r="J1495" s="94">
        <f>'F4.2'!AQ152</f>
        <v>0</v>
      </c>
      <c r="K1495" s="94"/>
      <c r="L1495" s="94"/>
      <c r="M1495" s="94">
        <f t="shared" si="206"/>
        <v>0</v>
      </c>
      <c r="N1495" s="94">
        <f t="shared" si="207"/>
        <v>0</v>
      </c>
      <c r="O1495" s="158">
        <f t="shared" si="203"/>
        <v>0</v>
      </c>
      <c r="P1495" s="159">
        <f t="shared" si="204"/>
        <v>0</v>
      </c>
    </row>
    <row r="1496" spans="1:16" ht="31.5" hidden="1" outlineLevel="1" x14ac:dyDescent="0.25">
      <c r="A1496" s="99">
        <f t="shared" si="208"/>
        <v>28.1</v>
      </c>
      <c r="B1496" s="100" t="str">
        <f t="shared" si="208"/>
        <v>Supply, Installation &amp; Commissioning of   Hydrogen Generator Model : HMXT 200 (Non Asbestos Design)</v>
      </c>
      <c r="C1496" s="99" t="str">
        <f t="shared" si="208"/>
        <v>MERC/CAPEX/20172018/4686</v>
      </c>
      <c r="D1496" s="103">
        <f t="shared" si="208"/>
        <v>43054</v>
      </c>
      <c r="E1496" s="28">
        <f t="shared" si="208"/>
        <v>10.36</v>
      </c>
      <c r="F1496" s="95">
        <f t="shared" si="201"/>
        <v>11.5757999</v>
      </c>
      <c r="G1496" s="95">
        <f t="shared" si="202"/>
        <v>11.5757999</v>
      </c>
      <c r="H1496" s="95">
        <f t="shared" si="205"/>
        <v>0</v>
      </c>
      <c r="I1496" s="94">
        <f>'F4.2'!W153</f>
        <v>0</v>
      </c>
      <c r="J1496" s="94">
        <f>'F4.2'!AQ153</f>
        <v>0</v>
      </c>
      <c r="K1496" s="95"/>
      <c r="L1496" s="95"/>
      <c r="M1496" s="128">
        <f t="shared" si="206"/>
        <v>0</v>
      </c>
      <c r="N1496" s="95">
        <f t="shared" si="207"/>
        <v>0</v>
      </c>
      <c r="O1496" s="158">
        <f t="shared" si="203"/>
        <v>0</v>
      </c>
      <c r="P1496" s="159">
        <f t="shared" si="204"/>
        <v>0</v>
      </c>
    </row>
    <row r="1497" spans="1:16" ht="31.5" hidden="1" outlineLevel="1" x14ac:dyDescent="0.25">
      <c r="A1497" s="99">
        <f t="shared" si="208"/>
        <v>28.2</v>
      </c>
      <c r="B1497" s="100" t="str">
        <f t="shared" si="208"/>
        <v>Supply of 3 phase high frequency T-R sets for replacement of T-R sets of ESP Stg-II</v>
      </c>
      <c r="C1497" s="29" t="str">
        <f t="shared" si="208"/>
        <v>MERC/CAPEX/20172018/4686</v>
      </c>
      <c r="D1497" s="68">
        <f t="shared" si="208"/>
        <v>43054</v>
      </c>
      <c r="E1497" s="28">
        <f t="shared" si="208"/>
        <v>0.63</v>
      </c>
      <c r="F1497" s="95">
        <f t="shared" si="201"/>
        <v>0</v>
      </c>
      <c r="G1497" s="95">
        <f t="shared" si="202"/>
        <v>0</v>
      </c>
      <c r="H1497" s="95">
        <f t="shared" si="205"/>
        <v>0</v>
      </c>
      <c r="I1497" s="94">
        <f>'F4.2'!W154</f>
        <v>0</v>
      </c>
      <c r="J1497" s="94">
        <f>'F4.2'!AQ154</f>
        <v>0</v>
      </c>
      <c r="K1497" s="95"/>
      <c r="L1497" s="95"/>
      <c r="M1497" s="128">
        <f t="shared" si="206"/>
        <v>0</v>
      </c>
      <c r="N1497" s="95">
        <f t="shared" si="207"/>
        <v>0</v>
      </c>
      <c r="O1497" s="158">
        <f t="shared" si="203"/>
        <v>0</v>
      </c>
      <c r="P1497" s="159">
        <f t="shared" si="204"/>
        <v>0</v>
      </c>
    </row>
    <row r="1498" spans="1:16" ht="31.5" hidden="1" outlineLevel="1" x14ac:dyDescent="0.25">
      <c r="A1498" s="99">
        <f t="shared" si="208"/>
        <v>28.3</v>
      </c>
      <c r="B1498" s="100" t="str">
        <f t="shared" si="208"/>
        <v>Replacement of HPSV High Mast Towers by Stadium LED  High Mast at ORC ground CSTPS Chandrapur</v>
      </c>
      <c r="C1498" s="99" t="str">
        <f t="shared" si="208"/>
        <v>MERC/CAPEX/20172018/4686</v>
      </c>
      <c r="D1498" s="103">
        <f t="shared" si="208"/>
        <v>43054</v>
      </c>
      <c r="E1498" s="28">
        <f t="shared" si="208"/>
        <v>0.53600000000000003</v>
      </c>
      <c r="F1498" s="95">
        <f t="shared" si="201"/>
        <v>0.51656219999999997</v>
      </c>
      <c r="G1498" s="95">
        <f t="shared" si="202"/>
        <v>0.51656219999999997</v>
      </c>
      <c r="H1498" s="95">
        <f t="shared" si="205"/>
        <v>0</v>
      </c>
      <c r="I1498" s="94">
        <f>'F4.2'!W155</f>
        <v>0</v>
      </c>
      <c r="J1498" s="94">
        <f>'F4.2'!AQ155</f>
        <v>0</v>
      </c>
      <c r="K1498" s="95"/>
      <c r="L1498" s="95"/>
      <c r="M1498" s="128">
        <f t="shared" si="206"/>
        <v>0</v>
      </c>
      <c r="N1498" s="95">
        <f t="shared" si="207"/>
        <v>0</v>
      </c>
      <c r="O1498" s="158">
        <f t="shared" si="203"/>
        <v>0</v>
      </c>
      <c r="P1498" s="159">
        <f t="shared" si="204"/>
        <v>0</v>
      </c>
    </row>
    <row r="1499" spans="1:16" ht="15.75" hidden="1" outlineLevel="1" x14ac:dyDescent="0.25">
      <c r="A1499" s="99">
        <f t="shared" si="208"/>
        <v>0</v>
      </c>
      <c r="B1499" s="100" t="str">
        <f t="shared" si="208"/>
        <v>IDC</v>
      </c>
      <c r="C1499" s="99" t="str">
        <f t="shared" si="208"/>
        <v>MERC/CAPEX/20172018/4686</v>
      </c>
      <c r="D1499" s="103">
        <f t="shared" si="208"/>
        <v>43054</v>
      </c>
      <c r="E1499" s="28">
        <f t="shared" si="208"/>
        <v>0.93</v>
      </c>
      <c r="F1499" s="95">
        <f t="shared" si="201"/>
        <v>0</v>
      </c>
      <c r="G1499" s="95">
        <f t="shared" si="202"/>
        <v>0</v>
      </c>
      <c r="H1499" s="95">
        <f t="shared" si="205"/>
        <v>0</v>
      </c>
      <c r="I1499" s="94">
        <f>'F4.2'!W156</f>
        <v>0</v>
      </c>
      <c r="J1499" s="94">
        <f>'F4.2'!AQ156</f>
        <v>0</v>
      </c>
      <c r="K1499" s="95"/>
      <c r="L1499" s="95"/>
      <c r="M1499" s="128">
        <f t="shared" si="206"/>
        <v>0</v>
      </c>
      <c r="N1499" s="95">
        <f t="shared" si="207"/>
        <v>0</v>
      </c>
      <c r="O1499" s="158">
        <f t="shared" si="203"/>
        <v>0</v>
      </c>
      <c r="P1499" s="159">
        <f t="shared" si="204"/>
        <v>0</v>
      </c>
    </row>
    <row r="1500" spans="1:16" ht="63" hidden="1" outlineLevel="1" x14ac:dyDescent="0.25">
      <c r="A1500" s="106">
        <f t="shared" si="208"/>
        <v>29</v>
      </c>
      <c r="B1500" s="107" t="str">
        <f t="shared" si="208"/>
        <v>Procurement of Boiler Feed Booster Pumps to improve availability &amp; performance of feed system, moving blades for LPT &amp; Condenser Tubes of (3 x 500 MW) Units at Chandrapur STPS</v>
      </c>
      <c r="C1500" s="106" t="str">
        <f t="shared" si="208"/>
        <v>MERC/CAPEX/20172018/0272</v>
      </c>
      <c r="D1500" s="147">
        <f t="shared" si="208"/>
        <v>43154</v>
      </c>
      <c r="E1500" s="27">
        <f t="shared" si="208"/>
        <v>15.489999999999998</v>
      </c>
      <c r="F1500" s="94">
        <f t="shared" si="201"/>
        <v>0</v>
      </c>
      <c r="G1500" s="94">
        <f t="shared" si="202"/>
        <v>0</v>
      </c>
      <c r="H1500" s="94">
        <f t="shared" si="205"/>
        <v>0</v>
      </c>
      <c r="I1500" s="94">
        <f>'F4.2'!W157</f>
        <v>0</v>
      </c>
      <c r="J1500" s="94">
        <f>'F4.2'!AQ157</f>
        <v>0</v>
      </c>
      <c r="K1500" s="94"/>
      <c r="L1500" s="94"/>
      <c r="M1500" s="94">
        <f t="shared" si="206"/>
        <v>0</v>
      </c>
      <c r="N1500" s="94">
        <f t="shared" si="207"/>
        <v>0</v>
      </c>
      <c r="O1500" s="158">
        <f t="shared" si="203"/>
        <v>0</v>
      </c>
      <c r="P1500" s="159">
        <f t="shared" si="204"/>
        <v>0</v>
      </c>
    </row>
    <row r="1501" spans="1:16" ht="47.25" hidden="1" outlineLevel="1" x14ac:dyDescent="0.25">
      <c r="A1501" s="99">
        <f t="shared" si="208"/>
        <v>29.1</v>
      </c>
      <c r="B1501" s="100" t="str">
        <f t="shared" si="208"/>
        <v>Procurement of Boiler Feed Booster pumps to improve availability and performance of Feed system of 500 MW Unit-5, 6 &amp; 7 at CSTPS, Chandrapur</v>
      </c>
      <c r="C1501" s="99" t="str">
        <f t="shared" si="208"/>
        <v>MERC/CAPEX/20172018/0272</v>
      </c>
      <c r="D1501" s="103">
        <f t="shared" si="208"/>
        <v>43154</v>
      </c>
      <c r="E1501" s="28">
        <f t="shared" si="208"/>
        <v>2.0099999999999998</v>
      </c>
      <c r="F1501" s="95">
        <f t="shared" si="201"/>
        <v>2.1150194</v>
      </c>
      <c r="G1501" s="95">
        <f t="shared" si="202"/>
        <v>2.1150194</v>
      </c>
      <c r="H1501" s="95">
        <f t="shared" si="205"/>
        <v>0</v>
      </c>
      <c r="I1501" s="94">
        <f>'F4.2'!W158</f>
        <v>0</v>
      </c>
      <c r="J1501" s="94">
        <f>'F4.2'!AQ158</f>
        <v>0</v>
      </c>
      <c r="K1501" s="95"/>
      <c r="L1501" s="95"/>
      <c r="M1501" s="128">
        <f t="shared" si="206"/>
        <v>0</v>
      </c>
      <c r="N1501" s="95">
        <f t="shared" si="207"/>
        <v>0</v>
      </c>
      <c r="O1501" s="158">
        <f t="shared" si="203"/>
        <v>0</v>
      </c>
      <c r="P1501" s="159">
        <f t="shared" si="204"/>
        <v>0</v>
      </c>
    </row>
    <row r="1502" spans="1:16" ht="31.5" hidden="1" outlineLevel="1" x14ac:dyDescent="0.25">
      <c r="A1502" s="99">
        <f t="shared" si="208"/>
        <v>29.2</v>
      </c>
      <c r="B1502" s="100" t="str">
        <f t="shared" si="208"/>
        <v>Procurement of moving blades for 500 MW Unit-5, 6 &amp; 7 LPT at CSTPS, Chandrapur</v>
      </c>
      <c r="C1502" s="99" t="str">
        <f t="shared" si="208"/>
        <v>MERC/CAPEX/20172018/0272</v>
      </c>
      <c r="D1502" s="103">
        <f t="shared" si="208"/>
        <v>43154</v>
      </c>
      <c r="E1502" s="28">
        <f t="shared" si="208"/>
        <v>3.34</v>
      </c>
      <c r="F1502" s="95">
        <f t="shared" si="201"/>
        <v>1.9274450000000001</v>
      </c>
      <c r="G1502" s="95">
        <f t="shared" si="202"/>
        <v>1.9274450000000001</v>
      </c>
      <c r="H1502" s="95">
        <f t="shared" si="205"/>
        <v>0</v>
      </c>
      <c r="I1502" s="94">
        <f>'F4.2'!W159</f>
        <v>0</v>
      </c>
      <c r="J1502" s="94">
        <f>'F4.2'!AQ159</f>
        <v>0</v>
      </c>
      <c r="K1502" s="95"/>
      <c r="L1502" s="95"/>
      <c r="M1502" s="128">
        <f t="shared" si="206"/>
        <v>0</v>
      </c>
      <c r="N1502" s="95">
        <f t="shared" si="207"/>
        <v>0</v>
      </c>
      <c r="O1502" s="158">
        <f t="shared" si="203"/>
        <v>0</v>
      </c>
      <c r="P1502" s="159">
        <f t="shared" si="204"/>
        <v>0</v>
      </c>
    </row>
    <row r="1503" spans="1:16" ht="31.5" hidden="1" outlineLevel="1" x14ac:dyDescent="0.25">
      <c r="A1503" s="99">
        <f t="shared" si="208"/>
        <v>29.3</v>
      </c>
      <c r="B1503" s="100" t="str">
        <f t="shared" si="208"/>
        <v>Procurement &amp; Replacement of Condenser Tubes in 500MW, Unit-7 at CSTPS, Chandrapur</v>
      </c>
      <c r="C1503" s="99" t="str">
        <f t="shared" si="208"/>
        <v>MERC/CAPEX/20172018/0272</v>
      </c>
      <c r="D1503" s="103">
        <f t="shared" si="208"/>
        <v>43154</v>
      </c>
      <c r="E1503" s="28">
        <f t="shared" si="208"/>
        <v>9.02</v>
      </c>
      <c r="F1503" s="95">
        <f t="shared" si="201"/>
        <v>8.8301990999999997</v>
      </c>
      <c r="G1503" s="95">
        <f t="shared" si="202"/>
        <v>8.8301990999999997</v>
      </c>
      <c r="H1503" s="95">
        <f t="shared" si="205"/>
        <v>0</v>
      </c>
      <c r="I1503" s="94">
        <f>'F4.2'!W160</f>
        <v>0</v>
      </c>
      <c r="J1503" s="94">
        <f>'F4.2'!AQ160</f>
        <v>0</v>
      </c>
      <c r="K1503" s="95"/>
      <c r="L1503" s="95"/>
      <c r="M1503" s="128">
        <f t="shared" si="206"/>
        <v>0</v>
      </c>
      <c r="N1503" s="95">
        <f t="shared" si="207"/>
        <v>0</v>
      </c>
      <c r="O1503" s="158">
        <f t="shared" si="203"/>
        <v>0</v>
      </c>
      <c r="P1503" s="159">
        <f t="shared" si="204"/>
        <v>0</v>
      </c>
    </row>
    <row r="1504" spans="1:16" ht="15.75" hidden="1" outlineLevel="1" x14ac:dyDescent="0.25">
      <c r="A1504" s="99">
        <f t="shared" si="208"/>
        <v>0</v>
      </c>
      <c r="B1504" s="100" t="str">
        <f t="shared" si="208"/>
        <v>IDC</v>
      </c>
      <c r="C1504" s="99" t="str">
        <f t="shared" si="208"/>
        <v>MERC/CAPEX/20172018/0272</v>
      </c>
      <c r="D1504" s="103">
        <f t="shared" si="208"/>
        <v>43154</v>
      </c>
      <c r="E1504" s="28">
        <f t="shared" si="208"/>
        <v>1.1200000000000001</v>
      </c>
      <c r="F1504" s="95">
        <f t="shared" si="201"/>
        <v>0</v>
      </c>
      <c r="G1504" s="95">
        <f t="shared" si="202"/>
        <v>0</v>
      </c>
      <c r="H1504" s="95">
        <f t="shared" si="205"/>
        <v>0</v>
      </c>
      <c r="I1504" s="94">
        <f>'F4.2'!W161</f>
        <v>0</v>
      </c>
      <c r="J1504" s="94">
        <f>'F4.2'!AQ161</f>
        <v>0</v>
      </c>
      <c r="K1504" s="95"/>
      <c r="L1504" s="95"/>
      <c r="M1504" s="128">
        <f t="shared" si="206"/>
        <v>0</v>
      </c>
      <c r="N1504" s="95">
        <f t="shared" si="207"/>
        <v>0</v>
      </c>
      <c r="O1504" s="158">
        <f t="shared" si="203"/>
        <v>0</v>
      </c>
      <c r="P1504" s="159">
        <f t="shared" si="204"/>
        <v>0</v>
      </c>
    </row>
    <row r="1505" spans="1:16" ht="15.75" hidden="1" outlineLevel="1" x14ac:dyDescent="0.25">
      <c r="A1505" s="238">
        <f t="shared" si="208"/>
        <v>30</v>
      </c>
      <c r="B1505" s="239" t="str">
        <f t="shared" si="208"/>
        <v>Renovation &amp; Beautification of Colony at Chandrapur STPS</v>
      </c>
      <c r="C1505" s="25" t="str">
        <f t="shared" si="208"/>
        <v>MERC/CAPEX/20182019/0644</v>
      </c>
      <c r="D1505" s="139">
        <f t="shared" si="208"/>
        <v>43238</v>
      </c>
      <c r="E1505" s="27">
        <f t="shared" si="208"/>
        <v>117.57</v>
      </c>
      <c r="F1505" s="94">
        <f t="shared" si="201"/>
        <v>0</v>
      </c>
      <c r="G1505" s="94">
        <f t="shared" si="202"/>
        <v>0</v>
      </c>
      <c r="H1505" s="94">
        <f t="shared" si="205"/>
        <v>0</v>
      </c>
      <c r="I1505" s="94">
        <f>'F4.2'!W162</f>
        <v>0</v>
      </c>
      <c r="J1505" s="94">
        <f>'F4.2'!AQ162</f>
        <v>0</v>
      </c>
      <c r="K1505" s="94"/>
      <c r="L1505" s="94"/>
      <c r="M1505" s="94">
        <f t="shared" si="206"/>
        <v>0</v>
      </c>
      <c r="N1505" s="94">
        <f t="shared" si="207"/>
        <v>0</v>
      </c>
      <c r="O1505" s="158">
        <f t="shared" si="203"/>
        <v>0</v>
      </c>
      <c r="P1505" s="159">
        <f t="shared" si="204"/>
        <v>0</v>
      </c>
    </row>
    <row r="1506" spans="1:16" ht="31.5" hidden="1" outlineLevel="1" x14ac:dyDescent="0.25">
      <c r="A1506" s="252">
        <f t="shared" si="208"/>
        <v>30.1</v>
      </c>
      <c r="B1506" s="253" t="str">
        <f t="shared" si="208"/>
        <v>Face- lifting and Renovation of staff quarters &amp; related work at CSTPS, Chandrapur</v>
      </c>
      <c r="C1506" s="99" t="str">
        <f t="shared" si="208"/>
        <v>MERC/CAPEX/20182019/0644</v>
      </c>
      <c r="D1506" s="103">
        <f t="shared" si="208"/>
        <v>43238</v>
      </c>
      <c r="E1506" s="28">
        <f t="shared" si="208"/>
        <v>82.6</v>
      </c>
      <c r="F1506" s="95">
        <f t="shared" si="201"/>
        <v>82.25</v>
      </c>
      <c r="G1506" s="95">
        <f t="shared" si="202"/>
        <v>82.25</v>
      </c>
      <c r="H1506" s="95">
        <f t="shared" si="205"/>
        <v>0</v>
      </c>
      <c r="I1506" s="94">
        <f>'F4.2'!W163</f>
        <v>0.35</v>
      </c>
      <c r="J1506" s="94">
        <f>'F4.2'!AQ163</f>
        <v>0.35</v>
      </c>
      <c r="K1506" s="95"/>
      <c r="L1506" s="95"/>
      <c r="M1506" s="128">
        <f t="shared" si="206"/>
        <v>0.35</v>
      </c>
      <c r="N1506" s="95">
        <f t="shared" si="207"/>
        <v>0</v>
      </c>
      <c r="O1506" s="158">
        <f t="shared" si="203"/>
        <v>0.34999999999999432</v>
      </c>
      <c r="P1506" s="159">
        <f t="shared" si="204"/>
        <v>5.6621374255882984E-15</v>
      </c>
    </row>
    <row r="1507" spans="1:16" ht="15.75" hidden="1" outlineLevel="1" x14ac:dyDescent="0.25">
      <c r="A1507" s="252">
        <f t="shared" si="208"/>
        <v>30.2</v>
      </c>
      <c r="B1507" s="253" t="str">
        <f t="shared" si="208"/>
        <v>Colony Internal Roads at CSTPS, Chandrapur</v>
      </c>
      <c r="C1507" s="99" t="str">
        <f t="shared" si="208"/>
        <v>MERC/CAPEX/20182019/0644</v>
      </c>
      <c r="D1507" s="103">
        <f t="shared" si="208"/>
        <v>43238</v>
      </c>
      <c r="E1507" s="28">
        <f t="shared" si="208"/>
        <v>7.08</v>
      </c>
      <c r="F1507" s="95">
        <f t="shared" si="201"/>
        <v>6.3802027680000002</v>
      </c>
      <c r="G1507" s="95">
        <f t="shared" si="202"/>
        <v>6.3802027680000002</v>
      </c>
      <c r="H1507" s="95">
        <f t="shared" si="205"/>
        <v>0</v>
      </c>
      <c r="I1507" s="94">
        <f>'F4.2'!W164</f>
        <v>0.69979723199999966</v>
      </c>
      <c r="J1507" s="94">
        <f>'F4.2'!AQ164</f>
        <v>0.69979723199999966</v>
      </c>
      <c r="K1507" s="95"/>
      <c r="L1507" s="95"/>
      <c r="M1507" s="128">
        <f t="shared" si="206"/>
        <v>0.69979723199999966</v>
      </c>
      <c r="N1507" s="95">
        <f t="shared" si="207"/>
        <v>0</v>
      </c>
      <c r="O1507" s="158">
        <f t="shared" si="203"/>
        <v>0.69979723199999988</v>
      </c>
      <c r="P1507" s="159">
        <f t="shared" si="204"/>
        <v>0</v>
      </c>
    </row>
    <row r="1508" spans="1:16" ht="31.5" hidden="1" outlineLevel="1" x14ac:dyDescent="0.25">
      <c r="A1508" s="252">
        <f t="shared" si="208"/>
        <v>30.3</v>
      </c>
      <c r="B1508" s="253" t="str">
        <f t="shared" si="208"/>
        <v>Development of existing open spaces and Garden at CSTPS, Chandrapur</v>
      </c>
      <c r="C1508" s="29" t="str">
        <f t="shared" si="208"/>
        <v>MERC/CAPEX/20182019/0644</v>
      </c>
      <c r="D1508" s="68">
        <f t="shared" si="208"/>
        <v>43238</v>
      </c>
      <c r="E1508" s="28">
        <f t="shared" si="208"/>
        <v>4.72</v>
      </c>
      <c r="F1508" s="95">
        <f t="shared" si="201"/>
        <v>4.1940667999999999</v>
      </c>
      <c r="G1508" s="95">
        <f t="shared" si="202"/>
        <v>4.1940667999999999</v>
      </c>
      <c r="H1508" s="95">
        <f t="shared" si="205"/>
        <v>0</v>
      </c>
      <c r="I1508" s="94">
        <f>'F4.2'!W165</f>
        <v>0.52593319999999988</v>
      </c>
      <c r="J1508" s="94">
        <f>'F4.2'!AQ165</f>
        <v>0.52593319999999988</v>
      </c>
      <c r="K1508" s="95"/>
      <c r="L1508" s="95"/>
      <c r="M1508" s="128">
        <f t="shared" si="206"/>
        <v>0.52593319999999988</v>
      </c>
      <c r="N1508" s="95">
        <f t="shared" si="207"/>
        <v>0</v>
      </c>
      <c r="O1508" s="158">
        <f t="shared" si="203"/>
        <v>0.52593319999999988</v>
      </c>
      <c r="P1508" s="159">
        <f t="shared" si="204"/>
        <v>0</v>
      </c>
    </row>
    <row r="1509" spans="1:16" ht="47.25" hidden="1" outlineLevel="1" x14ac:dyDescent="0.25">
      <c r="A1509" s="252">
        <f t="shared" si="208"/>
        <v>30.4</v>
      </c>
      <c r="B1509" s="253" t="str">
        <f t="shared" si="208"/>
        <v>Renovation of club building /community building and providing new swimming pool and other misc works including Architectural and Consultancy Charges at CSTPS, Chandrapur</v>
      </c>
      <c r="C1509" s="29" t="str">
        <f t="shared" si="208"/>
        <v>MERC/CAPEX/20182019/0644</v>
      </c>
      <c r="D1509" s="68">
        <f t="shared" si="208"/>
        <v>43238</v>
      </c>
      <c r="E1509" s="28">
        <f t="shared" si="208"/>
        <v>15.34</v>
      </c>
      <c r="F1509" s="95">
        <f t="shared" si="201"/>
        <v>5.2469927180000102</v>
      </c>
      <c r="G1509" s="95">
        <f t="shared" si="202"/>
        <v>4.6648973320000096</v>
      </c>
      <c r="H1509" s="95">
        <f t="shared" si="205"/>
        <v>0.58209538600000066</v>
      </c>
      <c r="I1509" s="94">
        <f>'F4.2'!W166</f>
        <v>2.0999999999999996</v>
      </c>
      <c r="J1509" s="94">
        <f>'F4.2'!AQ166</f>
        <v>2.0999999999999996</v>
      </c>
      <c r="K1509" s="95"/>
      <c r="L1509" s="95"/>
      <c r="M1509" s="128">
        <f t="shared" si="206"/>
        <v>2.0999999999999996</v>
      </c>
      <c r="N1509" s="95">
        <f t="shared" si="207"/>
        <v>0.58209538600000066</v>
      </c>
      <c r="O1509" s="158">
        <f t="shared" si="203"/>
        <v>2.0999999999999996</v>
      </c>
      <c r="P1509" s="159">
        <f t="shared" si="204"/>
        <v>0</v>
      </c>
    </row>
    <row r="1510" spans="1:16" ht="15.75" hidden="1" outlineLevel="1" x14ac:dyDescent="0.25">
      <c r="A1510" s="252">
        <f t="shared" ref="A1510:E1525" si="209">A840</f>
        <v>0</v>
      </c>
      <c r="B1510" s="253" t="str">
        <f t="shared" si="209"/>
        <v>IDC</v>
      </c>
      <c r="C1510" s="99" t="str">
        <f t="shared" si="209"/>
        <v>MERC/CAPEX/20182019/0644</v>
      </c>
      <c r="D1510" s="103">
        <f t="shared" si="209"/>
        <v>43238</v>
      </c>
      <c r="E1510" s="28">
        <f t="shared" si="209"/>
        <v>7.83</v>
      </c>
      <c r="F1510" s="95">
        <f t="shared" si="201"/>
        <v>10.9403115</v>
      </c>
      <c r="G1510" s="95">
        <f t="shared" si="202"/>
        <v>10.9403115</v>
      </c>
      <c r="H1510" s="95">
        <f t="shared" si="205"/>
        <v>0</v>
      </c>
      <c r="I1510" s="94">
        <f>'F4.2'!W167</f>
        <v>0</v>
      </c>
      <c r="J1510" s="94">
        <f>'F4.2'!AQ167</f>
        <v>0</v>
      </c>
      <c r="K1510" s="95"/>
      <c r="L1510" s="95"/>
      <c r="M1510" s="128">
        <f t="shared" si="206"/>
        <v>0</v>
      </c>
      <c r="N1510" s="95">
        <f t="shared" si="207"/>
        <v>0</v>
      </c>
      <c r="O1510" s="158">
        <f t="shared" si="203"/>
        <v>0</v>
      </c>
      <c r="P1510" s="159">
        <f t="shared" si="204"/>
        <v>0</v>
      </c>
    </row>
    <row r="1511" spans="1:16" ht="15.75" hidden="1" outlineLevel="1" x14ac:dyDescent="0.25">
      <c r="A1511" s="25">
        <f t="shared" si="209"/>
        <v>31</v>
      </c>
      <c r="B1511" s="26" t="str">
        <f t="shared" si="209"/>
        <v>Fully Integrated Security Surveillance System</v>
      </c>
      <c r="C1511" s="25" t="str">
        <f t="shared" si="209"/>
        <v>MERC/CAPEX/2018-19/066</v>
      </c>
      <c r="D1511" s="139">
        <f t="shared" si="209"/>
        <v>43529</v>
      </c>
      <c r="E1511" s="27">
        <f t="shared" si="209"/>
        <v>76.410000000000025</v>
      </c>
      <c r="F1511" s="94">
        <f t="shared" si="201"/>
        <v>0</v>
      </c>
      <c r="G1511" s="94">
        <f t="shared" si="202"/>
        <v>0</v>
      </c>
      <c r="H1511" s="94">
        <f t="shared" si="205"/>
        <v>0</v>
      </c>
      <c r="I1511" s="94">
        <f>'F4.2'!W168</f>
        <v>0</v>
      </c>
      <c r="J1511" s="94">
        <f>'F4.2'!AQ168</f>
        <v>0</v>
      </c>
      <c r="K1511" s="94"/>
      <c r="L1511" s="94"/>
      <c r="M1511" s="94">
        <f t="shared" si="206"/>
        <v>0</v>
      </c>
      <c r="N1511" s="94">
        <f t="shared" si="207"/>
        <v>0</v>
      </c>
      <c r="O1511" s="158">
        <f t="shared" si="203"/>
        <v>0</v>
      </c>
      <c r="P1511" s="159">
        <f t="shared" si="204"/>
        <v>0</v>
      </c>
    </row>
    <row r="1512" spans="1:16" ht="15.75" hidden="1" outlineLevel="1" x14ac:dyDescent="0.25">
      <c r="A1512" s="29">
        <f t="shared" si="209"/>
        <v>31.1</v>
      </c>
      <c r="B1512" s="65" t="str">
        <f t="shared" si="209"/>
        <v>CLOSE CIRCUIT TELEVISION SYSTEM (CCTV), MOBILE DVR</v>
      </c>
      <c r="C1512" s="29" t="str">
        <f t="shared" si="209"/>
        <v>MERC/CAPEX/2018-19/066</v>
      </c>
      <c r="D1512" s="68">
        <f t="shared" si="209"/>
        <v>43529</v>
      </c>
      <c r="E1512" s="28">
        <f t="shared" si="209"/>
        <v>24.03</v>
      </c>
      <c r="F1512" s="95">
        <f t="shared" si="201"/>
        <v>0</v>
      </c>
      <c r="G1512" s="95">
        <f t="shared" si="202"/>
        <v>0</v>
      </c>
      <c r="H1512" s="95">
        <f t="shared" si="205"/>
        <v>0</v>
      </c>
      <c r="I1512" s="94">
        <f>'F4.2'!W169</f>
        <v>0</v>
      </c>
      <c r="J1512" s="94">
        <f>'F4.2'!AQ169</f>
        <v>0</v>
      </c>
      <c r="K1512" s="95"/>
      <c r="L1512" s="95"/>
      <c r="M1512" s="128">
        <f t="shared" si="206"/>
        <v>0</v>
      </c>
      <c r="N1512" s="95">
        <f t="shared" si="207"/>
        <v>0</v>
      </c>
      <c r="O1512" s="158">
        <f t="shared" si="203"/>
        <v>0</v>
      </c>
      <c r="P1512" s="159">
        <f t="shared" si="204"/>
        <v>0</v>
      </c>
    </row>
    <row r="1513" spans="1:16" ht="15.75" hidden="1" outlineLevel="1" x14ac:dyDescent="0.25">
      <c r="A1513" s="29">
        <f t="shared" si="209"/>
        <v>31.2</v>
      </c>
      <c r="B1513" s="65" t="str">
        <f t="shared" si="209"/>
        <v>FIRE ALARM SYSTEM</v>
      </c>
      <c r="C1513" s="29" t="str">
        <f t="shared" si="209"/>
        <v>MERC/CAPEX/2018-19/066</v>
      </c>
      <c r="D1513" s="68">
        <f t="shared" si="209"/>
        <v>43529</v>
      </c>
      <c r="E1513" s="28">
        <f t="shared" si="209"/>
        <v>4.33</v>
      </c>
      <c r="F1513" s="95">
        <f t="shared" si="201"/>
        <v>0</v>
      </c>
      <c r="G1513" s="95">
        <f t="shared" si="202"/>
        <v>0</v>
      </c>
      <c r="H1513" s="95">
        <f t="shared" si="205"/>
        <v>0</v>
      </c>
      <c r="I1513" s="94">
        <f>'F4.2'!W170</f>
        <v>0</v>
      </c>
      <c r="J1513" s="94">
        <f>'F4.2'!AQ170</f>
        <v>0</v>
      </c>
      <c r="K1513" s="95"/>
      <c r="L1513" s="95"/>
      <c r="M1513" s="128">
        <f t="shared" si="206"/>
        <v>0</v>
      </c>
      <c r="N1513" s="95">
        <f t="shared" si="207"/>
        <v>0</v>
      </c>
      <c r="O1513" s="158">
        <f t="shared" si="203"/>
        <v>0</v>
      </c>
      <c r="P1513" s="159">
        <f t="shared" si="204"/>
        <v>0</v>
      </c>
    </row>
    <row r="1514" spans="1:16" ht="15.75" hidden="1" outlineLevel="1" x14ac:dyDescent="0.25">
      <c r="A1514" s="29">
        <f t="shared" si="209"/>
        <v>31.3</v>
      </c>
      <c r="B1514" s="65" t="str">
        <f t="shared" si="209"/>
        <v>ACCESS CONTROL SYSTEM</v>
      </c>
      <c r="C1514" s="29" t="str">
        <f t="shared" si="209"/>
        <v>MERC/CAPEX/2018-19/066</v>
      </c>
      <c r="D1514" s="68">
        <f t="shared" si="209"/>
        <v>43529</v>
      </c>
      <c r="E1514" s="28">
        <f t="shared" si="209"/>
        <v>0.48</v>
      </c>
      <c r="F1514" s="95">
        <f t="shared" si="201"/>
        <v>0</v>
      </c>
      <c r="G1514" s="95">
        <f t="shared" si="202"/>
        <v>0</v>
      </c>
      <c r="H1514" s="95">
        <f t="shared" si="205"/>
        <v>0</v>
      </c>
      <c r="I1514" s="94">
        <f>'F4.2'!W171</f>
        <v>0</v>
      </c>
      <c r="J1514" s="94">
        <f>'F4.2'!AQ171</f>
        <v>0</v>
      </c>
      <c r="K1514" s="95"/>
      <c r="L1514" s="95"/>
      <c r="M1514" s="128">
        <f t="shared" si="206"/>
        <v>0</v>
      </c>
      <c r="N1514" s="95">
        <f t="shared" si="207"/>
        <v>0</v>
      </c>
      <c r="O1514" s="158">
        <f t="shared" si="203"/>
        <v>0</v>
      </c>
      <c r="P1514" s="159">
        <f t="shared" si="204"/>
        <v>0</v>
      </c>
    </row>
    <row r="1515" spans="1:16" ht="15.75" hidden="1" outlineLevel="1" x14ac:dyDescent="0.25">
      <c r="A1515" s="29">
        <f t="shared" si="209"/>
        <v>31.4</v>
      </c>
      <c r="B1515" s="65" t="str">
        <f t="shared" si="209"/>
        <v>EPABX</v>
      </c>
      <c r="C1515" s="29" t="str">
        <f t="shared" si="209"/>
        <v>MERC/CAPEX/2018-19/066</v>
      </c>
      <c r="D1515" s="68">
        <f t="shared" si="209"/>
        <v>43529</v>
      </c>
      <c r="E1515" s="28">
        <f t="shared" si="209"/>
        <v>1.93</v>
      </c>
      <c r="F1515" s="95">
        <f t="shared" si="201"/>
        <v>0</v>
      </c>
      <c r="G1515" s="95">
        <f t="shared" si="202"/>
        <v>0</v>
      </c>
      <c r="H1515" s="95">
        <f t="shared" si="205"/>
        <v>0</v>
      </c>
      <c r="I1515" s="94">
        <f>'F4.2'!W172</f>
        <v>0</v>
      </c>
      <c r="J1515" s="94">
        <f>'F4.2'!AQ172</f>
        <v>0</v>
      </c>
      <c r="K1515" s="95"/>
      <c r="L1515" s="95"/>
      <c r="M1515" s="128">
        <f t="shared" si="206"/>
        <v>0</v>
      </c>
      <c r="N1515" s="95">
        <f t="shared" si="207"/>
        <v>0</v>
      </c>
      <c r="O1515" s="158">
        <f t="shared" si="203"/>
        <v>0</v>
      </c>
      <c r="P1515" s="159">
        <f t="shared" si="204"/>
        <v>0</v>
      </c>
    </row>
    <row r="1516" spans="1:16" ht="15.75" hidden="1" outlineLevel="1" x14ac:dyDescent="0.25">
      <c r="A1516" s="29">
        <f t="shared" si="209"/>
        <v>31.5</v>
      </c>
      <c r="B1516" s="65" t="str">
        <f t="shared" si="209"/>
        <v>RADIO COMMUNICATION AND CONNECTIVITY (Wireless)</v>
      </c>
      <c r="C1516" s="29" t="str">
        <f t="shared" si="209"/>
        <v>MERC/CAPEX/2018-19/066</v>
      </c>
      <c r="D1516" s="68">
        <f t="shared" si="209"/>
        <v>43529</v>
      </c>
      <c r="E1516" s="28">
        <f t="shared" si="209"/>
        <v>1.76</v>
      </c>
      <c r="F1516" s="95">
        <f t="shared" si="201"/>
        <v>0</v>
      </c>
      <c r="G1516" s="95">
        <f t="shared" si="202"/>
        <v>0</v>
      </c>
      <c r="H1516" s="95">
        <f t="shared" si="205"/>
        <v>0</v>
      </c>
      <c r="I1516" s="94">
        <f>'F4.2'!W173</f>
        <v>0</v>
      </c>
      <c r="J1516" s="94">
        <f>'F4.2'!AQ173</f>
        <v>0</v>
      </c>
      <c r="K1516" s="95"/>
      <c r="L1516" s="95"/>
      <c r="M1516" s="128">
        <f t="shared" si="206"/>
        <v>0</v>
      </c>
      <c r="N1516" s="95">
        <f t="shared" si="207"/>
        <v>0</v>
      </c>
      <c r="O1516" s="158">
        <f t="shared" si="203"/>
        <v>0</v>
      </c>
      <c r="P1516" s="159">
        <f t="shared" si="204"/>
        <v>0</v>
      </c>
    </row>
    <row r="1517" spans="1:16" ht="15.75" hidden="1" outlineLevel="1" x14ac:dyDescent="0.25">
      <c r="A1517" s="29">
        <f t="shared" si="209"/>
        <v>31.6</v>
      </c>
      <c r="B1517" s="65" t="str">
        <f t="shared" si="209"/>
        <v>ENTRY MANAGEMENT SYSTEM, TRUCK TRACKING SYSTEM</v>
      </c>
      <c r="C1517" s="29" t="str">
        <f t="shared" si="209"/>
        <v>MERC/CAPEX/2018-19/066</v>
      </c>
      <c r="D1517" s="68">
        <f t="shared" si="209"/>
        <v>43529</v>
      </c>
      <c r="E1517" s="28">
        <f t="shared" si="209"/>
        <v>1.25</v>
      </c>
      <c r="F1517" s="95">
        <f t="shared" si="201"/>
        <v>0</v>
      </c>
      <c r="G1517" s="95">
        <f t="shared" si="202"/>
        <v>0</v>
      </c>
      <c r="H1517" s="95">
        <f t="shared" si="205"/>
        <v>0</v>
      </c>
      <c r="I1517" s="94">
        <f>'F4.2'!W174</f>
        <v>0</v>
      </c>
      <c r="J1517" s="94">
        <f>'F4.2'!AQ174</f>
        <v>0</v>
      </c>
      <c r="K1517" s="95"/>
      <c r="L1517" s="95"/>
      <c r="M1517" s="128">
        <f t="shared" si="206"/>
        <v>0</v>
      </c>
      <c r="N1517" s="95">
        <f t="shared" si="207"/>
        <v>0</v>
      </c>
      <c r="O1517" s="158">
        <f t="shared" si="203"/>
        <v>0</v>
      </c>
      <c r="P1517" s="159">
        <f t="shared" si="204"/>
        <v>0</v>
      </c>
    </row>
    <row r="1518" spans="1:16" ht="15.75" hidden="1" outlineLevel="1" x14ac:dyDescent="0.25">
      <c r="A1518" s="29">
        <f t="shared" si="209"/>
        <v>31.7</v>
      </c>
      <c r="B1518" s="65" t="str">
        <f t="shared" si="209"/>
        <v>NETWORKING</v>
      </c>
      <c r="C1518" s="29" t="str">
        <f t="shared" si="209"/>
        <v>MERC/CAPEX/2018-19/066</v>
      </c>
      <c r="D1518" s="68">
        <f t="shared" si="209"/>
        <v>43529</v>
      </c>
      <c r="E1518" s="28">
        <f t="shared" si="209"/>
        <v>9.35</v>
      </c>
      <c r="F1518" s="95">
        <f t="shared" si="201"/>
        <v>0</v>
      </c>
      <c r="G1518" s="95">
        <f t="shared" si="202"/>
        <v>0</v>
      </c>
      <c r="H1518" s="95">
        <f t="shared" si="205"/>
        <v>0</v>
      </c>
      <c r="I1518" s="94">
        <f>'F4.2'!W175</f>
        <v>0</v>
      </c>
      <c r="J1518" s="94">
        <f>'F4.2'!AQ175</f>
        <v>0</v>
      </c>
      <c r="K1518" s="95"/>
      <c r="L1518" s="95"/>
      <c r="M1518" s="128">
        <f t="shared" si="206"/>
        <v>0</v>
      </c>
      <c r="N1518" s="95">
        <f t="shared" si="207"/>
        <v>0</v>
      </c>
      <c r="O1518" s="158">
        <f t="shared" si="203"/>
        <v>0</v>
      </c>
      <c r="P1518" s="159">
        <f t="shared" si="204"/>
        <v>0</v>
      </c>
    </row>
    <row r="1519" spans="1:16" ht="15.75" hidden="1" outlineLevel="1" x14ac:dyDescent="0.25">
      <c r="A1519" s="29">
        <f t="shared" si="209"/>
        <v>31.8</v>
      </c>
      <c r="B1519" s="65" t="str">
        <f t="shared" si="209"/>
        <v>MESSAGE DISPLAY SYSTEM</v>
      </c>
      <c r="C1519" s="29" t="str">
        <f t="shared" si="209"/>
        <v>MERC/CAPEX/2018-19/066</v>
      </c>
      <c r="D1519" s="68">
        <f t="shared" si="209"/>
        <v>43529</v>
      </c>
      <c r="E1519" s="28">
        <f t="shared" si="209"/>
        <v>0.31</v>
      </c>
      <c r="F1519" s="95">
        <f t="shared" si="201"/>
        <v>0</v>
      </c>
      <c r="G1519" s="95">
        <f t="shared" si="202"/>
        <v>0</v>
      </c>
      <c r="H1519" s="95">
        <f t="shared" si="205"/>
        <v>0</v>
      </c>
      <c r="I1519" s="94">
        <f>'F4.2'!W176</f>
        <v>0</v>
      </c>
      <c r="J1519" s="94">
        <f>'F4.2'!AQ176</f>
        <v>0</v>
      </c>
      <c r="K1519" s="95"/>
      <c r="L1519" s="95"/>
      <c r="M1519" s="128">
        <f t="shared" si="206"/>
        <v>0</v>
      </c>
      <c r="N1519" s="95">
        <f t="shared" si="207"/>
        <v>0</v>
      </c>
      <c r="O1519" s="158">
        <f t="shared" si="203"/>
        <v>0</v>
      </c>
      <c r="P1519" s="159">
        <f t="shared" si="204"/>
        <v>0</v>
      </c>
    </row>
    <row r="1520" spans="1:16" ht="15.75" hidden="1" outlineLevel="1" x14ac:dyDescent="0.25">
      <c r="A1520" s="29">
        <f t="shared" si="209"/>
        <v>31.9</v>
      </c>
      <c r="B1520" s="65" t="str">
        <f t="shared" si="209"/>
        <v>IP PA SYSTEM</v>
      </c>
      <c r="C1520" s="29" t="str">
        <f t="shared" si="209"/>
        <v>MERC/CAPEX/2018-19/066</v>
      </c>
      <c r="D1520" s="68">
        <f t="shared" si="209"/>
        <v>43529</v>
      </c>
      <c r="E1520" s="28">
        <f t="shared" si="209"/>
        <v>2.74</v>
      </c>
      <c r="F1520" s="95">
        <f t="shared" si="201"/>
        <v>0</v>
      </c>
      <c r="G1520" s="95">
        <f t="shared" si="202"/>
        <v>0</v>
      </c>
      <c r="H1520" s="95">
        <f t="shared" si="205"/>
        <v>0</v>
      </c>
      <c r="I1520" s="94">
        <f>'F4.2'!W177</f>
        <v>0</v>
      </c>
      <c r="J1520" s="94">
        <f>'F4.2'!AQ177</f>
        <v>0</v>
      </c>
      <c r="K1520" s="95"/>
      <c r="L1520" s="95"/>
      <c r="M1520" s="128">
        <f t="shared" si="206"/>
        <v>0</v>
      </c>
      <c r="N1520" s="95">
        <f t="shared" si="207"/>
        <v>0</v>
      </c>
      <c r="O1520" s="158">
        <f t="shared" si="203"/>
        <v>0</v>
      </c>
      <c r="P1520" s="159">
        <f t="shared" si="204"/>
        <v>0</v>
      </c>
    </row>
    <row r="1521" spans="1:16" ht="15.75" hidden="1" outlineLevel="1" x14ac:dyDescent="0.25">
      <c r="A1521" s="29" t="str">
        <f t="shared" si="209"/>
        <v>31.10</v>
      </c>
      <c r="B1521" s="65" t="str">
        <f t="shared" si="209"/>
        <v>TOWERS, EARTHING /POLES, CONDUITING, DIGGING</v>
      </c>
      <c r="C1521" s="29" t="str">
        <f t="shared" si="209"/>
        <v>MERC/CAPEX/2018-19/066</v>
      </c>
      <c r="D1521" s="68">
        <f t="shared" si="209"/>
        <v>43529</v>
      </c>
      <c r="E1521" s="28">
        <f t="shared" si="209"/>
        <v>7.63</v>
      </c>
      <c r="F1521" s="95">
        <f t="shared" si="201"/>
        <v>0</v>
      </c>
      <c r="G1521" s="95">
        <f t="shared" si="202"/>
        <v>0</v>
      </c>
      <c r="H1521" s="95">
        <f t="shared" si="205"/>
        <v>0</v>
      </c>
      <c r="I1521" s="94">
        <f>'F4.2'!W178</f>
        <v>0</v>
      </c>
      <c r="J1521" s="94">
        <f>'F4.2'!AQ178</f>
        <v>0</v>
      </c>
      <c r="K1521" s="95"/>
      <c r="L1521" s="95"/>
      <c r="M1521" s="128">
        <f t="shared" si="206"/>
        <v>0</v>
      </c>
      <c r="N1521" s="95">
        <f t="shared" si="207"/>
        <v>0</v>
      </c>
      <c r="O1521" s="158">
        <f t="shared" si="203"/>
        <v>0</v>
      </c>
      <c r="P1521" s="159">
        <f t="shared" si="204"/>
        <v>0</v>
      </c>
    </row>
    <row r="1522" spans="1:16" ht="47.25" hidden="1" outlineLevel="1" x14ac:dyDescent="0.25">
      <c r="A1522" s="29">
        <f t="shared" si="209"/>
        <v>31.11</v>
      </c>
      <c r="B1522" s="65" t="str">
        <f t="shared" si="209"/>
        <v>RDBMS, SERVER, WORKSTATIONS, IN CON. ROOM WITH FURINITURE DOCUMENTATION, CAMERA &amp; ANALYTICS LICENSES</v>
      </c>
      <c r="C1522" s="29" t="str">
        <f t="shared" si="209"/>
        <v>MERC/CAPEX/2018-19/066</v>
      </c>
      <c r="D1522" s="68">
        <f t="shared" si="209"/>
        <v>43529</v>
      </c>
      <c r="E1522" s="28">
        <f t="shared" si="209"/>
        <v>18.670000000000002</v>
      </c>
      <c r="F1522" s="95">
        <f t="shared" si="201"/>
        <v>0</v>
      </c>
      <c r="G1522" s="95">
        <f t="shared" si="202"/>
        <v>0</v>
      </c>
      <c r="H1522" s="95">
        <f t="shared" si="205"/>
        <v>0</v>
      </c>
      <c r="I1522" s="94">
        <f>'F4.2'!W179</f>
        <v>0</v>
      </c>
      <c r="J1522" s="94">
        <f>'F4.2'!AQ179</f>
        <v>0</v>
      </c>
      <c r="K1522" s="95"/>
      <c r="L1522" s="95"/>
      <c r="M1522" s="128">
        <f t="shared" si="206"/>
        <v>0</v>
      </c>
      <c r="N1522" s="95">
        <f t="shared" si="207"/>
        <v>0</v>
      </c>
      <c r="O1522" s="158">
        <f t="shared" si="203"/>
        <v>0</v>
      </c>
      <c r="P1522" s="159">
        <f t="shared" si="204"/>
        <v>0</v>
      </c>
    </row>
    <row r="1523" spans="1:16" ht="15.75" hidden="1" outlineLevel="1" x14ac:dyDescent="0.25">
      <c r="A1523" s="29">
        <f t="shared" si="209"/>
        <v>31.12</v>
      </c>
      <c r="B1523" s="65" t="str">
        <f t="shared" si="209"/>
        <v>ADDITIONAL CIVIL WORK</v>
      </c>
      <c r="C1523" s="29" t="str">
        <f t="shared" si="209"/>
        <v>MERC/CAPEX/2018-19/066</v>
      </c>
      <c r="D1523" s="68">
        <f t="shared" si="209"/>
        <v>43529</v>
      </c>
      <c r="E1523" s="28">
        <f t="shared" si="209"/>
        <v>3.93</v>
      </c>
      <c r="F1523" s="95">
        <f t="shared" si="201"/>
        <v>0</v>
      </c>
      <c r="G1523" s="95">
        <f t="shared" si="202"/>
        <v>0</v>
      </c>
      <c r="H1523" s="95">
        <f t="shared" si="205"/>
        <v>0</v>
      </c>
      <c r="I1523" s="94">
        <f>'F4.2'!W180</f>
        <v>0</v>
      </c>
      <c r="J1523" s="94">
        <f>'F4.2'!AQ180</f>
        <v>0</v>
      </c>
      <c r="K1523" s="95"/>
      <c r="L1523" s="95"/>
      <c r="M1523" s="128">
        <f t="shared" si="206"/>
        <v>0</v>
      </c>
      <c r="N1523" s="95">
        <f t="shared" si="207"/>
        <v>0</v>
      </c>
      <c r="O1523" s="158">
        <f t="shared" si="203"/>
        <v>0</v>
      </c>
      <c r="P1523" s="159">
        <f t="shared" si="204"/>
        <v>0</v>
      </c>
    </row>
    <row r="1524" spans="1:16" ht="47.25" hidden="1" outlineLevel="1" x14ac:dyDescent="0.25">
      <c r="A1524" s="25">
        <f t="shared" si="209"/>
        <v>32</v>
      </c>
      <c r="B1524" s="26" t="str">
        <f t="shared" si="209"/>
        <v>Provision of VFD panel along with bypasses arrangement for HT/LT conveyors &amp; automation of control room at Coal Handling Plant-B</v>
      </c>
      <c r="C1524" s="25" t="str">
        <f t="shared" si="209"/>
        <v>MERC/CAPEX/20182019/1240</v>
      </c>
      <c r="D1524" s="139">
        <f t="shared" si="209"/>
        <v>43363</v>
      </c>
      <c r="E1524" s="27">
        <f t="shared" si="209"/>
        <v>38.629999999999995</v>
      </c>
      <c r="F1524" s="94">
        <f t="shared" si="201"/>
        <v>0</v>
      </c>
      <c r="G1524" s="94">
        <f t="shared" si="202"/>
        <v>0</v>
      </c>
      <c r="H1524" s="94">
        <f t="shared" si="205"/>
        <v>0</v>
      </c>
      <c r="I1524" s="94">
        <f>'F4.2'!W181</f>
        <v>0</v>
      </c>
      <c r="J1524" s="94">
        <f>'F4.2'!AQ181</f>
        <v>0</v>
      </c>
      <c r="K1524" s="94"/>
      <c r="L1524" s="94"/>
      <c r="M1524" s="94">
        <f t="shared" si="206"/>
        <v>0</v>
      </c>
      <c r="N1524" s="94">
        <f t="shared" si="207"/>
        <v>0</v>
      </c>
      <c r="O1524" s="158">
        <f t="shared" si="203"/>
        <v>0</v>
      </c>
      <c r="P1524" s="159">
        <f t="shared" si="204"/>
        <v>0</v>
      </c>
    </row>
    <row r="1525" spans="1:16" ht="47.25" hidden="1" outlineLevel="1" x14ac:dyDescent="0.25">
      <c r="A1525" s="29">
        <f t="shared" si="209"/>
        <v>32.1</v>
      </c>
      <c r="B1525" s="65" t="str">
        <f t="shared" si="209"/>
        <v>Procurement, Installation and commissioning of MV/LT VFD panel along with bypass arrangement for HT/LT Conveyors of CHP-B</v>
      </c>
      <c r="C1525" s="29" t="str">
        <f t="shared" si="209"/>
        <v>MERC/CAPEX/20182019/1240</v>
      </c>
      <c r="D1525" s="68">
        <f t="shared" si="209"/>
        <v>43363</v>
      </c>
      <c r="E1525" s="28">
        <f t="shared" si="209"/>
        <v>32.56</v>
      </c>
      <c r="F1525" s="95">
        <f t="shared" si="201"/>
        <v>29.203240699999998</v>
      </c>
      <c r="G1525" s="95">
        <f t="shared" si="202"/>
        <v>1.71336</v>
      </c>
      <c r="H1525" s="95">
        <f t="shared" si="205"/>
        <v>27.489880699999997</v>
      </c>
      <c r="I1525" s="94">
        <f>'F4.2'!W182</f>
        <v>3.3567593000000042</v>
      </c>
      <c r="J1525" s="94">
        <f>'F4.2'!AQ182</f>
        <v>30.846640000000001</v>
      </c>
      <c r="K1525" s="95"/>
      <c r="L1525" s="95"/>
      <c r="M1525" s="128">
        <f t="shared" si="206"/>
        <v>30.846640000000001</v>
      </c>
      <c r="N1525" s="95">
        <f t="shared" si="207"/>
        <v>0</v>
      </c>
      <c r="O1525" s="158">
        <f t="shared" si="203"/>
        <v>30.846640000000001</v>
      </c>
      <c r="P1525" s="159">
        <f t="shared" si="204"/>
        <v>0</v>
      </c>
    </row>
    <row r="1526" spans="1:16" ht="15.75" hidden="1" outlineLevel="1" x14ac:dyDescent="0.25">
      <c r="A1526" s="29">
        <f t="shared" ref="A1526:E1541" si="210">A856</f>
        <v>32.200000000000003</v>
      </c>
      <c r="B1526" s="65" t="str">
        <f t="shared" si="210"/>
        <v>Automation of Control Room of CHP-B Using PLC System</v>
      </c>
      <c r="C1526" s="29" t="str">
        <f t="shared" si="210"/>
        <v>MERC/CAPEX/20182019/1240</v>
      </c>
      <c r="D1526" s="68">
        <f t="shared" si="210"/>
        <v>43363</v>
      </c>
      <c r="E1526" s="28">
        <f t="shared" si="210"/>
        <v>4.91</v>
      </c>
      <c r="F1526" s="95">
        <f t="shared" si="201"/>
        <v>0</v>
      </c>
      <c r="G1526" s="95">
        <f t="shared" si="202"/>
        <v>0</v>
      </c>
      <c r="H1526" s="95">
        <f t="shared" si="205"/>
        <v>0</v>
      </c>
      <c r="I1526" s="94">
        <f>'F4.2'!W183</f>
        <v>0</v>
      </c>
      <c r="J1526" s="94">
        <f>'F4.2'!AQ183</f>
        <v>0</v>
      </c>
      <c r="K1526" s="95"/>
      <c r="L1526" s="95"/>
      <c r="M1526" s="128">
        <f t="shared" si="206"/>
        <v>0</v>
      </c>
      <c r="N1526" s="95">
        <f t="shared" si="207"/>
        <v>0</v>
      </c>
      <c r="O1526" s="158">
        <f t="shared" si="203"/>
        <v>0</v>
      </c>
      <c r="P1526" s="159">
        <f t="shared" si="204"/>
        <v>0</v>
      </c>
    </row>
    <row r="1527" spans="1:16" ht="15.75" hidden="1" outlineLevel="1" x14ac:dyDescent="0.25">
      <c r="A1527" s="99">
        <f t="shared" si="210"/>
        <v>0</v>
      </c>
      <c r="B1527" s="100" t="str">
        <f t="shared" si="210"/>
        <v>IDC</v>
      </c>
      <c r="C1527" s="99" t="str">
        <f t="shared" si="210"/>
        <v>MERC/CAPEX/20182019/1240</v>
      </c>
      <c r="D1527" s="103">
        <f t="shared" si="210"/>
        <v>43363</v>
      </c>
      <c r="E1527" s="28">
        <f t="shared" si="210"/>
        <v>1.1599999999999999</v>
      </c>
      <c r="F1527" s="95">
        <f t="shared" si="201"/>
        <v>0</v>
      </c>
      <c r="G1527" s="95">
        <f t="shared" si="202"/>
        <v>0</v>
      </c>
      <c r="H1527" s="95">
        <f t="shared" si="205"/>
        <v>0</v>
      </c>
      <c r="I1527" s="94">
        <f>'F4.2'!W184</f>
        <v>0</v>
      </c>
      <c r="J1527" s="94">
        <f>'F4.2'!AQ184</f>
        <v>0</v>
      </c>
      <c r="K1527" s="95"/>
      <c r="L1527" s="95"/>
      <c r="M1527" s="128">
        <f t="shared" si="206"/>
        <v>0</v>
      </c>
      <c r="N1527" s="95">
        <f t="shared" si="207"/>
        <v>0</v>
      </c>
      <c r="O1527" s="158">
        <f t="shared" si="203"/>
        <v>0</v>
      </c>
      <c r="P1527" s="159">
        <f t="shared" si="204"/>
        <v>0</v>
      </c>
    </row>
    <row r="1528" spans="1:16" ht="31.5" hidden="1" outlineLevel="1" x14ac:dyDescent="0.25">
      <c r="A1528" s="25">
        <f t="shared" si="210"/>
        <v>33</v>
      </c>
      <c r="B1528" s="26" t="str">
        <f t="shared" si="210"/>
        <v>Complete Track Renewal (CTR)/Renovation of existing Broad Gauge Railway Siding of 500MW Yard in CSTPS</v>
      </c>
      <c r="C1528" s="25" t="str">
        <f t="shared" si="210"/>
        <v>MERC/CAPEX/2019-2020/362</v>
      </c>
      <c r="D1528" s="139">
        <f t="shared" si="210"/>
        <v>43657</v>
      </c>
      <c r="E1528" s="27">
        <f t="shared" si="210"/>
        <v>15.22025</v>
      </c>
      <c r="F1528" s="94">
        <f t="shared" si="201"/>
        <v>0</v>
      </c>
      <c r="G1528" s="94">
        <f t="shared" si="202"/>
        <v>0</v>
      </c>
      <c r="H1528" s="94">
        <f t="shared" si="205"/>
        <v>0</v>
      </c>
      <c r="I1528" s="94">
        <f>'F4.2'!W185</f>
        <v>0</v>
      </c>
      <c r="J1528" s="94">
        <f>'F4.2'!AQ185</f>
        <v>0</v>
      </c>
      <c r="K1528" s="94"/>
      <c r="L1528" s="94"/>
      <c r="M1528" s="94">
        <f t="shared" si="206"/>
        <v>0</v>
      </c>
      <c r="N1528" s="94">
        <f t="shared" si="207"/>
        <v>0</v>
      </c>
      <c r="O1528" s="158">
        <f t="shared" si="203"/>
        <v>0</v>
      </c>
      <c r="P1528" s="159">
        <f t="shared" si="204"/>
        <v>0</v>
      </c>
    </row>
    <row r="1529" spans="1:16" ht="31.5" hidden="1" outlineLevel="1" x14ac:dyDescent="0.25">
      <c r="A1529" s="29">
        <f t="shared" si="210"/>
        <v>33.1</v>
      </c>
      <c r="B1529" s="65" t="str">
        <f t="shared" si="210"/>
        <v>Complete Track Renewal (CTR)/Renovation of existing Broad Gauge Railway Siding of 500MW Yard in CSTPS</v>
      </c>
      <c r="C1529" s="29" t="str">
        <f t="shared" si="210"/>
        <v>MERC/CAPEX/2019-2020/362</v>
      </c>
      <c r="D1529" s="68">
        <f t="shared" si="210"/>
        <v>43657</v>
      </c>
      <c r="E1529" s="28">
        <f t="shared" si="210"/>
        <v>14.20025</v>
      </c>
      <c r="F1529" s="95">
        <f t="shared" si="201"/>
        <v>1.464883969</v>
      </c>
      <c r="G1529" s="95">
        <f t="shared" si="202"/>
        <v>0</v>
      </c>
      <c r="H1529" s="95">
        <f t="shared" si="205"/>
        <v>1.464883969</v>
      </c>
      <c r="I1529" s="94">
        <f>'F4.2'!W186</f>
        <v>15.435116030999998</v>
      </c>
      <c r="J1529" s="94">
        <f>'F4.2'!AQ186</f>
        <v>16.899999999999999</v>
      </c>
      <c r="K1529" s="95"/>
      <c r="L1529" s="95"/>
      <c r="M1529" s="128">
        <f t="shared" si="206"/>
        <v>16.899999999999999</v>
      </c>
      <c r="N1529" s="95">
        <f t="shared" si="207"/>
        <v>0</v>
      </c>
      <c r="O1529" s="158">
        <f t="shared" si="203"/>
        <v>14.20025</v>
      </c>
      <c r="P1529" s="159">
        <f t="shared" si="204"/>
        <v>2.6997499999999981</v>
      </c>
    </row>
    <row r="1530" spans="1:16" ht="15.75" hidden="1" outlineLevel="1" x14ac:dyDescent="0.25">
      <c r="A1530" s="99">
        <f t="shared" si="210"/>
        <v>0</v>
      </c>
      <c r="B1530" s="100" t="str">
        <f t="shared" si="210"/>
        <v>IDC</v>
      </c>
      <c r="C1530" s="99" t="str">
        <f t="shared" si="210"/>
        <v>MERC/CAPEX/2019-2020/362</v>
      </c>
      <c r="D1530" s="103">
        <f t="shared" si="210"/>
        <v>43657</v>
      </c>
      <c r="E1530" s="28">
        <f t="shared" si="210"/>
        <v>1.02</v>
      </c>
      <c r="F1530" s="95">
        <f t="shared" si="201"/>
        <v>0</v>
      </c>
      <c r="G1530" s="95">
        <f t="shared" si="202"/>
        <v>0</v>
      </c>
      <c r="H1530" s="95">
        <f t="shared" si="205"/>
        <v>0</v>
      </c>
      <c r="I1530" s="94">
        <f>'F4.2'!W187</f>
        <v>0</v>
      </c>
      <c r="J1530" s="94">
        <f>'F4.2'!AQ187</f>
        <v>0</v>
      </c>
      <c r="K1530" s="95"/>
      <c r="L1530" s="95"/>
      <c r="M1530" s="128">
        <f t="shared" si="206"/>
        <v>0</v>
      </c>
      <c r="N1530" s="95">
        <f t="shared" si="207"/>
        <v>0</v>
      </c>
      <c r="O1530" s="158">
        <f t="shared" si="203"/>
        <v>0</v>
      </c>
      <c r="P1530" s="159">
        <f t="shared" si="204"/>
        <v>0</v>
      </c>
    </row>
    <row r="1531" spans="1:16" ht="31.5" hidden="1" outlineLevel="1" x14ac:dyDescent="0.25">
      <c r="A1531" s="25">
        <f t="shared" si="210"/>
        <v>34</v>
      </c>
      <c r="B1531" s="26" t="str">
        <f t="shared" si="210"/>
        <v>Procurement of Spare Generator Rotor along with one set of Bearings for Unit # 5, 6 &amp; 7 CSTPS, Chandrapur</v>
      </c>
      <c r="C1531" s="25" t="str">
        <f t="shared" si="210"/>
        <v>MERC/CAPEX/2019-2020/129</v>
      </c>
      <c r="D1531" s="139">
        <f t="shared" si="210"/>
        <v>43588</v>
      </c>
      <c r="E1531" s="27">
        <f t="shared" si="210"/>
        <v>41.469115199999997</v>
      </c>
      <c r="F1531" s="94">
        <f t="shared" si="201"/>
        <v>0</v>
      </c>
      <c r="G1531" s="94">
        <f t="shared" si="202"/>
        <v>0</v>
      </c>
      <c r="H1531" s="94">
        <f t="shared" si="205"/>
        <v>0</v>
      </c>
      <c r="I1531" s="94">
        <f>'F4.2'!W188</f>
        <v>0</v>
      </c>
      <c r="J1531" s="94">
        <f>'F4.2'!AQ188</f>
        <v>0</v>
      </c>
      <c r="K1531" s="94"/>
      <c r="L1531" s="94"/>
      <c r="M1531" s="94">
        <f t="shared" si="206"/>
        <v>0</v>
      </c>
      <c r="N1531" s="94">
        <f t="shared" si="207"/>
        <v>0</v>
      </c>
      <c r="O1531" s="158">
        <f t="shared" si="203"/>
        <v>0</v>
      </c>
      <c r="P1531" s="159">
        <f t="shared" si="204"/>
        <v>0</v>
      </c>
    </row>
    <row r="1532" spans="1:16" ht="47.25" hidden="1" outlineLevel="1" x14ac:dyDescent="0.25">
      <c r="A1532" s="29">
        <f t="shared" si="210"/>
        <v>34.1</v>
      </c>
      <c r="B1532" s="65" t="str">
        <f t="shared" si="210"/>
        <v xml:space="preserve">Generator Rotor suitable for THDF 115/59
One Set of Bearings (Comprising of 2 nos. of bearings)
</v>
      </c>
      <c r="C1532" s="29" t="str">
        <f t="shared" si="210"/>
        <v>MERC/CAPEX/2019-2020/129</v>
      </c>
      <c r="D1532" s="68">
        <f t="shared" si="210"/>
        <v>43588</v>
      </c>
      <c r="E1532" s="28">
        <f t="shared" si="210"/>
        <v>40.359115199999998</v>
      </c>
      <c r="F1532" s="95">
        <f t="shared" si="201"/>
        <v>42.189589900000001</v>
      </c>
      <c r="G1532" s="95">
        <f t="shared" si="202"/>
        <v>42.189589900000001</v>
      </c>
      <c r="H1532" s="95">
        <f t="shared" si="205"/>
        <v>0</v>
      </c>
      <c r="I1532" s="94">
        <f>'F4.2'!W189</f>
        <v>0</v>
      </c>
      <c r="J1532" s="94">
        <f>'F4.2'!AQ189</f>
        <v>0</v>
      </c>
      <c r="K1532" s="95"/>
      <c r="L1532" s="95"/>
      <c r="M1532" s="128">
        <f t="shared" si="206"/>
        <v>0</v>
      </c>
      <c r="N1532" s="95">
        <f t="shared" si="207"/>
        <v>0</v>
      </c>
      <c r="O1532" s="158">
        <f t="shared" si="203"/>
        <v>0</v>
      </c>
      <c r="P1532" s="159">
        <f t="shared" si="204"/>
        <v>0</v>
      </c>
    </row>
    <row r="1533" spans="1:16" ht="15.75" hidden="1" outlineLevel="1" x14ac:dyDescent="0.25">
      <c r="A1533" s="99">
        <f t="shared" si="210"/>
        <v>0</v>
      </c>
      <c r="B1533" s="100" t="str">
        <f t="shared" si="210"/>
        <v>IDC</v>
      </c>
      <c r="C1533" s="99" t="str">
        <f t="shared" si="210"/>
        <v>MERC/CAPEX/2019-2020/129</v>
      </c>
      <c r="D1533" s="103">
        <f t="shared" si="210"/>
        <v>43588</v>
      </c>
      <c r="E1533" s="28">
        <f t="shared" si="210"/>
        <v>1.1100000000000001</v>
      </c>
      <c r="F1533" s="95">
        <f t="shared" si="201"/>
        <v>0</v>
      </c>
      <c r="G1533" s="95">
        <f t="shared" si="202"/>
        <v>0</v>
      </c>
      <c r="H1533" s="95">
        <f t="shared" si="205"/>
        <v>0</v>
      </c>
      <c r="I1533" s="94">
        <f>'F4.2'!W190</f>
        <v>0</v>
      </c>
      <c r="J1533" s="94">
        <f>'F4.2'!AQ190</f>
        <v>0</v>
      </c>
      <c r="K1533" s="95"/>
      <c r="L1533" s="95"/>
      <c r="M1533" s="128">
        <f t="shared" si="206"/>
        <v>0</v>
      </c>
      <c r="N1533" s="95">
        <f t="shared" si="207"/>
        <v>0</v>
      </c>
      <c r="O1533" s="158">
        <f t="shared" si="203"/>
        <v>0</v>
      </c>
      <c r="P1533" s="159">
        <f t="shared" si="204"/>
        <v>0</v>
      </c>
    </row>
    <row r="1534" spans="1:16" ht="31.5" hidden="1" outlineLevel="1" x14ac:dyDescent="0.25">
      <c r="A1534" s="106">
        <f t="shared" si="210"/>
        <v>35</v>
      </c>
      <c r="B1534" s="107" t="str">
        <f t="shared" si="210"/>
        <v>Procurement of 2 NOS. OF 3100 HP, WDG-3A Locomotives for CSTPS, Chandrapur</v>
      </c>
      <c r="C1534" s="25" t="str">
        <f t="shared" si="210"/>
        <v>MERC/CAPEX/2019-2020/1214</v>
      </c>
      <c r="D1534" s="139">
        <f t="shared" si="210"/>
        <v>43822</v>
      </c>
      <c r="E1534" s="27">
        <f t="shared" si="210"/>
        <v>22.05</v>
      </c>
      <c r="F1534" s="94">
        <f t="shared" si="201"/>
        <v>0</v>
      </c>
      <c r="G1534" s="94">
        <f t="shared" si="202"/>
        <v>0</v>
      </c>
      <c r="H1534" s="94">
        <f t="shared" si="205"/>
        <v>0</v>
      </c>
      <c r="I1534" s="94">
        <f>'F4.2'!W191</f>
        <v>0</v>
      </c>
      <c r="J1534" s="94">
        <f>'F4.2'!AQ191</f>
        <v>0</v>
      </c>
      <c r="K1534" s="94"/>
      <c r="L1534" s="94"/>
      <c r="M1534" s="94">
        <f t="shared" si="206"/>
        <v>0</v>
      </c>
      <c r="N1534" s="94">
        <f t="shared" si="207"/>
        <v>0</v>
      </c>
      <c r="O1534" s="158">
        <f t="shared" si="203"/>
        <v>0</v>
      </c>
      <c r="P1534" s="159">
        <f t="shared" si="204"/>
        <v>0</v>
      </c>
    </row>
    <row r="1535" spans="1:16" ht="31.5" hidden="1" outlineLevel="1" x14ac:dyDescent="0.25">
      <c r="A1535" s="99">
        <f t="shared" si="210"/>
        <v>35.1</v>
      </c>
      <c r="B1535" s="100" t="str">
        <f t="shared" si="210"/>
        <v>Procurement of 2 NOS. OF 3100 HP, WDG-3A Locomotives for CSTPS, Chandrapur</v>
      </c>
      <c r="C1535" s="29" t="str">
        <f t="shared" si="210"/>
        <v>MERC/CAPEX/2019-2020/1214</v>
      </c>
      <c r="D1535" s="68">
        <f t="shared" si="210"/>
        <v>43822</v>
      </c>
      <c r="E1535" s="27">
        <f t="shared" si="210"/>
        <v>21.66</v>
      </c>
      <c r="F1535" s="94">
        <f t="shared" si="201"/>
        <v>22.854784800000001</v>
      </c>
      <c r="G1535" s="94">
        <f t="shared" si="202"/>
        <v>22.854784800000001</v>
      </c>
      <c r="H1535" s="94">
        <f>F1535-G1535</f>
        <v>0</v>
      </c>
      <c r="I1535" s="94">
        <f>'F4.2'!W192</f>
        <v>0</v>
      </c>
      <c r="J1535" s="94">
        <f>'F4.2'!AQ192</f>
        <v>0</v>
      </c>
      <c r="K1535" s="94"/>
      <c r="L1535" s="94"/>
      <c r="M1535" s="94">
        <f>SUM(J1535:L1535)</f>
        <v>0</v>
      </c>
      <c r="N1535" s="94">
        <f>H1535+I1535-M1535</f>
        <v>0</v>
      </c>
      <c r="O1535" s="158">
        <f t="shared" si="203"/>
        <v>0</v>
      </c>
      <c r="P1535" s="159">
        <f t="shared" si="204"/>
        <v>0</v>
      </c>
    </row>
    <row r="1536" spans="1:16" ht="15.75" hidden="1" outlineLevel="1" x14ac:dyDescent="0.25">
      <c r="A1536" s="99">
        <f t="shared" si="210"/>
        <v>0</v>
      </c>
      <c r="B1536" s="100" t="str">
        <f t="shared" si="210"/>
        <v>IDC</v>
      </c>
      <c r="C1536" s="99" t="str">
        <f t="shared" si="210"/>
        <v>MERC/CAPEX/2019-2020/1214</v>
      </c>
      <c r="D1536" s="103">
        <f t="shared" si="210"/>
        <v>43822</v>
      </c>
      <c r="E1536" s="28">
        <f t="shared" si="210"/>
        <v>0.39</v>
      </c>
      <c r="F1536" s="95">
        <f t="shared" si="201"/>
        <v>0</v>
      </c>
      <c r="G1536" s="95">
        <f t="shared" si="202"/>
        <v>0</v>
      </c>
      <c r="H1536" s="95">
        <f t="shared" ref="H1536:H1599" si="211">F1536-G1536</f>
        <v>0</v>
      </c>
      <c r="I1536" s="94">
        <f>'F4.2'!W193</f>
        <v>0</v>
      </c>
      <c r="J1536" s="94">
        <f>'F4.2'!AQ193</f>
        <v>0</v>
      </c>
      <c r="K1536" s="95"/>
      <c r="L1536" s="95"/>
      <c r="M1536" s="128">
        <f t="shared" ref="M1536:M1592" si="212">SUM(J1536:L1536)</f>
        <v>0</v>
      </c>
      <c r="N1536" s="95">
        <f t="shared" ref="N1536:N1599" si="213">H1536+I1536-M1536</f>
        <v>0</v>
      </c>
      <c r="O1536" s="158">
        <f t="shared" si="203"/>
        <v>0</v>
      </c>
      <c r="P1536" s="159">
        <f t="shared" si="204"/>
        <v>0</v>
      </c>
    </row>
    <row r="1537" spans="1:16" ht="47.25" hidden="1" outlineLevel="1" x14ac:dyDescent="0.25">
      <c r="A1537" s="25">
        <f t="shared" si="210"/>
        <v>36</v>
      </c>
      <c r="B1537" s="26" t="str">
        <f t="shared" si="210"/>
        <v>Replacement of 220 V Station Battery Sets &amp; UPS Battery Sets of Unit# 5 &amp; 6 and 24 V G1 G2 Battery sets of Unit# 5, 6 &amp; 7 for 500MW Stage-III CSTPS.</v>
      </c>
      <c r="C1537" s="25" t="str">
        <f t="shared" si="210"/>
        <v>MERC/CAPEX/2020-2021/WFH/SBR/32</v>
      </c>
      <c r="D1537" s="139">
        <f t="shared" si="210"/>
        <v>44104</v>
      </c>
      <c r="E1537" s="27">
        <f t="shared" si="210"/>
        <v>18.559999999999999</v>
      </c>
      <c r="F1537" s="94">
        <f t="shared" si="201"/>
        <v>0</v>
      </c>
      <c r="G1537" s="94">
        <f t="shared" si="202"/>
        <v>0</v>
      </c>
      <c r="H1537" s="94">
        <f t="shared" si="211"/>
        <v>0</v>
      </c>
      <c r="I1537" s="94">
        <f>'F4.2'!W194</f>
        <v>0</v>
      </c>
      <c r="J1537" s="94">
        <f>'F4.2'!AQ194</f>
        <v>0</v>
      </c>
      <c r="K1537" s="94"/>
      <c r="L1537" s="94"/>
      <c r="M1537" s="94">
        <f t="shared" si="212"/>
        <v>0</v>
      </c>
      <c r="N1537" s="94">
        <f t="shared" si="213"/>
        <v>0</v>
      </c>
      <c r="O1537" s="158">
        <f t="shared" si="203"/>
        <v>0</v>
      </c>
      <c r="P1537" s="159">
        <f t="shared" si="204"/>
        <v>0</v>
      </c>
    </row>
    <row r="1538" spans="1:16" ht="47.25" hidden="1" outlineLevel="1" x14ac:dyDescent="0.25">
      <c r="A1538" s="29">
        <f t="shared" si="210"/>
        <v>36.1</v>
      </c>
      <c r="B1538" s="65" t="str">
        <f t="shared" si="210"/>
        <v>Replacement of 220 V Station Battery Sets &amp; UPS Battery Sets of Unit# 5 &amp; 6 and 24 V G1 G2 Battery sets of Unit# 5, 6 &amp; 7 for 500MW Stage-III, CSTPS.</v>
      </c>
      <c r="C1538" s="29" t="str">
        <f t="shared" si="210"/>
        <v>MERC/CAPEX/2020-2021/WFH/SBR/32</v>
      </c>
      <c r="D1538" s="68">
        <f t="shared" si="210"/>
        <v>44104</v>
      </c>
      <c r="E1538" s="28">
        <f t="shared" si="210"/>
        <v>18.32</v>
      </c>
      <c r="F1538" s="95">
        <f t="shared" si="201"/>
        <v>16.770041472000003</v>
      </c>
      <c r="G1538" s="95">
        <f t="shared" si="202"/>
        <v>16.224425572000001</v>
      </c>
      <c r="H1538" s="95">
        <f t="shared" si="211"/>
        <v>0.54561590000000137</v>
      </c>
      <c r="I1538" s="94">
        <f>'F4.2'!W195</f>
        <v>1.5499585279999977</v>
      </c>
      <c r="J1538" s="94">
        <f>'F4.2'!AQ195</f>
        <v>1.0955744279999977</v>
      </c>
      <c r="K1538" s="95"/>
      <c r="L1538" s="95"/>
      <c r="M1538" s="128">
        <f t="shared" si="212"/>
        <v>1.0955744279999977</v>
      </c>
      <c r="N1538" s="95">
        <f t="shared" si="213"/>
        <v>1.0000000000000013</v>
      </c>
      <c r="O1538" s="158">
        <f t="shared" si="203"/>
        <v>1.0955744279999977</v>
      </c>
      <c r="P1538" s="159">
        <f t="shared" si="204"/>
        <v>0</v>
      </c>
    </row>
    <row r="1539" spans="1:16" ht="31.5" hidden="1" outlineLevel="1" x14ac:dyDescent="0.25">
      <c r="A1539" s="99">
        <f t="shared" si="210"/>
        <v>0</v>
      </c>
      <c r="B1539" s="100" t="str">
        <f t="shared" si="210"/>
        <v>IDC</v>
      </c>
      <c r="C1539" s="99" t="str">
        <f t="shared" si="210"/>
        <v>MERC/CAPEX/2020-2021/WFH/SBR/32</v>
      </c>
      <c r="D1539" s="103">
        <f t="shared" si="210"/>
        <v>44104</v>
      </c>
      <c r="E1539" s="28">
        <f t="shared" si="210"/>
        <v>0.24</v>
      </c>
      <c r="F1539" s="95">
        <f t="shared" si="201"/>
        <v>0</v>
      </c>
      <c r="G1539" s="95">
        <f t="shared" si="202"/>
        <v>0</v>
      </c>
      <c r="H1539" s="95">
        <f t="shared" si="211"/>
        <v>0</v>
      </c>
      <c r="I1539" s="94">
        <f>'F4.2'!W196</f>
        <v>0</v>
      </c>
      <c r="J1539" s="94">
        <f>'F4.2'!AQ196</f>
        <v>0</v>
      </c>
      <c r="K1539" s="95"/>
      <c r="L1539" s="95"/>
      <c r="M1539" s="128">
        <f t="shared" si="212"/>
        <v>0</v>
      </c>
      <c r="N1539" s="95">
        <f t="shared" si="213"/>
        <v>0</v>
      </c>
      <c r="O1539" s="158">
        <f t="shared" si="203"/>
        <v>0</v>
      </c>
      <c r="P1539" s="159">
        <f t="shared" si="204"/>
        <v>0</v>
      </c>
    </row>
    <row r="1540" spans="1:16" ht="47.25" hidden="1" outlineLevel="1" x14ac:dyDescent="0.25">
      <c r="A1540" s="25">
        <f t="shared" si="210"/>
        <v>37</v>
      </c>
      <c r="B1540" s="26" t="str">
        <f t="shared" si="210"/>
        <v>Flue Gas Desulphurization (FGD) System for 500 MW UnitS (Total 8 Nos) of MSPGCL
(Chandrapur Unit # 5-7)</v>
      </c>
      <c r="C1540" s="25" t="str">
        <f t="shared" si="210"/>
        <v>MERC/CAPEX/2020-2021/WFH/SBR/43</v>
      </c>
      <c r="D1540" s="139">
        <f t="shared" si="210"/>
        <v>44179</v>
      </c>
      <c r="E1540" s="27">
        <f t="shared" si="210"/>
        <v>656.25</v>
      </c>
      <c r="F1540" s="94">
        <f t="shared" si="201"/>
        <v>0</v>
      </c>
      <c r="G1540" s="94">
        <f t="shared" si="202"/>
        <v>0</v>
      </c>
      <c r="H1540" s="94">
        <f t="shared" si="211"/>
        <v>0</v>
      </c>
      <c r="I1540" s="94">
        <f>'F4.2'!W197</f>
        <v>0</v>
      </c>
      <c r="J1540" s="94">
        <f>'F4.2'!AQ197</f>
        <v>0</v>
      </c>
      <c r="K1540" s="94"/>
      <c r="L1540" s="94"/>
      <c r="M1540" s="94">
        <f t="shared" si="212"/>
        <v>0</v>
      </c>
      <c r="N1540" s="94">
        <f t="shared" si="213"/>
        <v>0</v>
      </c>
      <c r="O1540" s="158">
        <f t="shared" si="203"/>
        <v>0</v>
      </c>
      <c r="P1540" s="159">
        <f t="shared" si="204"/>
        <v>0</v>
      </c>
    </row>
    <row r="1541" spans="1:16" ht="47.25" hidden="1" outlineLevel="1" x14ac:dyDescent="0.25">
      <c r="A1541" s="29">
        <f t="shared" si="210"/>
        <v>37.1</v>
      </c>
      <c r="B1541" s="65" t="str">
        <f t="shared" si="210"/>
        <v>Flue Gas Desulphurization (FGD) System for 500 MW UnitS (Total 8 Nos) of MSPGCL
(Chandrapur Unit # 5-7)</v>
      </c>
      <c r="C1541" s="29" t="str">
        <f t="shared" si="210"/>
        <v>MERC/CAPEX/2020-2021/WFH/SBR/43</v>
      </c>
      <c r="D1541" s="68">
        <f t="shared" si="210"/>
        <v>44179</v>
      </c>
      <c r="E1541" s="28">
        <f t="shared" si="210"/>
        <v>602.58000000000004</v>
      </c>
      <c r="F1541" s="95">
        <f t="shared" si="201"/>
        <v>0</v>
      </c>
      <c r="G1541" s="95">
        <f t="shared" si="202"/>
        <v>0</v>
      </c>
      <c r="H1541" s="95">
        <f t="shared" si="211"/>
        <v>0</v>
      </c>
      <c r="I1541" s="94">
        <f>'F4.2'!W198</f>
        <v>179.49</v>
      </c>
      <c r="J1541" s="94">
        <f>'F4.2'!AQ198</f>
        <v>179.49</v>
      </c>
      <c r="K1541" s="95"/>
      <c r="L1541" s="95"/>
      <c r="M1541" s="128">
        <f t="shared" si="212"/>
        <v>179.49</v>
      </c>
      <c r="N1541" s="95">
        <f t="shared" si="213"/>
        <v>0</v>
      </c>
      <c r="O1541" s="158">
        <f t="shared" si="203"/>
        <v>179.49</v>
      </c>
      <c r="P1541" s="159">
        <f t="shared" si="204"/>
        <v>0</v>
      </c>
    </row>
    <row r="1542" spans="1:16" ht="31.5" hidden="1" outlineLevel="1" x14ac:dyDescent="0.25">
      <c r="A1542" s="29">
        <f t="shared" ref="A1542:E1557" si="214">A872</f>
        <v>0</v>
      </c>
      <c r="B1542" s="65" t="str">
        <f t="shared" si="214"/>
        <v>IDC</v>
      </c>
      <c r="C1542" s="29" t="str">
        <f t="shared" si="214"/>
        <v>MERC/CAPEX/2020-2021/WFH/SBR/43</v>
      </c>
      <c r="D1542" s="68">
        <f t="shared" si="214"/>
        <v>44179</v>
      </c>
      <c r="E1542" s="28">
        <f t="shared" si="214"/>
        <v>53.67</v>
      </c>
      <c r="F1542" s="95">
        <f t="shared" ref="F1542:F1605" si="215">F872+I872</f>
        <v>0</v>
      </c>
      <c r="G1542" s="95">
        <f t="shared" ref="G1542:G1605" si="216">G872+M872</f>
        <v>0</v>
      </c>
      <c r="H1542" s="95">
        <f t="shared" si="211"/>
        <v>0</v>
      </c>
      <c r="I1542" s="94">
        <f>'F4.2'!W199</f>
        <v>0</v>
      </c>
      <c r="J1542" s="94">
        <f>'F4.2'!AQ199</f>
        <v>0</v>
      </c>
      <c r="K1542" s="95"/>
      <c r="L1542" s="95"/>
      <c r="M1542" s="128">
        <f t="shared" si="212"/>
        <v>0</v>
      </c>
      <c r="N1542" s="95">
        <f t="shared" si="213"/>
        <v>0</v>
      </c>
      <c r="O1542" s="158">
        <f t="shared" ref="O1542:O1592" si="217">MAX(0,IF(M1542=0,0,IF(G1542+M1542&lt;E1542,M1542,E1542-G1542)))</f>
        <v>0</v>
      </c>
      <c r="P1542" s="159">
        <f t="shared" ref="P1542:P1592" si="218">M1542-O1542</f>
        <v>0</v>
      </c>
    </row>
    <row r="1543" spans="1:16" ht="31.5" hidden="1" outlineLevel="1" x14ac:dyDescent="0.25">
      <c r="A1543" s="25">
        <f t="shared" si="214"/>
        <v>38</v>
      </c>
      <c r="B1543" s="26" t="str">
        <f t="shared" si="214"/>
        <v>Replacement of ECO and LTSH coils to Unit-4 Chandrapur (Parli DPR)</v>
      </c>
      <c r="C1543" s="25" t="str">
        <f t="shared" si="214"/>
        <v xml:space="preserve">MERC/TECH1/CAPEX/20142015/01526 </v>
      </c>
      <c r="D1543" s="188">
        <f t="shared" si="214"/>
        <v>42033</v>
      </c>
      <c r="E1543" s="27">
        <f t="shared" si="214"/>
        <v>10</v>
      </c>
      <c r="F1543" s="94">
        <f t="shared" si="215"/>
        <v>0</v>
      </c>
      <c r="G1543" s="94">
        <f t="shared" si="216"/>
        <v>0</v>
      </c>
      <c r="H1543" s="94">
        <f t="shared" si="211"/>
        <v>0</v>
      </c>
      <c r="I1543" s="94">
        <f>'F4.2'!W200</f>
        <v>0</v>
      </c>
      <c r="J1543" s="94">
        <f>'F4.2'!AQ200</f>
        <v>0</v>
      </c>
      <c r="K1543" s="94"/>
      <c r="L1543" s="94"/>
      <c r="M1543" s="94">
        <f t="shared" si="212"/>
        <v>0</v>
      </c>
      <c r="N1543" s="94">
        <f t="shared" si="213"/>
        <v>0</v>
      </c>
      <c r="O1543" s="158">
        <f t="shared" si="217"/>
        <v>0</v>
      </c>
      <c r="P1543" s="159">
        <f t="shared" si="218"/>
        <v>0</v>
      </c>
    </row>
    <row r="1544" spans="1:16" ht="31.5" hidden="1" outlineLevel="1" x14ac:dyDescent="0.25">
      <c r="A1544" s="29">
        <f t="shared" si="214"/>
        <v>0</v>
      </c>
      <c r="B1544" s="169" t="str">
        <f t="shared" si="214"/>
        <v>Replacement of ECO and LTSH coils to Unit-4 Chandrapur</v>
      </c>
      <c r="C1544" s="168" t="str">
        <f t="shared" si="214"/>
        <v xml:space="preserve">MERC/TECH1/CAPEX/20142015/01526 </v>
      </c>
      <c r="D1544" s="170">
        <f t="shared" si="214"/>
        <v>42033</v>
      </c>
      <c r="E1544" s="28">
        <f t="shared" si="214"/>
        <v>9.4</v>
      </c>
      <c r="F1544" s="95">
        <f t="shared" si="215"/>
        <v>9.3998608000000008</v>
      </c>
      <c r="G1544" s="95">
        <f t="shared" si="216"/>
        <v>9.3998608000000008</v>
      </c>
      <c r="H1544" s="95">
        <f t="shared" si="211"/>
        <v>0</v>
      </c>
      <c r="I1544" s="94">
        <f>'F4.2'!W201</f>
        <v>0</v>
      </c>
      <c r="J1544" s="94">
        <f>'F4.2'!AQ201</f>
        <v>0</v>
      </c>
      <c r="K1544" s="95"/>
      <c r="L1544" s="95"/>
      <c r="M1544" s="128">
        <f t="shared" si="212"/>
        <v>0</v>
      </c>
      <c r="N1544" s="95">
        <f t="shared" si="213"/>
        <v>0</v>
      </c>
      <c r="O1544" s="158">
        <f t="shared" si="217"/>
        <v>0</v>
      </c>
      <c r="P1544" s="159">
        <f t="shared" si="218"/>
        <v>0</v>
      </c>
    </row>
    <row r="1545" spans="1:16" ht="31.5" hidden="1" outlineLevel="1" x14ac:dyDescent="0.25">
      <c r="A1545" s="29">
        <f t="shared" si="214"/>
        <v>0</v>
      </c>
      <c r="B1545" s="169" t="str">
        <f t="shared" si="214"/>
        <v>IDC</v>
      </c>
      <c r="C1545" s="168" t="str">
        <f t="shared" si="214"/>
        <v xml:space="preserve">MERC/TECH1/CAPEX/20142015/01526 </v>
      </c>
      <c r="D1545" s="170">
        <f t="shared" si="214"/>
        <v>42033</v>
      </c>
      <c r="E1545" s="28">
        <f t="shared" si="214"/>
        <v>0.6</v>
      </c>
      <c r="F1545" s="95">
        <f t="shared" si="215"/>
        <v>0</v>
      </c>
      <c r="G1545" s="95">
        <f t="shared" si="216"/>
        <v>0</v>
      </c>
      <c r="H1545" s="95">
        <f t="shared" si="211"/>
        <v>0</v>
      </c>
      <c r="I1545" s="94">
        <f>'F4.2'!W202</f>
        <v>0</v>
      </c>
      <c r="J1545" s="94">
        <f>'F4.2'!AQ202</f>
        <v>0</v>
      </c>
      <c r="K1545" s="95"/>
      <c r="L1545" s="95"/>
      <c r="M1545" s="128">
        <f t="shared" si="212"/>
        <v>0</v>
      </c>
      <c r="N1545" s="95">
        <f t="shared" si="213"/>
        <v>0</v>
      </c>
      <c r="O1545" s="158">
        <f t="shared" si="217"/>
        <v>0</v>
      </c>
      <c r="P1545" s="159">
        <f t="shared" si="218"/>
        <v>0</v>
      </c>
    </row>
    <row r="1546" spans="1:16" ht="31.5" hidden="1" outlineLevel="1" x14ac:dyDescent="0.25">
      <c r="A1546" s="25">
        <f t="shared" si="214"/>
        <v>39</v>
      </c>
      <c r="B1546" s="26" t="str">
        <f t="shared" si="214"/>
        <v>Supply of complete gear box assembly for XRP-1043 coal mill at U-5 &amp;  U-6 for FY 2019-20 &amp; FY 20-21 at CSTPS, Chandrapur</v>
      </c>
      <c r="C1546" s="25" t="str">
        <f t="shared" si="214"/>
        <v>MERC/CAPEX/2020-2021/WFH/SBR/05</v>
      </c>
      <c r="D1546" s="139">
        <f t="shared" si="214"/>
        <v>44335</v>
      </c>
      <c r="E1546" s="27">
        <f t="shared" si="214"/>
        <v>21.53</v>
      </c>
      <c r="F1546" s="94">
        <f t="shared" si="215"/>
        <v>0</v>
      </c>
      <c r="G1546" s="94">
        <f t="shared" si="216"/>
        <v>0</v>
      </c>
      <c r="H1546" s="94">
        <f t="shared" si="211"/>
        <v>0</v>
      </c>
      <c r="I1546" s="94">
        <f>'F4.2'!W203</f>
        <v>0</v>
      </c>
      <c r="J1546" s="94">
        <f>'F4.2'!AQ203</f>
        <v>0</v>
      </c>
      <c r="K1546" s="94"/>
      <c r="L1546" s="94"/>
      <c r="M1546" s="94">
        <f t="shared" si="212"/>
        <v>0</v>
      </c>
      <c r="N1546" s="94">
        <f t="shared" si="213"/>
        <v>0</v>
      </c>
      <c r="O1546" s="158">
        <f t="shared" si="217"/>
        <v>0</v>
      </c>
      <c r="P1546" s="159">
        <f t="shared" si="218"/>
        <v>0</v>
      </c>
    </row>
    <row r="1547" spans="1:16" ht="78.75" hidden="1" outlineLevel="1" x14ac:dyDescent="0.25">
      <c r="A1547" s="29">
        <f t="shared" si="214"/>
        <v>39.1</v>
      </c>
      <c r="B1547" s="65" t="str">
        <f t="shared" si="214"/>
        <v>Supply of complete gear box assembly for XRP-1043coal mill unit
5&amp;6and complete lub oil system of XRP-1043Coal Mill in Unit-5&amp;6.
(Qty. 02 nos. one for each unit)</v>
      </c>
      <c r="C1547" s="29" t="str">
        <f t="shared" si="214"/>
        <v>MERC/CAPEX/2020-2021/WFH/SBR/05</v>
      </c>
      <c r="D1547" s="68">
        <f t="shared" si="214"/>
        <v>44335</v>
      </c>
      <c r="E1547" s="28">
        <f t="shared" si="214"/>
        <v>21.02</v>
      </c>
      <c r="F1547" s="95">
        <f t="shared" si="215"/>
        <v>9.9520900000000001</v>
      </c>
      <c r="G1547" s="95">
        <f t="shared" si="216"/>
        <v>9.9520900000000001</v>
      </c>
      <c r="H1547" s="95">
        <f t="shared" si="211"/>
        <v>0</v>
      </c>
      <c r="I1547" s="94">
        <f>'F4.2'!W204</f>
        <v>0</v>
      </c>
      <c r="J1547" s="94">
        <f>'F4.2'!AQ204</f>
        <v>0</v>
      </c>
      <c r="K1547" s="95"/>
      <c r="L1547" s="95"/>
      <c r="M1547" s="128">
        <f t="shared" si="212"/>
        <v>0</v>
      </c>
      <c r="N1547" s="95">
        <f t="shared" si="213"/>
        <v>0</v>
      </c>
      <c r="O1547" s="158">
        <f t="shared" si="217"/>
        <v>0</v>
      </c>
      <c r="P1547" s="159">
        <f t="shared" si="218"/>
        <v>0</v>
      </c>
    </row>
    <row r="1548" spans="1:16" ht="31.5" hidden="1" outlineLevel="1" x14ac:dyDescent="0.25">
      <c r="A1548" s="29">
        <f t="shared" si="214"/>
        <v>0</v>
      </c>
      <c r="B1548" s="65" t="str">
        <f t="shared" si="214"/>
        <v>IDC</v>
      </c>
      <c r="C1548" s="29" t="str">
        <f t="shared" si="214"/>
        <v>MERC/CAPEX/2020-2021/WFH/SBR/05</v>
      </c>
      <c r="D1548" s="68">
        <f t="shared" si="214"/>
        <v>44335</v>
      </c>
      <c r="E1548" s="28">
        <f t="shared" si="214"/>
        <v>0.51</v>
      </c>
      <c r="F1548" s="95">
        <f t="shared" si="215"/>
        <v>0</v>
      </c>
      <c r="G1548" s="95">
        <f t="shared" si="216"/>
        <v>0</v>
      </c>
      <c r="H1548" s="95">
        <f t="shared" si="211"/>
        <v>0</v>
      </c>
      <c r="I1548" s="94">
        <f>'F4.2'!W205</f>
        <v>0</v>
      </c>
      <c r="J1548" s="94">
        <f>'F4.2'!AQ205</f>
        <v>0</v>
      </c>
      <c r="K1548" s="95"/>
      <c r="L1548" s="95"/>
      <c r="M1548" s="128">
        <f t="shared" si="212"/>
        <v>0</v>
      </c>
      <c r="N1548" s="95">
        <f t="shared" si="213"/>
        <v>0</v>
      </c>
      <c r="O1548" s="158">
        <f t="shared" si="217"/>
        <v>0</v>
      </c>
      <c r="P1548" s="159">
        <f t="shared" si="218"/>
        <v>0</v>
      </c>
    </row>
    <row r="1549" spans="1:16" ht="31.5" hidden="1" outlineLevel="1" x14ac:dyDescent="0.25">
      <c r="A1549" s="106" t="str">
        <f t="shared" si="214"/>
        <v>HO
DPR 1</v>
      </c>
      <c r="B1549" s="107" t="str">
        <f t="shared" si="214"/>
        <v>AFGC/DFGC SYSTEM 210MW</v>
      </c>
      <c r="C1549" s="106" t="str">
        <f t="shared" si="214"/>
        <v>MERC/CAP/DPR/10/07/1149</v>
      </c>
      <c r="D1549" s="147">
        <f t="shared" si="214"/>
        <v>39232</v>
      </c>
      <c r="E1549" s="27">
        <f t="shared" si="214"/>
        <v>9.6</v>
      </c>
      <c r="F1549" s="94">
        <f t="shared" si="215"/>
        <v>0</v>
      </c>
      <c r="G1549" s="94">
        <f t="shared" si="216"/>
        <v>0</v>
      </c>
      <c r="H1549" s="94">
        <f t="shared" si="211"/>
        <v>0</v>
      </c>
      <c r="I1549" s="94">
        <f>'F4.2'!W206</f>
        <v>0</v>
      </c>
      <c r="J1549" s="94">
        <f>'F4.2'!AQ206</f>
        <v>0</v>
      </c>
      <c r="K1549" s="94"/>
      <c r="L1549" s="94"/>
      <c r="M1549" s="94">
        <f t="shared" si="212"/>
        <v>0</v>
      </c>
      <c r="N1549" s="94">
        <f t="shared" si="213"/>
        <v>0</v>
      </c>
      <c r="O1549" s="158">
        <f t="shared" si="217"/>
        <v>0</v>
      </c>
      <c r="P1549" s="159">
        <f t="shared" si="218"/>
        <v>0</v>
      </c>
    </row>
    <row r="1550" spans="1:16" ht="31.5" hidden="1" outlineLevel="1" x14ac:dyDescent="0.25">
      <c r="A1550" s="99" t="str">
        <f t="shared" si="214"/>
        <v>HO
DPR 1.1</v>
      </c>
      <c r="B1550" s="100" t="str">
        <f t="shared" si="214"/>
        <v>CSTPS U-1,2&amp;4</v>
      </c>
      <c r="C1550" s="99" t="str">
        <f t="shared" si="214"/>
        <v>MERC/CAP/DPR/10/07/1149</v>
      </c>
      <c r="D1550" s="103">
        <f t="shared" si="214"/>
        <v>39232</v>
      </c>
      <c r="E1550" s="28">
        <f t="shared" si="214"/>
        <v>9.6</v>
      </c>
      <c r="F1550" s="95">
        <f t="shared" si="215"/>
        <v>4.9831317769999997</v>
      </c>
      <c r="G1550" s="95">
        <f t="shared" si="216"/>
        <v>4.9831317769999997</v>
      </c>
      <c r="H1550" s="95">
        <f t="shared" si="211"/>
        <v>0</v>
      </c>
      <c r="I1550" s="94">
        <f>'F4.2'!W207</f>
        <v>0</v>
      </c>
      <c r="J1550" s="94">
        <f>'F4.2'!AQ207</f>
        <v>0</v>
      </c>
      <c r="K1550" s="95"/>
      <c r="L1550" s="95"/>
      <c r="M1550" s="128">
        <f t="shared" si="212"/>
        <v>0</v>
      </c>
      <c r="N1550" s="95">
        <f t="shared" si="213"/>
        <v>0</v>
      </c>
      <c r="O1550" s="158">
        <f t="shared" si="217"/>
        <v>0</v>
      </c>
      <c r="P1550" s="159">
        <f t="shared" si="218"/>
        <v>0</v>
      </c>
    </row>
    <row r="1551" spans="1:16" ht="31.5" hidden="1" outlineLevel="1" x14ac:dyDescent="0.25">
      <c r="A1551" s="106" t="str">
        <f t="shared" si="214"/>
        <v>HO
DPR 4</v>
      </c>
      <c r="B1551" s="107" t="str">
        <f t="shared" si="214"/>
        <v>Construction of coal platform for Chandrapur TPS, Khaperkheda TPS &amp; Parli TPS</v>
      </c>
      <c r="C1551" s="106" t="str">
        <f t="shared" si="214"/>
        <v>MERC/TECH 1/CAPEX/20132014/00827</v>
      </c>
      <c r="D1551" s="147">
        <f t="shared" si="214"/>
        <v>41464</v>
      </c>
      <c r="E1551" s="27">
        <f t="shared" si="214"/>
        <v>10.36</v>
      </c>
      <c r="F1551" s="94">
        <f t="shared" si="215"/>
        <v>0</v>
      </c>
      <c r="G1551" s="94">
        <f t="shared" si="216"/>
        <v>0</v>
      </c>
      <c r="H1551" s="94">
        <f t="shared" si="211"/>
        <v>0</v>
      </c>
      <c r="I1551" s="94">
        <f>'F4.2'!W208</f>
        <v>0</v>
      </c>
      <c r="J1551" s="94">
        <f>'F4.2'!AQ208</f>
        <v>0</v>
      </c>
      <c r="K1551" s="94"/>
      <c r="L1551" s="94"/>
      <c r="M1551" s="94">
        <f t="shared" si="212"/>
        <v>0</v>
      </c>
      <c r="N1551" s="94">
        <f t="shared" si="213"/>
        <v>0</v>
      </c>
      <c r="O1551" s="158">
        <f t="shared" si="217"/>
        <v>0</v>
      </c>
      <c r="P1551" s="159">
        <f t="shared" si="218"/>
        <v>0</v>
      </c>
    </row>
    <row r="1552" spans="1:16" ht="31.5" hidden="1" outlineLevel="1" x14ac:dyDescent="0.25">
      <c r="A1552" s="99" t="str">
        <f t="shared" si="214"/>
        <v>HO
DPR 4.1</v>
      </c>
      <c r="B1552" s="100" t="str">
        <f t="shared" si="214"/>
        <v>Chandrapur TPS</v>
      </c>
      <c r="C1552" s="99" t="str">
        <f t="shared" si="214"/>
        <v>MERC/TECH 1/CAPEX/20132014/00827</v>
      </c>
      <c r="D1552" s="103">
        <f t="shared" si="214"/>
        <v>41464</v>
      </c>
      <c r="E1552" s="28">
        <f t="shared" si="214"/>
        <v>10.36</v>
      </c>
      <c r="F1552" s="95">
        <f t="shared" si="215"/>
        <v>0</v>
      </c>
      <c r="G1552" s="95">
        <f t="shared" si="216"/>
        <v>0</v>
      </c>
      <c r="H1552" s="95">
        <f t="shared" si="211"/>
        <v>0</v>
      </c>
      <c r="I1552" s="94">
        <f>'F4.2'!W209</f>
        <v>0</v>
      </c>
      <c r="J1552" s="94">
        <f>'F4.2'!AQ209</f>
        <v>0</v>
      </c>
      <c r="K1552" s="95"/>
      <c r="L1552" s="95"/>
      <c r="M1552" s="128">
        <f t="shared" si="212"/>
        <v>0</v>
      </c>
      <c r="N1552" s="95">
        <f t="shared" si="213"/>
        <v>0</v>
      </c>
      <c r="O1552" s="158">
        <f t="shared" si="217"/>
        <v>0</v>
      </c>
      <c r="P1552" s="159">
        <f t="shared" si="218"/>
        <v>0</v>
      </c>
    </row>
    <row r="1553" spans="1:16" ht="31.5" hidden="1" outlineLevel="1" x14ac:dyDescent="0.25">
      <c r="A1553" s="99">
        <f t="shared" si="214"/>
        <v>0</v>
      </c>
      <c r="B1553" s="100" t="str">
        <f t="shared" si="214"/>
        <v>IDC</v>
      </c>
      <c r="C1553" s="99" t="str">
        <f t="shared" si="214"/>
        <v>MERC/TECH 1/CAPEX/20132014/00827</v>
      </c>
      <c r="D1553" s="103">
        <f t="shared" si="214"/>
        <v>41464</v>
      </c>
      <c r="E1553" s="28">
        <f t="shared" si="214"/>
        <v>0</v>
      </c>
      <c r="F1553" s="95">
        <f t="shared" si="215"/>
        <v>0</v>
      </c>
      <c r="G1553" s="95">
        <f t="shared" si="216"/>
        <v>0</v>
      </c>
      <c r="H1553" s="95">
        <f t="shared" si="211"/>
        <v>0</v>
      </c>
      <c r="I1553" s="94">
        <f>'F4.2'!W210</f>
        <v>0</v>
      </c>
      <c r="J1553" s="94">
        <f>'F4.2'!AQ210</f>
        <v>0</v>
      </c>
      <c r="K1553" s="95"/>
      <c r="L1553" s="95"/>
      <c r="M1553" s="128">
        <f t="shared" si="212"/>
        <v>0</v>
      </c>
      <c r="N1553" s="95">
        <f t="shared" si="213"/>
        <v>0</v>
      </c>
      <c r="O1553" s="158">
        <f t="shared" si="217"/>
        <v>0</v>
      </c>
      <c r="P1553" s="159">
        <f t="shared" si="218"/>
        <v>0</v>
      </c>
    </row>
    <row r="1554" spans="1:16" ht="47.25" hidden="1" outlineLevel="1" x14ac:dyDescent="0.25">
      <c r="A1554" s="106" t="str">
        <f t="shared" si="214"/>
        <v>HO
DPR 5</v>
      </c>
      <c r="B1554" s="107" t="str">
        <f t="shared" si="214"/>
        <v>Procurement of energy efficient HT motors at Bhusawal TPS, Koradi TPS, Chandrapur TPS, khaperkheda TPS, Parli TPS &amp; Paras TPS as insurance spares</v>
      </c>
      <c r="C1554" s="106" t="str">
        <f t="shared" si="214"/>
        <v>MERC/TECH 1/CAPEX/20142015/01218</v>
      </c>
      <c r="D1554" s="147">
        <f t="shared" si="214"/>
        <v>41968</v>
      </c>
      <c r="E1554" s="27">
        <f t="shared" si="214"/>
        <v>16.956</v>
      </c>
      <c r="F1554" s="94">
        <f t="shared" si="215"/>
        <v>0</v>
      </c>
      <c r="G1554" s="94">
        <f t="shared" si="216"/>
        <v>0</v>
      </c>
      <c r="H1554" s="94">
        <f t="shared" si="211"/>
        <v>0</v>
      </c>
      <c r="I1554" s="94">
        <f>'F4.2'!W211</f>
        <v>0</v>
      </c>
      <c r="J1554" s="94">
        <f>'F4.2'!AQ211</f>
        <v>0</v>
      </c>
      <c r="K1554" s="94"/>
      <c r="L1554" s="94"/>
      <c r="M1554" s="94">
        <f t="shared" si="212"/>
        <v>0</v>
      </c>
      <c r="N1554" s="94">
        <f t="shared" si="213"/>
        <v>0</v>
      </c>
      <c r="O1554" s="158">
        <f t="shared" si="217"/>
        <v>0</v>
      </c>
      <c r="P1554" s="159">
        <f t="shared" si="218"/>
        <v>0</v>
      </c>
    </row>
    <row r="1555" spans="1:16" ht="47.25" hidden="1" outlineLevel="1" x14ac:dyDescent="0.25">
      <c r="A1555" s="99" t="str">
        <f t="shared" si="214"/>
        <v>HO
DPR 5.3a</v>
      </c>
      <c r="B1555" s="100" t="str">
        <f t="shared" si="214"/>
        <v>CSTPS (U-3/4, 210 MW, 7Nos)</v>
      </c>
      <c r="C1555" s="99" t="str">
        <f t="shared" si="214"/>
        <v>MERC/TECH 1/CAPEX/20142015/01218</v>
      </c>
      <c r="D1555" s="103">
        <f t="shared" si="214"/>
        <v>41968</v>
      </c>
      <c r="E1555" s="28">
        <f t="shared" si="214"/>
        <v>5.7060000000000004</v>
      </c>
      <c r="F1555" s="95">
        <f t="shared" si="215"/>
        <v>0.90661499000000001</v>
      </c>
      <c r="G1555" s="95">
        <f t="shared" si="216"/>
        <v>0.90661499000000001</v>
      </c>
      <c r="H1555" s="95">
        <f t="shared" si="211"/>
        <v>0</v>
      </c>
      <c r="I1555" s="94">
        <f>'F4.2'!W212</f>
        <v>0</v>
      </c>
      <c r="J1555" s="94">
        <f>'F4.2'!AQ212</f>
        <v>0</v>
      </c>
      <c r="K1555" s="95"/>
      <c r="L1555" s="95"/>
      <c r="M1555" s="128">
        <f t="shared" si="212"/>
        <v>0</v>
      </c>
      <c r="N1555" s="95">
        <f t="shared" si="213"/>
        <v>0</v>
      </c>
      <c r="O1555" s="158">
        <f t="shared" si="217"/>
        <v>0</v>
      </c>
      <c r="P1555" s="159">
        <f t="shared" si="218"/>
        <v>0</v>
      </c>
    </row>
    <row r="1556" spans="1:16" ht="47.25" hidden="1" outlineLevel="1" x14ac:dyDescent="0.25">
      <c r="A1556" s="99" t="str">
        <f t="shared" si="214"/>
        <v>HO
DPR 5.3b</v>
      </c>
      <c r="B1556" s="100" t="str">
        <f t="shared" si="214"/>
        <v>CSTPS (U-5/6/7, 500 MW, 11Nos)</v>
      </c>
      <c r="C1556" s="99" t="str">
        <f t="shared" si="214"/>
        <v>MERC/TECH 1/CAPEX/20142015/01218</v>
      </c>
      <c r="D1556" s="103">
        <f t="shared" si="214"/>
        <v>41968</v>
      </c>
      <c r="E1556" s="28">
        <f t="shared" si="214"/>
        <v>11.25</v>
      </c>
      <c r="F1556" s="95">
        <f t="shared" si="215"/>
        <v>5.7542039999999997</v>
      </c>
      <c r="G1556" s="95">
        <f t="shared" si="216"/>
        <v>5.7542039999999997</v>
      </c>
      <c r="H1556" s="95">
        <f t="shared" si="211"/>
        <v>0</v>
      </c>
      <c r="I1556" s="94">
        <f>'F4.2'!W213</f>
        <v>0</v>
      </c>
      <c r="J1556" s="94">
        <f>'F4.2'!AQ213</f>
        <v>0</v>
      </c>
      <c r="K1556" s="95"/>
      <c r="L1556" s="95"/>
      <c r="M1556" s="128">
        <f t="shared" si="212"/>
        <v>0</v>
      </c>
      <c r="N1556" s="95">
        <f t="shared" si="213"/>
        <v>0</v>
      </c>
      <c r="O1556" s="158">
        <f t="shared" si="217"/>
        <v>0</v>
      </c>
      <c r="P1556" s="159">
        <f t="shared" si="218"/>
        <v>0</v>
      </c>
    </row>
    <row r="1557" spans="1:16" ht="47.25" hidden="1" outlineLevel="1" x14ac:dyDescent="0.25">
      <c r="A1557" s="106" t="str">
        <f t="shared" si="214"/>
        <v>HO
DPR 6</v>
      </c>
      <c r="B1557" s="107" t="str">
        <f t="shared" si="214"/>
        <v>Supply, Installation, Commissioning and Operation &amp; Maintenance Services of Continuous Ambient Air Quality Monitoring Stations (CAAQMS) at various TPS</v>
      </c>
      <c r="C1557" s="106" t="str">
        <f t="shared" si="214"/>
        <v>MERC/CAPEX/20162017/00423</v>
      </c>
      <c r="D1557" s="147">
        <f t="shared" si="214"/>
        <v>42585</v>
      </c>
      <c r="E1557" s="27">
        <f t="shared" si="214"/>
        <v>1.3257526714285714</v>
      </c>
      <c r="F1557" s="94">
        <f t="shared" si="215"/>
        <v>0</v>
      </c>
      <c r="G1557" s="94">
        <f t="shared" si="216"/>
        <v>0</v>
      </c>
      <c r="H1557" s="94">
        <f t="shared" si="211"/>
        <v>0</v>
      </c>
      <c r="I1557" s="94">
        <f>'F4.2'!W214</f>
        <v>0</v>
      </c>
      <c r="J1557" s="94">
        <f>'F4.2'!AQ214</f>
        <v>0</v>
      </c>
      <c r="K1557" s="94"/>
      <c r="L1557" s="94"/>
      <c r="M1557" s="94">
        <f t="shared" si="212"/>
        <v>0</v>
      </c>
      <c r="N1557" s="94">
        <f t="shared" si="213"/>
        <v>0</v>
      </c>
      <c r="O1557" s="158">
        <f t="shared" si="217"/>
        <v>0</v>
      </c>
      <c r="P1557" s="159">
        <f t="shared" si="218"/>
        <v>0</v>
      </c>
    </row>
    <row r="1558" spans="1:16" ht="31.5" hidden="1" outlineLevel="1" x14ac:dyDescent="0.25">
      <c r="A1558" s="99" t="str">
        <f t="shared" ref="A1558:E1573" si="219">A888</f>
        <v>HO
DPR 6.1</v>
      </c>
      <c r="B1558" s="100" t="str">
        <f t="shared" si="219"/>
        <v>CSTPS (U-1 to 7) ( 1 Nos.)</v>
      </c>
      <c r="C1558" s="99" t="str">
        <f t="shared" si="219"/>
        <v>MERC/CAPEX/20162017/00423</v>
      </c>
      <c r="D1558" s="103">
        <f t="shared" si="219"/>
        <v>42585</v>
      </c>
      <c r="E1558" s="28">
        <f t="shared" si="219"/>
        <v>1.3257526714285714</v>
      </c>
      <c r="F1558" s="95">
        <f t="shared" si="215"/>
        <v>0</v>
      </c>
      <c r="G1558" s="95">
        <f t="shared" si="216"/>
        <v>0</v>
      </c>
      <c r="H1558" s="95">
        <f t="shared" si="211"/>
        <v>0</v>
      </c>
      <c r="I1558" s="94">
        <f>'F4.2'!W215</f>
        <v>0</v>
      </c>
      <c r="J1558" s="94">
        <f>'F4.2'!AQ215</f>
        <v>0</v>
      </c>
      <c r="K1558" s="95"/>
      <c r="L1558" s="95"/>
      <c r="M1558" s="128">
        <f t="shared" si="212"/>
        <v>0</v>
      </c>
      <c r="N1558" s="95">
        <f t="shared" si="213"/>
        <v>0</v>
      </c>
      <c r="O1558" s="158">
        <f t="shared" si="217"/>
        <v>0</v>
      </c>
      <c r="P1558" s="159">
        <f t="shared" si="218"/>
        <v>0</v>
      </c>
    </row>
    <row r="1559" spans="1:16" ht="31.5" hidden="1" outlineLevel="1" x14ac:dyDescent="0.25">
      <c r="A1559" s="292" t="str">
        <f t="shared" si="219"/>
        <v>HO
DPR 7</v>
      </c>
      <c r="B1559" s="119" t="str">
        <f t="shared" si="219"/>
        <v>Installation of Real Time Online Coal-Ash Analyzer at various TPS</v>
      </c>
      <c r="C1559" s="106" t="str">
        <f t="shared" si="219"/>
        <v>MERC/CAPEX/20162017/00774</v>
      </c>
      <c r="D1559" s="147">
        <f t="shared" si="219"/>
        <v>42643</v>
      </c>
      <c r="E1559" s="27">
        <f t="shared" si="219"/>
        <v>7.0965999999999996</v>
      </c>
      <c r="F1559" s="94">
        <f t="shared" si="215"/>
        <v>0</v>
      </c>
      <c r="G1559" s="94">
        <f t="shared" si="216"/>
        <v>0</v>
      </c>
      <c r="H1559" s="94">
        <f t="shared" si="211"/>
        <v>0</v>
      </c>
      <c r="I1559" s="94">
        <f>'F4.2'!W216</f>
        <v>0</v>
      </c>
      <c r="J1559" s="94">
        <f>'F4.2'!AQ216</f>
        <v>0</v>
      </c>
      <c r="K1559" s="94"/>
      <c r="L1559" s="94"/>
      <c r="M1559" s="94">
        <f t="shared" si="212"/>
        <v>0</v>
      </c>
      <c r="N1559" s="94">
        <f t="shared" si="213"/>
        <v>0</v>
      </c>
      <c r="O1559" s="158">
        <f t="shared" si="217"/>
        <v>0</v>
      </c>
      <c r="P1559" s="159">
        <f t="shared" si="218"/>
        <v>0</v>
      </c>
    </row>
    <row r="1560" spans="1:16" ht="31.5" hidden="1" outlineLevel="1" x14ac:dyDescent="0.25">
      <c r="A1560" s="266" t="str">
        <f t="shared" si="219"/>
        <v>HO
DPR 7.1</v>
      </c>
      <c r="B1560" s="65" t="str">
        <f t="shared" si="219"/>
        <v>Chandrapur STPS</v>
      </c>
      <c r="C1560" s="99" t="str">
        <f t="shared" si="219"/>
        <v>MERC/CAPEX/20162017/00774</v>
      </c>
      <c r="D1560" s="103">
        <f t="shared" si="219"/>
        <v>42643</v>
      </c>
      <c r="E1560" s="28">
        <f t="shared" si="219"/>
        <v>7.0965999999999996</v>
      </c>
      <c r="F1560" s="95">
        <f t="shared" si="215"/>
        <v>0</v>
      </c>
      <c r="G1560" s="95">
        <f t="shared" si="216"/>
        <v>0</v>
      </c>
      <c r="H1560" s="95">
        <f t="shared" si="211"/>
        <v>0</v>
      </c>
      <c r="I1560" s="94">
        <f>'F4.2'!W217</f>
        <v>0</v>
      </c>
      <c r="J1560" s="94">
        <f>'F4.2'!AQ217</f>
        <v>0</v>
      </c>
      <c r="K1560" s="95"/>
      <c r="L1560" s="95"/>
      <c r="M1560" s="128">
        <f t="shared" si="212"/>
        <v>0</v>
      </c>
      <c r="N1560" s="95">
        <f t="shared" si="213"/>
        <v>0</v>
      </c>
      <c r="O1560" s="158">
        <f t="shared" si="217"/>
        <v>0</v>
      </c>
      <c r="P1560" s="159">
        <f t="shared" si="218"/>
        <v>0</v>
      </c>
    </row>
    <row r="1561" spans="1:16" ht="31.5" hidden="1" outlineLevel="1" x14ac:dyDescent="0.25">
      <c r="A1561" s="238" t="str">
        <f t="shared" si="219"/>
        <v>HO
DPR 8</v>
      </c>
      <c r="B1561" s="239" t="str">
        <f t="shared" si="219"/>
        <v>Replacement of Fire Tenders at Various Power Stations of Mahagenco</v>
      </c>
      <c r="C1561" s="106" t="str">
        <f t="shared" si="219"/>
        <v>MERC/CAPEX/20172018/4653</v>
      </c>
      <c r="D1561" s="147">
        <f t="shared" si="219"/>
        <v>43052</v>
      </c>
      <c r="E1561" s="27">
        <f t="shared" si="219"/>
        <v>4.1500000000000004</v>
      </c>
      <c r="F1561" s="94">
        <f t="shared" si="215"/>
        <v>0</v>
      </c>
      <c r="G1561" s="94">
        <f t="shared" si="216"/>
        <v>0</v>
      </c>
      <c r="H1561" s="94">
        <f t="shared" si="211"/>
        <v>0</v>
      </c>
      <c r="I1561" s="94">
        <f>'F4.2'!W218</f>
        <v>0</v>
      </c>
      <c r="J1561" s="94">
        <f>'F4.2'!AQ218</f>
        <v>0</v>
      </c>
      <c r="K1561" s="94"/>
      <c r="L1561" s="94"/>
      <c r="M1561" s="94">
        <f t="shared" si="212"/>
        <v>0</v>
      </c>
      <c r="N1561" s="94">
        <f t="shared" si="213"/>
        <v>0</v>
      </c>
      <c r="O1561" s="158">
        <f t="shared" si="217"/>
        <v>0</v>
      </c>
      <c r="P1561" s="159">
        <f t="shared" si="218"/>
        <v>0</v>
      </c>
    </row>
    <row r="1562" spans="1:16" ht="31.5" hidden="1" outlineLevel="1" x14ac:dyDescent="0.25">
      <c r="A1562" s="252" t="str">
        <f t="shared" si="219"/>
        <v>HO
DPR 8.1</v>
      </c>
      <c r="B1562" s="253" t="str">
        <f t="shared" si="219"/>
        <v>Advance Multipurpose Fire Tender for CSTPS</v>
      </c>
      <c r="C1562" s="99" t="str">
        <f t="shared" si="219"/>
        <v>MERC/CAPEX/20172018/4653</v>
      </c>
      <c r="D1562" s="103">
        <f t="shared" si="219"/>
        <v>43052</v>
      </c>
      <c r="E1562" s="28">
        <f t="shared" si="219"/>
        <v>2.9</v>
      </c>
      <c r="F1562" s="95">
        <f t="shared" si="215"/>
        <v>0.26772339999999994</v>
      </c>
      <c r="G1562" s="95">
        <f t="shared" si="216"/>
        <v>0.2677234</v>
      </c>
      <c r="H1562" s="95">
        <f t="shared" si="211"/>
        <v>0</v>
      </c>
      <c r="I1562" s="94">
        <f>'F4.2'!W219</f>
        <v>0</v>
      </c>
      <c r="J1562" s="94">
        <f>'F4.2'!AQ219</f>
        <v>0</v>
      </c>
      <c r="K1562" s="95"/>
      <c r="L1562" s="95"/>
      <c r="M1562" s="128">
        <f t="shared" si="212"/>
        <v>0</v>
      </c>
      <c r="N1562" s="95">
        <f t="shared" si="213"/>
        <v>0</v>
      </c>
      <c r="O1562" s="158">
        <f t="shared" si="217"/>
        <v>0</v>
      </c>
      <c r="P1562" s="159">
        <f t="shared" si="218"/>
        <v>0</v>
      </c>
    </row>
    <row r="1563" spans="1:16" ht="31.5" hidden="1" outlineLevel="1" x14ac:dyDescent="0.25">
      <c r="A1563" s="252" t="str">
        <f t="shared" si="219"/>
        <v>HO
DPR 8.2</v>
      </c>
      <c r="B1563" s="253" t="str">
        <f t="shared" si="219"/>
        <v>Normal Multipurpose Fire Tender for CSTPS</v>
      </c>
      <c r="C1563" s="99" t="str">
        <f t="shared" si="219"/>
        <v>MERC/CAPEX/20172018/4653</v>
      </c>
      <c r="D1563" s="103">
        <f t="shared" si="219"/>
        <v>43052</v>
      </c>
      <c r="E1563" s="28">
        <f t="shared" si="219"/>
        <v>1.25</v>
      </c>
      <c r="F1563" s="95">
        <f t="shared" si="215"/>
        <v>2.1846524010000001</v>
      </c>
      <c r="G1563" s="95">
        <f t="shared" si="216"/>
        <v>2.1846524010000001</v>
      </c>
      <c r="H1563" s="95">
        <f t="shared" si="211"/>
        <v>0</v>
      </c>
      <c r="I1563" s="94">
        <f>'F4.2'!W220</f>
        <v>0</v>
      </c>
      <c r="J1563" s="94">
        <f>'F4.2'!AQ220</f>
        <v>0</v>
      </c>
      <c r="K1563" s="95"/>
      <c r="L1563" s="95"/>
      <c r="M1563" s="128">
        <f t="shared" si="212"/>
        <v>0</v>
      </c>
      <c r="N1563" s="95">
        <f t="shared" si="213"/>
        <v>0</v>
      </c>
      <c r="O1563" s="158">
        <f t="shared" si="217"/>
        <v>0</v>
      </c>
      <c r="P1563" s="159">
        <f t="shared" si="218"/>
        <v>0</v>
      </c>
    </row>
    <row r="1564" spans="1:16" ht="15.75" hidden="1" outlineLevel="1" x14ac:dyDescent="0.25">
      <c r="A1564" s="252">
        <f t="shared" si="219"/>
        <v>0</v>
      </c>
      <c r="B1564" s="253" t="str">
        <f t="shared" si="219"/>
        <v>IDC</v>
      </c>
      <c r="C1564" s="99" t="str">
        <f t="shared" si="219"/>
        <v>MERC/CAPEX/20172018/4653</v>
      </c>
      <c r="D1564" s="103">
        <f t="shared" si="219"/>
        <v>43052</v>
      </c>
      <c r="E1564" s="28">
        <f t="shared" si="219"/>
        <v>0</v>
      </c>
      <c r="F1564" s="95">
        <f t="shared" si="215"/>
        <v>0</v>
      </c>
      <c r="G1564" s="95">
        <f t="shared" si="216"/>
        <v>0</v>
      </c>
      <c r="H1564" s="95">
        <f t="shared" si="211"/>
        <v>0</v>
      </c>
      <c r="I1564" s="94">
        <f>'F4.2'!W221</f>
        <v>0</v>
      </c>
      <c r="J1564" s="94">
        <f>'F4.2'!AQ221</f>
        <v>0</v>
      </c>
      <c r="K1564" s="95"/>
      <c r="L1564" s="95"/>
      <c r="M1564" s="128">
        <f t="shared" si="212"/>
        <v>0</v>
      </c>
      <c r="N1564" s="95">
        <f t="shared" si="213"/>
        <v>0</v>
      </c>
      <c r="O1564" s="158">
        <f t="shared" si="217"/>
        <v>0</v>
      </c>
      <c r="P1564" s="159">
        <f t="shared" si="218"/>
        <v>0</v>
      </c>
    </row>
    <row r="1565" spans="1:16" ht="31.5" hidden="1" outlineLevel="1" x14ac:dyDescent="0.25">
      <c r="A1565" s="238" t="str">
        <f t="shared" si="219"/>
        <v>HO
DPR 10</v>
      </c>
      <c r="B1565" s="239" t="str">
        <f t="shared" si="219"/>
        <v>Implementation of IB recommendations- Civil works at various TPS of Mahagenco</v>
      </c>
      <c r="C1565" s="25" t="str">
        <f t="shared" si="219"/>
        <v>MERC/CAPEX/20172018/0177</v>
      </c>
      <c r="D1565" s="139">
        <f t="shared" si="219"/>
        <v>43137</v>
      </c>
      <c r="E1565" s="27">
        <f t="shared" si="219"/>
        <v>9.0741999999999994</v>
      </c>
      <c r="F1565" s="94">
        <f t="shared" si="215"/>
        <v>0</v>
      </c>
      <c r="G1565" s="94">
        <f t="shared" si="216"/>
        <v>0</v>
      </c>
      <c r="H1565" s="94">
        <f t="shared" si="211"/>
        <v>0</v>
      </c>
      <c r="I1565" s="94">
        <f>'F4.2'!W222</f>
        <v>0</v>
      </c>
      <c r="J1565" s="94">
        <f>'F4.2'!AQ222</f>
        <v>0</v>
      </c>
      <c r="K1565" s="94"/>
      <c r="L1565" s="94"/>
      <c r="M1565" s="94">
        <f t="shared" si="212"/>
        <v>0</v>
      </c>
      <c r="N1565" s="94">
        <f t="shared" si="213"/>
        <v>0</v>
      </c>
      <c r="O1565" s="158">
        <f t="shared" si="217"/>
        <v>0</v>
      </c>
      <c r="P1565" s="159">
        <f t="shared" si="218"/>
        <v>0</v>
      </c>
    </row>
    <row r="1566" spans="1:16" ht="47.25" hidden="1" outlineLevel="1" x14ac:dyDescent="0.25">
      <c r="A1566" s="252" t="str">
        <f t="shared" si="219"/>
        <v>HO
DPR 10.1</v>
      </c>
      <c r="B1566" s="253" t="str">
        <f t="shared" si="219"/>
        <v>CSTPS Chandrapur</v>
      </c>
      <c r="C1566" s="29" t="str">
        <f t="shared" si="219"/>
        <v>MERC/CAPEX/20172018/0177</v>
      </c>
      <c r="D1566" s="68">
        <f t="shared" si="219"/>
        <v>43137</v>
      </c>
      <c r="E1566" s="28">
        <f t="shared" si="219"/>
        <v>9.0741999999999994</v>
      </c>
      <c r="F1566" s="95">
        <f t="shared" si="215"/>
        <v>9.6122519690000008</v>
      </c>
      <c r="G1566" s="95">
        <f t="shared" si="216"/>
        <v>9.6122519690000008</v>
      </c>
      <c r="H1566" s="95">
        <f t="shared" si="211"/>
        <v>0</v>
      </c>
      <c r="I1566" s="94">
        <f>'F4.2'!W223</f>
        <v>0</v>
      </c>
      <c r="J1566" s="94">
        <f>'F4.2'!AQ223</f>
        <v>0</v>
      </c>
      <c r="K1566" s="95"/>
      <c r="L1566" s="95"/>
      <c r="M1566" s="128">
        <f t="shared" si="212"/>
        <v>0</v>
      </c>
      <c r="N1566" s="95">
        <f t="shared" si="213"/>
        <v>0</v>
      </c>
      <c r="O1566" s="158">
        <f t="shared" si="217"/>
        <v>0</v>
      </c>
      <c r="P1566" s="159">
        <f t="shared" si="218"/>
        <v>0</v>
      </c>
    </row>
    <row r="1567" spans="1:16" ht="47.25" hidden="1" outlineLevel="1" x14ac:dyDescent="0.25">
      <c r="A1567" s="238" t="str">
        <f t="shared" si="219"/>
        <v>HO
DPR 15</v>
      </c>
      <c r="B1567" s="239" t="str">
        <f t="shared" si="219"/>
        <v>Procurement &amp; Replacement of Complete Sets of Air Pre-heater Baskets at Nashik, Parli &amp; Chandrapur TPS of Mahagenco</v>
      </c>
      <c r="C1567" s="106" t="str">
        <f t="shared" si="219"/>
        <v>MERC/CAPEX/2019-2020/643</v>
      </c>
      <c r="D1567" s="147">
        <f t="shared" si="219"/>
        <v>43703</v>
      </c>
      <c r="E1567" s="27">
        <f t="shared" si="219"/>
        <v>11.13</v>
      </c>
      <c r="F1567" s="94">
        <f t="shared" si="215"/>
        <v>0</v>
      </c>
      <c r="G1567" s="94">
        <f t="shared" si="216"/>
        <v>0</v>
      </c>
      <c r="H1567" s="94">
        <f t="shared" si="211"/>
        <v>0</v>
      </c>
      <c r="I1567" s="94">
        <f>'F4.2'!W224</f>
        <v>0</v>
      </c>
      <c r="J1567" s="94">
        <f>'F4.2'!AQ224</f>
        <v>0</v>
      </c>
      <c r="K1567" s="94"/>
      <c r="L1567" s="94"/>
      <c r="M1567" s="94">
        <f t="shared" si="212"/>
        <v>0</v>
      </c>
      <c r="N1567" s="94">
        <f t="shared" si="213"/>
        <v>0</v>
      </c>
      <c r="O1567" s="158">
        <f t="shared" si="217"/>
        <v>0</v>
      </c>
      <c r="P1567" s="159">
        <f t="shared" si="218"/>
        <v>0</v>
      </c>
    </row>
    <row r="1568" spans="1:16" ht="47.25" hidden="1" outlineLevel="1" x14ac:dyDescent="0.25">
      <c r="A1568" s="252" t="str">
        <f t="shared" si="219"/>
        <v>HO
DPR 15.2</v>
      </c>
      <c r="B1568" s="253" t="str">
        <f t="shared" si="219"/>
        <v>Procurement of Complete set of assembly of baskets for air preheater of type tri-sector APH in27 VI(T) 80”CSTPS unit No-4 (210MW). (2 Sets Per Unit)</v>
      </c>
      <c r="C1568" s="99" t="str">
        <f t="shared" si="219"/>
        <v>MERC/CAPEX/2019-2020/643</v>
      </c>
      <c r="D1568" s="103">
        <f t="shared" si="219"/>
        <v>43703</v>
      </c>
      <c r="E1568" s="28">
        <f t="shared" si="219"/>
        <v>1.73</v>
      </c>
      <c r="F1568" s="95">
        <f t="shared" si="215"/>
        <v>1.6959658</v>
      </c>
      <c r="G1568" s="95">
        <f t="shared" si="216"/>
        <v>1.6959658</v>
      </c>
      <c r="H1568" s="95">
        <f t="shared" si="211"/>
        <v>0</v>
      </c>
      <c r="I1568" s="94">
        <f>'F4.2'!W225</f>
        <v>0</v>
      </c>
      <c r="J1568" s="94">
        <f>'F4.2'!AQ225</f>
        <v>0</v>
      </c>
      <c r="K1568" s="95"/>
      <c r="L1568" s="95"/>
      <c r="M1568" s="128">
        <f t="shared" si="212"/>
        <v>0</v>
      </c>
      <c r="N1568" s="95">
        <f t="shared" si="213"/>
        <v>0</v>
      </c>
      <c r="O1568" s="158">
        <f t="shared" si="217"/>
        <v>0</v>
      </c>
      <c r="P1568" s="159">
        <f t="shared" si="218"/>
        <v>0</v>
      </c>
    </row>
    <row r="1569" spans="1:16" ht="63" hidden="1" outlineLevel="1" x14ac:dyDescent="0.25">
      <c r="A1569" s="252" t="str">
        <f t="shared" si="219"/>
        <v>HO
DPR 15.4</v>
      </c>
      <c r="B1569" s="253" t="str">
        <f t="shared" si="219"/>
        <v>Procurement of Complete set of assembly of baskets for air preheater of type bi-sector APH “BI-SECTOR 27VI 1250(1400)”in CSTPS unit no. 5 &amp; 6 (500MW). (4 Sets Per Unit)</v>
      </c>
      <c r="C1569" s="99" t="str">
        <f t="shared" si="219"/>
        <v>MERC/CAPEX/2019-2020/643</v>
      </c>
      <c r="D1569" s="103">
        <f t="shared" si="219"/>
        <v>43703</v>
      </c>
      <c r="E1569" s="28">
        <f t="shared" si="219"/>
        <v>9.4</v>
      </c>
      <c r="F1569" s="95">
        <f t="shared" si="215"/>
        <v>8.9105042999999995</v>
      </c>
      <c r="G1569" s="95">
        <f t="shared" si="216"/>
        <v>8.9105042999999995</v>
      </c>
      <c r="H1569" s="95">
        <f t="shared" si="211"/>
        <v>0</v>
      </c>
      <c r="I1569" s="94">
        <f>'F4.2'!W226</f>
        <v>0</v>
      </c>
      <c r="J1569" s="94">
        <f>'F4.2'!AQ226</f>
        <v>0</v>
      </c>
      <c r="K1569" s="95"/>
      <c r="L1569" s="95"/>
      <c r="M1569" s="128">
        <f t="shared" si="212"/>
        <v>0</v>
      </c>
      <c r="N1569" s="95">
        <f t="shared" si="213"/>
        <v>0</v>
      </c>
      <c r="O1569" s="158">
        <f t="shared" si="217"/>
        <v>0</v>
      </c>
      <c r="P1569" s="159">
        <f t="shared" si="218"/>
        <v>0</v>
      </c>
    </row>
    <row r="1570" spans="1:16" ht="15.75" hidden="1" outlineLevel="1" x14ac:dyDescent="0.25">
      <c r="A1570" s="252">
        <f t="shared" si="219"/>
        <v>0</v>
      </c>
      <c r="B1570" s="253" t="str">
        <f t="shared" si="219"/>
        <v>IDC</v>
      </c>
      <c r="C1570" s="99" t="str">
        <f t="shared" si="219"/>
        <v>MERC/CAPEX/2019-2020/643</v>
      </c>
      <c r="D1570" s="103">
        <f t="shared" si="219"/>
        <v>43703</v>
      </c>
      <c r="E1570" s="28">
        <f t="shared" si="219"/>
        <v>0</v>
      </c>
      <c r="F1570" s="95">
        <f t="shared" si="215"/>
        <v>0</v>
      </c>
      <c r="G1570" s="95">
        <f t="shared" si="216"/>
        <v>0</v>
      </c>
      <c r="H1570" s="95">
        <f t="shared" si="211"/>
        <v>0</v>
      </c>
      <c r="I1570" s="94">
        <f>'F4.2'!W227</f>
        <v>0</v>
      </c>
      <c r="J1570" s="94">
        <f>'F4.2'!AQ227</f>
        <v>0</v>
      </c>
      <c r="K1570" s="95"/>
      <c r="L1570" s="95"/>
      <c r="M1570" s="128">
        <f t="shared" si="212"/>
        <v>0</v>
      </c>
      <c r="N1570" s="95">
        <f t="shared" si="213"/>
        <v>0</v>
      </c>
      <c r="O1570" s="158">
        <f t="shared" si="217"/>
        <v>0</v>
      </c>
      <c r="P1570" s="159">
        <f t="shared" si="218"/>
        <v>0</v>
      </c>
    </row>
    <row r="1571" spans="1:16" ht="31.5" hidden="1" outlineLevel="1" x14ac:dyDescent="0.25">
      <c r="A1571" s="238" t="str">
        <f t="shared" si="219"/>
        <v>HO
DPR 16</v>
      </c>
      <c r="B1571" s="239" t="str">
        <f t="shared" si="219"/>
        <v>Implementation of Water Flow Monitoring system at Chandrapur STPS &amp; Khaperkheda TPS</v>
      </c>
      <c r="C1571" s="25" t="str">
        <f t="shared" si="219"/>
        <v>MERC/CAPEX/2020-2021/WFH/SBR/37</v>
      </c>
      <c r="D1571" s="139">
        <f t="shared" si="219"/>
        <v>44131</v>
      </c>
      <c r="E1571" s="27">
        <f t="shared" si="219"/>
        <v>3.7552319999999999</v>
      </c>
      <c r="F1571" s="94">
        <f t="shared" si="215"/>
        <v>0</v>
      </c>
      <c r="G1571" s="94">
        <f t="shared" si="216"/>
        <v>0</v>
      </c>
      <c r="H1571" s="94">
        <f t="shared" si="211"/>
        <v>0</v>
      </c>
      <c r="I1571" s="94">
        <f>'F4.2'!W228</f>
        <v>0</v>
      </c>
      <c r="J1571" s="94">
        <f>'F4.2'!AQ228</f>
        <v>0</v>
      </c>
      <c r="K1571" s="94"/>
      <c r="L1571" s="94"/>
      <c r="M1571" s="94">
        <f t="shared" si="212"/>
        <v>0</v>
      </c>
      <c r="N1571" s="94">
        <f t="shared" si="213"/>
        <v>0</v>
      </c>
      <c r="O1571" s="158">
        <f t="shared" si="217"/>
        <v>0</v>
      </c>
      <c r="P1571" s="159">
        <f t="shared" si="218"/>
        <v>0</v>
      </c>
    </row>
    <row r="1572" spans="1:16" ht="47.25" hidden="1" outlineLevel="1" x14ac:dyDescent="0.25">
      <c r="A1572" s="252" t="str">
        <f t="shared" si="219"/>
        <v>HO
DPR 16.1</v>
      </c>
      <c r="B1572" s="253" t="str">
        <f t="shared" si="219"/>
        <v>Electromagnetic Flow meters at various lines &amp; Locations of CSTPS unit-3 to 7</v>
      </c>
      <c r="C1572" s="29" t="str">
        <f t="shared" si="219"/>
        <v>MERC/CAPEX/2020-2021/WFH/SBR/37</v>
      </c>
      <c r="D1572" s="68">
        <f t="shared" si="219"/>
        <v>44131</v>
      </c>
      <c r="E1572" s="28">
        <f t="shared" si="219"/>
        <v>2.912712</v>
      </c>
      <c r="F1572" s="95">
        <f t="shared" si="215"/>
        <v>2.8883319000000003</v>
      </c>
      <c r="G1572" s="95">
        <f t="shared" si="216"/>
        <v>2.8883319000000003</v>
      </c>
      <c r="H1572" s="95">
        <f t="shared" si="211"/>
        <v>0</v>
      </c>
      <c r="I1572" s="94">
        <f>'F4.2'!W229</f>
        <v>0</v>
      </c>
      <c r="J1572" s="94">
        <f>'F4.2'!AQ229</f>
        <v>0</v>
      </c>
      <c r="K1572" s="95"/>
      <c r="L1572" s="95"/>
      <c r="M1572" s="128">
        <f t="shared" si="212"/>
        <v>0</v>
      </c>
      <c r="N1572" s="95">
        <f t="shared" si="213"/>
        <v>0</v>
      </c>
      <c r="O1572" s="158">
        <f t="shared" si="217"/>
        <v>0</v>
      </c>
      <c r="P1572" s="159">
        <f t="shared" si="218"/>
        <v>0</v>
      </c>
    </row>
    <row r="1573" spans="1:16" ht="63" hidden="1" outlineLevel="1" x14ac:dyDescent="0.25">
      <c r="A1573" s="252" t="str">
        <f t="shared" si="219"/>
        <v>HO
DPR 16.2</v>
      </c>
      <c r="B1573" s="253" t="str">
        <f t="shared" si="219"/>
        <v xml:space="preserve">Automation: Centralized SCADA, RTU, MODBUS Cable, Power cable &amp; Operation &amp; Maintenance for 1 Year &amp; mandatory spares
</v>
      </c>
      <c r="C1573" s="29" t="str">
        <f t="shared" si="219"/>
        <v>MERC/CAPEX/2020-2021/WFH/SBR/37</v>
      </c>
      <c r="D1573" s="68">
        <f t="shared" si="219"/>
        <v>44131</v>
      </c>
      <c r="E1573" s="28">
        <f t="shared" si="219"/>
        <v>0.84251999999999994</v>
      </c>
      <c r="F1573" s="95">
        <f t="shared" si="215"/>
        <v>0.84251999999999994</v>
      </c>
      <c r="G1573" s="95">
        <f t="shared" si="216"/>
        <v>0.84251999999999994</v>
      </c>
      <c r="H1573" s="95">
        <f t="shared" si="211"/>
        <v>0</v>
      </c>
      <c r="I1573" s="94">
        <f>'F4.2'!W230</f>
        <v>0</v>
      </c>
      <c r="J1573" s="94">
        <f>'F4.2'!AQ230</f>
        <v>0</v>
      </c>
      <c r="K1573" s="95"/>
      <c r="L1573" s="95"/>
      <c r="M1573" s="128">
        <f t="shared" si="212"/>
        <v>0</v>
      </c>
      <c r="N1573" s="95">
        <f t="shared" si="213"/>
        <v>0</v>
      </c>
      <c r="O1573" s="158">
        <f t="shared" si="217"/>
        <v>0</v>
      </c>
      <c r="P1573" s="159">
        <f t="shared" si="218"/>
        <v>0</v>
      </c>
    </row>
    <row r="1574" spans="1:16" ht="31.5" hidden="1" outlineLevel="1" x14ac:dyDescent="0.25">
      <c r="A1574" s="252">
        <f t="shared" ref="A1574:E1589" si="220">A904</f>
        <v>0</v>
      </c>
      <c r="B1574" s="253" t="str">
        <f t="shared" si="220"/>
        <v>IDC</v>
      </c>
      <c r="C1574" s="99" t="str">
        <f t="shared" si="220"/>
        <v>MERC/CAPEX/2020-2021/WFH/SBR/37</v>
      </c>
      <c r="D1574" s="103">
        <f t="shared" si="220"/>
        <v>44131</v>
      </c>
      <c r="E1574" s="28">
        <f t="shared" si="220"/>
        <v>0</v>
      </c>
      <c r="F1574" s="95">
        <f t="shared" si="215"/>
        <v>0</v>
      </c>
      <c r="G1574" s="95">
        <f t="shared" si="216"/>
        <v>0</v>
      </c>
      <c r="H1574" s="95">
        <f t="shared" si="211"/>
        <v>0</v>
      </c>
      <c r="I1574" s="94">
        <f>'F4.2'!W231</f>
        <v>0</v>
      </c>
      <c r="J1574" s="94">
        <f>'F4.2'!AQ231</f>
        <v>0</v>
      </c>
      <c r="K1574" s="95"/>
      <c r="L1574" s="95"/>
      <c r="M1574" s="128">
        <f t="shared" si="212"/>
        <v>0</v>
      </c>
      <c r="N1574" s="95">
        <f t="shared" si="213"/>
        <v>0</v>
      </c>
      <c r="O1574" s="158">
        <f t="shared" si="217"/>
        <v>0</v>
      </c>
      <c r="P1574" s="159">
        <f t="shared" si="218"/>
        <v>0</v>
      </c>
    </row>
    <row r="1575" spans="1:16" ht="63" hidden="1" outlineLevel="1" x14ac:dyDescent="0.25">
      <c r="A1575" s="238">
        <f t="shared" si="220"/>
        <v>40</v>
      </c>
      <c r="B1575" s="239" t="str">
        <f t="shared" si="220"/>
        <v>Procurement of Condensate Extraction Pump for 500MW Unit-5, 6 &amp; 7 And Supply &amp; Replacement of complete PVC Fills of cell of cooling tower of Unit-7 in ODP-II at CSTPS, Chandrapur</v>
      </c>
      <c r="C1575" s="25" t="str">
        <f t="shared" si="220"/>
        <v>MERC/CAPEX/2021-2022/ WFH/SBR/ 10</v>
      </c>
      <c r="D1575" s="139">
        <f t="shared" si="220"/>
        <v>44357</v>
      </c>
      <c r="E1575" s="27">
        <f t="shared" si="220"/>
        <v>10.89</v>
      </c>
      <c r="F1575" s="94">
        <f t="shared" si="215"/>
        <v>0</v>
      </c>
      <c r="G1575" s="94">
        <f t="shared" si="216"/>
        <v>0</v>
      </c>
      <c r="H1575" s="94">
        <f t="shared" si="211"/>
        <v>0</v>
      </c>
      <c r="I1575" s="94">
        <f>'F4.2'!W232</f>
        <v>0</v>
      </c>
      <c r="J1575" s="94">
        <f>'F4.2'!AQ232</f>
        <v>0</v>
      </c>
      <c r="K1575" s="94"/>
      <c r="L1575" s="94"/>
      <c r="M1575" s="94">
        <f t="shared" si="212"/>
        <v>0</v>
      </c>
      <c r="N1575" s="94">
        <f t="shared" si="213"/>
        <v>0</v>
      </c>
      <c r="O1575" s="158">
        <f t="shared" si="217"/>
        <v>0</v>
      </c>
      <c r="P1575" s="159">
        <f t="shared" si="218"/>
        <v>0</v>
      </c>
    </row>
    <row r="1576" spans="1:16" ht="47.25" hidden="1" outlineLevel="1" x14ac:dyDescent="0.25">
      <c r="A1576" s="252">
        <f t="shared" si="220"/>
        <v>40.1</v>
      </c>
      <c r="B1576" s="253" t="str">
        <f t="shared" si="220"/>
        <v>Procurement of Condensate Extraction
Pump for 500MW Unit-5, 6 &amp; 7, CSTPS,
Chandrapur as insurance spare</v>
      </c>
      <c r="C1576" s="29" t="str">
        <f t="shared" si="220"/>
        <v>MERC/CAPEX/2021-2022/ WFH/SBR/ 10</v>
      </c>
      <c r="D1576" s="68">
        <f t="shared" si="220"/>
        <v>44357</v>
      </c>
      <c r="E1576" s="28">
        <f t="shared" si="220"/>
        <v>6.2</v>
      </c>
      <c r="F1576" s="95">
        <f t="shared" si="215"/>
        <v>6.0121000000000002</v>
      </c>
      <c r="G1576" s="95">
        <f t="shared" si="216"/>
        <v>6.0121000000000002</v>
      </c>
      <c r="H1576" s="95">
        <f t="shared" si="211"/>
        <v>0</v>
      </c>
      <c r="I1576" s="94">
        <f>'F4.2'!W233</f>
        <v>0</v>
      </c>
      <c r="J1576" s="94">
        <f>'F4.2'!AQ233</f>
        <v>0</v>
      </c>
      <c r="K1576" s="95"/>
      <c r="L1576" s="95"/>
      <c r="M1576" s="128">
        <f t="shared" si="212"/>
        <v>0</v>
      </c>
      <c r="N1576" s="95">
        <f t="shared" si="213"/>
        <v>0</v>
      </c>
      <c r="O1576" s="158">
        <f t="shared" si="217"/>
        <v>0</v>
      </c>
      <c r="P1576" s="159">
        <f t="shared" si="218"/>
        <v>0</v>
      </c>
    </row>
    <row r="1577" spans="1:16" ht="47.25" hidden="1" outlineLevel="1" x14ac:dyDescent="0.25">
      <c r="A1577" s="252">
        <f t="shared" si="220"/>
        <v>40.200000000000003</v>
      </c>
      <c r="B1577" s="253" t="str">
        <f t="shared" si="220"/>
        <v>Supply and replacement of complete
PVC Fills of cell of cooling tower in Unit-
7</v>
      </c>
      <c r="C1577" s="29" t="str">
        <f t="shared" si="220"/>
        <v>MERC/CAPEX/2021-2022/ WFH/SBR/ 10</v>
      </c>
      <c r="D1577" s="68">
        <f t="shared" si="220"/>
        <v>44357</v>
      </c>
      <c r="E1577" s="28">
        <f t="shared" si="220"/>
        <v>4.3899999999999997</v>
      </c>
      <c r="F1577" s="95">
        <f t="shared" si="215"/>
        <v>4.3293638999999997</v>
      </c>
      <c r="G1577" s="95">
        <f t="shared" si="216"/>
        <v>4.3293638999999997</v>
      </c>
      <c r="H1577" s="95">
        <f t="shared" si="211"/>
        <v>0</v>
      </c>
      <c r="I1577" s="94">
        <f>'F4.2'!W234</f>
        <v>0</v>
      </c>
      <c r="J1577" s="94">
        <f>'F4.2'!AQ234</f>
        <v>0</v>
      </c>
      <c r="K1577" s="95"/>
      <c r="L1577" s="95"/>
      <c r="M1577" s="128">
        <f t="shared" si="212"/>
        <v>0</v>
      </c>
      <c r="N1577" s="95">
        <f t="shared" si="213"/>
        <v>0</v>
      </c>
      <c r="O1577" s="158">
        <f t="shared" si="217"/>
        <v>0</v>
      </c>
      <c r="P1577" s="159">
        <f t="shared" si="218"/>
        <v>0</v>
      </c>
    </row>
    <row r="1578" spans="1:16" ht="31.5" hidden="1" outlineLevel="1" x14ac:dyDescent="0.25">
      <c r="A1578" s="252">
        <f t="shared" si="220"/>
        <v>0</v>
      </c>
      <c r="B1578" s="253" t="str">
        <f t="shared" si="220"/>
        <v>IDC</v>
      </c>
      <c r="C1578" s="99" t="str">
        <f t="shared" si="220"/>
        <v>MERC/CAPEX/2021-2022/ WFH/SBR/ 10</v>
      </c>
      <c r="D1578" s="103">
        <f t="shared" si="220"/>
        <v>44357</v>
      </c>
      <c r="E1578" s="28">
        <f t="shared" si="220"/>
        <v>0.3</v>
      </c>
      <c r="F1578" s="95">
        <f t="shared" si="215"/>
        <v>0</v>
      </c>
      <c r="G1578" s="95">
        <f t="shared" si="216"/>
        <v>0</v>
      </c>
      <c r="H1578" s="95">
        <f t="shared" si="211"/>
        <v>0</v>
      </c>
      <c r="I1578" s="94">
        <f>'F4.2'!W235</f>
        <v>0</v>
      </c>
      <c r="J1578" s="94">
        <f>'F4.2'!AQ235</f>
        <v>0</v>
      </c>
      <c r="K1578" s="95"/>
      <c r="L1578" s="95"/>
      <c r="M1578" s="128">
        <f t="shared" si="212"/>
        <v>0</v>
      </c>
      <c r="N1578" s="95">
        <f t="shared" si="213"/>
        <v>0</v>
      </c>
      <c r="O1578" s="158">
        <f t="shared" si="217"/>
        <v>0</v>
      </c>
      <c r="P1578" s="159">
        <f t="shared" si="218"/>
        <v>0</v>
      </c>
    </row>
    <row r="1579" spans="1:16" ht="94.5" hidden="1" outlineLevel="1" x14ac:dyDescent="0.25">
      <c r="A1579" s="238">
        <f t="shared" si="220"/>
        <v>41</v>
      </c>
      <c r="B1579" s="239" t="str">
        <f t="shared" si="220"/>
        <v>Supply &amp; Commissioning of Advanced Microprocessor based Fast Bus Transfer panels; Up-gradation of Thyristor based 24V &amp; 220V DC battery chargers by SMPS Microprocessor based Battery Chargers at U-5,6 &amp;7
and Generator Protection scheme at U-7, at CSTPS, Chandrapur</v>
      </c>
      <c r="C1579" s="25" t="str">
        <f t="shared" si="220"/>
        <v>MERC/CAPEX/2022-2023/0321</v>
      </c>
      <c r="D1579" s="139">
        <f t="shared" si="220"/>
        <v>44760</v>
      </c>
      <c r="E1579" s="27">
        <f t="shared" si="220"/>
        <v>14.06</v>
      </c>
      <c r="F1579" s="94">
        <f t="shared" si="215"/>
        <v>0</v>
      </c>
      <c r="G1579" s="94">
        <f t="shared" si="216"/>
        <v>0</v>
      </c>
      <c r="H1579" s="94">
        <f t="shared" si="211"/>
        <v>0</v>
      </c>
      <c r="I1579" s="94">
        <f>'F4.2'!W236</f>
        <v>0</v>
      </c>
      <c r="J1579" s="94">
        <f>'F4.2'!AQ236</f>
        <v>0</v>
      </c>
      <c r="K1579" s="94"/>
      <c r="L1579" s="94"/>
      <c r="M1579" s="94">
        <f t="shared" si="212"/>
        <v>0</v>
      </c>
      <c r="N1579" s="94">
        <f t="shared" si="213"/>
        <v>0</v>
      </c>
      <c r="O1579" s="158">
        <f t="shared" si="217"/>
        <v>0</v>
      </c>
      <c r="P1579" s="159">
        <f t="shared" si="218"/>
        <v>0</v>
      </c>
    </row>
    <row r="1580" spans="1:16" ht="47.25" hidden="1" outlineLevel="1" x14ac:dyDescent="0.25">
      <c r="A1580" s="252">
        <f t="shared" si="220"/>
        <v>41.1</v>
      </c>
      <c r="B1580" s="253" t="str">
        <f t="shared" si="220"/>
        <v>Supply &amp; commissioning of Advanced Microprocessor based Fast Bus Transfer Panels for Unit#5,6,7, Stage-III, CSTPS, Chandrapur.</v>
      </c>
      <c r="C1580" s="29" t="str">
        <f t="shared" si="220"/>
        <v>MERC/CAPEX/2022-2023/0321</v>
      </c>
      <c r="D1580" s="68">
        <f t="shared" si="220"/>
        <v>44760</v>
      </c>
      <c r="E1580" s="28">
        <f t="shared" si="220"/>
        <v>6.08</v>
      </c>
      <c r="F1580" s="95">
        <f t="shared" si="215"/>
        <v>3.607024</v>
      </c>
      <c r="G1580" s="95">
        <f t="shared" si="216"/>
        <v>3.607024</v>
      </c>
      <c r="H1580" s="95">
        <f t="shared" si="211"/>
        <v>0</v>
      </c>
      <c r="I1580" s="94">
        <f>'F4.2'!W237</f>
        <v>2.4700000000000002</v>
      </c>
      <c r="J1580" s="94">
        <f>'F4.2'!AQ237</f>
        <v>2.4700000000000002</v>
      </c>
      <c r="K1580" s="95"/>
      <c r="L1580" s="95"/>
      <c r="M1580" s="128">
        <f t="shared" si="212"/>
        <v>2.4700000000000002</v>
      </c>
      <c r="N1580" s="95">
        <f t="shared" si="213"/>
        <v>0</v>
      </c>
      <c r="O1580" s="158">
        <f t="shared" si="217"/>
        <v>2.4700000000000002</v>
      </c>
      <c r="P1580" s="159">
        <f t="shared" si="218"/>
        <v>0</v>
      </c>
    </row>
    <row r="1581" spans="1:16" ht="47.25" hidden="1" outlineLevel="1" x14ac:dyDescent="0.25">
      <c r="A1581" s="252">
        <f t="shared" si="220"/>
        <v>41.2</v>
      </c>
      <c r="B1581" s="253" t="str">
        <f t="shared" si="220"/>
        <v>Up-gradation of thyristor based 24V &amp; 220V DC Battery Chargers by SMPS Microprocessor based Battery Chargers at Stage-III, CSTPS, Chandrapur.</v>
      </c>
      <c r="C1581" s="29" t="str">
        <f t="shared" si="220"/>
        <v>MERC/CAPEX/2022-2023/0321</v>
      </c>
      <c r="D1581" s="68">
        <f t="shared" si="220"/>
        <v>44760</v>
      </c>
      <c r="E1581" s="28">
        <f t="shared" si="220"/>
        <v>5.28</v>
      </c>
      <c r="F1581" s="95">
        <f t="shared" si="215"/>
        <v>2.7090321999999998</v>
      </c>
      <c r="G1581" s="95">
        <f t="shared" si="216"/>
        <v>2.3456039999999998</v>
      </c>
      <c r="H1581" s="95">
        <f t="shared" si="211"/>
        <v>0.36342819999999998</v>
      </c>
      <c r="I1581" s="94">
        <f>'F4.2'!W238</f>
        <v>0</v>
      </c>
      <c r="J1581" s="94">
        <f>'F4.2'!AQ238</f>
        <v>0.36342819999999998</v>
      </c>
      <c r="K1581" s="95"/>
      <c r="L1581" s="95"/>
      <c r="M1581" s="128">
        <f t="shared" si="212"/>
        <v>0.36342819999999998</v>
      </c>
      <c r="N1581" s="95">
        <f t="shared" si="213"/>
        <v>0</v>
      </c>
      <c r="O1581" s="158">
        <f t="shared" si="217"/>
        <v>0.36342819999999998</v>
      </c>
      <c r="P1581" s="159">
        <f t="shared" si="218"/>
        <v>0</v>
      </c>
    </row>
    <row r="1582" spans="1:16" ht="15.75" hidden="1" outlineLevel="1" x14ac:dyDescent="0.25">
      <c r="A1582" s="252">
        <f t="shared" si="220"/>
        <v>41.3</v>
      </c>
      <c r="B1582" s="253" t="str">
        <f t="shared" si="220"/>
        <v>Generator Protection Scheme U-7</v>
      </c>
      <c r="C1582" s="29" t="str">
        <f t="shared" si="220"/>
        <v>MERC/CAPEX/2022-2023/0321</v>
      </c>
      <c r="D1582" s="68">
        <f t="shared" si="220"/>
        <v>44760</v>
      </c>
      <c r="E1582" s="28">
        <f t="shared" si="220"/>
        <v>1.98</v>
      </c>
      <c r="F1582" s="95">
        <f t="shared" si="215"/>
        <v>1.7286999999999999</v>
      </c>
      <c r="G1582" s="95">
        <f t="shared" si="216"/>
        <v>0</v>
      </c>
      <c r="H1582" s="95">
        <f t="shared" si="211"/>
        <v>1.7286999999999999</v>
      </c>
      <c r="I1582" s="94">
        <f>'F4.2'!W239</f>
        <v>0</v>
      </c>
      <c r="J1582" s="94">
        <f>'F4.2'!AQ239</f>
        <v>0</v>
      </c>
      <c r="K1582" s="95"/>
      <c r="L1582" s="95"/>
      <c r="M1582" s="128">
        <f t="shared" si="212"/>
        <v>0</v>
      </c>
      <c r="N1582" s="95">
        <f t="shared" si="213"/>
        <v>1.7286999999999999</v>
      </c>
      <c r="O1582" s="158">
        <f t="shared" si="217"/>
        <v>0</v>
      </c>
      <c r="P1582" s="159">
        <f t="shared" si="218"/>
        <v>0</v>
      </c>
    </row>
    <row r="1583" spans="1:16" ht="15.75" hidden="1" outlineLevel="1" x14ac:dyDescent="0.25">
      <c r="A1583" s="252">
        <f t="shared" si="220"/>
        <v>0</v>
      </c>
      <c r="B1583" s="253" t="str">
        <f t="shared" si="220"/>
        <v>IDC</v>
      </c>
      <c r="C1583" s="99" t="str">
        <f t="shared" si="220"/>
        <v>MERC/CAPEX/2022-2023/0321</v>
      </c>
      <c r="D1583" s="103">
        <f t="shared" si="220"/>
        <v>44760</v>
      </c>
      <c r="E1583" s="28">
        <f t="shared" si="220"/>
        <v>0.72</v>
      </c>
      <c r="F1583" s="95">
        <f t="shared" si="215"/>
        <v>0</v>
      </c>
      <c r="G1583" s="95">
        <f t="shared" si="216"/>
        <v>0</v>
      </c>
      <c r="H1583" s="95">
        <f t="shared" si="211"/>
        <v>0</v>
      </c>
      <c r="I1583" s="94">
        <f>'F4.2'!W240</f>
        <v>0</v>
      </c>
      <c r="J1583" s="94">
        <f>'F4.2'!AQ240</f>
        <v>0</v>
      </c>
      <c r="K1583" s="95"/>
      <c r="L1583" s="95"/>
      <c r="M1583" s="128">
        <f t="shared" si="212"/>
        <v>0</v>
      </c>
      <c r="N1583" s="95">
        <f t="shared" si="213"/>
        <v>0</v>
      </c>
      <c r="O1583" s="158">
        <f t="shared" si="217"/>
        <v>0</v>
      </c>
      <c r="P1583" s="159">
        <f t="shared" si="218"/>
        <v>0</v>
      </c>
    </row>
    <row r="1584" spans="1:16" ht="31.5" hidden="1" outlineLevel="1" x14ac:dyDescent="0.25">
      <c r="A1584" s="238">
        <f t="shared" si="220"/>
        <v>42</v>
      </c>
      <c r="B1584" s="239" t="str">
        <f t="shared" si="220"/>
        <v>ESP Upgradation of 5 Nos. of 210/500MW Units at Khaperkheda, Koradi &amp; Chandrapur TPS</v>
      </c>
      <c r="C1584" s="25" t="str">
        <f t="shared" si="220"/>
        <v>MERC/CAPEX/2022-2023/MSPGCL/0453</v>
      </c>
      <c r="D1584" s="139">
        <f t="shared" si="220"/>
        <v>44833</v>
      </c>
      <c r="E1584" s="27">
        <f t="shared" si="220"/>
        <v>219.44</v>
      </c>
      <c r="F1584" s="94">
        <f t="shared" si="215"/>
        <v>0</v>
      </c>
      <c r="G1584" s="94">
        <f t="shared" si="216"/>
        <v>0</v>
      </c>
      <c r="H1584" s="94">
        <f t="shared" si="211"/>
        <v>0</v>
      </c>
      <c r="I1584" s="94">
        <f>'F4.2'!W241</f>
        <v>0</v>
      </c>
      <c r="J1584" s="94">
        <f>'F4.2'!AQ241</f>
        <v>0</v>
      </c>
      <c r="K1584" s="94"/>
      <c r="L1584" s="94"/>
      <c r="M1584" s="94">
        <f t="shared" si="212"/>
        <v>0</v>
      </c>
      <c r="N1584" s="94">
        <f t="shared" si="213"/>
        <v>0</v>
      </c>
      <c r="O1584" s="158">
        <f t="shared" si="217"/>
        <v>0</v>
      </c>
      <c r="P1584" s="159">
        <f t="shared" si="218"/>
        <v>0</v>
      </c>
    </row>
    <row r="1585" spans="1:16" ht="31.5" hidden="1" outlineLevel="1" x14ac:dyDescent="0.25">
      <c r="A1585" s="252">
        <f t="shared" si="220"/>
        <v>42.1</v>
      </c>
      <c r="B1585" s="253" t="str">
        <f t="shared" si="220"/>
        <v>ESP Upgradation at Unit # 5 &amp; 6, Chandrapur TPS</v>
      </c>
      <c r="C1585" s="29" t="str">
        <f t="shared" si="220"/>
        <v>MERC/CAPEX/2022-2023/MSPGCL/0453</v>
      </c>
      <c r="D1585" s="68">
        <f t="shared" si="220"/>
        <v>44833</v>
      </c>
      <c r="E1585" s="28">
        <f t="shared" si="220"/>
        <v>207.46</v>
      </c>
      <c r="F1585" s="95">
        <f t="shared" si="215"/>
        <v>0</v>
      </c>
      <c r="G1585" s="95">
        <f t="shared" si="216"/>
        <v>0</v>
      </c>
      <c r="H1585" s="95">
        <f t="shared" si="211"/>
        <v>0</v>
      </c>
      <c r="I1585" s="94">
        <f>'F4.2'!W242</f>
        <v>116.38</v>
      </c>
      <c r="J1585" s="94">
        <f>'F4.2'!AQ242</f>
        <v>116.38</v>
      </c>
      <c r="K1585" s="95"/>
      <c r="L1585" s="95"/>
      <c r="M1585" s="128">
        <f t="shared" si="212"/>
        <v>116.38</v>
      </c>
      <c r="N1585" s="95">
        <f t="shared" si="213"/>
        <v>0</v>
      </c>
      <c r="O1585" s="158">
        <f t="shared" si="217"/>
        <v>116.38</v>
      </c>
      <c r="P1585" s="159">
        <f t="shared" si="218"/>
        <v>0</v>
      </c>
    </row>
    <row r="1586" spans="1:16" ht="31.5" hidden="1" outlineLevel="1" x14ac:dyDescent="0.25">
      <c r="A1586" s="252">
        <f t="shared" si="220"/>
        <v>0</v>
      </c>
      <c r="B1586" s="253" t="str">
        <f t="shared" si="220"/>
        <v>IDC</v>
      </c>
      <c r="C1586" s="99" t="str">
        <f t="shared" si="220"/>
        <v>MERC/CAPEX/2022-2023/MSPGCL/0453</v>
      </c>
      <c r="D1586" s="103">
        <f t="shared" si="220"/>
        <v>44833</v>
      </c>
      <c r="E1586" s="28">
        <f t="shared" si="220"/>
        <v>11.98</v>
      </c>
      <c r="F1586" s="95">
        <f t="shared" si="215"/>
        <v>0</v>
      </c>
      <c r="G1586" s="95">
        <f t="shared" si="216"/>
        <v>0</v>
      </c>
      <c r="H1586" s="95">
        <f t="shared" si="211"/>
        <v>0</v>
      </c>
      <c r="I1586" s="94">
        <f>'F4.2'!W243</f>
        <v>0</v>
      </c>
      <c r="J1586" s="94">
        <f>'F4.2'!AQ243</f>
        <v>0</v>
      </c>
      <c r="K1586" s="95"/>
      <c r="L1586" s="95"/>
      <c r="M1586" s="128">
        <f t="shared" si="212"/>
        <v>0</v>
      </c>
      <c r="N1586" s="95">
        <f t="shared" si="213"/>
        <v>0</v>
      </c>
      <c r="O1586" s="158">
        <f t="shared" si="217"/>
        <v>0</v>
      </c>
      <c r="P1586" s="159">
        <f t="shared" si="218"/>
        <v>0</v>
      </c>
    </row>
    <row r="1587" spans="1:16" ht="31.5" hidden="1" outlineLevel="1" x14ac:dyDescent="0.25">
      <c r="A1587" s="238">
        <f t="shared" si="220"/>
        <v>43</v>
      </c>
      <c r="B1587" s="239" t="str">
        <f t="shared" si="220"/>
        <v>Flue Gas Desulphurization (FGD) System at 10 Nos. of 210 MW Units at Chandrapur, Koradi, Khaperkheda &amp; Nasik TPS</v>
      </c>
      <c r="C1587" s="25" t="str">
        <f t="shared" si="220"/>
        <v>MERC/CAPEX/MSPGCL/2023-2024/0459</v>
      </c>
      <c r="D1587" s="139">
        <f t="shared" si="220"/>
        <v>45174</v>
      </c>
      <c r="E1587" s="27">
        <f t="shared" si="220"/>
        <v>115.34</v>
      </c>
      <c r="F1587" s="94">
        <f t="shared" si="215"/>
        <v>0</v>
      </c>
      <c r="G1587" s="94">
        <f t="shared" si="216"/>
        <v>0</v>
      </c>
      <c r="H1587" s="94">
        <f t="shared" si="211"/>
        <v>0</v>
      </c>
      <c r="I1587" s="94">
        <f>'F4.2'!W244</f>
        <v>0</v>
      </c>
      <c r="J1587" s="94">
        <f>'F4.2'!AQ244</f>
        <v>0</v>
      </c>
      <c r="K1587" s="94"/>
      <c r="L1587" s="94"/>
      <c r="M1587" s="94">
        <f t="shared" si="212"/>
        <v>0</v>
      </c>
      <c r="N1587" s="94">
        <f t="shared" si="213"/>
        <v>0</v>
      </c>
      <c r="O1587" s="158">
        <f t="shared" si="217"/>
        <v>0</v>
      </c>
      <c r="P1587" s="159">
        <f t="shared" si="218"/>
        <v>0</v>
      </c>
    </row>
    <row r="1588" spans="1:16" ht="31.5" hidden="1" outlineLevel="1" x14ac:dyDescent="0.25">
      <c r="A1588" s="252">
        <f t="shared" si="220"/>
        <v>43.1</v>
      </c>
      <c r="B1588" s="253" t="str">
        <f t="shared" si="220"/>
        <v>Flue Gas Desulphurization (FGD) System at Unit 3 &amp; 4, Chandrapur</v>
      </c>
      <c r="C1588" s="29" t="str">
        <f t="shared" si="220"/>
        <v>MERC/CAPEX/MSPGCL/2023-2024/0459</v>
      </c>
      <c r="D1588" s="68">
        <f t="shared" si="220"/>
        <v>45174</v>
      </c>
      <c r="E1588" s="28">
        <f t="shared" si="220"/>
        <v>109.4</v>
      </c>
      <c r="F1588" s="95">
        <f t="shared" si="215"/>
        <v>0</v>
      </c>
      <c r="G1588" s="95">
        <f t="shared" si="216"/>
        <v>19.22</v>
      </c>
      <c r="H1588" s="95">
        <f t="shared" si="211"/>
        <v>-19.22</v>
      </c>
      <c r="I1588" s="94" t="e">
        <f>'F4.2'!#REF!</f>
        <v>#REF!</v>
      </c>
      <c r="J1588" s="94">
        <f>'F4.2'!AR245</f>
        <v>108.94</v>
      </c>
      <c r="K1588" s="95"/>
      <c r="L1588" s="95"/>
      <c r="M1588" s="128">
        <f t="shared" si="212"/>
        <v>108.94</v>
      </c>
      <c r="N1588" s="95" t="e">
        <f t="shared" si="213"/>
        <v>#REF!</v>
      </c>
      <c r="O1588" s="158">
        <f t="shared" si="217"/>
        <v>90.18</v>
      </c>
      <c r="P1588" s="159">
        <f t="shared" si="218"/>
        <v>18.759999999999991</v>
      </c>
    </row>
    <row r="1589" spans="1:16" ht="31.5" hidden="1" outlineLevel="1" x14ac:dyDescent="0.25">
      <c r="A1589" s="252">
        <f t="shared" si="220"/>
        <v>0</v>
      </c>
      <c r="B1589" s="253" t="str">
        <f t="shared" si="220"/>
        <v>IDC</v>
      </c>
      <c r="C1589" s="29" t="str">
        <f t="shared" si="220"/>
        <v>MERC/CAPEX/MSPGCL/2023-2024/0459</v>
      </c>
      <c r="D1589" s="68">
        <f t="shared" si="220"/>
        <v>45174</v>
      </c>
      <c r="E1589" s="28">
        <f t="shared" si="220"/>
        <v>5.94</v>
      </c>
      <c r="F1589" s="95">
        <f t="shared" si="215"/>
        <v>0</v>
      </c>
      <c r="G1589" s="95">
        <f t="shared" si="216"/>
        <v>0</v>
      </c>
      <c r="H1589" s="95">
        <f t="shared" si="211"/>
        <v>0</v>
      </c>
      <c r="I1589" s="94">
        <f>'F4.2'!W246</f>
        <v>0</v>
      </c>
      <c r="J1589" s="94">
        <f>'F4.2'!AQ246</f>
        <v>0</v>
      </c>
      <c r="K1589" s="95"/>
      <c r="L1589" s="95"/>
      <c r="M1589" s="128">
        <f t="shared" si="212"/>
        <v>0</v>
      </c>
      <c r="N1589" s="95">
        <f t="shared" si="213"/>
        <v>0</v>
      </c>
      <c r="O1589" s="158">
        <f t="shared" si="217"/>
        <v>0</v>
      </c>
      <c r="P1589" s="159">
        <f t="shared" si="218"/>
        <v>0</v>
      </c>
    </row>
    <row r="1590" spans="1:16" ht="78.75" hidden="1" outlineLevel="1" x14ac:dyDescent="0.25">
      <c r="A1590" s="238">
        <f t="shared" ref="A1590:E1605" si="221">A920</f>
        <v>44</v>
      </c>
      <c r="B1590" s="239" t="str">
        <f t="shared" si="221"/>
        <v>Design, Engineering, Manufacturing, Transportation to CSTPS site, unloading, Erection, Testing &amp; Commissioning of 3 nos. of new 200MVA. 21/400/√3KV, Single phase Generator Transformers, BHEL make for 3 X 500 MW Unit#5,6&amp;7 500MW Stage-III CSTPS, Chandrapur</v>
      </c>
      <c r="C1590" s="25" t="str">
        <f t="shared" si="221"/>
        <v>MERC/CAPEX/2022-2023/0409</v>
      </c>
      <c r="D1590" s="139">
        <f t="shared" si="221"/>
        <v>44806</v>
      </c>
      <c r="E1590" s="27">
        <f t="shared" si="221"/>
        <v>33.268000000000001</v>
      </c>
      <c r="F1590" s="94">
        <f t="shared" si="215"/>
        <v>0</v>
      </c>
      <c r="G1590" s="94">
        <f t="shared" si="216"/>
        <v>0</v>
      </c>
      <c r="H1590" s="94">
        <f t="shared" si="211"/>
        <v>0</v>
      </c>
      <c r="I1590" s="94">
        <f>'F4.2'!W247</f>
        <v>0</v>
      </c>
      <c r="J1590" s="94">
        <f>'F4.2'!AQ247</f>
        <v>0</v>
      </c>
      <c r="K1590" s="94"/>
      <c r="L1590" s="94"/>
      <c r="M1590" s="94">
        <f t="shared" si="212"/>
        <v>0</v>
      </c>
      <c r="N1590" s="94">
        <f t="shared" si="213"/>
        <v>0</v>
      </c>
      <c r="O1590" s="158">
        <f t="shared" si="217"/>
        <v>0</v>
      </c>
      <c r="P1590" s="159">
        <f t="shared" si="218"/>
        <v>0</v>
      </c>
    </row>
    <row r="1591" spans="1:16" ht="94.5" hidden="1" outlineLevel="1" x14ac:dyDescent="0.25">
      <c r="A1591" s="252">
        <f t="shared" si="221"/>
        <v>44.1</v>
      </c>
      <c r="B1591" s="253" t="str">
        <f t="shared" si="221"/>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1591" s="29" t="str">
        <f t="shared" si="221"/>
        <v>MERC/CAPEX/2022-2023/0409</v>
      </c>
      <c r="D1591" s="68">
        <f t="shared" si="221"/>
        <v>44806</v>
      </c>
      <c r="E1591" s="28">
        <f t="shared" si="221"/>
        <v>32.567999999999998</v>
      </c>
      <c r="F1591" s="95">
        <f t="shared" si="215"/>
        <v>0</v>
      </c>
      <c r="G1591" s="95">
        <f t="shared" si="216"/>
        <v>0</v>
      </c>
      <c r="H1591" s="95">
        <f t="shared" si="211"/>
        <v>0</v>
      </c>
      <c r="I1591" s="94">
        <f>'F4.2'!W248</f>
        <v>39</v>
      </c>
      <c r="J1591" s="94">
        <f>'F4.2'!AQ248</f>
        <v>39</v>
      </c>
      <c r="K1591" s="95"/>
      <c r="L1591" s="95"/>
      <c r="M1591" s="128">
        <f t="shared" si="212"/>
        <v>39</v>
      </c>
      <c r="N1591" s="95">
        <f t="shared" si="213"/>
        <v>0</v>
      </c>
      <c r="O1591" s="158">
        <f t="shared" si="217"/>
        <v>32.567999999999998</v>
      </c>
      <c r="P1591" s="159">
        <f t="shared" si="218"/>
        <v>6.4320000000000022</v>
      </c>
    </row>
    <row r="1592" spans="1:16" ht="15.75" hidden="1" outlineLevel="1" x14ac:dyDescent="0.25">
      <c r="A1592" s="252">
        <f t="shared" si="221"/>
        <v>0</v>
      </c>
      <c r="B1592" s="253" t="str">
        <f t="shared" si="221"/>
        <v>IDC</v>
      </c>
      <c r="C1592" s="99" t="str">
        <f t="shared" si="221"/>
        <v>MERC/CAPEX/2022-2023/0409</v>
      </c>
      <c r="D1592" s="103">
        <f t="shared" si="221"/>
        <v>44806</v>
      </c>
      <c r="E1592" s="28">
        <f t="shared" si="221"/>
        <v>0.7</v>
      </c>
      <c r="F1592" s="95">
        <f t="shared" si="215"/>
        <v>0</v>
      </c>
      <c r="G1592" s="95">
        <f t="shared" si="216"/>
        <v>0</v>
      </c>
      <c r="H1592" s="95">
        <f t="shared" si="211"/>
        <v>0</v>
      </c>
      <c r="I1592" s="94">
        <f>'F4.2'!W249</f>
        <v>0</v>
      </c>
      <c r="J1592" s="94">
        <f>'F4.2'!AQ249</f>
        <v>0</v>
      </c>
      <c r="K1592" s="95"/>
      <c r="L1592" s="95"/>
      <c r="M1592" s="128">
        <f t="shared" si="212"/>
        <v>0</v>
      </c>
      <c r="N1592" s="95">
        <f t="shared" si="213"/>
        <v>0</v>
      </c>
      <c r="O1592" s="158">
        <f t="shared" si="217"/>
        <v>0</v>
      </c>
      <c r="P1592" s="159">
        <f t="shared" si="218"/>
        <v>0</v>
      </c>
    </row>
    <row r="1593" spans="1:16" ht="110.25" hidden="1" outlineLevel="1" x14ac:dyDescent="0.25">
      <c r="A1593" s="238">
        <f t="shared" si="221"/>
        <v>45</v>
      </c>
      <c r="B1593" s="239" t="str">
        <f t="shared" si="221"/>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593" s="25" t="str">
        <f t="shared" si="221"/>
        <v>MERC/CAPEX/2022-2023/MSPGCL/0458</v>
      </c>
      <c r="D1593" s="139">
        <f t="shared" si="221"/>
        <v>45174</v>
      </c>
      <c r="E1593" s="28">
        <f t="shared" si="221"/>
        <v>145.05495436368</v>
      </c>
      <c r="F1593" s="95">
        <f t="shared" si="215"/>
        <v>0</v>
      </c>
      <c r="G1593" s="95">
        <f t="shared" si="216"/>
        <v>0</v>
      </c>
      <c r="H1593" s="95">
        <f t="shared" si="211"/>
        <v>0</v>
      </c>
      <c r="I1593" s="94">
        <f>'F4.2'!W250</f>
        <v>0</v>
      </c>
      <c r="J1593" s="94">
        <f>'F4.2'!AQ250</f>
        <v>0</v>
      </c>
      <c r="K1593" s="95"/>
      <c r="L1593" s="95"/>
      <c r="M1593" s="128">
        <f t="shared" ref="M1593:M1621" si="222">SUM(J1593:L1593)</f>
        <v>0</v>
      </c>
      <c r="N1593" s="95">
        <f t="shared" si="213"/>
        <v>0</v>
      </c>
      <c r="O1593" s="158"/>
      <c r="P1593" s="159"/>
    </row>
    <row r="1594" spans="1:16" ht="31.5" hidden="1" outlineLevel="1" x14ac:dyDescent="0.25">
      <c r="A1594" s="252">
        <f t="shared" si="221"/>
        <v>45.1</v>
      </c>
      <c r="B1594" s="253" t="str">
        <f t="shared" si="221"/>
        <v>Construction of 4th raising of existing Ash Bund from T.B.L. 198.00 M to T.B.L 201.00 M</v>
      </c>
      <c r="C1594" s="29" t="str">
        <f t="shared" si="221"/>
        <v>MERC/CAPEX/2022-2023/MSPGCL/0458</v>
      </c>
      <c r="D1594" s="68">
        <f t="shared" si="221"/>
        <v>45174</v>
      </c>
      <c r="E1594" s="28">
        <f t="shared" si="221"/>
        <v>101.81018586775998</v>
      </c>
      <c r="F1594" s="95">
        <f t="shared" si="215"/>
        <v>40.1338133</v>
      </c>
      <c r="G1594" s="95">
        <f t="shared" si="216"/>
        <v>40.1338133</v>
      </c>
      <c r="H1594" s="95">
        <f t="shared" si="211"/>
        <v>0</v>
      </c>
      <c r="I1594" s="94">
        <f>'F4.2'!W251</f>
        <v>26.809870558253138</v>
      </c>
      <c r="J1594" s="94">
        <f>'F4.2'!AQ251</f>
        <v>26.809870558253138</v>
      </c>
      <c r="K1594" s="95"/>
      <c r="L1594" s="95"/>
      <c r="M1594" s="128">
        <f t="shared" si="222"/>
        <v>26.809870558253138</v>
      </c>
      <c r="N1594" s="95">
        <f t="shared" si="213"/>
        <v>0</v>
      </c>
      <c r="O1594" s="158"/>
      <c r="P1594" s="159"/>
    </row>
    <row r="1595" spans="1:16" ht="31.5" hidden="1" outlineLevel="1" x14ac:dyDescent="0.25">
      <c r="A1595" s="252">
        <f t="shared" si="221"/>
        <v>45.2</v>
      </c>
      <c r="B1595" s="253" t="str">
        <f t="shared" si="221"/>
        <v>Construction of New Drain Wells (12 Nos.) along with necessary connection to existing drain wells at CSTPS</v>
      </c>
      <c r="C1595" s="29" t="str">
        <f t="shared" si="221"/>
        <v>MERC/CAPEX/2022-2023/MSPGCL/0458</v>
      </c>
      <c r="D1595" s="68">
        <f t="shared" si="221"/>
        <v>45174</v>
      </c>
      <c r="E1595" s="28">
        <f t="shared" si="221"/>
        <v>1.7079926814999997</v>
      </c>
      <c r="F1595" s="95">
        <f t="shared" si="215"/>
        <v>0</v>
      </c>
      <c r="G1595" s="95">
        <f t="shared" si="216"/>
        <v>0</v>
      </c>
      <c r="H1595" s="95">
        <f t="shared" si="211"/>
        <v>0</v>
      </c>
      <c r="I1595" s="94">
        <f>'F4.2'!W252</f>
        <v>1.1230636809863013</v>
      </c>
      <c r="J1595" s="94">
        <f>'F4.2'!AQ252</f>
        <v>1.1230636809863013</v>
      </c>
      <c r="K1595" s="95"/>
      <c r="L1595" s="95"/>
      <c r="M1595" s="128">
        <f t="shared" si="222"/>
        <v>1.1230636809863013</v>
      </c>
      <c r="N1595" s="95">
        <f t="shared" si="213"/>
        <v>0</v>
      </c>
      <c r="O1595" s="158"/>
      <c r="P1595" s="159"/>
    </row>
    <row r="1596" spans="1:16" ht="31.5" hidden="1" outlineLevel="1" x14ac:dyDescent="0.25">
      <c r="A1596" s="252">
        <f t="shared" si="221"/>
        <v>45.3</v>
      </c>
      <c r="B1596" s="253" t="str">
        <f t="shared" si="221"/>
        <v xml:space="preserve"> Construction of waste weir for raising of ash bund (Waste Weir &amp; Non overflow structure)</v>
      </c>
      <c r="C1596" s="29" t="str">
        <f t="shared" si="221"/>
        <v>MERC/CAPEX/2022-2023/MSPGCL/0458</v>
      </c>
      <c r="D1596" s="68">
        <f t="shared" si="221"/>
        <v>45174</v>
      </c>
      <c r="E1596" s="28">
        <f t="shared" si="221"/>
        <v>4.2692499462199995</v>
      </c>
      <c r="F1596" s="95">
        <f t="shared" si="215"/>
        <v>0</v>
      </c>
      <c r="G1596" s="95">
        <f t="shared" si="216"/>
        <v>0</v>
      </c>
      <c r="H1596" s="95">
        <f t="shared" si="211"/>
        <v>0</v>
      </c>
      <c r="I1596" s="94">
        <f>'F4.2'!W253</f>
        <v>2.8071780468295886</v>
      </c>
      <c r="J1596" s="94">
        <f>'F4.2'!AQ253</f>
        <v>2.8071780468295886</v>
      </c>
      <c r="K1596" s="95"/>
      <c r="L1596" s="95"/>
      <c r="M1596" s="128">
        <f t="shared" si="222"/>
        <v>2.8071780468295886</v>
      </c>
      <c r="N1596" s="95">
        <f t="shared" si="213"/>
        <v>0</v>
      </c>
      <c r="O1596" s="158"/>
      <c r="P1596" s="159"/>
    </row>
    <row r="1597" spans="1:16" ht="31.5" hidden="1" outlineLevel="1" x14ac:dyDescent="0.25">
      <c r="A1597" s="252">
        <f t="shared" si="221"/>
        <v>45.4</v>
      </c>
      <c r="B1597" s="253" t="str">
        <f t="shared" si="221"/>
        <v>Raising of Ash Compartment i.e. Lagoon in Ash Bund</v>
      </c>
      <c r="C1597" s="29" t="str">
        <f t="shared" si="221"/>
        <v>MERC/CAPEX/2022-2023/MSPGCL/0458</v>
      </c>
      <c r="D1597" s="68">
        <f t="shared" si="221"/>
        <v>45174</v>
      </c>
      <c r="E1597" s="28">
        <f t="shared" si="221"/>
        <v>25.657525868199997</v>
      </c>
      <c r="F1597" s="95">
        <f t="shared" si="215"/>
        <v>0</v>
      </c>
      <c r="G1597" s="95">
        <f t="shared" si="216"/>
        <v>0</v>
      </c>
      <c r="H1597" s="95">
        <f t="shared" si="211"/>
        <v>0</v>
      </c>
      <c r="I1597" s="94">
        <f>'F4.2'!W254</f>
        <v>16.870701940734246</v>
      </c>
      <c r="J1597" s="94">
        <f>'F4.2'!AQ254</f>
        <v>16.870701940734246</v>
      </c>
      <c r="K1597" s="95"/>
      <c r="L1597" s="95"/>
      <c r="M1597" s="128">
        <f t="shared" si="222"/>
        <v>16.870701940734246</v>
      </c>
      <c r="N1597" s="95">
        <f t="shared" si="213"/>
        <v>0</v>
      </c>
      <c r="O1597" s="158"/>
      <c r="P1597" s="159"/>
    </row>
    <row r="1598" spans="1:16" ht="31.5" hidden="1" outlineLevel="1" x14ac:dyDescent="0.25">
      <c r="A1598" s="252">
        <f t="shared" si="221"/>
        <v>0</v>
      </c>
      <c r="B1598" s="253" t="str">
        <f t="shared" si="221"/>
        <v>IDC</v>
      </c>
      <c r="C1598" s="99" t="str">
        <f t="shared" si="221"/>
        <v>MERC/CAPEX/2022-2023/MSPGCL/0458</v>
      </c>
      <c r="D1598" s="103">
        <f t="shared" si="221"/>
        <v>45174</v>
      </c>
      <c r="E1598" s="28">
        <f t="shared" si="221"/>
        <v>11.61</v>
      </c>
      <c r="F1598" s="95">
        <f t="shared" si="215"/>
        <v>0</v>
      </c>
      <c r="G1598" s="95">
        <f t="shared" si="216"/>
        <v>0</v>
      </c>
      <c r="H1598" s="95">
        <f t="shared" si="211"/>
        <v>0</v>
      </c>
      <c r="I1598" s="94">
        <f>'F4.2'!W255</f>
        <v>0</v>
      </c>
      <c r="J1598" s="94">
        <f>'F4.2'!AQ255</f>
        <v>0</v>
      </c>
      <c r="K1598" s="95"/>
      <c r="L1598" s="95"/>
      <c r="M1598" s="128">
        <f t="shared" si="222"/>
        <v>0</v>
      </c>
      <c r="N1598" s="95">
        <f t="shared" si="213"/>
        <v>0</v>
      </c>
      <c r="O1598" s="158"/>
      <c r="P1598" s="159"/>
    </row>
    <row r="1599" spans="1:16" ht="47.25" hidden="1" outlineLevel="1" x14ac:dyDescent="0.25">
      <c r="A1599" s="238">
        <f t="shared" si="221"/>
        <v>46</v>
      </c>
      <c r="B1599" s="239" t="str">
        <f t="shared" si="221"/>
        <v>Procurement of 03 Nos. of complete assembly of 3.3 KV, 300 KW Boiler Circulation Water Pump - Motors along with Impeller for Unit#5&amp;6, 500MW Stage-III CSTPS Chandrapur</v>
      </c>
      <c r="C1599" s="25" t="str">
        <f t="shared" si="221"/>
        <v>MERC/CAPEX/2024-2025/MSPGCL/0308</v>
      </c>
      <c r="D1599" s="139">
        <f t="shared" si="221"/>
        <v>45429</v>
      </c>
      <c r="E1599" s="28">
        <f t="shared" si="221"/>
        <v>37.32</v>
      </c>
      <c r="F1599" s="95">
        <f t="shared" si="215"/>
        <v>0</v>
      </c>
      <c r="G1599" s="95">
        <f t="shared" si="216"/>
        <v>0</v>
      </c>
      <c r="H1599" s="95">
        <f t="shared" si="211"/>
        <v>0</v>
      </c>
      <c r="I1599" s="94">
        <f>'F4.2'!W256</f>
        <v>0</v>
      </c>
      <c r="J1599" s="94">
        <f>'F4.2'!AQ256</f>
        <v>0</v>
      </c>
      <c r="K1599" s="95"/>
      <c r="L1599" s="95"/>
      <c r="M1599" s="128">
        <f t="shared" si="222"/>
        <v>0</v>
      </c>
      <c r="N1599" s="95">
        <f t="shared" si="213"/>
        <v>0</v>
      </c>
      <c r="O1599" s="158"/>
      <c r="P1599" s="159"/>
    </row>
    <row r="1600" spans="1:16" ht="47.25" hidden="1" outlineLevel="1" x14ac:dyDescent="0.25">
      <c r="A1600" s="252">
        <f t="shared" si="221"/>
        <v>46.1</v>
      </c>
      <c r="B1600" s="253" t="str">
        <f t="shared" si="221"/>
        <v>Procurement of 03 Nos. of complete assembly of 3.3 KV, 300 KW Boiler Circulation Water Pump - Motors along with Impeller for Unit#5&amp;6, 500MW Stage-III CSTPS Chandrapur</v>
      </c>
      <c r="C1600" s="29" t="str">
        <f t="shared" si="221"/>
        <v>MERC/CAPEX/2024-2025/MSPGCL/0308</v>
      </c>
      <c r="D1600" s="140">
        <f t="shared" si="221"/>
        <v>45429</v>
      </c>
      <c r="E1600" s="28">
        <f t="shared" si="221"/>
        <v>0</v>
      </c>
      <c r="F1600" s="95">
        <f t="shared" si="215"/>
        <v>0</v>
      </c>
      <c r="G1600" s="95">
        <f t="shared" si="216"/>
        <v>0</v>
      </c>
      <c r="H1600" s="95">
        <f t="shared" ref="H1600:H1663" si="223">F1600-G1600</f>
        <v>0</v>
      </c>
      <c r="I1600" s="94">
        <f>'F4.2'!W257</f>
        <v>0</v>
      </c>
      <c r="J1600" s="94">
        <f>'F4.2'!AQ257</f>
        <v>0</v>
      </c>
      <c r="K1600" s="95"/>
      <c r="L1600" s="95"/>
      <c r="M1600" s="128">
        <f t="shared" si="222"/>
        <v>0</v>
      </c>
      <c r="N1600" s="95">
        <f t="shared" ref="N1600:N1663" si="224">H1600+I1600-M1600</f>
        <v>0</v>
      </c>
      <c r="O1600" s="158"/>
      <c r="P1600" s="159"/>
    </row>
    <row r="1601" spans="1:16" ht="31.5" hidden="1" outlineLevel="1" x14ac:dyDescent="0.25">
      <c r="A1601" s="252">
        <f t="shared" si="221"/>
        <v>0</v>
      </c>
      <c r="B1601" s="253" t="str">
        <f t="shared" si="221"/>
        <v>IDC</v>
      </c>
      <c r="C1601" s="29" t="str">
        <f t="shared" si="221"/>
        <v>MERC/CAPEX/2024-2025/MSPGCL/0308</v>
      </c>
      <c r="D1601" s="140">
        <f t="shared" si="221"/>
        <v>45429</v>
      </c>
      <c r="E1601" s="28">
        <f t="shared" si="221"/>
        <v>0</v>
      </c>
      <c r="F1601" s="95">
        <f t="shared" si="215"/>
        <v>0</v>
      </c>
      <c r="G1601" s="95">
        <f t="shared" si="216"/>
        <v>0</v>
      </c>
      <c r="H1601" s="95">
        <f t="shared" si="223"/>
        <v>0</v>
      </c>
      <c r="I1601" s="94">
        <f>'F4.2'!W258</f>
        <v>0</v>
      </c>
      <c r="J1601" s="94">
        <f>'F4.2'!AQ258</f>
        <v>0</v>
      </c>
      <c r="K1601" s="95"/>
      <c r="L1601" s="95"/>
      <c r="M1601" s="128">
        <f t="shared" si="222"/>
        <v>0</v>
      </c>
      <c r="N1601" s="95">
        <f t="shared" si="224"/>
        <v>0</v>
      </c>
      <c r="O1601" s="158"/>
      <c r="P1601" s="159"/>
    </row>
    <row r="1602" spans="1:16" ht="31.5" hidden="1" outlineLevel="1" x14ac:dyDescent="0.25">
      <c r="A1602" s="238">
        <f t="shared" si="221"/>
        <v>47</v>
      </c>
      <c r="B1602" s="239" t="str">
        <f t="shared" si="221"/>
        <v>Performance Improvement &amp; Life Extension Schemes for CHP of Unit 3 to 7 of CSTPS, Chandrapur</v>
      </c>
      <c r="C1602" s="25" t="str">
        <f t="shared" si="221"/>
        <v>MERC/CAPEX/MSPGCL/2023-24/0560</v>
      </c>
      <c r="D1602" s="68">
        <f t="shared" si="221"/>
        <v>45230</v>
      </c>
      <c r="E1602" s="28">
        <f t="shared" si="221"/>
        <v>43.01</v>
      </c>
      <c r="F1602" s="95">
        <f t="shared" si="215"/>
        <v>0</v>
      </c>
      <c r="G1602" s="95">
        <f t="shared" si="216"/>
        <v>0</v>
      </c>
      <c r="H1602" s="95">
        <f t="shared" si="223"/>
        <v>0</v>
      </c>
      <c r="I1602" s="94">
        <f>'F4.2'!W259</f>
        <v>0</v>
      </c>
      <c r="J1602" s="94">
        <f>'F4.2'!AQ259</f>
        <v>0</v>
      </c>
      <c r="K1602" s="95"/>
      <c r="L1602" s="95"/>
      <c r="M1602" s="128">
        <f t="shared" si="222"/>
        <v>0</v>
      </c>
      <c r="N1602" s="95">
        <f t="shared" si="224"/>
        <v>0</v>
      </c>
      <c r="O1602" s="158"/>
      <c r="P1602" s="159"/>
    </row>
    <row r="1603" spans="1:16" ht="31.5" hidden="1" outlineLevel="1" x14ac:dyDescent="0.25">
      <c r="A1603" s="252">
        <f t="shared" si="221"/>
        <v>47.1</v>
      </c>
      <c r="B1603" s="253" t="str">
        <f t="shared" si="221"/>
        <v>Work of Renovation/Upgradation/Modification of Crusher House of CHPA of Unit 3&amp;4 of CSTPS Chandrapur.</v>
      </c>
      <c r="C1603" s="29" t="str">
        <f t="shared" si="221"/>
        <v>MERC/CAPEX/MSPGCL/2023-24/0560</v>
      </c>
      <c r="D1603" s="68">
        <f t="shared" si="221"/>
        <v>45230</v>
      </c>
      <c r="E1603" s="28">
        <f t="shared" si="221"/>
        <v>5.66</v>
      </c>
      <c r="F1603" s="95">
        <f t="shared" si="215"/>
        <v>0</v>
      </c>
      <c r="G1603" s="95">
        <f t="shared" si="216"/>
        <v>0</v>
      </c>
      <c r="H1603" s="95">
        <f t="shared" si="223"/>
        <v>0</v>
      </c>
      <c r="I1603" s="94">
        <f>'F4.2'!W260</f>
        <v>5.66</v>
      </c>
      <c r="J1603" s="94">
        <f>'F4.2'!AQ260</f>
        <v>5.66</v>
      </c>
      <c r="K1603" s="95"/>
      <c r="L1603" s="95"/>
      <c r="M1603" s="128">
        <f t="shared" si="222"/>
        <v>5.66</v>
      </c>
      <c r="N1603" s="95">
        <f t="shared" si="224"/>
        <v>0</v>
      </c>
      <c r="O1603" s="158"/>
      <c r="P1603" s="159"/>
    </row>
    <row r="1604" spans="1:16" ht="31.5" hidden="1" outlineLevel="1" x14ac:dyDescent="0.25">
      <c r="A1604" s="252">
        <f t="shared" si="221"/>
        <v>47.2</v>
      </c>
      <c r="B1604" s="253" t="str">
        <f t="shared" si="221"/>
        <v>Work of Renovation/Upgradation/Modification of Belt Conveyor 10A/B/C of CHPA of Unit 3&amp;4 of CSTPS Chandrapur.</v>
      </c>
      <c r="C1604" s="29" t="str">
        <f t="shared" si="221"/>
        <v>MERC/CAPEX/MSPGCL/2023-24/0560</v>
      </c>
      <c r="D1604" s="68">
        <f t="shared" si="221"/>
        <v>45230</v>
      </c>
      <c r="E1604" s="28">
        <f t="shared" si="221"/>
        <v>8.17</v>
      </c>
      <c r="F1604" s="95">
        <f t="shared" si="215"/>
        <v>0</v>
      </c>
      <c r="G1604" s="95">
        <f t="shared" si="216"/>
        <v>0</v>
      </c>
      <c r="H1604" s="95">
        <f t="shared" si="223"/>
        <v>0</v>
      </c>
      <c r="I1604" s="94">
        <f>'F4.2'!W261</f>
        <v>8.17</v>
      </c>
      <c r="J1604" s="94">
        <f>'F4.2'!AQ261</f>
        <v>8.17</v>
      </c>
      <c r="K1604" s="95"/>
      <c r="L1604" s="95"/>
      <c r="M1604" s="128">
        <f t="shared" si="222"/>
        <v>8.17</v>
      </c>
      <c r="N1604" s="95">
        <f t="shared" si="224"/>
        <v>0</v>
      </c>
      <c r="O1604" s="158"/>
      <c r="P1604" s="159"/>
    </row>
    <row r="1605" spans="1:16" ht="31.5" hidden="1" outlineLevel="1" x14ac:dyDescent="0.25">
      <c r="A1605" s="252">
        <f t="shared" si="221"/>
        <v>47.3</v>
      </c>
      <c r="B1605" s="253" t="str">
        <f t="shared" si="221"/>
        <v xml:space="preserve">Work of Modification/Modernization of conveyor cable of 10 A/B/C of CHPA of Unit 3&amp;4 of CSTPS Chandrapur. </v>
      </c>
      <c r="C1605" s="29" t="str">
        <f t="shared" si="221"/>
        <v>MERC/CAPEX/MSPGCL/2023-24/0560</v>
      </c>
      <c r="D1605" s="68">
        <f t="shared" si="221"/>
        <v>45230</v>
      </c>
      <c r="E1605" s="28">
        <f t="shared" si="221"/>
        <v>4.12</v>
      </c>
      <c r="F1605" s="95">
        <f t="shared" si="215"/>
        <v>0</v>
      </c>
      <c r="G1605" s="95">
        <f t="shared" si="216"/>
        <v>0</v>
      </c>
      <c r="H1605" s="95">
        <f t="shared" si="223"/>
        <v>0</v>
      </c>
      <c r="I1605" s="94">
        <f>'F4.2'!W262</f>
        <v>4.12</v>
      </c>
      <c r="J1605" s="94">
        <f>'F4.2'!AQ262</f>
        <v>4.12</v>
      </c>
      <c r="K1605" s="95"/>
      <c r="L1605" s="95"/>
      <c r="M1605" s="128">
        <f t="shared" si="222"/>
        <v>4.12</v>
      </c>
      <c r="N1605" s="95">
        <f t="shared" si="224"/>
        <v>0</v>
      </c>
      <c r="O1605" s="158"/>
      <c r="P1605" s="159"/>
    </row>
    <row r="1606" spans="1:16" ht="63" hidden="1" outlineLevel="1" x14ac:dyDescent="0.25">
      <c r="A1606" s="252">
        <f t="shared" ref="A1606:E1621" si="225">A936</f>
        <v>47.4</v>
      </c>
      <c r="B1606" s="253" t="str">
        <f t="shared" si="225"/>
        <v xml:space="preserve">Design, Engineering, Supply, Erection and commissioning of bypass chute with hydraulic cylinder &amp; modification/renovation at JT-06 of CHPA of Unit 3&amp;4 of CSTPS Chandrapur. </v>
      </c>
      <c r="C1606" s="29" t="str">
        <f t="shared" si="225"/>
        <v>MERC/CAPEX/MSPGCL/2023-24/0560</v>
      </c>
      <c r="D1606" s="68">
        <f t="shared" si="225"/>
        <v>45230</v>
      </c>
      <c r="E1606" s="28">
        <f t="shared" si="225"/>
        <v>3.72</v>
      </c>
      <c r="F1606" s="95">
        <f t="shared" ref="F1606:F1669" si="226">F936+I936</f>
        <v>0</v>
      </c>
      <c r="G1606" s="95">
        <f t="shared" ref="G1606:G1669" si="227">G936+M936</f>
        <v>0</v>
      </c>
      <c r="H1606" s="95">
        <f t="shared" si="223"/>
        <v>0</v>
      </c>
      <c r="I1606" s="94">
        <f>'F4.2'!W263</f>
        <v>3.72</v>
      </c>
      <c r="J1606" s="94">
        <f>'F4.2'!AQ263</f>
        <v>3.72</v>
      </c>
      <c r="K1606" s="95"/>
      <c r="L1606" s="95"/>
      <c r="M1606" s="128">
        <f t="shared" si="222"/>
        <v>3.72</v>
      </c>
      <c r="N1606" s="95">
        <f t="shared" si="224"/>
        <v>0</v>
      </c>
      <c r="O1606" s="158"/>
      <c r="P1606" s="159"/>
    </row>
    <row r="1607" spans="1:16" ht="47.25" hidden="1" outlineLevel="1" x14ac:dyDescent="0.25">
      <c r="A1607" s="252">
        <f t="shared" si="225"/>
        <v>47.5</v>
      </c>
      <c r="B1607" s="253" t="str">
        <f t="shared" si="225"/>
        <v xml:space="preserve">Design, Engineering, Supply, Erection and Installation of Wear Resistance Chutes for Belt Conveyor System at CHPA/B of Unit 3to9 of CSTPS Chandrapur. </v>
      </c>
      <c r="C1607" s="29" t="str">
        <f t="shared" si="225"/>
        <v>MERC/CAPEX/MSPGCL/2023-24/0560</v>
      </c>
      <c r="D1607" s="68">
        <f t="shared" si="225"/>
        <v>45230</v>
      </c>
      <c r="E1607" s="28">
        <f t="shared" si="225"/>
        <v>3.45</v>
      </c>
      <c r="F1607" s="95">
        <f t="shared" si="226"/>
        <v>0</v>
      </c>
      <c r="G1607" s="95">
        <f t="shared" si="227"/>
        <v>0</v>
      </c>
      <c r="H1607" s="95">
        <f t="shared" si="223"/>
        <v>0</v>
      </c>
      <c r="I1607" s="94">
        <f>'F4.2'!W264</f>
        <v>3.45</v>
      </c>
      <c r="J1607" s="94">
        <f>'F4.2'!AQ264</f>
        <v>3.45</v>
      </c>
      <c r="K1607" s="95"/>
      <c r="L1607" s="95"/>
      <c r="M1607" s="128">
        <f t="shared" si="222"/>
        <v>3.45</v>
      </c>
      <c r="N1607" s="95">
        <f t="shared" si="224"/>
        <v>0</v>
      </c>
      <c r="O1607" s="158"/>
      <c r="P1607" s="159"/>
    </row>
    <row r="1608" spans="1:16" ht="47.25" hidden="1" outlineLevel="1" x14ac:dyDescent="0.25">
      <c r="A1608" s="252">
        <f t="shared" si="225"/>
        <v>47.6</v>
      </c>
      <c r="B1608" s="253" t="str">
        <f t="shared" si="225"/>
        <v xml:space="preserve">Work of Modification/Renovation/Upgradation of Ventilation System of Track Hopper of CHPB of Unit 5,6&amp;7 of CSTPS Chandrapur. </v>
      </c>
      <c r="C1608" s="29" t="str">
        <f t="shared" si="225"/>
        <v>MERC/CAPEX/MSPGCL/2023-24/0560</v>
      </c>
      <c r="D1608" s="68">
        <f t="shared" si="225"/>
        <v>45230</v>
      </c>
      <c r="E1608" s="28">
        <f t="shared" si="225"/>
        <v>4.5999999999999996</v>
      </c>
      <c r="F1608" s="95">
        <f t="shared" si="226"/>
        <v>0</v>
      </c>
      <c r="G1608" s="95">
        <f t="shared" si="227"/>
        <v>0</v>
      </c>
      <c r="H1608" s="95">
        <f t="shared" si="223"/>
        <v>0</v>
      </c>
      <c r="I1608" s="94">
        <f>'F4.2'!W265</f>
        <v>4.5999999999999996</v>
      </c>
      <c r="J1608" s="94">
        <f>'F4.2'!AQ265</f>
        <v>4.5999999999999996</v>
      </c>
      <c r="K1608" s="95"/>
      <c r="L1608" s="95"/>
      <c r="M1608" s="128">
        <f t="shared" si="222"/>
        <v>4.5999999999999996</v>
      </c>
      <c r="N1608" s="95">
        <f t="shared" si="224"/>
        <v>0</v>
      </c>
      <c r="O1608" s="158"/>
      <c r="P1608" s="159"/>
    </row>
    <row r="1609" spans="1:16" ht="31.5" hidden="1" outlineLevel="1" x14ac:dyDescent="0.25">
      <c r="A1609" s="252">
        <f t="shared" si="225"/>
        <v>47.7</v>
      </c>
      <c r="B1609" s="253" t="str">
        <f t="shared" si="225"/>
        <v xml:space="preserve">Work of Renovation /Upgradation of Hydraulic System of Paddle Feeder at CHPB of Unit 5,6&amp;7 of CSTPS Chandrapur.  </v>
      </c>
      <c r="C1609" s="29" t="str">
        <f t="shared" si="225"/>
        <v>MERC/CAPEX/MSPGCL/2023-24/0560</v>
      </c>
      <c r="D1609" s="68">
        <f t="shared" si="225"/>
        <v>45230</v>
      </c>
      <c r="E1609" s="28">
        <f t="shared" si="225"/>
        <v>8.14</v>
      </c>
      <c r="F1609" s="95">
        <f t="shared" si="226"/>
        <v>0</v>
      </c>
      <c r="G1609" s="95">
        <f t="shared" si="227"/>
        <v>0</v>
      </c>
      <c r="H1609" s="95">
        <f t="shared" si="223"/>
        <v>0</v>
      </c>
      <c r="I1609" s="94">
        <f>'F4.2'!W266</f>
        <v>8.14</v>
      </c>
      <c r="J1609" s="94">
        <f>'F4.2'!AQ266</f>
        <v>8.14</v>
      </c>
      <c r="K1609" s="95"/>
      <c r="L1609" s="95"/>
      <c r="M1609" s="128">
        <f t="shared" si="222"/>
        <v>8.14</v>
      </c>
      <c r="N1609" s="95">
        <f t="shared" si="224"/>
        <v>0</v>
      </c>
      <c r="O1609" s="158"/>
      <c r="P1609" s="159"/>
    </row>
    <row r="1610" spans="1:16" ht="47.25" hidden="1" outlineLevel="1" x14ac:dyDescent="0.25">
      <c r="A1610" s="252">
        <f t="shared" si="225"/>
        <v>47.8</v>
      </c>
      <c r="B1610" s="253" t="str">
        <f t="shared" si="225"/>
        <v xml:space="preserve">Design, Engineering, Manufacturing, Fabrication, Erection and commissioning of Modified Wobbler Feeder at CHPB of Unit 5,6&amp;7 of CSTPS Chandrapur. </v>
      </c>
      <c r="C1610" s="29" t="str">
        <f t="shared" si="225"/>
        <v>MERC/CAPEX/MSPGCL/2023-24/0560</v>
      </c>
      <c r="D1610" s="68">
        <f t="shared" si="225"/>
        <v>45230</v>
      </c>
      <c r="E1610" s="28">
        <f t="shared" si="225"/>
        <v>4.18</v>
      </c>
      <c r="F1610" s="95">
        <f t="shared" si="226"/>
        <v>0</v>
      </c>
      <c r="G1610" s="95">
        <f t="shared" si="227"/>
        <v>0</v>
      </c>
      <c r="H1610" s="95">
        <f t="shared" si="223"/>
        <v>0</v>
      </c>
      <c r="I1610" s="94">
        <f>'F4.2'!W267</f>
        <v>4.18</v>
      </c>
      <c r="J1610" s="94">
        <f>'F4.2'!AQ267</f>
        <v>4.18</v>
      </c>
      <c r="K1610" s="95"/>
      <c r="L1610" s="95"/>
      <c r="M1610" s="128">
        <f t="shared" si="222"/>
        <v>4.18</v>
      </c>
      <c r="N1610" s="95">
        <f t="shared" si="224"/>
        <v>0</v>
      </c>
      <c r="O1610" s="158"/>
      <c r="P1610" s="159"/>
    </row>
    <row r="1611" spans="1:16" ht="31.5" hidden="1" outlineLevel="1" x14ac:dyDescent="0.25">
      <c r="A1611" s="252">
        <f t="shared" si="225"/>
        <v>0</v>
      </c>
      <c r="B1611" s="253" t="str">
        <f t="shared" si="225"/>
        <v>IDC</v>
      </c>
      <c r="C1611" s="29" t="str">
        <f t="shared" si="225"/>
        <v>MERC/CAPEX/MSPGCL/2023-24/0560</v>
      </c>
      <c r="D1611" s="68">
        <f t="shared" si="225"/>
        <v>45230</v>
      </c>
      <c r="E1611" s="28">
        <f t="shared" si="225"/>
        <v>0.97</v>
      </c>
      <c r="F1611" s="95">
        <f t="shared" si="226"/>
        <v>0</v>
      </c>
      <c r="G1611" s="95">
        <f t="shared" si="227"/>
        <v>0</v>
      </c>
      <c r="H1611" s="95">
        <f t="shared" si="223"/>
        <v>0</v>
      </c>
      <c r="I1611" s="94">
        <f>'F4.2'!W268</f>
        <v>0</v>
      </c>
      <c r="J1611" s="94">
        <f>'F4.2'!AQ268</f>
        <v>0</v>
      </c>
      <c r="K1611" s="95"/>
      <c r="L1611" s="95"/>
      <c r="M1611" s="128">
        <f t="shared" si="222"/>
        <v>0</v>
      </c>
      <c r="N1611" s="95">
        <f t="shared" si="224"/>
        <v>0</v>
      </c>
      <c r="O1611" s="158"/>
      <c r="P1611" s="159"/>
    </row>
    <row r="1612" spans="1:16" ht="31.5" hidden="1" outlineLevel="1" x14ac:dyDescent="0.25">
      <c r="A1612" s="238" t="str">
        <f t="shared" si="225"/>
        <v>HO
DPR 17</v>
      </c>
      <c r="B1612" s="239" t="str">
        <f t="shared" si="225"/>
        <v>Construction of new Administrative Building for Mahagenco at Vidyut Bhawan, Katol Road, Nagpur</v>
      </c>
      <c r="C1612" s="25" t="str">
        <f t="shared" si="225"/>
        <v>MERC/CAPEX/2021-2022/MSPGCL/063</v>
      </c>
      <c r="D1612" s="139">
        <f t="shared" si="225"/>
        <v>44604</v>
      </c>
      <c r="E1612" s="28">
        <f t="shared" si="225"/>
        <v>57</v>
      </c>
      <c r="F1612" s="95">
        <f t="shared" si="226"/>
        <v>0</v>
      </c>
      <c r="G1612" s="95">
        <f t="shared" si="227"/>
        <v>0</v>
      </c>
      <c r="H1612" s="95">
        <f t="shared" si="223"/>
        <v>0</v>
      </c>
      <c r="I1612" s="94">
        <f>'F4.2'!W269</f>
        <v>0</v>
      </c>
      <c r="J1612" s="94">
        <f>'F4.2'!AQ269</f>
        <v>0</v>
      </c>
      <c r="K1612" s="95"/>
      <c r="L1612" s="95"/>
      <c r="M1612" s="128">
        <f t="shared" si="222"/>
        <v>0</v>
      </c>
      <c r="N1612" s="95">
        <f t="shared" si="224"/>
        <v>0</v>
      </c>
      <c r="O1612" s="158"/>
      <c r="P1612" s="159"/>
    </row>
    <row r="1613" spans="1:16" ht="47.25" hidden="1" outlineLevel="1" x14ac:dyDescent="0.25">
      <c r="A1613" s="252" t="str">
        <f t="shared" si="225"/>
        <v>HO
DPR 17.1</v>
      </c>
      <c r="B1613" s="253" t="str">
        <f t="shared" si="225"/>
        <v>Construction of new Administrative Building for Mahagenco at Vidyut Bhawan, Katol Road, Nagpur</v>
      </c>
      <c r="C1613" s="168" t="str">
        <f t="shared" si="225"/>
        <v>MERC/CAPEX/2021-2022/MSPGCL/063</v>
      </c>
      <c r="D1613" s="170">
        <f t="shared" si="225"/>
        <v>44604</v>
      </c>
      <c r="E1613" s="28">
        <f t="shared" si="225"/>
        <v>54.24</v>
      </c>
      <c r="F1613" s="95">
        <f t="shared" si="226"/>
        <v>0</v>
      </c>
      <c r="G1613" s="95">
        <f t="shared" si="227"/>
        <v>0</v>
      </c>
      <c r="H1613" s="95">
        <f t="shared" si="223"/>
        <v>0</v>
      </c>
      <c r="I1613" s="94">
        <f>'F4.2'!W270</f>
        <v>0</v>
      </c>
      <c r="J1613" s="94">
        <f>'F4.2'!AQ270</f>
        <v>0</v>
      </c>
      <c r="K1613" s="95"/>
      <c r="L1613" s="95"/>
      <c r="M1613" s="128">
        <f t="shared" si="222"/>
        <v>0</v>
      </c>
      <c r="N1613" s="95">
        <f t="shared" si="224"/>
        <v>0</v>
      </c>
      <c r="O1613" s="158"/>
      <c r="P1613" s="159"/>
    </row>
    <row r="1614" spans="1:16" ht="31.5" hidden="1" outlineLevel="1" x14ac:dyDescent="0.25">
      <c r="A1614" s="280">
        <f t="shared" si="225"/>
        <v>0</v>
      </c>
      <c r="B1614" s="253" t="str">
        <f t="shared" si="225"/>
        <v>IDC</v>
      </c>
      <c r="C1614" s="168" t="str">
        <f t="shared" si="225"/>
        <v>MERC/CAPEX/2021-2022/MSPGCL/063</v>
      </c>
      <c r="D1614" s="170">
        <f t="shared" si="225"/>
        <v>44604</v>
      </c>
      <c r="E1614" s="28">
        <f t="shared" si="225"/>
        <v>2.76</v>
      </c>
      <c r="F1614" s="95">
        <f t="shared" si="226"/>
        <v>0</v>
      </c>
      <c r="G1614" s="95">
        <f t="shared" si="227"/>
        <v>0</v>
      </c>
      <c r="H1614" s="95">
        <f t="shared" si="223"/>
        <v>0</v>
      </c>
      <c r="I1614" s="94">
        <f>'F4.2'!W271</f>
        <v>0</v>
      </c>
      <c r="J1614" s="94">
        <f>'F4.2'!AQ271</f>
        <v>0</v>
      </c>
      <c r="K1614" s="95"/>
      <c r="L1614" s="95"/>
      <c r="M1614" s="128">
        <f t="shared" si="222"/>
        <v>0</v>
      </c>
      <c r="N1614" s="95">
        <f t="shared" si="224"/>
        <v>0</v>
      </c>
      <c r="O1614" s="158"/>
      <c r="P1614" s="159"/>
    </row>
    <row r="1615" spans="1:16" ht="31.5" hidden="1" outlineLevel="1" x14ac:dyDescent="0.25">
      <c r="A1615" s="238" t="str">
        <f t="shared" si="225"/>
        <v>HO
DPR 18</v>
      </c>
      <c r="B1615" s="239" t="str">
        <f t="shared" si="225"/>
        <v>Centralized Monitoring Solution</v>
      </c>
      <c r="C1615" s="25" t="str">
        <f t="shared" si="225"/>
        <v>MERC/CAPEX/MSPGCL/2023-24/0576</v>
      </c>
      <c r="D1615" s="139">
        <f t="shared" si="225"/>
        <v>45232</v>
      </c>
      <c r="E1615" s="28">
        <f t="shared" si="225"/>
        <v>69.308999999999997</v>
      </c>
      <c r="F1615" s="95">
        <f t="shared" si="226"/>
        <v>0</v>
      </c>
      <c r="G1615" s="95">
        <f t="shared" si="227"/>
        <v>0</v>
      </c>
      <c r="H1615" s="95">
        <f t="shared" si="223"/>
        <v>0</v>
      </c>
      <c r="I1615" s="94">
        <f>'F4.2'!W272</f>
        <v>0</v>
      </c>
      <c r="J1615" s="94">
        <f>'F4.2'!AQ272</f>
        <v>0</v>
      </c>
      <c r="K1615" s="95"/>
      <c r="L1615" s="95"/>
      <c r="M1615" s="128">
        <f t="shared" si="222"/>
        <v>0</v>
      </c>
      <c r="N1615" s="95">
        <f t="shared" si="224"/>
        <v>0</v>
      </c>
      <c r="O1615" s="158"/>
      <c r="P1615" s="159"/>
    </row>
    <row r="1616" spans="1:16" ht="47.25" hidden="1" outlineLevel="1" x14ac:dyDescent="0.25">
      <c r="A1616" s="252" t="str">
        <f t="shared" si="225"/>
        <v>HO
DPR 18.1</v>
      </c>
      <c r="B1616" s="253" t="str">
        <f t="shared" si="225"/>
        <v>Centralized Monitoring Solution</v>
      </c>
      <c r="C1616" s="168" t="str">
        <f t="shared" si="225"/>
        <v>MERC/CAPEX/MSPGCL/2023-24/0576</v>
      </c>
      <c r="D1616" s="170">
        <f t="shared" si="225"/>
        <v>45232</v>
      </c>
      <c r="E1616" s="28">
        <f t="shared" si="225"/>
        <v>66.009</v>
      </c>
      <c r="F1616" s="95">
        <f t="shared" si="226"/>
        <v>0</v>
      </c>
      <c r="G1616" s="95">
        <f t="shared" si="227"/>
        <v>0</v>
      </c>
      <c r="H1616" s="95">
        <f t="shared" si="223"/>
        <v>0</v>
      </c>
      <c r="I1616" s="94">
        <f>'F4.2'!W273</f>
        <v>0</v>
      </c>
      <c r="J1616" s="94">
        <f>'F4.2'!AQ273</f>
        <v>0</v>
      </c>
      <c r="K1616" s="95"/>
      <c r="L1616" s="95"/>
      <c r="M1616" s="128">
        <f t="shared" si="222"/>
        <v>0</v>
      </c>
      <c r="N1616" s="95">
        <f t="shared" si="224"/>
        <v>0</v>
      </c>
      <c r="O1616" s="158"/>
      <c r="P1616" s="159"/>
    </row>
    <row r="1617" spans="1:16" ht="31.5" hidden="1" outlineLevel="1" x14ac:dyDescent="0.25">
      <c r="A1617" s="280">
        <f t="shared" si="225"/>
        <v>0</v>
      </c>
      <c r="B1617" s="253" t="str">
        <f t="shared" si="225"/>
        <v>IDC</v>
      </c>
      <c r="C1617" s="168" t="str">
        <f t="shared" si="225"/>
        <v>MERC/CAPEX/MSPGCL/2023-24/0576</v>
      </c>
      <c r="D1617" s="170">
        <f t="shared" si="225"/>
        <v>45232</v>
      </c>
      <c r="E1617" s="28">
        <f t="shared" si="225"/>
        <v>3.3</v>
      </c>
      <c r="F1617" s="95">
        <f t="shared" si="226"/>
        <v>0</v>
      </c>
      <c r="G1617" s="95">
        <f t="shared" si="227"/>
        <v>0</v>
      </c>
      <c r="H1617" s="95">
        <f t="shared" si="223"/>
        <v>0</v>
      </c>
      <c r="I1617" s="94">
        <f>'F4.2'!W274</f>
        <v>0</v>
      </c>
      <c r="J1617" s="94">
        <f>'F4.2'!AQ274</f>
        <v>0</v>
      </c>
      <c r="K1617" s="95"/>
      <c r="L1617" s="95"/>
      <c r="M1617" s="128">
        <f t="shared" si="222"/>
        <v>0</v>
      </c>
      <c r="N1617" s="95">
        <f t="shared" si="224"/>
        <v>0</v>
      </c>
      <c r="O1617" s="158"/>
      <c r="P1617" s="159"/>
    </row>
    <row r="1618" spans="1:16" ht="63" hidden="1" outlineLevel="1" x14ac:dyDescent="0.25">
      <c r="A1618" s="25" t="str">
        <f t="shared" si="225"/>
        <v>Y2</v>
      </c>
      <c r="B1618" s="26" t="str">
        <f t="shared" si="225"/>
        <v>Procurement &amp; replacement of 400 NB Cast Basalt Pipelines with the existing MSERW pipe of ash disposal system of Unit #5,6 &amp; 7 at CSTPS, Chandrapur” under capital expenditure during the FY 2023-24.</v>
      </c>
      <c r="C1618" s="25" t="str">
        <f t="shared" si="225"/>
        <v>MERC/CAPEX/2024-2025/MSPGCL/0475 Dt 06.08.2024</v>
      </c>
      <c r="D1618" s="188">
        <f t="shared" si="225"/>
        <v>45510</v>
      </c>
      <c r="E1618" s="28">
        <f t="shared" si="225"/>
        <v>81.350000000000009</v>
      </c>
      <c r="F1618" s="95">
        <f t="shared" si="226"/>
        <v>0</v>
      </c>
      <c r="G1618" s="95">
        <f t="shared" si="227"/>
        <v>0</v>
      </c>
      <c r="H1618" s="95">
        <f t="shared" si="223"/>
        <v>0</v>
      </c>
      <c r="I1618" s="94">
        <f>'F4.2'!W275</f>
        <v>0</v>
      </c>
      <c r="J1618" s="94">
        <f>'F4.2'!AQ275</f>
        <v>0</v>
      </c>
      <c r="K1618" s="95"/>
      <c r="L1618" s="95"/>
      <c r="M1618" s="128">
        <f t="shared" si="222"/>
        <v>0</v>
      </c>
      <c r="N1618" s="95">
        <f t="shared" si="224"/>
        <v>0</v>
      </c>
      <c r="O1618" s="158"/>
      <c r="P1618" s="159"/>
    </row>
    <row r="1619" spans="1:16" ht="63" hidden="1" outlineLevel="1" x14ac:dyDescent="0.25">
      <c r="A1619" s="29">
        <f t="shared" si="225"/>
        <v>2.1</v>
      </c>
      <c r="B1619" s="169" t="str">
        <f t="shared" si="225"/>
        <v>Procurement &amp; replacement of 400 NB Cast Basalt Pipelines with the existing MSERW pipe of ash disposal system of Unit #5,6 &amp; 7 at CSTPS, Chandrapur” under capital expenditure during the FY 2023-24.</v>
      </c>
      <c r="C1619" s="29" t="str">
        <f t="shared" si="225"/>
        <v>MERC/CAPEX/2024-2025/MSPGCL/0475 Dt 06.08.2024</v>
      </c>
      <c r="D1619" s="69">
        <f t="shared" si="225"/>
        <v>45510</v>
      </c>
      <c r="E1619" s="28">
        <f t="shared" si="225"/>
        <v>80.150000000000006</v>
      </c>
      <c r="F1619" s="95">
        <f t="shared" si="226"/>
        <v>0</v>
      </c>
      <c r="G1619" s="95">
        <f t="shared" si="227"/>
        <v>0</v>
      </c>
      <c r="H1619" s="95">
        <f t="shared" si="223"/>
        <v>0</v>
      </c>
      <c r="I1619" s="94">
        <f>'F4.2'!W276</f>
        <v>0</v>
      </c>
      <c r="J1619" s="94">
        <f>'F4.2'!AQ276</f>
        <v>0</v>
      </c>
      <c r="K1619" s="95"/>
      <c r="L1619" s="95"/>
      <c r="M1619" s="128">
        <f t="shared" si="222"/>
        <v>0</v>
      </c>
      <c r="N1619" s="95">
        <f t="shared" si="224"/>
        <v>0</v>
      </c>
      <c r="O1619" s="158"/>
      <c r="P1619" s="159"/>
    </row>
    <row r="1620" spans="1:16" ht="31.5" hidden="1" outlineLevel="1" x14ac:dyDescent="0.25">
      <c r="A1620" s="29">
        <f t="shared" si="225"/>
        <v>0</v>
      </c>
      <c r="B1620" s="169" t="str">
        <f t="shared" si="225"/>
        <v>IDC</v>
      </c>
      <c r="C1620" s="29" t="str">
        <f t="shared" si="225"/>
        <v>MERC/CAPEX/2024-2025/MSPGCL/0475 Dt 06.08.2024</v>
      </c>
      <c r="D1620" s="69">
        <f t="shared" si="225"/>
        <v>45510</v>
      </c>
      <c r="E1620" s="28">
        <f t="shared" si="225"/>
        <v>1.2</v>
      </c>
      <c r="F1620" s="95">
        <f t="shared" si="226"/>
        <v>0</v>
      </c>
      <c r="G1620" s="95">
        <f t="shared" si="227"/>
        <v>0</v>
      </c>
      <c r="H1620" s="95">
        <f t="shared" si="223"/>
        <v>0</v>
      </c>
      <c r="I1620" s="94">
        <f>'F4.2'!W277</f>
        <v>0</v>
      </c>
      <c r="J1620" s="94">
        <f>'F4.2'!AQ277</f>
        <v>0</v>
      </c>
      <c r="K1620" s="95"/>
      <c r="L1620" s="95"/>
      <c r="M1620" s="128">
        <f t="shared" si="222"/>
        <v>0</v>
      </c>
      <c r="N1620" s="95">
        <f t="shared" si="224"/>
        <v>0</v>
      </c>
      <c r="O1620" s="158"/>
      <c r="P1620" s="159"/>
    </row>
    <row r="1621" spans="1:16" ht="78.75" hidden="1" outlineLevel="1" x14ac:dyDescent="0.25">
      <c r="A1621" s="25" t="str">
        <f t="shared" si="225"/>
        <v>Y3</v>
      </c>
      <c r="B1621" s="26" t="str">
        <f t="shared" si="225"/>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1621" s="25" t="str">
        <f t="shared" si="225"/>
        <v>MERC/CAPEX/2024-25/MSPGCL/0473 Dt 06.08.2024</v>
      </c>
      <c r="D1621" s="188">
        <f t="shared" si="225"/>
        <v>45510</v>
      </c>
      <c r="E1621" s="28">
        <f t="shared" si="225"/>
        <v>25.78</v>
      </c>
      <c r="F1621" s="95">
        <f t="shared" si="226"/>
        <v>0</v>
      </c>
      <c r="G1621" s="95">
        <f t="shared" si="227"/>
        <v>0</v>
      </c>
      <c r="H1621" s="95">
        <f t="shared" si="223"/>
        <v>0</v>
      </c>
      <c r="I1621" s="94">
        <f>'F4.2'!W278</f>
        <v>0</v>
      </c>
      <c r="J1621" s="94">
        <f>'F4.2'!AQ278</f>
        <v>0</v>
      </c>
      <c r="K1621" s="95"/>
      <c r="L1621" s="95"/>
      <c r="M1621" s="128">
        <f t="shared" si="222"/>
        <v>0</v>
      </c>
      <c r="N1621" s="95">
        <f t="shared" si="224"/>
        <v>0</v>
      </c>
      <c r="O1621" s="158"/>
      <c r="P1621" s="159"/>
    </row>
    <row r="1622" spans="1:16" ht="31.5" hidden="1" outlineLevel="1" x14ac:dyDescent="0.25">
      <c r="A1622" s="29">
        <f t="shared" ref="A1622:E1637" si="228">A952</f>
        <v>3.1</v>
      </c>
      <c r="B1622" s="203" t="str">
        <f t="shared" si="228"/>
        <v>Scheme-1: Upgradation of 11KV Sub-stations of Urjanagar colony, CSTPS, Chandrapur.</v>
      </c>
      <c r="C1622" s="29" t="str">
        <f t="shared" si="228"/>
        <v>MERC/CAPEX/2024-25/MSPGCL/0473 Dt 06.08.2024</v>
      </c>
      <c r="D1622" s="69">
        <f t="shared" si="228"/>
        <v>45510</v>
      </c>
      <c r="E1622" s="27">
        <f t="shared" si="228"/>
        <v>7.19</v>
      </c>
      <c r="F1622" s="94">
        <f t="shared" si="226"/>
        <v>0</v>
      </c>
      <c r="G1622" s="94">
        <f t="shared" si="227"/>
        <v>0</v>
      </c>
      <c r="H1622" s="94">
        <f t="shared" si="223"/>
        <v>0</v>
      </c>
      <c r="I1622" s="94">
        <f>'F4.2'!W279</f>
        <v>0</v>
      </c>
      <c r="J1622" s="94">
        <f>'F4.2'!AQ279</f>
        <v>0</v>
      </c>
      <c r="K1622" s="94"/>
      <c r="L1622" s="94"/>
      <c r="M1622" s="94">
        <f t="shared" ref="M1622:M1680" si="229">SUM(J1622:L1622)</f>
        <v>0</v>
      </c>
      <c r="N1622" s="94">
        <f t="shared" si="224"/>
        <v>0</v>
      </c>
      <c r="O1622" s="158">
        <f t="shared" ref="O1622:O1644" si="230">MAX(0,IF(M1622=0,0,IF(G1622+M1622&lt;E1622,M1622,E1622-G1622)))</f>
        <v>0</v>
      </c>
      <c r="P1622" s="159">
        <f t="shared" ref="P1622:P1644" si="231">M1622-O1622</f>
        <v>0</v>
      </c>
    </row>
    <row r="1623" spans="1:16" ht="31.5" hidden="1" outlineLevel="1" x14ac:dyDescent="0.25">
      <c r="A1623" s="29">
        <f t="shared" si="228"/>
        <v>3.1</v>
      </c>
      <c r="B1623" s="203" t="str">
        <f t="shared" si="228"/>
        <v>Scheme-3: Replacement of old energy meters by electronics energy meters at Urjanagar colony, CSTPS, Chandrapur.</v>
      </c>
      <c r="C1623" s="29" t="str">
        <f t="shared" si="228"/>
        <v>MERC/CAPEX/2024-25/MSPGCL/0473 Dt 06.08.2024</v>
      </c>
      <c r="D1623" s="69">
        <f t="shared" si="228"/>
        <v>45510</v>
      </c>
      <c r="E1623" s="28">
        <f t="shared" si="228"/>
        <v>0.8</v>
      </c>
      <c r="F1623" s="95">
        <f t="shared" si="226"/>
        <v>0</v>
      </c>
      <c r="G1623" s="95">
        <f t="shared" si="227"/>
        <v>0</v>
      </c>
      <c r="H1623" s="95">
        <f t="shared" si="223"/>
        <v>0</v>
      </c>
      <c r="I1623" s="94">
        <f>'F4.2'!W280</f>
        <v>0</v>
      </c>
      <c r="J1623" s="94">
        <f>'F4.2'!AQ280</f>
        <v>0</v>
      </c>
      <c r="K1623" s="95"/>
      <c r="L1623" s="95"/>
      <c r="M1623" s="128">
        <f t="shared" si="229"/>
        <v>0</v>
      </c>
      <c r="N1623" s="95">
        <f t="shared" si="224"/>
        <v>0</v>
      </c>
      <c r="O1623" s="158">
        <f t="shared" si="230"/>
        <v>0</v>
      </c>
      <c r="P1623" s="159">
        <f t="shared" si="231"/>
        <v>0</v>
      </c>
    </row>
    <row r="1624" spans="1:16" ht="31.5" hidden="1" outlineLevel="1" x14ac:dyDescent="0.25">
      <c r="A1624" s="29">
        <f t="shared" si="228"/>
        <v>3.1</v>
      </c>
      <c r="B1624" s="203" t="str">
        <f t="shared" si="228"/>
        <v>Scheme-5 : Provision of 11KV  supply to Urjanagar colony from station board of Stage-III, CSTPS Chandrapur.</v>
      </c>
      <c r="C1624" s="29" t="str">
        <f t="shared" si="228"/>
        <v>MERC/CAPEX/2024-25/MSPGCL/0473 Dt 06.08.2024</v>
      </c>
      <c r="D1624" s="69">
        <f t="shared" si="228"/>
        <v>45510</v>
      </c>
      <c r="E1624" s="28">
        <f t="shared" si="228"/>
        <v>2.97</v>
      </c>
      <c r="F1624" s="95">
        <f t="shared" si="226"/>
        <v>2.9193972000000001</v>
      </c>
      <c r="G1624" s="95">
        <f t="shared" si="227"/>
        <v>2.9193972000000001</v>
      </c>
      <c r="H1624" s="95">
        <f t="shared" si="223"/>
        <v>0</v>
      </c>
      <c r="I1624" s="94">
        <f>'F4.2'!W281</f>
        <v>0</v>
      </c>
      <c r="J1624" s="94">
        <f>'F4.2'!AQ281</f>
        <v>0</v>
      </c>
      <c r="K1624" s="95"/>
      <c r="L1624" s="95"/>
      <c r="M1624" s="128">
        <f t="shared" si="229"/>
        <v>0</v>
      </c>
      <c r="N1624" s="95">
        <f t="shared" si="224"/>
        <v>0</v>
      </c>
      <c r="O1624" s="158">
        <f t="shared" si="230"/>
        <v>0</v>
      </c>
      <c r="P1624" s="159">
        <f t="shared" si="231"/>
        <v>0</v>
      </c>
    </row>
    <row r="1625" spans="1:16" ht="78.75" hidden="1" outlineLevel="1" x14ac:dyDescent="0.25">
      <c r="A1625" s="29">
        <f t="shared" si="228"/>
        <v>3.1</v>
      </c>
      <c r="B1625" s="203" t="str">
        <f t="shared" si="228"/>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1625" s="29" t="str">
        <f t="shared" si="228"/>
        <v>MERC/CAPEX/2024-25/MSPGCL/0473 Dt 06.08.2024</v>
      </c>
      <c r="D1625" s="69">
        <f t="shared" si="228"/>
        <v>45510</v>
      </c>
      <c r="E1625" s="28">
        <f t="shared" si="228"/>
        <v>10.48</v>
      </c>
      <c r="F1625" s="95">
        <f t="shared" si="226"/>
        <v>0</v>
      </c>
      <c r="G1625" s="95">
        <f t="shared" si="227"/>
        <v>0</v>
      </c>
      <c r="H1625" s="95">
        <f t="shared" si="223"/>
        <v>0</v>
      </c>
      <c r="I1625" s="94">
        <f>'F4.2'!W282</f>
        <v>0</v>
      </c>
      <c r="J1625" s="94">
        <f>'F4.2'!AQ282</f>
        <v>0</v>
      </c>
      <c r="K1625" s="95"/>
      <c r="L1625" s="95"/>
      <c r="M1625" s="128">
        <f t="shared" si="229"/>
        <v>0</v>
      </c>
      <c r="N1625" s="95">
        <f t="shared" si="224"/>
        <v>0</v>
      </c>
      <c r="O1625" s="158">
        <f t="shared" si="230"/>
        <v>0</v>
      </c>
      <c r="P1625" s="159">
        <f t="shared" si="231"/>
        <v>0</v>
      </c>
    </row>
    <row r="1626" spans="1:16" ht="63" hidden="1" outlineLevel="1" x14ac:dyDescent="0.25">
      <c r="A1626" s="29">
        <f t="shared" si="228"/>
        <v>3.1</v>
      </c>
      <c r="B1626" s="203" t="str">
        <f t="shared" si="228"/>
        <v>Scheme-7: Design, supply, erection, installation, testing and commissioning of the boiler goods lifts in place of the existing old lifts installed at Unit#6&amp;7 500MW Stage-III CSTPS Chandrapur</v>
      </c>
      <c r="C1626" s="29" t="str">
        <f t="shared" si="228"/>
        <v>MERC/CAPEX/2024-25/MSPGCL/0473 Dt 06.08.2024</v>
      </c>
      <c r="D1626" s="69">
        <f t="shared" si="228"/>
        <v>45510</v>
      </c>
      <c r="E1626" s="28">
        <f t="shared" si="228"/>
        <v>3.66</v>
      </c>
      <c r="F1626" s="95">
        <f t="shared" si="226"/>
        <v>0</v>
      </c>
      <c r="G1626" s="95">
        <f t="shared" si="227"/>
        <v>0</v>
      </c>
      <c r="H1626" s="95">
        <f t="shared" si="223"/>
        <v>0</v>
      </c>
      <c r="I1626" s="94">
        <f>'F4.2'!W283</f>
        <v>0</v>
      </c>
      <c r="J1626" s="94">
        <f>'F4.2'!AQ283</f>
        <v>0</v>
      </c>
      <c r="K1626" s="95"/>
      <c r="L1626" s="95"/>
      <c r="M1626" s="128">
        <f t="shared" si="229"/>
        <v>0</v>
      </c>
      <c r="N1626" s="95">
        <f t="shared" si="224"/>
        <v>0</v>
      </c>
      <c r="O1626" s="158">
        <f t="shared" si="230"/>
        <v>0</v>
      </c>
      <c r="P1626" s="159">
        <f t="shared" si="231"/>
        <v>0</v>
      </c>
    </row>
    <row r="1627" spans="1:16" ht="31.5" hidden="1" outlineLevel="1" x14ac:dyDescent="0.25">
      <c r="A1627" s="29">
        <f t="shared" si="228"/>
        <v>0</v>
      </c>
      <c r="B1627" s="203" t="str">
        <f t="shared" si="228"/>
        <v>IDC</v>
      </c>
      <c r="C1627" s="29" t="str">
        <f t="shared" si="228"/>
        <v>MERC/CAPEX/2024-25/MSPGCL/0473 Dt 06.08.2024</v>
      </c>
      <c r="D1627" s="69">
        <f t="shared" si="228"/>
        <v>45510</v>
      </c>
      <c r="E1627" s="28">
        <f t="shared" si="228"/>
        <v>0.68</v>
      </c>
      <c r="F1627" s="95">
        <f t="shared" si="226"/>
        <v>0</v>
      </c>
      <c r="G1627" s="95">
        <f t="shared" si="227"/>
        <v>0</v>
      </c>
      <c r="H1627" s="95">
        <f t="shared" si="223"/>
        <v>0</v>
      </c>
      <c r="I1627" s="94">
        <f>'F4.2'!W284</f>
        <v>0</v>
      </c>
      <c r="J1627" s="94">
        <f>'F4.2'!AQ284</f>
        <v>0</v>
      </c>
      <c r="K1627" s="95"/>
      <c r="L1627" s="95"/>
      <c r="M1627" s="128">
        <f t="shared" si="229"/>
        <v>0</v>
      </c>
      <c r="N1627" s="95">
        <f t="shared" si="224"/>
        <v>0</v>
      </c>
      <c r="O1627" s="158">
        <f t="shared" si="230"/>
        <v>0</v>
      </c>
      <c r="P1627" s="159">
        <f t="shared" si="231"/>
        <v>0</v>
      </c>
    </row>
    <row r="1628" spans="1:16" ht="47.25" hidden="1" outlineLevel="1" x14ac:dyDescent="0.25">
      <c r="A1628" s="25" t="str">
        <f t="shared" si="228"/>
        <v>Y4</v>
      </c>
      <c r="B1628" s="26" t="str">
        <f t="shared" si="228"/>
        <v>Providing 1600 mm pipeline from Erdai Dam to CSTPS, Chandrapur</v>
      </c>
      <c r="C1628" s="25" t="str">
        <f t="shared" si="228"/>
        <v>MERC/CAPEX/2024-2025/MSPGCL/0476 Dt 06.08.2024</v>
      </c>
      <c r="D1628" s="188">
        <f t="shared" si="228"/>
        <v>45510</v>
      </c>
      <c r="E1628" s="27">
        <f t="shared" si="228"/>
        <v>0</v>
      </c>
      <c r="F1628" s="94">
        <f t="shared" si="226"/>
        <v>0</v>
      </c>
      <c r="G1628" s="94">
        <f t="shared" si="227"/>
        <v>0</v>
      </c>
      <c r="H1628" s="94">
        <f t="shared" si="223"/>
        <v>0</v>
      </c>
      <c r="I1628" s="94">
        <f>'F4.2'!W285</f>
        <v>0</v>
      </c>
      <c r="J1628" s="94">
        <f>'F4.2'!AQ285</f>
        <v>0</v>
      </c>
      <c r="K1628" s="94"/>
      <c r="L1628" s="94"/>
      <c r="M1628" s="94">
        <f t="shared" si="229"/>
        <v>0</v>
      </c>
      <c r="N1628" s="94">
        <f t="shared" si="224"/>
        <v>0</v>
      </c>
      <c r="O1628" s="158">
        <f t="shared" si="230"/>
        <v>0</v>
      </c>
      <c r="P1628" s="159">
        <f t="shared" si="231"/>
        <v>0</v>
      </c>
    </row>
    <row r="1629" spans="1:16" ht="31.5" hidden="1" outlineLevel="1" x14ac:dyDescent="0.25">
      <c r="A1629" s="29">
        <f t="shared" si="228"/>
        <v>4.0999999999999996</v>
      </c>
      <c r="B1629" s="169" t="str">
        <f t="shared" si="228"/>
        <v>Providing 1600 mm pipeline from Erdai Dam to CSTPS, Chandrapur</v>
      </c>
      <c r="C1629" s="29" t="str">
        <f t="shared" si="228"/>
        <v>MERC/CAPEX/2024-2025/MSPGCL/0476 Dt 06.08.2024</v>
      </c>
      <c r="D1629" s="69">
        <f t="shared" si="228"/>
        <v>45510</v>
      </c>
      <c r="E1629" s="28">
        <f t="shared" si="228"/>
        <v>0</v>
      </c>
      <c r="F1629" s="95">
        <f t="shared" si="226"/>
        <v>0</v>
      </c>
      <c r="G1629" s="95">
        <f t="shared" si="227"/>
        <v>0</v>
      </c>
      <c r="H1629" s="95">
        <f t="shared" si="223"/>
        <v>0</v>
      </c>
      <c r="I1629" s="94">
        <f>'F4.2'!W286</f>
        <v>0</v>
      </c>
      <c r="J1629" s="94">
        <f>'F4.2'!AQ286</f>
        <v>0</v>
      </c>
      <c r="K1629" s="95"/>
      <c r="L1629" s="95"/>
      <c r="M1629" s="128">
        <f t="shared" si="229"/>
        <v>0</v>
      </c>
      <c r="N1629" s="95">
        <f t="shared" si="224"/>
        <v>0</v>
      </c>
      <c r="O1629" s="158">
        <f t="shared" si="230"/>
        <v>0</v>
      </c>
      <c r="P1629" s="159">
        <f t="shared" si="231"/>
        <v>0</v>
      </c>
    </row>
    <row r="1630" spans="1:16" ht="31.5" hidden="1" outlineLevel="1" x14ac:dyDescent="0.25">
      <c r="A1630" s="29">
        <f t="shared" si="228"/>
        <v>0</v>
      </c>
      <c r="B1630" s="169" t="str">
        <f t="shared" si="228"/>
        <v>IDC</v>
      </c>
      <c r="C1630" s="29" t="str">
        <f t="shared" si="228"/>
        <v>MERC/CAPEX/2024-2025/MSPGCL/0476 Dt 06.08.2024</v>
      </c>
      <c r="D1630" s="69">
        <f t="shared" si="228"/>
        <v>45510</v>
      </c>
      <c r="E1630" s="28">
        <f t="shared" si="228"/>
        <v>0</v>
      </c>
      <c r="F1630" s="95">
        <f t="shared" si="226"/>
        <v>0</v>
      </c>
      <c r="G1630" s="95">
        <f t="shared" si="227"/>
        <v>0</v>
      </c>
      <c r="H1630" s="95">
        <f t="shared" si="223"/>
        <v>0</v>
      </c>
      <c r="I1630" s="94">
        <f>'F4.2'!W287</f>
        <v>0</v>
      </c>
      <c r="J1630" s="94">
        <f>'F4.2'!AQ287</f>
        <v>0</v>
      </c>
      <c r="K1630" s="95"/>
      <c r="L1630" s="95"/>
      <c r="M1630" s="128">
        <f t="shared" si="229"/>
        <v>0</v>
      </c>
      <c r="N1630" s="95">
        <f t="shared" si="224"/>
        <v>0</v>
      </c>
      <c r="O1630" s="158">
        <f t="shared" si="230"/>
        <v>0</v>
      </c>
      <c r="P1630" s="159">
        <f t="shared" si="231"/>
        <v>0</v>
      </c>
    </row>
    <row r="1631" spans="1:16" ht="31.5" hidden="1" outlineLevel="1" x14ac:dyDescent="0.25">
      <c r="A1631" s="25" t="str">
        <f t="shared" si="228"/>
        <v>Y5</v>
      </c>
      <c r="B1631" s="26" t="str">
        <f t="shared" si="228"/>
        <v>Performance Improvement &amp; Life Extension Schemes for CHP of Unit 5 to 7 of CSTPS, Chandrapur. -Part-2</v>
      </c>
      <c r="C1631" s="25" t="str">
        <f t="shared" si="228"/>
        <v>MERC/CAPEX/MSPGCL/2023-2024/0466 Dt 02.08.2024</v>
      </c>
      <c r="D1631" s="188">
        <f t="shared" si="228"/>
        <v>45506</v>
      </c>
      <c r="E1631" s="28">
        <f t="shared" si="228"/>
        <v>0</v>
      </c>
      <c r="F1631" s="95">
        <f t="shared" si="226"/>
        <v>0</v>
      </c>
      <c r="G1631" s="95">
        <f t="shared" si="227"/>
        <v>0</v>
      </c>
      <c r="H1631" s="95">
        <f t="shared" si="223"/>
        <v>0</v>
      </c>
      <c r="I1631" s="94">
        <f>'F4.2'!W288</f>
        <v>0</v>
      </c>
      <c r="J1631" s="94">
        <f>'F4.2'!AQ288</f>
        <v>0</v>
      </c>
      <c r="K1631" s="95"/>
      <c r="L1631" s="95"/>
      <c r="M1631" s="128">
        <f t="shared" si="229"/>
        <v>0</v>
      </c>
      <c r="N1631" s="95">
        <f t="shared" si="224"/>
        <v>0</v>
      </c>
      <c r="O1631" s="158">
        <f t="shared" si="230"/>
        <v>0</v>
      </c>
      <c r="P1631" s="159">
        <f t="shared" si="231"/>
        <v>0</v>
      </c>
    </row>
    <row r="1632" spans="1:16" ht="31.5" hidden="1" outlineLevel="1" x14ac:dyDescent="0.25">
      <c r="A1632" s="29">
        <f t="shared" si="228"/>
        <v>5.0999999999999996</v>
      </c>
      <c r="B1632" s="169" t="str">
        <f t="shared" si="228"/>
        <v>Scheme-1: Upgradation/Renovation of Deck Module of Under Ground Conveyor stream of CHPB of Unit-5,6&amp;7 Chandrapur.</v>
      </c>
      <c r="C1632" s="29" t="str">
        <f t="shared" si="228"/>
        <v>MERC/CAPEX/MSPGCL/2023-2024/0466 Dt 02.08.2024</v>
      </c>
      <c r="D1632" s="69">
        <f t="shared" si="228"/>
        <v>45506</v>
      </c>
      <c r="E1632" s="27">
        <f t="shared" si="228"/>
        <v>0</v>
      </c>
      <c r="F1632" s="94">
        <f t="shared" si="226"/>
        <v>0</v>
      </c>
      <c r="G1632" s="94">
        <f t="shared" si="227"/>
        <v>0</v>
      </c>
      <c r="H1632" s="94">
        <f t="shared" si="223"/>
        <v>0</v>
      </c>
      <c r="I1632" s="94">
        <f>'F4.2'!W289</f>
        <v>0</v>
      </c>
      <c r="J1632" s="94">
        <f>'F4.2'!AQ289</f>
        <v>0</v>
      </c>
      <c r="K1632" s="94"/>
      <c r="L1632" s="94"/>
      <c r="M1632" s="94">
        <f t="shared" si="229"/>
        <v>0</v>
      </c>
      <c r="N1632" s="94">
        <f t="shared" si="224"/>
        <v>0</v>
      </c>
      <c r="O1632" s="158">
        <f t="shared" si="230"/>
        <v>0</v>
      </c>
      <c r="P1632" s="159">
        <f t="shared" si="231"/>
        <v>0</v>
      </c>
    </row>
    <row r="1633" spans="1:16" ht="31.5" hidden="1" outlineLevel="1" x14ac:dyDescent="0.25">
      <c r="A1633" s="29">
        <f t="shared" si="228"/>
        <v>5.2</v>
      </c>
      <c r="B1633" s="169" t="str">
        <f t="shared" si="228"/>
        <v>Scheme-2: Renovation &amp; Upgradation of Transfer Point of CHPB of Unit 5 to 7 of CSTPS Chandrapur.</v>
      </c>
      <c r="C1633" s="29" t="str">
        <f t="shared" si="228"/>
        <v>MERC/CAPEX/MSPGCL/2023-2024/0466 Dt 02.08.2024</v>
      </c>
      <c r="D1633" s="69">
        <f t="shared" si="228"/>
        <v>45506</v>
      </c>
      <c r="E1633" s="28">
        <f t="shared" si="228"/>
        <v>0</v>
      </c>
      <c r="F1633" s="95">
        <f t="shared" si="226"/>
        <v>0</v>
      </c>
      <c r="G1633" s="95">
        <f t="shared" si="227"/>
        <v>0</v>
      </c>
      <c r="H1633" s="95">
        <f t="shared" si="223"/>
        <v>0</v>
      </c>
      <c r="I1633" s="94">
        <f>'F4.2'!W290</f>
        <v>0</v>
      </c>
      <c r="J1633" s="94">
        <f>'F4.2'!AQ290</f>
        <v>0</v>
      </c>
      <c r="K1633" s="95"/>
      <c r="L1633" s="95"/>
      <c r="M1633" s="128">
        <f t="shared" si="229"/>
        <v>0</v>
      </c>
      <c r="N1633" s="95">
        <f t="shared" si="224"/>
        <v>0</v>
      </c>
      <c r="O1633" s="158">
        <f t="shared" si="230"/>
        <v>0</v>
      </c>
      <c r="P1633" s="159">
        <f t="shared" si="231"/>
        <v>0</v>
      </c>
    </row>
    <row r="1634" spans="1:16" ht="31.5" hidden="1" outlineLevel="1" x14ac:dyDescent="0.25">
      <c r="A1634" s="29">
        <f t="shared" si="228"/>
        <v>5.3</v>
      </c>
      <c r="B1634" s="169" t="str">
        <f t="shared" si="228"/>
        <v>Scheme-3: Renovation &amp; Upgradation of Walkway Platform of CHPB of Unit 5 to 7 of CSTPS Chandrapur.</v>
      </c>
      <c r="C1634" s="29" t="str">
        <f t="shared" si="228"/>
        <v>MERC/CAPEX/MSPGCL/2023-2024/0466 Dt 02.08.2024</v>
      </c>
      <c r="D1634" s="69">
        <f t="shared" si="228"/>
        <v>45506</v>
      </c>
      <c r="E1634" s="28">
        <f t="shared" si="228"/>
        <v>0</v>
      </c>
      <c r="F1634" s="95">
        <f t="shared" si="226"/>
        <v>0</v>
      </c>
      <c r="G1634" s="95">
        <f t="shared" si="227"/>
        <v>0</v>
      </c>
      <c r="H1634" s="95">
        <f t="shared" si="223"/>
        <v>0</v>
      </c>
      <c r="I1634" s="94">
        <f>'F4.2'!W291</f>
        <v>0</v>
      </c>
      <c r="J1634" s="94">
        <f>'F4.2'!AQ291</f>
        <v>0</v>
      </c>
      <c r="K1634" s="95"/>
      <c r="L1634" s="95"/>
      <c r="M1634" s="128">
        <f t="shared" si="229"/>
        <v>0</v>
      </c>
      <c r="N1634" s="95">
        <f t="shared" si="224"/>
        <v>0</v>
      </c>
      <c r="O1634" s="158">
        <f t="shared" si="230"/>
        <v>0</v>
      </c>
      <c r="P1634" s="159">
        <f t="shared" si="231"/>
        <v>0</v>
      </c>
    </row>
    <row r="1635" spans="1:16" ht="47.25" hidden="1" outlineLevel="1" x14ac:dyDescent="0.25">
      <c r="A1635" s="29">
        <f t="shared" si="228"/>
        <v>5.4</v>
      </c>
      <c r="B1635" s="169" t="str">
        <f t="shared" si="228"/>
        <v>Scheme-4: Work of Renovation &amp; Modernization of Bunker Shuttle Conveyor of CHPB of Unit 5, 6 &amp; 7 in CSTPS Chandrapur.</v>
      </c>
      <c r="C1635" s="29" t="str">
        <f t="shared" si="228"/>
        <v>MERC/CAPEX/MSPGCL/2023-2024/0466 Dt 02.08.2024</v>
      </c>
      <c r="D1635" s="69">
        <f t="shared" si="228"/>
        <v>45506</v>
      </c>
      <c r="E1635" s="28">
        <f t="shared" si="228"/>
        <v>0</v>
      </c>
      <c r="F1635" s="95">
        <f t="shared" si="226"/>
        <v>0</v>
      </c>
      <c r="G1635" s="95">
        <f t="shared" si="227"/>
        <v>0</v>
      </c>
      <c r="H1635" s="95">
        <f t="shared" si="223"/>
        <v>0</v>
      </c>
      <c r="I1635" s="94">
        <f>'F4.2'!W292</f>
        <v>0</v>
      </c>
      <c r="J1635" s="94">
        <f>'F4.2'!AQ292</f>
        <v>0</v>
      </c>
      <c r="K1635" s="95"/>
      <c r="L1635" s="95"/>
      <c r="M1635" s="128">
        <f t="shared" si="229"/>
        <v>0</v>
      </c>
      <c r="N1635" s="95">
        <f t="shared" si="224"/>
        <v>0</v>
      </c>
      <c r="O1635" s="158">
        <f t="shared" si="230"/>
        <v>0</v>
      </c>
      <c r="P1635" s="159">
        <f t="shared" si="231"/>
        <v>0</v>
      </c>
    </row>
    <row r="1636" spans="1:16" ht="47.25" hidden="1" outlineLevel="1" x14ac:dyDescent="0.25">
      <c r="A1636" s="29">
        <f t="shared" si="228"/>
        <v>5.5</v>
      </c>
      <c r="B1636" s="169" t="str">
        <f t="shared" si="228"/>
        <v>Scheme-5: Renovation &amp; Modernization of Wagon Tippler Concrete Hopper of Coal Handling Plant-B of Unit 5,6&amp;7 at CSTPS Chandrapur.</v>
      </c>
      <c r="C1636" s="29" t="str">
        <f t="shared" si="228"/>
        <v>MERC/CAPEX/MSPGCL/2023-2024/0466 Dt 02.08.2024</v>
      </c>
      <c r="D1636" s="69">
        <f t="shared" si="228"/>
        <v>45506</v>
      </c>
      <c r="E1636" s="28">
        <f t="shared" si="228"/>
        <v>0</v>
      </c>
      <c r="F1636" s="95">
        <f t="shared" si="226"/>
        <v>0</v>
      </c>
      <c r="G1636" s="95">
        <f t="shared" si="227"/>
        <v>0</v>
      </c>
      <c r="H1636" s="95">
        <f t="shared" si="223"/>
        <v>0</v>
      </c>
      <c r="I1636" s="94">
        <f>'F4.2'!W293</f>
        <v>0</v>
      </c>
      <c r="J1636" s="94">
        <f>'F4.2'!AQ293</f>
        <v>0</v>
      </c>
      <c r="K1636" s="95"/>
      <c r="L1636" s="95"/>
      <c r="M1636" s="128">
        <f t="shared" si="229"/>
        <v>0</v>
      </c>
      <c r="N1636" s="95">
        <f t="shared" si="224"/>
        <v>0</v>
      </c>
      <c r="O1636" s="158">
        <f t="shared" si="230"/>
        <v>0</v>
      </c>
      <c r="P1636" s="159">
        <f t="shared" si="231"/>
        <v>0</v>
      </c>
    </row>
    <row r="1637" spans="1:16" ht="47.25" hidden="1" outlineLevel="1" x14ac:dyDescent="0.25">
      <c r="A1637" s="29">
        <f t="shared" si="228"/>
        <v>5.6</v>
      </c>
      <c r="B1637" s="169" t="str">
        <f t="shared" si="228"/>
        <v>Scheme-6: Renovation &amp; Modernization of Wagon Tippler Concrete Hopper of Coal Handling Plant-D of Unit 8&amp;9 at CSTPS Chandrapur.</v>
      </c>
      <c r="C1637" s="29" t="str">
        <f t="shared" si="228"/>
        <v>MERC/CAPEX/MSPGCL/2023-2024/0466 Dt 02.08.2024</v>
      </c>
      <c r="D1637" s="69">
        <f t="shared" si="228"/>
        <v>45506</v>
      </c>
      <c r="E1637" s="27">
        <f t="shared" si="228"/>
        <v>0</v>
      </c>
      <c r="F1637" s="94">
        <f t="shared" si="226"/>
        <v>0</v>
      </c>
      <c r="G1637" s="94">
        <f t="shared" si="227"/>
        <v>0</v>
      </c>
      <c r="H1637" s="94">
        <f t="shared" si="223"/>
        <v>0</v>
      </c>
      <c r="I1637" s="94">
        <f>'F4.2'!W294</f>
        <v>0</v>
      </c>
      <c r="J1637" s="94">
        <f>'F4.2'!AQ294</f>
        <v>0</v>
      </c>
      <c r="K1637" s="94"/>
      <c r="L1637" s="94"/>
      <c r="M1637" s="94">
        <f t="shared" si="229"/>
        <v>0</v>
      </c>
      <c r="N1637" s="94">
        <f t="shared" si="224"/>
        <v>0</v>
      </c>
      <c r="O1637" s="158">
        <f t="shared" si="230"/>
        <v>0</v>
      </c>
      <c r="P1637" s="159">
        <f t="shared" si="231"/>
        <v>0</v>
      </c>
    </row>
    <row r="1638" spans="1:16" ht="47.25" hidden="1" outlineLevel="1" x14ac:dyDescent="0.25">
      <c r="A1638" s="29">
        <f t="shared" ref="A1638:E1653" si="232">A968</f>
        <v>5.7</v>
      </c>
      <c r="B1638" s="169" t="str">
        <f t="shared" si="232"/>
        <v xml:space="preserve">Scheme-7: Design, supply, installation &amp; commissioning of LED based energy efficient illumination system at CHP-A, B &amp; C, C.S.T.P.S., Chandrapur.  </v>
      </c>
      <c r="C1638" s="29" t="str">
        <f t="shared" si="232"/>
        <v>MERC/CAPEX/MSPGCL/2023-2024/0466 Dt 02.08.2024</v>
      </c>
      <c r="D1638" s="69">
        <f t="shared" si="232"/>
        <v>45506</v>
      </c>
      <c r="E1638" s="28">
        <f t="shared" si="232"/>
        <v>0</v>
      </c>
      <c r="F1638" s="95">
        <f t="shared" si="226"/>
        <v>0</v>
      </c>
      <c r="G1638" s="95">
        <f t="shared" si="227"/>
        <v>0</v>
      </c>
      <c r="H1638" s="95">
        <f t="shared" si="223"/>
        <v>0</v>
      </c>
      <c r="I1638" s="94">
        <f>'F4.2'!W295</f>
        <v>0</v>
      </c>
      <c r="J1638" s="94">
        <f>'F4.2'!AQ295</f>
        <v>0</v>
      </c>
      <c r="K1638" s="95"/>
      <c r="L1638" s="95"/>
      <c r="M1638" s="128">
        <f t="shared" si="229"/>
        <v>0</v>
      </c>
      <c r="N1638" s="95">
        <f t="shared" si="224"/>
        <v>0</v>
      </c>
      <c r="O1638" s="158">
        <f t="shared" si="230"/>
        <v>0</v>
      </c>
      <c r="P1638" s="159">
        <f t="shared" si="231"/>
        <v>0</v>
      </c>
    </row>
    <row r="1639" spans="1:16" ht="31.5" hidden="1" outlineLevel="1" x14ac:dyDescent="0.25">
      <c r="A1639" s="29">
        <f t="shared" si="232"/>
        <v>0</v>
      </c>
      <c r="B1639" s="169" t="str">
        <f t="shared" si="232"/>
        <v>IDC</v>
      </c>
      <c r="C1639" s="29" t="str">
        <f t="shared" si="232"/>
        <v>MERC/CAPEX/MSPGCL/2023-2024/0466 Dt 02.08.2024</v>
      </c>
      <c r="D1639" s="69">
        <f t="shared" si="232"/>
        <v>45506</v>
      </c>
      <c r="E1639" s="27">
        <f t="shared" si="232"/>
        <v>0</v>
      </c>
      <c r="F1639" s="94">
        <f t="shared" si="226"/>
        <v>0</v>
      </c>
      <c r="G1639" s="94">
        <f t="shared" si="227"/>
        <v>0</v>
      </c>
      <c r="H1639" s="94">
        <f t="shared" si="223"/>
        <v>0</v>
      </c>
      <c r="I1639" s="94">
        <f>'F4.2'!W296</f>
        <v>0</v>
      </c>
      <c r="J1639" s="94">
        <f>'F4.2'!AQ296</f>
        <v>0</v>
      </c>
      <c r="K1639" s="94"/>
      <c r="L1639" s="94"/>
      <c r="M1639" s="94">
        <f t="shared" si="229"/>
        <v>0</v>
      </c>
      <c r="N1639" s="94">
        <f t="shared" si="224"/>
        <v>0</v>
      </c>
      <c r="O1639" s="158">
        <f t="shared" si="230"/>
        <v>0</v>
      </c>
      <c r="P1639" s="159">
        <f t="shared" si="231"/>
        <v>0</v>
      </c>
    </row>
    <row r="1640" spans="1:16" ht="63" hidden="1" outlineLevel="1" x14ac:dyDescent="0.25">
      <c r="A1640" s="25">
        <f t="shared" si="232"/>
        <v>63</v>
      </c>
      <c r="B1640" s="26" t="str">
        <f t="shared" si="232"/>
        <v>Procurement of Equipment’s for Stack yard management at Coal Handling Plant &amp; Upgradation of existing ash disposal pump system by installing higher efficiency pump system in Ash Handling Plant of Unit- 5 &amp; 6 at CSTPS, Chandrapur.</v>
      </c>
      <c r="C1640" s="25" t="str">
        <f t="shared" si="232"/>
        <v>MERC/CAPEX/MSPGCL/2023-24/496 Dt 08.08.2024</v>
      </c>
      <c r="D1640" s="69">
        <f t="shared" si="232"/>
        <v>45512</v>
      </c>
      <c r="E1640" s="28">
        <f t="shared" si="232"/>
        <v>38.4</v>
      </c>
      <c r="F1640" s="95">
        <f t="shared" si="226"/>
        <v>0</v>
      </c>
      <c r="G1640" s="95">
        <f t="shared" si="227"/>
        <v>0</v>
      </c>
      <c r="H1640" s="95">
        <f t="shared" si="223"/>
        <v>0</v>
      </c>
      <c r="I1640" s="94">
        <f>'F4.2'!W297</f>
        <v>0</v>
      </c>
      <c r="J1640" s="94">
        <f>'F4.2'!AQ297</f>
        <v>0</v>
      </c>
      <c r="K1640" s="95"/>
      <c r="L1640" s="95"/>
      <c r="M1640" s="128">
        <f t="shared" si="229"/>
        <v>0</v>
      </c>
      <c r="N1640" s="95">
        <f t="shared" si="224"/>
        <v>0</v>
      </c>
      <c r="O1640" s="158">
        <f t="shared" si="230"/>
        <v>0</v>
      </c>
      <c r="P1640" s="159">
        <f t="shared" si="231"/>
        <v>0</v>
      </c>
    </row>
    <row r="1641" spans="1:16" ht="31.5" hidden="1" outlineLevel="1" x14ac:dyDescent="0.25">
      <c r="A1641" s="29">
        <f t="shared" si="232"/>
        <v>6.1</v>
      </c>
      <c r="B1641" s="169" t="str">
        <f t="shared" si="232"/>
        <v>Scheme-1: Procurement of 04 Nos Bulldozers.</v>
      </c>
      <c r="C1641" s="29" t="str">
        <f t="shared" si="232"/>
        <v>MERC/CAPEX/MSPGCL/2023-24/496 Dt 08.08.2024</v>
      </c>
      <c r="D1641" s="69">
        <f t="shared" si="232"/>
        <v>45512</v>
      </c>
      <c r="E1641" s="28">
        <f t="shared" si="232"/>
        <v>9.58</v>
      </c>
      <c r="F1641" s="95">
        <f t="shared" si="226"/>
        <v>0</v>
      </c>
      <c r="G1641" s="95">
        <f t="shared" si="227"/>
        <v>0</v>
      </c>
      <c r="H1641" s="95">
        <f t="shared" si="223"/>
        <v>0</v>
      </c>
      <c r="I1641" s="94">
        <f>'F4.2'!W298</f>
        <v>0</v>
      </c>
      <c r="J1641" s="94">
        <f>'F4.2'!AQ298</f>
        <v>0</v>
      </c>
      <c r="K1641" s="95"/>
      <c r="L1641" s="95"/>
      <c r="M1641" s="128">
        <f t="shared" si="229"/>
        <v>0</v>
      </c>
      <c r="N1641" s="95">
        <f t="shared" si="224"/>
        <v>0</v>
      </c>
      <c r="O1641" s="158">
        <f t="shared" si="230"/>
        <v>0</v>
      </c>
      <c r="P1641" s="159">
        <f t="shared" si="231"/>
        <v>0</v>
      </c>
    </row>
    <row r="1642" spans="1:16" ht="31.5" hidden="1" outlineLevel="1" x14ac:dyDescent="0.25">
      <c r="A1642" s="29">
        <f t="shared" si="232"/>
        <v>6.2</v>
      </c>
      <c r="B1642" s="169" t="str">
        <f t="shared" si="232"/>
        <v>Scheme-2:  Procurement of 01 No Wheel Dozer</v>
      </c>
      <c r="C1642" s="29" t="str">
        <f t="shared" si="232"/>
        <v>MERC/CAPEX/MSPGCL/2023-24/496 Dt 08.08.2024</v>
      </c>
      <c r="D1642" s="69">
        <f t="shared" si="232"/>
        <v>45512</v>
      </c>
      <c r="E1642" s="27">
        <f t="shared" si="232"/>
        <v>2.95</v>
      </c>
      <c r="F1642" s="94">
        <f t="shared" si="226"/>
        <v>0</v>
      </c>
      <c r="G1642" s="94">
        <f t="shared" si="227"/>
        <v>0</v>
      </c>
      <c r="H1642" s="94">
        <f t="shared" si="223"/>
        <v>0</v>
      </c>
      <c r="I1642" s="94">
        <f>'F4.2'!W299</f>
        <v>0</v>
      </c>
      <c r="J1642" s="94">
        <f>'F4.2'!AQ299</f>
        <v>0</v>
      </c>
      <c r="K1642" s="94"/>
      <c r="L1642" s="94"/>
      <c r="M1642" s="94">
        <f t="shared" si="229"/>
        <v>0</v>
      </c>
      <c r="N1642" s="94">
        <f t="shared" si="224"/>
        <v>0</v>
      </c>
      <c r="O1642" s="158">
        <f t="shared" si="230"/>
        <v>0</v>
      </c>
      <c r="P1642" s="159">
        <f t="shared" si="231"/>
        <v>0</v>
      </c>
    </row>
    <row r="1643" spans="1:16" ht="31.5" hidden="1" outlineLevel="1" x14ac:dyDescent="0.25">
      <c r="A1643" s="29">
        <f t="shared" si="232"/>
        <v>6.3</v>
      </c>
      <c r="B1643" s="169" t="str">
        <f t="shared" si="232"/>
        <v>Scheme-3: Procurement 02 Nos. 800 HP Diesel Hydraulic Locomotives.</v>
      </c>
      <c r="C1643" s="29" t="str">
        <f t="shared" si="232"/>
        <v>MERC/CAPEX/MSPGCL/2023-24/496 Dt 08.08.2024</v>
      </c>
      <c r="D1643" s="69">
        <f t="shared" si="232"/>
        <v>45512</v>
      </c>
      <c r="E1643" s="28">
        <f t="shared" si="232"/>
        <v>7.95</v>
      </c>
      <c r="F1643" s="95">
        <f t="shared" si="226"/>
        <v>0</v>
      </c>
      <c r="G1643" s="95">
        <f t="shared" si="227"/>
        <v>0</v>
      </c>
      <c r="H1643" s="95">
        <f t="shared" si="223"/>
        <v>0</v>
      </c>
      <c r="I1643" s="94">
        <f>'F4.2'!W300</f>
        <v>0</v>
      </c>
      <c r="J1643" s="94">
        <f>'F4.2'!AQ300</f>
        <v>0</v>
      </c>
      <c r="K1643" s="95"/>
      <c r="L1643" s="95"/>
      <c r="M1643" s="128">
        <f t="shared" si="229"/>
        <v>0</v>
      </c>
      <c r="N1643" s="95">
        <f t="shared" si="224"/>
        <v>0</v>
      </c>
      <c r="O1643" s="158">
        <f t="shared" si="230"/>
        <v>0</v>
      </c>
      <c r="P1643" s="159">
        <f t="shared" si="231"/>
        <v>0</v>
      </c>
    </row>
    <row r="1644" spans="1:16" ht="47.25" hidden="1" outlineLevel="1" x14ac:dyDescent="0.25">
      <c r="A1644" s="29">
        <f t="shared" si="232"/>
        <v>6.4</v>
      </c>
      <c r="B1644" s="169" t="str">
        <f t="shared" si="232"/>
        <v>Scheme-4: Upgradation of existing ash disposal pump assembly by higher efficiency pump assembly in ash handling plant.</v>
      </c>
      <c r="C1644" s="29" t="str">
        <f t="shared" si="232"/>
        <v>MERC/CAPEX/MSPGCL/2023-24/496 Dt 08.08.2024</v>
      </c>
      <c r="D1644" s="69">
        <f t="shared" si="232"/>
        <v>45512</v>
      </c>
      <c r="E1644" s="28">
        <f t="shared" si="232"/>
        <v>17.46</v>
      </c>
      <c r="F1644" s="95">
        <f t="shared" si="226"/>
        <v>0</v>
      </c>
      <c r="G1644" s="95">
        <f t="shared" si="227"/>
        <v>0</v>
      </c>
      <c r="H1644" s="95">
        <f t="shared" si="223"/>
        <v>0</v>
      </c>
      <c r="I1644" s="94">
        <f>'F4.2'!W301</f>
        <v>17.46</v>
      </c>
      <c r="J1644" s="94">
        <f>'F4.2'!AQ301</f>
        <v>17.46</v>
      </c>
      <c r="K1644" s="95"/>
      <c r="L1644" s="95"/>
      <c r="M1644" s="128">
        <f t="shared" si="229"/>
        <v>17.46</v>
      </c>
      <c r="N1644" s="95">
        <f t="shared" si="224"/>
        <v>0</v>
      </c>
      <c r="O1644" s="158">
        <f t="shared" si="230"/>
        <v>17.46</v>
      </c>
      <c r="P1644" s="159">
        <f t="shared" si="231"/>
        <v>0</v>
      </c>
    </row>
    <row r="1645" spans="1:16" ht="31.5" hidden="1" outlineLevel="1" x14ac:dyDescent="0.25">
      <c r="A1645" s="29">
        <f t="shared" si="232"/>
        <v>0</v>
      </c>
      <c r="B1645" s="169" t="str">
        <f t="shared" si="232"/>
        <v>IDC</v>
      </c>
      <c r="C1645" s="29" t="str">
        <f t="shared" si="232"/>
        <v>MERC/CAPEX/MSPGCL/2023-24/496 Dt 08.08.2024</v>
      </c>
      <c r="D1645" s="69">
        <f t="shared" si="232"/>
        <v>45512</v>
      </c>
      <c r="E1645" s="28">
        <f t="shared" si="232"/>
        <v>0.46</v>
      </c>
      <c r="F1645" s="95">
        <f t="shared" si="226"/>
        <v>0</v>
      </c>
      <c r="G1645" s="95">
        <f t="shared" si="227"/>
        <v>0</v>
      </c>
      <c r="H1645" s="95">
        <f t="shared" si="223"/>
        <v>0</v>
      </c>
      <c r="I1645" s="94">
        <f>'F4.2'!W302</f>
        <v>0</v>
      </c>
      <c r="J1645" s="94">
        <f>'F4.2'!AQ302</f>
        <v>0</v>
      </c>
      <c r="K1645" s="95"/>
      <c r="L1645" s="95"/>
      <c r="M1645" s="128">
        <f t="shared" si="229"/>
        <v>0</v>
      </c>
      <c r="N1645" s="95">
        <f t="shared" si="224"/>
        <v>0</v>
      </c>
    </row>
    <row r="1646" spans="1:16" ht="47.25" hidden="1" outlineLevel="1" x14ac:dyDescent="0.25">
      <c r="A1646" s="25">
        <f t="shared" si="232"/>
        <v>64</v>
      </c>
      <c r="B1646" s="26" t="str">
        <f t="shared" si="232"/>
        <v>Stacker Reclaimer, Impact Crusher and Conveyor Drive reliability &amp; availability improvement scheme for CHP of Unit 5,6&amp;7 CSTPS Chandrapur.- Elecon</v>
      </c>
      <c r="C1646" s="29" t="str">
        <f t="shared" si="232"/>
        <v>MERC approved MERC/CAPEX/MSPGCL/2023-24/566  Dt 09.09.2024</v>
      </c>
      <c r="D1646" s="69">
        <f t="shared" si="232"/>
        <v>45544</v>
      </c>
      <c r="E1646" s="27">
        <f t="shared" si="232"/>
        <v>32.549999999999997</v>
      </c>
      <c r="F1646" s="94">
        <f t="shared" si="226"/>
        <v>0</v>
      </c>
      <c r="G1646" s="94">
        <f t="shared" si="227"/>
        <v>0</v>
      </c>
      <c r="H1646" s="94">
        <f t="shared" si="223"/>
        <v>0</v>
      </c>
      <c r="I1646" s="94">
        <f>'F4.2'!W303</f>
        <v>0</v>
      </c>
      <c r="J1646" s="94">
        <f>'F4.2'!AQ303</f>
        <v>0</v>
      </c>
      <c r="K1646" s="94"/>
      <c r="L1646" s="94"/>
      <c r="M1646" s="94">
        <f t="shared" si="229"/>
        <v>0</v>
      </c>
      <c r="N1646" s="94">
        <f t="shared" si="224"/>
        <v>0</v>
      </c>
    </row>
    <row r="1647" spans="1:16" ht="47.25" hidden="1" outlineLevel="1" x14ac:dyDescent="0.25">
      <c r="A1647" s="29">
        <f t="shared" si="232"/>
        <v>0</v>
      </c>
      <c r="B1647" s="203" t="str">
        <f t="shared" si="232"/>
        <v xml:space="preserve">Scheme-1: Reliability &amp; availability improvement for Stacker Reclaimer by supply &amp; commissioning of essential equipment at CHPB of Unit 5,6&amp;7 CSTPS  Chandrapur. </v>
      </c>
      <c r="C1647" s="29" t="str">
        <f t="shared" si="232"/>
        <v>MERC approved MERC/CAPEX/MSPGCL/2023-24/566  Dt 09.09.2024</v>
      </c>
      <c r="D1647" s="69">
        <f t="shared" si="232"/>
        <v>45544</v>
      </c>
      <c r="E1647" s="28">
        <f t="shared" si="232"/>
        <v>17.61</v>
      </c>
      <c r="F1647" s="95">
        <f t="shared" si="226"/>
        <v>0</v>
      </c>
      <c r="G1647" s="95">
        <f t="shared" si="227"/>
        <v>0</v>
      </c>
      <c r="H1647" s="95">
        <f t="shared" si="223"/>
        <v>0</v>
      </c>
      <c r="I1647" s="94">
        <f>'F4.2'!W304</f>
        <v>0</v>
      </c>
      <c r="J1647" s="94">
        <f>'F4.2'!AQ304</f>
        <v>0</v>
      </c>
      <c r="K1647" s="95"/>
      <c r="L1647" s="95"/>
      <c r="M1647" s="128">
        <f t="shared" si="229"/>
        <v>0</v>
      </c>
      <c r="N1647" s="95">
        <f t="shared" si="224"/>
        <v>0</v>
      </c>
    </row>
    <row r="1648" spans="1:16" ht="47.25" hidden="1" outlineLevel="1" x14ac:dyDescent="0.25">
      <c r="A1648" s="29">
        <f t="shared" si="232"/>
        <v>0</v>
      </c>
      <c r="B1648" s="203" t="str">
        <f t="shared" si="232"/>
        <v xml:space="preserve">Scheme-2: Reliability &amp; availability improvement for Conveyor Drive by supply &amp; commissioning of essential equipment at CHPB of Unit 5,6&amp;7 CSTPS </v>
      </c>
      <c r="C1648" s="29" t="str">
        <f t="shared" si="232"/>
        <v>MERC approved MERC/CAPEX/MSPGCL/2023-24/566  Dt 09.09.2024</v>
      </c>
      <c r="D1648" s="69">
        <f t="shared" si="232"/>
        <v>45544</v>
      </c>
      <c r="E1648" s="28">
        <f t="shared" si="232"/>
        <v>14.65</v>
      </c>
      <c r="F1648" s="95">
        <f t="shared" si="226"/>
        <v>0</v>
      </c>
      <c r="G1648" s="95">
        <f t="shared" si="227"/>
        <v>0</v>
      </c>
      <c r="H1648" s="95">
        <f t="shared" si="223"/>
        <v>0</v>
      </c>
      <c r="I1648" s="94">
        <f>'F4.2'!W305</f>
        <v>0</v>
      </c>
      <c r="J1648" s="94">
        <f>'F4.2'!AQ305</f>
        <v>0</v>
      </c>
      <c r="K1648" s="95"/>
      <c r="L1648" s="95"/>
      <c r="M1648" s="128">
        <f t="shared" si="229"/>
        <v>0</v>
      </c>
      <c r="N1648" s="95">
        <f t="shared" si="224"/>
        <v>0</v>
      </c>
    </row>
    <row r="1649" spans="1:14" ht="47.25" hidden="1" outlineLevel="1" x14ac:dyDescent="0.25">
      <c r="A1649" s="29">
        <f t="shared" si="232"/>
        <v>0</v>
      </c>
      <c r="B1649" s="203" t="str">
        <f t="shared" si="232"/>
        <v>IDC</v>
      </c>
      <c r="C1649" s="29" t="str">
        <f t="shared" si="232"/>
        <v>MERC approved MERC/CAPEX/MSPGCL/2023-24/566  Dt 09.09.2024</v>
      </c>
      <c r="D1649" s="69">
        <f t="shared" si="232"/>
        <v>45544</v>
      </c>
      <c r="E1649" s="28">
        <f t="shared" si="232"/>
        <v>0.28999999999999998</v>
      </c>
      <c r="F1649" s="95">
        <f t="shared" si="226"/>
        <v>0</v>
      </c>
      <c r="G1649" s="95">
        <f t="shared" si="227"/>
        <v>0</v>
      </c>
      <c r="H1649" s="95">
        <f t="shared" si="223"/>
        <v>0</v>
      </c>
      <c r="I1649" s="94">
        <f>'F4.2'!W306</f>
        <v>0</v>
      </c>
      <c r="J1649" s="94">
        <f>'F4.2'!AQ306</f>
        <v>0</v>
      </c>
      <c r="K1649" s="95"/>
      <c r="L1649" s="95"/>
      <c r="M1649" s="128">
        <f t="shared" si="229"/>
        <v>0</v>
      </c>
      <c r="N1649" s="95">
        <f t="shared" si="224"/>
        <v>0</v>
      </c>
    </row>
    <row r="1650" spans="1:14" ht="15.75" hidden="1" outlineLevel="1" x14ac:dyDescent="0.25">
      <c r="A1650" s="196">
        <f t="shared" si="232"/>
        <v>0</v>
      </c>
      <c r="B1650" s="169">
        <f t="shared" si="232"/>
        <v>0</v>
      </c>
      <c r="C1650" s="196">
        <f t="shared" si="232"/>
        <v>0</v>
      </c>
      <c r="D1650" s="197" t="str">
        <f t="shared" si="232"/>
        <v>-</v>
      </c>
      <c r="E1650" s="28">
        <f t="shared" si="232"/>
        <v>0</v>
      </c>
      <c r="F1650" s="95">
        <f t="shared" si="226"/>
        <v>0</v>
      </c>
      <c r="G1650" s="95">
        <f t="shared" si="227"/>
        <v>0</v>
      </c>
      <c r="H1650" s="95">
        <f t="shared" si="223"/>
        <v>0</v>
      </c>
      <c r="I1650" s="94">
        <f>'F4.2'!W307</f>
        <v>0</v>
      </c>
      <c r="J1650" s="94">
        <f>'F4.2'!AQ307</f>
        <v>0</v>
      </c>
      <c r="K1650" s="95"/>
      <c r="L1650" s="95"/>
      <c r="M1650" s="128">
        <f t="shared" si="229"/>
        <v>0</v>
      </c>
      <c r="N1650" s="95">
        <f t="shared" si="224"/>
        <v>0</v>
      </c>
    </row>
    <row r="1651" spans="1:14" ht="15.75" hidden="1" outlineLevel="1" x14ac:dyDescent="0.25">
      <c r="A1651" s="196">
        <f t="shared" si="232"/>
        <v>0</v>
      </c>
      <c r="B1651" s="169">
        <f t="shared" si="232"/>
        <v>0</v>
      </c>
      <c r="C1651" s="196">
        <f t="shared" si="232"/>
        <v>0</v>
      </c>
      <c r="D1651" s="197" t="str">
        <f t="shared" si="232"/>
        <v>-</v>
      </c>
      <c r="E1651" s="28">
        <f t="shared" si="232"/>
        <v>0</v>
      </c>
      <c r="F1651" s="95">
        <f t="shared" si="226"/>
        <v>0</v>
      </c>
      <c r="G1651" s="95">
        <f t="shared" si="227"/>
        <v>0</v>
      </c>
      <c r="H1651" s="95">
        <f t="shared" si="223"/>
        <v>0</v>
      </c>
      <c r="I1651" s="94">
        <f>'F4.2'!W308</f>
        <v>0</v>
      </c>
      <c r="J1651" s="94">
        <f>'F4.2'!AQ308</f>
        <v>0</v>
      </c>
      <c r="K1651" s="95"/>
      <c r="L1651" s="95"/>
      <c r="M1651" s="128">
        <f t="shared" si="229"/>
        <v>0</v>
      </c>
      <c r="N1651" s="95">
        <f t="shared" si="224"/>
        <v>0</v>
      </c>
    </row>
    <row r="1652" spans="1:14" ht="15.75" hidden="1" outlineLevel="1" x14ac:dyDescent="0.25">
      <c r="A1652" s="161">
        <f t="shared" si="232"/>
        <v>0</v>
      </c>
      <c r="B1652" s="100">
        <f t="shared" si="232"/>
        <v>0</v>
      </c>
      <c r="C1652" s="161">
        <f t="shared" si="232"/>
        <v>0</v>
      </c>
      <c r="D1652" s="164" t="str">
        <f t="shared" si="232"/>
        <v>-</v>
      </c>
      <c r="E1652" s="28">
        <f t="shared" si="232"/>
        <v>0</v>
      </c>
      <c r="F1652" s="95">
        <f t="shared" si="226"/>
        <v>0</v>
      </c>
      <c r="G1652" s="95">
        <f t="shared" si="227"/>
        <v>0</v>
      </c>
      <c r="H1652" s="95">
        <f t="shared" si="223"/>
        <v>0</v>
      </c>
      <c r="I1652" s="94">
        <f>'F4.2'!W309</f>
        <v>0</v>
      </c>
      <c r="J1652" s="94">
        <f>'F4.2'!AQ309</f>
        <v>0</v>
      </c>
      <c r="K1652" s="95"/>
      <c r="L1652" s="95"/>
      <c r="M1652" s="128">
        <f t="shared" si="229"/>
        <v>0</v>
      </c>
      <c r="N1652" s="95">
        <f t="shared" si="224"/>
        <v>0</v>
      </c>
    </row>
    <row r="1653" spans="1:14" ht="15.75" hidden="1" outlineLevel="1" x14ac:dyDescent="0.25">
      <c r="A1653" s="23">
        <f t="shared" si="232"/>
        <v>0</v>
      </c>
      <c r="B1653" s="24" t="str">
        <f t="shared" si="232"/>
        <v>(ii) Submitted to MERC, Yet To Receive Approval</v>
      </c>
      <c r="C1653" s="45">
        <f t="shared" si="232"/>
        <v>0</v>
      </c>
      <c r="D1653" s="68" t="str">
        <f t="shared" si="232"/>
        <v>-</v>
      </c>
      <c r="E1653" s="27">
        <f t="shared" si="232"/>
        <v>0</v>
      </c>
      <c r="F1653" s="94">
        <f t="shared" si="226"/>
        <v>0</v>
      </c>
      <c r="G1653" s="94">
        <f t="shared" si="227"/>
        <v>0</v>
      </c>
      <c r="H1653" s="94">
        <f t="shared" si="223"/>
        <v>0</v>
      </c>
      <c r="I1653" s="94">
        <f>'F4.2'!W310</f>
        <v>0</v>
      </c>
      <c r="J1653" s="94">
        <f>'F4.2'!AQ310</f>
        <v>0</v>
      </c>
      <c r="K1653" s="94"/>
      <c r="L1653" s="94"/>
      <c r="M1653" s="94">
        <f t="shared" si="229"/>
        <v>0</v>
      </c>
      <c r="N1653" s="94">
        <f t="shared" si="224"/>
        <v>0</v>
      </c>
    </row>
    <row r="1654" spans="1:14" ht="94.5" hidden="1" outlineLevel="1" x14ac:dyDescent="0.25">
      <c r="A1654" s="25" t="str">
        <f t="shared" ref="A1654:E1669" si="233">A984</f>
        <v>Y8, Y9</v>
      </c>
      <c r="B1654" s="26" t="str">
        <f t="shared" si="233"/>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1654" s="25" t="str">
        <f t="shared" si="233"/>
        <v>Yet To Receive Approval</v>
      </c>
      <c r="D1654" s="188" t="str">
        <f t="shared" si="233"/>
        <v>-</v>
      </c>
      <c r="E1654" s="28">
        <f t="shared" si="233"/>
        <v>0</v>
      </c>
      <c r="F1654" s="95">
        <f t="shared" si="226"/>
        <v>0</v>
      </c>
      <c r="G1654" s="95">
        <f t="shared" si="227"/>
        <v>0</v>
      </c>
      <c r="H1654" s="95">
        <f t="shared" si="223"/>
        <v>0</v>
      </c>
      <c r="I1654" s="94">
        <f>'F4.2'!W311</f>
        <v>0</v>
      </c>
      <c r="J1654" s="94">
        <f>'F4.2'!AQ311</f>
        <v>0</v>
      </c>
      <c r="K1654" s="95"/>
      <c r="L1654" s="95"/>
      <c r="M1654" s="128">
        <f t="shared" si="229"/>
        <v>0</v>
      </c>
      <c r="N1654" s="95">
        <f t="shared" si="224"/>
        <v>0</v>
      </c>
    </row>
    <row r="1655" spans="1:14" ht="15.75" hidden="1" outlineLevel="1" x14ac:dyDescent="0.25">
      <c r="A1655" s="29">
        <f t="shared" si="233"/>
        <v>0</v>
      </c>
      <c r="B1655" s="203" t="str">
        <f t="shared" si="233"/>
        <v>Procurement of BOXN-HL Wagons for C.S.T.P.S., Chandrapur.</v>
      </c>
      <c r="C1655" s="29" t="str">
        <f t="shared" si="233"/>
        <v>Yet To Receive Approval</v>
      </c>
      <c r="D1655" s="69" t="str">
        <f t="shared" si="233"/>
        <v>-</v>
      </c>
      <c r="E1655" s="28">
        <f t="shared" si="233"/>
        <v>0</v>
      </c>
      <c r="F1655" s="95">
        <f t="shared" si="226"/>
        <v>0</v>
      </c>
      <c r="G1655" s="95">
        <f t="shared" si="227"/>
        <v>0</v>
      </c>
      <c r="H1655" s="95">
        <f t="shared" si="223"/>
        <v>0</v>
      </c>
      <c r="I1655" s="94">
        <f>'F4.2'!W312</f>
        <v>0</v>
      </c>
      <c r="J1655" s="94">
        <f>'F4.2'!AQ312</f>
        <v>0</v>
      </c>
      <c r="K1655" s="95"/>
      <c r="L1655" s="95"/>
      <c r="M1655" s="128">
        <f t="shared" si="229"/>
        <v>0</v>
      </c>
      <c r="N1655" s="95">
        <f t="shared" si="224"/>
        <v>0</v>
      </c>
    </row>
    <row r="1656" spans="1:14" ht="31.5" hidden="1" outlineLevel="1" x14ac:dyDescent="0.25">
      <c r="A1656" s="29">
        <f t="shared" si="233"/>
        <v>0</v>
      </c>
      <c r="B1656" s="203" t="str">
        <f t="shared" si="233"/>
        <v>Combined Fire and Rescue vehicle with Hydraulic Platform (Multipurpose Fire Tender)</v>
      </c>
      <c r="C1656" s="29" t="str">
        <f t="shared" si="233"/>
        <v>Yet To Receive Approval</v>
      </c>
      <c r="D1656" s="69" t="str">
        <f t="shared" si="233"/>
        <v>-</v>
      </c>
      <c r="E1656" s="27">
        <f t="shared" si="233"/>
        <v>0</v>
      </c>
      <c r="F1656" s="94">
        <f t="shared" si="226"/>
        <v>0</v>
      </c>
      <c r="G1656" s="94">
        <f t="shared" si="227"/>
        <v>0</v>
      </c>
      <c r="H1656" s="94">
        <f t="shared" si="223"/>
        <v>0</v>
      </c>
      <c r="I1656" s="94">
        <f>'F4.2'!W313</f>
        <v>0</v>
      </c>
      <c r="J1656" s="94">
        <f>'F4.2'!AQ313</f>
        <v>0</v>
      </c>
      <c r="K1656" s="94"/>
      <c r="L1656" s="94"/>
      <c r="M1656" s="94">
        <f t="shared" si="229"/>
        <v>0</v>
      </c>
      <c r="N1656" s="94">
        <f t="shared" si="224"/>
        <v>0</v>
      </c>
    </row>
    <row r="1657" spans="1:14" ht="15.75" hidden="1" outlineLevel="1" x14ac:dyDescent="0.25">
      <c r="A1657" s="29">
        <f t="shared" si="233"/>
        <v>0</v>
      </c>
      <c r="B1657" s="203" t="str">
        <f t="shared" si="233"/>
        <v>Quick Response Vehicle (Multipurpose Fire Tender)</v>
      </c>
      <c r="C1657" s="29" t="str">
        <f t="shared" si="233"/>
        <v>Yet To Receive Approval</v>
      </c>
      <c r="D1657" s="69" t="str">
        <f t="shared" si="233"/>
        <v>-</v>
      </c>
      <c r="E1657" s="28">
        <f t="shared" si="233"/>
        <v>0</v>
      </c>
      <c r="F1657" s="95">
        <f t="shared" si="226"/>
        <v>0</v>
      </c>
      <c r="G1657" s="95">
        <f t="shared" si="227"/>
        <v>0</v>
      </c>
      <c r="H1657" s="95">
        <f t="shared" si="223"/>
        <v>0</v>
      </c>
      <c r="I1657" s="94">
        <f>'F4.2'!W314</f>
        <v>0</v>
      </c>
      <c r="J1657" s="94">
        <f>'F4.2'!AQ314</f>
        <v>0</v>
      </c>
      <c r="K1657" s="95"/>
      <c r="L1657" s="95"/>
      <c r="M1657" s="128">
        <f t="shared" si="229"/>
        <v>0</v>
      </c>
      <c r="N1657" s="95">
        <f t="shared" si="224"/>
        <v>0</v>
      </c>
    </row>
    <row r="1658" spans="1:14" ht="31.5" hidden="1" outlineLevel="1" x14ac:dyDescent="0.25">
      <c r="A1658" s="29">
        <f t="shared" si="233"/>
        <v>0</v>
      </c>
      <c r="B1658" s="203" t="str">
        <f t="shared" si="233"/>
        <v xml:space="preserve">High capacity Machine for debris transporting by Mechanized way (Vehicle) along with jetting machine </v>
      </c>
      <c r="C1658" s="29" t="str">
        <f t="shared" si="233"/>
        <v>Yet To Receive Approval</v>
      </c>
      <c r="D1658" s="69" t="str">
        <f t="shared" si="233"/>
        <v>-</v>
      </c>
      <c r="E1658" s="28">
        <f t="shared" si="233"/>
        <v>0</v>
      </c>
      <c r="F1658" s="95">
        <f t="shared" si="226"/>
        <v>0</v>
      </c>
      <c r="G1658" s="95">
        <f t="shared" si="227"/>
        <v>0</v>
      </c>
      <c r="H1658" s="95">
        <f t="shared" si="223"/>
        <v>0</v>
      </c>
      <c r="I1658" s="94">
        <f>'F4.2'!W315</f>
        <v>0</v>
      </c>
      <c r="J1658" s="94">
        <f>'F4.2'!AQ315</f>
        <v>0</v>
      </c>
      <c r="K1658" s="95"/>
      <c r="L1658" s="95"/>
      <c r="M1658" s="128">
        <f t="shared" si="229"/>
        <v>0</v>
      </c>
      <c r="N1658" s="95">
        <f t="shared" si="224"/>
        <v>0</v>
      </c>
    </row>
    <row r="1659" spans="1:14" ht="15.75" hidden="1" outlineLevel="1" x14ac:dyDescent="0.25">
      <c r="A1659" s="29">
        <f t="shared" si="233"/>
        <v>0</v>
      </c>
      <c r="B1659" s="203" t="str">
        <f t="shared" si="233"/>
        <v>IDC</v>
      </c>
      <c r="C1659" s="29" t="str">
        <f t="shared" si="233"/>
        <v>Yet To Receive Approval</v>
      </c>
      <c r="D1659" s="69" t="str">
        <f t="shared" si="233"/>
        <v>-</v>
      </c>
      <c r="E1659" s="27">
        <f t="shared" si="233"/>
        <v>0</v>
      </c>
      <c r="F1659" s="94">
        <f t="shared" si="226"/>
        <v>0</v>
      </c>
      <c r="G1659" s="94">
        <f t="shared" si="227"/>
        <v>0</v>
      </c>
      <c r="H1659" s="94">
        <f t="shared" si="223"/>
        <v>0</v>
      </c>
      <c r="I1659" s="94">
        <f>'F4.2'!W316</f>
        <v>0</v>
      </c>
      <c r="J1659" s="94">
        <f>'F4.2'!AQ316</f>
        <v>0</v>
      </c>
      <c r="K1659" s="94"/>
      <c r="L1659" s="94"/>
      <c r="M1659" s="94">
        <f t="shared" si="229"/>
        <v>0</v>
      </c>
      <c r="N1659" s="94">
        <f t="shared" si="224"/>
        <v>0</v>
      </c>
    </row>
    <row r="1660" spans="1:14" ht="78.75" hidden="1" outlineLevel="1" x14ac:dyDescent="0.25">
      <c r="A1660" s="25" t="str">
        <f t="shared" si="233"/>
        <v>Y10</v>
      </c>
      <c r="B1660" s="26" t="str">
        <f t="shared" si="233"/>
        <v>Retrofitting of existing SF6 HT Circuit Breakers installed at Unit # 7 &amp; EM-II (Outdoor plant) of 3X500MW CSTPS Chandrapur by latest technology HT Contactor/ Vacuum Circuit breakers along with Supply, Installation &amp; Commissioning</v>
      </c>
      <c r="C1660" s="25" t="str">
        <f t="shared" si="233"/>
        <v>Yet To Receive Approval</v>
      </c>
      <c r="D1660" s="69" t="str">
        <f t="shared" si="233"/>
        <v>-</v>
      </c>
      <c r="E1660" s="27">
        <f t="shared" si="233"/>
        <v>0</v>
      </c>
      <c r="F1660" s="94">
        <f t="shared" si="226"/>
        <v>0</v>
      </c>
      <c r="G1660" s="94">
        <f t="shared" si="227"/>
        <v>0</v>
      </c>
      <c r="H1660" s="94">
        <f t="shared" si="223"/>
        <v>0</v>
      </c>
      <c r="I1660" s="94">
        <f>'F4.2'!W317</f>
        <v>0</v>
      </c>
      <c r="J1660" s="94">
        <f>'F4.2'!AQ317</f>
        <v>0</v>
      </c>
      <c r="K1660" s="94"/>
      <c r="L1660" s="94"/>
      <c r="M1660" s="94">
        <f t="shared" si="229"/>
        <v>0</v>
      </c>
      <c r="N1660" s="94">
        <f t="shared" si="224"/>
        <v>0</v>
      </c>
    </row>
    <row r="1661" spans="1:14" ht="47.25" hidden="1" outlineLevel="1" x14ac:dyDescent="0.25">
      <c r="A1661" s="29">
        <f t="shared" si="233"/>
        <v>0</v>
      </c>
      <c r="B1661" s="203" t="str">
        <f t="shared" si="233"/>
        <v>Retrofitting of existing ABB make SF6 Circuit Breakers installed at AHP Unit#7 by latest technology SF6 HT Contactor/ Vacuum Circuit Breaker</v>
      </c>
      <c r="C1661" s="29" t="str">
        <f t="shared" si="233"/>
        <v>Yet To Receive Approval</v>
      </c>
      <c r="D1661" s="69" t="str">
        <f t="shared" si="233"/>
        <v>-</v>
      </c>
      <c r="E1661" s="27">
        <f t="shared" si="233"/>
        <v>0</v>
      </c>
      <c r="F1661" s="94">
        <f t="shared" si="226"/>
        <v>0</v>
      </c>
      <c r="G1661" s="94">
        <f t="shared" si="227"/>
        <v>0</v>
      </c>
      <c r="H1661" s="94">
        <f t="shared" si="223"/>
        <v>0</v>
      </c>
      <c r="I1661" s="94">
        <f>'F4.2'!W318</f>
        <v>0</v>
      </c>
      <c r="J1661" s="94">
        <f>'F4.2'!AQ318</f>
        <v>0</v>
      </c>
      <c r="K1661" s="94"/>
      <c r="L1661" s="94"/>
      <c r="M1661" s="94">
        <f t="shared" si="229"/>
        <v>0</v>
      </c>
      <c r="N1661" s="94">
        <f t="shared" si="224"/>
        <v>0</v>
      </c>
    </row>
    <row r="1662" spans="1:14" ht="63" hidden="1" outlineLevel="1" x14ac:dyDescent="0.25">
      <c r="A1662" s="29">
        <f t="shared" si="233"/>
        <v>0</v>
      </c>
      <c r="B1662" s="203" t="str">
        <f t="shared" si="233"/>
        <v>Retrofitting of existing ABB/Voltas make SF6 Circuit Breakers installed at CCW Board of Unit#5,6&amp;7 ODP-II, WTP- II Board of ODP-II, Raw water RWS Board of ODP-II by latest technology Vacuum Circuit Breaker:</v>
      </c>
      <c r="C1662" s="29" t="str">
        <f t="shared" si="233"/>
        <v>Yet To Receive Approval</v>
      </c>
      <c r="D1662" s="69" t="str">
        <f t="shared" si="233"/>
        <v>-</v>
      </c>
      <c r="E1662" s="28">
        <f t="shared" si="233"/>
        <v>0</v>
      </c>
      <c r="F1662" s="95">
        <f t="shared" si="226"/>
        <v>0</v>
      </c>
      <c r="G1662" s="95">
        <f t="shared" si="227"/>
        <v>0</v>
      </c>
      <c r="H1662" s="95">
        <f t="shared" si="223"/>
        <v>0</v>
      </c>
      <c r="I1662" s="94">
        <f>'F4.2'!W319</f>
        <v>0</v>
      </c>
      <c r="J1662" s="94">
        <f>'F4.2'!AQ319</f>
        <v>0</v>
      </c>
      <c r="K1662" s="95"/>
      <c r="L1662" s="95"/>
      <c r="M1662" s="128">
        <f t="shared" si="229"/>
        <v>0</v>
      </c>
      <c r="N1662" s="95">
        <f t="shared" si="224"/>
        <v>0</v>
      </c>
    </row>
    <row r="1663" spans="1:14" ht="15.75" hidden="1" outlineLevel="1" x14ac:dyDescent="0.25">
      <c r="A1663" s="29">
        <f t="shared" si="233"/>
        <v>0</v>
      </c>
      <c r="B1663" s="203" t="str">
        <f t="shared" si="233"/>
        <v>IDC</v>
      </c>
      <c r="C1663" s="29" t="str">
        <f t="shared" si="233"/>
        <v>Yet To Receive Approval</v>
      </c>
      <c r="D1663" s="69" t="str">
        <f t="shared" si="233"/>
        <v>-</v>
      </c>
      <c r="E1663" s="28">
        <f t="shared" si="233"/>
        <v>0</v>
      </c>
      <c r="F1663" s="95">
        <f t="shared" si="226"/>
        <v>0</v>
      </c>
      <c r="G1663" s="95">
        <f t="shared" si="227"/>
        <v>0</v>
      </c>
      <c r="H1663" s="95">
        <f t="shared" si="223"/>
        <v>0</v>
      </c>
      <c r="I1663" s="94">
        <f>'F4.2'!W320</f>
        <v>0</v>
      </c>
      <c r="J1663" s="94">
        <f>'F4.2'!AQ320</f>
        <v>0</v>
      </c>
      <c r="K1663" s="95"/>
      <c r="L1663" s="95"/>
      <c r="M1663" s="128">
        <f t="shared" si="229"/>
        <v>0</v>
      </c>
      <c r="N1663" s="95">
        <f t="shared" si="224"/>
        <v>0</v>
      </c>
    </row>
    <row r="1664" spans="1:14" ht="63" hidden="1" outlineLevel="1" x14ac:dyDescent="0.25">
      <c r="A1664" s="25" t="str">
        <f t="shared" si="233"/>
        <v>Y11</v>
      </c>
      <c r="B1664" s="26" t="str">
        <f t="shared" si="233"/>
        <v>Design, Engineering, Manufacturing, Supply, Erection, Commissioning and testing of Wagon Locking System for wagon Tippler &amp; Portable Reclaim Feeder for CHP of Unit 5 to 9 of CSTPS, Chandrapur</v>
      </c>
      <c r="C1664" s="25" t="str">
        <f t="shared" si="233"/>
        <v>Yet To Receive Approval</v>
      </c>
      <c r="D1664" s="69" t="str">
        <f t="shared" si="233"/>
        <v>-</v>
      </c>
      <c r="E1664" s="28">
        <f t="shared" si="233"/>
        <v>0</v>
      </c>
      <c r="F1664" s="95">
        <f t="shared" si="226"/>
        <v>0</v>
      </c>
      <c r="G1664" s="95">
        <f t="shared" si="227"/>
        <v>0</v>
      </c>
      <c r="H1664" s="95">
        <f t="shared" ref="H1664:H1680" si="234">F1664-G1664</f>
        <v>0</v>
      </c>
      <c r="I1664" s="94">
        <f>'F4.2'!W321</f>
        <v>0</v>
      </c>
      <c r="J1664" s="94">
        <f>'F4.2'!AQ321</f>
        <v>0</v>
      </c>
      <c r="K1664" s="95"/>
      <c r="L1664" s="95"/>
      <c r="M1664" s="128">
        <f t="shared" si="229"/>
        <v>0</v>
      </c>
      <c r="N1664" s="95">
        <f t="shared" ref="N1664:N1680" si="235">H1664+I1664-M1664</f>
        <v>0</v>
      </c>
    </row>
    <row r="1665" spans="1:14" ht="63" hidden="1" outlineLevel="1" x14ac:dyDescent="0.25">
      <c r="A1665" s="29">
        <f t="shared" si="233"/>
        <v>0</v>
      </c>
      <c r="B1665" s="203" t="str">
        <f t="shared" si="233"/>
        <v>Scheme-1: Design, Engineering, Manufacturing, Supply, Erection, Commissioning and testing of Wagon Locking System for Wagon Tippler of CHP of Unit 5 to 9 of CSTPS Chandrapur.</v>
      </c>
      <c r="C1665" s="29" t="str">
        <f t="shared" si="233"/>
        <v>Yet To Receive Approval</v>
      </c>
      <c r="D1665" s="69" t="str">
        <f t="shared" si="233"/>
        <v>-</v>
      </c>
      <c r="E1665" s="28">
        <f t="shared" si="233"/>
        <v>0</v>
      </c>
      <c r="F1665" s="95">
        <f t="shared" si="226"/>
        <v>0</v>
      </c>
      <c r="G1665" s="95">
        <f t="shared" si="227"/>
        <v>0</v>
      </c>
      <c r="H1665" s="95">
        <f t="shared" si="234"/>
        <v>0</v>
      </c>
      <c r="I1665" s="94">
        <f>'F4.2'!W322</f>
        <v>0</v>
      </c>
      <c r="J1665" s="94">
        <f>'F4.2'!AQ322</f>
        <v>0</v>
      </c>
      <c r="K1665" s="95"/>
      <c r="L1665" s="95"/>
      <c r="M1665" s="128">
        <f t="shared" si="229"/>
        <v>0</v>
      </c>
      <c r="N1665" s="95">
        <f t="shared" si="235"/>
        <v>0</v>
      </c>
    </row>
    <row r="1666" spans="1:14" ht="47.25" hidden="1" outlineLevel="1" x14ac:dyDescent="0.25">
      <c r="A1666" s="29">
        <f t="shared" si="233"/>
        <v>0</v>
      </c>
      <c r="B1666" s="203" t="str">
        <f t="shared" si="233"/>
        <v>Scheme-2: Design, Engineering, Manufacturing, Supply, Erection, Commissioning, and testing of Portable Reclaim Feeder for CHP of Unit 5 to 9 in CSTPS Chandrapur.</v>
      </c>
      <c r="C1666" s="29" t="str">
        <f t="shared" si="233"/>
        <v>Yet To Receive Approval</v>
      </c>
      <c r="D1666" s="69" t="str">
        <f t="shared" si="233"/>
        <v>-</v>
      </c>
      <c r="E1666" s="28">
        <f t="shared" si="233"/>
        <v>0</v>
      </c>
      <c r="F1666" s="95">
        <f t="shared" si="226"/>
        <v>0</v>
      </c>
      <c r="G1666" s="95">
        <f t="shared" si="227"/>
        <v>0</v>
      </c>
      <c r="H1666" s="95">
        <f t="shared" si="234"/>
        <v>0</v>
      </c>
      <c r="I1666" s="94">
        <f>'F4.2'!W323</f>
        <v>0</v>
      </c>
      <c r="J1666" s="94">
        <f>'F4.2'!AQ323</f>
        <v>0</v>
      </c>
      <c r="K1666" s="95"/>
      <c r="L1666" s="95"/>
      <c r="M1666" s="128">
        <f t="shared" si="229"/>
        <v>0</v>
      </c>
      <c r="N1666" s="95">
        <f t="shared" si="235"/>
        <v>0</v>
      </c>
    </row>
    <row r="1667" spans="1:14" ht="15.75" hidden="1" outlineLevel="1" x14ac:dyDescent="0.25">
      <c r="A1667" s="29">
        <f t="shared" si="233"/>
        <v>0</v>
      </c>
      <c r="B1667" s="203" t="str">
        <f t="shared" si="233"/>
        <v>IDC</v>
      </c>
      <c r="C1667" s="29" t="str">
        <f t="shared" si="233"/>
        <v>Yet To Receive Approval</v>
      </c>
      <c r="D1667" s="69" t="str">
        <f t="shared" si="233"/>
        <v>-</v>
      </c>
      <c r="E1667" s="28">
        <f t="shared" si="233"/>
        <v>0</v>
      </c>
      <c r="F1667" s="95">
        <f t="shared" si="226"/>
        <v>0</v>
      </c>
      <c r="G1667" s="95">
        <f t="shared" si="227"/>
        <v>0</v>
      </c>
      <c r="H1667" s="95">
        <f t="shared" si="234"/>
        <v>0</v>
      </c>
      <c r="I1667" s="94">
        <f>'F4.2'!W324</f>
        <v>0</v>
      </c>
      <c r="J1667" s="94">
        <f>'F4.2'!AQ324</f>
        <v>0</v>
      </c>
      <c r="K1667" s="95"/>
      <c r="L1667" s="95"/>
      <c r="M1667" s="128">
        <f t="shared" si="229"/>
        <v>0</v>
      </c>
      <c r="N1667" s="95">
        <f t="shared" si="235"/>
        <v>0</v>
      </c>
    </row>
    <row r="1668" spans="1:14" ht="63" hidden="1" outlineLevel="1" x14ac:dyDescent="0.25">
      <c r="A1668" s="25" t="str">
        <f t="shared" si="233"/>
        <v>Y12</v>
      </c>
      <c r="B1668" s="26" t="str">
        <f t="shared" si="233"/>
        <v>Efficiency and Reliability improvement of PRDS, HP Heaters &amp;
Boiler pressure part system by rejuvenation of control valves, CSTPS Chandrapur</v>
      </c>
      <c r="C1668" s="25" t="str">
        <f t="shared" si="233"/>
        <v>Yet To Receive Approval</v>
      </c>
      <c r="D1668" s="69" t="str">
        <f t="shared" si="233"/>
        <v>-</v>
      </c>
      <c r="E1668" s="28">
        <f t="shared" si="233"/>
        <v>0</v>
      </c>
      <c r="F1668" s="95">
        <f t="shared" si="226"/>
        <v>0</v>
      </c>
      <c r="G1668" s="95">
        <f t="shared" si="227"/>
        <v>0</v>
      </c>
      <c r="H1668" s="95">
        <f t="shared" si="234"/>
        <v>0</v>
      </c>
      <c r="I1668" s="94">
        <f>'F4.2'!W325</f>
        <v>0</v>
      </c>
      <c r="J1668" s="94">
        <f>'F4.2'!AQ325</f>
        <v>0</v>
      </c>
      <c r="K1668" s="95"/>
      <c r="L1668" s="95"/>
      <c r="M1668" s="128">
        <f t="shared" si="229"/>
        <v>0</v>
      </c>
      <c r="N1668" s="95">
        <f t="shared" si="235"/>
        <v>0</v>
      </c>
    </row>
    <row r="1669" spans="1:14" ht="31.5" hidden="1" outlineLevel="1" x14ac:dyDescent="0.25">
      <c r="A1669" s="29">
        <f t="shared" si="233"/>
        <v>0</v>
      </c>
      <c r="B1669" s="203" t="str">
        <f t="shared" si="233"/>
        <v>Scheme-1: Procurement of Sub body assembly &amp; Actuator for control &amp; motorized valves for U#3 &amp; U#4 (210MW).</v>
      </c>
      <c r="C1669" s="29" t="str">
        <f t="shared" si="233"/>
        <v>Yet To Receive Approval</v>
      </c>
      <c r="D1669" s="69" t="str">
        <f t="shared" si="233"/>
        <v>-</v>
      </c>
      <c r="E1669" s="28">
        <f t="shared" si="233"/>
        <v>0</v>
      </c>
      <c r="F1669" s="95">
        <f t="shared" si="226"/>
        <v>0</v>
      </c>
      <c r="G1669" s="95">
        <f t="shared" si="227"/>
        <v>0</v>
      </c>
      <c r="H1669" s="95">
        <f t="shared" si="234"/>
        <v>0</v>
      </c>
      <c r="I1669" s="94">
        <f>'F4.2'!W326</f>
        <v>0</v>
      </c>
      <c r="J1669" s="94">
        <f>'F4.2'!AQ326</f>
        <v>0</v>
      </c>
      <c r="K1669" s="95"/>
      <c r="L1669" s="95"/>
      <c r="M1669" s="128">
        <f t="shared" si="229"/>
        <v>0</v>
      </c>
      <c r="N1669" s="95">
        <f t="shared" si="235"/>
        <v>0</v>
      </c>
    </row>
    <row r="1670" spans="1:14" ht="47.25" hidden="1" outlineLevel="1" x14ac:dyDescent="0.25">
      <c r="A1670" s="29">
        <f t="shared" ref="A1670:E1685" si="236">A1000</f>
        <v>0</v>
      </c>
      <c r="B1670" s="203" t="str">
        <f t="shared" si="236"/>
        <v>Scheme-2: Procurement of HC &amp; LC Feed and Soot Blower Drain Control sub body assembly for control valves for boiler Unit- 5, 6 &amp; 7 (500MW).</v>
      </c>
      <c r="C1670" s="29" t="str">
        <f t="shared" si="236"/>
        <v>Yet To Receive Approval</v>
      </c>
      <c r="D1670" s="69" t="str">
        <f t="shared" si="236"/>
        <v>-</v>
      </c>
      <c r="E1670" s="28">
        <f t="shared" si="236"/>
        <v>0</v>
      </c>
      <c r="F1670" s="95">
        <f t="shared" ref="F1670:F1733" si="237">F1000+I1000</f>
        <v>0</v>
      </c>
      <c r="G1670" s="95">
        <f t="shared" ref="G1670:G1733" si="238">G1000+M1000</f>
        <v>0</v>
      </c>
      <c r="H1670" s="95">
        <f t="shared" si="234"/>
        <v>0</v>
      </c>
      <c r="I1670" s="94">
        <f>'F4.2'!W327</f>
        <v>0</v>
      </c>
      <c r="J1670" s="94">
        <f>'F4.2'!AQ327</f>
        <v>0</v>
      </c>
      <c r="K1670" s="95"/>
      <c r="L1670" s="95"/>
      <c r="M1670" s="128">
        <f t="shared" si="229"/>
        <v>0</v>
      </c>
      <c r="N1670" s="95">
        <f t="shared" si="235"/>
        <v>0</v>
      </c>
    </row>
    <row r="1671" spans="1:14" ht="31.5" hidden="1" outlineLevel="1" x14ac:dyDescent="0.25">
      <c r="A1671" s="29">
        <f t="shared" si="236"/>
        <v>0</v>
      </c>
      <c r="B1671" s="203" t="str">
        <f t="shared" si="236"/>
        <v>Scheme-3: Procurement of actuator assembly for control valves for boiler Unit- 5, 6 &amp; 7 (500MW).</v>
      </c>
      <c r="C1671" s="29" t="str">
        <f t="shared" si="236"/>
        <v>Yet To Receive Approval</v>
      </c>
      <c r="D1671" s="69" t="str">
        <f t="shared" si="236"/>
        <v>-</v>
      </c>
      <c r="E1671" s="28">
        <f t="shared" si="236"/>
        <v>0</v>
      </c>
      <c r="F1671" s="95">
        <f t="shared" si="237"/>
        <v>0</v>
      </c>
      <c r="G1671" s="95">
        <f t="shared" si="238"/>
        <v>0</v>
      </c>
      <c r="H1671" s="95">
        <f t="shared" si="234"/>
        <v>0</v>
      </c>
      <c r="I1671" s="94">
        <f>'F4.2'!W328</f>
        <v>0</v>
      </c>
      <c r="J1671" s="94">
        <f>'F4.2'!AQ328</f>
        <v>0</v>
      </c>
      <c r="K1671" s="95"/>
      <c r="L1671" s="95"/>
      <c r="M1671" s="128">
        <f t="shared" si="229"/>
        <v>0</v>
      </c>
      <c r="N1671" s="95">
        <f t="shared" si="235"/>
        <v>0</v>
      </c>
    </row>
    <row r="1672" spans="1:14" ht="31.5" hidden="1" outlineLevel="1" x14ac:dyDescent="0.25">
      <c r="A1672" s="29">
        <f t="shared" si="236"/>
        <v>0</v>
      </c>
      <c r="B1672" s="203" t="str">
        <f t="shared" si="236"/>
        <v>Scheme-4: Procurement of HP heaters drip sub body assembly for control valve of 500MW Unit-5,6&amp;7.</v>
      </c>
      <c r="C1672" s="29" t="str">
        <f t="shared" si="236"/>
        <v>Yet To Receive Approval</v>
      </c>
      <c r="D1672" s="69" t="str">
        <f t="shared" si="236"/>
        <v>-</v>
      </c>
      <c r="E1672" s="28">
        <f t="shared" si="236"/>
        <v>0</v>
      </c>
      <c r="F1672" s="95">
        <f t="shared" si="237"/>
        <v>0</v>
      </c>
      <c r="G1672" s="95">
        <f t="shared" si="238"/>
        <v>0</v>
      </c>
      <c r="H1672" s="95">
        <f t="shared" si="234"/>
        <v>0</v>
      </c>
      <c r="I1672" s="94">
        <f>'F4.2'!W329</f>
        <v>0</v>
      </c>
      <c r="J1672" s="94">
        <f>'F4.2'!AQ329</f>
        <v>0</v>
      </c>
      <c r="K1672" s="95"/>
      <c r="L1672" s="95"/>
      <c r="M1672" s="128">
        <f t="shared" si="229"/>
        <v>0</v>
      </c>
      <c r="N1672" s="95">
        <f t="shared" si="235"/>
        <v>0</v>
      </c>
    </row>
    <row r="1673" spans="1:14" ht="31.5" hidden="1" outlineLevel="1" x14ac:dyDescent="0.25">
      <c r="A1673" s="29">
        <f t="shared" si="236"/>
        <v>0</v>
      </c>
      <c r="B1673" s="203" t="str">
        <f t="shared" si="236"/>
        <v>Scheme-5: Procurement of actuator assembly for control valve of 500MW Unit-5,6&amp;7.</v>
      </c>
      <c r="C1673" s="29" t="str">
        <f t="shared" si="236"/>
        <v>Yet To Receive Approval</v>
      </c>
      <c r="D1673" s="69" t="str">
        <f t="shared" si="236"/>
        <v>-</v>
      </c>
      <c r="E1673" s="28">
        <f t="shared" si="236"/>
        <v>0</v>
      </c>
      <c r="F1673" s="95">
        <f t="shared" si="237"/>
        <v>0</v>
      </c>
      <c r="G1673" s="95">
        <f t="shared" si="238"/>
        <v>0</v>
      </c>
      <c r="H1673" s="95">
        <f t="shared" si="234"/>
        <v>0</v>
      </c>
      <c r="I1673" s="94">
        <f>'F4.2'!W330</f>
        <v>0</v>
      </c>
      <c r="J1673" s="94">
        <f>'F4.2'!AQ330</f>
        <v>0</v>
      </c>
      <c r="K1673" s="95"/>
      <c r="L1673" s="95"/>
      <c r="M1673" s="128">
        <f t="shared" si="229"/>
        <v>0</v>
      </c>
      <c r="N1673" s="95">
        <f t="shared" si="235"/>
        <v>0</v>
      </c>
    </row>
    <row r="1674" spans="1:14" ht="15.75" hidden="1" outlineLevel="1" x14ac:dyDescent="0.25">
      <c r="A1674" s="29">
        <f t="shared" si="236"/>
        <v>0</v>
      </c>
      <c r="B1674" s="203" t="str">
        <f t="shared" si="236"/>
        <v>IDC</v>
      </c>
      <c r="C1674" s="29" t="str">
        <f t="shared" si="236"/>
        <v>Yet To Receive Approval</v>
      </c>
      <c r="D1674" s="69" t="str">
        <f t="shared" si="236"/>
        <v>-</v>
      </c>
      <c r="E1674" s="28">
        <f t="shared" si="236"/>
        <v>0</v>
      </c>
      <c r="F1674" s="95">
        <f t="shared" si="237"/>
        <v>0</v>
      </c>
      <c r="G1674" s="95">
        <f t="shared" si="238"/>
        <v>0</v>
      </c>
      <c r="H1674" s="95">
        <f t="shared" si="234"/>
        <v>0</v>
      </c>
      <c r="I1674" s="94">
        <f>'F4.2'!W331</f>
        <v>0</v>
      </c>
      <c r="J1674" s="94">
        <f>'F4.2'!AQ331</f>
        <v>0</v>
      </c>
      <c r="K1674" s="95"/>
      <c r="L1674" s="95"/>
      <c r="M1674" s="128">
        <f t="shared" si="229"/>
        <v>0</v>
      </c>
      <c r="N1674" s="95">
        <f t="shared" si="235"/>
        <v>0</v>
      </c>
    </row>
    <row r="1675" spans="1:14" ht="47.25" hidden="1" outlineLevel="1" x14ac:dyDescent="0.25">
      <c r="A1675" s="25" t="str">
        <f t="shared" si="236"/>
        <v>Y13</v>
      </c>
      <c r="B1675" s="26" t="str">
        <f t="shared" si="236"/>
        <v>Supply &amp; installation of Advanced ESP Controller &amp; Numerical relay at U-7 and DAVR &amp; Up-gradation of Servo valves (ST) for HP-Bypass system at U-5,6,7, CSTPS</v>
      </c>
      <c r="C1675" s="25" t="str">
        <f t="shared" si="236"/>
        <v>Yet To Receive Approval</v>
      </c>
      <c r="D1675" s="69" t="str">
        <f t="shared" si="236"/>
        <v>-</v>
      </c>
      <c r="E1675" s="28">
        <f t="shared" si="236"/>
        <v>0</v>
      </c>
      <c r="F1675" s="95">
        <f t="shared" si="237"/>
        <v>0</v>
      </c>
      <c r="G1675" s="95">
        <f t="shared" si="238"/>
        <v>0</v>
      </c>
      <c r="H1675" s="95">
        <f t="shared" si="234"/>
        <v>0</v>
      </c>
      <c r="I1675" s="94">
        <f>'F4.2'!W332</f>
        <v>0</v>
      </c>
      <c r="J1675" s="94">
        <f>'F4.2'!AQ332</f>
        <v>0</v>
      </c>
      <c r="K1675" s="95"/>
      <c r="L1675" s="95"/>
      <c r="M1675" s="128">
        <f t="shared" si="229"/>
        <v>0</v>
      </c>
      <c r="N1675" s="95">
        <f t="shared" si="235"/>
        <v>0</v>
      </c>
    </row>
    <row r="1676" spans="1:14" ht="47.25" hidden="1" outlineLevel="1" x14ac:dyDescent="0.25">
      <c r="A1676" s="29">
        <f t="shared" si="236"/>
        <v>0</v>
      </c>
      <c r="B1676" s="203" t="str">
        <f t="shared" si="236"/>
        <v xml:space="preserve">Scheme1: Supply and installation of advanced ESP Controllers for retrofitting in place of existing Alstom make EPIC-II controllers at ESP U-7 </v>
      </c>
      <c r="C1676" s="29" t="str">
        <f t="shared" si="236"/>
        <v>Yet To Receive Approval</v>
      </c>
      <c r="D1676" s="69" t="str">
        <f t="shared" si="236"/>
        <v>-</v>
      </c>
      <c r="E1676" s="28">
        <f t="shared" si="236"/>
        <v>0</v>
      </c>
      <c r="F1676" s="95">
        <f t="shared" si="237"/>
        <v>0</v>
      </c>
      <c r="G1676" s="95">
        <f t="shared" si="238"/>
        <v>0</v>
      </c>
      <c r="H1676" s="95">
        <f t="shared" si="234"/>
        <v>0</v>
      </c>
      <c r="I1676" s="94">
        <f>'F4.2'!W333</f>
        <v>0</v>
      </c>
      <c r="J1676" s="94">
        <f>'F4.2'!AQ333</f>
        <v>0</v>
      </c>
      <c r="K1676" s="95"/>
      <c r="L1676" s="95"/>
      <c r="M1676" s="128">
        <f t="shared" si="229"/>
        <v>0</v>
      </c>
      <c r="N1676" s="95">
        <f t="shared" si="235"/>
        <v>0</v>
      </c>
    </row>
    <row r="1677" spans="1:14" ht="15.75" hidden="1" outlineLevel="1" x14ac:dyDescent="0.25">
      <c r="A1677" s="29">
        <f t="shared" si="236"/>
        <v>0</v>
      </c>
      <c r="B1677" s="203" t="str">
        <f t="shared" si="236"/>
        <v>Scheme-2: Supply and installation of DAVR at U-5,6,7</v>
      </c>
      <c r="C1677" s="29" t="str">
        <f t="shared" si="236"/>
        <v>Yet To Receive Approval</v>
      </c>
      <c r="D1677" s="69" t="str">
        <f t="shared" si="236"/>
        <v>-</v>
      </c>
      <c r="E1677" s="28">
        <f t="shared" si="236"/>
        <v>0</v>
      </c>
      <c r="F1677" s="95">
        <f t="shared" si="237"/>
        <v>0</v>
      </c>
      <c r="G1677" s="95">
        <f t="shared" si="238"/>
        <v>0</v>
      </c>
      <c r="H1677" s="95">
        <f t="shared" si="234"/>
        <v>0</v>
      </c>
      <c r="I1677" s="94">
        <f>'F4.2'!W334</f>
        <v>0</v>
      </c>
      <c r="J1677" s="94">
        <f>'F4.2'!AQ334</f>
        <v>0</v>
      </c>
      <c r="K1677" s="95"/>
      <c r="L1677" s="95"/>
      <c r="M1677" s="128">
        <f t="shared" si="229"/>
        <v>0</v>
      </c>
      <c r="N1677" s="95">
        <f t="shared" si="235"/>
        <v>0</v>
      </c>
    </row>
    <row r="1678" spans="1:14" ht="47.25" hidden="1" outlineLevel="1" x14ac:dyDescent="0.25">
      <c r="A1678" s="29">
        <f t="shared" si="236"/>
        <v>0</v>
      </c>
      <c r="B1678" s="203" t="str">
        <f t="shared" si="236"/>
        <v>Scheme 3: Supply, installation and commissioning of numerical protection relays with set of auxiliary relays for HT switchgear, Unit-7</v>
      </c>
      <c r="C1678" s="29" t="str">
        <f t="shared" si="236"/>
        <v>Yet To Receive Approval</v>
      </c>
      <c r="D1678" s="69" t="str">
        <f t="shared" si="236"/>
        <v>-</v>
      </c>
      <c r="E1678" s="28">
        <f t="shared" si="236"/>
        <v>0</v>
      </c>
      <c r="F1678" s="95">
        <f t="shared" si="237"/>
        <v>0</v>
      </c>
      <c r="G1678" s="95">
        <f t="shared" si="238"/>
        <v>0</v>
      </c>
      <c r="H1678" s="95">
        <f t="shared" si="234"/>
        <v>0</v>
      </c>
      <c r="I1678" s="94">
        <f>'F4.2'!W335</f>
        <v>0</v>
      </c>
      <c r="J1678" s="94">
        <f>'F4.2'!AQ335</f>
        <v>0</v>
      </c>
      <c r="K1678" s="95"/>
      <c r="L1678" s="95"/>
      <c r="M1678" s="128">
        <f t="shared" si="229"/>
        <v>0</v>
      </c>
      <c r="N1678" s="95">
        <f t="shared" si="235"/>
        <v>0</v>
      </c>
    </row>
    <row r="1679" spans="1:14" ht="47.25" hidden="1" outlineLevel="1" x14ac:dyDescent="0.25">
      <c r="A1679" s="29">
        <f t="shared" si="236"/>
        <v>0</v>
      </c>
      <c r="B1679" s="203" t="str">
        <f t="shared" si="236"/>
        <v>Scheme 4: Up-gradation of Servo valves (ST) by Proportional valves (PV) &amp; oil unitOV to HV for HP- Bypass system in U-5,6,7</v>
      </c>
      <c r="C1679" s="29" t="str">
        <f t="shared" si="236"/>
        <v>Yet To Receive Approval</v>
      </c>
      <c r="D1679" s="69" t="str">
        <f t="shared" si="236"/>
        <v>-</v>
      </c>
      <c r="E1679" s="28">
        <f t="shared" si="236"/>
        <v>0</v>
      </c>
      <c r="F1679" s="95">
        <f t="shared" si="237"/>
        <v>0</v>
      </c>
      <c r="G1679" s="95">
        <f t="shared" si="238"/>
        <v>0</v>
      </c>
      <c r="H1679" s="95">
        <f t="shared" si="234"/>
        <v>0</v>
      </c>
      <c r="I1679" s="94">
        <f>'F4.2'!W336</f>
        <v>0</v>
      </c>
      <c r="J1679" s="94">
        <f>'F4.2'!AQ336</f>
        <v>0</v>
      </c>
      <c r="K1679" s="95"/>
      <c r="L1679" s="95"/>
      <c r="M1679" s="128">
        <f t="shared" si="229"/>
        <v>0</v>
      </c>
      <c r="N1679" s="95">
        <f t="shared" si="235"/>
        <v>0</v>
      </c>
    </row>
    <row r="1680" spans="1:14" ht="15.75" hidden="1" outlineLevel="1" x14ac:dyDescent="0.25">
      <c r="A1680" s="29">
        <f t="shared" si="236"/>
        <v>0</v>
      </c>
      <c r="B1680" s="203" t="str">
        <f t="shared" si="236"/>
        <v>IDC</v>
      </c>
      <c r="C1680" s="29" t="str">
        <f t="shared" si="236"/>
        <v>Yet To Receive Approval</v>
      </c>
      <c r="D1680" s="69" t="str">
        <f t="shared" si="236"/>
        <v>-</v>
      </c>
      <c r="E1680" s="28">
        <f t="shared" si="236"/>
        <v>0</v>
      </c>
      <c r="F1680" s="95">
        <f t="shared" si="237"/>
        <v>0</v>
      </c>
      <c r="G1680" s="95">
        <f t="shared" si="238"/>
        <v>0</v>
      </c>
      <c r="H1680" s="95">
        <f t="shared" si="234"/>
        <v>0</v>
      </c>
      <c r="I1680" s="94">
        <f>'F4.2'!W337</f>
        <v>0</v>
      </c>
      <c r="J1680" s="94">
        <f>'F4.2'!AQ337</f>
        <v>0</v>
      </c>
      <c r="K1680" s="95"/>
      <c r="L1680" s="95"/>
      <c r="M1680" s="128">
        <f t="shared" si="229"/>
        <v>0</v>
      </c>
      <c r="N1680" s="95">
        <f t="shared" si="235"/>
        <v>0</v>
      </c>
    </row>
    <row r="1681" spans="1:14" ht="47.25" hidden="1" outlineLevel="1" x14ac:dyDescent="0.25">
      <c r="A1681" s="25" t="str">
        <f t="shared" si="236"/>
        <v>Y14</v>
      </c>
      <c r="B1681" s="26" t="str">
        <f t="shared" si="236"/>
        <v>Improvement in Reliability and Life Enhancement of Coal Mill by Refurbishment of Flender make KMS 850 Gear Box of XRP-1043 Coal Mill Unit 5 &amp; 6 at CSTPS, Chandrapur</v>
      </c>
      <c r="C1681" s="25" t="str">
        <f t="shared" si="236"/>
        <v>Yet To Receive Approval</v>
      </c>
      <c r="D1681" s="69" t="str">
        <f t="shared" si="236"/>
        <v>-</v>
      </c>
      <c r="E1681" s="28">
        <f t="shared" si="236"/>
        <v>0</v>
      </c>
      <c r="F1681" s="95">
        <f t="shared" si="237"/>
        <v>0</v>
      </c>
      <c r="G1681" s="95">
        <f t="shared" si="238"/>
        <v>0</v>
      </c>
      <c r="H1681" s="95">
        <f>F1681-G1681</f>
        <v>0</v>
      </c>
      <c r="I1681" s="94">
        <f>'F4.2'!W338</f>
        <v>0</v>
      </c>
      <c r="J1681" s="94">
        <f>'F4.2'!AQ338</f>
        <v>0</v>
      </c>
      <c r="K1681" s="95"/>
      <c r="L1681" s="95"/>
      <c r="M1681" s="128">
        <f>SUM(J1681:L1681)</f>
        <v>0</v>
      </c>
      <c r="N1681" s="95">
        <f>H1681+I1681-M1681</f>
        <v>0</v>
      </c>
    </row>
    <row r="1682" spans="1:14" ht="31.5" hidden="1" outlineLevel="1" x14ac:dyDescent="0.25">
      <c r="A1682" s="29">
        <f t="shared" si="236"/>
        <v>0</v>
      </c>
      <c r="B1682" s="203" t="str">
        <f t="shared" si="236"/>
        <v>Coal Mill Life Enhancement by Refurbishment of Flender make KMS 850 gear box of XRP-1043 coal mill in Unit-5&amp;6</v>
      </c>
      <c r="C1682" s="29" t="str">
        <f t="shared" si="236"/>
        <v>Yet To Receive Approval</v>
      </c>
      <c r="D1682" s="69" t="str">
        <f t="shared" si="236"/>
        <v>-</v>
      </c>
      <c r="E1682" s="28">
        <f t="shared" si="236"/>
        <v>0</v>
      </c>
      <c r="F1682" s="95">
        <f t="shared" si="237"/>
        <v>0</v>
      </c>
      <c r="G1682" s="95">
        <f t="shared" si="238"/>
        <v>0</v>
      </c>
      <c r="H1682" s="95">
        <f>F1682-G1682</f>
        <v>0</v>
      </c>
      <c r="I1682" s="94">
        <f>'F4.2'!W339</f>
        <v>0</v>
      </c>
      <c r="J1682" s="94">
        <f>'F4.2'!AQ339</f>
        <v>0</v>
      </c>
      <c r="K1682" s="95"/>
      <c r="L1682" s="95"/>
      <c r="M1682" s="128">
        <f>SUM(J1682:L1682)</f>
        <v>0</v>
      </c>
      <c r="N1682" s="95">
        <f>H1682+I1682-M1682</f>
        <v>0</v>
      </c>
    </row>
    <row r="1683" spans="1:14" ht="15.75" hidden="1" outlineLevel="1" x14ac:dyDescent="0.25">
      <c r="A1683" s="29">
        <f t="shared" si="236"/>
        <v>0</v>
      </c>
      <c r="B1683" s="203" t="str">
        <f t="shared" si="236"/>
        <v>IDC</v>
      </c>
      <c r="C1683" s="29" t="str">
        <f t="shared" si="236"/>
        <v>Yet To Receive Approval</v>
      </c>
      <c r="D1683" s="69" t="str">
        <f t="shared" si="236"/>
        <v>-</v>
      </c>
      <c r="E1683" s="28">
        <f t="shared" si="236"/>
        <v>0</v>
      </c>
      <c r="F1683" s="95">
        <f t="shared" si="237"/>
        <v>0</v>
      </c>
      <c r="G1683" s="95">
        <f t="shared" si="238"/>
        <v>0</v>
      </c>
      <c r="H1683" s="95">
        <f>F1683-G1683</f>
        <v>0</v>
      </c>
      <c r="I1683" s="94">
        <f>'F4.2'!W340</f>
        <v>0</v>
      </c>
      <c r="J1683" s="94">
        <f>'F4.2'!AQ340</f>
        <v>0</v>
      </c>
      <c r="K1683" s="95"/>
      <c r="L1683" s="95"/>
      <c r="M1683" s="128">
        <f>SUM(J1683:L1683)</f>
        <v>0</v>
      </c>
      <c r="N1683" s="95">
        <f>H1683+I1683-M1683</f>
        <v>0</v>
      </c>
    </row>
    <row r="1684" spans="1:14" ht="15.75" hidden="1" outlineLevel="1" x14ac:dyDescent="0.25">
      <c r="A1684" s="29">
        <f t="shared" si="236"/>
        <v>0</v>
      </c>
      <c r="B1684" s="203">
        <f t="shared" si="236"/>
        <v>0</v>
      </c>
      <c r="C1684" s="29">
        <f t="shared" si="236"/>
        <v>0</v>
      </c>
      <c r="D1684" s="69" t="str">
        <f t="shared" si="236"/>
        <v>-</v>
      </c>
      <c r="E1684" s="28">
        <f t="shared" si="236"/>
        <v>0</v>
      </c>
      <c r="F1684" s="95">
        <f t="shared" si="237"/>
        <v>0</v>
      </c>
      <c r="G1684" s="95">
        <f t="shared" si="238"/>
        <v>0</v>
      </c>
      <c r="H1684" s="95">
        <f t="shared" ref="H1684:H1747" si="239">F1684-G1684</f>
        <v>0</v>
      </c>
      <c r="I1684" s="94">
        <f>'F4.2'!W341</f>
        <v>0</v>
      </c>
      <c r="J1684" s="94">
        <f>'F4.2'!AQ341</f>
        <v>0</v>
      </c>
      <c r="K1684" s="95"/>
      <c r="L1684" s="95"/>
      <c r="M1684" s="128">
        <f t="shared" ref="M1684:M1747" si="240">SUM(J1684:L1684)</f>
        <v>0</v>
      </c>
      <c r="N1684" s="95">
        <f t="shared" ref="N1684:N1747" si="241">H1684+I1684-M1684</f>
        <v>0</v>
      </c>
    </row>
    <row r="1685" spans="1:14" ht="15.75" hidden="1" outlineLevel="1" x14ac:dyDescent="0.25">
      <c r="A1685" s="29">
        <f t="shared" si="236"/>
        <v>0</v>
      </c>
      <c r="B1685" s="203">
        <f t="shared" si="236"/>
        <v>0</v>
      </c>
      <c r="C1685" s="29">
        <f t="shared" si="236"/>
        <v>0</v>
      </c>
      <c r="D1685" s="69" t="str">
        <f t="shared" si="236"/>
        <v>-</v>
      </c>
      <c r="E1685" s="28">
        <f t="shared" si="236"/>
        <v>0</v>
      </c>
      <c r="F1685" s="95">
        <f t="shared" si="237"/>
        <v>0</v>
      </c>
      <c r="G1685" s="95">
        <f t="shared" si="238"/>
        <v>0</v>
      </c>
      <c r="H1685" s="95">
        <f t="shared" si="239"/>
        <v>0</v>
      </c>
      <c r="I1685" s="94">
        <f>'F4.2'!W342</f>
        <v>0</v>
      </c>
      <c r="J1685" s="94">
        <f>'F4.2'!AQ342</f>
        <v>0</v>
      </c>
      <c r="K1685" s="95"/>
      <c r="L1685" s="95"/>
      <c r="M1685" s="128">
        <f t="shared" si="240"/>
        <v>0</v>
      </c>
      <c r="N1685" s="95">
        <f t="shared" si="241"/>
        <v>0</v>
      </c>
    </row>
    <row r="1686" spans="1:14" ht="15.75" hidden="1" outlineLevel="1" x14ac:dyDescent="0.25">
      <c r="A1686" s="161">
        <f t="shared" ref="A1686:E1701" si="242">A1016</f>
        <v>0</v>
      </c>
      <c r="B1686" s="167">
        <f t="shared" si="242"/>
        <v>0</v>
      </c>
      <c r="C1686" s="161">
        <f t="shared" si="242"/>
        <v>0</v>
      </c>
      <c r="D1686" s="164" t="str">
        <f t="shared" si="242"/>
        <v>-</v>
      </c>
      <c r="E1686" s="28">
        <f t="shared" si="242"/>
        <v>0</v>
      </c>
      <c r="F1686" s="95">
        <f t="shared" si="237"/>
        <v>0</v>
      </c>
      <c r="G1686" s="95">
        <f t="shared" si="238"/>
        <v>0</v>
      </c>
      <c r="H1686" s="95">
        <f t="shared" si="239"/>
        <v>0</v>
      </c>
      <c r="I1686" s="94">
        <f>'F4.2'!W343</f>
        <v>0</v>
      </c>
      <c r="J1686" s="94">
        <f>'F4.2'!AQ343</f>
        <v>0</v>
      </c>
      <c r="K1686" s="95"/>
      <c r="L1686" s="95"/>
      <c r="M1686" s="128">
        <f t="shared" si="240"/>
        <v>0</v>
      </c>
      <c r="N1686" s="95">
        <f t="shared" si="241"/>
        <v>0</v>
      </c>
    </row>
    <row r="1687" spans="1:14" ht="15.75" hidden="1" outlineLevel="1" x14ac:dyDescent="0.25">
      <c r="A1687" s="22">
        <f t="shared" si="242"/>
        <v>0</v>
      </c>
      <c r="B1687" s="24" t="str">
        <f t="shared" si="242"/>
        <v>(ii) Yet to be submitted to MERC</v>
      </c>
      <c r="C1687" s="22">
        <f t="shared" si="242"/>
        <v>0</v>
      </c>
      <c r="D1687" s="70" t="str">
        <f t="shared" si="242"/>
        <v>-</v>
      </c>
      <c r="E1687" s="28">
        <f t="shared" si="242"/>
        <v>0</v>
      </c>
      <c r="F1687" s="95">
        <f t="shared" si="237"/>
        <v>0</v>
      </c>
      <c r="G1687" s="95">
        <f t="shared" si="238"/>
        <v>0</v>
      </c>
      <c r="H1687" s="95">
        <f t="shared" si="239"/>
        <v>0</v>
      </c>
      <c r="I1687" s="94">
        <f>'F4.2'!W344</f>
        <v>0</v>
      </c>
      <c r="J1687" s="94">
        <f>'F4.2'!AQ344</f>
        <v>0</v>
      </c>
      <c r="K1687" s="95"/>
      <c r="L1687" s="95"/>
      <c r="M1687" s="128">
        <f t="shared" si="240"/>
        <v>0</v>
      </c>
      <c r="N1687" s="95">
        <f t="shared" si="241"/>
        <v>0</v>
      </c>
    </row>
    <row r="1688" spans="1:14" ht="15.75" hidden="1" outlineLevel="1" x14ac:dyDescent="0.25">
      <c r="A1688" s="22">
        <f t="shared" si="242"/>
        <v>0</v>
      </c>
      <c r="B1688" s="24">
        <f t="shared" si="242"/>
        <v>0</v>
      </c>
      <c r="C1688" s="22">
        <f t="shared" si="242"/>
        <v>0</v>
      </c>
      <c r="D1688" s="70" t="str">
        <f t="shared" si="242"/>
        <v>-</v>
      </c>
      <c r="E1688" s="28">
        <f t="shared" si="242"/>
        <v>0</v>
      </c>
      <c r="F1688" s="95">
        <f t="shared" si="237"/>
        <v>0</v>
      </c>
      <c r="G1688" s="95">
        <f t="shared" si="238"/>
        <v>0</v>
      </c>
      <c r="H1688" s="95">
        <f t="shared" si="239"/>
        <v>0</v>
      </c>
      <c r="I1688" s="94">
        <f>'F4.2'!W345</f>
        <v>0</v>
      </c>
      <c r="J1688" s="94">
        <f>'F4.2'!AQ345</f>
        <v>0</v>
      </c>
      <c r="K1688" s="95"/>
      <c r="L1688" s="95"/>
      <c r="M1688" s="128">
        <f t="shared" si="240"/>
        <v>0</v>
      </c>
      <c r="N1688" s="95">
        <f t="shared" si="241"/>
        <v>0</v>
      </c>
    </row>
    <row r="1689" spans="1:14" ht="78.75" hidden="1" outlineLevel="1" x14ac:dyDescent="0.25">
      <c r="A1689" s="25">
        <f t="shared" si="242"/>
        <v>2</v>
      </c>
      <c r="B1689" s="26" t="str">
        <f t="shared" si="242"/>
        <v>‘Supply, installation, restoration, up-gradation and revamping of Fire Protection Systems viz Fire Hydrant System, Passive Fire Protection System, DV House Construction &amp; Fire Water Spray System at plant &amp; ODP area of Unit-3to9 and CHPs (CHP-A,B,C,&amp;D) of CSTPS, Chandrapur’</v>
      </c>
      <c r="C1689" s="184">
        <f t="shared" si="242"/>
        <v>0</v>
      </c>
      <c r="D1689" s="69" t="str">
        <f t="shared" si="242"/>
        <v>-</v>
      </c>
      <c r="E1689" s="28">
        <f t="shared" si="242"/>
        <v>118.75</v>
      </c>
      <c r="F1689" s="95">
        <f t="shared" si="237"/>
        <v>0</v>
      </c>
      <c r="G1689" s="95">
        <f t="shared" si="238"/>
        <v>0</v>
      </c>
      <c r="H1689" s="95">
        <f t="shared" si="239"/>
        <v>0</v>
      </c>
      <c r="I1689" s="94">
        <f>'F4.2'!W346</f>
        <v>0</v>
      </c>
      <c r="J1689" s="94">
        <f>'F4.2'!AQ346</f>
        <v>0</v>
      </c>
      <c r="K1689" s="95"/>
      <c r="L1689" s="95"/>
      <c r="M1689" s="128">
        <f t="shared" si="240"/>
        <v>0</v>
      </c>
      <c r="N1689" s="95">
        <f t="shared" si="241"/>
        <v>0</v>
      </c>
    </row>
    <row r="1690" spans="1:14" ht="78.75" hidden="1" outlineLevel="1" x14ac:dyDescent="0.25">
      <c r="A1690" s="169">
        <f t="shared" si="242"/>
        <v>0</v>
      </c>
      <c r="B1690" s="169" t="str">
        <f t="shared" si="242"/>
        <v>‘Supply, installation, restoration, up-gradation and revamping of Fire Protection Systems viz Fire Hydrant System, Passive Fire Protection System, DV House Construction &amp; Fire Water Spray System at plant &amp; ODP area of Unit-3to9 and CHPs (CHP-A,B,C,&amp;D) of CSTPS, Chandrapur’</v>
      </c>
      <c r="C1690" s="184">
        <f t="shared" si="242"/>
        <v>0</v>
      </c>
      <c r="D1690" s="69" t="str">
        <f t="shared" si="242"/>
        <v>-</v>
      </c>
      <c r="E1690" s="28">
        <f t="shared" si="242"/>
        <v>118.75</v>
      </c>
      <c r="F1690" s="95">
        <f t="shared" si="237"/>
        <v>0</v>
      </c>
      <c r="G1690" s="95">
        <f t="shared" si="238"/>
        <v>0</v>
      </c>
      <c r="H1690" s="95">
        <f t="shared" si="239"/>
        <v>0</v>
      </c>
      <c r="I1690" s="94">
        <f>'F4.2'!W347</f>
        <v>0</v>
      </c>
      <c r="J1690" s="94">
        <f>'F4.2'!AQ347</f>
        <v>0</v>
      </c>
      <c r="K1690" s="95"/>
      <c r="L1690" s="95"/>
      <c r="M1690" s="128">
        <f t="shared" si="240"/>
        <v>0</v>
      </c>
      <c r="N1690" s="95">
        <f t="shared" si="241"/>
        <v>0</v>
      </c>
    </row>
    <row r="1691" spans="1:14" ht="63" hidden="1" outlineLevel="1" x14ac:dyDescent="0.25">
      <c r="A1691" s="25">
        <f t="shared" si="242"/>
        <v>3</v>
      </c>
      <c r="B1691" s="26" t="str">
        <f t="shared" si="242"/>
        <v>DPR for Fire Detection &amp; Alarm and Protection System from Fire and Providing Rapid Extinguishing Clean Agent (CA) System at Unit -7, Outdoor Plants, CHPs, Service building &amp; Admin Building at CSTPS</v>
      </c>
      <c r="C1691" s="184">
        <f t="shared" si="242"/>
        <v>0</v>
      </c>
      <c r="D1691" s="69" t="str">
        <f t="shared" si="242"/>
        <v>-</v>
      </c>
      <c r="E1691" s="28">
        <f t="shared" si="242"/>
        <v>31.56</v>
      </c>
      <c r="F1691" s="95">
        <f t="shared" si="237"/>
        <v>0</v>
      </c>
      <c r="G1691" s="95">
        <f t="shared" si="238"/>
        <v>0</v>
      </c>
      <c r="H1691" s="95">
        <f t="shared" si="239"/>
        <v>0</v>
      </c>
      <c r="I1691" s="94">
        <f>'F4.2'!W348</f>
        <v>0</v>
      </c>
      <c r="J1691" s="94">
        <f>'F4.2'!AQ348</f>
        <v>0</v>
      </c>
      <c r="K1691" s="95"/>
      <c r="L1691" s="95"/>
      <c r="M1691" s="128">
        <f t="shared" si="240"/>
        <v>0</v>
      </c>
      <c r="N1691" s="95">
        <f t="shared" si="241"/>
        <v>0</v>
      </c>
    </row>
    <row r="1692" spans="1:14" ht="63" hidden="1" outlineLevel="1" x14ac:dyDescent="0.25">
      <c r="A1692" s="169">
        <f t="shared" si="242"/>
        <v>0</v>
      </c>
      <c r="B1692" s="169" t="str">
        <f t="shared" si="242"/>
        <v>DPR for Fire Detection &amp; Alarm and Protection System from Fire and Providing Rapid Extinguishing Clean Agent (CA) System at Unit -7, Outdoor Plants, CHPs, Service building &amp; Admin Building at CSTPS</v>
      </c>
      <c r="C1692" s="184">
        <f t="shared" si="242"/>
        <v>0</v>
      </c>
      <c r="D1692" s="69" t="str">
        <f t="shared" si="242"/>
        <v>-</v>
      </c>
      <c r="E1692" s="28">
        <f t="shared" si="242"/>
        <v>31.56</v>
      </c>
      <c r="F1692" s="95">
        <f t="shared" si="237"/>
        <v>0</v>
      </c>
      <c r="G1692" s="95">
        <f t="shared" si="238"/>
        <v>0</v>
      </c>
      <c r="H1692" s="95">
        <f t="shared" si="239"/>
        <v>0</v>
      </c>
      <c r="I1692" s="94">
        <f>'F4.2'!W349</f>
        <v>0</v>
      </c>
      <c r="J1692" s="94">
        <f>'F4.2'!AQ349</f>
        <v>0</v>
      </c>
      <c r="K1692" s="95"/>
      <c r="L1692" s="95"/>
      <c r="M1692" s="128">
        <f t="shared" si="240"/>
        <v>0</v>
      </c>
      <c r="N1692" s="95">
        <f t="shared" si="241"/>
        <v>0</v>
      </c>
    </row>
    <row r="1693" spans="1:14" ht="47.25" hidden="1" outlineLevel="1" x14ac:dyDescent="0.25">
      <c r="A1693" s="25">
        <f t="shared" si="242"/>
        <v>4</v>
      </c>
      <c r="B1693" s="26" t="str">
        <f t="shared" si="242"/>
        <v>Renovation of various component of bottom opening bogie frame at CSTPS Chandrapur &amp; Provision of Wagon Tippler Safety System in Coal Handling Plant at CSTPS</v>
      </c>
      <c r="C1693" s="184">
        <f t="shared" si="242"/>
        <v>0</v>
      </c>
      <c r="D1693" s="69" t="str">
        <f t="shared" si="242"/>
        <v>-</v>
      </c>
      <c r="E1693" s="28">
        <f t="shared" si="242"/>
        <v>35</v>
      </c>
      <c r="F1693" s="95">
        <f t="shared" si="237"/>
        <v>0</v>
      </c>
      <c r="G1693" s="95">
        <f t="shared" si="238"/>
        <v>0</v>
      </c>
      <c r="H1693" s="95">
        <f t="shared" si="239"/>
        <v>0</v>
      </c>
      <c r="I1693" s="94">
        <f>'F4.2'!W350</f>
        <v>0</v>
      </c>
      <c r="J1693" s="94">
        <f>'F4.2'!AQ350</f>
        <v>0</v>
      </c>
      <c r="K1693" s="95"/>
      <c r="L1693" s="95"/>
      <c r="M1693" s="128">
        <f t="shared" si="240"/>
        <v>0</v>
      </c>
      <c r="N1693" s="95">
        <f t="shared" si="241"/>
        <v>0</v>
      </c>
    </row>
    <row r="1694" spans="1:14" ht="47.25" hidden="1" outlineLevel="1" x14ac:dyDescent="0.25">
      <c r="A1694" s="169">
        <f t="shared" si="242"/>
        <v>0</v>
      </c>
      <c r="B1694" s="169" t="str">
        <f t="shared" si="242"/>
        <v>Renovation of various component of bottom opening bogie frame at CSTPS Chandrapur &amp; Provision of Wagon Tippler Safety System in Coal Handling Plant at CSTPS</v>
      </c>
      <c r="C1694" s="184">
        <f t="shared" si="242"/>
        <v>0</v>
      </c>
      <c r="D1694" s="69" t="str">
        <f t="shared" si="242"/>
        <v>-</v>
      </c>
      <c r="E1694" s="28">
        <f t="shared" si="242"/>
        <v>35</v>
      </c>
      <c r="F1694" s="95">
        <f t="shared" si="237"/>
        <v>0</v>
      </c>
      <c r="G1694" s="95">
        <f t="shared" si="238"/>
        <v>0</v>
      </c>
      <c r="H1694" s="95">
        <f t="shared" si="239"/>
        <v>0</v>
      </c>
      <c r="I1694" s="94">
        <f>'F4.2'!W351</f>
        <v>0</v>
      </c>
      <c r="J1694" s="94">
        <f>'F4.2'!AQ351</f>
        <v>0</v>
      </c>
      <c r="K1694" s="95"/>
      <c r="L1694" s="95"/>
      <c r="M1694" s="128">
        <f t="shared" si="240"/>
        <v>0</v>
      </c>
      <c r="N1694" s="95">
        <f t="shared" si="241"/>
        <v>0</v>
      </c>
    </row>
    <row r="1695" spans="1:14" ht="47.25" hidden="1" outlineLevel="1" x14ac:dyDescent="0.25">
      <c r="A1695" s="25">
        <f t="shared" si="242"/>
        <v>5</v>
      </c>
      <c r="B1695" s="26" t="str">
        <f t="shared" si="242"/>
        <v>Construction of road from CHP Weighbridge to Railway Crossing &amp; provision of Road Under Bridge (RUB) at CSTPS, Chandrapur</v>
      </c>
      <c r="C1695" s="184">
        <f t="shared" si="242"/>
        <v>0</v>
      </c>
      <c r="D1695" s="69" t="str">
        <f t="shared" si="242"/>
        <v>-</v>
      </c>
      <c r="E1695" s="28">
        <f t="shared" si="242"/>
        <v>41.24</v>
      </c>
      <c r="F1695" s="95">
        <f t="shared" si="237"/>
        <v>0</v>
      </c>
      <c r="G1695" s="95">
        <f t="shared" si="238"/>
        <v>0</v>
      </c>
      <c r="H1695" s="95">
        <f t="shared" si="239"/>
        <v>0</v>
      </c>
      <c r="I1695" s="94">
        <f>'F4.2'!W352</f>
        <v>0</v>
      </c>
      <c r="J1695" s="94">
        <f>'F4.2'!AQ352</f>
        <v>0</v>
      </c>
      <c r="K1695" s="95"/>
      <c r="L1695" s="95"/>
      <c r="M1695" s="128">
        <f t="shared" si="240"/>
        <v>0</v>
      </c>
      <c r="N1695" s="95">
        <f t="shared" si="241"/>
        <v>0</v>
      </c>
    </row>
    <row r="1696" spans="1:14" ht="31.5" hidden="1" outlineLevel="1" x14ac:dyDescent="0.25">
      <c r="A1696" s="169">
        <f t="shared" si="242"/>
        <v>0</v>
      </c>
      <c r="B1696" s="169" t="str">
        <f t="shared" si="242"/>
        <v>Construction of concrete pavement road connecting to CHP weighbridge to Railway crossing at CSTPS, Chandrapur.</v>
      </c>
      <c r="C1696" s="184">
        <f t="shared" si="242"/>
        <v>0</v>
      </c>
      <c r="D1696" s="69" t="str">
        <f t="shared" si="242"/>
        <v>-</v>
      </c>
      <c r="E1696" s="28">
        <f t="shared" si="242"/>
        <v>5.42</v>
      </c>
      <c r="F1696" s="95">
        <f t="shared" si="237"/>
        <v>0</v>
      </c>
      <c r="G1696" s="95">
        <f t="shared" si="238"/>
        <v>0</v>
      </c>
      <c r="H1696" s="95">
        <f t="shared" si="239"/>
        <v>0</v>
      </c>
      <c r="I1696" s="94">
        <f>'F4.2'!W353</f>
        <v>0</v>
      </c>
      <c r="J1696" s="94">
        <f>'F4.2'!AQ353</f>
        <v>0</v>
      </c>
      <c r="K1696" s="95"/>
      <c r="L1696" s="95"/>
      <c r="M1696" s="128">
        <f t="shared" si="240"/>
        <v>0</v>
      </c>
      <c r="N1696" s="95">
        <f t="shared" si="241"/>
        <v>0</v>
      </c>
    </row>
    <row r="1697" spans="1:14" ht="31.5" hidden="1" outlineLevel="1" x14ac:dyDescent="0.25">
      <c r="A1697" s="169">
        <f t="shared" si="242"/>
        <v>0</v>
      </c>
      <c r="B1697" s="169" t="str">
        <f t="shared" si="242"/>
        <v>Provision of Road Under Bridge at Vivekanand Nagar Tukum At CSTPS, Chandrapur.</v>
      </c>
      <c r="C1697" s="184">
        <f t="shared" si="242"/>
        <v>0</v>
      </c>
      <c r="D1697" s="69" t="str">
        <f t="shared" si="242"/>
        <v>-</v>
      </c>
      <c r="E1697" s="28">
        <f t="shared" si="242"/>
        <v>35.82</v>
      </c>
      <c r="F1697" s="95">
        <f t="shared" si="237"/>
        <v>0</v>
      </c>
      <c r="G1697" s="95">
        <f t="shared" si="238"/>
        <v>0</v>
      </c>
      <c r="H1697" s="95">
        <f t="shared" si="239"/>
        <v>0</v>
      </c>
      <c r="I1697" s="94">
        <f>'F4.2'!W354</f>
        <v>0</v>
      </c>
      <c r="J1697" s="94">
        <f>'F4.2'!AQ354</f>
        <v>0</v>
      </c>
      <c r="K1697" s="95"/>
      <c r="L1697" s="95"/>
      <c r="M1697" s="128">
        <f t="shared" si="240"/>
        <v>0</v>
      </c>
      <c r="N1697" s="95">
        <f t="shared" si="241"/>
        <v>0</v>
      </c>
    </row>
    <row r="1698" spans="1:14" ht="31.5" hidden="1" outlineLevel="1" x14ac:dyDescent="0.25">
      <c r="A1698" s="25">
        <f t="shared" si="242"/>
        <v>6</v>
      </c>
      <c r="B1698" s="26" t="str">
        <f t="shared" si="242"/>
        <v>Construction of UCR wall and bed of Neri Nallah at CSTPS, Chandrapur.</v>
      </c>
      <c r="C1698" s="184">
        <f t="shared" si="242"/>
        <v>0</v>
      </c>
      <c r="D1698" s="69" t="str">
        <f t="shared" si="242"/>
        <v>-</v>
      </c>
      <c r="E1698" s="28">
        <f t="shared" si="242"/>
        <v>33.47</v>
      </c>
      <c r="F1698" s="95">
        <f t="shared" si="237"/>
        <v>0</v>
      </c>
      <c r="G1698" s="95">
        <f t="shared" si="238"/>
        <v>0</v>
      </c>
      <c r="H1698" s="95">
        <f t="shared" si="239"/>
        <v>0</v>
      </c>
      <c r="I1698" s="94">
        <f>'F4.2'!W355</f>
        <v>0</v>
      </c>
      <c r="J1698" s="94">
        <f>'F4.2'!AQ355</f>
        <v>0</v>
      </c>
      <c r="K1698" s="95"/>
      <c r="L1698" s="95"/>
      <c r="M1698" s="128">
        <f t="shared" si="240"/>
        <v>0</v>
      </c>
      <c r="N1698" s="95">
        <f t="shared" si="241"/>
        <v>0</v>
      </c>
    </row>
    <row r="1699" spans="1:14" ht="31.5" hidden="1" outlineLevel="1" x14ac:dyDescent="0.25">
      <c r="A1699" s="169">
        <f t="shared" si="242"/>
        <v>0</v>
      </c>
      <c r="B1699" s="169" t="str">
        <f t="shared" si="242"/>
        <v>Construction of UCR wall and bed of Neri Nallah at CSTPS, Chandrapur.</v>
      </c>
      <c r="C1699" s="184">
        <f t="shared" si="242"/>
        <v>0</v>
      </c>
      <c r="D1699" s="69" t="str">
        <f t="shared" si="242"/>
        <v>-</v>
      </c>
      <c r="E1699" s="28">
        <f t="shared" si="242"/>
        <v>33.47</v>
      </c>
      <c r="F1699" s="95">
        <f t="shared" si="237"/>
        <v>0</v>
      </c>
      <c r="G1699" s="95">
        <f t="shared" si="238"/>
        <v>0</v>
      </c>
      <c r="H1699" s="95">
        <f t="shared" si="239"/>
        <v>0</v>
      </c>
      <c r="I1699" s="94">
        <f>'F4.2'!W356</f>
        <v>0</v>
      </c>
      <c r="J1699" s="94">
        <f>'F4.2'!AQ356</f>
        <v>0</v>
      </c>
      <c r="K1699" s="95"/>
      <c r="L1699" s="95"/>
      <c r="M1699" s="128">
        <f t="shared" si="240"/>
        <v>0</v>
      </c>
      <c r="N1699" s="95">
        <f t="shared" si="241"/>
        <v>0</v>
      </c>
    </row>
    <row r="1700" spans="1:14" ht="47.25" hidden="1" outlineLevel="1" x14ac:dyDescent="0.25">
      <c r="A1700" s="25">
        <f t="shared" si="242"/>
        <v>7</v>
      </c>
      <c r="B1700" s="26" t="str">
        <f t="shared" si="242"/>
        <v>Construction of  Concrete Pavement  Road  Connecting to Reject Coal Gate &amp; F point upto  Ash water recovery pump house &amp; F point to CP No- 635 at CSTPS Chandrapur</v>
      </c>
      <c r="C1700" s="184">
        <f t="shared" si="242"/>
        <v>0</v>
      </c>
      <c r="D1700" s="69" t="str">
        <f t="shared" si="242"/>
        <v>-</v>
      </c>
      <c r="E1700" s="28">
        <f t="shared" si="242"/>
        <v>71.5</v>
      </c>
      <c r="F1700" s="95">
        <f t="shared" si="237"/>
        <v>0</v>
      </c>
      <c r="G1700" s="95">
        <f t="shared" si="238"/>
        <v>0</v>
      </c>
      <c r="H1700" s="95">
        <f t="shared" si="239"/>
        <v>0</v>
      </c>
      <c r="I1700" s="94">
        <f>'F4.2'!W357</f>
        <v>0</v>
      </c>
      <c r="J1700" s="94">
        <f>'F4.2'!AQ357</f>
        <v>0</v>
      </c>
      <c r="K1700" s="95"/>
      <c r="L1700" s="95"/>
      <c r="M1700" s="128">
        <f t="shared" si="240"/>
        <v>0</v>
      </c>
      <c r="N1700" s="95">
        <f t="shared" si="241"/>
        <v>0</v>
      </c>
    </row>
    <row r="1701" spans="1:14" ht="47.25" hidden="1" outlineLevel="1" x14ac:dyDescent="0.25">
      <c r="A1701" s="169">
        <f t="shared" si="242"/>
        <v>0</v>
      </c>
      <c r="B1701" s="169" t="str">
        <f t="shared" si="242"/>
        <v>Construction of  Concrete Pavement  Road  Connecting to Reject Coal Gate &amp; F point upto  Ash water recovery pump house &amp; F point to CP No- 635 at CSTPS Chandrapur</v>
      </c>
      <c r="C1701" s="184">
        <f t="shared" si="242"/>
        <v>0</v>
      </c>
      <c r="D1701" s="69" t="str">
        <f t="shared" si="242"/>
        <v>-</v>
      </c>
      <c r="E1701" s="28">
        <f t="shared" si="242"/>
        <v>71.5</v>
      </c>
      <c r="F1701" s="95">
        <f t="shared" si="237"/>
        <v>0</v>
      </c>
      <c r="G1701" s="95">
        <f t="shared" si="238"/>
        <v>0</v>
      </c>
      <c r="H1701" s="95">
        <f t="shared" si="239"/>
        <v>0</v>
      </c>
      <c r="I1701" s="94">
        <f>'F4.2'!W358</f>
        <v>0</v>
      </c>
      <c r="J1701" s="94">
        <f>'F4.2'!AQ358</f>
        <v>0</v>
      </c>
      <c r="K1701" s="95"/>
      <c r="L1701" s="95"/>
      <c r="M1701" s="128">
        <f t="shared" si="240"/>
        <v>0</v>
      </c>
      <c r="N1701" s="95">
        <f t="shared" si="241"/>
        <v>0</v>
      </c>
    </row>
    <row r="1702" spans="1:14" ht="15.75" hidden="1" outlineLevel="1" x14ac:dyDescent="0.25">
      <c r="A1702" s="227">
        <f t="shared" ref="A1702:E1717" si="243">A1032</f>
        <v>0</v>
      </c>
      <c r="B1702" s="227" t="str">
        <f t="shared" si="243"/>
        <v>Boiler Maintenance-I</v>
      </c>
      <c r="C1702" s="184">
        <f t="shared" si="243"/>
        <v>0</v>
      </c>
      <c r="D1702" s="69" t="str">
        <f t="shared" si="243"/>
        <v>-</v>
      </c>
      <c r="E1702" s="28">
        <f t="shared" si="243"/>
        <v>0</v>
      </c>
      <c r="F1702" s="95">
        <f t="shared" si="237"/>
        <v>0</v>
      </c>
      <c r="G1702" s="95">
        <f t="shared" si="238"/>
        <v>0</v>
      </c>
      <c r="H1702" s="95">
        <f t="shared" si="239"/>
        <v>0</v>
      </c>
      <c r="I1702" s="94">
        <f>'F4.2'!W359</f>
        <v>0</v>
      </c>
      <c r="J1702" s="94">
        <f>'F4.2'!AQ359</f>
        <v>0</v>
      </c>
      <c r="K1702" s="95"/>
      <c r="L1702" s="95"/>
      <c r="M1702" s="128">
        <f t="shared" si="240"/>
        <v>0</v>
      </c>
      <c r="N1702" s="95">
        <f t="shared" si="241"/>
        <v>0</v>
      </c>
    </row>
    <row r="1703" spans="1:14" ht="15.75" hidden="1" outlineLevel="1" x14ac:dyDescent="0.25">
      <c r="A1703" s="25">
        <f t="shared" si="243"/>
        <v>1</v>
      </c>
      <c r="B1703" s="26" t="str">
        <f t="shared" si="243"/>
        <v>DPR for Coal mill improvement</v>
      </c>
      <c r="C1703" s="184">
        <f t="shared" si="243"/>
        <v>0</v>
      </c>
      <c r="D1703" s="69" t="str">
        <f t="shared" si="243"/>
        <v>-</v>
      </c>
      <c r="E1703" s="28">
        <f t="shared" si="243"/>
        <v>54.74</v>
      </c>
      <c r="F1703" s="95">
        <f t="shared" si="237"/>
        <v>0</v>
      </c>
      <c r="G1703" s="95">
        <f t="shared" si="238"/>
        <v>0</v>
      </c>
      <c r="H1703" s="95">
        <f t="shared" si="239"/>
        <v>0</v>
      </c>
      <c r="I1703" s="94">
        <f>'F4.2'!W360</f>
        <v>0</v>
      </c>
      <c r="J1703" s="94">
        <f>'F4.2'!AQ360</f>
        <v>0</v>
      </c>
      <c r="K1703" s="95"/>
      <c r="L1703" s="95"/>
      <c r="M1703" s="128">
        <f t="shared" si="240"/>
        <v>0</v>
      </c>
      <c r="N1703" s="95">
        <f t="shared" si="241"/>
        <v>0</v>
      </c>
    </row>
    <row r="1704" spans="1:14" ht="31.5" hidden="1" outlineLevel="1" x14ac:dyDescent="0.25">
      <c r="A1704" s="169">
        <f t="shared" si="243"/>
        <v>0</v>
      </c>
      <c r="B1704" s="169" t="str">
        <f t="shared" si="243"/>
        <v>The performance improvement &amp; availability enhancement of coal millsXRP-803 at U#3&amp;4(210MW)CSTPS, Chandrapur</v>
      </c>
      <c r="C1704" s="184">
        <f t="shared" si="243"/>
        <v>0</v>
      </c>
      <c r="D1704" s="69" t="str">
        <f t="shared" si="243"/>
        <v>-</v>
      </c>
      <c r="E1704" s="28">
        <f t="shared" si="243"/>
        <v>18.739999999999998</v>
      </c>
      <c r="F1704" s="95">
        <f t="shared" si="237"/>
        <v>0</v>
      </c>
      <c r="G1704" s="95">
        <f t="shared" si="238"/>
        <v>0</v>
      </c>
      <c r="H1704" s="95">
        <f t="shared" si="239"/>
        <v>0</v>
      </c>
      <c r="I1704" s="94">
        <f>'F4.2'!W361</f>
        <v>0</v>
      </c>
      <c r="J1704" s="94">
        <f>'F4.2'!AQ361</f>
        <v>0</v>
      </c>
      <c r="K1704" s="95"/>
      <c r="L1704" s="95"/>
      <c r="M1704" s="128">
        <f t="shared" si="240"/>
        <v>0</v>
      </c>
      <c r="N1704" s="95">
        <f t="shared" si="241"/>
        <v>0</v>
      </c>
    </row>
    <row r="1705" spans="1:14" ht="31.5" hidden="1" outlineLevel="1" x14ac:dyDescent="0.25">
      <c r="A1705" s="169">
        <f t="shared" si="243"/>
        <v>0</v>
      </c>
      <c r="B1705" s="169" t="str">
        <f t="shared" si="243"/>
        <v>Replacement of Existing Volumetric coal feeders by Rotary Gravimetric coal feeders</v>
      </c>
      <c r="C1705" s="184">
        <f t="shared" si="243"/>
        <v>0</v>
      </c>
      <c r="D1705" s="69" t="str">
        <f t="shared" si="243"/>
        <v>-</v>
      </c>
      <c r="E1705" s="28">
        <f t="shared" si="243"/>
        <v>36</v>
      </c>
      <c r="F1705" s="95">
        <f t="shared" si="237"/>
        <v>0</v>
      </c>
      <c r="G1705" s="95">
        <f t="shared" si="238"/>
        <v>0</v>
      </c>
      <c r="H1705" s="95">
        <f t="shared" si="239"/>
        <v>0</v>
      </c>
      <c r="I1705" s="94">
        <f>'F4.2'!W362</f>
        <v>0</v>
      </c>
      <c r="J1705" s="94">
        <f>'F4.2'!AQ362</f>
        <v>0</v>
      </c>
      <c r="K1705" s="95"/>
      <c r="L1705" s="95"/>
      <c r="M1705" s="128">
        <f t="shared" si="240"/>
        <v>0</v>
      </c>
      <c r="N1705" s="95">
        <f t="shared" si="241"/>
        <v>0</v>
      </c>
    </row>
    <row r="1706" spans="1:14" ht="15.75" hidden="1" outlineLevel="1" x14ac:dyDescent="0.25">
      <c r="A1706" s="25">
        <f t="shared" si="243"/>
        <v>2</v>
      </c>
      <c r="B1706" s="26" t="str">
        <f t="shared" si="243"/>
        <v>DPR for APH basket, HRH coil and Valves</v>
      </c>
      <c r="C1706" s="29">
        <f t="shared" si="243"/>
        <v>0</v>
      </c>
      <c r="D1706" s="69" t="str">
        <f t="shared" si="243"/>
        <v>-</v>
      </c>
      <c r="E1706" s="28">
        <f t="shared" si="243"/>
        <v>28.94</v>
      </c>
      <c r="F1706" s="95">
        <f t="shared" si="237"/>
        <v>0</v>
      </c>
      <c r="G1706" s="95">
        <f t="shared" si="238"/>
        <v>0</v>
      </c>
      <c r="H1706" s="95">
        <f t="shared" si="239"/>
        <v>0</v>
      </c>
      <c r="I1706" s="94">
        <f>'F4.2'!W363</f>
        <v>0</v>
      </c>
      <c r="J1706" s="94">
        <f>'F4.2'!AQ363</f>
        <v>0</v>
      </c>
      <c r="K1706" s="95"/>
      <c r="L1706" s="95"/>
      <c r="M1706" s="128">
        <f t="shared" si="240"/>
        <v>0</v>
      </c>
      <c r="N1706" s="95">
        <f t="shared" si="241"/>
        <v>0</v>
      </c>
    </row>
    <row r="1707" spans="1:14" ht="31.5" hidden="1" outlineLevel="1" x14ac:dyDescent="0.25">
      <c r="A1707" s="169">
        <f t="shared" si="243"/>
        <v>0</v>
      </c>
      <c r="B1707" s="169" t="str">
        <f t="shared" si="243"/>
        <v>Procurement &amp; replacement of APH Basket assemblies at U#3&amp;4,CSTPS, Chandrapur</v>
      </c>
      <c r="C1707" s="29">
        <f t="shared" si="243"/>
        <v>0</v>
      </c>
      <c r="D1707" s="69" t="str">
        <f t="shared" si="243"/>
        <v>-</v>
      </c>
      <c r="E1707" s="28">
        <f t="shared" si="243"/>
        <v>4.9400000000000004</v>
      </c>
      <c r="F1707" s="95">
        <f t="shared" si="237"/>
        <v>0</v>
      </c>
      <c r="G1707" s="95">
        <f t="shared" si="238"/>
        <v>0</v>
      </c>
      <c r="H1707" s="95">
        <f t="shared" si="239"/>
        <v>0</v>
      </c>
      <c r="I1707" s="94">
        <f>'F4.2'!W364</f>
        <v>0</v>
      </c>
      <c r="J1707" s="94">
        <f>'F4.2'!AQ364</f>
        <v>0</v>
      </c>
      <c r="K1707" s="95"/>
      <c r="L1707" s="95"/>
      <c r="M1707" s="128">
        <f t="shared" si="240"/>
        <v>0</v>
      </c>
      <c r="N1707" s="95">
        <f t="shared" si="241"/>
        <v>0</v>
      </c>
    </row>
    <row r="1708" spans="1:14" ht="31.5" hidden="1" outlineLevel="1" x14ac:dyDescent="0.25">
      <c r="A1708" s="169">
        <f t="shared" si="243"/>
        <v>0</v>
      </c>
      <c r="B1708" s="169" t="str">
        <f t="shared" si="243"/>
        <v>Procurement &amp; replacement of complete HRH coils assembly in U#4</v>
      </c>
      <c r="C1708" s="29">
        <f t="shared" si="243"/>
        <v>0</v>
      </c>
      <c r="D1708" s="69" t="str">
        <f t="shared" si="243"/>
        <v>-</v>
      </c>
      <c r="E1708" s="28">
        <f t="shared" si="243"/>
        <v>24</v>
      </c>
      <c r="F1708" s="95">
        <f t="shared" si="237"/>
        <v>0</v>
      </c>
      <c r="G1708" s="95">
        <f t="shared" si="238"/>
        <v>0</v>
      </c>
      <c r="H1708" s="95">
        <f t="shared" si="239"/>
        <v>0</v>
      </c>
      <c r="I1708" s="94">
        <f>'F4.2'!W365</f>
        <v>0</v>
      </c>
      <c r="J1708" s="94">
        <f>'F4.2'!AQ365</f>
        <v>0</v>
      </c>
      <c r="K1708" s="95"/>
      <c r="L1708" s="95"/>
      <c r="M1708" s="128">
        <f t="shared" si="240"/>
        <v>0</v>
      </c>
      <c r="N1708" s="95">
        <f t="shared" si="241"/>
        <v>0</v>
      </c>
    </row>
    <row r="1709" spans="1:14" ht="15.75" hidden="1" outlineLevel="1" x14ac:dyDescent="0.25">
      <c r="A1709" s="25">
        <f t="shared" si="243"/>
        <v>3</v>
      </c>
      <c r="B1709" s="26" t="str">
        <f t="shared" si="243"/>
        <v>DPR for ESP internal and CRH coil</v>
      </c>
      <c r="C1709" s="29">
        <f t="shared" si="243"/>
        <v>0</v>
      </c>
      <c r="D1709" s="69" t="str">
        <f t="shared" si="243"/>
        <v>-</v>
      </c>
      <c r="E1709" s="28">
        <f t="shared" si="243"/>
        <v>45</v>
      </c>
      <c r="F1709" s="95">
        <f t="shared" si="237"/>
        <v>0</v>
      </c>
      <c r="G1709" s="95">
        <f t="shared" si="238"/>
        <v>0</v>
      </c>
      <c r="H1709" s="95">
        <f t="shared" si="239"/>
        <v>0</v>
      </c>
      <c r="I1709" s="94">
        <f>'F4.2'!W366</f>
        <v>0</v>
      </c>
      <c r="J1709" s="94">
        <f>'F4.2'!AQ366</f>
        <v>0</v>
      </c>
      <c r="K1709" s="95"/>
      <c r="L1709" s="95"/>
      <c r="M1709" s="128">
        <f t="shared" si="240"/>
        <v>0</v>
      </c>
      <c r="N1709" s="95">
        <f t="shared" si="241"/>
        <v>0</v>
      </c>
    </row>
    <row r="1710" spans="1:14" ht="15.75" hidden="1" outlineLevel="1" x14ac:dyDescent="0.25">
      <c r="A1710" s="169">
        <f t="shared" si="243"/>
        <v>0</v>
      </c>
      <c r="B1710" s="169" t="str">
        <f t="shared" si="243"/>
        <v>Replacement of complete internals of ESP U#3&amp;4</v>
      </c>
      <c r="C1710" s="29">
        <f t="shared" si="243"/>
        <v>0</v>
      </c>
      <c r="D1710" s="69" t="str">
        <f t="shared" si="243"/>
        <v>-</v>
      </c>
      <c r="E1710" s="28">
        <f t="shared" si="243"/>
        <v>20</v>
      </c>
      <c r="F1710" s="95">
        <f t="shared" si="237"/>
        <v>0</v>
      </c>
      <c r="G1710" s="95">
        <f t="shared" si="238"/>
        <v>0</v>
      </c>
      <c r="H1710" s="95">
        <f t="shared" si="239"/>
        <v>0</v>
      </c>
      <c r="I1710" s="94">
        <f>'F4.2'!W367</f>
        <v>0</v>
      </c>
      <c r="J1710" s="94">
        <f>'F4.2'!AQ367</f>
        <v>0</v>
      </c>
      <c r="K1710" s="95"/>
      <c r="L1710" s="95"/>
      <c r="M1710" s="128">
        <f t="shared" si="240"/>
        <v>0</v>
      </c>
      <c r="N1710" s="95">
        <f t="shared" si="241"/>
        <v>0</v>
      </c>
    </row>
    <row r="1711" spans="1:14" ht="15.75" hidden="1" outlineLevel="1" x14ac:dyDescent="0.25">
      <c r="A1711" s="169">
        <f t="shared" si="243"/>
        <v>0</v>
      </c>
      <c r="B1711" s="169" t="str">
        <f t="shared" si="243"/>
        <v xml:space="preserve">Procurement &amp; replacement of CRH coil assemblies in U#3 </v>
      </c>
      <c r="C1711" s="29">
        <f t="shared" si="243"/>
        <v>0</v>
      </c>
      <c r="D1711" s="69" t="str">
        <f t="shared" si="243"/>
        <v>-</v>
      </c>
      <c r="E1711" s="28">
        <f t="shared" si="243"/>
        <v>25</v>
      </c>
      <c r="F1711" s="95">
        <f t="shared" si="237"/>
        <v>0</v>
      </c>
      <c r="G1711" s="95">
        <f t="shared" si="238"/>
        <v>0</v>
      </c>
      <c r="H1711" s="95">
        <f t="shared" si="239"/>
        <v>0</v>
      </c>
      <c r="I1711" s="94">
        <f>'F4.2'!W368</f>
        <v>0</v>
      </c>
      <c r="J1711" s="94">
        <f>'F4.2'!AQ368</f>
        <v>0</v>
      </c>
      <c r="K1711" s="95"/>
      <c r="L1711" s="95"/>
      <c r="M1711" s="128">
        <f t="shared" si="240"/>
        <v>0</v>
      </c>
      <c r="N1711" s="95">
        <f t="shared" si="241"/>
        <v>0</v>
      </c>
    </row>
    <row r="1712" spans="1:14" ht="31.5" hidden="1" outlineLevel="1" x14ac:dyDescent="0.25">
      <c r="A1712" s="25">
        <f t="shared" si="243"/>
        <v>4</v>
      </c>
      <c r="B1712" s="26" t="str">
        <f t="shared" si="243"/>
        <v>Procurement &amp; replacement of LTSH &amp; Economiser coil assemblies in U#3</v>
      </c>
      <c r="C1712" s="29">
        <f t="shared" si="243"/>
        <v>0</v>
      </c>
      <c r="D1712" s="69" t="str">
        <f t="shared" si="243"/>
        <v>-</v>
      </c>
      <c r="E1712" s="28">
        <f t="shared" si="243"/>
        <v>30</v>
      </c>
      <c r="F1712" s="95">
        <f t="shared" si="237"/>
        <v>0</v>
      </c>
      <c r="G1712" s="95">
        <f t="shared" si="238"/>
        <v>0</v>
      </c>
      <c r="H1712" s="95">
        <f t="shared" si="239"/>
        <v>0</v>
      </c>
      <c r="I1712" s="94">
        <f>'F4.2'!W369</f>
        <v>0</v>
      </c>
      <c r="J1712" s="94">
        <f>'F4.2'!AQ369</f>
        <v>0</v>
      </c>
      <c r="K1712" s="95"/>
      <c r="L1712" s="95"/>
      <c r="M1712" s="128">
        <f t="shared" si="240"/>
        <v>0</v>
      </c>
      <c r="N1712" s="95">
        <f t="shared" si="241"/>
        <v>0</v>
      </c>
    </row>
    <row r="1713" spans="1:14" ht="31.5" hidden="1" outlineLevel="1" x14ac:dyDescent="0.25">
      <c r="A1713" s="169">
        <f t="shared" si="243"/>
        <v>0</v>
      </c>
      <c r="B1713" s="169" t="str">
        <f t="shared" si="243"/>
        <v>Procurement &amp; replacement of LTSH &amp; Economiser coil assemblies in U#3</v>
      </c>
      <c r="C1713" s="29">
        <f t="shared" si="243"/>
        <v>0</v>
      </c>
      <c r="D1713" s="69" t="str">
        <f t="shared" si="243"/>
        <v>-</v>
      </c>
      <c r="E1713" s="28">
        <f t="shared" si="243"/>
        <v>30</v>
      </c>
      <c r="F1713" s="95">
        <f t="shared" si="237"/>
        <v>0</v>
      </c>
      <c r="G1713" s="95">
        <f t="shared" si="238"/>
        <v>0</v>
      </c>
      <c r="H1713" s="95">
        <f t="shared" si="239"/>
        <v>0</v>
      </c>
      <c r="I1713" s="94">
        <f>'F4.2'!W370</f>
        <v>0</v>
      </c>
      <c r="J1713" s="94">
        <f>'F4.2'!AQ370</f>
        <v>0</v>
      </c>
      <c r="K1713" s="95"/>
      <c r="L1713" s="95"/>
      <c r="M1713" s="128">
        <f t="shared" si="240"/>
        <v>0</v>
      </c>
      <c r="N1713" s="95">
        <f t="shared" si="241"/>
        <v>0</v>
      </c>
    </row>
    <row r="1714" spans="1:14" ht="15.75" hidden="1" outlineLevel="1" x14ac:dyDescent="0.25">
      <c r="A1714" s="227">
        <f t="shared" si="243"/>
        <v>0</v>
      </c>
      <c r="B1714" s="227" t="str">
        <f t="shared" si="243"/>
        <v>Turbine Maintenance-I</v>
      </c>
      <c r="C1714" s="29">
        <f t="shared" si="243"/>
        <v>0</v>
      </c>
      <c r="D1714" s="69" t="str">
        <f t="shared" si="243"/>
        <v>-</v>
      </c>
      <c r="E1714" s="28">
        <f t="shared" si="243"/>
        <v>0</v>
      </c>
      <c r="F1714" s="95">
        <f t="shared" si="237"/>
        <v>0</v>
      </c>
      <c r="G1714" s="95">
        <f t="shared" si="238"/>
        <v>0</v>
      </c>
      <c r="H1714" s="95">
        <f t="shared" si="239"/>
        <v>0</v>
      </c>
      <c r="I1714" s="94">
        <f>'F4.2'!W371</f>
        <v>0</v>
      </c>
      <c r="J1714" s="94">
        <f>'F4.2'!AQ371</f>
        <v>0</v>
      </c>
      <c r="K1714" s="95"/>
      <c r="L1714" s="95"/>
      <c r="M1714" s="128">
        <f t="shared" si="240"/>
        <v>0</v>
      </c>
      <c r="N1714" s="95">
        <f t="shared" si="241"/>
        <v>0</v>
      </c>
    </row>
    <row r="1715" spans="1:14" ht="31.5" hidden="1" outlineLevel="1" x14ac:dyDescent="0.25">
      <c r="A1715" s="25">
        <f t="shared" si="243"/>
        <v>1</v>
      </c>
      <c r="B1715" s="26" t="str">
        <f t="shared" si="243"/>
        <v>DPR for Vaccuum system improvement and procurment of BFP cartridge</v>
      </c>
      <c r="C1715" s="29">
        <f t="shared" si="243"/>
        <v>0</v>
      </c>
      <c r="D1715" s="69" t="str">
        <f t="shared" si="243"/>
        <v>-</v>
      </c>
      <c r="E1715" s="28">
        <f t="shared" si="243"/>
        <v>35</v>
      </c>
      <c r="F1715" s="95">
        <f t="shared" si="237"/>
        <v>0</v>
      </c>
      <c r="G1715" s="95">
        <f t="shared" si="238"/>
        <v>0</v>
      </c>
      <c r="H1715" s="95">
        <f t="shared" si="239"/>
        <v>0</v>
      </c>
      <c r="I1715" s="94">
        <f>'F4.2'!W372</f>
        <v>0</v>
      </c>
      <c r="J1715" s="94">
        <f>'F4.2'!AQ372</f>
        <v>0</v>
      </c>
      <c r="K1715" s="95"/>
      <c r="L1715" s="95"/>
      <c r="M1715" s="128">
        <f t="shared" si="240"/>
        <v>0</v>
      </c>
      <c r="N1715" s="95">
        <f t="shared" si="241"/>
        <v>0</v>
      </c>
    </row>
    <row r="1716" spans="1:14" ht="15.75" hidden="1" outlineLevel="1" x14ac:dyDescent="0.25">
      <c r="A1716" s="169">
        <f t="shared" si="243"/>
        <v>0</v>
      </c>
      <c r="B1716" s="169" t="str">
        <f t="shared" si="243"/>
        <v>Condenser vaccuum system improvement</v>
      </c>
      <c r="C1716" s="29">
        <f t="shared" si="243"/>
        <v>0</v>
      </c>
      <c r="D1716" s="69" t="str">
        <f t="shared" si="243"/>
        <v>-</v>
      </c>
      <c r="E1716" s="28">
        <f t="shared" si="243"/>
        <v>16</v>
      </c>
      <c r="F1716" s="95">
        <f t="shared" si="237"/>
        <v>0</v>
      </c>
      <c r="G1716" s="95">
        <f t="shared" si="238"/>
        <v>0</v>
      </c>
      <c r="H1716" s="95">
        <f t="shared" si="239"/>
        <v>0</v>
      </c>
      <c r="I1716" s="94">
        <f>'F4.2'!W373</f>
        <v>0</v>
      </c>
      <c r="J1716" s="94">
        <f>'F4.2'!AQ373</f>
        <v>0</v>
      </c>
      <c r="K1716" s="95"/>
      <c r="L1716" s="95"/>
      <c r="M1716" s="128">
        <f t="shared" si="240"/>
        <v>0</v>
      </c>
      <c r="N1716" s="95">
        <f t="shared" si="241"/>
        <v>0</v>
      </c>
    </row>
    <row r="1717" spans="1:14" ht="31.5" hidden="1" outlineLevel="1" x14ac:dyDescent="0.25">
      <c r="A1717" s="169">
        <f t="shared" si="243"/>
        <v>0</v>
      </c>
      <c r="B1717" s="169" t="str">
        <f t="shared" si="243"/>
        <v>Procurement of BFP main pump cartridges for 200 KHI/s BHEL pump &amp; Procurment of Voith Hydraulic Coupling R17K for BFP</v>
      </c>
      <c r="C1717" s="29">
        <f t="shared" si="243"/>
        <v>0</v>
      </c>
      <c r="D1717" s="69" t="str">
        <f t="shared" si="243"/>
        <v>-</v>
      </c>
      <c r="E1717" s="28">
        <f t="shared" si="243"/>
        <v>19</v>
      </c>
      <c r="F1717" s="95">
        <f t="shared" si="237"/>
        <v>0</v>
      </c>
      <c r="G1717" s="95">
        <f t="shared" si="238"/>
        <v>0</v>
      </c>
      <c r="H1717" s="95">
        <f t="shared" si="239"/>
        <v>0</v>
      </c>
      <c r="I1717" s="94">
        <f>'F4.2'!W374</f>
        <v>0</v>
      </c>
      <c r="J1717" s="94">
        <f>'F4.2'!AQ374</f>
        <v>0</v>
      </c>
      <c r="K1717" s="95"/>
      <c r="L1717" s="95"/>
      <c r="M1717" s="128">
        <f t="shared" si="240"/>
        <v>0</v>
      </c>
      <c r="N1717" s="95">
        <f t="shared" si="241"/>
        <v>0</v>
      </c>
    </row>
    <row r="1718" spans="1:14" ht="15.75" hidden="1" outlineLevel="1" x14ac:dyDescent="0.25">
      <c r="A1718" s="25">
        <f t="shared" ref="A1718:E1733" si="244">A1048</f>
        <v>2</v>
      </c>
      <c r="B1718" s="26" t="str">
        <f t="shared" si="244"/>
        <v>WTP-I improvement schemes</v>
      </c>
      <c r="C1718" s="29">
        <f t="shared" si="244"/>
        <v>0</v>
      </c>
      <c r="D1718" s="69" t="str">
        <f t="shared" si="244"/>
        <v>-</v>
      </c>
      <c r="E1718" s="28">
        <f t="shared" si="244"/>
        <v>26</v>
      </c>
      <c r="F1718" s="95">
        <f t="shared" si="237"/>
        <v>0</v>
      </c>
      <c r="G1718" s="95">
        <f t="shared" si="238"/>
        <v>0</v>
      </c>
      <c r="H1718" s="95">
        <f t="shared" si="239"/>
        <v>0</v>
      </c>
      <c r="I1718" s="94">
        <f>'F4.2'!W375</f>
        <v>0</v>
      </c>
      <c r="J1718" s="94">
        <f>'F4.2'!AQ375</f>
        <v>0</v>
      </c>
      <c r="K1718" s="95"/>
      <c r="L1718" s="95"/>
      <c r="M1718" s="128">
        <f t="shared" si="240"/>
        <v>0</v>
      </c>
      <c r="N1718" s="95">
        <f t="shared" si="241"/>
        <v>0</v>
      </c>
    </row>
    <row r="1719" spans="1:14" ht="47.25" hidden="1" outlineLevel="1" x14ac:dyDescent="0.25">
      <c r="A1719" s="169">
        <f t="shared" si="244"/>
        <v>0</v>
      </c>
      <c r="B1719" s="169" t="str">
        <f t="shared" si="244"/>
        <v>Replacement of instrument air an service air compressors in Unit 3 &amp; 4, WTP-I with screw type compressors including refrigerant type air dryer system</v>
      </c>
      <c r="C1719" s="29">
        <f t="shared" si="244"/>
        <v>0</v>
      </c>
      <c r="D1719" s="69" t="str">
        <f t="shared" si="244"/>
        <v>-</v>
      </c>
      <c r="E1719" s="28">
        <f t="shared" si="244"/>
        <v>6</v>
      </c>
      <c r="F1719" s="95">
        <f t="shared" si="237"/>
        <v>0</v>
      </c>
      <c r="G1719" s="95">
        <f t="shared" si="238"/>
        <v>0</v>
      </c>
      <c r="H1719" s="95">
        <f t="shared" si="239"/>
        <v>0</v>
      </c>
      <c r="I1719" s="94">
        <f>'F4.2'!W376</f>
        <v>0</v>
      </c>
      <c r="J1719" s="94">
        <f>'F4.2'!AQ376</f>
        <v>0</v>
      </c>
      <c r="K1719" s="95"/>
      <c r="L1719" s="95"/>
      <c r="M1719" s="128">
        <f t="shared" si="240"/>
        <v>0</v>
      </c>
      <c r="N1719" s="95">
        <f t="shared" si="241"/>
        <v>0</v>
      </c>
    </row>
    <row r="1720" spans="1:14" ht="31.5" hidden="1" outlineLevel="1" x14ac:dyDescent="0.25">
      <c r="A1720" s="169">
        <f t="shared" si="244"/>
        <v>0</v>
      </c>
      <c r="B1720" s="169" t="str">
        <f t="shared" si="244"/>
        <v>Refurbishment of hydrogen compressors at Hydrogen plant WTP-I</v>
      </c>
      <c r="C1720" s="29">
        <f t="shared" si="244"/>
        <v>0</v>
      </c>
      <c r="D1720" s="69" t="str">
        <f t="shared" si="244"/>
        <v>-</v>
      </c>
      <c r="E1720" s="28">
        <f t="shared" si="244"/>
        <v>10</v>
      </c>
      <c r="F1720" s="95">
        <f t="shared" si="237"/>
        <v>0</v>
      </c>
      <c r="G1720" s="95">
        <f t="shared" si="238"/>
        <v>0</v>
      </c>
      <c r="H1720" s="95">
        <f t="shared" si="239"/>
        <v>0</v>
      </c>
      <c r="I1720" s="94">
        <f>'F4.2'!W377</f>
        <v>0</v>
      </c>
      <c r="J1720" s="94">
        <f>'F4.2'!AQ377</f>
        <v>0</v>
      </c>
      <c r="K1720" s="95"/>
      <c r="L1720" s="95"/>
      <c r="M1720" s="128">
        <f t="shared" si="240"/>
        <v>0</v>
      </c>
      <c r="N1720" s="95">
        <f t="shared" si="241"/>
        <v>0</v>
      </c>
    </row>
    <row r="1721" spans="1:14" ht="15.75" hidden="1" outlineLevel="1" x14ac:dyDescent="0.25">
      <c r="A1721" s="169">
        <f t="shared" si="244"/>
        <v>0</v>
      </c>
      <c r="B1721" s="169" t="str">
        <f t="shared" si="244"/>
        <v>Replacement of Circulating water pumps in Unit 3 &amp; 4</v>
      </c>
      <c r="C1721" s="29">
        <f t="shared" si="244"/>
        <v>0</v>
      </c>
      <c r="D1721" s="69" t="str">
        <f t="shared" si="244"/>
        <v>-</v>
      </c>
      <c r="E1721" s="28">
        <f t="shared" si="244"/>
        <v>10</v>
      </c>
      <c r="F1721" s="95">
        <f t="shared" si="237"/>
        <v>0</v>
      </c>
      <c r="G1721" s="95">
        <f t="shared" si="238"/>
        <v>0</v>
      </c>
      <c r="H1721" s="95">
        <f t="shared" si="239"/>
        <v>0</v>
      </c>
      <c r="I1721" s="94">
        <f>'F4.2'!W378</f>
        <v>0</v>
      </c>
      <c r="J1721" s="94">
        <f>'F4.2'!AQ378</f>
        <v>0</v>
      </c>
      <c r="K1721" s="95"/>
      <c r="L1721" s="95"/>
      <c r="M1721" s="128">
        <f t="shared" si="240"/>
        <v>0</v>
      </c>
      <c r="N1721" s="95">
        <f t="shared" si="241"/>
        <v>0</v>
      </c>
    </row>
    <row r="1722" spans="1:14" ht="15.75" hidden="1" outlineLevel="1" x14ac:dyDescent="0.25">
      <c r="A1722" s="25">
        <f t="shared" si="244"/>
        <v>3</v>
      </c>
      <c r="B1722" s="26" t="str">
        <f t="shared" si="244"/>
        <v>Procurment of HP valves, CEP Cartridge, GS pump</v>
      </c>
      <c r="C1722" s="29">
        <f t="shared" si="244"/>
        <v>0</v>
      </c>
      <c r="D1722" s="69" t="str">
        <f t="shared" si="244"/>
        <v>-</v>
      </c>
      <c r="E1722" s="28">
        <f t="shared" si="244"/>
        <v>25</v>
      </c>
      <c r="F1722" s="95">
        <f t="shared" si="237"/>
        <v>0</v>
      </c>
      <c r="G1722" s="95">
        <f t="shared" si="238"/>
        <v>0</v>
      </c>
      <c r="H1722" s="95">
        <f t="shared" si="239"/>
        <v>0</v>
      </c>
      <c r="I1722" s="94">
        <f>'F4.2'!W379</f>
        <v>0</v>
      </c>
      <c r="J1722" s="94">
        <f>'F4.2'!AQ379</f>
        <v>0</v>
      </c>
      <c r="K1722" s="95"/>
      <c r="L1722" s="95"/>
      <c r="M1722" s="128">
        <f t="shared" si="240"/>
        <v>0</v>
      </c>
      <c r="N1722" s="95">
        <f t="shared" si="241"/>
        <v>0</v>
      </c>
    </row>
    <row r="1723" spans="1:14" ht="15.75" hidden="1" outlineLevel="1" x14ac:dyDescent="0.25">
      <c r="A1723" s="169">
        <f t="shared" si="244"/>
        <v>0</v>
      </c>
      <c r="B1723" s="169" t="str">
        <f t="shared" si="244"/>
        <v>Procurement of HP valves for Unit 3 &amp; 4</v>
      </c>
      <c r="C1723" s="29">
        <f t="shared" si="244"/>
        <v>0</v>
      </c>
      <c r="D1723" s="69" t="str">
        <f t="shared" si="244"/>
        <v>-</v>
      </c>
      <c r="E1723" s="28">
        <f t="shared" si="244"/>
        <v>15</v>
      </c>
      <c r="F1723" s="95">
        <f t="shared" si="237"/>
        <v>0</v>
      </c>
      <c r="G1723" s="95">
        <f t="shared" si="238"/>
        <v>0</v>
      </c>
      <c r="H1723" s="95">
        <f t="shared" si="239"/>
        <v>0</v>
      </c>
      <c r="I1723" s="94">
        <f>'F4.2'!W380</f>
        <v>0</v>
      </c>
      <c r="J1723" s="94">
        <f>'F4.2'!AQ380</f>
        <v>0</v>
      </c>
      <c r="K1723" s="95"/>
      <c r="L1723" s="95"/>
      <c r="M1723" s="128">
        <f t="shared" si="240"/>
        <v>0</v>
      </c>
      <c r="N1723" s="95">
        <f t="shared" si="241"/>
        <v>0</v>
      </c>
    </row>
    <row r="1724" spans="1:14" ht="31.5" hidden="1" outlineLevel="1" x14ac:dyDescent="0.25">
      <c r="A1724" s="169">
        <f t="shared" si="244"/>
        <v>0</v>
      </c>
      <c r="B1724" s="169" t="str">
        <f t="shared" si="244"/>
        <v>Procurement cartridges for Condensate extraction pump ( Make KSB WKT 150/7)</v>
      </c>
      <c r="C1724" s="29">
        <f t="shared" si="244"/>
        <v>0</v>
      </c>
      <c r="D1724" s="69" t="str">
        <f t="shared" si="244"/>
        <v>-</v>
      </c>
      <c r="E1724" s="28">
        <f t="shared" si="244"/>
        <v>5</v>
      </c>
      <c r="F1724" s="95">
        <f t="shared" si="237"/>
        <v>0</v>
      </c>
      <c r="G1724" s="95">
        <f t="shared" si="238"/>
        <v>0</v>
      </c>
      <c r="H1724" s="95">
        <f t="shared" si="239"/>
        <v>0</v>
      </c>
      <c r="I1724" s="94">
        <f>'F4.2'!W381</f>
        <v>0</v>
      </c>
      <c r="J1724" s="94">
        <f>'F4.2'!AQ381</f>
        <v>0</v>
      </c>
      <c r="K1724" s="95"/>
      <c r="L1724" s="95"/>
      <c r="M1724" s="128">
        <f t="shared" si="240"/>
        <v>0</v>
      </c>
      <c r="N1724" s="95">
        <f t="shared" si="241"/>
        <v>0</v>
      </c>
    </row>
    <row r="1725" spans="1:14" ht="31.5" hidden="1" outlineLevel="1" x14ac:dyDescent="0.25">
      <c r="A1725" s="169">
        <f t="shared" si="244"/>
        <v>0</v>
      </c>
      <c r="B1725" s="169" t="str">
        <f t="shared" si="244"/>
        <v>Procurement of WPIL make GS pump JTC 24E with pipelines and valves for Unit 3 &amp; 4</v>
      </c>
      <c r="C1725" s="29">
        <f t="shared" si="244"/>
        <v>0</v>
      </c>
      <c r="D1725" s="69" t="str">
        <f t="shared" si="244"/>
        <v>-</v>
      </c>
      <c r="E1725" s="28">
        <f t="shared" si="244"/>
        <v>5</v>
      </c>
      <c r="F1725" s="95">
        <f t="shared" si="237"/>
        <v>0</v>
      </c>
      <c r="G1725" s="95">
        <f t="shared" si="238"/>
        <v>0</v>
      </c>
      <c r="H1725" s="95">
        <f t="shared" si="239"/>
        <v>0</v>
      </c>
      <c r="I1725" s="94">
        <f>'F4.2'!W382</f>
        <v>0</v>
      </c>
      <c r="J1725" s="94">
        <f>'F4.2'!AQ382</f>
        <v>0</v>
      </c>
      <c r="K1725" s="95"/>
      <c r="L1725" s="95"/>
      <c r="M1725" s="128">
        <f t="shared" si="240"/>
        <v>0</v>
      </c>
      <c r="N1725" s="95">
        <f t="shared" si="241"/>
        <v>0</v>
      </c>
    </row>
    <row r="1726" spans="1:14" ht="15.75" hidden="1" outlineLevel="1" x14ac:dyDescent="0.25">
      <c r="A1726" s="227">
        <f t="shared" si="244"/>
        <v>0</v>
      </c>
      <c r="B1726" s="227" t="str">
        <f t="shared" si="244"/>
        <v>Electrical maintenance -I</v>
      </c>
      <c r="C1726" s="29">
        <f t="shared" si="244"/>
        <v>0</v>
      </c>
      <c r="D1726" s="69" t="str">
        <f t="shared" si="244"/>
        <v>-</v>
      </c>
      <c r="E1726" s="28">
        <f t="shared" si="244"/>
        <v>0</v>
      </c>
      <c r="F1726" s="95">
        <f t="shared" si="237"/>
        <v>0</v>
      </c>
      <c r="G1726" s="95">
        <f t="shared" si="238"/>
        <v>0</v>
      </c>
      <c r="H1726" s="95">
        <f t="shared" si="239"/>
        <v>0</v>
      </c>
      <c r="I1726" s="94">
        <f>'F4.2'!W383</f>
        <v>0</v>
      </c>
      <c r="J1726" s="94">
        <f>'F4.2'!AQ383</f>
        <v>0</v>
      </c>
      <c r="K1726" s="95"/>
      <c r="L1726" s="95"/>
      <c r="M1726" s="128">
        <f t="shared" si="240"/>
        <v>0</v>
      </c>
      <c r="N1726" s="95">
        <f t="shared" si="241"/>
        <v>0</v>
      </c>
    </row>
    <row r="1727" spans="1:14" ht="31.5" hidden="1" outlineLevel="1" x14ac:dyDescent="0.25">
      <c r="A1727" s="25">
        <f t="shared" si="244"/>
        <v>1</v>
      </c>
      <c r="B1727" s="26" t="str">
        <f t="shared" si="244"/>
        <v>DPR  for colony electrical renovation, switchgear, Energy meter, breaker</v>
      </c>
      <c r="C1727" s="29">
        <f t="shared" si="244"/>
        <v>0</v>
      </c>
      <c r="D1727" s="69" t="str">
        <f t="shared" si="244"/>
        <v>-</v>
      </c>
      <c r="E1727" s="28">
        <f t="shared" si="244"/>
        <v>47.3</v>
      </c>
      <c r="F1727" s="95">
        <f t="shared" si="237"/>
        <v>0</v>
      </c>
      <c r="G1727" s="95">
        <f t="shared" si="238"/>
        <v>0</v>
      </c>
      <c r="H1727" s="95">
        <f t="shared" si="239"/>
        <v>0</v>
      </c>
      <c r="I1727" s="94">
        <f>'F4.2'!W384</f>
        <v>0</v>
      </c>
      <c r="J1727" s="94">
        <f>'F4.2'!AQ384</f>
        <v>0</v>
      </c>
      <c r="K1727" s="95"/>
      <c r="L1727" s="95"/>
      <c r="M1727" s="128">
        <f t="shared" si="240"/>
        <v>0</v>
      </c>
      <c r="N1727" s="95">
        <f t="shared" si="241"/>
        <v>0</v>
      </c>
    </row>
    <row r="1728" spans="1:14" ht="15.75" hidden="1" outlineLevel="1" x14ac:dyDescent="0.25">
      <c r="A1728" s="169">
        <f t="shared" si="244"/>
        <v>0</v>
      </c>
      <c r="B1728" s="169" t="str">
        <f t="shared" si="244"/>
        <v>Colony electrical renovation</v>
      </c>
      <c r="C1728" s="29">
        <f t="shared" si="244"/>
        <v>0</v>
      </c>
      <c r="D1728" s="69" t="str">
        <f t="shared" si="244"/>
        <v>-</v>
      </c>
      <c r="E1728" s="28">
        <f t="shared" si="244"/>
        <v>47.3</v>
      </c>
      <c r="F1728" s="95">
        <f t="shared" si="237"/>
        <v>0</v>
      </c>
      <c r="G1728" s="95">
        <f t="shared" si="238"/>
        <v>0</v>
      </c>
      <c r="H1728" s="95">
        <f t="shared" si="239"/>
        <v>0</v>
      </c>
      <c r="I1728" s="94">
        <f>'F4.2'!W385</f>
        <v>0</v>
      </c>
      <c r="J1728" s="94">
        <f>'F4.2'!AQ385</f>
        <v>0</v>
      </c>
      <c r="K1728" s="95"/>
      <c r="L1728" s="95"/>
      <c r="M1728" s="128">
        <f t="shared" si="240"/>
        <v>0</v>
      </c>
      <c r="N1728" s="95">
        <f t="shared" si="241"/>
        <v>0</v>
      </c>
    </row>
    <row r="1729" spans="1:14" ht="31.5" hidden="1" outlineLevel="1" x14ac:dyDescent="0.25">
      <c r="A1729" s="25">
        <f t="shared" si="244"/>
        <v>2</v>
      </c>
      <c r="B1729" s="26" t="str">
        <f t="shared" si="244"/>
        <v>Electrification and illumination of perimeter wall CSTPS, Chandapur as per IB recomm</v>
      </c>
      <c r="C1729" s="29">
        <f t="shared" si="244"/>
        <v>0</v>
      </c>
      <c r="D1729" s="69" t="str">
        <f t="shared" si="244"/>
        <v>-</v>
      </c>
      <c r="E1729" s="28">
        <f t="shared" si="244"/>
        <v>25.679999999999996</v>
      </c>
      <c r="F1729" s="95">
        <f t="shared" si="237"/>
        <v>0</v>
      </c>
      <c r="G1729" s="95">
        <f t="shared" si="238"/>
        <v>0</v>
      </c>
      <c r="H1729" s="95">
        <f t="shared" si="239"/>
        <v>0</v>
      </c>
      <c r="I1729" s="94">
        <f>'F4.2'!W386</f>
        <v>0</v>
      </c>
      <c r="J1729" s="94">
        <f>'F4.2'!AQ386</f>
        <v>0</v>
      </c>
      <c r="K1729" s="95"/>
      <c r="L1729" s="95"/>
      <c r="M1729" s="128">
        <f t="shared" si="240"/>
        <v>0</v>
      </c>
      <c r="N1729" s="95">
        <f t="shared" si="241"/>
        <v>0</v>
      </c>
    </row>
    <row r="1730" spans="1:14" ht="31.5" hidden="1" outlineLevel="1" x14ac:dyDescent="0.25">
      <c r="A1730" s="169">
        <f t="shared" si="244"/>
        <v>0</v>
      </c>
      <c r="B1730" s="169" t="str">
        <f t="shared" si="244"/>
        <v>Electrification and illumination of perimeter wall CSTPS, Chandapur</v>
      </c>
      <c r="C1730" s="29">
        <f t="shared" si="244"/>
        <v>0</v>
      </c>
      <c r="D1730" s="69" t="str">
        <f t="shared" si="244"/>
        <v>-</v>
      </c>
      <c r="E1730" s="28">
        <f t="shared" si="244"/>
        <v>12.52</v>
      </c>
      <c r="F1730" s="95">
        <f t="shared" si="237"/>
        <v>0</v>
      </c>
      <c r="G1730" s="95">
        <f t="shared" si="238"/>
        <v>0</v>
      </c>
      <c r="H1730" s="95">
        <f t="shared" si="239"/>
        <v>0</v>
      </c>
      <c r="I1730" s="94">
        <f>'F4.2'!W387</f>
        <v>0</v>
      </c>
      <c r="J1730" s="94">
        <f>'F4.2'!AQ387</f>
        <v>0</v>
      </c>
      <c r="K1730" s="95"/>
      <c r="L1730" s="95"/>
      <c r="M1730" s="128">
        <f t="shared" si="240"/>
        <v>0</v>
      </c>
      <c r="N1730" s="95">
        <f t="shared" si="241"/>
        <v>0</v>
      </c>
    </row>
    <row r="1731" spans="1:14" ht="31.5" hidden="1" outlineLevel="1" x14ac:dyDescent="0.25">
      <c r="A1731" s="169">
        <f t="shared" si="244"/>
        <v>0</v>
      </c>
      <c r="B1731" s="169" t="str">
        <f t="shared" si="244"/>
        <v>Replacement of Distibution board, and switchgear at different areas of plant, colony, Dam</v>
      </c>
      <c r="C1731" s="29">
        <f t="shared" si="244"/>
        <v>0</v>
      </c>
      <c r="D1731" s="69" t="str">
        <f t="shared" si="244"/>
        <v>-</v>
      </c>
      <c r="E1731" s="28">
        <f t="shared" si="244"/>
        <v>12.35</v>
      </c>
      <c r="F1731" s="95">
        <f t="shared" si="237"/>
        <v>0</v>
      </c>
      <c r="G1731" s="95">
        <f t="shared" si="238"/>
        <v>0</v>
      </c>
      <c r="H1731" s="95">
        <f t="shared" si="239"/>
        <v>0</v>
      </c>
      <c r="I1731" s="94">
        <f>'F4.2'!W388</f>
        <v>0</v>
      </c>
      <c r="J1731" s="94">
        <f>'F4.2'!AQ388</f>
        <v>0</v>
      </c>
      <c r="K1731" s="95"/>
      <c r="L1731" s="95"/>
      <c r="M1731" s="128">
        <f t="shared" si="240"/>
        <v>0</v>
      </c>
      <c r="N1731" s="95">
        <f t="shared" si="241"/>
        <v>0</v>
      </c>
    </row>
    <row r="1732" spans="1:14" ht="15.75" hidden="1" outlineLevel="1" x14ac:dyDescent="0.25">
      <c r="A1732" s="169">
        <f t="shared" si="244"/>
        <v>0</v>
      </c>
      <c r="B1732" s="169" t="str">
        <f t="shared" si="244"/>
        <v>Replacement of Energy meter</v>
      </c>
      <c r="C1732" s="29">
        <f t="shared" si="244"/>
        <v>0</v>
      </c>
      <c r="D1732" s="69" t="str">
        <f t="shared" si="244"/>
        <v>-</v>
      </c>
      <c r="E1732" s="28">
        <f t="shared" si="244"/>
        <v>0.81</v>
      </c>
      <c r="F1732" s="95">
        <f t="shared" si="237"/>
        <v>0</v>
      </c>
      <c r="G1732" s="95">
        <f t="shared" si="238"/>
        <v>0</v>
      </c>
      <c r="H1732" s="95">
        <f t="shared" si="239"/>
        <v>0</v>
      </c>
      <c r="I1732" s="94">
        <f>'F4.2'!W389</f>
        <v>0</v>
      </c>
      <c r="J1732" s="94">
        <f>'F4.2'!AQ389</f>
        <v>0</v>
      </c>
      <c r="K1732" s="95"/>
      <c r="L1732" s="95"/>
      <c r="M1732" s="128">
        <f t="shared" si="240"/>
        <v>0</v>
      </c>
      <c r="N1732" s="95">
        <f t="shared" si="241"/>
        <v>0</v>
      </c>
    </row>
    <row r="1733" spans="1:14" ht="47.25" hidden="1" outlineLevel="1" x14ac:dyDescent="0.25">
      <c r="A1733" s="25">
        <f t="shared" si="244"/>
        <v>3</v>
      </c>
      <c r="B1733" s="26" t="str">
        <f t="shared" si="244"/>
        <v>Replacement of 400V, 220V, 50V, 26V batteries and its battery chargers at 210MW, Breakers, VFDs at compressor, Watch Tower</v>
      </c>
      <c r="C1733" s="29">
        <f t="shared" si="244"/>
        <v>0</v>
      </c>
      <c r="D1733" s="69" t="str">
        <f t="shared" si="244"/>
        <v>-</v>
      </c>
      <c r="E1733" s="28">
        <f t="shared" si="244"/>
        <v>29</v>
      </c>
      <c r="F1733" s="95">
        <f t="shared" si="237"/>
        <v>0</v>
      </c>
      <c r="G1733" s="95">
        <f t="shared" si="238"/>
        <v>0</v>
      </c>
      <c r="H1733" s="95">
        <f t="shared" si="239"/>
        <v>0</v>
      </c>
      <c r="I1733" s="94">
        <f>'F4.2'!W390</f>
        <v>0</v>
      </c>
      <c r="J1733" s="94">
        <f>'F4.2'!AQ390</f>
        <v>0</v>
      </c>
      <c r="K1733" s="95"/>
      <c r="L1733" s="95"/>
      <c r="M1733" s="128">
        <f t="shared" si="240"/>
        <v>0</v>
      </c>
      <c r="N1733" s="95">
        <f t="shared" si="241"/>
        <v>0</v>
      </c>
    </row>
    <row r="1734" spans="1:14" ht="31.5" hidden="1" outlineLevel="1" x14ac:dyDescent="0.25">
      <c r="A1734" s="169">
        <f t="shared" ref="A1734:E1749" si="245">A1064</f>
        <v>0</v>
      </c>
      <c r="B1734" s="169" t="str">
        <f t="shared" si="245"/>
        <v>Replacement of 400V, 220V, 50V, 26V batteries and its battery chargers at 210MW, CSTPS.</v>
      </c>
      <c r="C1734" s="29">
        <f t="shared" si="245"/>
        <v>0</v>
      </c>
      <c r="D1734" s="69" t="str">
        <f t="shared" si="245"/>
        <v>-</v>
      </c>
      <c r="E1734" s="28">
        <f t="shared" si="245"/>
        <v>14</v>
      </c>
      <c r="F1734" s="95">
        <f t="shared" ref="F1734:F1797" si="246">F1064+I1064</f>
        <v>0</v>
      </c>
      <c r="G1734" s="95">
        <f t="shared" ref="G1734:G1797" si="247">G1064+M1064</f>
        <v>0</v>
      </c>
      <c r="H1734" s="95">
        <f t="shared" si="239"/>
        <v>0</v>
      </c>
      <c r="I1734" s="94">
        <f>'F4.2'!W391</f>
        <v>0</v>
      </c>
      <c r="J1734" s="94">
        <f>'F4.2'!AQ391</f>
        <v>0</v>
      </c>
      <c r="K1734" s="95"/>
      <c r="L1734" s="95"/>
      <c r="M1734" s="128">
        <f t="shared" si="240"/>
        <v>0</v>
      </c>
      <c r="N1734" s="95">
        <f t="shared" si="241"/>
        <v>0</v>
      </c>
    </row>
    <row r="1735" spans="1:14" ht="15.75" hidden="1" outlineLevel="1" x14ac:dyDescent="0.25">
      <c r="A1735" s="169">
        <f t="shared" si="245"/>
        <v>0</v>
      </c>
      <c r="B1735" s="169" t="str">
        <f t="shared" si="245"/>
        <v>Retrofitting of Breakers</v>
      </c>
      <c r="C1735" s="29">
        <f t="shared" si="245"/>
        <v>0</v>
      </c>
      <c r="D1735" s="69" t="str">
        <f t="shared" si="245"/>
        <v>-</v>
      </c>
      <c r="E1735" s="28">
        <f t="shared" si="245"/>
        <v>6.8000000000000007</v>
      </c>
      <c r="F1735" s="95">
        <f t="shared" si="246"/>
        <v>0</v>
      </c>
      <c r="G1735" s="95">
        <f t="shared" si="247"/>
        <v>0</v>
      </c>
      <c r="H1735" s="95">
        <f t="shared" si="239"/>
        <v>0</v>
      </c>
      <c r="I1735" s="94">
        <f>'F4.2'!W392</f>
        <v>0</v>
      </c>
      <c r="J1735" s="94">
        <f>'F4.2'!AQ392</f>
        <v>0</v>
      </c>
      <c r="K1735" s="95"/>
      <c r="L1735" s="95"/>
      <c r="M1735" s="128">
        <f t="shared" si="240"/>
        <v>0</v>
      </c>
      <c r="N1735" s="95">
        <f t="shared" si="241"/>
        <v>0</v>
      </c>
    </row>
    <row r="1736" spans="1:14" ht="47.25" hidden="1" outlineLevel="1" x14ac:dyDescent="0.25">
      <c r="A1736" s="169">
        <f t="shared" si="245"/>
        <v>0</v>
      </c>
      <c r="B1736" s="169" t="str">
        <f t="shared" si="245"/>
        <v>supply, installation and commissioning of VFDs at compressor and of soft starters  for clear water pump  at 210MW, CSTPS.</v>
      </c>
      <c r="C1736" s="29">
        <f t="shared" si="245"/>
        <v>0</v>
      </c>
      <c r="D1736" s="69" t="str">
        <f t="shared" si="245"/>
        <v>-</v>
      </c>
      <c r="E1736" s="28">
        <f t="shared" si="245"/>
        <v>1.8</v>
      </c>
      <c r="F1736" s="95">
        <f t="shared" si="246"/>
        <v>0</v>
      </c>
      <c r="G1736" s="95">
        <f t="shared" si="247"/>
        <v>0</v>
      </c>
      <c r="H1736" s="95">
        <f t="shared" si="239"/>
        <v>0</v>
      </c>
      <c r="I1736" s="94">
        <f>'F4.2'!W393</f>
        <v>0</v>
      </c>
      <c r="J1736" s="94">
        <f>'F4.2'!AQ393</f>
        <v>0</v>
      </c>
      <c r="K1736" s="95"/>
      <c r="L1736" s="95"/>
      <c r="M1736" s="128">
        <f t="shared" si="240"/>
        <v>0</v>
      </c>
      <c r="N1736" s="95">
        <f t="shared" si="241"/>
        <v>0</v>
      </c>
    </row>
    <row r="1737" spans="1:14" ht="31.5" hidden="1" outlineLevel="1" x14ac:dyDescent="0.25">
      <c r="A1737" s="169">
        <f t="shared" si="245"/>
        <v>0</v>
      </c>
      <c r="B1737" s="169" t="str">
        <f t="shared" si="245"/>
        <v>Construction of Watch Tower along periphery compound wall as per IB recommendation at CSTPS, Chandrapur</v>
      </c>
      <c r="C1737" s="184">
        <f t="shared" si="245"/>
        <v>0</v>
      </c>
      <c r="D1737" s="69" t="str">
        <f t="shared" si="245"/>
        <v>-</v>
      </c>
      <c r="E1737" s="28">
        <f t="shared" si="245"/>
        <v>6.4</v>
      </c>
      <c r="F1737" s="95">
        <f t="shared" si="246"/>
        <v>0</v>
      </c>
      <c r="G1737" s="95">
        <f t="shared" si="247"/>
        <v>0</v>
      </c>
      <c r="H1737" s="95">
        <f t="shared" si="239"/>
        <v>0</v>
      </c>
      <c r="I1737" s="94">
        <f>'F4.2'!W394</f>
        <v>0</v>
      </c>
      <c r="J1737" s="94">
        <f>'F4.2'!AQ394</f>
        <v>0</v>
      </c>
      <c r="K1737" s="95"/>
      <c r="L1737" s="95"/>
      <c r="M1737" s="128">
        <f t="shared" si="240"/>
        <v>0</v>
      </c>
      <c r="N1737" s="95">
        <f t="shared" si="241"/>
        <v>0</v>
      </c>
    </row>
    <row r="1738" spans="1:14" ht="15.75" hidden="1" outlineLevel="1" x14ac:dyDescent="0.25">
      <c r="A1738" s="227">
        <f t="shared" si="245"/>
        <v>0</v>
      </c>
      <c r="B1738" s="227" t="str">
        <f t="shared" si="245"/>
        <v>TIC</v>
      </c>
      <c r="C1738" s="29">
        <f t="shared" si="245"/>
        <v>0</v>
      </c>
      <c r="D1738" s="69" t="str">
        <f t="shared" si="245"/>
        <v>-</v>
      </c>
      <c r="E1738" s="28">
        <f t="shared" si="245"/>
        <v>0</v>
      </c>
      <c r="F1738" s="95">
        <f t="shared" si="246"/>
        <v>0</v>
      </c>
      <c r="G1738" s="95">
        <f t="shared" si="247"/>
        <v>0</v>
      </c>
      <c r="H1738" s="95">
        <f t="shared" si="239"/>
        <v>0</v>
      </c>
      <c r="I1738" s="94">
        <f>'F4.2'!W395</f>
        <v>0</v>
      </c>
      <c r="J1738" s="94">
        <f>'F4.2'!AQ395</f>
        <v>0</v>
      </c>
      <c r="K1738" s="95"/>
      <c r="L1738" s="95"/>
      <c r="M1738" s="128">
        <f t="shared" si="240"/>
        <v>0</v>
      </c>
      <c r="N1738" s="95">
        <f t="shared" si="241"/>
        <v>0</v>
      </c>
    </row>
    <row r="1739" spans="1:14" ht="63" hidden="1" outlineLevel="1" x14ac:dyDescent="0.25">
      <c r="A1739" s="25">
        <f t="shared" si="245"/>
        <v>1</v>
      </c>
      <c r="B1739" s="26" t="str">
        <f t="shared" si="245"/>
        <v xml:space="preserve">Up-gradation of complete Instrumentation System including  FSSS System , Soot Blower System, Station C &amp;I System ,Turbine protection system, Turbovisory, HP/LP and PRDS at CSTPS Unit # 3&amp;4 (210 MW) </v>
      </c>
      <c r="C1739" s="29">
        <f t="shared" si="245"/>
        <v>0</v>
      </c>
      <c r="D1739" s="69" t="str">
        <f t="shared" si="245"/>
        <v>-</v>
      </c>
      <c r="E1739" s="28">
        <f t="shared" si="245"/>
        <v>48.607999999999997</v>
      </c>
      <c r="F1739" s="95">
        <f t="shared" si="246"/>
        <v>0</v>
      </c>
      <c r="G1739" s="95">
        <f t="shared" si="247"/>
        <v>0</v>
      </c>
      <c r="H1739" s="95">
        <f t="shared" si="239"/>
        <v>0</v>
      </c>
      <c r="I1739" s="94">
        <f>'F4.2'!W396</f>
        <v>0</v>
      </c>
      <c r="J1739" s="94">
        <f>'F4.2'!AQ396</f>
        <v>0</v>
      </c>
      <c r="K1739" s="95"/>
      <c r="L1739" s="95"/>
      <c r="M1739" s="128">
        <f t="shared" si="240"/>
        <v>0</v>
      </c>
      <c r="N1739" s="95">
        <f t="shared" si="241"/>
        <v>0</v>
      </c>
    </row>
    <row r="1740" spans="1:14" ht="63" hidden="1" outlineLevel="1" x14ac:dyDescent="0.25">
      <c r="A1740" s="169">
        <f t="shared" si="245"/>
        <v>0</v>
      </c>
      <c r="B1740" s="169" t="str">
        <f t="shared" si="245"/>
        <v>Up-gradation of complete Instrumentation System including  FSSS System , Soot Blower System, Station C &amp;I System ,Turbine protection system, Turbovisory, HP/LP and PRDS at CSTPS Unit # 3&amp;4 (210 MW)</v>
      </c>
      <c r="C1740" s="29">
        <f t="shared" si="245"/>
        <v>0</v>
      </c>
      <c r="D1740" s="69" t="str">
        <f t="shared" si="245"/>
        <v>-</v>
      </c>
      <c r="E1740" s="28">
        <f t="shared" si="245"/>
        <v>48.607999999999997</v>
      </c>
      <c r="F1740" s="95">
        <f t="shared" si="246"/>
        <v>0</v>
      </c>
      <c r="G1740" s="95">
        <f t="shared" si="247"/>
        <v>0</v>
      </c>
      <c r="H1740" s="95">
        <f t="shared" si="239"/>
        <v>0</v>
      </c>
      <c r="I1740" s="94">
        <f>'F4.2'!W397</f>
        <v>0</v>
      </c>
      <c r="J1740" s="94">
        <f>'F4.2'!AQ397</f>
        <v>0</v>
      </c>
      <c r="K1740" s="95"/>
      <c r="L1740" s="95"/>
      <c r="M1740" s="128">
        <f t="shared" si="240"/>
        <v>0</v>
      </c>
      <c r="N1740" s="95">
        <f t="shared" si="241"/>
        <v>0</v>
      </c>
    </row>
    <row r="1741" spans="1:14" ht="78.75" hidden="1" outlineLevel="1" x14ac:dyDescent="0.25">
      <c r="A1741" s="25">
        <f t="shared" si="245"/>
        <v>2</v>
      </c>
      <c r="B1741" s="26" t="str">
        <f t="shared" si="245"/>
        <v>Retrofitting/Upgradation of critical control loops by multiloop programmable controllers at Unit #3 &amp; 4, Upgradation of old ACS, PLC, SCADA WTP, FBTS, WTP measuring and instrumentation &amp; other WTP improvement schemes</v>
      </c>
      <c r="C1741" s="29">
        <f t="shared" si="245"/>
        <v>0</v>
      </c>
      <c r="D1741" s="69" t="str">
        <f t="shared" si="245"/>
        <v>-</v>
      </c>
      <c r="E1741" s="28">
        <f t="shared" si="245"/>
        <v>25.39</v>
      </c>
      <c r="F1741" s="95">
        <f t="shared" si="246"/>
        <v>0</v>
      </c>
      <c r="G1741" s="95">
        <f t="shared" si="247"/>
        <v>0</v>
      </c>
      <c r="H1741" s="95">
        <f t="shared" si="239"/>
        <v>0</v>
      </c>
      <c r="I1741" s="94">
        <f>'F4.2'!W398</f>
        <v>0</v>
      </c>
      <c r="J1741" s="94">
        <f>'F4.2'!AQ398</f>
        <v>0</v>
      </c>
      <c r="K1741" s="95"/>
      <c r="L1741" s="95"/>
      <c r="M1741" s="128">
        <f t="shared" si="240"/>
        <v>0</v>
      </c>
      <c r="N1741" s="95">
        <f t="shared" si="241"/>
        <v>0</v>
      </c>
    </row>
    <row r="1742" spans="1:14" ht="31.5" hidden="1" outlineLevel="1" x14ac:dyDescent="0.25">
      <c r="A1742" s="169">
        <f t="shared" si="245"/>
        <v>0</v>
      </c>
      <c r="B1742" s="169" t="str">
        <f t="shared" si="245"/>
        <v>Retrofitting/Upgradation of critical control loops by multiloop programmable controllers at Unit #3 &amp; 4 CSTPS,Chandrapur.</v>
      </c>
      <c r="C1742" s="29">
        <f t="shared" si="245"/>
        <v>0</v>
      </c>
      <c r="D1742" s="69" t="str">
        <f t="shared" si="245"/>
        <v>-</v>
      </c>
      <c r="E1742" s="28">
        <f t="shared" si="245"/>
        <v>6</v>
      </c>
      <c r="F1742" s="95">
        <f t="shared" si="246"/>
        <v>0</v>
      </c>
      <c r="G1742" s="95">
        <f t="shared" si="247"/>
        <v>0</v>
      </c>
      <c r="H1742" s="95">
        <f t="shared" si="239"/>
        <v>0</v>
      </c>
      <c r="I1742" s="94">
        <f>'F4.2'!W399</f>
        <v>0</v>
      </c>
      <c r="J1742" s="94">
        <f>'F4.2'!AQ399</f>
        <v>0</v>
      </c>
      <c r="K1742" s="95"/>
      <c r="L1742" s="95"/>
      <c r="M1742" s="128">
        <f t="shared" si="240"/>
        <v>0</v>
      </c>
      <c r="N1742" s="95">
        <f t="shared" si="241"/>
        <v>0</v>
      </c>
    </row>
    <row r="1743" spans="1:14" ht="31.5" hidden="1" outlineLevel="1" x14ac:dyDescent="0.25">
      <c r="A1743" s="169">
        <f t="shared" si="245"/>
        <v>0</v>
      </c>
      <c r="B1743" s="169" t="str">
        <f t="shared" si="245"/>
        <v>Upgradation of Old control system with PLC and SCADA at WTP  Stg-I of U# 3,4, 8 and 9, CSTPS, Chandrapur.</v>
      </c>
      <c r="C1743" s="29">
        <f t="shared" si="245"/>
        <v>0</v>
      </c>
      <c r="D1743" s="69" t="str">
        <f t="shared" si="245"/>
        <v>-</v>
      </c>
      <c r="E1743" s="28">
        <f t="shared" si="245"/>
        <v>3.89</v>
      </c>
      <c r="F1743" s="95">
        <f t="shared" si="246"/>
        <v>0</v>
      </c>
      <c r="G1743" s="95">
        <f t="shared" si="247"/>
        <v>0</v>
      </c>
      <c r="H1743" s="95">
        <f t="shared" si="239"/>
        <v>0</v>
      </c>
      <c r="I1743" s="94">
        <f>'F4.2'!W400</f>
        <v>0</v>
      </c>
      <c r="J1743" s="94">
        <f>'F4.2'!AQ400</f>
        <v>0</v>
      </c>
      <c r="K1743" s="95"/>
      <c r="L1743" s="95"/>
      <c r="M1743" s="128">
        <f t="shared" si="240"/>
        <v>0</v>
      </c>
      <c r="N1743" s="95">
        <f t="shared" si="241"/>
        <v>0</v>
      </c>
    </row>
    <row r="1744" spans="1:14" ht="47.25" hidden="1" outlineLevel="1" x14ac:dyDescent="0.25">
      <c r="A1744" s="169">
        <f t="shared" si="245"/>
        <v>0</v>
      </c>
      <c r="B1744" s="169" t="str">
        <f t="shared" si="245"/>
        <v xml:space="preserve">Supply &amp; commissioning of advanced Microprocessor based Fast Bus Transfer Scheme for Stage-II Unit 3&amp;4, CSTPS, Chandrapur. </v>
      </c>
      <c r="C1744" s="29">
        <f t="shared" si="245"/>
        <v>0</v>
      </c>
      <c r="D1744" s="69" t="str">
        <f t="shared" si="245"/>
        <v>-</v>
      </c>
      <c r="E1744" s="28">
        <f t="shared" si="245"/>
        <v>3</v>
      </c>
      <c r="F1744" s="95">
        <f t="shared" si="246"/>
        <v>0</v>
      </c>
      <c r="G1744" s="95">
        <f t="shared" si="247"/>
        <v>0</v>
      </c>
      <c r="H1744" s="95">
        <f t="shared" si="239"/>
        <v>0</v>
      </c>
      <c r="I1744" s="94">
        <f>'F4.2'!W401</f>
        <v>0</v>
      </c>
      <c r="J1744" s="94">
        <f>'F4.2'!AQ401</f>
        <v>0</v>
      </c>
      <c r="K1744" s="95"/>
      <c r="L1744" s="95"/>
      <c r="M1744" s="128">
        <f t="shared" si="240"/>
        <v>0</v>
      </c>
      <c r="N1744" s="95">
        <f t="shared" si="241"/>
        <v>0</v>
      </c>
    </row>
    <row r="1745" spans="1:14" ht="31.5" hidden="1" outlineLevel="1" x14ac:dyDescent="0.25">
      <c r="A1745" s="169">
        <f t="shared" si="245"/>
        <v>0</v>
      </c>
      <c r="B1745" s="169" t="str">
        <f t="shared" si="245"/>
        <v>Upgradation of Measuring &amp; Instrumentation of  WTP  Stg-I of U# 3,4, 8 and 9, CSTPS, Chandrapur.</v>
      </c>
      <c r="C1745" s="29">
        <f t="shared" si="245"/>
        <v>0</v>
      </c>
      <c r="D1745" s="69" t="str">
        <f t="shared" si="245"/>
        <v>-</v>
      </c>
      <c r="E1745" s="28">
        <f t="shared" si="245"/>
        <v>3.5</v>
      </c>
      <c r="F1745" s="95">
        <f t="shared" si="246"/>
        <v>0</v>
      </c>
      <c r="G1745" s="95">
        <f t="shared" si="247"/>
        <v>0</v>
      </c>
      <c r="H1745" s="95">
        <f t="shared" si="239"/>
        <v>0</v>
      </c>
      <c r="I1745" s="94">
        <f>'F4.2'!W402</f>
        <v>0</v>
      </c>
      <c r="J1745" s="94">
        <f>'F4.2'!AQ402</f>
        <v>0</v>
      </c>
      <c r="K1745" s="95"/>
      <c r="L1745" s="95"/>
      <c r="M1745" s="128">
        <f t="shared" si="240"/>
        <v>0</v>
      </c>
      <c r="N1745" s="95">
        <f t="shared" si="241"/>
        <v>0</v>
      </c>
    </row>
    <row r="1746" spans="1:14" ht="31.5" hidden="1" outlineLevel="1" x14ac:dyDescent="0.25">
      <c r="A1746" s="169">
        <f t="shared" si="245"/>
        <v>0</v>
      </c>
      <c r="B1746" s="169" t="str">
        <f t="shared" si="245"/>
        <v>Upgradation of Ash Level Monitoring System at ESP/Eco / AHP Ash Hoppers at U# 3,4 CSTPS, Chandrapur.</v>
      </c>
      <c r="C1746" s="29">
        <f t="shared" si="245"/>
        <v>0</v>
      </c>
      <c r="D1746" s="69" t="str">
        <f t="shared" si="245"/>
        <v>-</v>
      </c>
      <c r="E1746" s="28">
        <f t="shared" si="245"/>
        <v>3</v>
      </c>
      <c r="F1746" s="95">
        <f t="shared" si="246"/>
        <v>0</v>
      </c>
      <c r="G1746" s="95">
        <f t="shared" si="247"/>
        <v>0</v>
      </c>
      <c r="H1746" s="95">
        <f t="shared" si="239"/>
        <v>0</v>
      </c>
      <c r="I1746" s="94">
        <f>'F4.2'!W403</f>
        <v>0</v>
      </c>
      <c r="J1746" s="94">
        <f>'F4.2'!AQ403</f>
        <v>0</v>
      </c>
      <c r="K1746" s="95"/>
      <c r="L1746" s="95"/>
      <c r="M1746" s="128">
        <f t="shared" si="240"/>
        <v>0</v>
      </c>
      <c r="N1746" s="95">
        <f t="shared" si="241"/>
        <v>0</v>
      </c>
    </row>
    <row r="1747" spans="1:14" ht="31.5" hidden="1" outlineLevel="1" x14ac:dyDescent="0.25">
      <c r="A1747" s="169">
        <f t="shared" si="245"/>
        <v>0</v>
      </c>
      <c r="B1747" s="169" t="str">
        <f t="shared" si="245"/>
        <v>Upgradation of Obsolete Electromechanical Protection Relays to advanced Numeric Relays Installed at WTP - I</v>
      </c>
      <c r="C1747" s="29">
        <f t="shared" si="245"/>
        <v>0</v>
      </c>
      <c r="D1747" s="69" t="str">
        <f t="shared" si="245"/>
        <v>-</v>
      </c>
      <c r="E1747" s="28">
        <f t="shared" si="245"/>
        <v>3</v>
      </c>
      <c r="F1747" s="95">
        <f t="shared" si="246"/>
        <v>0</v>
      </c>
      <c r="G1747" s="95">
        <f t="shared" si="247"/>
        <v>0</v>
      </c>
      <c r="H1747" s="95">
        <f t="shared" si="239"/>
        <v>0</v>
      </c>
      <c r="I1747" s="94">
        <f>'F4.2'!W404</f>
        <v>0</v>
      </c>
      <c r="J1747" s="94">
        <f>'F4.2'!AQ404</f>
        <v>0</v>
      </c>
      <c r="K1747" s="95"/>
      <c r="L1747" s="95"/>
      <c r="M1747" s="128">
        <f t="shared" si="240"/>
        <v>0</v>
      </c>
      <c r="N1747" s="95">
        <f t="shared" si="241"/>
        <v>0</v>
      </c>
    </row>
    <row r="1748" spans="1:14" ht="31.5" hidden="1" outlineLevel="1" x14ac:dyDescent="0.25">
      <c r="A1748" s="169">
        <f t="shared" si="245"/>
        <v>0</v>
      </c>
      <c r="B1748" s="169" t="str">
        <f t="shared" si="245"/>
        <v>Upgardation of BPF Scoop with electrical actuators at U#3 &amp; 4 CSTPS, Chandrapur.</v>
      </c>
      <c r="C1748" s="29">
        <f t="shared" si="245"/>
        <v>0</v>
      </c>
      <c r="D1748" s="69" t="str">
        <f t="shared" si="245"/>
        <v>-</v>
      </c>
      <c r="E1748" s="28">
        <f t="shared" si="245"/>
        <v>3</v>
      </c>
      <c r="F1748" s="95">
        <f t="shared" si="246"/>
        <v>0</v>
      </c>
      <c r="G1748" s="95">
        <f t="shared" si="247"/>
        <v>0</v>
      </c>
      <c r="H1748" s="95">
        <f t="shared" ref="H1748:H1811" si="248">F1748-G1748</f>
        <v>0</v>
      </c>
      <c r="I1748" s="94">
        <f>'F4.2'!W405</f>
        <v>0</v>
      </c>
      <c r="J1748" s="94">
        <f>'F4.2'!AQ405</f>
        <v>0</v>
      </c>
      <c r="K1748" s="95"/>
      <c r="L1748" s="95"/>
      <c r="M1748" s="128">
        <f t="shared" ref="M1748:M1811" si="249">SUM(J1748:L1748)</f>
        <v>0</v>
      </c>
      <c r="N1748" s="95">
        <f t="shared" ref="N1748:N1811" si="250">H1748+I1748-M1748</f>
        <v>0</v>
      </c>
    </row>
    <row r="1749" spans="1:14" ht="47.25" hidden="1" outlineLevel="1" x14ac:dyDescent="0.25">
      <c r="A1749" s="25">
        <f t="shared" si="245"/>
        <v>3</v>
      </c>
      <c r="B1749" s="26" t="str">
        <f t="shared" si="245"/>
        <v xml:space="preserve">Upgradation of Measuring Instruments, Final Control Elements and Control System for Unit #3/4, WTP, AHP CSTPS Chandrapur </v>
      </c>
      <c r="C1749" s="29">
        <f t="shared" si="245"/>
        <v>0</v>
      </c>
      <c r="D1749" s="69" t="str">
        <f t="shared" si="245"/>
        <v>-</v>
      </c>
      <c r="E1749" s="28">
        <f t="shared" si="245"/>
        <v>30</v>
      </c>
      <c r="F1749" s="95">
        <f t="shared" si="246"/>
        <v>0</v>
      </c>
      <c r="G1749" s="95">
        <f t="shared" si="247"/>
        <v>0</v>
      </c>
      <c r="H1749" s="95">
        <f t="shared" si="248"/>
        <v>0</v>
      </c>
      <c r="I1749" s="94">
        <f>'F4.2'!W406</f>
        <v>0</v>
      </c>
      <c r="J1749" s="94">
        <f>'F4.2'!AQ406</f>
        <v>0</v>
      </c>
      <c r="K1749" s="95"/>
      <c r="L1749" s="95"/>
      <c r="M1749" s="128">
        <f t="shared" si="249"/>
        <v>0</v>
      </c>
      <c r="N1749" s="95">
        <f t="shared" si="250"/>
        <v>0</v>
      </c>
    </row>
    <row r="1750" spans="1:14" ht="47.25" hidden="1" outlineLevel="1" x14ac:dyDescent="0.25">
      <c r="A1750" s="169">
        <f t="shared" ref="A1750:E1765" si="251">A1080</f>
        <v>0</v>
      </c>
      <c r="B1750" s="169" t="str">
        <f t="shared" si="251"/>
        <v xml:space="preserve">Upgradation of Measuring Instruments, Final Control Elements and Control System for Unit #3/4, WTP, AHP CSTPS Chandrapur </v>
      </c>
      <c r="C1750" s="29">
        <f t="shared" si="251"/>
        <v>0</v>
      </c>
      <c r="D1750" s="69" t="str">
        <f t="shared" si="251"/>
        <v>-</v>
      </c>
      <c r="E1750" s="28">
        <f t="shared" si="251"/>
        <v>30</v>
      </c>
      <c r="F1750" s="95">
        <f t="shared" si="246"/>
        <v>0</v>
      </c>
      <c r="G1750" s="95">
        <f t="shared" si="247"/>
        <v>0</v>
      </c>
      <c r="H1750" s="95">
        <f t="shared" si="248"/>
        <v>0</v>
      </c>
      <c r="I1750" s="94">
        <f>'F4.2'!W407</f>
        <v>0</v>
      </c>
      <c r="J1750" s="94">
        <f>'F4.2'!AQ407</f>
        <v>0</v>
      </c>
      <c r="K1750" s="95"/>
      <c r="L1750" s="95"/>
      <c r="M1750" s="128">
        <f t="shared" si="249"/>
        <v>0</v>
      </c>
      <c r="N1750" s="95">
        <f t="shared" si="250"/>
        <v>0</v>
      </c>
    </row>
    <row r="1751" spans="1:14" ht="31.5" hidden="1" outlineLevel="1" x14ac:dyDescent="0.25">
      <c r="A1751" s="25">
        <f t="shared" si="251"/>
        <v>4</v>
      </c>
      <c r="B1751" s="26" t="str">
        <f t="shared" si="251"/>
        <v>Installation Errection and commissioning of Solar System for Electrical Suppy to CSTPS Colony.</v>
      </c>
      <c r="C1751" s="29">
        <f t="shared" si="251"/>
        <v>0</v>
      </c>
      <c r="D1751" s="69" t="str">
        <f t="shared" si="251"/>
        <v>-</v>
      </c>
      <c r="E1751" s="28">
        <f t="shared" si="251"/>
        <v>60</v>
      </c>
      <c r="F1751" s="95">
        <f t="shared" si="246"/>
        <v>0</v>
      </c>
      <c r="G1751" s="95">
        <f t="shared" si="247"/>
        <v>0</v>
      </c>
      <c r="H1751" s="95">
        <f t="shared" si="248"/>
        <v>0</v>
      </c>
      <c r="I1751" s="94">
        <f>'F4.2'!W408</f>
        <v>0</v>
      </c>
      <c r="J1751" s="94">
        <f>'F4.2'!AQ408</f>
        <v>0</v>
      </c>
      <c r="K1751" s="95"/>
      <c r="L1751" s="95"/>
      <c r="M1751" s="128">
        <f t="shared" si="249"/>
        <v>0</v>
      </c>
      <c r="N1751" s="95">
        <f t="shared" si="250"/>
        <v>0</v>
      </c>
    </row>
    <row r="1752" spans="1:14" ht="31.5" hidden="1" outlineLevel="1" x14ac:dyDescent="0.25">
      <c r="A1752" s="169">
        <f t="shared" si="251"/>
        <v>0</v>
      </c>
      <c r="B1752" s="169" t="str">
        <f t="shared" si="251"/>
        <v>Installation Errection and commissioning of Solar System for Electrical Suppy to CSTPS Colony.</v>
      </c>
      <c r="C1752" s="29">
        <f t="shared" si="251"/>
        <v>0</v>
      </c>
      <c r="D1752" s="69" t="str">
        <f t="shared" si="251"/>
        <v>-</v>
      </c>
      <c r="E1752" s="28">
        <f t="shared" si="251"/>
        <v>60</v>
      </c>
      <c r="F1752" s="95">
        <f t="shared" si="246"/>
        <v>0</v>
      </c>
      <c r="G1752" s="95">
        <f t="shared" si="247"/>
        <v>0</v>
      </c>
      <c r="H1752" s="95">
        <f t="shared" si="248"/>
        <v>0</v>
      </c>
      <c r="I1752" s="94">
        <f>'F4.2'!W409</f>
        <v>0</v>
      </c>
      <c r="J1752" s="94">
        <f>'F4.2'!AQ409</f>
        <v>0</v>
      </c>
      <c r="K1752" s="95"/>
      <c r="L1752" s="95"/>
      <c r="M1752" s="128">
        <f t="shared" si="249"/>
        <v>0</v>
      </c>
      <c r="N1752" s="95">
        <f t="shared" si="250"/>
        <v>0</v>
      </c>
    </row>
    <row r="1753" spans="1:14" ht="15.75" hidden="1" outlineLevel="1" x14ac:dyDescent="0.25">
      <c r="A1753" s="25">
        <f t="shared" si="251"/>
        <v>5</v>
      </c>
      <c r="B1753" s="26" t="str">
        <f t="shared" si="251"/>
        <v>Rejuvenation of WTP-I</v>
      </c>
      <c r="C1753" s="29">
        <f t="shared" si="251"/>
        <v>0</v>
      </c>
      <c r="D1753" s="69" t="str">
        <f t="shared" si="251"/>
        <v>-</v>
      </c>
      <c r="E1753" s="28">
        <f t="shared" si="251"/>
        <v>26.4</v>
      </c>
      <c r="F1753" s="95">
        <f t="shared" si="246"/>
        <v>0</v>
      </c>
      <c r="G1753" s="95">
        <f t="shared" si="247"/>
        <v>0</v>
      </c>
      <c r="H1753" s="95">
        <f t="shared" si="248"/>
        <v>0</v>
      </c>
      <c r="I1753" s="94">
        <f>'F4.2'!W410</f>
        <v>0</v>
      </c>
      <c r="J1753" s="94">
        <f>'F4.2'!AQ410</f>
        <v>0</v>
      </c>
      <c r="K1753" s="95"/>
      <c r="L1753" s="95"/>
      <c r="M1753" s="128">
        <f t="shared" si="249"/>
        <v>0</v>
      </c>
      <c r="N1753" s="95">
        <f t="shared" si="250"/>
        <v>0</v>
      </c>
    </row>
    <row r="1754" spans="1:14" ht="31.5" hidden="1" outlineLevel="1" x14ac:dyDescent="0.25">
      <c r="A1754" s="169">
        <f t="shared" si="251"/>
        <v>0</v>
      </c>
      <c r="B1754" s="169" t="str">
        <f t="shared" si="251"/>
        <v>Repairing rejuvenation with upgradation of rapid gravity sand filters under drain system.</v>
      </c>
      <c r="C1754" s="29">
        <f t="shared" si="251"/>
        <v>0</v>
      </c>
      <c r="D1754" s="69" t="str">
        <f t="shared" si="251"/>
        <v>-</v>
      </c>
      <c r="E1754" s="28">
        <f t="shared" si="251"/>
        <v>8.1999999999999993</v>
      </c>
      <c r="F1754" s="95">
        <f t="shared" si="246"/>
        <v>0</v>
      </c>
      <c r="G1754" s="95">
        <f t="shared" si="247"/>
        <v>0</v>
      </c>
      <c r="H1754" s="95">
        <f t="shared" si="248"/>
        <v>0</v>
      </c>
      <c r="I1754" s="94">
        <f>'F4.2'!W411</f>
        <v>0</v>
      </c>
      <c r="J1754" s="94">
        <f>'F4.2'!AQ411</f>
        <v>0</v>
      </c>
      <c r="K1754" s="95"/>
      <c r="L1754" s="95"/>
      <c r="M1754" s="128">
        <f t="shared" si="249"/>
        <v>0</v>
      </c>
      <c r="N1754" s="95">
        <f t="shared" si="250"/>
        <v>0</v>
      </c>
    </row>
    <row r="1755" spans="1:14" ht="31.5" hidden="1" outlineLevel="1" x14ac:dyDescent="0.25">
      <c r="A1755" s="169">
        <f t="shared" si="251"/>
        <v>0</v>
      </c>
      <c r="B1755" s="169" t="str">
        <f t="shared" si="251"/>
        <v>Repairing &amp; reconditioning of NDM clarifier of 27 Mtr dia &amp; DM clarifier of 15 mtr dia.</v>
      </c>
      <c r="C1755" s="29">
        <f t="shared" si="251"/>
        <v>0</v>
      </c>
      <c r="D1755" s="69" t="str">
        <f t="shared" si="251"/>
        <v>-</v>
      </c>
      <c r="E1755" s="28">
        <f t="shared" si="251"/>
        <v>2.4500000000000002</v>
      </c>
      <c r="F1755" s="95">
        <f t="shared" si="246"/>
        <v>0</v>
      </c>
      <c r="G1755" s="95">
        <f t="shared" si="247"/>
        <v>0</v>
      </c>
      <c r="H1755" s="95">
        <f t="shared" si="248"/>
        <v>0</v>
      </c>
      <c r="I1755" s="94">
        <f>'F4.2'!W412</f>
        <v>0</v>
      </c>
      <c r="J1755" s="94">
        <f>'F4.2'!AQ412</f>
        <v>0</v>
      </c>
      <c r="K1755" s="95"/>
      <c r="L1755" s="95"/>
      <c r="M1755" s="128">
        <f t="shared" si="249"/>
        <v>0</v>
      </c>
      <c r="N1755" s="95">
        <f t="shared" si="250"/>
        <v>0</v>
      </c>
    </row>
    <row r="1756" spans="1:14" ht="31.5" hidden="1" outlineLevel="1" x14ac:dyDescent="0.25">
      <c r="A1756" s="169">
        <f t="shared" si="251"/>
        <v>0</v>
      </c>
      <c r="B1756" s="169" t="str">
        <f t="shared" si="251"/>
        <v>Repairing &amp; reconditioning of ion exchanger vessels of DM plant stream (PF,ACF,SAC,WBA,SBA,MB &amp;Degassor)</v>
      </c>
      <c r="C1756" s="29">
        <f t="shared" si="251"/>
        <v>0</v>
      </c>
      <c r="D1756" s="69" t="str">
        <f t="shared" si="251"/>
        <v>-</v>
      </c>
      <c r="E1756" s="28">
        <f t="shared" si="251"/>
        <v>15.75</v>
      </c>
      <c r="F1756" s="95">
        <f t="shared" si="246"/>
        <v>0</v>
      </c>
      <c r="G1756" s="95">
        <f t="shared" si="247"/>
        <v>0</v>
      </c>
      <c r="H1756" s="95">
        <f t="shared" si="248"/>
        <v>0</v>
      </c>
      <c r="I1756" s="94">
        <f>'F4.2'!W413</f>
        <v>0</v>
      </c>
      <c r="J1756" s="94">
        <f>'F4.2'!AQ413</f>
        <v>0</v>
      </c>
      <c r="K1756" s="95"/>
      <c r="L1756" s="95"/>
      <c r="M1756" s="128">
        <f t="shared" si="249"/>
        <v>0</v>
      </c>
      <c r="N1756" s="95">
        <f t="shared" si="250"/>
        <v>0</v>
      </c>
    </row>
    <row r="1757" spans="1:14" ht="15.75" hidden="1" outlineLevel="1" x14ac:dyDescent="0.25">
      <c r="A1757" s="227">
        <f t="shared" si="251"/>
        <v>0</v>
      </c>
      <c r="B1757" s="227" t="str">
        <f t="shared" si="251"/>
        <v>CHP-A</v>
      </c>
      <c r="C1757" s="29">
        <f t="shared" si="251"/>
        <v>0</v>
      </c>
      <c r="D1757" s="69" t="str">
        <f t="shared" si="251"/>
        <v>-</v>
      </c>
      <c r="E1757" s="28">
        <f t="shared" si="251"/>
        <v>0</v>
      </c>
      <c r="F1757" s="95">
        <f t="shared" si="246"/>
        <v>0</v>
      </c>
      <c r="G1757" s="95">
        <f t="shared" si="247"/>
        <v>0</v>
      </c>
      <c r="H1757" s="95">
        <f t="shared" si="248"/>
        <v>0</v>
      </c>
      <c r="I1757" s="94">
        <f>'F4.2'!W414</f>
        <v>0</v>
      </c>
      <c r="J1757" s="94">
        <f>'F4.2'!AQ414</f>
        <v>0</v>
      </c>
      <c r="K1757" s="95"/>
      <c r="L1757" s="95"/>
      <c r="M1757" s="128">
        <f t="shared" si="249"/>
        <v>0</v>
      </c>
      <c r="N1757" s="95">
        <f t="shared" si="250"/>
        <v>0</v>
      </c>
    </row>
    <row r="1758" spans="1:14" ht="47.25" hidden="1" outlineLevel="1" x14ac:dyDescent="0.25">
      <c r="A1758" s="25">
        <f t="shared" si="251"/>
        <v>1</v>
      </c>
      <c r="B1758" s="26" t="str">
        <f t="shared" si="251"/>
        <v>Proc of Loco, Bulldozer, &amp; upgradation of Wagon Tippler, Stacker, Wing Tripper &amp; installation of  Dust Extraction system</v>
      </c>
      <c r="C1758" s="29">
        <f t="shared" si="251"/>
        <v>0</v>
      </c>
      <c r="D1758" s="69" t="str">
        <f t="shared" si="251"/>
        <v>-</v>
      </c>
      <c r="E1758" s="28">
        <f t="shared" si="251"/>
        <v>58</v>
      </c>
      <c r="F1758" s="95">
        <f t="shared" si="246"/>
        <v>0</v>
      </c>
      <c r="G1758" s="95">
        <f t="shared" si="247"/>
        <v>0</v>
      </c>
      <c r="H1758" s="95">
        <f t="shared" si="248"/>
        <v>0</v>
      </c>
      <c r="I1758" s="94">
        <f>'F4.2'!W415</f>
        <v>0</v>
      </c>
      <c r="J1758" s="94">
        <f>'F4.2'!AQ415</f>
        <v>0</v>
      </c>
      <c r="K1758" s="95"/>
      <c r="L1758" s="95"/>
      <c r="M1758" s="128">
        <f t="shared" si="249"/>
        <v>0</v>
      </c>
      <c r="N1758" s="95">
        <f t="shared" si="250"/>
        <v>0</v>
      </c>
    </row>
    <row r="1759" spans="1:14" ht="31.5" hidden="1" outlineLevel="1" x14ac:dyDescent="0.25">
      <c r="A1759" s="169">
        <f t="shared" si="251"/>
        <v>0</v>
      </c>
      <c r="B1759" s="169" t="str">
        <f t="shared" si="251"/>
        <v>Procurement of 2 numbers WDG-3A Locomotives and 4 numbers Bulldozers</v>
      </c>
      <c r="C1759" s="29">
        <f t="shared" si="251"/>
        <v>0</v>
      </c>
      <c r="D1759" s="69" t="str">
        <f t="shared" si="251"/>
        <v>-</v>
      </c>
      <c r="E1759" s="28">
        <f t="shared" si="251"/>
        <v>38</v>
      </c>
      <c r="F1759" s="95">
        <f t="shared" si="246"/>
        <v>0</v>
      </c>
      <c r="G1759" s="95">
        <f t="shared" si="247"/>
        <v>0</v>
      </c>
      <c r="H1759" s="95">
        <f t="shared" si="248"/>
        <v>0</v>
      </c>
      <c r="I1759" s="94">
        <f>'F4.2'!W416</f>
        <v>0</v>
      </c>
      <c r="J1759" s="94">
        <f>'F4.2'!AQ416</f>
        <v>0</v>
      </c>
      <c r="K1759" s="95"/>
      <c r="L1759" s="95"/>
      <c r="M1759" s="128">
        <f t="shared" si="249"/>
        <v>0</v>
      </c>
      <c r="N1759" s="95">
        <f t="shared" si="250"/>
        <v>0</v>
      </c>
    </row>
    <row r="1760" spans="1:14" ht="31.5" hidden="1" outlineLevel="1" x14ac:dyDescent="0.25">
      <c r="A1760" s="169">
        <f t="shared" si="251"/>
        <v>0</v>
      </c>
      <c r="B1760" s="169" t="str">
        <f t="shared" si="251"/>
        <v>Upgradation of Wagon Tipplers, Stacker Reclaimer Machine and Wing Tripper at CHP-A</v>
      </c>
      <c r="C1760" s="29">
        <f t="shared" si="251"/>
        <v>0</v>
      </c>
      <c r="D1760" s="69" t="str">
        <f t="shared" si="251"/>
        <v>-</v>
      </c>
      <c r="E1760" s="28">
        <f t="shared" si="251"/>
        <v>15</v>
      </c>
      <c r="F1760" s="95">
        <f t="shared" si="246"/>
        <v>0</v>
      </c>
      <c r="G1760" s="95">
        <f t="shared" si="247"/>
        <v>0</v>
      </c>
      <c r="H1760" s="95">
        <f t="shared" si="248"/>
        <v>0</v>
      </c>
      <c r="I1760" s="94">
        <f>'F4.2'!W417</f>
        <v>0</v>
      </c>
      <c r="J1760" s="94">
        <f>'F4.2'!AQ417</f>
        <v>0</v>
      </c>
      <c r="K1760" s="95"/>
      <c r="L1760" s="95"/>
      <c r="M1760" s="128">
        <f t="shared" si="249"/>
        <v>0</v>
      </c>
      <c r="N1760" s="95">
        <f t="shared" si="250"/>
        <v>0</v>
      </c>
    </row>
    <row r="1761" spans="1:14" ht="31.5" hidden="1" outlineLevel="1" x14ac:dyDescent="0.25">
      <c r="A1761" s="169">
        <f t="shared" si="251"/>
        <v>0</v>
      </c>
      <c r="B1761" s="169" t="str">
        <f t="shared" si="251"/>
        <v>Installation of Dust Extraction system at Bunker and SCR buildings</v>
      </c>
      <c r="C1761" s="29">
        <f t="shared" si="251"/>
        <v>0</v>
      </c>
      <c r="D1761" s="69" t="str">
        <f t="shared" si="251"/>
        <v>-</v>
      </c>
      <c r="E1761" s="28">
        <f t="shared" si="251"/>
        <v>5</v>
      </c>
      <c r="F1761" s="95">
        <f t="shared" si="246"/>
        <v>0</v>
      </c>
      <c r="G1761" s="95">
        <f t="shared" si="247"/>
        <v>0</v>
      </c>
      <c r="H1761" s="95">
        <f t="shared" si="248"/>
        <v>0</v>
      </c>
      <c r="I1761" s="94">
        <f>'F4.2'!W418</f>
        <v>0</v>
      </c>
      <c r="J1761" s="94">
        <f>'F4.2'!AQ418</f>
        <v>0</v>
      </c>
      <c r="K1761" s="95"/>
      <c r="L1761" s="95"/>
      <c r="M1761" s="128">
        <f t="shared" si="249"/>
        <v>0</v>
      </c>
      <c r="N1761" s="95">
        <f t="shared" si="250"/>
        <v>0</v>
      </c>
    </row>
    <row r="1762" spans="1:14" ht="78.75" hidden="1" outlineLevel="1" x14ac:dyDescent="0.25">
      <c r="A1762" s="25">
        <f t="shared" si="251"/>
        <v>2</v>
      </c>
      <c r="B1762" s="26" t="str">
        <f t="shared" si="251"/>
        <v>Upgradation of BC-9A &amp; BC-9C, Aerial Ropeway System 1 &amp; 2 &amp; BC-L1,L2 &amp; L3, Upgradation of Junction Tower-1 Hopper and Bunkering Trippers, Providing and Installation of Hopper Grills of Wagon Tippler-169 &amp; 170, Road Hopper, DT Ho[pper and DRCC Grills</v>
      </c>
      <c r="C1762" s="29">
        <f t="shared" si="251"/>
        <v>0</v>
      </c>
      <c r="D1762" s="69" t="str">
        <f t="shared" si="251"/>
        <v>-</v>
      </c>
      <c r="E1762" s="28">
        <f t="shared" si="251"/>
        <v>33</v>
      </c>
      <c r="F1762" s="95">
        <f t="shared" si="246"/>
        <v>0</v>
      </c>
      <c r="G1762" s="95">
        <f t="shared" si="247"/>
        <v>0</v>
      </c>
      <c r="H1762" s="95">
        <f t="shared" si="248"/>
        <v>0</v>
      </c>
      <c r="I1762" s="94">
        <f>'F4.2'!W419</f>
        <v>0</v>
      </c>
      <c r="J1762" s="94">
        <f>'F4.2'!AQ419</f>
        <v>0</v>
      </c>
      <c r="K1762" s="95"/>
      <c r="L1762" s="95"/>
      <c r="M1762" s="128">
        <f t="shared" si="249"/>
        <v>0</v>
      </c>
      <c r="N1762" s="95">
        <f t="shared" si="250"/>
        <v>0</v>
      </c>
    </row>
    <row r="1763" spans="1:14" ht="31.5" hidden="1" outlineLevel="1" x14ac:dyDescent="0.25">
      <c r="A1763" s="169">
        <f t="shared" si="251"/>
        <v>0</v>
      </c>
      <c r="B1763" s="169" t="str">
        <f t="shared" si="251"/>
        <v>Upgradation of BC-9A &amp; BC-9C for converting 1000 mm to 1200 mm along with Gantry structure replacement</v>
      </c>
      <c r="C1763" s="29">
        <f t="shared" si="251"/>
        <v>0</v>
      </c>
      <c r="D1763" s="69" t="str">
        <f t="shared" si="251"/>
        <v>-</v>
      </c>
      <c r="E1763" s="28">
        <f t="shared" si="251"/>
        <v>12</v>
      </c>
      <c r="F1763" s="95">
        <f t="shared" si="246"/>
        <v>0</v>
      </c>
      <c r="G1763" s="95">
        <f t="shared" si="247"/>
        <v>0</v>
      </c>
      <c r="H1763" s="95">
        <f t="shared" si="248"/>
        <v>0</v>
      </c>
      <c r="I1763" s="94">
        <f>'F4.2'!W420</f>
        <v>0</v>
      </c>
      <c r="J1763" s="94">
        <f>'F4.2'!AQ420</f>
        <v>0</v>
      </c>
      <c r="K1763" s="95"/>
      <c r="L1763" s="95"/>
      <c r="M1763" s="128">
        <f t="shared" si="249"/>
        <v>0</v>
      </c>
      <c r="N1763" s="95">
        <f t="shared" si="250"/>
        <v>0</v>
      </c>
    </row>
    <row r="1764" spans="1:14" ht="31.5" hidden="1" outlineLevel="1" x14ac:dyDescent="0.25">
      <c r="A1764" s="169">
        <f t="shared" si="251"/>
        <v>0</v>
      </c>
      <c r="B1764" s="169" t="str">
        <f t="shared" si="251"/>
        <v>Upgradation of Aerial Ropeway System 1 &amp; 2 &amp; BC-L1,L2 &amp; L3</v>
      </c>
      <c r="C1764" s="29">
        <f t="shared" si="251"/>
        <v>0</v>
      </c>
      <c r="D1764" s="69" t="str">
        <f t="shared" si="251"/>
        <v>-</v>
      </c>
      <c r="E1764" s="28">
        <f t="shared" si="251"/>
        <v>10</v>
      </c>
      <c r="F1764" s="95">
        <f t="shared" si="246"/>
        <v>0</v>
      </c>
      <c r="G1764" s="95">
        <f t="shared" si="247"/>
        <v>0</v>
      </c>
      <c r="H1764" s="95">
        <f t="shared" si="248"/>
        <v>0</v>
      </c>
      <c r="I1764" s="94">
        <f>'F4.2'!W421</f>
        <v>0</v>
      </c>
      <c r="J1764" s="94">
        <f>'F4.2'!AQ421</f>
        <v>0</v>
      </c>
      <c r="K1764" s="95"/>
      <c r="L1764" s="95"/>
      <c r="M1764" s="128">
        <f t="shared" si="249"/>
        <v>0</v>
      </c>
      <c r="N1764" s="95">
        <f t="shared" si="250"/>
        <v>0</v>
      </c>
    </row>
    <row r="1765" spans="1:14" ht="31.5" hidden="1" outlineLevel="1" x14ac:dyDescent="0.25">
      <c r="A1765" s="169">
        <f t="shared" si="251"/>
        <v>0</v>
      </c>
      <c r="B1765" s="169" t="str">
        <f t="shared" si="251"/>
        <v>Upgradation of Junction Tower-1 Hopper and Bunkering Trippers</v>
      </c>
      <c r="C1765" s="29">
        <f t="shared" si="251"/>
        <v>0</v>
      </c>
      <c r="D1765" s="69" t="str">
        <f t="shared" si="251"/>
        <v>-</v>
      </c>
      <c r="E1765" s="28">
        <f t="shared" si="251"/>
        <v>5.5</v>
      </c>
      <c r="F1765" s="95">
        <f t="shared" si="246"/>
        <v>0</v>
      </c>
      <c r="G1765" s="95">
        <f t="shared" si="247"/>
        <v>0</v>
      </c>
      <c r="H1765" s="95">
        <f t="shared" si="248"/>
        <v>0</v>
      </c>
      <c r="I1765" s="94">
        <f>'F4.2'!W422</f>
        <v>0</v>
      </c>
      <c r="J1765" s="94">
        <f>'F4.2'!AQ422</f>
        <v>0</v>
      </c>
      <c r="K1765" s="95"/>
      <c r="L1765" s="95"/>
      <c r="M1765" s="128">
        <f t="shared" si="249"/>
        <v>0</v>
      </c>
      <c r="N1765" s="95">
        <f t="shared" si="250"/>
        <v>0</v>
      </c>
    </row>
    <row r="1766" spans="1:14" ht="31.5" hidden="1" outlineLevel="1" x14ac:dyDescent="0.25">
      <c r="A1766" s="169">
        <f t="shared" ref="A1766:E1781" si="252">A1096</f>
        <v>0</v>
      </c>
      <c r="B1766" s="169" t="str">
        <f t="shared" si="252"/>
        <v>Providing and Installation of Hopper Grills of Wagon Tippler-169 &amp; 170, Road Hopper, DT Ho[pper and DRCC Grills</v>
      </c>
      <c r="C1766" s="29">
        <f t="shared" si="252"/>
        <v>0</v>
      </c>
      <c r="D1766" s="69" t="str">
        <f t="shared" si="252"/>
        <v>-</v>
      </c>
      <c r="E1766" s="28">
        <f t="shared" si="252"/>
        <v>5.5</v>
      </c>
      <c r="F1766" s="95">
        <f t="shared" si="246"/>
        <v>0</v>
      </c>
      <c r="G1766" s="95">
        <f t="shared" si="247"/>
        <v>0</v>
      </c>
      <c r="H1766" s="95">
        <f t="shared" si="248"/>
        <v>0</v>
      </c>
      <c r="I1766" s="94">
        <f>'F4.2'!W423</f>
        <v>0</v>
      </c>
      <c r="J1766" s="94">
        <f>'F4.2'!AQ423</f>
        <v>0</v>
      </c>
      <c r="K1766" s="95"/>
      <c r="L1766" s="95"/>
      <c r="M1766" s="128">
        <f t="shared" si="249"/>
        <v>0</v>
      </c>
      <c r="N1766" s="95">
        <f t="shared" si="250"/>
        <v>0</v>
      </c>
    </row>
    <row r="1767" spans="1:14" ht="31.5" hidden="1" outlineLevel="1" x14ac:dyDescent="0.25">
      <c r="A1767" s="25">
        <f t="shared" si="252"/>
        <v>3</v>
      </c>
      <c r="B1767" s="26" t="str">
        <f t="shared" si="252"/>
        <v>DPR for Bulldozer, Locomotives, Tunnel conveyors, Augur machines</v>
      </c>
      <c r="C1767" s="29">
        <f t="shared" si="252"/>
        <v>0</v>
      </c>
      <c r="D1767" s="69" t="str">
        <f t="shared" si="252"/>
        <v>-</v>
      </c>
      <c r="E1767" s="28">
        <f t="shared" si="252"/>
        <v>32</v>
      </c>
      <c r="F1767" s="95">
        <f t="shared" si="246"/>
        <v>0</v>
      </c>
      <c r="G1767" s="95">
        <f t="shared" si="247"/>
        <v>0</v>
      </c>
      <c r="H1767" s="95">
        <f t="shared" si="248"/>
        <v>0</v>
      </c>
      <c r="I1767" s="94">
        <f>'F4.2'!W424</f>
        <v>0</v>
      </c>
      <c r="J1767" s="94">
        <f>'F4.2'!AQ424</f>
        <v>0</v>
      </c>
      <c r="K1767" s="95"/>
      <c r="L1767" s="95"/>
      <c r="M1767" s="128">
        <f t="shared" si="249"/>
        <v>0</v>
      </c>
      <c r="N1767" s="95">
        <f t="shared" si="250"/>
        <v>0</v>
      </c>
    </row>
    <row r="1768" spans="1:14" ht="15.75" hidden="1" outlineLevel="1" x14ac:dyDescent="0.25">
      <c r="A1768" s="169">
        <f t="shared" si="252"/>
        <v>0</v>
      </c>
      <c r="B1768" s="169" t="str">
        <f t="shared" si="252"/>
        <v>Procurement of 4 Numbers Bulldozers</v>
      </c>
      <c r="C1768" s="29">
        <f t="shared" si="252"/>
        <v>0</v>
      </c>
      <c r="D1768" s="69" t="str">
        <f t="shared" si="252"/>
        <v>-</v>
      </c>
      <c r="E1768" s="28">
        <f t="shared" si="252"/>
        <v>12</v>
      </c>
      <c r="F1768" s="95">
        <f t="shared" si="246"/>
        <v>0</v>
      </c>
      <c r="G1768" s="95">
        <f t="shared" si="247"/>
        <v>0</v>
      </c>
      <c r="H1768" s="95">
        <f t="shared" si="248"/>
        <v>0</v>
      </c>
      <c r="I1768" s="94">
        <f>'F4.2'!W425</f>
        <v>0</v>
      </c>
      <c r="J1768" s="94">
        <f>'F4.2'!AQ425</f>
        <v>0</v>
      </c>
      <c r="K1768" s="95"/>
      <c r="L1768" s="95"/>
      <c r="M1768" s="128">
        <f t="shared" si="249"/>
        <v>0</v>
      </c>
      <c r="N1768" s="95">
        <f t="shared" si="250"/>
        <v>0</v>
      </c>
    </row>
    <row r="1769" spans="1:14" ht="15.75" hidden="1" outlineLevel="1" x14ac:dyDescent="0.25">
      <c r="A1769" s="169">
        <f t="shared" si="252"/>
        <v>0</v>
      </c>
      <c r="B1769" s="169" t="str">
        <f t="shared" si="252"/>
        <v>Procurement of 2 Numbers 800 HP Locomotives</v>
      </c>
      <c r="C1769" s="29">
        <f t="shared" si="252"/>
        <v>0</v>
      </c>
      <c r="D1769" s="69" t="str">
        <f t="shared" si="252"/>
        <v>-</v>
      </c>
      <c r="E1769" s="28">
        <f t="shared" si="252"/>
        <v>9</v>
      </c>
      <c r="F1769" s="95">
        <f t="shared" si="246"/>
        <v>0</v>
      </c>
      <c r="G1769" s="95">
        <f t="shared" si="247"/>
        <v>0</v>
      </c>
      <c r="H1769" s="95">
        <f t="shared" si="248"/>
        <v>0</v>
      </c>
      <c r="I1769" s="94">
        <f>'F4.2'!W426</f>
        <v>0</v>
      </c>
      <c r="J1769" s="94">
        <f>'F4.2'!AQ426</f>
        <v>0</v>
      </c>
      <c r="K1769" s="95"/>
      <c r="L1769" s="95"/>
      <c r="M1769" s="128">
        <f t="shared" si="249"/>
        <v>0</v>
      </c>
      <c r="N1769" s="95">
        <f t="shared" si="250"/>
        <v>0</v>
      </c>
    </row>
    <row r="1770" spans="1:14" ht="31.5" hidden="1" outlineLevel="1" x14ac:dyDescent="0.25">
      <c r="A1770" s="169">
        <f t="shared" si="252"/>
        <v>0</v>
      </c>
      <c r="B1770" s="169" t="str">
        <f t="shared" si="252"/>
        <v>Upgradation of Tunnel conveyors BC-1AB, BC-4AB, BC-3, BC-5AB &amp; BC-21B</v>
      </c>
      <c r="C1770" s="29">
        <f t="shared" si="252"/>
        <v>0</v>
      </c>
      <c r="D1770" s="69" t="str">
        <f t="shared" si="252"/>
        <v>-</v>
      </c>
      <c r="E1770" s="28">
        <f t="shared" si="252"/>
        <v>5</v>
      </c>
      <c r="F1770" s="95">
        <f t="shared" si="246"/>
        <v>0</v>
      </c>
      <c r="G1770" s="95">
        <f t="shared" si="247"/>
        <v>0</v>
      </c>
      <c r="H1770" s="95">
        <f t="shared" si="248"/>
        <v>0</v>
      </c>
      <c r="I1770" s="94">
        <f>'F4.2'!W427</f>
        <v>0</v>
      </c>
      <c r="J1770" s="94">
        <f>'F4.2'!AQ427</f>
        <v>0</v>
      </c>
      <c r="K1770" s="95"/>
      <c r="L1770" s="95"/>
      <c r="M1770" s="128">
        <f t="shared" si="249"/>
        <v>0</v>
      </c>
      <c r="N1770" s="95">
        <f t="shared" si="250"/>
        <v>0</v>
      </c>
    </row>
    <row r="1771" spans="1:14" ht="31.5" hidden="1" outlineLevel="1" x14ac:dyDescent="0.25">
      <c r="A1771" s="169">
        <f t="shared" si="252"/>
        <v>0</v>
      </c>
      <c r="B1771" s="169" t="str">
        <f t="shared" si="252"/>
        <v>Procurement of 4 Numbers Mobile Coal sampling Equipments (Augur Machines)</v>
      </c>
      <c r="C1771" s="29">
        <f t="shared" si="252"/>
        <v>0</v>
      </c>
      <c r="D1771" s="69" t="str">
        <f t="shared" si="252"/>
        <v>-</v>
      </c>
      <c r="E1771" s="28">
        <f t="shared" si="252"/>
        <v>6</v>
      </c>
      <c r="F1771" s="95">
        <f t="shared" si="246"/>
        <v>0</v>
      </c>
      <c r="G1771" s="95">
        <f t="shared" si="247"/>
        <v>0</v>
      </c>
      <c r="H1771" s="95">
        <f t="shared" si="248"/>
        <v>0</v>
      </c>
      <c r="I1771" s="94">
        <f>'F4.2'!W428</f>
        <v>0</v>
      </c>
      <c r="J1771" s="94">
        <f>'F4.2'!AQ428</f>
        <v>0</v>
      </c>
      <c r="K1771" s="95"/>
      <c r="L1771" s="95"/>
      <c r="M1771" s="128">
        <f t="shared" si="249"/>
        <v>0</v>
      </c>
      <c r="N1771" s="95">
        <f t="shared" si="250"/>
        <v>0</v>
      </c>
    </row>
    <row r="1772" spans="1:14" ht="15.75" hidden="1" outlineLevel="1" x14ac:dyDescent="0.25">
      <c r="A1772" s="227">
        <f t="shared" si="252"/>
        <v>0</v>
      </c>
      <c r="B1772" s="227" t="str">
        <f t="shared" si="252"/>
        <v>Boiler Maintenance -II</v>
      </c>
      <c r="C1772" s="29">
        <f t="shared" si="252"/>
        <v>0</v>
      </c>
      <c r="D1772" s="69" t="str">
        <f t="shared" si="252"/>
        <v>-</v>
      </c>
      <c r="E1772" s="28">
        <f t="shared" si="252"/>
        <v>0</v>
      </c>
      <c r="F1772" s="95">
        <f t="shared" si="246"/>
        <v>0</v>
      </c>
      <c r="G1772" s="95">
        <f t="shared" si="247"/>
        <v>0</v>
      </c>
      <c r="H1772" s="95">
        <f t="shared" si="248"/>
        <v>0</v>
      </c>
      <c r="I1772" s="94">
        <f>'F4.2'!W429</f>
        <v>0</v>
      </c>
      <c r="J1772" s="94">
        <f>'F4.2'!AQ429</f>
        <v>0</v>
      </c>
      <c r="K1772" s="95"/>
      <c r="L1772" s="95"/>
      <c r="M1772" s="128">
        <f t="shared" si="249"/>
        <v>0</v>
      </c>
      <c r="N1772" s="95">
        <f t="shared" si="250"/>
        <v>0</v>
      </c>
    </row>
    <row r="1773" spans="1:14" ht="31.5" hidden="1" outlineLevel="1" x14ac:dyDescent="0.25">
      <c r="A1773" s="25">
        <f t="shared" si="252"/>
        <v>1</v>
      </c>
      <c r="B1773" s="26" t="str">
        <f t="shared" si="252"/>
        <v xml:space="preserve">Up  Gradation of existing volumetric belt type coal feeders to gravimetric rotary weigh coal feeder of U-5 &amp; 6 at CSTPS </v>
      </c>
      <c r="C1773" s="29">
        <f t="shared" si="252"/>
        <v>0</v>
      </c>
      <c r="D1773" s="69" t="str">
        <f t="shared" si="252"/>
        <v>-</v>
      </c>
      <c r="E1773" s="28">
        <f t="shared" si="252"/>
        <v>85.69</v>
      </c>
      <c r="F1773" s="95">
        <f t="shared" si="246"/>
        <v>0</v>
      </c>
      <c r="G1773" s="95">
        <f t="shared" si="247"/>
        <v>0</v>
      </c>
      <c r="H1773" s="95">
        <f t="shared" si="248"/>
        <v>0</v>
      </c>
      <c r="I1773" s="94">
        <f>'F4.2'!W430</f>
        <v>0</v>
      </c>
      <c r="J1773" s="94">
        <f>'F4.2'!AQ430</f>
        <v>0</v>
      </c>
      <c r="K1773" s="95"/>
      <c r="L1773" s="95"/>
      <c r="M1773" s="128">
        <f t="shared" si="249"/>
        <v>0</v>
      </c>
      <c r="N1773" s="95">
        <f t="shared" si="250"/>
        <v>0</v>
      </c>
    </row>
    <row r="1774" spans="1:14" ht="31.5" hidden="1" outlineLevel="1" x14ac:dyDescent="0.25">
      <c r="A1774" s="169">
        <f t="shared" si="252"/>
        <v>0</v>
      </c>
      <c r="B1774" s="169" t="str">
        <f t="shared" si="252"/>
        <v xml:space="preserve">Up  Gradation of existing volumetric belt type coal feeders to gravimetric rotary weigh coal feeder of U-5 &amp; 6 at CSTPS </v>
      </c>
      <c r="C1774" s="29">
        <f t="shared" si="252"/>
        <v>0</v>
      </c>
      <c r="D1774" s="69" t="str">
        <f t="shared" si="252"/>
        <v>-</v>
      </c>
      <c r="E1774" s="28">
        <f t="shared" si="252"/>
        <v>85.679999999999993</v>
      </c>
      <c r="F1774" s="95">
        <f t="shared" si="246"/>
        <v>0</v>
      </c>
      <c r="G1774" s="95">
        <f t="shared" si="247"/>
        <v>0</v>
      </c>
      <c r="H1774" s="95">
        <f t="shared" si="248"/>
        <v>0</v>
      </c>
      <c r="I1774" s="94">
        <f>'F4.2'!W431</f>
        <v>0</v>
      </c>
      <c r="J1774" s="94">
        <f>'F4.2'!AQ431</f>
        <v>0</v>
      </c>
      <c r="K1774" s="95"/>
      <c r="L1774" s="95"/>
      <c r="M1774" s="128">
        <f t="shared" si="249"/>
        <v>0</v>
      </c>
      <c r="N1774" s="95">
        <f t="shared" si="250"/>
        <v>0</v>
      </c>
    </row>
    <row r="1775" spans="1:14" ht="63" hidden="1" outlineLevel="1" x14ac:dyDescent="0.25">
      <c r="A1775" s="25">
        <f t="shared" si="252"/>
        <v>2</v>
      </c>
      <c r="B1775" s="26" t="str">
        <f t="shared" si="252"/>
        <v>DPR for the Work of Modification of existing coal bunker and commissioning of bunker chute assembly with vibrating motor to avoid bunker mouth coal choke up for Unit 5 &amp;6 at CSTPS, Chandrapur.</v>
      </c>
      <c r="C1775" s="29">
        <f t="shared" si="252"/>
        <v>0</v>
      </c>
      <c r="D1775" s="69" t="str">
        <f t="shared" si="252"/>
        <v>-</v>
      </c>
      <c r="E1775" s="28">
        <f t="shared" si="252"/>
        <v>32.28</v>
      </c>
      <c r="F1775" s="95">
        <f t="shared" si="246"/>
        <v>0</v>
      </c>
      <c r="G1775" s="95">
        <f t="shared" si="247"/>
        <v>0</v>
      </c>
      <c r="H1775" s="95">
        <f t="shared" si="248"/>
        <v>0</v>
      </c>
      <c r="I1775" s="94">
        <f>'F4.2'!W432</f>
        <v>0</v>
      </c>
      <c r="J1775" s="94">
        <f>'F4.2'!AQ432</f>
        <v>0</v>
      </c>
      <c r="K1775" s="95"/>
      <c r="L1775" s="95"/>
      <c r="M1775" s="128">
        <f t="shared" si="249"/>
        <v>0</v>
      </c>
      <c r="N1775" s="95">
        <f t="shared" si="250"/>
        <v>0</v>
      </c>
    </row>
    <row r="1776" spans="1:14" ht="63" hidden="1" outlineLevel="1" x14ac:dyDescent="0.25">
      <c r="A1776" s="169">
        <f t="shared" si="252"/>
        <v>0</v>
      </c>
      <c r="B1776" s="169" t="str">
        <f t="shared" si="252"/>
        <v>DPR for the Work of Modification of existing coal bunker and commissioning of bunker chute assembly with vibrating motor to avoid bunker mouth coal choke up for Unit 5 &amp;6 at CSTPS, Chandrapur.</v>
      </c>
      <c r="C1776" s="29">
        <f t="shared" si="252"/>
        <v>0</v>
      </c>
      <c r="D1776" s="69" t="str">
        <f t="shared" si="252"/>
        <v>-</v>
      </c>
      <c r="E1776" s="28">
        <f t="shared" si="252"/>
        <v>32.28</v>
      </c>
      <c r="F1776" s="95">
        <f t="shared" si="246"/>
        <v>0</v>
      </c>
      <c r="G1776" s="95">
        <f t="shared" si="247"/>
        <v>0</v>
      </c>
      <c r="H1776" s="95">
        <f t="shared" si="248"/>
        <v>0</v>
      </c>
      <c r="I1776" s="94">
        <f>'F4.2'!W433</f>
        <v>0</v>
      </c>
      <c r="J1776" s="94">
        <f>'F4.2'!AQ433</f>
        <v>0</v>
      </c>
      <c r="K1776" s="95"/>
      <c r="L1776" s="95"/>
      <c r="M1776" s="128">
        <f t="shared" si="249"/>
        <v>0</v>
      </c>
      <c r="N1776" s="95">
        <f t="shared" si="250"/>
        <v>0</v>
      </c>
    </row>
    <row r="1777" spans="1:14" ht="31.5" hidden="1" outlineLevel="1" x14ac:dyDescent="0.25">
      <c r="A1777" s="25">
        <f t="shared" si="252"/>
        <v>3</v>
      </c>
      <c r="B1777" s="26" t="str">
        <f t="shared" si="252"/>
        <v>DPR for  Supply &amp; Replacment of Boiler Thermal Insulation Unit 5 &amp;6, 7 at CSTPS, Chandrapur.</v>
      </c>
      <c r="C1777" s="29">
        <f t="shared" si="252"/>
        <v>0</v>
      </c>
      <c r="D1777" s="69" t="str">
        <f t="shared" si="252"/>
        <v>-</v>
      </c>
      <c r="E1777" s="28">
        <f t="shared" si="252"/>
        <v>30</v>
      </c>
      <c r="F1777" s="95">
        <f t="shared" si="246"/>
        <v>0</v>
      </c>
      <c r="G1777" s="95">
        <f t="shared" si="247"/>
        <v>0</v>
      </c>
      <c r="H1777" s="95">
        <f t="shared" si="248"/>
        <v>0</v>
      </c>
      <c r="I1777" s="94">
        <f>'F4.2'!W434</f>
        <v>0</v>
      </c>
      <c r="J1777" s="94">
        <f>'F4.2'!AQ434</f>
        <v>0</v>
      </c>
      <c r="K1777" s="95"/>
      <c r="L1777" s="95"/>
      <c r="M1777" s="128">
        <f t="shared" si="249"/>
        <v>0</v>
      </c>
      <c r="N1777" s="95">
        <f t="shared" si="250"/>
        <v>0</v>
      </c>
    </row>
    <row r="1778" spans="1:14" ht="31.5" hidden="1" outlineLevel="1" x14ac:dyDescent="0.25">
      <c r="A1778" s="169">
        <f t="shared" si="252"/>
        <v>0</v>
      </c>
      <c r="B1778" s="169" t="str">
        <f t="shared" si="252"/>
        <v>DPR for  Supply &amp; Replacment of Boiler Thermal Insulation Unit 5 &amp;6, 7 at CSTPS, Chandrapur.</v>
      </c>
      <c r="C1778" s="29">
        <f t="shared" si="252"/>
        <v>0</v>
      </c>
      <c r="D1778" s="69" t="str">
        <f t="shared" si="252"/>
        <v>-</v>
      </c>
      <c r="E1778" s="28">
        <f t="shared" si="252"/>
        <v>30</v>
      </c>
      <c r="F1778" s="95">
        <f t="shared" si="246"/>
        <v>0</v>
      </c>
      <c r="G1778" s="95">
        <f t="shared" si="247"/>
        <v>0</v>
      </c>
      <c r="H1778" s="95">
        <f t="shared" si="248"/>
        <v>0</v>
      </c>
      <c r="I1778" s="94">
        <f>'F4.2'!W435</f>
        <v>0</v>
      </c>
      <c r="J1778" s="94">
        <f>'F4.2'!AQ435</f>
        <v>0</v>
      </c>
      <c r="K1778" s="95"/>
      <c r="L1778" s="95"/>
      <c r="M1778" s="128">
        <f t="shared" si="249"/>
        <v>0</v>
      </c>
      <c r="N1778" s="95">
        <f t="shared" si="250"/>
        <v>0</v>
      </c>
    </row>
    <row r="1779" spans="1:14" ht="78.75" hidden="1" outlineLevel="1" x14ac:dyDescent="0.25">
      <c r="A1779" s="25">
        <f t="shared" si="252"/>
        <v>4</v>
      </c>
      <c r="B1779" s="26" t="str">
        <f t="shared" si="252"/>
        <v>Detailed Project Report for Manufacturing, supply and application of wear resistance liners for Coal Mill XRP-1043 and Procurement of Complete Gear box for Coal Mill XRP-1043, ID Fan impeller and sub assembly for Unit 5 &amp; 6 At CSTPS, Chandrapur.</v>
      </c>
      <c r="C1779" s="29">
        <f t="shared" si="252"/>
        <v>0</v>
      </c>
      <c r="D1779" s="69" t="str">
        <f t="shared" si="252"/>
        <v>-</v>
      </c>
      <c r="E1779" s="28">
        <f t="shared" si="252"/>
        <v>25</v>
      </c>
      <c r="F1779" s="95">
        <f t="shared" si="246"/>
        <v>0</v>
      </c>
      <c r="G1779" s="95">
        <f t="shared" si="247"/>
        <v>0</v>
      </c>
      <c r="H1779" s="95">
        <f t="shared" si="248"/>
        <v>0</v>
      </c>
      <c r="I1779" s="94">
        <f>'F4.2'!W436</f>
        <v>0</v>
      </c>
      <c r="J1779" s="94">
        <f>'F4.2'!AQ436</f>
        <v>0</v>
      </c>
      <c r="K1779" s="95"/>
      <c r="L1779" s="95"/>
      <c r="M1779" s="128">
        <f t="shared" si="249"/>
        <v>0</v>
      </c>
      <c r="N1779" s="95">
        <f t="shared" si="250"/>
        <v>0</v>
      </c>
    </row>
    <row r="1780" spans="1:14" ht="78.75" hidden="1" outlineLevel="1" x14ac:dyDescent="0.25">
      <c r="A1780" s="169">
        <f t="shared" si="252"/>
        <v>0</v>
      </c>
      <c r="B1780" s="169" t="str">
        <f t="shared" si="252"/>
        <v>Detailed Project Report for Manufacturing, supply and application of wear resistance liners for Coal Mill XRP-1043 and Procurement of Complete Gear box for Coal Mill XRP-1043, ID Fan impeller and sub assembly for Unit 5 &amp; 6 At CSTPS, Chandrapur.</v>
      </c>
      <c r="C1780" s="29">
        <f t="shared" si="252"/>
        <v>0</v>
      </c>
      <c r="D1780" s="69" t="str">
        <f t="shared" si="252"/>
        <v>-</v>
      </c>
      <c r="E1780" s="28">
        <f t="shared" si="252"/>
        <v>25</v>
      </c>
      <c r="F1780" s="95">
        <f t="shared" si="246"/>
        <v>0</v>
      </c>
      <c r="G1780" s="95">
        <f t="shared" si="247"/>
        <v>0</v>
      </c>
      <c r="H1780" s="95">
        <f t="shared" si="248"/>
        <v>0</v>
      </c>
      <c r="I1780" s="94">
        <f>'F4.2'!W437</f>
        <v>0</v>
      </c>
      <c r="J1780" s="94">
        <f>'F4.2'!AQ437</f>
        <v>0</v>
      </c>
      <c r="K1780" s="95"/>
      <c r="L1780" s="95"/>
      <c r="M1780" s="128">
        <f t="shared" si="249"/>
        <v>0</v>
      </c>
      <c r="N1780" s="95">
        <f t="shared" si="250"/>
        <v>0</v>
      </c>
    </row>
    <row r="1781" spans="1:14" ht="31.5" hidden="1" outlineLevel="1" x14ac:dyDescent="0.25">
      <c r="A1781" s="25">
        <f t="shared" si="252"/>
        <v>5</v>
      </c>
      <c r="B1781" s="26" t="str">
        <f t="shared" si="252"/>
        <v>DPR for Modification and Restoration of Eco. outlet to ESP inlet duct of Unit -6 (500MW) CSTPS, Chandrapur .</v>
      </c>
      <c r="C1781" s="29">
        <f t="shared" si="252"/>
        <v>0</v>
      </c>
      <c r="D1781" s="69" t="str">
        <f t="shared" si="252"/>
        <v>-</v>
      </c>
      <c r="E1781" s="28">
        <f t="shared" si="252"/>
        <v>25</v>
      </c>
      <c r="F1781" s="95">
        <f t="shared" si="246"/>
        <v>0</v>
      </c>
      <c r="G1781" s="95">
        <f t="shared" si="247"/>
        <v>0</v>
      </c>
      <c r="H1781" s="95">
        <f t="shared" si="248"/>
        <v>0</v>
      </c>
      <c r="I1781" s="94">
        <f>'F4.2'!W438</f>
        <v>0</v>
      </c>
      <c r="J1781" s="94">
        <f>'F4.2'!AQ438</f>
        <v>0</v>
      </c>
      <c r="K1781" s="95"/>
      <c r="L1781" s="95"/>
      <c r="M1781" s="128">
        <f t="shared" si="249"/>
        <v>0</v>
      </c>
      <c r="N1781" s="95">
        <f t="shared" si="250"/>
        <v>0</v>
      </c>
    </row>
    <row r="1782" spans="1:14" ht="31.5" hidden="1" outlineLevel="1" x14ac:dyDescent="0.25">
      <c r="A1782" s="169">
        <f t="shared" ref="A1782:E1797" si="253">A1112</f>
        <v>0</v>
      </c>
      <c r="B1782" s="169" t="str">
        <f t="shared" si="253"/>
        <v>DPR for Modification and Restoration of Eco. outlet to ESP inlet duct of Unit -6 (500MW) CSTPS, Chandrapur .</v>
      </c>
      <c r="C1782" s="29">
        <f t="shared" si="253"/>
        <v>0</v>
      </c>
      <c r="D1782" s="69" t="str">
        <f t="shared" si="253"/>
        <v>-</v>
      </c>
      <c r="E1782" s="28">
        <f t="shared" si="253"/>
        <v>25</v>
      </c>
      <c r="F1782" s="95">
        <f t="shared" si="246"/>
        <v>0</v>
      </c>
      <c r="G1782" s="95">
        <f t="shared" si="247"/>
        <v>0</v>
      </c>
      <c r="H1782" s="95">
        <f t="shared" si="248"/>
        <v>0</v>
      </c>
      <c r="I1782" s="94">
        <f>'F4.2'!W439</f>
        <v>0</v>
      </c>
      <c r="J1782" s="94">
        <f>'F4.2'!AQ439</f>
        <v>0</v>
      </c>
      <c r="K1782" s="95"/>
      <c r="L1782" s="95"/>
      <c r="M1782" s="128">
        <f t="shared" si="249"/>
        <v>0</v>
      </c>
      <c r="N1782" s="95">
        <f t="shared" si="250"/>
        <v>0</v>
      </c>
    </row>
    <row r="1783" spans="1:14" ht="110.25" hidden="1" outlineLevel="1" x14ac:dyDescent="0.25">
      <c r="A1783" s="25">
        <f t="shared" si="253"/>
        <v>6</v>
      </c>
      <c r="B1783" s="26" t="str">
        <f t="shared" si="253"/>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783" s="29">
        <f t="shared" si="253"/>
        <v>0</v>
      </c>
      <c r="D1783" s="69" t="str">
        <f t="shared" si="253"/>
        <v>-</v>
      </c>
      <c r="E1783" s="28">
        <f t="shared" si="253"/>
        <v>40</v>
      </c>
      <c r="F1783" s="95">
        <f t="shared" si="246"/>
        <v>0</v>
      </c>
      <c r="G1783" s="95">
        <f t="shared" si="247"/>
        <v>0</v>
      </c>
      <c r="H1783" s="95">
        <f t="shared" si="248"/>
        <v>0</v>
      </c>
      <c r="I1783" s="94">
        <f>'F4.2'!W440</f>
        <v>0</v>
      </c>
      <c r="J1783" s="94">
        <f>'F4.2'!AQ440</f>
        <v>0</v>
      </c>
      <c r="K1783" s="95"/>
      <c r="L1783" s="95"/>
      <c r="M1783" s="128">
        <f t="shared" si="249"/>
        <v>0</v>
      </c>
      <c r="N1783" s="95">
        <f t="shared" si="250"/>
        <v>0</v>
      </c>
    </row>
    <row r="1784" spans="1:14" ht="110.25" hidden="1" outlineLevel="1" x14ac:dyDescent="0.25">
      <c r="A1784" s="169">
        <f t="shared" si="253"/>
        <v>0</v>
      </c>
      <c r="B1784" s="169" t="str">
        <f t="shared" si="253"/>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1784" s="29">
        <f t="shared" si="253"/>
        <v>0</v>
      </c>
      <c r="D1784" s="69" t="str">
        <f t="shared" si="253"/>
        <v>-</v>
      </c>
      <c r="E1784" s="28">
        <f t="shared" si="253"/>
        <v>40</v>
      </c>
      <c r="F1784" s="95">
        <f t="shared" si="246"/>
        <v>0</v>
      </c>
      <c r="G1784" s="95">
        <f t="shared" si="247"/>
        <v>0</v>
      </c>
      <c r="H1784" s="95">
        <f t="shared" si="248"/>
        <v>0</v>
      </c>
      <c r="I1784" s="94">
        <f>'F4.2'!W441</f>
        <v>0</v>
      </c>
      <c r="J1784" s="94">
        <f>'F4.2'!AQ441</f>
        <v>0</v>
      </c>
      <c r="K1784" s="95"/>
      <c r="L1784" s="95"/>
      <c r="M1784" s="128">
        <f t="shared" si="249"/>
        <v>0</v>
      </c>
      <c r="N1784" s="95">
        <f t="shared" si="250"/>
        <v>0</v>
      </c>
    </row>
    <row r="1785" spans="1:14" ht="47.25" hidden="1" outlineLevel="1" x14ac:dyDescent="0.25">
      <c r="A1785" s="25">
        <f t="shared" si="253"/>
        <v>7</v>
      </c>
      <c r="B1785" s="26" t="str">
        <f t="shared" si="253"/>
        <v>DPR for Supply &amp; Replacement of Divisional Panels in Boiler Unit 5,6 &amp; 7 and Economizer upper coil assembly in Unit 5 &amp; 6 CSTPS, Chandrapur.</v>
      </c>
      <c r="C1785" s="29">
        <f t="shared" si="253"/>
        <v>0</v>
      </c>
      <c r="D1785" s="69" t="str">
        <f t="shared" si="253"/>
        <v>-</v>
      </c>
      <c r="E1785" s="28">
        <f t="shared" si="253"/>
        <v>40</v>
      </c>
      <c r="F1785" s="95">
        <f t="shared" si="246"/>
        <v>0</v>
      </c>
      <c r="G1785" s="95">
        <f t="shared" si="247"/>
        <v>0</v>
      </c>
      <c r="H1785" s="95">
        <f t="shared" si="248"/>
        <v>0</v>
      </c>
      <c r="I1785" s="94">
        <f>'F4.2'!W442</f>
        <v>0</v>
      </c>
      <c r="J1785" s="94">
        <f>'F4.2'!AQ442</f>
        <v>0</v>
      </c>
      <c r="K1785" s="95"/>
      <c r="L1785" s="95"/>
      <c r="M1785" s="128">
        <f t="shared" si="249"/>
        <v>0</v>
      </c>
      <c r="N1785" s="95">
        <f t="shared" si="250"/>
        <v>0</v>
      </c>
    </row>
    <row r="1786" spans="1:14" ht="47.25" hidden="1" outlineLevel="1" x14ac:dyDescent="0.25">
      <c r="A1786" s="169">
        <f t="shared" si="253"/>
        <v>0</v>
      </c>
      <c r="B1786" s="169" t="str">
        <f t="shared" si="253"/>
        <v>DPR for Supply &amp; Replacement of Divisional Panels in Boiler Unit 5,6 &amp; 7 and Economizer upper coil assembly in Unit 5 &amp; 6 CSTPS, Chandrapur.</v>
      </c>
      <c r="C1786" s="29">
        <f t="shared" si="253"/>
        <v>0</v>
      </c>
      <c r="D1786" s="69" t="str">
        <f t="shared" si="253"/>
        <v>-</v>
      </c>
      <c r="E1786" s="28">
        <f t="shared" si="253"/>
        <v>40</v>
      </c>
      <c r="F1786" s="95">
        <f t="shared" si="246"/>
        <v>0</v>
      </c>
      <c r="G1786" s="95">
        <f t="shared" si="247"/>
        <v>0</v>
      </c>
      <c r="H1786" s="95">
        <f t="shared" si="248"/>
        <v>0</v>
      </c>
      <c r="I1786" s="94">
        <f>'F4.2'!W443</f>
        <v>0</v>
      </c>
      <c r="J1786" s="94">
        <f>'F4.2'!AQ443</f>
        <v>0</v>
      </c>
      <c r="K1786" s="95"/>
      <c r="L1786" s="95"/>
      <c r="M1786" s="128">
        <f t="shared" si="249"/>
        <v>0</v>
      </c>
      <c r="N1786" s="95">
        <f t="shared" si="250"/>
        <v>0</v>
      </c>
    </row>
    <row r="1787" spans="1:14" ht="63" hidden="1" outlineLevel="1" x14ac:dyDescent="0.25">
      <c r="A1787" s="25">
        <f t="shared" si="253"/>
        <v>8</v>
      </c>
      <c r="B1787" s="26" t="str">
        <f t="shared" si="253"/>
        <v>DPR for the Supply &amp; Replacement of Platen Superheater, Front Reheater in Unit-7 and Economizer middle &amp; Economizer lower coil assembly in Unit 5 &amp; 6 CSTPS, Chandrapur.</v>
      </c>
      <c r="C1787" s="29">
        <f t="shared" si="253"/>
        <v>0</v>
      </c>
      <c r="D1787" s="69" t="str">
        <f t="shared" si="253"/>
        <v>-</v>
      </c>
      <c r="E1787" s="28">
        <f t="shared" si="253"/>
        <v>52</v>
      </c>
      <c r="F1787" s="95">
        <f t="shared" si="246"/>
        <v>0</v>
      </c>
      <c r="G1787" s="95">
        <f t="shared" si="247"/>
        <v>0</v>
      </c>
      <c r="H1787" s="95">
        <f t="shared" si="248"/>
        <v>0</v>
      </c>
      <c r="I1787" s="94">
        <f>'F4.2'!W444</f>
        <v>0</v>
      </c>
      <c r="J1787" s="94">
        <f>'F4.2'!AQ444</f>
        <v>0</v>
      </c>
      <c r="K1787" s="95"/>
      <c r="L1787" s="95"/>
      <c r="M1787" s="128">
        <f t="shared" si="249"/>
        <v>0</v>
      </c>
      <c r="N1787" s="95">
        <f t="shared" si="250"/>
        <v>0</v>
      </c>
    </row>
    <row r="1788" spans="1:14" ht="63" hidden="1" outlineLevel="1" x14ac:dyDescent="0.25">
      <c r="A1788" s="169">
        <f t="shared" si="253"/>
        <v>0</v>
      </c>
      <c r="B1788" s="169" t="str">
        <f t="shared" si="253"/>
        <v>DPR for the Supply &amp; Replacement of Platen Superheater, Front Reheater in Unit-7 and Economizer middle &amp; Economizer lower coil assembly in Unit 5 &amp; 6 CSTPS, Chandrapur.</v>
      </c>
      <c r="C1788" s="29">
        <f t="shared" si="253"/>
        <v>0</v>
      </c>
      <c r="D1788" s="69" t="str">
        <f t="shared" si="253"/>
        <v>-</v>
      </c>
      <c r="E1788" s="28">
        <f t="shared" si="253"/>
        <v>52</v>
      </c>
      <c r="F1788" s="95">
        <f t="shared" si="246"/>
        <v>0</v>
      </c>
      <c r="G1788" s="95">
        <f t="shared" si="247"/>
        <v>0</v>
      </c>
      <c r="H1788" s="95">
        <f t="shared" si="248"/>
        <v>0</v>
      </c>
      <c r="I1788" s="94">
        <f>'F4.2'!W445</f>
        <v>0</v>
      </c>
      <c r="J1788" s="94">
        <f>'F4.2'!AQ445</f>
        <v>0</v>
      </c>
      <c r="K1788" s="95"/>
      <c r="L1788" s="95"/>
      <c r="M1788" s="128">
        <f t="shared" si="249"/>
        <v>0</v>
      </c>
      <c r="N1788" s="95">
        <f t="shared" si="250"/>
        <v>0</v>
      </c>
    </row>
    <row r="1789" spans="1:14" ht="47.25" hidden="1" outlineLevel="1" x14ac:dyDescent="0.25">
      <c r="A1789" s="25">
        <f t="shared" si="253"/>
        <v>9</v>
      </c>
      <c r="B1789" s="26" t="str">
        <f t="shared" si="253"/>
        <v>DPR for the Supply &amp; Replacement of Front &amp; Rear Reheater coil assemblies and LTSH terminal tube assembly in Boiler Unit 5 &amp; 6</v>
      </c>
      <c r="C1789" s="29">
        <f t="shared" si="253"/>
        <v>0</v>
      </c>
      <c r="D1789" s="69" t="str">
        <f t="shared" si="253"/>
        <v>-</v>
      </c>
      <c r="E1789" s="28">
        <f t="shared" si="253"/>
        <v>30</v>
      </c>
      <c r="F1789" s="95">
        <f t="shared" si="246"/>
        <v>0</v>
      </c>
      <c r="G1789" s="95">
        <f t="shared" si="247"/>
        <v>0</v>
      </c>
      <c r="H1789" s="95">
        <f t="shared" si="248"/>
        <v>0</v>
      </c>
      <c r="I1789" s="94">
        <f>'F4.2'!W446</f>
        <v>0</v>
      </c>
      <c r="J1789" s="94">
        <f>'F4.2'!AQ446</f>
        <v>0</v>
      </c>
      <c r="K1789" s="95"/>
      <c r="L1789" s="95"/>
      <c r="M1789" s="128">
        <f t="shared" si="249"/>
        <v>0</v>
      </c>
      <c r="N1789" s="95">
        <f t="shared" si="250"/>
        <v>0</v>
      </c>
    </row>
    <row r="1790" spans="1:14" ht="47.25" hidden="1" outlineLevel="1" x14ac:dyDescent="0.25">
      <c r="A1790" s="169">
        <f t="shared" si="253"/>
        <v>0</v>
      </c>
      <c r="B1790" s="169" t="str">
        <f t="shared" si="253"/>
        <v xml:space="preserve">DPR for the Supply &amp; Replacement of Front &amp; Rear Reheater coil assemblies and LTSH terminal tube assembly in Boiler Unit 5 &amp; 6 . </v>
      </c>
      <c r="C1790" s="29">
        <f t="shared" si="253"/>
        <v>0</v>
      </c>
      <c r="D1790" s="69" t="str">
        <f t="shared" si="253"/>
        <v>-</v>
      </c>
      <c r="E1790" s="28">
        <f t="shared" si="253"/>
        <v>30</v>
      </c>
      <c r="F1790" s="95">
        <f t="shared" si="246"/>
        <v>0</v>
      </c>
      <c r="G1790" s="95">
        <f t="shared" si="247"/>
        <v>0</v>
      </c>
      <c r="H1790" s="95">
        <f t="shared" si="248"/>
        <v>0</v>
      </c>
      <c r="I1790" s="94">
        <f>'F4.2'!W447</f>
        <v>0</v>
      </c>
      <c r="J1790" s="94">
        <f>'F4.2'!AQ447</f>
        <v>0</v>
      </c>
      <c r="K1790" s="95"/>
      <c r="L1790" s="95"/>
      <c r="M1790" s="128">
        <f t="shared" si="249"/>
        <v>0</v>
      </c>
      <c r="N1790" s="95">
        <f t="shared" si="250"/>
        <v>0</v>
      </c>
    </row>
    <row r="1791" spans="1:14" ht="47.25" hidden="1" outlineLevel="1" x14ac:dyDescent="0.25">
      <c r="A1791" s="25">
        <f t="shared" si="253"/>
        <v>10</v>
      </c>
      <c r="B1791" s="26" t="str">
        <f t="shared" si="253"/>
        <v>DPR For Coal Mill Performance Improvement and Life Enhancement of BHEL Make XRP-1043 Coal Mills in Unit 5 &amp; 6 At CSTPS, Chandrapur.</v>
      </c>
      <c r="C1791" s="29">
        <f t="shared" si="253"/>
        <v>0</v>
      </c>
      <c r="D1791" s="69" t="str">
        <f t="shared" si="253"/>
        <v>-</v>
      </c>
      <c r="E1791" s="28">
        <f t="shared" si="253"/>
        <v>52.62</v>
      </c>
      <c r="F1791" s="95">
        <f t="shared" si="246"/>
        <v>0</v>
      </c>
      <c r="G1791" s="95">
        <f t="shared" si="247"/>
        <v>0</v>
      </c>
      <c r="H1791" s="95">
        <f t="shared" si="248"/>
        <v>0</v>
      </c>
      <c r="I1791" s="94">
        <f>'F4.2'!W448</f>
        <v>0</v>
      </c>
      <c r="J1791" s="94">
        <f>'F4.2'!AQ448</f>
        <v>0</v>
      </c>
      <c r="K1791" s="95"/>
      <c r="L1791" s="95"/>
      <c r="M1791" s="128">
        <f t="shared" si="249"/>
        <v>0</v>
      </c>
      <c r="N1791" s="95">
        <f t="shared" si="250"/>
        <v>0</v>
      </c>
    </row>
    <row r="1792" spans="1:14" ht="47.25" hidden="1" outlineLevel="1" x14ac:dyDescent="0.25">
      <c r="A1792" s="169">
        <f t="shared" si="253"/>
        <v>0</v>
      </c>
      <c r="B1792" s="169" t="str">
        <f t="shared" si="253"/>
        <v>DPR For Coal Mill Performance Improvement and Life Enhancement of BHEL Make XRP-1043 Coal Mills in Unit 5 &amp; 6 At CSTPS, Chandrapur.</v>
      </c>
      <c r="C1792" s="29">
        <f t="shared" si="253"/>
        <v>0</v>
      </c>
      <c r="D1792" s="69" t="str">
        <f t="shared" si="253"/>
        <v>-</v>
      </c>
      <c r="E1792" s="28">
        <f t="shared" si="253"/>
        <v>52.62</v>
      </c>
      <c r="F1792" s="95">
        <f t="shared" si="246"/>
        <v>0</v>
      </c>
      <c r="G1792" s="95">
        <f t="shared" si="247"/>
        <v>0</v>
      </c>
      <c r="H1792" s="95">
        <f t="shared" si="248"/>
        <v>0</v>
      </c>
      <c r="I1792" s="94">
        <f>'F4.2'!W449</f>
        <v>0</v>
      </c>
      <c r="J1792" s="94">
        <f>'F4.2'!AQ449</f>
        <v>0</v>
      </c>
      <c r="K1792" s="95"/>
      <c r="L1792" s="95"/>
      <c r="M1792" s="128">
        <f t="shared" si="249"/>
        <v>0</v>
      </c>
      <c r="N1792" s="95">
        <f t="shared" si="250"/>
        <v>0</v>
      </c>
    </row>
    <row r="1793" spans="1:14" ht="15.75" hidden="1" outlineLevel="1" x14ac:dyDescent="0.25">
      <c r="A1793" s="227">
        <f t="shared" si="253"/>
        <v>0</v>
      </c>
      <c r="B1793" s="227" t="str">
        <f t="shared" si="253"/>
        <v>Turbine Maintenance-II</v>
      </c>
      <c r="C1793" s="29">
        <f t="shared" si="253"/>
        <v>0</v>
      </c>
      <c r="D1793" s="69" t="str">
        <f t="shared" si="253"/>
        <v>-</v>
      </c>
      <c r="E1793" s="28">
        <f t="shared" si="253"/>
        <v>0</v>
      </c>
      <c r="F1793" s="95">
        <f t="shared" si="246"/>
        <v>0</v>
      </c>
      <c r="G1793" s="95">
        <f t="shared" si="247"/>
        <v>0</v>
      </c>
      <c r="H1793" s="95">
        <f t="shared" si="248"/>
        <v>0</v>
      </c>
      <c r="I1793" s="94">
        <f>'F4.2'!W450</f>
        <v>0</v>
      </c>
      <c r="J1793" s="94">
        <f>'F4.2'!AQ450</f>
        <v>0</v>
      </c>
      <c r="K1793" s="95"/>
      <c r="L1793" s="95"/>
      <c r="M1793" s="128">
        <f t="shared" si="249"/>
        <v>0</v>
      </c>
      <c r="N1793" s="95">
        <f t="shared" si="250"/>
        <v>0</v>
      </c>
    </row>
    <row r="1794" spans="1:14" ht="63" hidden="1" outlineLevel="1" x14ac:dyDescent="0.25">
      <c r="A1794" s="25">
        <f t="shared" si="253"/>
        <v>1</v>
      </c>
      <c r="B1794" s="26" t="str">
        <f t="shared" si="253"/>
        <v>Post facto DPR for "Urgent restoration and Life Enhancement of Unit#5 500 MW BHEL make Turbo Generator for prolonged efficient operation at Stage-III CSTPS Chandrapur"</v>
      </c>
      <c r="C1794" s="184">
        <f t="shared" si="253"/>
        <v>0</v>
      </c>
      <c r="D1794" s="69" t="str">
        <f t="shared" si="253"/>
        <v>-</v>
      </c>
      <c r="E1794" s="28">
        <f t="shared" si="253"/>
        <v>25.42</v>
      </c>
      <c r="F1794" s="95">
        <f t="shared" si="246"/>
        <v>0</v>
      </c>
      <c r="G1794" s="95">
        <f t="shared" si="247"/>
        <v>0</v>
      </c>
      <c r="H1794" s="95">
        <f t="shared" si="248"/>
        <v>0</v>
      </c>
      <c r="I1794" s="94">
        <f>'F4.2'!W451</f>
        <v>0</v>
      </c>
      <c r="J1794" s="94">
        <f>'F4.2'!AQ451</f>
        <v>0</v>
      </c>
      <c r="K1794" s="95"/>
      <c r="L1794" s="95"/>
      <c r="M1794" s="128">
        <f t="shared" si="249"/>
        <v>0</v>
      </c>
      <c r="N1794" s="95">
        <f t="shared" si="250"/>
        <v>0</v>
      </c>
    </row>
    <row r="1795" spans="1:14" ht="47.25" hidden="1" outlineLevel="1" x14ac:dyDescent="0.25">
      <c r="A1795" s="169">
        <f t="shared" si="253"/>
        <v>0</v>
      </c>
      <c r="B1795" s="169" t="str">
        <f t="shared" si="253"/>
        <v>Post facto DPR for "Urgent restoration and Life Enhancement of Unit#5 500 MW BHEL make Turbo Generator for prolonged efficient operation at Stage-III CSTPS Chandrapur"</v>
      </c>
      <c r="C1795" s="184">
        <f t="shared" si="253"/>
        <v>0</v>
      </c>
      <c r="D1795" s="69" t="str">
        <f t="shared" si="253"/>
        <v>-</v>
      </c>
      <c r="E1795" s="28">
        <f t="shared" si="253"/>
        <v>25.42</v>
      </c>
      <c r="F1795" s="95">
        <f t="shared" si="246"/>
        <v>0</v>
      </c>
      <c r="G1795" s="95">
        <f t="shared" si="247"/>
        <v>0</v>
      </c>
      <c r="H1795" s="95">
        <f t="shared" si="248"/>
        <v>0</v>
      </c>
      <c r="I1795" s="94">
        <f>'F4.2'!W452</f>
        <v>25.42</v>
      </c>
      <c r="J1795" s="94">
        <f>'F4.2'!AQ452</f>
        <v>25.42</v>
      </c>
      <c r="K1795" s="95"/>
      <c r="L1795" s="95"/>
      <c r="M1795" s="128">
        <f t="shared" si="249"/>
        <v>25.42</v>
      </c>
      <c r="N1795" s="95">
        <f t="shared" si="250"/>
        <v>0</v>
      </c>
    </row>
    <row r="1796" spans="1:14" ht="31.5" hidden="1" outlineLevel="1" x14ac:dyDescent="0.25">
      <c r="A1796" s="25">
        <f t="shared" si="253"/>
        <v>2</v>
      </c>
      <c r="B1796" s="26" t="str">
        <f t="shared" si="253"/>
        <v>Upgradation and modernization scheme for Air Washer system installed in U-5 &amp; 6, CSTPS, Chandrapur</v>
      </c>
      <c r="C1796" s="29">
        <f t="shared" si="253"/>
        <v>0</v>
      </c>
      <c r="D1796" s="69" t="str">
        <f t="shared" si="253"/>
        <v>-</v>
      </c>
      <c r="E1796" s="28">
        <f t="shared" si="253"/>
        <v>25</v>
      </c>
      <c r="F1796" s="95">
        <f t="shared" si="246"/>
        <v>0</v>
      </c>
      <c r="G1796" s="95">
        <f t="shared" si="247"/>
        <v>0</v>
      </c>
      <c r="H1796" s="95">
        <f t="shared" si="248"/>
        <v>0</v>
      </c>
      <c r="I1796" s="94">
        <f>'F4.2'!W453</f>
        <v>0</v>
      </c>
      <c r="J1796" s="94">
        <f>'F4.2'!AQ453</f>
        <v>0</v>
      </c>
      <c r="K1796" s="95"/>
      <c r="L1796" s="95"/>
      <c r="M1796" s="128">
        <f t="shared" si="249"/>
        <v>0</v>
      </c>
      <c r="N1796" s="95">
        <f t="shared" si="250"/>
        <v>0</v>
      </c>
    </row>
    <row r="1797" spans="1:14" ht="47.25" hidden="1" outlineLevel="1" x14ac:dyDescent="0.25">
      <c r="A1797" s="169">
        <f t="shared" si="253"/>
        <v>0</v>
      </c>
      <c r="B1797" s="169" t="str">
        <f t="shared" si="253"/>
        <v>Design, Supply, Installation, Testing &amp; commissioning of Energy Efficient Air Washer System for Unit -5 &amp; 6, 500MW, CSTPS, Chandrapur</v>
      </c>
      <c r="C1797" s="29">
        <f t="shared" si="253"/>
        <v>0</v>
      </c>
      <c r="D1797" s="69" t="str">
        <f t="shared" si="253"/>
        <v>-</v>
      </c>
      <c r="E1797" s="28">
        <f t="shared" si="253"/>
        <v>25</v>
      </c>
      <c r="F1797" s="95">
        <f t="shared" si="246"/>
        <v>0</v>
      </c>
      <c r="G1797" s="95">
        <f t="shared" si="247"/>
        <v>0</v>
      </c>
      <c r="H1797" s="95">
        <f t="shared" si="248"/>
        <v>0</v>
      </c>
      <c r="I1797" s="94">
        <f>'F4.2'!W454</f>
        <v>0</v>
      </c>
      <c r="J1797" s="94">
        <f>'F4.2'!AQ454</f>
        <v>0</v>
      </c>
      <c r="K1797" s="95"/>
      <c r="L1797" s="95"/>
      <c r="M1797" s="128">
        <f t="shared" si="249"/>
        <v>0</v>
      </c>
      <c r="N1797" s="95">
        <f t="shared" si="250"/>
        <v>0</v>
      </c>
    </row>
    <row r="1798" spans="1:14" ht="31.5" hidden="1" outlineLevel="1" x14ac:dyDescent="0.25">
      <c r="A1798" s="25">
        <f t="shared" ref="A1798:E1813" si="254">A1128</f>
        <v>3</v>
      </c>
      <c r="B1798" s="26" t="str">
        <f t="shared" si="254"/>
        <v>Schemes for Improvement in availability &amp; performance of feed system for U-5, 6 &amp; 7, CSTPS, Chandrapur</v>
      </c>
      <c r="C1798" s="29">
        <f t="shared" si="254"/>
        <v>0</v>
      </c>
      <c r="D1798" s="69" t="str">
        <f t="shared" si="254"/>
        <v>-</v>
      </c>
      <c r="E1798" s="28">
        <f t="shared" si="254"/>
        <v>44.25</v>
      </c>
      <c r="F1798" s="95">
        <f t="shared" ref="F1798:F1861" si="255">F1128+I1128</f>
        <v>0</v>
      </c>
      <c r="G1798" s="95">
        <f t="shared" ref="G1798:G1861" si="256">G1128+M1128</f>
        <v>0</v>
      </c>
      <c r="H1798" s="95">
        <f t="shared" si="248"/>
        <v>0</v>
      </c>
      <c r="I1798" s="94">
        <f>'F4.2'!W455</f>
        <v>0</v>
      </c>
      <c r="J1798" s="94">
        <f>'F4.2'!AQ455</f>
        <v>0</v>
      </c>
      <c r="K1798" s="95"/>
      <c r="L1798" s="95"/>
      <c r="M1798" s="128">
        <f t="shared" si="249"/>
        <v>0</v>
      </c>
      <c r="N1798" s="95">
        <f t="shared" si="250"/>
        <v>0</v>
      </c>
    </row>
    <row r="1799" spans="1:14" ht="31.5" hidden="1" outlineLevel="1" x14ac:dyDescent="0.25">
      <c r="A1799" s="169">
        <f t="shared" si="254"/>
        <v>0</v>
      </c>
      <c r="B1799" s="169" t="str">
        <f t="shared" si="254"/>
        <v>Procurement of BFP Booster Pump assembly for Unit-5, 6 &amp; 7 CSTPS Chandrapur</v>
      </c>
      <c r="C1799" s="29">
        <f t="shared" si="254"/>
        <v>0</v>
      </c>
      <c r="D1799" s="69" t="str">
        <f t="shared" si="254"/>
        <v>-</v>
      </c>
      <c r="E1799" s="28">
        <f t="shared" si="254"/>
        <v>7.2</v>
      </c>
      <c r="F1799" s="95">
        <f t="shared" si="255"/>
        <v>0</v>
      </c>
      <c r="G1799" s="95">
        <f t="shared" si="256"/>
        <v>0</v>
      </c>
      <c r="H1799" s="95">
        <f t="shared" si="248"/>
        <v>0</v>
      </c>
      <c r="I1799" s="94">
        <f>'F4.2'!W456</f>
        <v>0</v>
      </c>
      <c r="J1799" s="94">
        <f>'F4.2'!AQ456</f>
        <v>0</v>
      </c>
      <c r="K1799" s="95"/>
      <c r="L1799" s="95"/>
      <c r="M1799" s="128">
        <f t="shared" si="249"/>
        <v>0</v>
      </c>
      <c r="N1799" s="95">
        <f t="shared" si="250"/>
        <v>0</v>
      </c>
    </row>
    <row r="1800" spans="1:14" ht="31.5" hidden="1" outlineLevel="1" x14ac:dyDescent="0.25">
      <c r="A1800" s="169">
        <f t="shared" si="254"/>
        <v>0</v>
      </c>
      <c r="B1800" s="169" t="str">
        <f t="shared" si="254"/>
        <v>Procurement of Boiler Feed Pump catridge with CI sealing for Unit- 5 &amp; 6 CSTPS Chandrapur</v>
      </c>
      <c r="C1800" s="29">
        <f t="shared" si="254"/>
        <v>0</v>
      </c>
      <c r="D1800" s="69" t="str">
        <f t="shared" si="254"/>
        <v>-</v>
      </c>
      <c r="E1800" s="28">
        <f t="shared" si="254"/>
        <v>11.2</v>
      </c>
      <c r="F1800" s="95">
        <f t="shared" si="255"/>
        <v>0</v>
      </c>
      <c r="G1800" s="95">
        <f t="shared" si="256"/>
        <v>0</v>
      </c>
      <c r="H1800" s="95">
        <f t="shared" si="248"/>
        <v>0</v>
      </c>
      <c r="I1800" s="94">
        <f>'F4.2'!W457</f>
        <v>0</v>
      </c>
      <c r="J1800" s="94">
        <f>'F4.2'!AQ457</f>
        <v>0</v>
      </c>
      <c r="K1800" s="95"/>
      <c r="L1800" s="95"/>
      <c r="M1800" s="128">
        <f t="shared" si="249"/>
        <v>0</v>
      </c>
      <c r="N1800" s="95">
        <f t="shared" si="250"/>
        <v>0</v>
      </c>
    </row>
    <row r="1801" spans="1:14" ht="31.5" hidden="1" outlineLevel="1" x14ac:dyDescent="0.25">
      <c r="A1801" s="169">
        <f t="shared" si="254"/>
        <v>0</v>
      </c>
      <c r="B1801" s="169" t="str">
        <f t="shared" si="254"/>
        <v>Procurement of Modulating type Boiler Feed Pump Recirculation valve  assembly for 500 MW, U-5, 6 &amp; 7</v>
      </c>
      <c r="C1801" s="29">
        <f t="shared" si="254"/>
        <v>0</v>
      </c>
      <c r="D1801" s="69" t="str">
        <f t="shared" si="254"/>
        <v>-</v>
      </c>
      <c r="E1801" s="28">
        <f t="shared" si="254"/>
        <v>15.85</v>
      </c>
      <c r="F1801" s="95">
        <f t="shared" si="255"/>
        <v>0</v>
      </c>
      <c r="G1801" s="95">
        <f t="shared" si="256"/>
        <v>0</v>
      </c>
      <c r="H1801" s="95">
        <f t="shared" si="248"/>
        <v>0</v>
      </c>
      <c r="I1801" s="94">
        <f>'F4.2'!W458</f>
        <v>0</v>
      </c>
      <c r="J1801" s="94">
        <f>'F4.2'!AQ458</f>
        <v>0</v>
      </c>
      <c r="K1801" s="95"/>
      <c r="L1801" s="95"/>
      <c r="M1801" s="128">
        <f t="shared" si="249"/>
        <v>0</v>
      </c>
      <c r="N1801" s="95">
        <f t="shared" si="250"/>
        <v>0</v>
      </c>
    </row>
    <row r="1802" spans="1:14" ht="31.5" hidden="1" outlineLevel="1" x14ac:dyDescent="0.25">
      <c r="A1802" s="169">
        <f t="shared" si="254"/>
        <v>0</v>
      </c>
      <c r="B1802" s="169" t="str">
        <f t="shared" si="254"/>
        <v>Procurement of Fully bladed dynamically balanced Rotor (along with both side coupling hub) for TDBFP Turbine</v>
      </c>
      <c r="C1802" s="29">
        <f t="shared" si="254"/>
        <v>0</v>
      </c>
      <c r="D1802" s="69" t="str">
        <f t="shared" si="254"/>
        <v>-</v>
      </c>
      <c r="E1802" s="28">
        <f t="shared" si="254"/>
        <v>8.5</v>
      </c>
      <c r="F1802" s="95">
        <f t="shared" si="255"/>
        <v>0</v>
      </c>
      <c r="G1802" s="95">
        <f t="shared" si="256"/>
        <v>0</v>
      </c>
      <c r="H1802" s="95">
        <f t="shared" si="248"/>
        <v>0</v>
      </c>
      <c r="I1802" s="94">
        <f>'F4.2'!W459</f>
        <v>0</v>
      </c>
      <c r="J1802" s="94">
        <f>'F4.2'!AQ459</f>
        <v>0</v>
      </c>
      <c r="K1802" s="95"/>
      <c r="L1802" s="95"/>
      <c r="M1802" s="128">
        <f t="shared" si="249"/>
        <v>0</v>
      </c>
      <c r="N1802" s="95">
        <f t="shared" si="250"/>
        <v>0</v>
      </c>
    </row>
    <row r="1803" spans="1:14" ht="31.5" hidden="1" outlineLevel="1" x14ac:dyDescent="0.25">
      <c r="A1803" s="169">
        <f t="shared" si="254"/>
        <v>0</v>
      </c>
      <c r="B1803" s="169" t="str">
        <f t="shared" si="254"/>
        <v>Life enhancement and efficiency improvement of 500MW U-5 &amp; 6 TDBFP Lub System</v>
      </c>
      <c r="C1803" s="29">
        <f t="shared" si="254"/>
        <v>0</v>
      </c>
      <c r="D1803" s="69" t="str">
        <f t="shared" si="254"/>
        <v>-</v>
      </c>
      <c r="E1803" s="28">
        <f t="shared" si="254"/>
        <v>1.5</v>
      </c>
      <c r="F1803" s="95">
        <f t="shared" si="255"/>
        <v>0</v>
      </c>
      <c r="G1803" s="95">
        <f t="shared" si="256"/>
        <v>0</v>
      </c>
      <c r="H1803" s="95">
        <f t="shared" si="248"/>
        <v>0</v>
      </c>
      <c r="I1803" s="94">
        <f>'F4.2'!W460</f>
        <v>0</v>
      </c>
      <c r="J1803" s="94">
        <f>'F4.2'!AQ460</f>
        <v>0</v>
      </c>
      <c r="K1803" s="95"/>
      <c r="L1803" s="95"/>
      <c r="M1803" s="128">
        <f t="shared" si="249"/>
        <v>0</v>
      </c>
      <c r="N1803" s="95">
        <f t="shared" si="250"/>
        <v>0</v>
      </c>
    </row>
    <row r="1804" spans="1:14" ht="31.5" hidden="1" outlineLevel="1" x14ac:dyDescent="0.25">
      <c r="A1804" s="25">
        <f t="shared" si="254"/>
        <v>4</v>
      </c>
      <c r="B1804" s="26" t="str">
        <f t="shared" si="254"/>
        <v xml:space="preserve">Life enhancement and Reliability improvement schemes of 500MW Main Turbine Assests </v>
      </c>
      <c r="C1804" s="29">
        <f t="shared" si="254"/>
        <v>0</v>
      </c>
      <c r="D1804" s="69" t="str">
        <f t="shared" si="254"/>
        <v>-</v>
      </c>
      <c r="E1804" s="28">
        <f t="shared" si="254"/>
        <v>36.81</v>
      </c>
      <c r="F1804" s="95">
        <f t="shared" si="255"/>
        <v>0</v>
      </c>
      <c r="G1804" s="95">
        <f t="shared" si="256"/>
        <v>0</v>
      </c>
      <c r="H1804" s="95">
        <f t="shared" si="248"/>
        <v>0</v>
      </c>
      <c r="I1804" s="94">
        <f>'F4.2'!W461</f>
        <v>0</v>
      </c>
      <c r="J1804" s="94">
        <f>'F4.2'!AQ461</f>
        <v>0</v>
      </c>
      <c r="K1804" s="95"/>
      <c r="L1804" s="95"/>
      <c r="M1804" s="128">
        <f t="shared" si="249"/>
        <v>0</v>
      </c>
      <c r="N1804" s="95">
        <f t="shared" si="250"/>
        <v>0</v>
      </c>
    </row>
    <row r="1805" spans="1:14" ht="47.25" hidden="1" outlineLevel="1" x14ac:dyDescent="0.25">
      <c r="A1805" s="169">
        <f t="shared" si="254"/>
        <v>0</v>
      </c>
      <c r="B1805" s="169" t="str">
        <f t="shared" si="254"/>
        <v>Reliability improvement of Low pressure Turbine by maintaining one set of LP free standing blades as insurance spare</v>
      </c>
      <c r="C1805" s="29">
        <f t="shared" si="254"/>
        <v>0</v>
      </c>
      <c r="D1805" s="69" t="str">
        <f t="shared" si="254"/>
        <v>-</v>
      </c>
      <c r="E1805" s="28">
        <f t="shared" si="254"/>
        <v>24</v>
      </c>
      <c r="F1805" s="95">
        <f t="shared" si="255"/>
        <v>0</v>
      </c>
      <c r="G1805" s="95">
        <f t="shared" si="256"/>
        <v>0</v>
      </c>
      <c r="H1805" s="95">
        <f t="shared" si="248"/>
        <v>0</v>
      </c>
      <c r="I1805" s="94">
        <f>'F4.2'!W462</f>
        <v>0</v>
      </c>
      <c r="J1805" s="94">
        <f>'F4.2'!AQ462</f>
        <v>0</v>
      </c>
      <c r="K1805" s="95"/>
      <c r="L1805" s="95"/>
      <c r="M1805" s="128">
        <f t="shared" si="249"/>
        <v>0</v>
      </c>
      <c r="N1805" s="95">
        <f t="shared" si="250"/>
        <v>0</v>
      </c>
    </row>
    <row r="1806" spans="1:14" ht="31.5" hidden="1" outlineLevel="1" x14ac:dyDescent="0.25">
      <c r="A1806" s="169">
        <f t="shared" si="254"/>
        <v>0</v>
      </c>
      <c r="B1806" s="169" t="str">
        <f t="shared" si="254"/>
        <v>Performance and efficiency improvement of 500MW U-5 &amp; 6 High Pressure Turbine module</v>
      </c>
      <c r="C1806" s="29">
        <f t="shared" si="254"/>
        <v>0</v>
      </c>
      <c r="D1806" s="69" t="str">
        <f t="shared" si="254"/>
        <v>-</v>
      </c>
      <c r="E1806" s="28">
        <f t="shared" si="254"/>
        <v>9.81</v>
      </c>
      <c r="F1806" s="95">
        <f t="shared" si="255"/>
        <v>0</v>
      </c>
      <c r="G1806" s="95">
        <f t="shared" si="256"/>
        <v>0</v>
      </c>
      <c r="H1806" s="95">
        <f t="shared" si="248"/>
        <v>0</v>
      </c>
      <c r="I1806" s="94">
        <f>'F4.2'!W463</f>
        <v>0</v>
      </c>
      <c r="J1806" s="94">
        <f>'F4.2'!AQ463</f>
        <v>0</v>
      </c>
      <c r="K1806" s="95"/>
      <c r="L1806" s="95"/>
      <c r="M1806" s="128">
        <f t="shared" si="249"/>
        <v>0</v>
      </c>
      <c r="N1806" s="95">
        <f t="shared" si="250"/>
        <v>0</v>
      </c>
    </row>
    <row r="1807" spans="1:14" ht="31.5" hidden="1" outlineLevel="1" x14ac:dyDescent="0.25">
      <c r="A1807" s="169">
        <f t="shared" si="254"/>
        <v>0</v>
      </c>
      <c r="B1807" s="169" t="str">
        <f t="shared" si="254"/>
        <v xml:space="preserve"> Life enhancement and efficiency improvement of 500MW U-5 &amp; 6 Main TG Lub System</v>
      </c>
      <c r="C1807" s="29">
        <f t="shared" si="254"/>
        <v>0</v>
      </c>
      <c r="D1807" s="69" t="str">
        <f t="shared" si="254"/>
        <v>-</v>
      </c>
      <c r="E1807" s="28">
        <f t="shared" si="254"/>
        <v>3</v>
      </c>
      <c r="F1807" s="95">
        <f t="shared" si="255"/>
        <v>0</v>
      </c>
      <c r="G1807" s="95">
        <f t="shared" si="256"/>
        <v>0</v>
      </c>
      <c r="H1807" s="95">
        <f t="shared" si="248"/>
        <v>0</v>
      </c>
      <c r="I1807" s="94">
        <f>'F4.2'!W464</f>
        <v>0</v>
      </c>
      <c r="J1807" s="94">
        <f>'F4.2'!AQ464</f>
        <v>0</v>
      </c>
      <c r="K1807" s="95"/>
      <c r="L1807" s="95"/>
      <c r="M1807" s="128">
        <f t="shared" si="249"/>
        <v>0</v>
      </c>
      <c r="N1807" s="95">
        <f t="shared" si="250"/>
        <v>0</v>
      </c>
    </row>
    <row r="1808" spans="1:14" ht="15.75" hidden="1" outlineLevel="1" x14ac:dyDescent="0.25">
      <c r="A1808" s="25">
        <f t="shared" si="254"/>
        <v>5</v>
      </c>
      <c r="B1808" s="26" t="str">
        <f t="shared" si="254"/>
        <v xml:space="preserve"> Reliability improvement of Main Turbine </v>
      </c>
      <c r="C1808" s="29">
        <f t="shared" si="254"/>
        <v>0</v>
      </c>
      <c r="D1808" s="69" t="str">
        <f t="shared" si="254"/>
        <v>-</v>
      </c>
      <c r="E1808" s="28">
        <f t="shared" si="254"/>
        <v>45</v>
      </c>
      <c r="F1808" s="95">
        <f t="shared" si="255"/>
        <v>0</v>
      </c>
      <c r="G1808" s="95">
        <f t="shared" si="256"/>
        <v>0</v>
      </c>
      <c r="H1808" s="95">
        <f t="shared" si="248"/>
        <v>0</v>
      </c>
      <c r="I1808" s="94">
        <f>'F4.2'!W465</f>
        <v>0</v>
      </c>
      <c r="J1808" s="94">
        <f>'F4.2'!AQ465</f>
        <v>0</v>
      </c>
      <c r="K1808" s="95"/>
      <c r="L1808" s="95"/>
      <c r="M1808" s="128">
        <f t="shared" si="249"/>
        <v>0</v>
      </c>
      <c r="N1808" s="95">
        <f t="shared" si="250"/>
        <v>0</v>
      </c>
    </row>
    <row r="1809" spans="1:14" ht="31.5" hidden="1" outlineLevel="1" x14ac:dyDescent="0.25">
      <c r="A1809" s="169">
        <f t="shared" si="254"/>
        <v>0</v>
      </c>
      <c r="B1809" s="169" t="str">
        <f t="shared" si="254"/>
        <v>Brief Scope of Work; Procurement of critical spares for Main TG U-5, 6 &amp; 7</v>
      </c>
      <c r="C1809" s="29">
        <f t="shared" si="254"/>
        <v>0</v>
      </c>
      <c r="D1809" s="69" t="str">
        <f t="shared" si="254"/>
        <v>-</v>
      </c>
      <c r="E1809" s="28">
        <f t="shared" si="254"/>
        <v>10</v>
      </c>
      <c r="F1809" s="95">
        <f t="shared" si="255"/>
        <v>0</v>
      </c>
      <c r="G1809" s="95">
        <f t="shared" si="256"/>
        <v>0</v>
      </c>
      <c r="H1809" s="95">
        <f t="shared" si="248"/>
        <v>0</v>
      </c>
      <c r="I1809" s="94">
        <f>'F4.2'!W466</f>
        <v>0</v>
      </c>
      <c r="J1809" s="94">
        <f>'F4.2'!AQ466</f>
        <v>0</v>
      </c>
      <c r="K1809" s="95"/>
      <c r="L1809" s="95"/>
      <c r="M1809" s="128">
        <f t="shared" si="249"/>
        <v>0</v>
      </c>
      <c r="N1809" s="95">
        <f t="shared" si="250"/>
        <v>0</v>
      </c>
    </row>
    <row r="1810" spans="1:14" ht="47.25" hidden="1" outlineLevel="1" x14ac:dyDescent="0.25">
      <c r="A1810" s="169">
        <f t="shared" si="254"/>
        <v>0</v>
      </c>
      <c r="B1810" s="169" t="str">
        <f t="shared" si="254"/>
        <v xml:space="preserve">Procurement of HP turbine Module along with breach nuts and pipe spool pieces (Type:H30-100-2) for Unit-7, CSTPS, Chandrapur </v>
      </c>
      <c r="C1810" s="29">
        <f t="shared" si="254"/>
        <v>0</v>
      </c>
      <c r="D1810" s="69" t="str">
        <f t="shared" si="254"/>
        <v>-</v>
      </c>
      <c r="E1810" s="28">
        <f t="shared" si="254"/>
        <v>35</v>
      </c>
      <c r="F1810" s="95">
        <f t="shared" si="255"/>
        <v>0</v>
      </c>
      <c r="G1810" s="95">
        <f t="shared" si="256"/>
        <v>0</v>
      </c>
      <c r="H1810" s="95">
        <f t="shared" si="248"/>
        <v>0</v>
      </c>
      <c r="I1810" s="94">
        <f>'F4.2'!W467</f>
        <v>0</v>
      </c>
      <c r="J1810" s="94">
        <f>'F4.2'!AQ467</f>
        <v>0</v>
      </c>
      <c r="K1810" s="95"/>
      <c r="L1810" s="95"/>
      <c r="M1810" s="128">
        <f t="shared" si="249"/>
        <v>0</v>
      </c>
      <c r="N1810" s="95">
        <f t="shared" si="250"/>
        <v>0</v>
      </c>
    </row>
    <row r="1811" spans="1:14" ht="31.5" hidden="1" outlineLevel="1" x14ac:dyDescent="0.25">
      <c r="A1811" s="25">
        <f t="shared" si="254"/>
        <v>6</v>
      </c>
      <c r="B1811" s="26" t="str">
        <f t="shared" si="254"/>
        <v xml:space="preserve">Reliability improvement of IP Turbine for 500 MW Main TG U-5 &amp; 6 </v>
      </c>
      <c r="C1811" s="29">
        <f t="shared" si="254"/>
        <v>0</v>
      </c>
      <c r="D1811" s="69" t="str">
        <f t="shared" si="254"/>
        <v>-</v>
      </c>
      <c r="E1811" s="28">
        <f t="shared" si="254"/>
        <v>35</v>
      </c>
      <c r="F1811" s="95">
        <f t="shared" si="255"/>
        <v>0</v>
      </c>
      <c r="G1811" s="95">
        <f t="shared" si="256"/>
        <v>0</v>
      </c>
      <c r="H1811" s="95">
        <f t="shared" si="248"/>
        <v>0</v>
      </c>
      <c r="I1811" s="94">
        <f>'F4.2'!W468</f>
        <v>0</v>
      </c>
      <c r="J1811" s="94">
        <f>'F4.2'!AQ468</f>
        <v>0</v>
      </c>
      <c r="K1811" s="95"/>
      <c r="L1811" s="95"/>
      <c r="M1811" s="128">
        <f t="shared" si="249"/>
        <v>0</v>
      </c>
      <c r="N1811" s="95">
        <f t="shared" si="250"/>
        <v>0</v>
      </c>
    </row>
    <row r="1812" spans="1:14" ht="47.25" hidden="1" outlineLevel="1" x14ac:dyDescent="0.25">
      <c r="A1812" s="169">
        <f t="shared" si="254"/>
        <v>0</v>
      </c>
      <c r="B1812" s="169" t="str">
        <f t="shared" si="254"/>
        <v>Procurement of Fully Bladed &amp; Dynamically Balanced IP Rotor (M 30-50) for 500MW Unit-5 &amp; 6, CSTPS, Chandrapur under Capital Nature items.</v>
      </c>
      <c r="C1812" s="29">
        <f t="shared" si="254"/>
        <v>0</v>
      </c>
      <c r="D1812" s="69" t="str">
        <f t="shared" si="254"/>
        <v>-</v>
      </c>
      <c r="E1812" s="28">
        <f t="shared" si="254"/>
        <v>35</v>
      </c>
      <c r="F1812" s="95">
        <f t="shared" si="255"/>
        <v>0</v>
      </c>
      <c r="G1812" s="95">
        <f t="shared" si="256"/>
        <v>0</v>
      </c>
      <c r="H1812" s="95">
        <f t="shared" ref="H1812:H1875" si="257">F1812-G1812</f>
        <v>0</v>
      </c>
      <c r="I1812" s="94">
        <f>'F4.2'!W469</f>
        <v>0</v>
      </c>
      <c r="J1812" s="94">
        <f>'F4.2'!AQ469</f>
        <v>0</v>
      </c>
      <c r="K1812" s="95"/>
      <c r="L1812" s="95"/>
      <c r="M1812" s="128">
        <f t="shared" ref="M1812:M1875" si="258">SUM(J1812:L1812)</f>
        <v>0</v>
      </c>
      <c r="N1812" s="95">
        <f t="shared" ref="N1812:N1875" si="259">H1812+I1812-M1812</f>
        <v>0</v>
      </c>
    </row>
    <row r="1813" spans="1:14" ht="15.75" hidden="1" outlineLevel="1" x14ac:dyDescent="0.25">
      <c r="A1813" s="25">
        <f t="shared" si="254"/>
        <v>7</v>
      </c>
      <c r="B1813" s="26" t="str">
        <f t="shared" si="254"/>
        <v>Energy saving in Air compressors</v>
      </c>
      <c r="C1813" s="29">
        <f t="shared" si="254"/>
        <v>0</v>
      </c>
      <c r="D1813" s="69" t="str">
        <f t="shared" si="254"/>
        <v>-</v>
      </c>
      <c r="E1813" s="28">
        <f t="shared" si="254"/>
        <v>30</v>
      </c>
      <c r="F1813" s="95">
        <f t="shared" si="255"/>
        <v>0</v>
      </c>
      <c r="G1813" s="95">
        <f t="shared" si="256"/>
        <v>0</v>
      </c>
      <c r="H1813" s="95">
        <f t="shared" si="257"/>
        <v>0</v>
      </c>
      <c r="I1813" s="94">
        <f>'F4.2'!W470</f>
        <v>0</v>
      </c>
      <c r="J1813" s="94">
        <f>'F4.2'!AQ470</f>
        <v>0</v>
      </c>
      <c r="K1813" s="95"/>
      <c r="L1813" s="95"/>
      <c r="M1813" s="128">
        <f t="shared" si="258"/>
        <v>0</v>
      </c>
      <c r="N1813" s="95">
        <f t="shared" si="259"/>
        <v>0</v>
      </c>
    </row>
    <row r="1814" spans="1:14" ht="31.5" hidden="1" outlineLevel="1" x14ac:dyDescent="0.25">
      <c r="A1814" s="169">
        <f t="shared" ref="A1814:E1829" si="260">A1144</f>
        <v>0</v>
      </c>
      <c r="B1814" s="169" t="str">
        <f t="shared" si="260"/>
        <v>Air Compressor Unit-7 to be replaced in a phased manner with energy efficient compressor</v>
      </c>
      <c r="C1814" s="29">
        <f t="shared" si="260"/>
        <v>0</v>
      </c>
      <c r="D1814" s="69" t="str">
        <f t="shared" si="260"/>
        <v>-</v>
      </c>
      <c r="E1814" s="28">
        <f t="shared" si="260"/>
        <v>30</v>
      </c>
      <c r="F1814" s="95">
        <f t="shared" si="255"/>
        <v>0</v>
      </c>
      <c r="G1814" s="95">
        <f t="shared" si="256"/>
        <v>0</v>
      </c>
      <c r="H1814" s="95">
        <f t="shared" si="257"/>
        <v>0</v>
      </c>
      <c r="I1814" s="94">
        <f>'F4.2'!W471</f>
        <v>0</v>
      </c>
      <c r="J1814" s="94">
        <f>'F4.2'!AQ471</f>
        <v>0</v>
      </c>
      <c r="K1814" s="95"/>
      <c r="L1814" s="95"/>
      <c r="M1814" s="128">
        <f t="shared" si="258"/>
        <v>0</v>
      </c>
      <c r="N1814" s="95">
        <f t="shared" si="259"/>
        <v>0</v>
      </c>
    </row>
    <row r="1815" spans="1:14" ht="15.75" hidden="1" outlineLevel="1" x14ac:dyDescent="0.25">
      <c r="A1815" s="25">
        <f t="shared" si="260"/>
        <v>8</v>
      </c>
      <c r="B1815" s="26" t="str">
        <f t="shared" si="260"/>
        <v>Efficiency Upgrade of AC Plant of Unit-5 &amp; 6</v>
      </c>
      <c r="C1815" s="29">
        <f t="shared" si="260"/>
        <v>0</v>
      </c>
      <c r="D1815" s="69" t="str">
        <f t="shared" si="260"/>
        <v>-</v>
      </c>
      <c r="E1815" s="28">
        <f t="shared" si="260"/>
        <v>50</v>
      </c>
      <c r="F1815" s="95">
        <f t="shared" si="255"/>
        <v>0</v>
      </c>
      <c r="G1815" s="95">
        <f t="shared" si="256"/>
        <v>0</v>
      </c>
      <c r="H1815" s="95">
        <f t="shared" si="257"/>
        <v>0</v>
      </c>
      <c r="I1815" s="94">
        <f>'F4.2'!W472</f>
        <v>0</v>
      </c>
      <c r="J1815" s="94">
        <f>'F4.2'!AQ472</f>
        <v>0</v>
      </c>
      <c r="K1815" s="95"/>
      <c r="L1815" s="95"/>
      <c r="M1815" s="128">
        <f t="shared" si="258"/>
        <v>0</v>
      </c>
      <c r="N1815" s="95">
        <f t="shared" si="259"/>
        <v>0</v>
      </c>
    </row>
    <row r="1816" spans="1:14" ht="47.25" hidden="1" outlineLevel="1" x14ac:dyDescent="0.25">
      <c r="A1816" s="169">
        <f t="shared" si="260"/>
        <v>0</v>
      </c>
      <c r="B1816" s="169" t="str">
        <f t="shared" si="260"/>
        <v>Design, Manufacture, Supply, Erection &amp; Commissioning,environment friendly, Efficiency Upgrade of AC Plant of Unit-5 &amp; 6</v>
      </c>
      <c r="C1816" s="29">
        <f t="shared" si="260"/>
        <v>0</v>
      </c>
      <c r="D1816" s="69" t="str">
        <f t="shared" si="260"/>
        <v>-</v>
      </c>
      <c r="E1816" s="28">
        <f t="shared" si="260"/>
        <v>50</v>
      </c>
      <c r="F1816" s="95">
        <f t="shared" si="255"/>
        <v>0</v>
      </c>
      <c r="G1816" s="95">
        <f t="shared" si="256"/>
        <v>0</v>
      </c>
      <c r="H1816" s="95">
        <f t="shared" si="257"/>
        <v>0</v>
      </c>
      <c r="I1816" s="94">
        <f>'F4.2'!W473</f>
        <v>0</v>
      </c>
      <c r="J1816" s="94">
        <f>'F4.2'!AQ473</f>
        <v>0</v>
      </c>
      <c r="K1816" s="95"/>
      <c r="L1816" s="95"/>
      <c r="M1816" s="128">
        <f t="shared" si="258"/>
        <v>0</v>
      </c>
      <c r="N1816" s="95">
        <f t="shared" si="259"/>
        <v>0</v>
      </c>
    </row>
    <row r="1817" spans="1:14" ht="15.75" hidden="1" outlineLevel="1" x14ac:dyDescent="0.25">
      <c r="A1817" s="227">
        <f t="shared" si="260"/>
        <v>0</v>
      </c>
      <c r="B1817" s="227" t="str">
        <f t="shared" si="260"/>
        <v>Electrical Maintenance-II</v>
      </c>
      <c r="C1817" s="29">
        <f t="shared" si="260"/>
        <v>0</v>
      </c>
      <c r="D1817" s="69" t="str">
        <f t="shared" si="260"/>
        <v>-</v>
      </c>
      <c r="E1817" s="28">
        <f t="shared" si="260"/>
        <v>0</v>
      </c>
      <c r="F1817" s="95">
        <f t="shared" si="255"/>
        <v>0</v>
      </c>
      <c r="G1817" s="95">
        <f t="shared" si="256"/>
        <v>0</v>
      </c>
      <c r="H1817" s="95">
        <f t="shared" si="257"/>
        <v>0</v>
      </c>
      <c r="I1817" s="94">
        <f>'F4.2'!W474</f>
        <v>0</v>
      </c>
      <c r="J1817" s="94">
        <f>'F4.2'!AQ474</f>
        <v>0</v>
      </c>
      <c r="K1817" s="95"/>
      <c r="L1817" s="95"/>
      <c r="M1817" s="128">
        <f t="shared" si="258"/>
        <v>0</v>
      </c>
      <c r="N1817" s="95">
        <f t="shared" si="259"/>
        <v>0</v>
      </c>
    </row>
    <row r="1818" spans="1:14" ht="157.5" hidden="1" outlineLevel="1" x14ac:dyDescent="0.25">
      <c r="A1818" s="25">
        <f t="shared" si="260"/>
        <v>1</v>
      </c>
      <c r="B1818" s="26" t="str">
        <f t="shared" si="260"/>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1818" s="29">
        <f t="shared" si="260"/>
        <v>0</v>
      </c>
      <c r="D1818" s="69" t="str">
        <f t="shared" si="260"/>
        <v>-</v>
      </c>
      <c r="E1818" s="28">
        <f t="shared" si="260"/>
        <v>25.07</v>
      </c>
      <c r="F1818" s="95">
        <f t="shared" si="255"/>
        <v>0</v>
      </c>
      <c r="G1818" s="95">
        <f t="shared" si="256"/>
        <v>0</v>
      </c>
      <c r="H1818" s="95">
        <f t="shared" si="257"/>
        <v>0</v>
      </c>
      <c r="I1818" s="94">
        <f>'F4.2'!W475</f>
        <v>0</v>
      </c>
      <c r="J1818" s="94">
        <f>'F4.2'!AQ475</f>
        <v>0</v>
      </c>
      <c r="K1818" s="95"/>
      <c r="L1818" s="95"/>
      <c r="M1818" s="128">
        <f t="shared" si="258"/>
        <v>0</v>
      </c>
      <c r="N1818" s="95">
        <f t="shared" si="259"/>
        <v>0</v>
      </c>
    </row>
    <row r="1819" spans="1:14" ht="78.75" hidden="1" outlineLevel="1" x14ac:dyDescent="0.25">
      <c r="A1819" s="169">
        <f t="shared" si="260"/>
        <v>0</v>
      </c>
      <c r="B1819" s="169" t="str">
        <f t="shared" si="260"/>
        <v>Supply, Installation, Testing, Commissioning for complete solution and comprehensive protection and monitoring package along with retrofit of allied accessories for Generator Transformers for 3 X 500 MW Unit#5,6&amp;7 500MW Stage-III CSTPS Chandrapur.</v>
      </c>
      <c r="C1819" s="29">
        <f t="shared" si="260"/>
        <v>0</v>
      </c>
      <c r="D1819" s="69" t="str">
        <f t="shared" si="260"/>
        <v>-</v>
      </c>
      <c r="E1819" s="28">
        <f t="shared" si="260"/>
        <v>15.07</v>
      </c>
      <c r="F1819" s="95">
        <f t="shared" si="255"/>
        <v>0</v>
      </c>
      <c r="G1819" s="95">
        <f t="shared" si="256"/>
        <v>0</v>
      </c>
      <c r="H1819" s="95">
        <f t="shared" si="257"/>
        <v>0</v>
      </c>
      <c r="I1819" s="94">
        <f>'F4.2'!W476</f>
        <v>0</v>
      </c>
      <c r="J1819" s="94">
        <f>'F4.2'!AQ476</f>
        <v>0</v>
      </c>
      <c r="K1819" s="95"/>
      <c r="L1819" s="95"/>
      <c r="M1819" s="128">
        <f t="shared" si="258"/>
        <v>0</v>
      </c>
      <c r="N1819" s="95">
        <f t="shared" si="259"/>
        <v>0</v>
      </c>
    </row>
    <row r="1820" spans="1:14" ht="110.25" hidden="1" outlineLevel="1" x14ac:dyDescent="0.25">
      <c r="A1820" s="169">
        <f t="shared" si="260"/>
        <v>0</v>
      </c>
      <c r="B1820" s="169" t="str">
        <f t="shared" si="260"/>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1820" s="29">
        <f t="shared" si="260"/>
        <v>0</v>
      </c>
      <c r="D1820" s="69" t="str">
        <f t="shared" si="260"/>
        <v>-</v>
      </c>
      <c r="E1820" s="28">
        <f t="shared" si="260"/>
        <v>10</v>
      </c>
      <c r="F1820" s="95">
        <f t="shared" si="255"/>
        <v>0</v>
      </c>
      <c r="G1820" s="95">
        <f t="shared" si="256"/>
        <v>0</v>
      </c>
      <c r="H1820" s="95">
        <f t="shared" si="257"/>
        <v>0</v>
      </c>
      <c r="I1820" s="94">
        <f>'F4.2'!W477</f>
        <v>0</v>
      </c>
      <c r="J1820" s="94">
        <f>'F4.2'!AQ477</f>
        <v>0</v>
      </c>
      <c r="K1820" s="95"/>
      <c r="L1820" s="95"/>
      <c r="M1820" s="128">
        <f t="shared" si="258"/>
        <v>0</v>
      </c>
      <c r="N1820" s="95">
        <f t="shared" si="259"/>
        <v>0</v>
      </c>
    </row>
    <row r="1821" spans="1:14" ht="31.5" hidden="1" outlineLevel="1" x14ac:dyDescent="0.25">
      <c r="A1821" s="25">
        <f t="shared" si="260"/>
        <v>2</v>
      </c>
      <c r="B1821" s="26" t="str">
        <f t="shared" si="260"/>
        <v>DPR for Life enhancement and Energy efficiency of Critical HT Auxiliaries of Unit#3 to 7, CSTPS, Chandrapur</v>
      </c>
      <c r="C1821" s="29">
        <f t="shared" si="260"/>
        <v>0</v>
      </c>
      <c r="D1821" s="69" t="str">
        <f t="shared" si="260"/>
        <v>-</v>
      </c>
      <c r="E1821" s="28">
        <f t="shared" si="260"/>
        <v>44.31</v>
      </c>
      <c r="F1821" s="95">
        <f t="shared" si="255"/>
        <v>0</v>
      </c>
      <c r="G1821" s="95">
        <f t="shared" si="256"/>
        <v>0</v>
      </c>
      <c r="H1821" s="95">
        <f t="shared" si="257"/>
        <v>0</v>
      </c>
      <c r="I1821" s="94">
        <f>'F4.2'!W478</f>
        <v>0</v>
      </c>
      <c r="J1821" s="94">
        <f>'F4.2'!AQ478</f>
        <v>0</v>
      </c>
      <c r="K1821" s="95"/>
      <c r="L1821" s="95"/>
      <c r="M1821" s="128">
        <f t="shared" si="258"/>
        <v>0</v>
      </c>
      <c r="N1821" s="95">
        <f t="shared" si="259"/>
        <v>0</v>
      </c>
    </row>
    <row r="1822" spans="1:14" ht="31.5" hidden="1" outlineLevel="1" x14ac:dyDescent="0.25">
      <c r="A1822" s="169">
        <f t="shared" si="260"/>
        <v>0</v>
      </c>
      <c r="B1822" s="169" t="str">
        <f t="shared" si="260"/>
        <v>Life enhancement and Energy efficiency of Critical HT Auxiliaries of Unit#3 to 7, CSTPS, Chandrapur</v>
      </c>
      <c r="C1822" s="29">
        <f t="shared" si="260"/>
        <v>0</v>
      </c>
      <c r="D1822" s="69" t="str">
        <f t="shared" si="260"/>
        <v>-</v>
      </c>
      <c r="E1822" s="28">
        <f t="shared" si="260"/>
        <v>44.31</v>
      </c>
      <c r="F1822" s="95">
        <f t="shared" si="255"/>
        <v>0</v>
      </c>
      <c r="G1822" s="95">
        <f t="shared" si="256"/>
        <v>0</v>
      </c>
      <c r="H1822" s="95">
        <f t="shared" si="257"/>
        <v>0</v>
      </c>
      <c r="I1822" s="94">
        <f>'F4.2'!W479</f>
        <v>0</v>
      </c>
      <c r="J1822" s="94">
        <f>'F4.2'!AQ479</f>
        <v>0</v>
      </c>
      <c r="K1822" s="95"/>
      <c r="L1822" s="95"/>
      <c r="M1822" s="128">
        <f t="shared" si="258"/>
        <v>0</v>
      </c>
      <c r="N1822" s="95">
        <f t="shared" si="259"/>
        <v>0</v>
      </c>
    </row>
    <row r="1823" spans="1:14" ht="31.5" hidden="1" outlineLevel="1" x14ac:dyDescent="0.25">
      <c r="A1823" s="25">
        <f t="shared" si="260"/>
        <v>3</v>
      </c>
      <c r="B1823" s="26" t="str">
        <f t="shared" si="260"/>
        <v>DPR for “Supply &amp; Installation of energy saving plates for Energy Conservation  at 3X500MW, CSTPS, Chandrapur.”</v>
      </c>
      <c r="C1823" s="29">
        <f t="shared" si="260"/>
        <v>0</v>
      </c>
      <c r="D1823" s="69" t="str">
        <f t="shared" si="260"/>
        <v>-</v>
      </c>
      <c r="E1823" s="28">
        <f t="shared" si="260"/>
        <v>25</v>
      </c>
      <c r="F1823" s="95">
        <f t="shared" si="255"/>
        <v>0</v>
      </c>
      <c r="G1823" s="95">
        <f t="shared" si="256"/>
        <v>0</v>
      </c>
      <c r="H1823" s="95">
        <f t="shared" si="257"/>
        <v>0</v>
      </c>
      <c r="I1823" s="94">
        <f>'F4.2'!W480</f>
        <v>0</v>
      </c>
      <c r="J1823" s="94">
        <f>'F4.2'!AQ480</f>
        <v>0</v>
      </c>
      <c r="K1823" s="95"/>
      <c r="L1823" s="95"/>
      <c r="M1823" s="128">
        <f t="shared" si="258"/>
        <v>0</v>
      </c>
      <c r="N1823" s="95">
        <f t="shared" si="259"/>
        <v>0</v>
      </c>
    </row>
    <row r="1824" spans="1:14" ht="31.5" hidden="1" outlineLevel="1" x14ac:dyDescent="0.25">
      <c r="A1824" s="169">
        <f t="shared" si="260"/>
        <v>0</v>
      </c>
      <c r="B1824" s="169" t="str">
        <f t="shared" si="260"/>
        <v>Supply &amp; Installation of energy saving plates for Energy Conservation  at 3X500MW, CSTPS, Chandrapur.</v>
      </c>
      <c r="C1824" s="29">
        <f t="shared" si="260"/>
        <v>0</v>
      </c>
      <c r="D1824" s="69" t="str">
        <f t="shared" si="260"/>
        <v>-</v>
      </c>
      <c r="E1824" s="28">
        <f t="shared" si="260"/>
        <v>25</v>
      </c>
      <c r="F1824" s="95">
        <f t="shared" si="255"/>
        <v>0</v>
      </c>
      <c r="G1824" s="95">
        <f t="shared" si="256"/>
        <v>0</v>
      </c>
      <c r="H1824" s="95">
        <f t="shared" si="257"/>
        <v>0</v>
      </c>
      <c r="I1824" s="94">
        <f>'F4.2'!W481</f>
        <v>0</v>
      </c>
      <c r="J1824" s="94">
        <f>'F4.2'!AQ481</f>
        <v>0</v>
      </c>
      <c r="K1824" s="95"/>
      <c r="L1824" s="95"/>
      <c r="M1824" s="128">
        <f t="shared" si="258"/>
        <v>0</v>
      </c>
      <c r="N1824" s="95">
        <f t="shared" si="259"/>
        <v>0</v>
      </c>
    </row>
    <row r="1825" spans="1:14" ht="110.25" hidden="1" outlineLevel="1" x14ac:dyDescent="0.25">
      <c r="A1825" s="25">
        <f t="shared" si="260"/>
        <v>4</v>
      </c>
      <c r="B1825" s="26" t="str">
        <f t="shared" si="260"/>
        <v>DPR for "Complete renovation of Chimney elevator ) of Unit-5,6,7" &amp;
Complete revamping of chimney aviation obstruction lights (AOL) &amp; other associated spares installed at unit#5,6&amp;7 CSTPS Chandrapur. &amp;
DPR for “Provision of 11KV supply to Aundha pump house from Unit 5,6&amp;7.”</v>
      </c>
      <c r="C1825" s="29">
        <f t="shared" si="260"/>
        <v>0</v>
      </c>
      <c r="D1825" s="69" t="str">
        <f t="shared" si="260"/>
        <v>-</v>
      </c>
      <c r="E1825" s="28">
        <f t="shared" si="260"/>
        <v>38</v>
      </c>
      <c r="F1825" s="95">
        <f t="shared" si="255"/>
        <v>0</v>
      </c>
      <c r="G1825" s="95">
        <f t="shared" si="256"/>
        <v>0</v>
      </c>
      <c r="H1825" s="95">
        <f t="shared" si="257"/>
        <v>0</v>
      </c>
      <c r="I1825" s="94">
        <f>'F4.2'!W482</f>
        <v>0</v>
      </c>
      <c r="J1825" s="94">
        <f>'F4.2'!AQ482</f>
        <v>0</v>
      </c>
      <c r="K1825" s="95"/>
      <c r="L1825" s="95"/>
      <c r="M1825" s="128">
        <f t="shared" si="258"/>
        <v>0</v>
      </c>
      <c r="N1825" s="95">
        <f t="shared" si="259"/>
        <v>0</v>
      </c>
    </row>
    <row r="1826" spans="1:14" ht="47.25" hidden="1" outlineLevel="1" x14ac:dyDescent="0.25">
      <c r="A1826" s="169">
        <f t="shared" si="260"/>
        <v>0</v>
      </c>
      <c r="B1826" s="169" t="str">
        <f t="shared" si="260"/>
        <v xml:space="preserve">Complete renovation of Chimney elevator of Unit-5,6,7
</v>
      </c>
      <c r="C1826" s="29">
        <f t="shared" si="260"/>
        <v>0</v>
      </c>
      <c r="D1826" s="69" t="str">
        <f t="shared" si="260"/>
        <v>-</v>
      </c>
      <c r="E1826" s="28">
        <f t="shared" si="260"/>
        <v>10</v>
      </c>
      <c r="F1826" s="95">
        <f t="shared" si="255"/>
        <v>0</v>
      </c>
      <c r="G1826" s="95">
        <f t="shared" si="256"/>
        <v>0</v>
      </c>
      <c r="H1826" s="95">
        <f t="shared" si="257"/>
        <v>0</v>
      </c>
      <c r="I1826" s="94">
        <f>'F4.2'!W483</f>
        <v>0</v>
      </c>
      <c r="J1826" s="94">
        <f>'F4.2'!AQ483</f>
        <v>0</v>
      </c>
      <c r="K1826" s="95"/>
      <c r="L1826" s="95"/>
      <c r="M1826" s="128">
        <f t="shared" si="258"/>
        <v>0</v>
      </c>
      <c r="N1826" s="95">
        <f t="shared" si="259"/>
        <v>0</v>
      </c>
    </row>
    <row r="1827" spans="1:14" ht="47.25" hidden="1" outlineLevel="1" x14ac:dyDescent="0.25">
      <c r="A1827" s="169">
        <f t="shared" si="260"/>
        <v>0</v>
      </c>
      <c r="B1827" s="169" t="str">
        <f t="shared" si="260"/>
        <v>Complete revamping of chimney aviation obstruction lights (AOL) &amp; other associated spares installed at unit#5,6&amp;7 CSTPS Chandrapur.</v>
      </c>
      <c r="C1827" s="29">
        <f t="shared" si="260"/>
        <v>0</v>
      </c>
      <c r="D1827" s="69" t="str">
        <f t="shared" si="260"/>
        <v>-</v>
      </c>
      <c r="E1827" s="28">
        <f t="shared" si="260"/>
        <v>3</v>
      </c>
      <c r="F1827" s="95">
        <f t="shared" si="255"/>
        <v>0</v>
      </c>
      <c r="G1827" s="95">
        <f t="shared" si="256"/>
        <v>0</v>
      </c>
      <c r="H1827" s="95">
        <f t="shared" si="257"/>
        <v>0</v>
      </c>
      <c r="I1827" s="94">
        <f>'F4.2'!W484</f>
        <v>0</v>
      </c>
      <c r="J1827" s="94">
        <f>'F4.2'!AQ484</f>
        <v>0</v>
      </c>
      <c r="K1827" s="95"/>
      <c r="L1827" s="95"/>
      <c r="M1827" s="128">
        <f t="shared" si="258"/>
        <v>0</v>
      </c>
      <c r="N1827" s="95">
        <f t="shared" si="259"/>
        <v>0</v>
      </c>
    </row>
    <row r="1828" spans="1:14" ht="31.5" hidden="1" outlineLevel="1" x14ac:dyDescent="0.25">
      <c r="A1828" s="169">
        <f t="shared" si="260"/>
        <v>0</v>
      </c>
      <c r="B1828" s="169" t="str">
        <f t="shared" si="260"/>
        <v>Provision of 11KV supply to Aundha pump house from U 5,6&amp;7 Station boards.</v>
      </c>
      <c r="C1828" s="29">
        <f t="shared" si="260"/>
        <v>0</v>
      </c>
      <c r="D1828" s="69" t="str">
        <f t="shared" si="260"/>
        <v>-</v>
      </c>
      <c r="E1828" s="28">
        <f t="shared" si="260"/>
        <v>25</v>
      </c>
      <c r="F1828" s="95">
        <f t="shared" si="255"/>
        <v>0</v>
      </c>
      <c r="G1828" s="95">
        <f t="shared" si="256"/>
        <v>0</v>
      </c>
      <c r="H1828" s="95">
        <f t="shared" si="257"/>
        <v>0</v>
      </c>
      <c r="I1828" s="94">
        <f>'F4.2'!W485</f>
        <v>0</v>
      </c>
      <c r="J1828" s="94">
        <f>'F4.2'!AQ485</f>
        <v>0</v>
      </c>
      <c r="K1828" s="95"/>
      <c r="L1828" s="95"/>
      <c r="M1828" s="128">
        <f t="shared" si="258"/>
        <v>0</v>
      </c>
      <c r="N1828" s="95">
        <f t="shared" si="259"/>
        <v>0</v>
      </c>
    </row>
    <row r="1829" spans="1:14" ht="63" hidden="1" outlineLevel="1" x14ac:dyDescent="0.25">
      <c r="A1829" s="25">
        <f t="shared" si="260"/>
        <v>5</v>
      </c>
      <c r="B1829" s="26" t="str">
        <f t="shared" si="260"/>
        <v xml:space="preserve">DPR for Energy saving by installation of VFD for CEP motors at Unit#5 to 9, CSTPS, Chandrapur.
</v>
      </c>
      <c r="C1829" s="29">
        <f t="shared" si="260"/>
        <v>0</v>
      </c>
      <c r="D1829" s="69" t="str">
        <f t="shared" si="260"/>
        <v>-</v>
      </c>
      <c r="E1829" s="28">
        <f t="shared" si="260"/>
        <v>26</v>
      </c>
      <c r="F1829" s="95">
        <f t="shared" si="255"/>
        <v>0</v>
      </c>
      <c r="G1829" s="95">
        <f t="shared" si="256"/>
        <v>0</v>
      </c>
      <c r="H1829" s="95">
        <f t="shared" si="257"/>
        <v>0</v>
      </c>
      <c r="I1829" s="94">
        <f>'F4.2'!W486</f>
        <v>0</v>
      </c>
      <c r="J1829" s="94">
        <f>'F4.2'!AQ486</f>
        <v>0</v>
      </c>
      <c r="K1829" s="95"/>
      <c r="L1829" s="95"/>
      <c r="M1829" s="128">
        <f t="shared" si="258"/>
        <v>0</v>
      </c>
      <c r="N1829" s="95">
        <f t="shared" si="259"/>
        <v>0</v>
      </c>
    </row>
    <row r="1830" spans="1:14" ht="63" hidden="1" outlineLevel="1" x14ac:dyDescent="0.25">
      <c r="A1830" s="169">
        <f t="shared" ref="A1830:E1845" si="261">A1160</f>
        <v>0</v>
      </c>
      <c r="B1830" s="169" t="str">
        <f t="shared" si="261"/>
        <v xml:space="preserve">Energy saving by installation of VFD for CEP motors at Unit#5 to 9, CSTPS, Chandrapur.
</v>
      </c>
      <c r="C1830" s="29">
        <f t="shared" si="261"/>
        <v>0</v>
      </c>
      <c r="D1830" s="69" t="str">
        <f t="shared" si="261"/>
        <v>-</v>
      </c>
      <c r="E1830" s="28">
        <f t="shared" si="261"/>
        <v>26</v>
      </c>
      <c r="F1830" s="95">
        <f t="shared" si="255"/>
        <v>0</v>
      </c>
      <c r="G1830" s="95">
        <f t="shared" si="256"/>
        <v>0</v>
      </c>
      <c r="H1830" s="95">
        <f t="shared" si="257"/>
        <v>0</v>
      </c>
      <c r="I1830" s="94">
        <f>'F4.2'!W487</f>
        <v>0</v>
      </c>
      <c r="J1830" s="94">
        <f>'F4.2'!AQ487</f>
        <v>0</v>
      </c>
      <c r="K1830" s="95"/>
      <c r="L1830" s="95"/>
      <c r="M1830" s="128">
        <f t="shared" si="258"/>
        <v>0</v>
      </c>
      <c r="N1830" s="95">
        <f t="shared" si="259"/>
        <v>0</v>
      </c>
    </row>
    <row r="1831" spans="1:14" ht="31.5" hidden="1" outlineLevel="1" x14ac:dyDescent="0.25">
      <c r="A1831" s="25">
        <f t="shared" si="261"/>
        <v>6</v>
      </c>
      <c r="B1831" s="26" t="str">
        <f t="shared" si="261"/>
        <v>DPR for Energy saving by installation of VFD for PA Fan &amp; ID Fan  motors at Unit#5 to 9, CSTPS, Chandrapur.</v>
      </c>
      <c r="C1831" s="29">
        <f t="shared" si="261"/>
        <v>0</v>
      </c>
      <c r="D1831" s="69" t="str">
        <f t="shared" si="261"/>
        <v>-</v>
      </c>
      <c r="E1831" s="28">
        <f t="shared" si="261"/>
        <v>25</v>
      </c>
      <c r="F1831" s="95">
        <f t="shared" si="255"/>
        <v>0</v>
      </c>
      <c r="G1831" s="95">
        <f t="shared" si="256"/>
        <v>0</v>
      </c>
      <c r="H1831" s="95">
        <f t="shared" si="257"/>
        <v>0</v>
      </c>
      <c r="I1831" s="94">
        <f>'F4.2'!W488</f>
        <v>0</v>
      </c>
      <c r="J1831" s="94">
        <f>'F4.2'!AQ488</f>
        <v>0</v>
      </c>
      <c r="K1831" s="95"/>
      <c r="L1831" s="95"/>
      <c r="M1831" s="128">
        <f t="shared" si="258"/>
        <v>0</v>
      </c>
      <c r="N1831" s="95">
        <f t="shared" si="259"/>
        <v>0</v>
      </c>
    </row>
    <row r="1832" spans="1:14" ht="31.5" hidden="1" outlineLevel="1" x14ac:dyDescent="0.25">
      <c r="A1832" s="169">
        <f t="shared" si="261"/>
        <v>0</v>
      </c>
      <c r="B1832" s="169" t="str">
        <f t="shared" si="261"/>
        <v>Energy saving by installation of VFD for PA Fan &amp; ID Fan  motors at Unit#5 to 9, CSTPS, Chandrapur.</v>
      </c>
      <c r="C1832" s="29">
        <f t="shared" si="261"/>
        <v>0</v>
      </c>
      <c r="D1832" s="69" t="str">
        <f t="shared" si="261"/>
        <v>-</v>
      </c>
      <c r="E1832" s="28">
        <f t="shared" si="261"/>
        <v>25</v>
      </c>
      <c r="F1832" s="95">
        <f t="shared" si="255"/>
        <v>0</v>
      </c>
      <c r="G1832" s="95">
        <f t="shared" si="256"/>
        <v>0</v>
      </c>
      <c r="H1832" s="95">
        <f t="shared" si="257"/>
        <v>0</v>
      </c>
      <c r="I1832" s="94">
        <f>'F4.2'!W489</f>
        <v>0</v>
      </c>
      <c r="J1832" s="94">
        <f>'F4.2'!AQ489</f>
        <v>0</v>
      </c>
      <c r="K1832" s="95"/>
      <c r="L1832" s="95"/>
      <c r="M1832" s="128">
        <f t="shared" si="258"/>
        <v>0</v>
      </c>
      <c r="N1832" s="95">
        <f t="shared" si="259"/>
        <v>0</v>
      </c>
    </row>
    <row r="1833" spans="1:14" ht="31.5" hidden="1" outlineLevel="1" x14ac:dyDescent="0.25">
      <c r="A1833" s="25">
        <f t="shared" si="261"/>
        <v>7</v>
      </c>
      <c r="B1833" s="26" t="str">
        <f t="shared" si="261"/>
        <v>DPR for refurbishment of Critical HT &amp; LT board installed at Unit#5,6,&amp;7, CSTPS Chandrapur.</v>
      </c>
      <c r="C1833" s="29">
        <f t="shared" si="261"/>
        <v>0</v>
      </c>
      <c r="D1833" s="69" t="str">
        <f t="shared" si="261"/>
        <v>-</v>
      </c>
      <c r="E1833" s="28">
        <f t="shared" si="261"/>
        <v>25</v>
      </c>
      <c r="F1833" s="95">
        <f t="shared" si="255"/>
        <v>0</v>
      </c>
      <c r="G1833" s="95">
        <f t="shared" si="256"/>
        <v>0</v>
      </c>
      <c r="H1833" s="95">
        <f t="shared" si="257"/>
        <v>0</v>
      </c>
      <c r="I1833" s="94">
        <f>'F4.2'!W490</f>
        <v>0</v>
      </c>
      <c r="J1833" s="94">
        <f>'F4.2'!AQ490</f>
        <v>0</v>
      </c>
      <c r="K1833" s="95"/>
      <c r="L1833" s="95"/>
      <c r="M1833" s="128">
        <f t="shared" si="258"/>
        <v>0</v>
      </c>
      <c r="N1833" s="95">
        <f t="shared" si="259"/>
        <v>0</v>
      </c>
    </row>
    <row r="1834" spans="1:14" ht="31.5" hidden="1" outlineLevel="1" x14ac:dyDescent="0.25">
      <c r="A1834" s="169">
        <f t="shared" si="261"/>
        <v>0</v>
      </c>
      <c r="B1834" s="169" t="str">
        <f t="shared" si="261"/>
        <v xml:space="preserve"> Refurbishment of Critical HT &amp; LT board installed at Unit#5,6,&amp;7, CSTPS Chandrapur.</v>
      </c>
      <c r="C1834" s="29">
        <f t="shared" si="261"/>
        <v>0</v>
      </c>
      <c r="D1834" s="69" t="str">
        <f t="shared" si="261"/>
        <v>-</v>
      </c>
      <c r="E1834" s="28">
        <f t="shared" si="261"/>
        <v>25</v>
      </c>
      <c r="F1834" s="95">
        <f t="shared" si="255"/>
        <v>0</v>
      </c>
      <c r="G1834" s="95">
        <f t="shared" si="256"/>
        <v>0</v>
      </c>
      <c r="H1834" s="95">
        <f t="shared" si="257"/>
        <v>0</v>
      </c>
      <c r="I1834" s="94">
        <f>'F4.2'!W491</f>
        <v>0</v>
      </c>
      <c r="J1834" s="94">
        <f>'F4.2'!AQ491</f>
        <v>0</v>
      </c>
      <c r="K1834" s="95"/>
      <c r="L1834" s="95"/>
      <c r="M1834" s="128">
        <f t="shared" si="258"/>
        <v>0</v>
      </c>
      <c r="N1834" s="95">
        <f t="shared" si="259"/>
        <v>0</v>
      </c>
    </row>
    <row r="1835" spans="1:14" ht="31.5" hidden="1" outlineLevel="1" x14ac:dyDescent="0.25">
      <c r="A1835" s="25">
        <f t="shared" si="261"/>
        <v>8</v>
      </c>
      <c r="B1835" s="26" t="str">
        <f t="shared" si="261"/>
        <v>Refurbishment of LV bus duct Bus duct of UAT, SAT, station transformer installed at Unit#5,6,&amp;7, CSTPS Chandrapur.</v>
      </c>
      <c r="C1835" s="29">
        <f t="shared" si="261"/>
        <v>0</v>
      </c>
      <c r="D1835" s="69" t="str">
        <f t="shared" si="261"/>
        <v>-</v>
      </c>
      <c r="E1835" s="28">
        <f t="shared" si="261"/>
        <v>30</v>
      </c>
      <c r="F1835" s="95">
        <f t="shared" si="255"/>
        <v>0</v>
      </c>
      <c r="G1835" s="95">
        <f t="shared" si="256"/>
        <v>0</v>
      </c>
      <c r="H1835" s="95">
        <f t="shared" si="257"/>
        <v>0</v>
      </c>
      <c r="I1835" s="94">
        <f>'F4.2'!W492</f>
        <v>0</v>
      </c>
      <c r="J1835" s="94">
        <f>'F4.2'!AQ492</f>
        <v>0</v>
      </c>
      <c r="K1835" s="95"/>
      <c r="L1835" s="95"/>
      <c r="M1835" s="128">
        <f t="shared" si="258"/>
        <v>0</v>
      </c>
      <c r="N1835" s="95">
        <f t="shared" si="259"/>
        <v>0</v>
      </c>
    </row>
    <row r="1836" spans="1:14" ht="31.5" hidden="1" outlineLevel="1" x14ac:dyDescent="0.25">
      <c r="A1836" s="169">
        <f t="shared" si="261"/>
        <v>0</v>
      </c>
      <c r="B1836" s="169" t="str">
        <f t="shared" si="261"/>
        <v>Refurbishment of LV bus duct Bus duct of UAT, SAT, station transformer installed at Unit#5,6,&amp;7, CSTPS Chandrapur.</v>
      </c>
      <c r="C1836" s="29">
        <f t="shared" si="261"/>
        <v>0</v>
      </c>
      <c r="D1836" s="69" t="str">
        <f t="shared" si="261"/>
        <v>-</v>
      </c>
      <c r="E1836" s="28">
        <f t="shared" si="261"/>
        <v>30</v>
      </c>
      <c r="F1836" s="95">
        <f t="shared" si="255"/>
        <v>0</v>
      </c>
      <c r="G1836" s="95">
        <f t="shared" si="256"/>
        <v>0</v>
      </c>
      <c r="H1836" s="95">
        <f t="shared" si="257"/>
        <v>0</v>
      </c>
      <c r="I1836" s="94">
        <f>'F4.2'!W493</f>
        <v>0</v>
      </c>
      <c r="J1836" s="94">
        <f>'F4.2'!AQ493</f>
        <v>0</v>
      </c>
      <c r="K1836" s="95"/>
      <c r="L1836" s="95"/>
      <c r="M1836" s="128">
        <f t="shared" si="258"/>
        <v>0</v>
      </c>
      <c r="N1836" s="95">
        <f t="shared" si="259"/>
        <v>0</v>
      </c>
    </row>
    <row r="1837" spans="1:14" ht="15.75" hidden="1" outlineLevel="1" x14ac:dyDescent="0.25">
      <c r="A1837" s="227">
        <f t="shared" si="261"/>
        <v>0</v>
      </c>
      <c r="B1837" s="227" t="str">
        <f t="shared" si="261"/>
        <v>Instrumentation &amp; Control-II</v>
      </c>
      <c r="C1837" s="29">
        <f t="shared" si="261"/>
        <v>0</v>
      </c>
      <c r="D1837" s="69" t="str">
        <f t="shared" si="261"/>
        <v>-</v>
      </c>
      <c r="E1837" s="28">
        <f t="shared" si="261"/>
        <v>0</v>
      </c>
      <c r="F1837" s="95">
        <f t="shared" si="255"/>
        <v>0</v>
      </c>
      <c r="G1837" s="95">
        <f t="shared" si="256"/>
        <v>0</v>
      </c>
      <c r="H1837" s="95">
        <f t="shared" si="257"/>
        <v>0</v>
      </c>
      <c r="I1837" s="94">
        <f>'F4.2'!W494</f>
        <v>0</v>
      </c>
      <c r="J1837" s="94">
        <f>'F4.2'!AQ494</f>
        <v>0</v>
      </c>
      <c r="K1837" s="95"/>
      <c r="L1837" s="95"/>
      <c r="M1837" s="128">
        <f t="shared" si="258"/>
        <v>0</v>
      </c>
      <c r="N1837" s="95">
        <f t="shared" si="259"/>
        <v>0</v>
      </c>
    </row>
    <row r="1838" spans="1:14" ht="31.5" hidden="1" outlineLevel="1" x14ac:dyDescent="0.25">
      <c r="A1838" s="25">
        <f t="shared" si="261"/>
        <v>1</v>
      </c>
      <c r="B1838" s="26" t="str">
        <f t="shared" si="261"/>
        <v>Complete Supply ,Erection and Commissioning DDCMIS system of Unit 7 at CSTPS</v>
      </c>
      <c r="C1838" s="29">
        <f t="shared" si="261"/>
        <v>0</v>
      </c>
      <c r="D1838" s="69" t="str">
        <f t="shared" si="261"/>
        <v>-</v>
      </c>
      <c r="E1838" s="28">
        <f t="shared" si="261"/>
        <v>30</v>
      </c>
      <c r="F1838" s="95">
        <f t="shared" si="255"/>
        <v>0</v>
      </c>
      <c r="G1838" s="95">
        <f t="shared" si="256"/>
        <v>0</v>
      </c>
      <c r="H1838" s="95">
        <f t="shared" si="257"/>
        <v>0</v>
      </c>
      <c r="I1838" s="94">
        <f>'F4.2'!W495</f>
        <v>0</v>
      </c>
      <c r="J1838" s="94">
        <f>'F4.2'!AQ495</f>
        <v>0</v>
      </c>
      <c r="K1838" s="95"/>
      <c r="L1838" s="95"/>
      <c r="M1838" s="128">
        <f t="shared" si="258"/>
        <v>0</v>
      </c>
      <c r="N1838" s="95">
        <f t="shared" si="259"/>
        <v>0</v>
      </c>
    </row>
    <row r="1839" spans="1:14" ht="31.5" hidden="1" outlineLevel="1" x14ac:dyDescent="0.25">
      <c r="A1839" s="169">
        <f t="shared" si="261"/>
        <v>0</v>
      </c>
      <c r="B1839" s="169" t="str">
        <f t="shared" si="261"/>
        <v>Complete Supply ,Erection and Commissioning DDCMIS system of Unit 7  at CSTPS</v>
      </c>
      <c r="C1839" s="29">
        <f t="shared" si="261"/>
        <v>0</v>
      </c>
      <c r="D1839" s="69" t="str">
        <f t="shared" si="261"/>
        <v>-</v>
      </c>
      <c r="E1839" s="28">
        <f t="shared" si="261"/>
        <v>30</v>
      </c>
      <c r="F1839" s="95">
        <f t="shared" si="255"/>
        <v>0</v>
      </c>
      <c r="G1839" s="95">
        <f t="shared" si="256"/>
        <v>0</v>
      </c>
      <c r="H1839" s="95">
        <f t="shared" si="257"/>
        <v>0</v>
      </c>
      <c r="I1839" s="94">
        <f>'F4.2'!W496</f>
        <v>0</v>
      </c>
      <c r="J1839" s="94">
        <f>'F4.2'!AQ496</f>
        <v>0</v>
      </c>
      <c r="K1839" s="95"/>
      <c r="L1839" s="95"/>
      <c r="M1839" s="128">
        <f t="shared" si="258"/>
        <v>0</v>
      </c>
      <c r="N1839" s="95">
        <f t="shared" si="259"/>
        <v>0</v>
      </c>
    </row>
    <row r="1840" spans="1:14" ht="31.5" hidden="1" outlineLevel="1" x14ac:dyDescent="0.25">
      <c r="A1840" s="25">
        <f t="shared" si="261"/>
        <v>2</v>
      </c>
      <c r="B1840" s="26" t="str">
        <f t="shared" si="261"/>
        <v>Implementation of Flexible Operation Solutions for Unit5,6 &amp;7, CSTPS, Chandrapur</v>
      </c>
      <c r="C1840" s="29">
        <f t="shared" si="261"/>
        <v>0</v>
      </c>
      <c r="D1840" s="69" t="str">
        <f t="shared" si="261"/>
        <v>-</v>
      </c>
      <c r="E1840" s="28">
        <f t="shared" si="261"/>
        <v>40</v>
      </c>
      <c r="F1840" s="95">
        <f t="shared" si="255"/>
        <v>0</v>
      </c>
      <c r="G1840" s="95">
        <f t="shared" si="256"/>
        <v>0</v>
      </c>
      <c r="H1840" s="95">
        <f t="shared" si="257"/>
        <v>0</v>
      </c>
      <c r="I1840" s="94">
        <f>'F4.2'!W497</f>
        <v>0</v>
      </c>
      <c r="J1840" s="94">
        <f>'F4.2'!AQ497</f>
        <v>0</v>
      </c>
      <c r="K1840" s="95"/>
      <c r="L1840" s="95"/>
      <c r="M1840" s="128">
        <f t="shared" si="258"/>
        <v>0</v>
      </c>
      <c r="N1840" s="95">
        <f t="shared" si="259"/>
        <v>0</v>
      </c>
    </row>
    <row r="1841" spans="1:14" ht="31.5" hidden="1" outlineLevel="1" x14ac:dyDescent="0.25">
      <c r="A1841" s="169">
        <f t="shared" si="261"/>
        <v>0</v>
      </c>
      <c r="B1841" s="169" t="str">
        <f t="shared" si="261"/>
        <v>Implementation of Flexible Operation Solutions for Unit5,6 &amp;7, CSTPS, Chandrapur</v>
      </c>
      <c r="C1841" s="29">
        <f t="shared" si="261"/>
        <v>0</v>
      </c>
      <c r="D1841" s="69" t="str">
        <f t="shared" si="261"/>
        <v>-</v>
      </c>
      <c r="E1841" s="28">
        <f t="shared" si="261"/>
        <v>40</v>
      </c>
      <c r="F1841" s="95">
        <f t="shared" si="255"/>
        <v>0</v>
      </c>
      <c r="G1841" s="95">
        <f t="shared" si="256"/>
        <v>0</v>
      </c>
      <c r="H1841" s="95">
        <f t="shared" si="257"/>
        <v>0</v>
      </c>
      <c r="I1841" s="94">
        <f>'F4.2'!W498</f>
        <v>0</v>
      </c>
      <c r="J1841" s="94">
        <f>'F4.2'!AQ498</f>
        <v>0</v>
      </c>
      <c r="K1841" s="95"/>
      <c r="L1841" s="95"/>
      <c r="M1841" s="128">
        <f t="shared" si="258"/>
        <v>0</v>
      </c>
      <c r="N1841" s="95">
        <f t="shared" si="259"/>
        <v>0</v>
      </c>
    </row>
    <row r="1842" spans="1:14" ht="47.25" hidden="1" outlineLevel="1" x14ac:dyDescent="0.25">
      <c r="A1842" s="25">
        <f t="shared" si="261"/>
        <v>3</v>
      </c>
      <c r="B1842" s="26" t="str">
        <f t="shared" si="261"/>
        <v>Supply of sub-assy for ID Fan VFD System&amp;  Energy Management System (EMS) at Stage-III, CSTPS, &amp; Procurement of numerical motor/feeder protection relay</v>
      </c>
      <c r="C1842" s="29">
        <f t="shared" si="261"/>
        <v>0</v>
      </c>
      <c r="D1842" s="69" t="str">
        <f t="shared" si="261"/>
        <v>-</v>
      </c>
      <c r="E1842" s="28">
        <f t="shared" si="261"/>
        <v>26.1</v>
      </c>
      <c r="F1842" s="95">
        <f t="shared" si="255"/>
        <v>0</v>
      </c>
      <c r="G1842" s="95">
        <f t="shared" si="256"/>
        <v>0</v>
      </c>
      <c r="H1842" s="95">
        <f t="shared" si="257"/>
        <v>0</v>
      </c>
      <c r="I1842" s="94">
        <f>'F4.2'!W499</f>
        <v>0</v>
      </c>
      <c r="J1842" s="94">
        <f>'F4.2'!AQ499</f>
        <v>0</v>
      </c>
      <c r="K1842" s="95"/>
      <c r="L1842" s="95"/>
      <c r="M1842" s="128">
        <f t="shared" si="258"/>
        <v>0</v>
      </c>
      <c r="N1842" s="95">
        <f t="shared" si="259"/>
        <v>0</v>
      </c>
    </row>
    <row r="1843" spans="1:14" ht="15.75" hidden="1" outlineLevel="1" x14ac:dyDescent="0.25">
      <c r="A1843" s="169">
        <f t="shared" si="261"/>
        <v>0</v>
      </c>
      <c r="B1843" s="169" t="str">
        <f t="shared" si="261"/>
        <v>Supply of sub-assy for ID Fan VFD System</v>
      </c>
      <c r="C1843" s="29">
        <f t="shared" si="261"/>
        <v>0</v>
      </c>
      <c r="D1843" s="69" t="str">
        <f t="shared" si="261"/>
        <v>-</v>
      </c>
      <c r="E1843" s="28">
        <f t="shared" si="261"/>
        <v>4.5</v>
      </c>
      <c r="F1843" s="95">
        <f t="shared" si="255"/>
        <v>0</v>
      </c>
      <c r="G1843" s="95">
        <f t="shared" si="256"/>
        <v>0</v>
      </c>
      <c r="H1843" s="95">
        <f t="shared" si="257"/>
        <v>0</v>
      </c>
      <c r="I1843" s="94">
        <f>'F4.2'!W500</f>
        <v>0</v>
      </c>
      <c r="J1843" s="94">
        <f>'F4.2'!AQ500</f>
        <v>0</v>
      </c>
      <c r="K1843" s="95"/>
      <c r="L1843" s="95"/>
      <c r="M1843" s="128">
        <f t="shared" si="258"/>
        <v>0</v>
      </c>
      <c r="N1843" s="95">
        <f t="shared" si="259"/>
        <v>0</v>
      </c>
    </row>
    <row r="1844" spans="1:14" ht="31.5" hidden="1" outlineLevel="1" x14ac:dyDescent="0.25">
      <c r="A1844" s="169">
        <f t="shared" si="261"/>
        <v>0</v>
      </c>
      <c r="B1844" s="169" t="str">
        <f t="shared" si="261"/>
        <v>Energy Management System (EMS) at Stage-III, CSTPS, Chandrapur.</v>
      </c>
      <c r="C1844" s="29">
        <f t="shared" si="261"/>
        <v>0</v>
      </c>
      <c r="D1844" s="69" t="str">
        <f t="shared" si="261"/>
        <v>-</v>
      </c>
      <c r="E1844" s="28">
        <f t="shared" si="261"/>
        <v>5.5</v>
      </c>
      <c r="F1844" s="95">
        <f t="shared" si="255"/>
        <v>0</v>
      </c>
      <c r="G1844" s="95">
        <f t="shared" si="256"/>
        <v>0</v>
      </c>
      <c r="H1844" s="95">
        <f t="shared" si="257"/>
        <v>0</v>
      </c>
      <c r="I1844" s="94">
        <f>'F4.2'!W501</f>
        <v>0</v>
      </c>
      <c r="J1844" s="94">
        <f>'F4.2'!AQ501</f>
        <v>0</v>
      </c>
      <c r="K1844" s="95"/>
      <c r="L1844" s="95"/>
      <c r="M1844" s="128">
        <f t="shared" si="258"/>
        <v>0</v>
      </c>
      <c r="N1844" s="95">
        <f t="shared" si="259"/>
        <v>0</v>
      </c>
    </row>
    <row r="1845" spans="1:14" ht="15.75" hidden="1" outlineLevel="1" x14ac:dyDescent="0.25">
      <c r="A1845" s="169">
        <f t="shared" si="261"/>
        <v>0</v>
      </c>
      <c r="B1845" s="169" t="str">
        <f t="shared" si="261"/>
        <v>Procurement of numerical motor/feeder protection relays</v>
      </c>
      <c r="C1845" s="29">
        <f t="shared" si="261"/>
        <v>0</v>
      </c>
      <c r="D1845" s="69" t="str">
        <f t="shared" si="261"/>
        <v>-</v>
      </c>
      <c r="E1845" s="28">
        <f t="shared" si="261"/>
        <v>8.1</v>
      </c>
      <c r="F1845" s="95">
        <f t="shared" si="255"/>
        <v>0</v>
      </c>
      <c r="G1845" s="95">
        <f t="shared" si="256"/>
        <v>0</v>
      </c>
      <c r="H1845" s="95">
        <f t="shared" si="257"/>
        <v>0</v>
      </c>
      <c r="I1845" s="94">
        <f>'F4.2'!W502</f>
        <v>0</v>
      </c>
      <c r="J1845" s="94">
        <f>'F4.2'!AQ502</f>
        <v>0</v>
      </c>
      <c r="K1845" s="95"/>
      <c r="L1845" s="95"/>
      <c r="M1845" s="128">
        <f t="shared" si="258"/>
        <v>0</v>
      </c>
      <c r="N1845" s="95">
        <f t="shared" si="259"/>
        <v>0</v>
      </c>
    </row>
    <row r="1846" spans="1:14" ht="47.25" hidden="1" outlineLevel="1" x14ac:dyDescent="0.25">
      <c r="A1846" s="169">
        <f t="shared" ref="A1846:E1861" si="262">A1176</f>
        <v>0</v>
      </c>
      <c r="B1846" s="169" t="str">
        <f t="shared" si="262"/>
        <v>Procurement of portable multi function test kit, Microprocessot based CB TIM, CRM &amp; MVDT, CBO analyser, Vacuum cleaner bottle HV tester</v>
      </c>
      <c r="C1846" s="29">
        <f t="shared" si="262"/>
        <v>0</v>
      </c>
      <c r="D1846" s="69" t="str">
        <f t="shared" si="262"/>
        <v>-</v>
      </c>
      <c r="E1846" s="28">
        <f t="shared" si="262"/>
        <v>2</v>
      </c>
      <c r="F1846" s="95">
        <f t="shared" si="255"/>
        <v>0</v>
      </c>
      <c r="G1846" s="95">
        <f t="shared" si="256"/>
        <v>0</v>
      </c>
      <c r="H1846" s="95">
        <f t="shared" si="257"/>
        <v>0</v>
      </c>
      <c r="I1846" s="94">
        <f>'F4.2'!W503</f>
        <v>0</v>
      </c>
      <c r="J1846" s="94">
        <f>'F4.2'!AQ503</f>
        <v>0</v>
      </c>
      <c r="K1846" s="95"/>
      <c r="L1846" s="95"/>
      <c r="M1846" s="128">
        <f t="shared" si="258"/>
        <v>0</v>
      </c>
      <c r="N1846" s="95">
        <f t="shared" si="259"/>
        <v>0</v>
      </c>
    </row>
    <row r="1847" spans="1:14" ht="31.5" hidden="1" outlineLevel="1" x14ac:dyDescent="0.25">
      <c r="A1847" s="169">
        <f t="shared" si="262"/>
        <v>0</v>
      </c>
      <c r="B1847" s="169" t="str">
        <f t="shared" si="262"/>
        <v xml:space="preserve">Replacement of various motorised control actuators at Unit 5, 6  CSTPS,Chandrapur.                              </v>
      </c>
      <c r="C1847" s="29">
        <f t="shared" si="262"/>
        <v>0</v>
      </c>
      <c r="D1847" s="69" t="str">
        <f t="shared" si="262"/>
        <v>-</v>
      </c>
      <c r="E1847" s="28">
        <f t="shared" si="262"/>
        <v>6</v>
      </c>
      <c r="F1847" s="95">
        <f t="shared" si="255"/>
        <v>0</v>
      </c>
      <c r="G1847" s="95">
        <f t="shared" si="256"/>
        <v>0</v>
      </c>
      <c r="H1847" s="95">
        <f t="shared" si="257"/>
        <v>0</v>
      </c>
      <c r="I1847" s="94">
        <f>'F4.2'!W504</f>
        <v>0</v>
      </c>
      <c r="J1847" s="94">
        <f>'F4.2'!AQ504</f>
        <v>0</v>
      </c>
      <c r="K1847" s="95"/>
      <c r="L1847" s="95"/>
      <c r="M1847" s="128">
        <f t="shared" si="258"/>
        <v>0</v>
      </c>
      <c r="N1847" s="95">
        <f t="shared" si="259"/>
        <v>0</v>
      </c>
    </row>
    <row r="1848" spans="1:14" ht="78.75" hidden="1" outlineLevel="1" x14ac:dyDescent="0.25">
      <c r="A1848" s="25">
        <f t="shared" si="262"/>
        <v>4</v>
      </c>
      <c r="B1848" s="26" t="str">
        <f t="shared" si="262"/>
        <v>Supply and commissioning of Energy Optimization &amp; Real Time Analysis system software for Auxiliary Power management of power network &amp; Pump performance monitoring system for water pumping stations for Unit#5,6&amp;7, CSTPS, Chandrapur</v>
      </c>
      <c r="C1848" s="29">
        <f t="shared" si="262"/>
        <v>0</v>
      </c>
      <c r="D1848" s="69" t="str">
        <f t="shared" si="262"/>
        <v>-</v>
      </c>
      <c r="E1848" s="28">
        <f t="shared" si="262"/>
        <v>26</v>
      </c>
      <c r="F1848" s="95">
        <f t="shared" si="255"/>
        <v>0</v>
      </c>
      <c r="G1848" s="95">
        <f t="shared" si="256"/>
        <v>0</v>
      </c>
      <c r="H1848" s="95">
        <f t="shared" si="257"/>
        <v>0</v>
      </c>
      <c r="I1848" s="94">
        <f>'F4.2'!W505</f>
        <v>0</v>
      </c>
      <c r="J1848" s="94">
        <f>'F4.2'!AQ505</f>
        <v>0</v>
      </c>
      <c r="K1848" s="95"/>
      <c r="L1848" s="95"/>
      <c r="M1848" s="128">
        <f t="shared" si="258"/>
        <v>0</v>
      </c>
      <c r="N1848" s="95">
        <f t="shared" si="259"/>
        <v>0</v>
      </c>
    </row>
    <row r="1849" spans="1:14" ht="47.25" hidden="1" outlineLevel="1" x14ac:dyDescent="0.25">
      <c r="A1849" s="169">
        <f t="shared" si="262"/>
        <v>0</v>
      </c>
      <c r="B1849" s="169" t="str">
        <f t="shared" si="262"/>
        <v>Supply and commissioning of Energy Optimization &amp; Real Time Analysis system software for Auxiliary Power management of power network</v>
      </c>
      <c r="C1849" s="29">
        <f t="shared" si="262"/>
        <v>0</v>
      </c>
      <c r="D1849" s="69" t="str">
        <f t="shared" si="262"/>
        <v>-</v>
      </c>
      <c r="E1849" s="28">
        <f t="shared" si="262"/>
        <v>9</v>
      </c>
      <c r="F1849" s="95">
        <f t="shared" si="255"/>
        <v>0</v>
      </c>
      <c r="G1849" s="95">
        <f t="shared" si="256"/>
        <v>0</v>
      </c>
      <c r="H1849" s="95">
        <f t="shared" si="257"/>
        <v>0</v>
      </c>
      <c r="I1849" s="94">
        <f>'F4.2'!W506</f>
        <v>0</v>
      </c>
      <c r="J1849" s="94">
        <f>'F4.2'!AQ506</f>
        <v>0</v>
      </c>
      <c r="K1849" s="95"/>
      <c r="L1849" s="95"/>
      <c r="M1849" s="128">
        <f t="shared" si="258"/>
        <v>0</v>
      </c>
      <c r="N1849" s="95">
        <f t="shared" si="259"/>
        <v>0</v>
      </c>
    </row>
    <row r="1850" spans="1:14" ht="47.25" hidden="1" outlineLevel="1" x14ac:dyDescent="0.25">
      <c r="A1850" s="169">
        <f t="shared" si="262"/>
        <v>0</v>
      </c>
      <c r="B1850" s="169" t="str">
        <f t="shared" si="262"/>
        <v>Supply and installation of advanced Microprocessor based Pump performance monitoring system for water pumping stations for Unit#5,6&amp;7, CSTPS, Chandrapur</v>
      </c>
      <c r="C1850" s="29">
        <f t="shared" si="262"/>
        <v>0</v>
      </c>
      <c r="D1850" s="69" t="str">
        <f t="shared" si="262"/>
        <v>-</v>
      </c>
      <c r="E1850" s="28">
        <f t="shared" si="262"/>
        <v>7</v>
      </c>
      <c r="F1850" s="95">
        <f t="shared" si="255"/>
        <v>0</v>
      </c>
      <c r="G1850" s="95">
        <f t="shared" si="256"/>
        <v>0</v>
      </c>
      <c r="H1850" s="95">
        <f t="shared" si="257"/>
        <v>0</v>
      </c>
      <c r="I1850" s="94">
        <f>'F4.2'!W507</f>
        <v>0</v>
      </c>
      <c r="J1850" s="94">
        <f>'F4.2'!AQ507</f>
        <v>0</v>
      </c>
      <c r="K1850" s="95"/>
      <c r="L1850" s="95"/>
      <c r="M1850" s="128">
        <f t="shared" si="258"/>
        <v>0</v>
      </c>
      <c r="N1850" s="95">
        <f t="shared" si="259"/>
        <v>0</v>
      </c>
    </row>
    <row r="1851" spans="1:14" ht="31.5" hidden="1" outlineLevel="1" x14ac:dyDescent="0.25">
      <c r="A1851" s="169">
        <f t="shared" si="262"/>
        <v>0</v>
      </c>
      <c r="B1851" s="169" t="str">
        <f t="shared" si="262"/>
        <v>Upgradation of Online Connectivity and Environmental Monitoring (OCEMS) System at Unit-5,6&amp;7</v>
      </c>
      <c r="C1851" s="29">
        <f t="shared" si="262"/>
        <v>0</v>
      </c>
      <c r="D1851" s="69" t="str">
        <f t="shared" si="262"/>
        <v>-</v>
      </c>
      <c r="E1851" s="28">
        <f t="shared" si="262"/>
        <v>4</v>
      </c>
      <c r="F1851" s="95">
        <f t="shared" si="255"/>
        <v>0</v>
      </c>
      <c r="G1851" s="95">
        <f t="shared" si="256"/>
        <v>0</v>
      </c>
      <c r="H1851" s="95">
        <f t="shared" si="257"/>
        <v>0</v>
      </c>
      <c r="I1851" s="94">
        <f>'F4.2'!W508</f>
        <v>0</v>
      </c>
      <c r="J1851" s="94">
        <f>'F4.2'!AQ508</f>
        <v>0</v>
      </c>
      <c r="K1851" s="95"/>
      <c r="L1851" s="95"/>
      <c r="M1851" s="128">
        <f t="shared" si="258"/>
        <v>0</v>
      </c>
      <c r="N1851" s="95">
        <f t="shared" si="259"/>
        <v>0</v>
      </c>
    </row>
    <row r="1852" spans="1:14" ht="15.75" hidden="1" outlineLevel="1" x14ac:dyDescent="0.25">
      <c r="A1852" s="169">
        <f t="shared" si="262"/>
        <v>0</v>
      </c>
      <c r="B1852" s="169" t="str">
        <f t="shared" si="262"/>
        <v xml:space="preserve">Procurement of I&amp;C Testing Labouratory Instruments </v>
      </c>
      <c r="C1852" s="29">
        <f t="shared" si="262"/>
        <v>0</v>
      </c>
      <c r="D1852" s="69" t="str">
        <f t="shared" si="262"/>
        <v>-</v>
      </c>
      <c r="E1852" s="28">
        <f t="shared" si="262"/>
        <v>2</v>
      </c>
      <c r="F1852" s="95">
        <f t="shared" si="255"/>
        <v>0</v>
      </c>
      <c r="G1852" s="95">
        <f t="shared" si="256"/>
        <v>0</v>
      </c>
      <c r="H1852" s="95">
        <f t="shared" si="257"/>
        <v>0</v>
      </c>
      <c r="I1852" s="94">
        <f>'F4.2'!W509</f>
        <v>0</v>
      </c>
      <c r="J1852" s="94">
        <f>'F4.2'!AQ509</f>
        <v>0</v>
      </c>
      <c r="K1852" s="95"/>
      <c r="L1852" s="95"/>
      <c r="M1852" s="128">
        <f t="shared" si="258"/>
        <v>0</v>
      </c>
      <c r="N1852" s="95">
        <f t="shared" si="259"/>
        <v>0</v>
      </c>
    </row>
    <row r="1853" spans="1:14" ht="31.5" hidden="1" outlineLevel="1" x14ac:dyDescent="0.25">
      <c r="A1853" s="169">
        <f t="shared" si="262"/>
        <v>0</v>
      </c>
      <c r="B1853" s="169" t="str">
        <f t="shared" si="262"/>
        <v xml:space="preserve">Upgradation of various motorised control actuators at Unit-7,  CSTPS,Chandrapur.                              </v>
      </c>
      <c r="C1853" s="29">
        <f t="shared" si="262"/>
        <v>0</v>
      </c>
      <c r="D1853" s="69" t="str">
        <f t="shared" si="262"/>
        <v>-</v>
      </c>
      <c r="E1853" s="28">
        <f t="shared" si="262"/>
        <v>4</v>
      </c>
      <c r="F1853" s="95">
        <f t="shared" si="255"/>
        <v>0</v>
      </c>
      <c r="G1853" s="95">
        <f t="shared" si="256"/>
        <v>0</v>
      </c>
      <c r="H1853" s="95">
        <f t="shared" si="257"/>
        <v>0</v>
      </c>
      <c r="I1853" s="94">
        <f>'F4.2'!W510</f>
        <v>0</v>
      </c>
      <c r="J1853" s="94">
        <f>'F4.2'!AQ510</f>
        <v>0</v>
      </c>
      <c r="K1853" s="95"/>
      <c r="L1853" s="95"/>
      <c r="M1853" s="128">
        <f t="shared" si="258"/>
        <v>0</v>
      </c>
      <c r="N1853" s="95">
        <f t="shared" si="259"/>
        <v>0</v>
      </c>
    </row>
    <row r="1854" spans="1:14" ht="15.75" hidden="1" outlineLevel="1" x14ac:dyDescent="0.25">
      <c r="A1854" s="227">
        <f t="shared" si="262"/>
        <v>0</v>
      </c>
      <c r="B1854" s="227" t="str">
        <f t="shared" si="262"/>
        <v>ODP-II</v>
      </c>
      <c r="C1854" s="29">
        <f t="shared" si="262"/>
        <v>0</v>
      </c>
      <c r="D1854" s="69" t="str">
        <f t="shared" si="262"/>
        <v>-</v>
      </c>
      <c r="E1854" s="28">
        <f t="shared" si="262"/>
        <v>0</v>
      </c>
      <c r="F1854" s="95">
        <f t="shared" si="255"/>
        <v>0</v>
      </c>
      <c r="G1854" s="95">
        <f t="shared" si="256"/>
        <v>0</v>
      </c>
      <c r="H1854" s="95">
        <f t="shared" si="257"/>
        <v>0</v>
      </c>
      <c r="I1854" s="94">
        <f>'F4.2'!W511</f>
        <v>0</v>
      </c>
      <c r="J1854" s="94">
        <f>'F4.2'!AQ511</f>
        <v>0</v>
      </c>
      <c r="K1854" s="95"/>
      <c r="L1854" s="95"/>
      <c r="M1854" s="128">
        <f t="shared" si="258"/>
        <v>0</v>
      </c>
      <c r="N1854" s="95">
        <f t="shared" si="259"/>
        <v>0</v>
      </c>
    </row>
    <row r="1855" spans="1:14" ht="47.25" hidden="1" outlineLevel="1" x14ac:dyDescent="0.25">
      <c r="A1855" s="25">
        <f t="shared" si="262"/>
        <v>1</v>
      </c>
      <c r="B1855" s="26" t="str">
        <f t="shared" si="262"/>
        <v>Complete reconditioning of Condensate cooling water system, Ash raw water system &amp; fire fightning system of U-5,6 &amp; 7</v>
      </c>
      <c r="C1855" s="29">
        <f t="shared" si="262"/>
        <v>0</v>
      </c>
      <c r="D1855" s="69" t="str">
        <f t="shared" si="262"/>
        <v>-</v>
      </c>
      <c r="E1855" s="28">
        <f t="shared" si="262"/>
        <v>92</v>
      </c>
      <c r="F1855" s="95">
        <f t="shared" si="255"/>
        <v>0</v>
      </c>
      <c r="G1855" s="95">
        <f t="shared" si="256"/>
        <v>0</v>
      </c>
      <c r="H1855" s="95">
        <f t="shared" si="257"/>
        <v>0</v>
      </c>
      <c r="I1855" s="94">
        <f>'F4.2'!W512</f>
        <v>0</v>
      </c>
      <c r="J1855" s="94">
        <f>'F4.2'!AQ512</f>
        <v>0</v>
      </c>
      <c r="K1855" s="95"/>
      <c r="L1855" s="95"/>
      <c r="M1855" s="128">
        <f t="shared" si="258"/>
        <v>0</v>
      </c>
      <c r="N1855" s="95">
        <f t="shared" si="259"/>
        <v>0</v>
      </c>
    </row>
    <row r="1856" spans="1:14" ht="15.75" hidden="1" outlineLevel="1" x14ac:dyDescent="0.25">
      <c r="A1856" s="169">
        <f t="shared" si="262"/>
        <v>0</v>
      </c>
      <c r="B1856" s="169" t="str">
        <f t="shared" si="262"/>
        <v xml:space="preserve"> Complete reconditioning of cooling tower 5A &amp; 5B of Unit -5. </v>
      </c>
      <c r="C1856" s="29">
        <f t="shared" si="262"/>
        <v>0</v>
      </c>
      <c r="D1856" s="69" t="str">
        <f t="shared" si="262"/>
        <v>-</v>
      </c>
      <c r="E1856" s="28">
        <f t="shared" si="262"/>
        <v>45</v>
      </c>
      <c r="F1856" s="95">
        <f t="shared" si="255"/>
        <v>0</v>
      </c>
      <c r="G1856" s="95">
        <f t="shared" si="256"/>
        <v>0</v>
      </c>
      <c r="H1856" s="95">
        <f t="shared" si="257"/>
        <v>0</v>
      </c>
      <c r="I1856" s="94">
        <f>'F4.2'!W513</f>
        <v>0</v>
      </c>
      <c r="J1856" s="94">
        <f>'F4.2'!AQ513</f>
        <v>0</v>
      </c>
      <c r="K1856" s="95"/>
      <c r="L1856" s="95"/>
      <c r="M1856" s="128">
        <f t="shared" si="258"/>
        <v>0</v>
      </c>
      <c r="N1856" s="95">
        <f t="shared" si="259"/>
        <v>0</v>
      </c>
    </row>
    <row r="1857" spans="1:14" ht="63" hidden="1" outlineLevel="1" x14ac:dyDescent="0.25">
      <c r="A1857" s="169">
        <f t="shared" si="262"/>
        <v>0</v>
      </c>
      <c r="B1857" s="169" t="str">
        <f t="shared" si="262"/>
        <v>Revamping of induced draft Cooling tower - 6A &amp; 6B internals with supply &amp; replacement to improve the performance of Cooling tower of Unit -6 (500MW), CSTPS, Chandrapur</v>
      </c>
      <c r="C1857" s="29">
        <f t="shared" si="262"/>
        <v>0</v>
      </c>
      <c r="D1857" s="69" t="str">
        <f t="shared" si="262"/>
        <v>-</v>
      </c>
      <c r="E1857" s="28">
        <f t="shared" si="262"/>
        <v>47</v>
      </c>
      <c r="F1857" s="95">
        <f t="shared" si="255"/>
        <v>0</v>
      </c>
      <c r="G1857" s="95">
        <f t="shared" si="256"/>
        <v>0</v>
      </c>
      <c r="H1857" s="95">
        <f t="shared" si="257"/>
        <v>0</v>
      </c>
      <c r="I1857" s="94">
        <f>'F4.2'!W514</f>
        <v>0</v>
      </c>
      <c r="J1857" s="94">
        <f>'F4.2'!AQ514</f>
        <v>0</v>
      </c>
      <c r="K1857" s="95"/>
      <c r="L1857" s="95"/>
      <c r="M1857" s="128">
        <f t="shared" si="258"/>
        <v>0</v>
      </c>
      <c r="N1857" s="95">
        <f t="shared" si="259"/>
        <v>0</v>
      </c>
    </row>
    <row r="1858" spans="1:14" ht="31.5" hidden="1" outlineLevel="1" x14ac:dyDescent="0.25">
      <c r="A1858" s="25">
        <f t="shared" si="262"/>
        <v>2</v>
      </c>
      <c r="B1858" s="26" t="str">
        <f t="shared" si="262"/>
        <v>Replacement of  Complete pump assembly of CCW pump, ACW pump and other schemes</v>
      </c>
      <c r="C1858" s="29">
        <f t="shared" si="262"/>
        <v>0</v>
      </c>
      <c r="D1858" s="69" t="str">
        <f t="shared" si="262"/>
        <v>-</v>
      </c>
      <c r="E1858" s="28">
        <f t="shared" si="262"/>
        <v>121</v>
      </c>
      <c r="F1858" s="95">
        <f t="shared" si="255"/>
        <v>0</v>
      </c>
      <c r="G1858" s="95">
        <f t="shared" si="256"/>
        <v>0</v>
      </c>
      <c r="H1858" s="95">
        <f t="shared" si="257"/>
        <v>0</v>
      </c>
      <c r="I1858" s="94">
        <f>'F4.2'!W515</f>
        <v>0</v>
      </c>
      <c r="J1858" s="94">
        <f>'F4.2'!AQ515</f>
        <v>0</v>
      </c>
      <c r="K1858" s="95"/>
      <c r="L1858" s="95"/>
      <c r="M1858" s="128">
        <f t="shared" si="258"/>
        <v>0</v>
      </c>
      <c r="N1858" s="95">
        <f t="shared" si="259"/>
        <v>0</v>
      </c>
    </row>
    <row r="1859" spans="1:14" ht="31.5" hidden="1" outlineLevel="1" x14ac:dyDescent="0.25">
      <c r="A1859" s="169">
        <f t="shared" si="262"/>
        <v>0</v>
      </c>
      <c r="B1859" s="169" t="str">
        <f t="shared" si="262"/>
        <v>Replacement of  Complete pump assembly of CCW pump installed at U-5,6,7.</v>
      </c>
      <c r="C1859" s="29">
        <f t="shared" si="262"/>
        <v>0</v>
      </c>
      <c r="D1859" s="69" t="str">
        <f t="shared" si="262"/>
        <v>-</v>
      </c>
      <c r="E1859" s="28">
        <f t="shared" si="262"/>
        <v>100</v>
      </c>
      <c r="F1859" s="95">
        <f t="shared" si="255"/>
        <v>0</v>
      </c>
      <c r="G1859" s="95">
        <f t="shared" si="256"/>
        <v>0</v>
      </c>
      <c r="H1859" s="95">
        <f t="shared" si="257"/>
        <v>0</v>
      </c>
      <c r="I1859" s="94">
        <f>'F4.2'!W516</f>
        <v>0</v>
      </c>
      <c r="J1859" s="94">
        <f>'F4.2'!AQ516</f>
        <v>0</v>
      </c>
      <c r="K1859" s="95"/>
      <c r="L1859" s="95"/>
      <c r="M1859" s="128">
        <f t="shared" si="258"/>
        <v>0</v>
      </c>
      <c r="N1859" s="95">
        <f t="shared" si="259"/>
        <v>0</v>
      </c>
    </row>
    <row r="1860" spans="1:14" ht="31.5" hidden="1" outlineLevel="1" x14ac:dyDescent="0.25">
      <c r="A1860" s="169">
        <f t="shared" si="262"/>
        <v>0</v>
      </c>
      <c r="B1860" s="169" t="str">
        <f t="shared" si="262"/>
        <v xml:space="preserve"> Replacement of  Complete pump assembly of ACW  pump installed at U-5,6,7.</v>
      </c>
      <c r="C1860" s="29">
        <f t="shared" si="262"/>
        <v>0</v>
      </c>
      <c r="D1860" s="69" t="str">
        <f t="shared" si="262"/>
        <v>-</v>
      </c>
      <c r="E1860" s="28">
        <f t="shared" si="262"/>
        <v>11</v>
      </c>
      <c r="F1860" s="95">
        <f t="shared" si="255"/>
        <v>0</v>
      </c>
      <c r="G1860" s="95">
        <f t="shared" si="256"/>
        <v>0</v>
      </c>
      <c r="H1860" s="95">
        <f t="shared" si="257"/>
        <v>0</v>
      </c>
      <c r="I1860" s="94">
        <f>'F4.2'!W517</f>
        <v>0</v>
      </c>
      <c r="J1860" s="94">
        <f>'F4.2'!AQ517</f>
        <v>0</v>
      </c>
      <c r="K1860" s="95"/>
      <c r="L1860" s="95"/>
      <c r="M1860" s="128">
        <f t="shared" si="258"/>
        <v>0</v>
      </c>
      <c r="N1860" s="95">
        <f t="shared" si="259"/>
        <v>0</v>
      </c>
    </row>
    <row r="1861" spans="1:14" ht="31.5" hidden="1" outlineLevel="1" x14ac:dyDescent="0.25">
      <c r="A1861" s="169">
        <f t="shared" si="262"/>
        <v>0</v>
      </c>
      <c r="B1861" s="169" t="str">
        <f t="shared" si="262"/>
        <v xml:space="preserve"> Complete reconditioning of Ash Raw water system &amp; DM/NDM system of U- 7. </v>
      </c>
      <c r="C1861" s="29">
        <f t="shared" si="262"/>
        <v>0</v>
      </c>
      <c r="D1861" s="69" t="str">
        <f t="shared" si="262"/>
        <v>-</v>
      </c>
      <c r="E1861" s="28">
        <f t="shared" si="262"/>
        <v>8</v>
      </c>
      <c r="F1861" s="95">
        <f t="shared" si="255"/>
        <v>0</v>
      </c>
      <c r="G1861" s="95">
        <f t="shared" si="256"/>
        <v>0</v>
      </c>
      <c r="H1861" s="95">
        <f t="shared" si="257"/>
        <v>0</v>
      </c>
      <c r="I1861" s="94">
        <f>'F4.2'!W518</f>
        <v>0</v>
      </c>
      <c r="J1861" s="94">
        <f>'F4.2'!AQ518</f>
        <v>0</v>
      </c>
      <c r="K1861" s="95"/>
      <c r="L1861" s="95"/>
      <c r="M1861" s="128">
        <f t="shared" si="258"/>
        <v>0</v>
      </c>
      <c r="N1861" s="95">
        <f t="shared" si="259"/>
        <v>0</v>
      </c>
    </row>
    <row r="1862" spans="1:14" ht="31.5" hidden="1" outlineLevel="1" x14ac:dyDescent="0.25">
      <c r="A1862" s="169">
        <f t="shared" ref="A1862:E1877" si="263">A1192</f>
        <v>0</v>
      </c>
      <c r="B1862" s="169" t="str">
        <f t="shared" si="263"/>
        <v xml:space="preserve">Complete reconditioning of Fire fightning system of Stage -I, II, III. </v>
      </c>
      <c r="C1862" s="29">
        <f t="shared" si="263"/>
        <v>0</v>
      </c>
      <c r="D1862" s="69" t="str">
        <f t="shared" si="263"/>
        <v>-</v>
      </c>
      <c r="E1862" s="28">
        <f t="shared" si="263"/>
        <v>2</v>
      </c>
      <c r="F1862" s="95">
        <f t="shared" ref="F1862:F1925" si="264">F1192+I1192</f>
        <v>0</v>
      </c>
      <c r="G1862" s="95">
        <f t="shared" ref="G1862:G1925" si="265">G1192+M1192</f>
        <v>0</v>
      </c>
      <c r="H1862" s="95">
        <f t="shared" si="257"/>
        <v>0</v>
      </c>
      <c r="I1862" s="94">
        <f>'F4.2'!W519</f>
        <v>0</v>
      </c>
      <c r="J1862" s="94">
        <f>'F4.2'!AQ519</f>
        <v>0</v>
      </c>
      <c r="K1862" s="95"/>
      <c r="L1862" s="95"/>
      <c r="M1862" s="128">
        <f t="shared" si="258"/>
        <v>0</v>
      </c>
      <c r="N1862" s="95">
        <f t="shared" si="259"/>
        <v>0</v>
      </c>
    </row>
    <row r="1863" spans="1:14" ht="94.5" hidden="1" outlineLevel="1" x14ac:dyDescent="0.25">
      <c r="A1863" s="25">
        <f t="shared" si="263"/>
        <v>3</v>
      </c>
      <c r="B1863" s="26" t="str">
        <f t="shared" si="263"/>
        <v xml:space="preserve">Upgradation of existing DM water system along with supply, erection &amp; Commissioning of PLC panel, Instrumentation, CPVC Pipes &amp; fittings, installed at WTP–500MW, CSTPS, Chandrapur.
</v>
      </c>
      <c r="C1863" s="29">
        <f t="shared" si="263"/>
        <v>0</v>
      </c>
      <c r="D1863" s="69" t="str">
        <f t="shared" si="263"/>
        <v>-</v>
      </c>
      <c r="E1863" s="28">
        <f t="shared" si="263"/>
        <v>56</v>
      </c>
      <c r="F1863" s="95">
        <f t="shared" si="264"/>
        <v>0</v>
      </c>
      <c r="G1863" s="95">
        <f t="shared" si="265"/>
        <v>0</v>
      </c>
      <c r="H1863" s="95">
        <f t="shared" si="257"/>
        <v>0</v>
      </c>
      <c r="I1863" s="94">
        <f>'F4.2'!W520</f>
        <v>0</v>
      </c>
      <c r="J1863" s="94">
        <f>'F4.2'!AQ520</f>
        <v>0</v>
      </c>
      <c r="K1863" s="95"/>
      <c r="L1863" s="95"/>
      <c r="M1863" s="128">
        <f t="shared" si="258"/>
        <v>0</v>
      </c>
      <c r="N1863" s="95">
        <f t="shared" si="259"/>
        <v>0</v>
      </c>
    </row>
    <row r="1864" spans="1:14" ht="94.5" hidden="1" outlineLevel="1" x14ac:dyDescent="0.25">
      <c r="A1864" s="169">
        <f t="shared" si="263"/>
        <v>0</v>
      </c>
      <c r="B1864" s="169" t="str">
        <f t="shared" si="263"/>
        <v xml:space="preserve">Upgradation of existing DM water system along with supply, erection &amp; Commissioning of PLC panel, Instrumentation, CPVC Pipes &amp; fittings, installed at WTP–500MW, CSTPS, Chandrapur.
</v>
      </c>
      <c r="C1864" s="29">
        <f t="shared" si="263"/>
        <v>0</v>
      </c>
      <c r="D1864" s="69" t="str">
        <f t="shared" si="263"/>
        <v>-</v>
      </c>
      <c r="E1864" s="28">
        <f t="shared" si="263"/>
        <v>56</v>
      </c>
      <c r="F1864" s="95">
        <f t="shared" si="264"/>
        <v>0</v>
      </c>
      <c r="G1864" s="95">
        <f t="shared" si="265"/>
        <v>0</v>
      </c>
      <c r="H1864" s="95">
        <f t="shared" si="257"/>
        <v>0</v>
      </c>
      <c r="I1864" s="94">
        <f>'F4.2'!W521</f>
        <v>0</v>
      </c>
      <c r="J1864" s="94">
        <f>'F4.2'!AQ521</f>
        <v>0</v>
      </c>
      <c r="K1864" s="95"/>
      <c r="L1864" s="95"/>
      <c r="M1864" s="128">
        <f t="shared" si="258"/>
        <v>0</v>
      </c>
      <c r="N1864" s="95">
        <f t="shared" si="259"/>
        <v>0</v>
      </c>
    </row>
    <row r="1865" spans="1:14" ht="31.5" hidden="1" outlineLevel="1" x14ac:dyDescent="0.25">
      <c r="A1865" s="25">
        <f t="shared" si="263"/>
        <v>4</v>
      </c>
      <c r="B1865" s="26" t="str">
        <f t="shared" si="263"/>
        <v>Various work for renovation &amp; improvement of ash disposal pipeline system of Unit # 5 &amp; 6 at  CSTPS, Chandrapur.</v>
      </c>
      <c r="C1865" s="29">
        <f t="shared" si="263"/>
        <v>0</v>
      </c>
      <c r="D1865" s="69" t="str">
        <f t="shared" si="263"/>
        <v>-</v>
      </c>
      <c r="E1865" s="28">
        <f t="shared" si="263"/>
        <v>58.37</v>
      </c>
      <c r="F1865" s="95">
        <f t="shared" si="264"/>
        <v>0</v>
      </c>
      <c r="G1865" s="95">
        <f t="shared" si="265"/>
        <v>0</v>
      </c>
      <c r="H1865" s="95">
        <f t="shared" si="257"/>
        <v>0</v>
      </c>
      <c r="I1865" s="94">
        <f>'F4.2'!W522</f>
        <v>0</v>
      </c>
      <c r="J1865" s="94">
        <f>'F4.2'!AQ522</f>
        <v>0</v>
      </c>
      <c r="K1865" s="95"/>
      <c r="L1865" s="95"/>
      <c r="M1865" s="128">
        <f t="shared" si="258"/>
        <v>0</v>
      </c>
      <c r="N1865" s="95">
        <f t="shared" si="259"/>
        <v>0</v>
      </c>
    </row>
    <row r="1866" spans="1:14" ht="31.5" hidden="1" outlineLevel="1" x14ac:dyDescent="0.25">
      <c r="A1866" s="169">
        <f t="shared" si="263"/>
        <v>0</v>
      </c>
      <c r="B1866" s="169" t="str">
        <f t="shared" si="263"/>
        <v>Supply, Erection &amp; commissioning of third 400 NB ash slurry disposal pipeline for Unit #5 at CSTPS, Chandrapur</v>
      </c>
      <c r="C1866" s="29">
        <f t="shared" si="263"/>
        <v>0</v>
      </c>
      <c r="D1866" s="69" t="str">
        <f t="shared" si="263"/>
        <v>-</v>
      </c>
      <c r="E1866" s="28">
        <f t="shared" si="263"/>
        <v>20.190000000000001</v>
      </c>
      <c r="F1866" s="95">
        <f t="shared" si="264"/>
        <v>0</v>
      </c>
      <c r="G1866" s="95">
        <f t="shared" si="265"/>
        <v>0</v>
      </c>
      <c r="H1866" s="95">
        <f t="shared" si="257"/>
        <v>0</v>
      </c>
      <c r="I1866" s="94">
        <f>'F4.2'!W523</f>
        <v>0</v>
      </c>
      <c r="J1866" s="94">
        <f>'F4.2'!AQ523</f>
        <v>0</v>
      </c>
      <c r="K1866" s="95"/>
      <c r="L1866" s="95"/>
      <c r="M1866" s="128">
        <f t="shared" si="258"/>
        <v>0</v>
      </c>
      <c r="N1866" s="95">
        <f t="shared" si="259"/>
        <v>0</v>
      </c>
    </row>
    <row r="1867" spans="1:14" ht="47.25" hidden="1" outlineLevel="1" x14ac:dyDescent="0.25">
      <c r="A1867" s="169">
        <f t="shared" si="263"/>
        <v>0</v>
      </c>
      <c r="B1867" s="169" t="str">
        <f t="shared" si="263"/>
        <v>Supply, Erection, Replacement of 400 NB MSERW pipes of existing Ash disposal pipelines of Unit # 5 &amp; 6 in ‘B’ &amp; ‘C’ zone at CSTPS, Chandrapur.</v>
      </c>
      <c r="C1867" s="29">
        <f t="shared" si="263"/>
        <v>0</v>
      </c>
      <c r="D1867" s="69" t="str">
        <f t="shared" si="263"/>
        <v>-</v>
      </c>
      <c r="E1867" s="28">
        <f t="shared" si="263"/>
        <v>38.18</v>
      </c>
      <c r="F1867" s="95">
        <f t="shared" si="264"/>
        <v>0</v>
      </c>
      <c r="G1867" s="95">
        <f t="shared" si="265"/>
        <v>0</v>
      </c>
      <c r="H1867" s="95">
        <f t="shared" si="257"/>
        <v>0</v>
      </c>
      <c r="I1867" s="94">
        <f>'F4.2'!W524</f>
        <v>0</v>
      </c>
      <c r="J1867" s="94">
        <f>'F4.2'!AQ524</f>
        <v>0</v>
      </c>
      <c r="K1867" s="95"/>
      <c r="L1867" s="95"/>
      <c r="M1867" s="128">
        <f t="shared" si="258"/>
        <v>0</v>
      </c>
      <c r="N1867" s="95">
        <f t="shared" si="259"/>
        <v>0</v>
      </c>
    </row>
    <row r="1868" spans="1:14" ht="47.25" hidden="1" outlineLevel="1" x14ac:dyDescent="0.25">
      <c r="A1868" s="25">
        <f t="shared" si="263"/>
        <v>5</v>
      </c>
      <c r="B1868" s="26" t="str">
        <f t="shared" si="263"/>
        <v>Design, engineering, supply, installation and commissioning of disposal of bottom ash in under ground mines at Chandrapur area WCL at CSTPS, Chandrapur</v>
      </c>
      <c r="C1868" s="29">
        <f t="shared" si="263"/>
        <v>0</v>
      </c>
      <c r="D1868" s="69" t="str">
        <f t="shared" si="263"/>
        <v>-</v>
      </c>
      <c r="E1868" s="28">
        <f t="shared" si="263"/>
        <v>27.55</v>
      </c>
      <c r="F1868" s="95">
        <f t="shared" si="264"/>
        <v>0</v>
      </c>
      <c r="G1868" s="95">
        <f t="shared" si="265"/>
        <v>0</v>
      </c>
      <c r="H1868" s="95">
        <f t="shared" si="257"/>
        <v>0</v>
      </c>
      <c r="I1868" s="94">
        <f>'F4.2'!W525</f>
        <v>0</v>
      </c>
      <c r="J1868" s="94">
        <f>'F4.2'!AQ525</f>
        <v>0</v>
      </c>
      <c r="K1868" s="95"/>
      <c r="L1868" s="95"/>
      <c r="M1868" s="128">
        <f t="shared" si="258"/>
        <v>0</v>
      </c>
      <c r="N1868" s="95">
        <f t="shared" si="259"/>
        <v>0</v>
      </c>
    </row>
    <row r="1869" spans="1:14" ht="47.25" hidden="1" outlineLevel="1" x14ac:dyDescent="0.25">
      <c r="A1869" s="169">
        <f t="shared" si="263"/>
        <v>0</v>
      </c>
      <c r="B1869" s="169" t="str">
        <f t="shared" si="263"/>
        <v>Design, engineering, supply, installation and commissioning of disposal of bottom ash in under ground mines at Chandrapur area WCL at CSTPS, Chandrapur</v>
      </c>
      <c r="C1869" s="29">
        <f t="shared" si="263"/>
        <v>0</v>
      </c>
      <c r="D1869" s="69" t="str">
        <f t="shared" si="263"/>
        <v>-</v>
      </c>
      <c r="E1869" s="28">
        <f t="shared" si="263"/>
        <v>27.55</v>
      </c>
      <c r="F1869" s="95">
        <f t="shared" si="264"/>
        <v>0</v>
      </c>
      <c r="G1869" s="95">
        <f t="shared" si="265"/>
        <v>0</v>
      </c>
      <c r="H1869" s="95">
        <f t="shared" si="257"/>
        <v>0</v>
      </c>
      <c r="I1869" s="94">
        <f>'F4.2'!W526</f>
        <v>0</v>
      </c>
      <c r="J1869" s="94">
        <f>'F4.2'!AQ526</f>
        <v>0</v>
      </c>
      <c r="K1869" s="95"/>
      <c r="L1869" s="95"/>
      <c r="M1869" s="128">
        <f t="shared" si="258"/>
        <v>0</v>
      </c>
      <c r="N1869" s="95">
        <f t="shared" si="259"/>
        <v>0</v>
      </c>
    </row>
    <row r="1870" spans="1:14" ht="31.5" hidden="1" outlineLevel="1" x14ac:dyDescent="0.25">
      <c r="A1870" s="25">
        <f t="shared" si="263"/>
        <v>6</v>
      </c>
      <c r="B1870" s="26" t="str">
        <f t="shared" si="263"/>
        <v>Supply and replacement of 400 NB MSERW pipe lines of ash disposal system in Ash Handling Plant at CSTPS, Chandrapur.</v>
      </c>
      <c r="C1870" s="29">
        <f t="shared" si="263"/>
        <v>0</v>
      </c>
      <c r="D1870" s="69" t="str">
        <f t="shared" si="263"/>
        <v>-</v>
      </c>
      <c r="E1870" s="28">
        <f t="shared" si="263"/>
        <v>81.06</v>
      </c>
      <c r="F1870" s="95">
        <f t="shared" si="264"/>
        <v>0</v>
      </c>
      <c r="G1870" s="95">
        <f t="shared" si="265"/>
        <v>0</v>
      </c>
      <c r="H1870" s="95">
        <f t="shared" si="257"/>
        <v>0</v>
      </c>
      <c r="I1870" s="94">
        <f>'F4.2'!W527</f>
        <v>0</v>
      </c>
      <c r="J1870" s="94">
        <f>'F4.2'!AQ527</f>
        <v>0</v>
      </c>
      <c r="K1870" s="95"/>
      <c r="L1870" s="95"/>
      <c r="M1870" s="128">
        <f t="shared" si="258"/>
        <v>0</v>
      </c>
      <c r="N1870" s="95">
        <f t="shared" si="259"/>
        <v>0</v>
      </c>
    </row>
    <row r="1871" spans="1:14" ht="47.25" hidden="1" outlineLevel="1" x14ac:dyDescent="0.25">
      <c r="A1871" s="169">
        <f t="shared" si="263"/>
        <v>0</v>
      </c>
      <c r="B1871" s="169" t="str">
        <f t="shared" si="263"/>
        <v>Procurement and replacement of 400 NB MSERW pipe lines of ash disposal system in Ash Handling Plant at CSTPS, Chandrapur.</v>
      </c>
      <c r="C1871" s="29">
        <f t="shared" si="263"/>
        <v>0</v>
      </c>
      <c r="D1871" s="69" t="str">
        <f t="shared" si="263"/>
        <v>-</v>
      </c>
      <c r="E1871" s="28">
        <f t="shared" si="263"/>
        <v>81.06</v>
      </c>
      <c r="F1871" s="95">
        <f t="shared" si="264"/>
        <v>0</v>
      </c>
      <c r="G1871" s="95">
        <f t="shared" si="265"/>
        <v>0</v>
      </c>
      <c r="H1871" s="95">
        <f t="shared" si="257"/>
        <v>0</v>
      </c>
      <c r="I1871" s="94">
        <f>'F4.2'!W528</f>
        <v>0</v>
      </c>
      <c r="J1871" s="94">
        <f>'F4.2'!AQ528</f>
        <v>0</v>
      </c>
      <c r="K1871" s="95"/>
      <c r="L1871" s="95"/>
      <c r="M1871" s="128">
        <f t="shared" si="258"/>
        <v>0</v>
      </c>
      <c r="N1871" s="95">
        <f t="shared" si="259"/>
        <v>0</v>
      </c>
    </row>
    <row r="1872" spans="1:14" ht="15.75" hidden="1" outlineLevel="1" x14ac:dyDescent="0.25">
      <c r="A1872" s="227">
        <f t="shared" si="263"/>
        <v>0</v>
      </c>
      <c r="B1872" s="227" t="str">
        <f t="shared" si="263"/>
        <v>WTP-II</v>
      </c>
      <c r="C1872" s="29">
        <f t="shared" si="263"/>
        <v>0</v>
      </c>
      <c r="D1872" s="69" t="str">
        <f t="shared" si="263"/>
        <v>-</v>
      </c>
      <c r="E1872" s="28">
        <f t="shared" si="263"/>
        <v>0</v>
      </c>
      <c r="F1872" s="95">
        <f t="shared" si="264"/>
        <v>0</v>
      </c>
      <c r="G1872" s="95">
        <f t="shared" si="265"/>
        <v>0</v>
      </c>
      <c r="H1872" s="95">
        <f t="shared" si="257"/>
        <v>0</v>
      </c>
      <c r="I1872" s="94">
        <f>'F4.2'!W529</f>
        <v>0</v>
      </c>
      <c r="J1872" s="94">
        <f>'F4.2'!AQ529</f>
        <v>0</v>
      </c>
      <c r="K1872" s="95"/>
      <c r="L1872" s="95"/>
      <c r="M1872" s="128">
        <f t="shared" si="258"/>
        <v>0</v>
      </c>
      <c r="N1872" s="95">
        <f t="shared" si="259"/>
        <v>0</v>
      </c>
    </row>
    <row r="1873" spans="1:14" ht="31.5" hidden="1" outlineLevel="1" x14ac:dyDescent="0.25">
      <c r="A1873" s="25">
        <f t="shared" si="263"/>
        <v>1</v>
      </c>
      <c r="B1873" s="26" t="str">
        <f t="shared" si="263"/>
        <v xml:space="preserve">SWAS system &amp; STREAM FILTRATION FOR COOLING WATER SYSTEM </v>
      </c>
      <c r="C1873" s="29">
        <f t="shared" si="263"/>
        <v>0</v>
      </c>
      <c r="D1873" s="69" t="str">
        <f t="shared" si="263"/>
        <v>-</v>
      </c>
      <c r="E1873" s="28">
        <f t="shared" si="263"/>
        <v>95.65</v>
      </c>
      <c r="F1873" s="95">
        <f t="shared" si="264"/>
        <v>0</v>
      </c>
      <c r="G1873" s="95">
        <f t="shared" si="265"/>
        <v>0</v>
      </c>
      <c r="H1873" s="95">
        <f t="shared" si="257"/>
        <v>0</v>
      </c>
      <c r="I1873" s="94">
        <f>'F4.2'!W530</f>
        <v>0</v>
      </c>
      <c r="J1873" s="94">
        <f>'F4.2'!AQ530</f>
        <v>0</v>
      </c>
      <c r="K1873" s="95"/>
      <c r="L1873" s="95"/>
      <c r="M1873" s="128">
        <f t="shared" si="258"/>
        <v>0</v>
      </c>
      <c r="N1873" s="95">
        <f t="shared" si="259"/>
        <v>0</v>
      </c>
    </row>
    <row r="1874" spans="1:14" ht="31.5" hidden="1" outlineLevel="1" x14ac:dyDescent="0.25">
      <c r="A1874" s="169">
        <f t="shared" si="263"/>
        <v>0</v>
      </c>
      <c r="B1874" s="169" t="str">
        <f t="shared" si="263"/>
        <v>Revamping of SWAS system at 3 x 500 MW at WTP-II of CSTPS, Chandrapur</v>
      </c>
      <c r="C1874" s="29">
        <f t="shared" si="263"/>
        <v>0</v>
      </c>
      <c r="D1874" s="69" t="str">
        <f t="shared" si="263"/>
        <v>-</v>
      </c>
      <c r="E1874" s="28">
        <f t="shared" si="263"/>
        <v>16</v>
      </c>
      <c r="F1874" s="95">
        <f t="shared" si="264"/>
        <v>0</v>
      </c>
      <c r="G1874" s="95">
        <f t="shared" si="265"/>
        <v>0</v>
      </c>
      <c r="H1874" s="95">
        <f t="shared" si="257"/>
        <v>0</v>
      </c>
      <c r="I1874" s="94">
        <f>'F4.2'!W531</f>
        <v>0</v>
      </c>
      <c r="J1874" s="94">
        <f>'F4.2'!AQ531</f>
        <v>0</v>
      </c>
      <c r="K1874" s="95"/>
      <c r="L1874" s="95"/>
      <c r="M1874" s="128">
        <f t="shared" si="258"/>
        <v>0</v>
      </c>
      <c r="N1874" s="95">
        <f t="shared" si="259"/>
        <v>0</v>
      </c>
    </row>
    <row r="1875" spans="1:14" ht="31.5" hidden="1" outlineLevel="1" x14ac:dyDescent="0.25">
      <c r="A1875" s="169">
        <f t="shared" si="263"/>
        <v>0</v>
      </c>
      <c r="B1875" s="169" t="str">
        <f t="shared" si="263"/>
        <v>STREAM FILTRATION FOR COOLING WATER SYSTEM OF UNIT 5,6,7,8 and 9 OF CSTPS CHANDRAPUR</v>
      </c>
      <c r="C1875" s="29">
        <f t="shared" si="263"/>
        <v>0</v>
      </c>
      <c r="D1875" s="69" t="str">
        <f t="shared" si="263"/>
        <v>-</v>
      </c>
      <c r="E1875" s="28">
        <f t="shared" si="263"/>
        <v>85.529939999999996</v>
      </c>
      <c r="F1875" s="95">
        <f t="shared" si="264"/>
        <v>0</v>
      </c>
      <c r="G1875" s="95">
        <f t="shared" si="265"/>
        <v>0</v>
      </c>
      <c r="H1875" s="95">
        <f t="shared" si="257"/>
        <v>0</v>
      </c>
      <c r="I1875" s="94">
        <f>'F4.2'!W532</f>
        <v>0</v>
      </c>
      <c r="J1875" s="94">
        <f>'F4.2'!AQ532</f>
        <v>0</v>
      </c>
      <c r="K1875" s="95"/>
      <c r="L1875" s="95"/>
      <c r="M1875" s="128">
        <f t="shared" si="258"/>
        <v>0</v>
      </c>
      <c r="N1875" s="95">
        <f t="shared" si="259"/>
        <v>0</v>
      </c>
    </row>
    <row r="1876" spans="1:14" ht="15.75" hidden="1" outlineLevel="1" x14ac:dyDescent="0.25">
      <c r="A1876" s="227">
        <f t="shared" si="263"/>
        <v>0</v>
      </c>
      <c r="B1876" s="227" t="str">
        <f t="shared" si="263"/>
        <v>CHP-B</v>
      </c>
      <c r="C1876" s="29">
        <f t="shared" si="263"/>
        <v>0</v>
      </c>
      <c r="D1876" s="69" t="str">
        <f t="shared" si="263"/>
        <v>-</v>
      </c>
      <c r="E1876" s="28">
        <f t="shared" si="263"/>
        <v>0</v>
      </c>
      <c r="F1876" s="95">
        <f t="shared" si="264"/>
        <v>0</v>
      </c>
      <c r="G1876" s="95">
        <f t="shared" si="265"/>
        <v>0</v>
      </c>
      <c r="H1876" s="95">
        <f t="shared" ref="H1876:H1939" si="266">F1876-G1876</f>
        <v>0</v>
      </c>
      <c r="I1876" s="94">
        <f>'F4.2'!W533</f>
        <v>0</v>
      </c>
      <c r="J1876" s="94">
        <f>'F4.2'!AQ533</f>
        <v>0</v>
      </c>
      <c r="K1876" s="95"/>
      <c r="L1876" s="95"/>
      <c r="M1876" s="128">
        <f t="shared" ref="M1876:M1939" si="267">SUM(J1876:L1876)</f>
        <v>0</v>
      </c>
      <c r="N1876" s="95">
        <f t="shared" ref="N1876:N1939" si="268">H1876+I1876-M1876</f>
        <v>0</v>
      </c>
    </row>
    <row r="1877" spans="1:14" ht="63" hidden="1" outlineLevel="1" x14ac:dyDescent="0.25">
      <c r="A1877" s="25">
        <f t="shared" si="263"/>
        <v>1</v>
      </c>
      <c r="B1877" s="26" t="str">
        <f t="shared" si="263"/>
        <v xml:space="preserve">Renovation of Bunker Hopper of Unit 5&amp;6 along with coal flow system &amp;  Design, Engineering, Manufacturing, Fabrication, Erection and commissioning of Modified Wobbler Feeder at CHPC </v>
      </c>
      <c r="C1877" s="29">
        <f t="shared" si="263"/>
        <v>0</v>
      </c>
      <c r="D1877" s="69" t="str">
        <f t="shared" si="263"/>
        <v>-</v>
      </c>
      <c r="E1877" s="28">
        <f t="shared" si="263"/>
        <v>38</v>
      </c>
      <c r="F1877" s="95">
        <f t="shared" si="264"/>
        <v>0</v>
      </c>
      <c r="G1877" s="95">
        <f t="shared" si="265"/>
        <v>0</v>
      </c>
      <c r="H1877" s="95">
        <f t="shared" si="266"/>
        <v>0</v>
      </c>
      <c r="I1877" s="94">
        <f>'F4.2'!W534</f>
        <v>0</v>
      </c>
      <c r="J1877" s="94">
        <f>'F4.2'!AQ534</f>
        <v>0</v>
      </c>
      <c r="K1877" s="95"/>
      <c r="L1877" s="95"/>
      <c r="M1877" s="128">
        <f t="shared" si="267"/>
        <v>0</v>
      </c>
      <c r="N1877" s="95">
        <f t="shared" si="268"/>
        <v>0</v>
      </c>
    </row>
    <row r="1878" spans="1:14" ht="47.25" hidden="1" outlineLevel="1" x14ac:dyDescent="0.25">
      <c r="A1878" s="169">
        <f t="shared" ref="A1878:E1893" si="269">A1208</f>
        <v>0</v>
      </c>
      <c r="B1878" s="169" t="str">
        <f t="shared" si="269"/>
        <v>Scheme-1 Work of Modification,Upgradation &amp; renovation of Bunker Hopper of Unit 5&amp;6 along with coal flow system at CSTPS Chandrapur</v>
      </c>
      <c r="C1878" s="29">
        <f t="shared" si="269"/>
        <v>0</v>
      </c>
      <c r="D1878" s="69" t="str">
        <f t="shared" si="269"/>
        <v>-</v>
      </c>
      <c r="E1878" s="28">
        <f t="shared" si="269"/>
        <v>16</v>
      </c>
      <c r="F1878" s="95">
        <f t="shared" si="264"/>
        <v>0</v>
      </c>
      <c r="G1878" s="95">
        <f t="shared" si="265"/>
        <v>0</v>
      </c>
      <c r="H1878" s="95">
        <f t="shared" si="266"/>
        <v>0</v>
      </c>
      <c r="I1878" s="94">
        <f>'F4.2'!W535</f>
        <v>0</v>
      </c>
      <c r="J1878" s="94">
        <f>'F4.2'!AQ535</f>
        <v>0</v>
      </c>
      <c r="K1878" s="95"/>
      <c r="L1878" s="95"/>
      <c r="M1878" s="128">
        <f t="shared" si="267"/>
        <v>0</v>
      </c>
      <c r="N1878" s="95">
        <f t="shared" si="268"/>
        <v>0</v>
      </c>
    </row>
    <row r="1879" spans="1:14" ht="31.5" hidden="1" outlineLevel="1" x14ac:dyDescent="0.25">
      <c r="A1879" s="169">
        <f t="shared" si="269"/>
        <v>0</v>
      </c>
      <c r="B1879" s="169" t="str">
        <f t="shared" si="269"/>
        <v>Scheme-2 :- Renovation &amp; up gradation of conveyor gantries &amp; Travelling Tripper of CHPB.</v>
      </c>
      <c r="C1879" s="29">
        <f t="shared" si="269"/>
        <v>0</v>
      </c>
      <c r="D1879" s="69" t="str">
        <f t="shared" si="269"/>
        <v>-</v>
      </c>
      <c r="E1879" s="28">
        <f t="shared" si="269"/>
        <v>7</v>
      </c>
      <c r="F1879" s="95">
        <f t="shared" si="264"/>
        <v>0</v>
      </c>
      <c r="G1879" s="95">
        <f t="shared" si="265"/>
        <v>0</v>
      </c>
      <c r="H1879" s="95">
        <f t="shared" si="266"/>
        <v>0</v>
      </c>
      <c r="I1879" s="94">
        <f>'F4.2'!W536</f>
        <v>0</v>
      </c>
      <c r="J1879" s="94">
        <f>'F4.2'!AQ536</f>
        <v>0</v>
      </c>
      <c r="K1879" s="95"/>
      <c r="L1879" s="95"/>
      <c r="M1879" s="128">
        <f t="shared" si="267"/>
        <v>0</v>
      </c>
      <c r="N1879" s="95">
        <f t="shared" si="268"/>
        <v>0</v>
      </c>
    </row>
    <row r="1880" spans="1:14" ht="47.25" hidden="1" outlineLevel="1" x14ac:dyDescent="0.25">
      <c r="A1880" s="169">
        <f t="shared" si="269"/>
        <v>0</v>
      </c>
      <c r="B1880" s="169" t="str">
        <f t="shared" si="269"/>
        <v>Scheme-3 :- Design, Engineering, Manufacturing, Fabrication, Erection and commissioning of Modified Wobbler Feeder at CHPC of Unit 6&amp;7 of CSTPS Chandrapur</v>
      </c>
      <c r="C1880" s="29">
        <f t="shared" si="269"/>
        <v>0</v>
      </c>
      <c r="D1880" s="69" t="str">
        <f t="shared" si="269"/>
        <v>-</v>
      </c>
      <c r="E1880" s="28">
        <f t="shared" si="269"/>
        <v>5</v>
      </c>
      <c r="F1880" s="95">
        <f t="shared" si="264"/>
        <v>0</v>
      </c>
      <c r="G1880" s="95">
        <f t="shared" si="265"/>
        <v>0</v>
      </c>
      <c r="H1880" s="95">
        <f t="shared" si="266"/>
        <v>0</v>
      </c>
      <c r="I1880" s="94">
        <f>'F4.2'!W537</f>
        <v>0</v>
      </c>
      <c r="J1880" s="94">
        <f>'F4.2'!AQ537</f>
        <v>0</v>
      </c>
      <c r="K1880" s="95"/>
      <c r="L1880" s="95"/>
      <c r="M1880" s="128">
        <f t="shared" si="267"/>
        <v>0</v>
      </c>
      <c r="N1880" s="95">
        <f t="shared" si="268"/>
        <v>0</v>
      </c>
    </row>
    <row r="1881" spans="1:14" ht="31.5" hidden="1" outlineLevel="1" x14ac:dyDescent="0.25">
      <c r="A1881" s="25">
        <f t="shared" si="269"/>
        <v>2</v>
      </c>
      <c r="B1881" s="26" t="str">
        <f t="shared" si="269"/>
        <v xml:space="preserve">installation &amp; commissioning of various LV and MV drives at CHPA &amp; Automation of Control Room of CHPA/B </v>
      </c>
      <c r="C1881" s="29">
        <f t="shared" si="269"/>
        <v>0</v>
      </c>
      <c r="D1881" s="69" t="str">
        <f t="shared" si="269"/>
        <v>-</v>
      </c>
      <c r="E1881" s="28">
        <f t="shared" si="269"/>
        <v>75</v>
      </c>
      <c r="F1881" s="95">
        <f t="shared" si="264"/>
        <v>0</v>
      </c>
      <c r="G1881" s="95">
        <f t="shared" si="265"/>
        <v>0</v>
      </c>
      <c r="H1881" s="95">
        <f t="shared" si="266"/>
        <v>0</v>
      </c>
      <c r="I1881" s="94">
        <f>'F4.2'!W538</f>
        <v>0</v>
      </c>
      <c r="J1881" s="94">
        <f>'F4.2'!AQ538</f>
        <v>0</v>
      </c>
      <c r="K1881" s="95"/>
      <c r="L1881" s="95"/>
      <c r="M1881" s="128">
        <f t="shared" si="267"/>
        <v>0</v>
      </c>
      <c r="N1881" s="95">
        <f t="shared" si="268"/>
        <v>0</v>
      </c>
    </row>
    <row r="1882" spans="1:14" ht="31.5" hidden="1" outlineLevel="1" x14ac:dyDescent="0.25">
      <c r="A1882" s="169">
        <f t="shared" si="269"/>
        <v>0</v>
      </c>
      <c r="B1882" s="169" t="str">
        <f t="shared" si="269"/>
        <v>Scheme-1 Design, Engineering, supply, installation &amp; commissioning of various LV and MV drives at CHPA</v>
      </c>
      <c r="C1882" s="29">
        <f t="shared" si="269"/>
        <v>0</v>
      </c>
      <c r="D1882" s="69" t="str">
        <f t="shared" si="269"/>
        <v>-</v>
      </c>
      <c r="E1882" s="28">
        <f t="shared" si="269"/>
        <v>39</v>
      </c>
      <c r="F1882" s="95">
        <f t="shared" si="264"/>
        <v>0</v>
      </c>
      <c r="G1882" s="95">
        <f t="shared" si="265"/>
        <v>0</v>
      </c>
      <c r="H1882" s="95">
        <f t="shared" si="266"/>
        <v>0</v>
      </c>
      <c r="I1882" s="94">
        <f>'F4.2'!W539</f>
        <v>0</v>
      </c>
      <c r="J1882" s="94">
        <f>'F4.2'!AQ539</f>
        <v>0</v>
      </c>
      <c r="K1882" s="95"/>
      <c r="L1882" s="95"/>
      <c r="M1882" s="128">
        <f t="shared" si="267"/>
        <v>0</v>
      </c>
      <c r="N1882" s="95">
        <f t="shared" si="268"/>
        <v>0</v>
      </c>
    </row>
    <row r="1883" spans="1:14" ht="15.75" hidden="1" outlineLevel="1" x14ac:dyDescent="0.25">
      <c r="A1883" s="169">
        <f t="shared" si="269"/>
        <v>0</v>
      </c>
      <c r="B1883" s="169" t="str">
        <f t="shared" si="269"/>
        <v xml:space="preserve">Scheme-2 Automation of Control Room of CHPA/B </v>
      </c>
      <c r="C1883" s="29">
        <f t="shared" si="269"/>
        <v>0</v>
      </c>
      <c r="D1883" s="69" t="str">
        <f t="shared" si="269"/>
        <v>-</v>
      </c>
      <c r="E1883" s="28">
        <f t="shared" si="269"/>
        <v>15</v>
      </c>
      <c r="F1883" s="95">
        <f t="shared" si="264"/>
        <v>0</v>
      </c>
      <c r="G1883" s="95">
        <f t="shared" si="265"/>
        <v>0</v>
      </c>
      <c r="H1883" s="95">
        <f t="shared" si="266"/>
        <v>0</v>
      </c>
      <c r="I1883" s="94">
        <f>'F4.2'!W540</f>
        <v>0</v>
      </c>
      <c r="J1883" s="94">
        <f>'F4.2'!AQ540</f>
        <v>0</v>
      </c>
      <c r="K1883" s="95"/>
      <c r="L1883" s="95"/>
      <c r="M1883" s="128">
        <f t="shared" si="267"/>
        <v>0</v>
      </c>
      <c r="N1883" s="95">
        <f t="shared" si="268"/>
        <v>0</v>
      </c>
    </row>
    <row r="1884" spans="1:14" ht="47.25" hidden="1" outlineLevel="1" x14ac:dyDescent="0.25">
      <c r="A1884" s="169">
        <f t="shared" si="269"/>
        <v>0</v>
      </c>
      <c r="B1884" s="169" t="str">
        <f t="shared" si="269"/>
        <v>Scheme-3 Design, Engineering, supply, installation &amp; commissioning of various MV VFD for Crusher 1,2,3&amp;4 at CHPB</v>
      </c>
      <c r="C1884" s="29">
        <f t="shared" si="269"/>
        <v>0</v>
      </c>
      <c r="D1884" s="69" t="str">
        <f t="shared" si="269"/>
        <v>-</v>
      </c>
      <c r="E1884" s="28">
        <f t="shared" si="269"/>
        <v>11</v>
      </c>
      <c r="F1884" s="95">
        <f t="shared" si="264"/>
        <v>0</v>
      </c>
      <c r="G1884" s="95">
        <f t="shared" si="265"/>
        <v>0</v>
      </c>
      <c r="H1884" s="95">
        <f t="shared" si="266"/>
        <v>0</v>
      </c>
      <c r="I1884" s="94">
        <f>'F4.2'!W541</f>
        <v>0</v>
      </c>
      <c r="J1884" s="94">
        <f>'F4.2'!AQ541</f>
        <v>0</v>
      </c>
      <c r="K1884" s="95"/>
      <c r="L1884" s="95"/>
      <c r="M1884" s="128">
        <f t="shared" si="267"/>
        <v>0</v>
      </c>
      <c r="N1884" s="95">
        <f t="shared" si="268"/>
        <v>0</v>
      </c>
    </row>
    <row r="1885" spans="1:14" ht="31.5" hidden="1" outlineLevel="1" x14ac:dyDescent="0.25">
      <c r="A1885" s="169">
        <f t="shared" si="269"/>
        <v>0</v>
      </c>
      <c r="B1885" s="169" t="str">
        <f t="shared" si="269"/>
        <v>Scheme-4:- Renovation modernization of 11 KV PMCC Board at Sub-Station-2 of CHPB</v>
      </c>
      <c r="C1885" s="29">
        <f t="shared" si="269"/>
        <v>0</v>
      </c>
      <c r="D1885" s="69" t="str">
        <f t="shared" si="269"/>
        <v>-</v>
      </c>
      <c r="E1885" s="28">
        <f t="shared" si="269"/>
        <v>10</v>
      </c>
      <c r="F1885" s="95">
        <f t="shared" si="264"/>
        <v>0</v>
      </c>
      <c r="G1885" s="95">
        <f t="shared" si="265"/>
        <v>0</v>
      </c>
      <c r="H1885" s="95">
        <f t="shared" si="266"/>
        <v>0</v>
      </c>
      <c r="I1885" s="94">
        <f>'F4.2'!W542</f>
        <v>0</v>
      </c>
      <c r="J1885" s="94">
        <f>'F4.2'!AQ542</f>
        <v>0</v>
      </c>
      <c r="K1885" s="95"/>
      <c r="L1885" s="95"/>
      <c r="M1885" s="128">
        <f t="shared" si="267"/>
        <v>0</v>
      </c>
      <c r="N1885" s="95">
        <f t="shared" si="268"/>
        <v>0</v>
      </c>
    </row>
    <row r="1886" spans="1:14" ht="47.25" hidden="1" outlineLevel="1" x14ac:dyDescent="0.25">
      <c r="A1886" s="25">
        <f t="shared" si="269"/>
        <v>3</v>
      </c>
      <c r="B1886" s="26" t="str">
        <f t="shared" si="269"/>
        <v>Renovation &amp; Upgrdation of Bunker lift &amp; Desgin, Engineering, supply, installation &amp; commissioning of Energy chain system at various locations of CHPB &amp; CHPC</v>
      </c>
      <c r="C1886" s="29">
        <f t="shared" si="269"/>
        <v>0</v>
      </c>
      <c r="D1886" s="69" t="str">
        <f t="shared" si="269"/>
        <v>-</v>
      </c>
      <c r="E1886" s="28">
        <f t="shared" si="269"/>
        <v>29</v>
      </c>
      <c r="F1886" s="95">
        <f t="shared" si="264"/>
        <v>0</v>
      </c>
      <c r="G1886" s="95">
        <f t="shared" si="265"/>
        <v>0</v>
      </c>
      <c r="H1886" s="95">
        <f t="shared" si="266"/>
        <v>0</v>
      </c>
      <c r="I1886" s="94">
        <f>'F4.2'!W543</f>
        <v>0</v>
      </c>
      <c r="J1886" s="94">
        <f>'F4.2'!AQ543</f>
        <v>0</v>
      </c>
      <c r="K1886" s="95"/>
      <c r="L1886" s="95"/>
      <c r="M1886" s="128">
        <f t="shared" si="267"/>
        <v>0</v>
      </c>
      <c r="N1886" s="95">
        <f t="shared" si="268"/>
        <v>0</v>
      </c>
    </row>
    <row r="1887" spans="1:14" ht="31.5" hidden="1" outlineLevel="1" x14ac:dyDescent="0.25">
      <c r="A1887" s="169">
        <f t="shared" si="269"/>
        <v>0</v>
      </c>
      <c r="B1887" s="169" t="str">
        <f t="shared" si="269"/>
        <v>Scheme-1: Renovation &amp; Upgrdation of Bunker lift of Unit 5,6&amp;7 of CHPB</v>
      </c>
      <c r="C1887" s="29">
        <f t="shared" si="269"/>
        <v>0</v>
      </c>
      <c r="D1887" s="69" t="str">
        <f t="shared" si="269"/>
        <v>-</v>
      </c>
      <c r="E1887" s="28">
        <f t="shared" si="269"/>
        <v>9</v>
      </c>
      <c r="F1887" s="95">
        <f t="shared" si="264"/>
        <v>0</v>
      </c>
      <c r="G1887" s="95">
        <f t="shared" si="265"/>
        <v>0</v>
      </c>
      <c r="H1887" s="95">
        <f t="shared" si="266"/>
        <v>0</v>
      </c>
      <c r="I1887" s="94">
        <f>'F4.2'!W544</f>
        <v>0</v>
      </c>
      <c r="J1887" s="94">
        <f>'F4.2'!AQ544</f>
        <v>0</v>
      </c>
      <c r="K1887" s="95"/>
      <c r="L1887" s="95"/>
      <c r="M1887" s="128">
        <f t="shared" si="267"/>
        <v>0</v>
      </c>
      <c r="N1887" s="95">
        <f t="shared" si="268"/>
        <v>0</v>
      </c>
    </row>
    <row r="1888" spans="1:14" ht="47.25" hidden="1" outlineLevel="1" x14ac:dyDescent="0.25">
      <c r="A1888" s="169">
        <f t="shared" si="269"/>
        <v>0</v>
      </c>
      <c r="B1888" s="169" t="str">
        <f t="shared" si="269"/>
        <v>Scheme-2:- Desgin, Engineering, supply, installation &amp; commissioning of Energy chain system at various locations of CHPB &amp; CHPC</v>
      </c>
      <c r="C1888" s="29">
        <f t="shared" si="269"/>
        <v>0</v>
      </c>
      <c r="D1888" s="69" t="str">
        <f t="shared" si="269"/>
        <v>-</v>
      </c>
      <c r="E1888" s="28">
        <f t="shared" si="269"/>
        <v>20</v>
      </c>
      <c r="F1888" s="95">
        <f t="shared" si="264"/>
        <v>0</v>
      </c>
      <c r="G1888" s="95">
        <f t="shared" si="265"/>
        <v>0</v>
      </c>
      <c r="H1888" s="95">
        <f t="shared" si="266"/>
        <v>0</v>
      </c>
      <c r="I1888" s="94">
        <f>'F4.2'!W545</f>
        <v>0</v>
      </c>
      <c r="J1888" s="94">
        <f>'F4.2'!AQ545</f>
        <v>0</v>
      </c>
      <c r="K1888" s="95"/>
      <c r="L1888" s="95"/>
      <c r="M1888" s="128">
        <f t="shared" si="267"/>
        <v>0</v>
      </c>
      <c r="N1888" s="95">
        <f t="shared" si="268"/>
        <v>0</v>
      </c>
    </row>
    <row r="1889" spans="1:14" ht="31.5" hidden="1" outlineLevel="1" x14ac:dyDescent="0.25">
      <c r="A1889" s="25">
        <f t="shared" si="269"/>
        <v>4</v>
      </c>
      <c r="B1889" s="26" t="str">
        <f t="shared" si="269"/>
        <v xml:space="preserve">Upgradation of old ropeway, BC-108 A/B, installation of coal pile thermal monitoring system for stack pile of CHPA/B. </v>
      </c>
      <c r="C1889" s="29">
        <f t="shared" si="269"/>
        <v>0</v>
      </c>
      <c r="D1889" s="69" t="str">
        <f t="shared" si="269"/>
        <v>-</v>
      </c>
      <c r="E1889" s="28">
        <f t="shared" si="269"/>
        <v>29</v>
      </c>
      <c r="F1889" s="95">
        <f t="shared" si="264"/>
        <v>0</v>
      </c>
      <c r="G1889" s="95">
        <f t="shared" si="265"/>
        <v>0</v>
      </c>
      <c r="H1889" s="95">
        <f t="shared" si="266"/>
        <v>0</v>
      </c>
      <c r="I1889" s="94">
        <f>'F4.2'!W546</f>
        <v>0</v>
      </c>
      <c r="J1889" s="94">
        <f>'F4.2'!AQ546</f>
        <v>0</v>
      </c>
      <c r="K1889" s="95"/>
      <c r="L1889" s="95"/>
      <c r="M1889" s="128">
        <f t="shared" si="267"/>
        <v>0</v>
      </c>
      <c r="N1889" s="95">
        <f t="shared" si="268"/>
        <v>0</v>
      </c>
    </row>
    <row r="1890" spans="1:14" ht="31.5" hidden="1" outlineLevel="1" x14ac:dyDescent="0.25">
      <c r="A1890" s="169">
        <f t="shared" si="269"/>
        <v>0</v>
      </c>
      <c r="B1890" s="169" t="str">
        <f t="shared" si="269"/>
        <v>Scheme-1 Work of Renovation &amp; upgradation of Ventilation system of CHPA&amp;CHPB.</v>
      </c>
      <c r="C1890" s="29">
        <f t="shared" si="269"/>
        <v>0</v>
      </c>
      <c r="D1890" s="69" t="str">
        <f t="shared" si="269"/>
        <v>-</v>
      </c>
      <c r="E1890" s="28">
        <f t="shared" si="269"/>
        <v>8</v>
      </c>
      <c r="F1890" s="95">
        <f t="shared" si="264"/>
        <v>0</v>
      </c>
      <c r="G1890" s="95">
        <f t="shared" si="265"/>
        <v>0</v>
      </c>
      <c r="H1890" s="95">
        <f t="shared" si="266"/>
        <v>0</v>
      </c>
      <c r="I1890" s="94">
        <f>'F4.2'!W547</f>
        <v>0</v>
      </c>
      <c r="J1890" s="94">
        <f>'F4.2'!AQ547</f>
        <v>0</v>
      </c>
      <c r="K1890" s="95"/>
      <c r="L1890" s="95"/>
      <c r="M1890" s="128">
        <f t="shared" si="267"/>
        <v>0</v>
      </c>
      <c r="N1890" s="95">
        <f t="shared" si="268"/>
        <v>0</v>
      </c>
    </row>
    <row r="1891" spans="1:14" ht="47.25" hidden="1" outlineLevel="1" x14ac:dyDescent="0.25">
      <c r="A1891" s="169">
        <f t="shared" si="269"/>
        <v>0</v>
      </c>
      <c r="B1891" s="169" t="str">
        <f t="shared" si="269"/>
        <v>Scheme-2: Design, Engineering, Supply, fabrication, Erection, installation &amp; commissioning of modified take up arrangement for BC 108A/B of CHPB.</v>
      </c>
      <c r="C1891" s="29">
        <f t="shared" si="269"/>
        <v>0</v>
      </c>
      <c r="D1891" s="69" t="str">
        <f t="shared" si="269"/>
        <v>-</v>
      </c>
      <c r="E1891" s="28">
        <f t="shared" si="269"/>
        <v>4</v>
      </c>
      <c r="F1891" s="95">
        <f t="shared" si="264"/>
        <v>0</v>
      </c>
      <c r="G1891" s="95">
        <f t="shared" si="265"/>
        <v>0</v>
      </c>
      <c r="H1891" s="95">
        <f t="shared" si="266"/>
        <v>0</v>
      </c>
      <c r="I1891" s="94">
        <f>'F4.2'!W548</f>
        <v>0</v>
      </c>
      <c r="J1891" s="94">
        <f>'F4.2'!AQ548</f>
        <v>0</v>
      </c>
      <c r="K1891" s="95"/>
      <c r="L1891" s="95"/>
      <c r="M1891" s="128">
        <f t="shared" si="267"/>
        <v>0</v>
      </c>
      <c r="N1891" s="95">
        <f t="shared" si="268"/>
        <v>0</v>
      </c>
    </row>
    <row r="1892" spans="1:14" ht="31.5" hidden="1" outlineLevel="1" x14ac:dyDescent="0.25">
      <c r="A1892" s="169">
        <f t="shared" si="269"/>
        <v>0</v>
      </c>
      <c r="B1892" s="169" t="str">
        <f t="shared" si="269"/>
        <v>Scheme-3: Design, Engineering, supply &amp; installation of coal pile thermal monitoring system for stack pile of CHPA/B.</v>
      </c>
      <c r="C1892" s="29">
        <f t="shared" si="269"/>
        <v>0</v>
      </c>
      <c r="D1892" s="69" t="str">
        <f t="shared" si="269"/>
        <v>-</v>
      </c>
      <c r="E1892" s="28">
        <f t="shared" si="269"/>
        <v>8</v>
      </c>
      <c r="F1892" s="95">
        <f t="shared" si="264"/>
        <v>0</v>
      </c>
      <c r="G1892" s="95">
        <f t="shared" si="265"/>
        <v>0</v>
      </c>
      <c r="H1892" s="95">
        <f t="shared" si="266"/>
        <v>0</v>
      </c>
      <c r="I1892" s="94">
        <f>'F4.2'!W549</f>
        <v>0</v>
      </c>
      <c r="J1892" s="94">
        <f>'F4.2'!AQ549</f>
        <v>0</v>
      </c>
      <c r="K1892" s="95"/>
      <c r="L1892" s="95"/>
      <c r="M1892" s="128">
        <f t="shared" si="267"/>
        <v>0</v>
      </c>
      <c r="N1892" s="95">
        <f t="shared" si="268"/>
        <v>0</v>
      </c>
    </row>
    <row r="1893" spans="1:14" ht="31.5" hidden="1" outlineLevel="1" x14ac:dyDescent="0.25">
      <c r="A1893" s="169">
        <f t="shared" si="269"/>
        <v>0</v>
      </c>
      <c r="B1893" s="169" t="str">
        <f t="shared" si="269"/>
        <v>Scheme-3: Design, Engineering, supply &amp; installation of Belt Tear Detector system for belt conveyor system of CHPB.</v>
      </c>
      <c r="C1893" s="29">
        <f t="shared" si="269"/>
        <v>0</v>
      </c>
      <c r="D1893" s="69" t="str">
        <f t="shared" si="269"/>
        <v>-</v>
      </c>
      <c r="E1893" s="28">
        <f t="shared" si="269"/>
        <v>4</v>
      </c>
      <c r="F1893" s="95">
        <f t="shared" si="264"/>
        <v>0</v>
      </c>
      <c r="G1893" s="95">
        <f t="shared" si="265"/>
        <v>0</v>
      </c>
      <c r="H1893" s="95">
        <f t="shared" si="266"/>
        <v>0</v>
      </c>
      <c r="I1893" s="94">
        <f>'F4.2'!W550</f>
        <v>0</v>
      </c>
      <c r="J1893" s="94">
        <f>'F4.2'!AQ550</f>
        <v>0</v>
      </c>
      <c r="K1893" s="95"/>
      <c r="L1893" s="95"/>
      <c r="M1893" s="128">
        <f t="shared" si="267"/>
        <v>0</v>
      </c>
      <c r="N1893" s="95">
        <f t="shared" si="268"/>
        <v>0</v>
      </c>
    </row>
    <row r="1894" spans="1:14" ht="31.5" hidden="1" outlineLevel="1" x14ac:dyDescent="0.25">
      <c r="A1894" s="169">
        <f t="shared" ref="A1894:E1909" si="270">A1224</f>
        <v>0</v>
      </c>
      <c r="B1894" s="169" t="str">
        <f t="shared" si="270"/>
        <v>Scheme-4: Capacity Enhancement of Belt Conveyor Drives of CHPB by upgrdation of conveyor drvie system.</v>
      </c>
      <c r="C1894" s="29">
        <f t="shared" si="270"/>
        <v>0</v>
      </c>
      <c r="D1894" s="69" t="str">
        <f t="shared" si="270"/>
        <v>-</v>
      </c>
      <c r="E1894" s="28">
        <f t="shared" si="270"/>
        <v>5</v>
      </c>
      <c r="F1894" s="95">
        <f t="shared" si="264"/>
        <v>0</v>
      </c>
      <c r="G1894" s="95">
        <f t="shared" si="265"/>
        <v>0</v>
      </c>
      <c r="H1894" s="95">
        <f t="shared" si="266"/>
        <v>0</v>
      </c>
      <c r="I1894" s="94">
        <f>'F4.2'!W551</f>
        <v>0</v>
      </c>
      <c r="J1894" s="94">
        <f>'F4.2'!AQ551</f>
        <v>0</v>
      </c>
      <c r="K1894" s="95"/>
      <c r="L1894" s="95"/>
      <c r="M1894" s="128">
        <f t="shared" si="267"/>
        <v>0</v>
      </c>
      <c r="N1894" s="95">
        <f t="shared" si="268"/>
        <v>0</v>
      </c>
    </row>
    <row r="1895" spans="1:14" ht="31.5" hidden="1" outlineLevel="1" x14ac:dyDescent="0.25">
      <c r="A1895" s="25">
        <f t="shared" si="270"/>
        <v>5</v>
      </c>
      <c r="B1895" s="26" t="str">
        <f t="shared" si="270"/>
        <v>Modification &amp; upgradation in Railway Track network of CSTPS</v>
      </c>
      <c r="C1895" s="29">
        <f t="shared" si="270"/>
        <v>0</v>
      </c>
      <c r="D1895" s="69" t="str">
        <f t="shared" si="270"/>
        <v>-</v>
      </c>
      <c r="E1895" s="28">
        <f t="shared" si="270"/>
        <v>29</v>
      </c>
      <c r="F1895" s="95">
        <f t="shared" si="264"/>
        <v>0</v>
      </c>
      <c r="G1895" s="95">
        <f t="shared" si="265"/>
        <v>0</v>
      </c>
      <c r="H1895" s="95">
        <f t="shared" si="266"/>
        <v>0</v>
      </c>
      <c r="I1895" s="94">
        <f>'F4.2'!W552</f>
        <v>0</v>
      </c>
      <c r="J1895" s="94">
        <f>'F4.2'!AQ552</f>
        <v>0</v>
      </c>
      <c r="K1895" s="95"/>
      <c r="L1895" s="95"/>
      <c r="M1895" s="128">
        <f t="shared" si="267"/>
        <v>0</v>
      </c>
      <c r="N1895" s="95">
        <f t="shared" si="268"/>
        <v>0</v>
      </c>
    </row>
    <row r="1896" spans="1:14" ht="63" hidden="1" outlineLevel="1" x14ac:dyDescent="0.25">
      <c r="A1896" s="169">
        <f t="shared" si="270"/>
        <v>0</v>
      </c>
      <c r="B1896" s="169" t="str">
        <f t="shared" si="270"/>
        <v xml:space="preserve">Scheme-1: Work of Modification &amp; upgradation in Railway Track network of CSTPS by Provision of additional take off &amp; cutoff point for CHPD and empty formation at WT outhaul in CSTPS Railway Siding. </v>
      </c>
      <c r="C1896" s="29">
        <f t="shared" si="270"/>
        <v>0</v>
      </c>
      <c r="D1896" s="69" t="str">
        <f t="shared" si="270"/>
        <v>-</v>
      </c>
      <c r="E1896" s="28">
        <f t="shared" si="270"/>
        <v>14</v>
      </c>
      <c r="F1896" s="95">
        <f t="shared" si="264"/>
        <v>0</v>
      </c>
      <c r="G1896" s="95">
        <f t="shared" si="265"/>
        <v>0</v>
      </c>
      <c r="H1896" s="95">
        <f t="shared" si="266"/>
        <v>0</v>
      </c>
      <c r="I1896" s="94">
        <f>'F4.2'!W553</f>
        <v>0</v>
      </c>
      <c r="J1896" s="94">
        <f>'F4.2'!AQ553</f>
        <v>0</v>
      </c>
      <c r="K1896" s="95"/>
      <c r="L1896" s="95"/>
      <c r="M1896" s="128">
        <f t="shared" si="267"/>
        <v>0</v>
      </c>
      <c r="N1896" s="95">
        <f t="shared" si="268"/>
        <v>0</v>
      </c>
    </row>
    <row r="1897" spans="1:14" ht="47.25" hidden="1" outlineLevel="1" x14ac:dyDescent="0.25">
      <c r="A1897" s="169">
        <f t="shared" si="270"/>
        <v>0</v>
      </c>
      <c r="B1897" s="169" t="str">
        <f t="shared" si="270"/>
        <v>Scheme-1: Work of Modification &amp; upgradation in Railway Track network of CSTPS by Complete Track Renewal of old BG rail with other allied works in CSTPS Railway Siding.</v>
      </c>
      <c r="C1897" s="29">
        <f t="shared" si="270"/>
        <v>0</v>
      </c>
      <c r="D1897" s="69" t="str">
        <f t="shared" si="270"/>
        <v>-</v>
      </c>
      <c r="E1897" s="28">
        <f t="shared" si="270"/>
        <v>15</v>
      </c>
      <c r="F1897" s="95">
        <f t="shared" si="264"/>
        <v>0</v>
      </c>
      <c r="G1897" s="95">
        <f t="shared" si="265"/>
        <v>0</v>
      </c>
      <c r="H1897" s="95">
        <f t="shared" si="266"/>
        <v>0</v>
      </c>
      <c r="I1897" s="94">
        <f>'F4.2'!W554</f>
        <v>0</v>
      </c>
      <c r="J1897" s="94">
        <f>'F4.2'!AQ554</f>
        <v>0</v>
      </c>
      <c r="K1897" s="95"/>
      <c r="L1897" s="95"/>
      <c r="M1897" s="128">
        <f t="shared" si="267"/>
        <v>0</v>
      </c>
      <c r="N1897" s="95">
        <f t="shared" si="268"/>
        <v>0</v>
      </c>
    </row>
    <row r="1898" spans="1:14" ht="47.25" hidden="1" outlineLevel="1" x14ac:dyDescent="0.25">
      <c r="A1898" s="25">
        <f t="shared" si="270"/>
        <v>6</v>
      </c>
      <c r="B1898" s="26" t="str">
        <f t="shared" si="270"/>
        <v>extension of Pipe Conveyor System from Padmapur Loading Station to Coal Handling Plant-C of Unit 5,6&amp;7 at CSTPS Chandrapur.</v>
      </c>
      <c r="C1898" s="29">
        <f t="shared" si="270"/>
        <v>0</v>
      </c>
      <c r="D1898" s="69" t="str">
        <f t="shared" si="270"/>
        <v>-</v>
      </c>
      <c r="E1898" s="28">
        <f t="shared" si="270"/>
        <v>100</v>
      </c>
      <c r="F1898" s="95">
        <f t="shared" si="264"/>
        <v>0</v>
      </c>
      <c r="G1898" s="95">
        <f t="shared" si="265"/>
        <v>0</v>
      </c>
      <c r="H1898" s="95">
        <f t="shared" si="266"/>
        <v>0</v>
      </c>
      <c r="I1898" s="94">
        <f>'F4.2'!W555</f>
        <v>0</v>
      </c>
      <c r="J1898" s="94">
        <f>'F4.2'!AQ555</f>
        <v>0</v>
      </c>
      <c r="K1898" s="95"/>
      <c r="L1898" s="95"/>
      <c r="M1898" s="128">
        <f t="shared" si="267"/>
        <v>0</v>
      </c>
      <c r="N1898" s="95">
        <f t="shared" si="268"/>
        <v>0</v>
      </c>
    </row>
    <row r="1899" spans="1:14" ht="47.25" hidden="1" outlineLevel="1" x14ac:dyDescent="0.25">
      <c r="A1899" s="169">
        <f t="shared" si="270"/>
        <v>0</v>
      </c>
      <c r="B1899" s="169" t="str">
        <f t="shared" si="270"/>
        <v>Scheme-1: Augmentation of extension of Pipe Conveyor System from Padmapur Loading Station to Coal Handling Plant-C of Unit 5,6&amp;7 at CSTPS Chandrapur.</v>
      </c>
      <c r="C1899" s="29">
        <f t="shared" si="270"/>
        <v>0</v>
      </c>
      <c r="D1899" s="69" t="str">
        <f t="shared" si="270"/>
        <v>-</v>
      </c>
      <c r="E1899" s="28">
        <f t="shared" si="270"/>
        <v>100</v>
      </c>
      <c r="F1899" s="95">
        <f t="shared" si="264"/>
        <v>0</v>
      </c>
      <c r="G1899" s="95">
        <f t="shared" si="265"/>
        <v>0</v>
      </c>
      <c r="H1899" s="95">
        <f t="shared" si="266"/>
        <v>0</v>
      </c>
      <c r="I1899" s="94">
        <f>'F4.2'!W556</f>
        <v>0</v>
      </c>
      <c r="J1899" s="94">
        <f>'F4.2'!AQ556</f>
        <v>0</v>
      </c>
      <c r="K1899" s="95"/>
      <c r="L1899" s="95"/>
      <c r="M1899" s="128">
        <f t="shared" si="267"/>
        <v>0</v>
      </c>
      <c r="N1899" s="95">
        <f t="shared" si="268"/>
        <v>0</v>
      </c>
    </row>
    <row r="1900" spans="1:14" ht="15.75" hidden="1" outlineLevel="1" x14ac:dyDescent="0.25">
      <c r="A1900" s="227">
        <f t="shared" si="270"/>
        <v>0</v>
      </c>
      <c r="B1900" s="227" t="str">
        <f t="shared" si="270"/>
        <v>CHP-C</v>
      </c>
      <c r="C1900" s="29">
        <f t="shared" si="270"/>
        <v>0</v>
      </c>
      <c r="D1900" s="69" t="str">
        <f t="shared" si="270"/>
        <v>-</v>
      </c>
      <c r="E1900" s="28">
        <f t="shared" si="270"/>
        <v>0</v>
      </c>
      <c r="F1900" s="95">
        <f t="shared" si="264"/>
        <v>0</v>
      </c>
      <c r="G1900" s="95">
        <f t="shared" si="265"/>
        <v>0</v>
      </c>
      <c r="H1900" s="95">
        <f t="shared" si="266"/>
        <v>0</v>
      </c>
      <c r="I1900" s="94">
        <f>'F4.2'!W557</f>
        <v>0</v>
      </c>
      <c r="J1900" s="94">
        <f>'F4.2'!AQ557</f>
        <v>0</v>
      </c>
      <c r="K1900" s="95"/>
      <c r="L1900" s="95"/>
      <c r="M1900" s="128">
        <f t="shared" si="267"/>
        <v>0</v>
      </c>
      <c r="N1900" s="95">
        <f t="shared" si="268"/>
        <v>0</v>
      </c>
    </row>
    <row r="1901" spans="1:14" ht="47.25" hidden="1" outlineLevel="1" x14ac:dyDescent="0.25">
      <c r="A1901" s="25">
        <f t="shared" si="270"/>
        <v>1</v>
      </c>
      <c r="B1901" s="26" t="str">
        <f t="shared" si="270"/>
        <v>Design, Engineering, supply, Erection and commissioning of new fire fighting system at Pipe conveyor of CSTPS, Chandrapur</v>
      </c>
      <c r="C1901" s="29">
        <f t="shared" si="270"/>
        <v>0</v>
      </c>
      <c r="D1901" s="69" t="str">
        <f t="shared" si="270"/>
        <v>-</v>
      </c>
      <c r="E1901" s="28">
        <f t="shared" si="270"/>
        <v>25</v>
      </c>
      <c r="F1901" s="95">
        <f t="shared" si="264"/>
        <v>0</v>
      </c>
      <c r="G1901" s="95">
        <f t="shared" si="265"/>
        <v>0</v>
      </c>
      <c r="H1901" s="95">
        <f t="shared" si="266"/>
        <v>0</v>
      </c>
      <c r="I1901" s="94">
        <f>'F4.2'!W558</f>
        <v>0</v>
      </c>
      <c r="J1901" s="94">
        <f>'F4.2'!AQ558</f>
        <v>0</v>
      </c>
      <c r="K1901" s="95"/>
      <c r="L1901" s="95"/>
      <c r="M1901" s="128">
        <f t="shared" si="267"/>
        <v>0</v>
      </c>
      <c r="N1901" s="95">
        <f t="shared" si="268"/>
        <v>0</v>
      </c>
    </row>
    <row r="1902" spans="1:14" ht="47.25" hidden="1" outlineLevel="1" x14ac:dyDescent="0.25">
      <c r="A1902" s="169">
        <f t="shared" si="270"/>
        <v>0</v>
      </c>
      <c r="B1902" s="169" t="str">
        <f t="shared" si="270"/>
        <v>Design, Engineering, supply, Erection and commissioning of new fire fighting system at Pipe conveyor of CSTPS, Chandrapur</v>
      </c>
      <c r="C1902" s="29">
        <f t="shared" si="270"/>
        <v>0</v>
      </c>
      <c r="D1902" s="69" t="str">
        <f t="shared" si="270"/>
        <v>-</v>
      </c>
      <c r="E1902" s="28">
        <f t="shared" si="270"/>
        <v>25</v>
      </c>
      <c r="F1902" s="95">
        <f t="shared" si="264"/>
        <v>0</v>
      </c>
      <c r="G1902" s="95">
        <f t="shared" si="265"/>
        <v>0</v>
      </c>
      <c r="H1902" s="95">
        <f t="shared" si="266"/>
        <v>0</v>
      </c>
      <c r="I1902" s="94">
        <f>'F4.2'!W559</f>
        <v>0</v>
      </c>
      <c r="J1902" s="94">
        <f>'F4.2'!AQ559</f>
        <v>0</v>
      </c>
      <c r="K1902" s="95"/>
      <c r="L1902" s="95"/>
      <c r="M1902" s="128">
        <f t="shared" si="267"/>
        <v>0</v>
      </c>
      <c r="N1902" s="95">
        <f t="shared" si="268"/>
        <v>0</v>
      </c>
    </row>
    <row r="1903" spans="1:14" ht="31.5" hidden="1" outlineLevel="1" x14ac:dyDescent="0.25">
      <c r="A1903" s="25">
        <f t="shared" si="270"/>
        <v>2</v>
      </c>
      <c r="B1903" s="26" t="str">
        <f t="shared" si="270"/>
        <v>Reliability &amp; availability improvement of coal transportation by Procurement of UTS (BOBR) Wagons for CHP</v>
      </c>
      <c r="C1903" s="29">
        <f t="shared" si="270"/>
        <v>0</v>
      </c>
      <c r="D1903" s="69" t="str">
        <f t="shared" si="270"/>
        <v>-</v>
      </c>
      <c r="E1903" s="28">
        <f t="shared" si="270"/>
        <v>15</v>
      </c>
      <c r="F1903" s="95">
        <f t="shared" si="264"/>
        <v>0</v>
      </c>
      <c r="G1903" s="95">
        <f t="shared" si="265"/>
        <v>0</v>
      </c>
      <c r="H1903" s="95">
        <f t="shared" si="266"/>
        <v>0</v>
      </c>
      <c r="I1903" s="94">
        <f>'F4.2'!W560</f>
        <v>0</v>
      </c>
      <c r="J1903" s="94">
        <f>'F4.2'!AQ560</f>
        <v>0</v>
      </c>
      <c r="K1903" s="95"/>
      <c r="L1903" s="95"/>
      <c r="M1903" s="128">
        <f t="shared" si="267"/>
        <v>0</v>
      </c>
      <c r="N1903" s="95">
        <f t="shared" si="268"/>
        <v>0</v>
      </c>
    </row>
    <row r="1904" spans="1:14" ht="31.5" hidden="1" outlineLevel="1" x14ac:dyDescent="0.25">
      <c r="A1904" s="169">
        <f t="shared" si="270"/>
        <v>0</v>
      </c>
      <c r="B1904" s="169" t="str">
        <f t="shared" si="270"/>
        <v>Reliability &amp; availability improvement of coal transportation by Procurement of UTS (BOBR) Wagons for CHP</v>
      </c>
      <c r="C1904" s="29">
        <f t="shared" si="270"/>
        <v>0</v>
      </c>
      <c r="D1904" s="69" t="str">
        <f t="shared" si="270"/>
        <v>-</v>
      </c>
      <c r="E1904" s="28">
        <f t="shared" si="270"/>
        <v>15</v>
      </c>
      <c r="F1904" s="95">
        <f t="shared" si="264"/>
        <v>0</v>
      </c>
      <c r="G1904" s="95">
        <f t="shared" si="265"/>
        <v>0</v>
      </c>
      <c r="H1904" s="95">
        <f t="shared" si="266"/>
        <v>0</v>
      </c>
      <c r="I1904" s="94">
        <f>'F4.2'!W561</f>
        <v>0</v>
      </c>
      <c r="J1904" s="94">
        <f>'F4.2'!AQ561</f>
        <v>0</v>
      </c>
      <c r="K1904" s="95"/>
      <c r="L1904" s="95"/>
      <c r="M1904" s="128">
        <f t="shared" si="267"/>
        <v>0</v>
      </c>
      <c r="N1904" s="95">
        <f t="shared" si="268"/>
        <v>0</v>
      </c>
    </row>
    <row r="1905" spans="1:14" ht="31.5" hidden="1" outlineLevel="1" x14ac:dyDescent="0.25">
      <c r="A1905" s="25">
        <f t="shared" si="270"/>
        <v>3</v>
      </c>
      <c r="B1905" s="26" t="str">
        <f t="shared" si="270"/>
        <v>Reliability &amp; availability improvement by replacement of set of internals for Paddle feeders</v>
      </c>
      <c r="C1905" s="29">
        <f t="shared" si="270"/>
        <v>0</v>
      </c>
      <c r="D1905" s="69" t="str">
        <f t="shared" si="270"/>
        <v>-</v>
      </c>
      <c r="E1905" s="28">
        <f t="shared" si="270"/>
        <v>6</v>
      </c>
      <c r="F1905" s="95">
        <f t="shared" si="264"/>
        <v>0</v>
      </c>
      <c r="G1905" s="95">
        <f t="shared" si="265"/>
        <v>0</v>
      </c>
      <c r="H1905" s="95">
        <f t="shared" si="266"/>
        <v>0</v>
      </c>
      <c r="I1905" s="94">
        <f>'F4.2'!W562</f>
        <v>0</v>
      </c>
      <c r="J1905" s="94">
        <f>'F4.2'!AQ562</f>
        <v>0</v>
      </c>
      <c r="K1905" s="95"/>
      <c r="L1905" s="95"/>
      <c r="M1905" s="128">
        <f t="shared" si="267"/>
        <v>0</v>
      </c>
      <c r="N1905" s="95">
        <f t="shared" si="268"/>
        <v>0</v>
      </c>
    </row>
    <row r="1906" spans="1:14" ht="31.5" hidden="1" outlineLevel="1" x14ac:dyDescent="0.25">
      <c r="A1906" s="169">
        <f t="shared" si="270"/>
        <v>0</v>
      </c>
      <c r="B1906" s="169" t="str">
        <f t="shared" si="270"/>
        <v>Reliability &amp; availability improvement by replacement of set of internals for Paddle feeders</v>
      </c>
      <c r="C1906" s="29">
        <f t="shared" si="270"/>
        <v>0</v>
      </c>
      <c r="D1906" s="69" t="str">
        <f t="shared" si="270"/>
        <v>-</v>
      </c>
      <c r="E1906" s="28">
        <f t="shared" si="270"/>
        <v>6</v>
      </c>
      <c r="F1906" s="95">
        <f t="shared" si="264"/>
        <v>0</v>
      </c>
      <c r="G1906" s="95">
        <f t="shared" si="265"/>
        <v>0</v>
      </c>
      <c r="H1906" s="95">
        <f t="shared" si="266"/>
        <v>0</v>
      </c>
      <c r="I1906" s="94">
        <f>'F4.2'!W563</f>
        <v>0</v>
      </c>
      <c r="J1906" s="94">
        <f>'F4.2'!AQ563</f>
        <v>0</v>
      </c>
      <c r="K1906" s="95"/>
      <c r="L1906" s="95"/>
      <c r="M1906" s="128">
        <f t="shared" si="267"/>
        <v>0</v>
      </c>
      <c r="N1906" s="95">
        <f t="shared" si="268"/>
        <v>0</v>
      </c>
    </row>
    <row r="1907" spans="1:14" ht="31.5" hidden="1" outlineLevel="1" x14ac:dyDescent="0.25">
      <c r="A1907" s="25">
        <f t="shared" si="270"/>
        <v>4</v>
      </c>
      <c r="B1907" s="26" t="str">
        <f t="shared" si="270"/>
        <v>Reliability &amp; availability improvement by replacement of transfer chutes at CHP-C</v>
      </c>
      <c r="C1907" s="29">
        <f t="shared" si="270"/>
        <v>0</v>
      </c>
      <c r="D1907" s="69" t="str">
        <f t="shared" si="270"/>
        <v>-</v>
      </c>
      <c r="E1907" s="28">
        <f t="shared" si="270"/>
        <v>10</v>
      </c>
      <c r="F1907" s="95">
        <f t="shared" si="264"/>
        <v>0</v>
      </c>
      <c r="G1907" s="95">
        <f t="shared" si="265"/>
        <v>0</v>
      </c>
      <c r="H1907" s="95">
        <f t="shared" si="266"/>
        <v>0</v>
      </c>
      <c r="I1907" s="94">
        <f>'F4.2'!W564</f>
        <v>0</v>
      </c>
      <c r="J1907" s="94">
        <f>'F4.2'!AQ564</f>
        <v>0</v>
      </c>
      <c r="K1907" s="95"/>
      <c r="L1907" s="95"/>
      <c r="M1907" s="128">
        <f t="shared" si="267"/>
        <v>0</v>
      </c>
      <c r="N1907" s="95">
        <f t="shared" si="268"/>
        <v>0</v>
      </c>
    </row>
    <row r="1908" spans="1:14" ht="31.5" hidden="1" outlineLevel="1" x14ac:dyDescent="0.25">
      <c r="A1908" s="169">
        <f t="shared" si="270"/>
        <v>0</v>
      </c>
      <c r="B1908" s="169" t="str">
        <f t="shared" si="270"/>
        <v>Reliability &amp; availability improvement by replacement of transfer chutes at CHP-C</v>
      </c>
      <c r="C1908" s="29">
        <f t="shared" si="270"/>
        <v>0</v>
      </c>
      <c r="D1908" s="69" t="str">
        <f t="shared" si="270"/>
        <v>-</v>
      </c>
      <c r="E1908" s="28">
        <f t="shared" si="270"/>
        <v>10</v>
      </c>
      <c r="F1908" s="95">
        <f t="shared" si="264"/>
        <v>0</v>
      </c>
      <c r="G1908" s="95">
        <f t="shared" si="265"/>
        <v>0</v>
      </c>
      <c r="H1908" s="95">
        <f t="shared" si="266"/>
        <v>0</v>
      </c>
      <c r="I1908" s="94">
        <f>'F4.2'!W565</f>
        <v>0</v>
      </c>
      <c r="J1908" s="94">
        <f>'F4.2'!AQ565</f>
        <v>0</v>
      </c>
      <c r="K1908" s="95"/>
      <c r="L1908" s="95"/>
      <c r="M1908" s="128">
        <f t="shared" si="267"/>
        <v>0</v>
      </c>
      <c r="N1908" s="95">
        <f t="shared" si="268"/>
        <v>0</v>
      </c>
    </row>
    <row r="1909" spans="1:14" ht="15.75" hidden="1" outlineLevel="1" x14ac:dyDescent="0.25">
      <c r="A1909" s="227">
        <f t="shared" si="270"/>
        <v>0</v>
      </c>
      <c r="B1909" s="227" t="str">
        <f t="shared" si="270"/>
        <v>Civil U#3  to U#7</v>
      </c>
      <c r="C1909" s="29">
        <f t="shared" si="270"/>
        <v>0</v>
      </c>
      <c r="D1909" s="69" t="str">
        <f t="shared" si="270"/>
        <v>-</v>
      </c>
      <c r="E1909" s="28">
        <f t="shared" si="270"/>
        <v>0</v>
      </c>
      <c r="F1909" s="95">
        <f t="shared" si="264"/>
        <v>0</v>
      </c>
      <c r="G1909" s="95">
        <f t="shared" si="265"/>
        <v>0</v>
      </c>
      <c r="H1909" s="95">
        <f t="shared" si="266"/>
        <v>0</v>
      </c>
      <c r="I1909" s="94">
        <f>'F4.2'!W566</f>
        <v>0</v>
      </c>
      <c r="J1909" s="94">
        <f>'F4.2'!AQ566</f>
        <v>0</v>
      </c>
      <c r="K1909" s="95"/>
      <c r="L1909" s="95"/>
      <c r="M1909" s="128">
        <f t="shared" si="267"/>
        <v>0</v>
      </c>
      <c r="N1909" s="95">
        <f t="shared" si="268"/>
        <v>0</v>
      </c>
    </row>
    <row r="1910" spans="1:14" ht="31.5" hidden="1" outlineLevel="1" x14ac:dyDescent="0.25">
      <c r="A1910" s="25">
        <f t="shared" ref="A1910:E1925" si="271">A1240</f>
        <v>1</v>
      </c>
      <c r="B1910" s="26" t="str">
        <f t="shared" si="271"/>
        <v xml:space="preserve">Provision for Scientific storage of coal reject and leachate collection system at CSTPS, Chandrapur </v>
      </c>
      <c r="C1910" s="29">
        <f t="shared" si="271"/>
        <v>0</v>
      </c>
      <c r="D1910" s="69" t="str">
        <f t="shared" si="271"/>
        <v>-</v>
      </c>
      <c r="E1910" s="28">
        <f t="shared" si="271"/>
        <v>37.57</v>
      </c>
      <c r="F1910" s="95">
        <f t="shared" si="264"/>
        <v>0</v>
      </c>
      <c r="G1910" s="95">
        <f t="shared" si="265"/>
        <v>0</v>
      </c>
      <c r="H1910" s="95">
        <f t="shared" si="266"/>
        <v>0</v>
      </c>
      <c r="I1910" s="94">
        <f>'F4.2'!W567</f>
        <v>0</v>
      </c>
      <c r="J1910" s="94">
        <f>'F4.2'!AQ567</f>
        <v>0</v>
      </c>
      <c r="K1910" s="95"/>
      <c r="L1910" s="95"/>
      <c r="M1910" s="128">
        <f t="shared" si="267"/>
        <v>0</v>
      </c>
      <c r="N1910" s="95">
        <f t="shared" si="268"/>
        <v>0</v>
      </c>
    </row>
    <row r="1911" spans="1:14" ht="31.5" hidden="1" outlineLevel="1" x14ac:dyDescent="0.25">
      <c r="A1911" s="169">
        <f t="shared" si="271"/>
        <v>0</v>
      </c>
      <c r="B1911" s="169" t="str">
        <f t="shared" si="271"/>
        <v>Provision for Scientific storage of coal reject and leachate collection system at CSTPS, Chandrapur</v>
      </c>
      <c r="C1911" s="29">
        <f t="shared" si="271"/>
        <v>0</v>
      </c>
      <c r="D1911" s="69" t="str">
        <f t="shared" si="271"/>
        <v>-</v>
      </c>
      <c r="E1911" s="28">
        <f t="shared" si="271"/>
        <v>37.57</v>
      </c>
      <c r="F1911" s="95">
        <f t="shared" si="264"/>
        <v>0</v>
      </c>
      <c r="G1911" s="95">
        <f t="shared" si="265"/>
        <v>0</v>
      </c>
      <c r="H1911" s="95">
        <f t="shared" si="266"/>
        <v>0</v>
      </c>
      <c r="I1911" s="94">
        <f>'F4.2'!W568</f>
        <v>0</v>
      </c>
      <c r="J1911" s="94">
        <f>'F4.2'!AQ568</f>
        <v>0</v>
      </c>
      <c r="K1911" s="95"/>
      <c r="L1911" s="95"/>
      <c r="M1911" s="128">
        <f t="shared" si="267"/>
        <v>0</v>
      </c>
      <c r="N1911" s="95">
        <f t="shared" si="268"/>
        <v>0</v>
      </c>
    </row>
    <row r="1912" spans="1:14" ht="31.5" hidden="1" outlineLevel="1" x14ac:dyDescent="0.25">
      <c r="A1912" s="25">
        <f t="shared" si="271"/>
        <v>2</v>
      </c>
      <c r="B1912" s="26" t="str">
        <f t="shared" si="271"/>
        <v xml:space="preserve">Infrastructure  development scheme for improvement of CHP at CSTPS, Chandrapur </v>
      </c>
      <c r="C1912" s="29">
        <f t="shared" si="271"/>
        <v>0</v>
      </c>
      <c r="D1912" s="69" t="str">
        <f t="shared" si="271"/>
        <v>-</v>
      </c>
      <c r="E1912" s="28">
        <f t="shared" si="271"/>
        <v>47.15</v>
      </c>
      <c r="F1912" s="95">
        <f t="shared" si="264"/>
        <v>0</v>
      </c>
      <c r="G1912" s="95">
        <f t="shared" si="265"/>
        <v>0</v>
      </c>
      <c r="H1912" s="95">
        <f t="shared" si="266"/>
        <v>0</v>
      </c>
      <c r="I1912" s="94">
        <f>'F4.2'!W569</f>
        <v>0</v>
      </c>
      <c r="J1912" s="94">
        <f>'F4.2'!AQ569</f>
        <v>0</v>
      </c>
      <c r="K1912" s="95"/>
      <c r="L1912" s="95"/>
      <c r="M1912" s="128">
        <f t="shared" si="267"/>
        <v>0</v>
      </c>
      <c r="N1912" s="95">
        <f t="shared" si="268"/>
        <v>0</v>
      </c>
    </row>
    <row r="1913" spans="1:14" ht="47.25" hidden="1" outlineLevel="1" x14ac:dyDescent="0.25">
      <c r="A1913" s="169">
        <f t="shared" si="271"/>
        <v>0</v>
      </c>
      <c r="B1913" s="169" t="str">
        <f t="shared" si="271"/>
        <v xml:space="preserve">Construction of RCC platform facility for Coal storage &amp; transportation in CHP-B STACKER I &amp; II area (500MW) at CSTPS, Chandrapur </v>
      </c>
      <c r="C1913" s="29">
        <f t="shared" si="271"/>
        <v>0</v>
      </c>
      <c r="D1913" s="69" t="str">
        <f t="shared" si="271"/>
        <v>-</v>
      </c>
      <c r="E1913" s="28">
        <f t="shared" si="271"/>
        <v>47.15</v>
      </c>
      <c r="F1913" s="95">
        <f t="shared" si="264"/>
        <v>0</v>
      </c>
      <c r="G1913" s="95">
        <f t="shared" si="265"/>
        <v>0</v>
      </c>
      <c r="H1913" s="95">
        <f t="shared" si="266"/>
        <v>0</v>
      </c>
      <c r="I1913" s="94">
        <f>'F4.2'!W570</f>
        <v>0</v>
      </c>
      <c r="J1913" s="94">
        <f>'F4.2'!AQ570</f>
        <v>0</v>
      </c>
      <c r="K1913" s="95"/>
      <c r="L1913" s="95"/>
      <c r="M1913" s="128">
        <f t="shared" si="267"/>
        <v>0</v>
      </c>
      <c r="N1913" s="95">
        <f t="shared" si="268"/>
        <v>0</v>
      </c>
    </row>
    <row r="1914" spans="1:14" ht="31.5" hidden="1" outlineLevel="1" x14ac:dyDescent="0.25">
      <c r="A1914" s="25">
        <f t="shared" si="271"/>
        <v>3</v>
      </c>
      <c r="B1914" s="26" t="str">
        <f t="shared" si="271"/>
        <v>Contruction of cement concrete roads in CHP area at CSTPS, Chandrapur</v>
      </c>
      <c r="C1914" s="29">
        <f t="shared" si="271"/>
        <v>0</v>
      </c>
      <c r="D1914" s="69" t="str">
        <f t="shared" si="271"/>
        <v>-</v>
      </c>
      <c r="E1914" s="28">
        <f t="shared" si="271"/>
        <v>27.05</v>
      </c>
      <c r="F1914" s="95">
        <f t="shared" si="264"/>
        <v>0</v>
      </c>
      <c r="G1914" s="95">
        <f t="shared" si="265"/>
        <v>0</v>
      </c>
      <c r="H1914" s="95">
        <f t="shared" si="266"/>
        <v>0</v>
      </c>
      <c r="I1914" s="94">
        <f>'F4.2'!W571</f>
        <v>0</v>
      </c>
      <c r="J1914" s="94">
        <f>'F4.2'!AQ571</f>
        <v>0</v>
      </c>
      <c r="K1914" s="95"/>
      <c r="L1914" s="95"/>
      <c r="M1914" s="128">
        <f t="shared" si="267"/>
        <v>0</v>
      </c>
      <c r="N1914" s="95">
        <f t="shared" si="268"/>
        <v>0</v>
      </c>
    </row>
    <row r="1915" spans="1:14" ht="31.5" hidden="1" outlineLevel="1" x14ac:dyDescent="0.25">
      <c r="A1915" s="169">
        <f t="shared" si="271"/>
        <v>0</v>
      </c>
      <c r="B1915" s="169" t="str">
        <f t="shared" si="271"/>
        <v>Contruction of cement concrete roads in CHP area at CSTPS, Chandrapur</v>
      </c>
      <c r="C1915" s="29">
        <f t="shared" si="271"/>
        <v>0</v>
      </c>
      <c r="D1915" s="69" t="str">
        <f t="shared" si="271"/>
        <v>-</v>
      </c>
      <c r="E1915" s="28">
        <f t="shared" si="271"/>
        <v>27.05</v>
      </c>
      <c r="F1915" s="95">
        <f t="shared" si="264"/>
        <v>0</v>
      </c>
      <c r="G1915" s="95">
        <f t="shared" si="265"/>
        <v>0</v>
      </c>
      <c r="H1915" s="95">
        <f t="shared" si="266"/>
        <v>0</v>
      </c>
      <c r="I1915" s="94">
        <f>'F4.2'!W572</f>
        <v>0</v>
      </c>
      <c r="J1915" s="94">
        <f>'F4.2'!AQ572</f>
        <v>0</v>
      </c>
      <c r="K1915" s="95"/>
      <c r="L1915" s="95"/>
      <c r="M1915" s="128">
        <f t="shared" si="267"/>
        <v>0</v>
      </c>
      <c r="N1915" s="95">
        <f t="shared" si="268"/>
        <v>0</v>
      </c>
    </row>
    <row r="1916" spans="1:14" ht="31.5" hidden="1" outlineLevel="1" x14ac:dyDescent="0.25">
      <c r="A1916" s="25">
        <f t="shared" si="271"/>
        <v>4</v>
      </c>
      <c r="B1916" s="26" t="str">
        <f t="shared" si="271"/>
        <v>Arresting Leakages by  water proofing treatment in main Plant &amp; ancillary buildings  at CSTPS, Chandrapur.</v>
      </c>
      <c r="C1916" s="29">
        <f t="shared" si="271"/>
        <v>0</v>
      </c>
      <c r="D1916" s="69" t="str">
        <f t="shared" si="271"/>
        <v>-</v>
      </c>
      <c r="E1916" s="28">
        <f t="shared" si="271"/>
        <v>30</v>
      </c>
      <c r="F1916" s="95">
        <f t="shared" si="264"/>
        <v>0</v>
      </c>
      <c r="G1916" s="95">
        <f t="shared" si="265"/>
        <v>0</v>
      </c>
      <c r="H1916" s="95">
        <f t="shared" si="266"/>
        <v>0</v>
      </c>
      <c r="I1916" s="94">
        <f>'F4.2'!W573</f>
        <v>0</v>
      </c>
      <c r="J1916" s="94">
        <f>'F4.2'!AQ573</f>
        <v>0</v>
      </c>
      <c r="K1916" s="95"/>
      <c r="L1916" s="95"/>
      <c r="M1916" s="128">
        <f t="shared" si="267"/>
        <v>0</v>
      </c>
      <c r="N1916" s="95">
        <f t="shared" si="268"/>
        <v>0</v>
      </c>
    </row>
    <row r="1917" spans="1:14" ht="63" hidden="1" outlineLevel="1" x14ac:dyDescent="0.25">
      <c r="A1917" s="169">
        <f t="shared" si="271"/>
        <v>0</v>
      </c>
      <c r="B1917" s="169" t="str">
        <f t="shared" si="271"/>
        <v xml:space="preserve">A)- water proofing treatment in Control room of WTP-I area.
(B)- water proofing treatment inControl room of WTP-II area.
(C)-  water proofing treatment in Control room of CT Fan area 
(D)- water proofing treatment in   Main Plant area. </v>
      </c>
      <c r="C1917" s="29">
        <f t="shared" si="271"/>
        <v>0</v>
      </c>
      <c r="D1917" s="69" t="str">
        <f t="shared" si="271"/>
        <v>-</v>
      </c>
      <c r="E1917" s="28">
        <f t="shared" si="271"/>
        <v>30</v>
      </c>
      <c r="F1917" s="95">
        <f t="shared" si="264"/>
        <v>0</v>
      </c>
      <c r="G1917" s="95">
        <f t="shared" si="265"/>
        <v>0</v>
      </c>
      <c r="H1917" s="95">
        <f t="shared" si="266"/>
        <v>0</v>
      </c>
      <c r="I1917" s="94">
        <f>'F4.2'!W574</f>
        <v>0</v>
      </c>
      <c r="J1917" s="94">
        <f>'F4.2'!AQ574</f>
        <v>0</v>
      </c>
      <c r="K1917" s="95"/>
      <c r="L1917" s="95"/>
      <c r="M1917" s="128">
        <f t="shared" si="267"/>
        <v>0</v>
      </c>
      <c r="N1917" s="95">
        <f t="shared" si="268"/>
        <v>0</v>
      </c>
    </row>
    <row r="1918" spans="1:14" ht="15.75" hidden="1" outlineLevel="1" x14ac:dyDescent="0.25">
      <c r="A1918" s="25">
        <f t="shared" si="271"/>
        <v>5</v>
      </c>
      <c r="B1918" s="26" t="str">
        <f t="shared" si="271"/>
        <v>Structural strengthening of Unit 3&amp; 4 at CSTPS, Chandrapur</v>
      </c>
      <c r="C1918" s="29">
        <f t="shared" si="271"/>
        <v>0</v>
      </c>
      <c r="D1918" s="69" t="str">
        <f t="shared" si="271"/>
        <v>-</v>
      </c>
      <c r="E1918" s="28">
        <f t="shared" si="271"/>
        <v>40</v>
      </c>
      <c r="F1918" s="95">
        <f t="shared" si="264"/>
        <v>0</v>
      </c>
      <c r="G1918" s="95">
        <f t="shared" si="265"/>
        <v>0</v>
      </c>
      <c r="H1918" s="95">
        <f t="shared" si="266"/>
        <v>0</v>
      </c>
      <c r="I1918" s="94">
        <f>'F4.2'!W575</f>
        <v>0</v>
      </c>
      <c r="J1918" s="94">
        <f>'F4.2'!AQ575</f>
        <v>0</v>
      </c>
      <c r="K1918" s="95"/>
      <c r="L1918" s="95"/>
      <c r="M1918" s="128">
        <f t="shared" si="267"/>
        <v>0</v>
      </c>
      <c r="N1918" s="95">
        <f t="shared" si="268"/>
        <v>0</v>
      </c>
    </row>
    <row r="1919" spans="1:14" ht="15.75" hidden="1" outlineLevel="1" x14ac:dyDescent="0.25">
      <c r="A1919" s="169">
        <f t="shared" si="271"/>
        <v>0</v>
      </c>
      <c r="B1919" s="169" t="str">
        <f t="shared" si="271"/>
        <v>Structural strengthening of Unit 3&amp; 4 at CSTPS, Chandrapur</v>
      </c>
      <c r="C1919" s="29">
        <f t="shared" si="271"/>
        <v>0</v>
      </c>
      <c r="D1919" s="69" t="str">
        <f t="shared" si="271"/>
        <v>-</v>
      </c>
      <c r="E1919" s="28">
        <f t="shared" si="271"/>
        <v>30</v>
      </c>
      <c r="F1919" s="95">
        <f t="shared" si="264"/>
        <v>0</v>
      </c>
      <c r="G1919" s="95">
        <f t="shared" si="265"/>
        <v>0</v>
      </c>
      <c r="H1919" s="95">
        <f t="shared" si="266"/>
        <v>0</v>
      </c>
      <c r="I1919" s="94">
        <f>'F4.2'!W576</f>
        <v>0</v>
      </c>
      <c r="J1919" s="94">
        <f>'F4.2'!AQ576</f>
        <v>0</v>
      </c>
      <c r="K1919" s="95"/>
      <c r="L1919" s="95"/>
      <c r="M1919" s="128">
        <f t="shared" si="267"/>
        <v>0</v>
      </c>
      <c r="N1919" s="95">
        <f t="shared" si="268"/>
        <v>0</v>
      </c>
    </row>
    <row r="1920" spans="1:14" ht="15.75" hidden="1" outlineLevel="1" x14ac:dyDescent="0.25">
      <c r="A1920" s="169">
        <f t="shared" si="271"/>
        <v>0</v>
      </c>
      <c r="B1920" s="169" t="str">
        <f t="shared" si="271"/>
        <v>Structural strengthening of CHP-A buildings</v>
      </c>
      <c r="C1920" s="29">
        <f t="shared" si="271"/>
        <v>0</v>
      </c>
      <c r="D1920" s="69" t="str">
        <f t="shared" si="271"/>
        <v>-</v>
      </c>
      <c r="E1920" s="28">
        <f t="shared" si="271"/>
        <v>10</v>
      </c>
      <c r="F1920" s="95">
        <f t="shared" si="264"/>
        <v>0</v>
      </c>
      <c r="G1920" s="95">
        <f t="shared" si="265"/>
        <v>0</v>
      </c>
      <c r="H1920" s="95">
        <f t="shared" si="266"/>
        <v>0</v>
      </c>
      <c r="I1920" s="94">
        <f>'F4.2'!W577</f>
        <v>0</v>
      </c>
      <c r="J1920" s="94">
        <f>'F4.2'!AQ577</f>
        <v>0</v>
      </c>
      <c r="K1920" s="95"/>
      <c r="L1920" s="95"/>
      <c r="M1920" s="128">
        <f t="shared" si="267"/>
        <v>0</v>
      </c>
      <c r="N1920" s="95">
        <f t="shared" si="268"/>
        <v>0</v>
      </c>
    </row>
    <row r="1921" spans="1:14" ht="31.5" hidden="1" outlineLevel="1" x14ac:dyDescent="0.25">
      <c r="A1921" s="25">
        <f t="shared" si="271"/>
        <v>6</v>
      </c>
      <c r="B1921" s="26" t="str">
        <f t="shared" si="271"/>
        <v>Infrastructure Deveolpment of CSTPS colony at CSTPS Chandrapur .</v>
      </c>
      <c r="C1921" s="29">
        <f t="shared" si="271"/>
        <v>0</v>
      </c>
      <c r="D1921" s="69" t="str">
        <f t="shared" si="271"/>
        <v>-</v>
      </c>
      <c r="E1921" s="28">
        <f t="shared" si="271"/>
        <v>67.900000000000006</v>
      </c>
      <c r="F1921" s="95">
        <f t="shared" si="264"/>
        <v>0</v>
      </c>
      <c r="G1921" s="95">
        <f t="shared" si="265"/>
        <v>0</v>
      </c>
      <c r="H1921" s="95">
        <f t="shared" si="266"/>
        <v>0</v>
      </c>
      <c r="I1921" s="94">
        <f>'F4.2'!W578</f>
        <v>0</v>
      </c>
      <c r="J1921" s="94">
        <f>'F4.2'!AQ578</f>
        <v>0</v>
      </c>
      <c r="K1921" s="95"/>
      <c r="L1921" s="95"/>
      <c r="M1921" s="128">
        <f t="shared" si="267"/>
        <v>0</v>
      </c>
      <c r="N1921" s="95">
        <f t="shared" si="268"/>
        <v>0</v>
      </c>
    </row>
    <row r="1922" spans="1:14" ht="31.5" hidden="1" outlineLevel="1" x14ac:dyDescent="0.25">
      <c r="A1922" s="169">
        <f t="shared" si="271"/>
        <v>0</v>
      </c>
      <c r="B1922" s="169" t="str">
        <f t="shared" si="271"/>
        <v>i- Construction of new ESR (Elevated Storage Reservoir) at CSTPS Chandrapur</v>
      </c>
      <c r="C1922" s="29">
        <f t="shared" si="271"/>
        <v>0</v>
      </c>
      <c r="D1922" s="69" t="str">
        <f t="shared" si="271"/>
        <v>-</v>
      </c>
      <c r="E1922" s="28">
        <f t="shared" si="271"/>
        <v>3.78</v>
      </c>
      <c r="F1922" s="95">
        <f t="shared" si="264"/>
        <v>0</v>
      </c>
      <c r="G1922" s="95">
        <f t="shared" si="265"/>
        <v>0</v>
      </c>
      <c r="H1922" s="95">
        <f t="shared" si="266"/>
        <v>0</v>
      </c>
      <c r="I1922" s="94">
        <f>'F4.2'!W579</f>
        <v>0</v>
      </c>
      <c r="J1922" s="94">
        <f>'F4.2'!AQ579</f>
        <v>0</v>
      </c>
      <c r="K1922" s="95"/>
      <c r="L1922" s="95"/>
      <c r="M1922" s="128">
        <f t="shared" si="267"/>
        <v>0</v>
      </c>
      <c r="N1922" s="95">
        <f t="shared" si="268"/>
        <v>0</v>
      </c>
    </row>
    <row r="1923" spans="1:14" ht="31.5" hidden="1" outlineLevel="1" x14ac:dyDescent="0.25">
      <c r="A1923" s="169">
        <f t="shared" si="271"/>
        <v>0</v>
      </c>
      <c r="B1923" s="169" t="str">
        <f t="shared" si="271"/>
        <v>ii- Providing &amp; Rerouting of existing water supply pipe line at CSTPS Chandrapur</v>
      </c>
      <c r="C1923" s="29">
        <f t="shared" si="271"/>
        <v>0</v>
      </c>
      <c r="D1923" s="69" t="str">
        <f t="shared" si="271"/>
        <v>-</v>
      </c>
      <c r="E1923" s="28">
        <f t="shared" si="271"/>
        <v>4.05</v>
      </c>
      <c r="F1923" s="95">
        <f t="shared" si="264"/>
        <v>0</v>
      </c>
      <c r="G1923" s="95">
        <f t="shared" si="265"/>
        <v>0</v>
      </c>
      <c r="H1923" s="95">
        <f t="shared" si="266"/>
        <v>0</v>
      </c>
      <c r="I1923" s="94">
        <f>'F4.2'!W580</f>
        <v>0</v>
      </c>
      <c r="J1923" s="94">
        <f>'F4.2'!AQ580</f>
        <v>0</v>
      </c>
      <c r="K1923" s="95"/>
      <c r="L1923" s="95"/>
      <c r="M1923" s="128">
        <f t="shared" si="267"/>
        <v>0</v>
      </c>
      <c r="N1923" s="95">
        <f t="shared" si="268"/>
        <v>0</v>
      </c>
    </row>
    <row r="1924" spans="1:14" ht="31.5" hidden="1" outlineLevel="1" x14ac:dyDescent="0.25">
      <c r="A1924" s="169">
        <f t="shared" si="271"/>
        <v>0</v>
      </c>
      <c r="B1924" s="169" t="str">
        <f t="shared" si="271"/>
        <v>iii- Providing &amp; Rerouting of esiting sewer line at CSTPS colony Chandrapur</v>
      </c>
      <c r="C1924" s="29">
        <f t="shared" si="271"/>
        <v>0</v>
      </c>
      <c r="D1924" s="69" t="str">
        <f t="shared" si="271"/>
        <v>-</v>
      </c>
      <c r="E1924" s="28">
        <f t="shared" si="271"/>
        <v>7.01</v>
      </c>
      <c r="F1924" s="95">
        <f t="shared" si="264"/>
        <v>0</v>
      </c>
      <c r="G1924" s="95">
        <f t="shared" si="265"/>
        <v>0</v>
      </c>
      <c r="H1924" s="95">
        <f t="shared" si="266"/>
        <v>0</v>
      </c>
      <c r="I1924" s="94">
        <f>'F4.2'!W581</f>
        <v>0</v>
      </c>
      <c r="J1924" s="94">
        <f>'F4.2'!AQ581</f>
        <v>0</v>
      </c>
      <c r="K1924" s="95"/>
      <c r="L1924" s="95"/>
      <c r="M1924" s="128">
        <f t="shared" si="267"/>
        <v>0</v>
      </c>
      <c r="N1924" s="95">
        <f t="shared" si="268"/>
        <v>0</v>
      </c>
    </row>
    <row r="1925" spans="1:14" ht="31.5" hidden="1" outlineLevel="1" x14ac:dyDescent="0.25">
      <c r="A1925" s="169">
        <f t="shared" si="271"/>
        <v>0</v>
      </c>
      <c r="B1925" s="169" t="str">
        <f t="shared" si="271"/>
        <v>iv- Providing water proofing treatment to terrace slab of residential building aaat CSTPS colony Chandrapur</v>
      </c>
      <c r="C1925" s="29">
        <f t="shared" si="271"/>
        <v>0</v>
      </c>
      <c r="D1925" s="69" t="str">
        <f t="shared" si="271"/>
        <v>-</v>
      </c>
      <c r="E1925" s="28">
        <f t="shared" si="271"/>
        <v>6.34</v>
      </c>
      <c r="F1925" s="95">
        <f t="shared" si="264"/>
        <v>0</v>
      </c>
      <c r="G1925" s="95">
        <f t="shared" si="265"/>
        <v>0</v>
      </c>
      <c r="H1925" s="95">
        <f t="shared" si="266"/>
        <v>0</v>
      </c>
      <c r="I1925" s="94">
        <f>'F4.2'!W582</f>
        <v>0</v>
      </c>
      <c r="J1925" s="94">
        <f>'F4.2'!AQ582</f>
        <v>0</v>
      </c>
      <c r="K1925" s="95"/>
      <c r="L1925" s="95"/>
      <c r="M1925" s="128">
        <f t="shared" si="267"/>
        <v>0</v>
      </c>
      <c r="N1925" s="95">
        <f t="shared" si="268"/>
        <v>0</v>
      </c>
    </row>
    <row r="1926" spans="1:14" ht="31.5" hidden="1" outlineLevel="1" x14ac:dyDescent="0.25">
      <c r="A1926" s="169">
        <f t="shared" ref="A1926:E1941" si="272">A1256</f>
        <v>0</v>
      </c>
      <c r="B1926" s="169" t="str">
        <f t="shared" si="272"/>
        <v>v- Construction of storm water drain along major and internal road of CSTPS colony at Chnadrapur</v>
      </c>
      <c r="C1926" s="29">
        <f t="shared" si="272"/>
        <v>0</v>
      </c>
      <c r="D1926" s="69" t="str">
        <f t="shared" si="272"/>
        <v>-</v>
      </c>
      <c r="E1926" s="28">
        <f t="shared" si="272"/>
        <v>16.86</v>
      </c>
      <c r="F1926" s="95">
        <f t="shared" ref="F1926:F1989" si="273">F1256+I1256</f>
        <v>0</v>
      </c>
      <c r="G1926" s="95">
        <f t="shared" ref="G1926:G1989" si="274">G1256+M1256</f>
        <v>0</v>
      </c>
      <c r="H1926" s="95">
        <f t="shared" si="266"/>
        <v>0</v>
      </c>
      <c r="I1926" s="94">
        <f>'F4.2'!W583</f>
        <v>0</v>
      </c>
      <c r="J1926" s="94">
        <f>'F4.2'!AQ583</f>
        <v>0</v>
      </c>
      <c r="K1926" s="95"/>
      <c r="L1926" s="95"/>
      <c r="M1926" s="128">
        <f t="shared" si="267"/>
        <v>0</v>
      </c>
      <c r="N1926" s="95">
        <f t="shared" si="268"/>
        <v>0</v>
      </c>
    </row>
    <row r="1927" spans="1:14" ht="47.25" hidden="1" outlineLevel="1" x14ac:dyDescent="0.25">
      <c r="A1927" s="169">
        <f t="shared" si="272"/>
        <v>0</v>
      </c>
      <c r="B1927" s="169" t="str">
        <f t="shared" si="272"/>
        <v>vi-Improvement of existing major and internal Bitumen   road of CSTPS colony  by Bituminous treatment  at  CSTPS Chandrapur</v>
      </c>
      <c r="C1927" s="29">
        <f t="shared" si="272"/>
        <v>0</v>
      </c>
      <c r="D1927" s="69" t="str">
        <f t="shared" si="272"/>
        <v>-</v>
      </c>
      <c r="E1927" s="28">
        <f t="shared" si="272"/>
        <v>29.81</v>
      </c>
      <c r="F1927" s="95">
        <f t="shared" si="273"/>
        <v>0</v>
      </c>
      <c r="G1927" s="95">
        <f t="shared" si="274"/>
        <v>0</v>
      </c>
      <c r="H1927" s="95">
        <f t="shared" si="266"/>
        <v>0</v>
      </c>
      <c r="I1927" s="94">
        <f>'F4.2'!W584</f>
        <v>0</v>
      </c>
      <c r="J1927" s="94">
        <f>'F4.2'!AQ584</f>
        <v>0</v>
      </c>
      <c r="K1927" s="95"/>
      <c r="L1927" s="95"/>
      <c r="M1927" s="128">
        <f t="shared" si="267"/>
        <v>0</v>
      </c>
      <c r="N1927" s="95">
        <f t="shared" si="268"/>
        <v>0</v>
      </c>
    </row>
    <row r="1928" spans="1:14" ht="31.5" hidden="1" outlineLevel="1" x14ac:dyDescent="0.25">
      <c r="A1928" s="25">
        <f t="shared" si="272"/>
        <v>7</v>
      </c>
      <c r="B1928" s="26" t="str">
        <f t="shared" si="272"/>
        <v>Renovation of residential buildings , Public building , Road and other allied civil works in CSTPS colony at Chandrapur</v>
      </c>
      <c r="C1928" s="29">
        <f t="shared" si="272"/>
        <v>0</v>
      </c>
      <c r="D1928" s="69" t="str">
        <f t="shared" si="272"/>
        <v>-</v>
      </c>
      <c r="E1928" s="28">
        <f t="shared" si="272"/>
        <v>209</v>
      </c>
      <c r="F1928" s="95">
        <f t="shared" si="273"/>
        <v>0</v>
      </c>
      <c r="G1928" s="95">
        <f t="shared" si="274"/>
        <v>0</v>
      </c>
      <c r="H1928" s="95">
        <f t="shared" si="266"/>
        <v>0</v>
      </c>
      <c r="I1928" s="94">
        <f>'F4.2'!W585</f>
        <v>0</v>
      </c>
      <c r="J1928" s="94">
        <f>'F4.2'!AQ585</f>
        <v>0</v>
      </c>
      <c r="K1928" s="95"/>
      <c r="L1928" s="95"/>
      <c r="M1928" s="128">
        <f t="shared" si="267"/>
        <v>0</v>
      </c>
      <c r="N1928" s="95">
        <f t="shared" si="268"/>
        <v>0</v>
      </c>
    </row>
    <row r="1929" spans="1:14" ht="31.5" hidden="1" outlineLevel="1" x14ac:dyDescent="0.25">
      <c r="A1929" s="169">
        <f t="shared" si="272"/>
        <v>0</v>
      </c>
      <c r="B1929" s="169" t="str">
        <f t="shared" si="272"/>
        <v>i- Renovation and Beautification of residential building ( Type A, B, C, D, E and F)  Phase -II at CSTPS Chnadrapur</v>
      </c>
      <c r="C1929" s="29">
        <f t="shared" si="272"/>
        <v>0</v>
      </c>
      <c r="D1929" s="69" t="str">
        <f t="shared" si="272"/>
        <v>-</v>
      </c>
      <c r="E1929" s="28">
        <f t="shared" si="272"/>
        <v>132</v>
      </c>
      <c r="F1929" s="95">
        <f t="shared" si="273"/>
        <v>0</v>
      </c>
      <c r="G1929" s="95">
        <f t="shared" si="274"/>
        <v>0</v>
      </c>
      <c r="H1929" s="95">
        <f t="shared" si="266"/>
        <v>0</v>
      </c>
      <c r="I1929" s="94">
        <f>'F4.2'!W586</f>
        <v>0</v>
      </c>
      <c r="J1929" s="94">
        <f>'F4.2'!AQ586</f>
        <v>0</v>
      </c>
      <c r="K1929" s="95"/>
      <c r="L1929" s="95"/>
      <c r="M1929" s="128">
        <f t="shared" si="267"/>
        <v>0</v>
      </c>
      <c r="N1929" s="95">
        <f t="shared" si="268"/>
        <v>0</v>
      </c>
    </row>
    <row r="1930" spans="1:14" ht="15.75" hidden="1" outlineLevel="1" x14ac:dyDescent="0.25">
      <c r="A1930" s="169">
        <f t="shared" si="272"/>
        <v>0</v>
      </c>
      <c r="B1930" s="169" t="str">
        <f t="shared" si="272"/>
        <v>ii-Renovation of old and new market at CSTPS Chandrapur</v>
      </c>
      <c r="C1930" s="29">
        <f t="shared" si="272"/>
        <v>0</v>
      </c>
      <c r="D1930" s="69" t="str">
        <f t="shared" si="272"/>
        <v>-</v>
      </c>
      <c r="E1930" s="28">
        <f t="shared" si="272"/>
        <v>2</v>
      </c>
      <c r="F1930" s="95">
        <f t="shared" si="273"/>
        <v>0</v>
      </c>
      <c r="G1930" s="95">
        <f t="shared" si="274"/>
        <v>0</v>
      </c>
      <c r="H1930" s="95">
        <f t="shared" si="266"/>
        <v>0</v>
      </c>
      <c r="I1930" s="94">
        <f>'F4.2'!W587</f>
        <v>0</v>
      </c>
      <c r="J1930" s="94">
        <f>'F4.2'!AQ587</f>
        <v>0</v>
      </c>
      <c r="K1930" s="95"/>
      <c r="L1930" s="95"/>
      <c r="M1930" s="128">
        <f t="shared" si="267"/>
        <v>0</v>
      </c>
      <c r="N1930" s="95">
        <f t="shared" si="268"/>
        <v>0</v>
      </c>
    </row>
    <row r="1931" spans="1:14" ht="31.5" hidden="1" outlineLevel="1" x14ac:dyDescent="0.25">
      <c r="A1931" s="169">
        <f t="shared" si="272"/>
        <v>0</v>
      </c>
      <c r="B1931" s="169" t="str">
        <f t="shared" si="272"/>
        <v>iii-Improvement of exsiting Main road by Cement Concrte road  in colony at CSTPS Chandrapur</v>
      </c>
      <c r="C1931" s="29">
        <f t="shared" si="272"/>
        <v>0</v>
      </c>
      <c r="D1931" s="69" t="str">
        <f t="shared" si="272"/>
        <v>-</v>
      </c>
      <c r="E1931" s="28">
        <f t="shared" si="272"/>
        <v>55</v>
      </c>
      <c r="F1931" s="95">
        <f t="shared" si="273"/>
        <v>0</v>
      </c>
      <c r="G1931" s="95">
        <f t="shared" si="274"/>
        <v>0</v>
      </c>
      <c r="H1931" s="95">
        <f t="shared" si="266"/>
        <v>0</v>
      </c>
      <c r="I1931" s="94">
        <f>'F4.2'!W588</f>
        <v>0</v>
      </c>
      <c r="J1931" s="94">
        <f>'F4.2'!AQ588</f>
        <v>0</v>
      </c>
      <c r="K1931" s="95"/>
      <c r="L1931" s="95"/>
      <c r="M1931" s="128">
        <f t="shared" si="267"/>
        <v>0</v>
      </c>
      <c r="N1931" s="95">
        <f t="shared" si="268"/>
        <v>0</v>
      </c>
    </row>
    <row r="1932" spans="1:14" ht="31.5" hidden="1" outlineLevel="1" x14ac:dyDescent="0.25">
      <c r="A1932" s="169">
        <f t="shared" si="272"/>
        <v>0</v>
      </c>
      <c r="B1932" s="169" t="str">
        <f t="shared" si="272"/>
        <v>iv-Renovation of Civil and Electrical Maint office building at CSTPS Chandrapur.</v>
      </c>
      <c r="C1932" s="29">
        <f t="shared" si="272"/>
        <v>0</v>
      </c>
      <c r="D1932" s="69" t="str">
        <f t="shared" si="272"/>
        <v>-</v>
      </c>
      <c r="E1932" s="28">
        <f t="shared" si="272"/>
        <v>1.5</v>
      </c>
      <c r="F1932" s="95">
        <f t="shared" si="273"/>
        <v>0</v>
      </c>
      <c r="G1932" s="95">
        <f t="shared" si="274"/>
        <v>0</v>
      </c>
      <c r="H1932" s="95">
        <f t="shared" si="266"/>
        <v>0</v>
      </c>
      <c r="I1932" s="94">
        <f>'F4.2'!W589</f>
        <v>0</v>
      </c>
      <c r="J1932" s="94">
        <f>'F4.2'!AQ589</f>
        <v>0</v>
      </c>
      <c r="K1932" s="95"/>
      <c r="L1932" s="95"/>
      <c r="M1932" s="128">
        <f t="shared" si="267"/>
        <v>0</v>
      </c>
      <c r="N1932" s="95">
        <f t="shared" si="268"/>
        <v>0</v>
      </c>
    </row>
    <row r="1933" spans="1:14" ht="31.5" hidden="1" outlineLevel="1" x14ac:dyDescent="0.25">
      <c r="A1933" s="169">
        <f t="shared" si="272"/>
        <v>0</v>
      </c>
      <c r="B1933" s="169" t="str">
        <f t="shared" si="272"/>
        <v xml:space="preserve">v- Renoavtion of Post office building and Bank Building at CSTPS Chandrapur </v>
      </c>
      <c r="C1933" s="29">
        <f t="shared" si="272"/>
        <v>0</v>
      </c>
      <c r="D1933" s="69" t="str">
        <f t="shared" si="272"/>
        <v>-</v>
      </c>
      <c r="E1933" s="28">
        <f t="shared" si="272"/>
        <v>1.5</v>
      </c>
      <c r="F1933" s="95">
        <f t="shared" si="273"/>
        <v>0</v>
      </c>
      <c r="G1933" s="95">
        <f t="shared" si="274"/>
        <v>0</v>
      </c>
      <c r="H1933" s="95">
        <f t="shared" si="266"/>
        <v>0</v>
      </c>
      <c r="I1933" s="94">
        <f>'F4.2'!W590</f>
        <v>0</v>
      </c>
      <c r="J1933" s="94">
        <f>'F4.2'!AQ590</f>
        <v>0</v>
      </c>
      <c r="K1933" s="95"/>
      <c r="L1933" s="95"/>
      <c r="M1933" s="128">
        <f t="shared" si="267"/>
        <v>0</v>
      </c>
      <c r="N1933" s="95">
        <f t="shared" si="268"/>
        <v>0</v>
      </c>
    </row>
    <row r="1934" spans="1:14" ht="15.75" hidden="1" outlineLevel="1" x14ac:dyDescent="0.25">
      <c r="A1934" s="169">
        <f t="shared" si="272"/>
        <v>0</v>
      </c>
      <c r="B1934" s="169" t="str">
        <f t="shared" si="272"/>
        <v>vi- Renovation fo Erai Dam guest House at CSTPS Chandrapur</v>
      </c>
      <c r="C1934" s="29">
        <f t="shared" si="272"/>
        <v>0</v>
      </c>
      <c r="D1934" s="69" t="str">
        <f t="shared" si="272"/>
        <v>-</v>
      </c>
      <c r="E1934" s="28">
        <f t="shared" si="272"/>
        <v>2</v>
      </c>
      <c r="F1934" s="95">
        <f t="shared" si="273"/>
        <v>0</v>
      </c>
      <c r="G1934" s="95">
        <f t="shared" si="274"/>
        <v>0</v>
      </c>
      <c r="H1934" s="95">
        <f t="shared" si="266"/>
        <v>0</v>
      </c>
      <c r="I1934" s="94">
        <f>'F4.2'!W591</f>
        <v>0</v>
      </c>
      <c r="J1934" s="94">
        <f>'F4.2'!AQ591</f>
        <v>0</v>
      </c>
      <c r="K1934" s="95"/>
      <c r="L1934" s="95"/>
      <c r="M1934" s="128">
        <f t="shared" si="267"/>
        <v>0</v>
      </c>
      <c r="N1934" s="95">
        <f t="shared" si="268"/>
        <v>0</v>
      </c>
    </row>
    <row r="1935" spans="1:14" ht="31.5" hidden="1" outlineLevel="1" x14ac:dyDescent="0.25">
      <c r="A1935" s="169">
        <f t="shared" si="272"/>
        <v>0</v>
      </c>
      <c r="B1935" s="169" t="str">
        <f t="shared" si="272"/>
        <v>vii- Improvement of Erai dam approch road by Bituminous treatment at CSTPS Chnadrapur</v>
      </c>
      <c r="C1935" s="29">
        <f t="shared" si="272"/>
        <v>0</v>
      </c>
      <c r="D1935" s="69" t="str">
        <f t="shared" si="272"/>
        <v>-</v>
      </c>
      <c r="E1935" s="28">
        <f t="shared" si="272"/>
        <v>15</v>
      </c>
      <c r="F1935" s="95">
        <f t="shared" si="273"/>
        <v>0</v>
      </c>
      <c r="G1935" s="95">
        <f t="shared" si="274"/>
        <v>0</v>
      </c>
      <c r="H1935" s="95">
        <f t="shared" si="266"/>
        <v>0</v>
      </c>
      <c r="I1935" s="94">
        <f>'F4.2'!W592</f>
        <v>0</v>
      </c>
      <c r="J1935" s="94">
        <f>'F4.2'!AQ592</f>
        <v>0</v>
      </c>
      <c r="K1935" s="95"/>
      <c r="L1935" s="95"/>
      <c r="M1935" s="128">
        <f t="shared" si="267"/>
        <v>0</v>
      </c>
      <c r="N1935" s="95">
        <f t="shared" si="268"/>
        <v>0</v>
      </c>
    </row>
    <row r="1936" spans="1:14" ht="47.25" hidden="1" outlineLevel="1" x14ac:dyDescent="0.25">
      <c r="A1936" s="25">
        <f t="shared" si="272"/>
        <v>8</v>
      </c>
      <c r="B1936" s="26" t="str">
        <f t="shared" si="272"/>
        <v>Construction of new residential building ,Hospital Building ,Chemmary Building,security office building  and allied civil work infrastructure in colony at CSTPS Chandrapur</v>
      </c>
      <c r="C1936" s="29">
        <f t="shared" si="272"/>
        <v>0</v>
      </c>
      <c r="D1936" s="69" t="str">
        <f t="shared" si="272"/>
        <v>-</v>
      </c>
      <c r="E1936" s="28">
        <f t="shared" si="272"/>
        <v>76.25</v>
      </c>
      <c r="F1936" s="95">
        <f t="shared" si="273"/>
        <v>0</v>
      </c>
      <c r="G1936" s="95">
        <f t="shared" si="274"/>
        <v>0</v>
      </c>
      <c r="H1936" s="95">
        <f t="shared" si="266"/>
        <v>0</v>
      </c>
      <c r="I1936" s="94">
        <f>'F4.2'!W593</f>
        <v>0</v>
      </c>
      <c r="J1936" s="94">
        <f>'F4.2'!AQ593</f>
        <v>0</v>
      </c>
      <c r="K1936" s="95"/>
      <c r="L1936" s="95"/>
      <c r="M1936" s="128">
        <f t="shared" si="267"/>
        <v>0</v>
      </c>
      <c r="N1936" s="95">
        <f t="shared" si="268"/>
        <v>0</v>
      </c>
    </row>
    <row r="1937" spans="1:14" ht="31.5" hidden="1" outlineLevel="1" x14ac:dyDescent="0.25">
      <c r="A1937" s="169">
        <f t="shared" si="272"/>
        <v>0</v>
      </c>
      <c r="B1937" s="169" t="str">
        <f t="shared" si="272"/>
        <v>i- Construction of new residential staff quarter of A, B ,C D and E type  building in colony at CSTPS Chandrapur</v>
      </c>
      <c r="C1937" s="29">
        <f t="shared" si="272"/>
        <v>0</v>
      </c>
      <c r="D1937" s="69" t="str">
        <f t="shared" si="272"/>
        <v>-</v>
      </c>
      <c r="E1937" s="28">
        <f t="shared" si="272"/>
        <v>60</v>
      </c>
      <c r="F1937" s="95">
        <f t="shared" si="273"/>
        <v>0</v>
      </c>
      <c r="G1937" s="95">
        <f t="shared" si="274"/>
        <v>0</v>
      </c>
      <c r="H1937" s="95">
        <f t="shared" si="266"/>
        <v>0</v>
      </c>
      <c r="I1937" s="94">
        <f>'F4.2'!W594</f>
        <v>0</v>
      </c>
      <c r="J1937" s="94">
        <f>'F4.2'!AQ594</f>
        <v>0</v>
      </c>
      <c r="K1937" s="95"/>
      <c r="L1937" s="95"/>
      <c r="M1937" s="128">
        <f t="shared" si="267"/>
        <v>0</v>
      </c>
      <c r="N1937" s="95">
        <f t="shared" si="268"/>
        <v>0</v>
      </c>
    </row>
    <row r="1938" spans="1:14" ht="15.75" hidden="1" outlineLevel="1" x14ac:dyDescent="0.25">
      <c r="A1938" s="169">
        <f t="shared" si="272"/>
        <v>0</v>
      </c>
      <c r="B1938" s="169" t="str">
        <f t="shared" si="272"/>
        <v>ii-Construction of New Hospital Building at CSTSP Chandrapur</v>
      </c>
      <c r="C1938" s="29">
        <f t="shared" si="272"/>
        <v>0</v>
      </c>
      <c r="D1938" s="69" t="str">
        <f t="shared" si="272"/>
        <v>-</v>
      </c>
      <c r="E1938" s="28">
        <f t="shared" si="272"/>
        <v>2</v>
      </c>
      <c r="F1938" s="95">
        <f t="shared" si="273"/>
        <v>0</v>
      </c>
      <c r="G1938" s="95">
        <f t="shared" si="274"/>
        <v>0</v>
      </c>
      <c r="H1938" s="95">
        <f t="shared" si="266"/>
        <v>0</v>
      </c>
      <c r="I1938" s="94">
        <f>'F4.2'!W595</f>
        <v>0</v>
      </c>
      <c r="J1938" s="94">
        <f>'F4.2'!AQ595</f>
        <v>0</v>
      </c>
      <c r="K1938" s="95"/>
      <c r="L1938" s="95"/>
      <c r="M1938" s="128">
        <f t="shared" si="267"/>
        <v>0</v>
      </c>
      <c r="N1938" s="95">
        <f t="shared" si="268"/>
        <v>0</v>
      </c>
    </row>
    <row r="1939" spans="1:14" ht="31.5" hidden="1" outlineLevel="1" x14ac:dyDescent="0.25">
      <c r="A1939" s="169">
        <f t="shared" si="272"/>
        <v>0</v>
      </c>
      <c r="B1939" s="169" t="str">
        <f t="shared" si="272"/>
        <v>iii-Construction of new Chummary Building at CSTPS Chandrapur</v>
      </c>
      <c r="C1939" s="29">
        <f t="shared" si="272"/>
        <v>0</v>
      </c>
      <c r="D1939" s="69" t="str">
        <f t="shared" si="272"/>
        <v>-</v>
      </c>
      <c r="E1939" s="28">
        <f t="shared" si="272"/>
        <v>7.5</v>
      </c>
      <c r="F1939" s="95">
        <f t="shared" si="273"/>
        <v>0</v>
      </c>
      <c r="G1939" s="95">
        <f t="shared" si="274"/>
        <v>0</v>
      </c>
      <c r="H1939" s="95">
        <f t="shared" si="266"/>
        <v>0</v>
      </c>
      <c r="I1939" s="94">
        <f>'F4.2'!W596</f>
        <v>0</v>
      </c>
      <c r="J1939" s="94">
        <f>'F4.2'!AQ596</f>
        <v>0</v>
      </c>
      <c r="K1939" s="95"/>
      <c r="L1939" s="95"/>
      <c r="M1939" s="128">
        <f t="shared" si="267"/>
        <v>0</v>
      </c>
      <c r="N1939" s="95">
        <f t="shared" si="268"/>
        <v>0</v>
      </c>
    </row>
    <row r="1940" spans="1:14" ht="31.5" hidden="1" outlineLevel="1" x14ac:dyDescent="0.25">
      <c r="A1940" s="169">
        <f t="shared" si="272"/>
        <v>0</v>
      </c>
      <c r="B1940" s="169" t="str">
        <f t="shared" si="272"/>
        <v>iv-Construction of new security office and check post at various location in colony at CSTPS Chandrapur</v>
      </c>
      <c r="C1940" s="29">
        <f t="shared" si="272"/>
        <v>0</v>
      </c>
      <c r="D1940" s="69" t="str">
        <f t="shared" si="272"/>
        <v>-</v>
      </c>
      <c r="E1940" s="28">
        <f t="shared" si="272"/>
        <v>0.75</v>
      </c>
      <c r="F1940" s="95">
        <f t="shared" si="273"/>
        <v>0</v>
      </c>
      <c r="G1940" s="95">
        <f t="shared" si="274"/>
        <v>0</v>
      </c>
      <c r="H1940" s="95">
        <f t="shared" ref="H1940:H2003" si="275">F1940-G1940</f>
        <v>0</v>
      </c>
      <c r="I1940" s="94">
        <f>'F4.2'!W597</f>
        <v>0</v>
      </c>
      <c r="J1940" s="94">
        <f>'F4.2'!AQ597</f>
        <v>0</v>
      </c>
      <c r="K1940" s="95"/>
      <c r="L1940" s="95"/>
      <c r="M1940" s="128">
        <f t="shared" ref="M1940:M2003" si="276">SUM(J1940:L1940)</f>
        <v>0</v>
      </c>
      <c r="N1940" s="95">
        <f t="shared" ref="N1940:N2003" si="277">H1940+I1940-M1940</f>
        <v>0</v>
      </c>
    </row>
    <row r="1941" spans="1:14" ht="31.5" hidden="1" outlineLevel="1" x14ac:dyDescent="0.25">
      <c r="A1941" s="169">
        <f t="shared" si="272"/>
        <v>0</v>
      </c>
      <c r="B1941" s="169" t="str">
        <f t="shared" si="272"/>
        <v>v-Construction of swimming pool in colony at CSTPS Chandrapur</v>
      </c>
      <c r="C1941" s="29">
        <f t="shared" si="272"/>
        <v>0</v>
      </c>
      <c r="D1941" s="69" t="str">
        <f t="shared" si="272"/>
        <v>-</v>
      </c>
      <c r="E1941" s="28">
        <f t="shared" si="272"/>
        <v>2</v>
      </c>
      <c r="F1941" s="95">
        <f t="shared" si="273"/>
        <v>0</v>
      </c>
      <c r="G1941" s="95">
        <f t="shared" si="274"/>
        <v>0</v>
      </c>
      <c r="H1941" s="95">
        <f t="shared" si="275"/>
        <v>0</v>
      </c>
      <c r="I1941" s="94">
        <f>'F4.2'!W598</f>
        <v>0</v>
      </c>
      <c r="J1941" s="94">
        <f>'F4.2'!AQ598</f>
        <v>0</v>
      </c>
      <c r="K1941" s="95"/>
      <c r="L1941" s="95"/>
      <c r="M1941" s="128">
        <f t="shared" si="276"/>
        <v>0</v>
      </c>
      <c r="N1941" s="95">
        <f t="shared" si="277"/>
        <v>0</v>
      </c>
    </row>
    <row r="1942" spans="1:14" ht="47.25" hidden="1" outlineLevel="1" x14ac:dyDescent="0.25">
      <c r="A1942" s="169">
        <f t="shared" ref="A1942:E1957" si="278">A1272</f>
        <v>0</v>
      </c>
      <c r="B1942" s="169" t="str">
        <f t="shared" si="278"/>
        <v>vii-Providing new drinking water supply DI- pipe line  300 mm dia .for domestic water supply to rsidential colony at CSTPS Chandrapur.</v>
      </c>
      <c r="C1942" s="29">
        <f t="shared" si="278"/>
        <v>0</v>
      </c>
      <c r="D1942" s="69" t="str">
        <f t="shared" si="278"/>
        <v>-</v>
      </c>
      <c r="E1942" s="28">
        <f t="shared" si="278"/>
        <v>2</v>
      </c>
      <c r="F1942" s="95">
        <f t="shared" si="273"/>
        <v>0</v>
      </c>
      <c r="G1942" s="95">
        <f t="shared" si="274"/>
        <v>0</v>
      </c>
      <c r="H1942" s="95">
        <f t="shared" si="275"/>
        <v>0</v>
      </c>
      <c r="I1942" s="94">
        <f>'F4.2'!W599</f>
        <v>0</v>
      </c>
      <c r="J1942" s="94">
        <f>'F4.2'!AQ599</f>
        <v>0</v>
      </c>
      <c r="K1942" s="95"/>
      <c r="L1942" s="95"/>
      <c r="M1942" s="128">
        <f t="shared" si="276"/>
        <v>0</v>
      </c>
      <c r="N1942" s="95">
        <f t="shared" si="277"/>
        <v>0</v>
      </c>
    </row>
    <row r="1943" spans="1:14" ht="31.5" hidden="1" outlineLevel="1" x14ac:dyDescent="0.25">
      <c r="A1943" s="169">
        <f t="shared" si="278"/>
        <v>0</v>
      </c>
      <c r="B1943" s="169" t="str">
        <f t="shared" si="278"/>
        <v>viii-Rain water Harvesting system to residential building at CSTPS Chandrapur.</v>
      </c>
      <c r="C1943" s="29">
        <f t="shared" si="278"/>
        <v>0</v>
      </c>
      <c r="D1943" s="69" t="str">
        <f t="shared" si="278"/>
        <v>-</v>
      </c>
      <c r="E1943" s="28">
        <f t="shared" si="278"/>
        <v>2</v>
      </c>
      <c r="F1943" s="95">
        <f t="shared" si="273"/>
        <v>0</v>
      </c>
      <c r="G1943" s="95">
        <f t="shared" si="274"/>
        <v>0</v>
      </c>
      <c r="H1943" s="95">
        <f t="shared" si="275"/>
        <v>0</v>
      </c>
      <c r="I1943" s="94">
        <f>'F4.2'!W600</f>
        <v>0</v>
      </c>
      <c r="J1943" s="94">
        <f>'F4.2'!AQ600</f>
        <v>0</v>
      </c>
      <c r="K1943" s="95"/>
      <c r="L1943" s="95"/>
      <c r="M1943" s="128">
        <f t="shared" si="276"/>
        <v>0</v>
      </c>
      <c r="N1943" s="95">
        <f t="shared" si="277"/>
        <v>0</v>
      </c>
    </row>
    <row r="1944" spans="1:14" ht="15.75" hidden="1" outlineLevel="1" x14ac:dyDescent="0.25">
      <c r="A1944" s="25">
        <f t="shared" si="278"/>
        <v>9</v>
      </c>
      <c r="B1944" s="26" t="str">
        <f t="shared" si="278"/>
        <v>Renovation of public utility building of CSTPS, Chandrapur</v>
      </c>
      <c r="C1944" s="29">
        <f t="shared" si="278"/>
        <v>0</v>
      </c>
      <c r="D1944" s="69" t="str">
        <f t="shared" si="278"/>
        <v>-</v>
      </c>
      <c r="E1944" s="28">
        <f t="shared" si="278"/>
        <v>29.950000000000003</v>
      </c>
      <c r="F1944" s="95">
        <f t="shared" si="273"/>
        <v>0</v>
      </c>
      <c r="G1944" s="95">
        <f t="shared" si="274"/>
        <v>0</v>
      </c>
      <c r="H1944" s="95">
        <f t="shared" si="275"/>
        <v>0</v>
      </c>
      <c r="I1944" s="94">
        <f>'F4.2'!W601</f>
        <v>0</v>
      </c>
      <c r="J1944" s="94">
        <f>'F4.2'!AQ601</f>
        <v>0</v>
      </c>
      <c r="K1944" s="95"/>
      <c r="L1944" s="95"/>
      <c r="M1944" s="128">
        <f t="shared" si="276"/>
        <v>0</v>
      </c>
      <c r="N1944" s="95">
        <f t="shared" si="277"/>
        <v>0</v>
      </c>
    </row>
    <row r="1945" spans="1:14" ht="15.75" hidden="1" outlineLevel="1" x14ac:dyDescent="0.25">
      <c r="A1945" s="169">
        <f t="shared" si="278"/>
        <v>0</v>
      </c>
      <c r="B1945" s="169" t="str">
        <f t="shared" si="278"/>
        <v>Renovation and interior decoration of Hirai guest house</v>
      </c>
      <c r="C1945" s="29">
        <f t="shared" si="278"/>
        <v>0</v>
      </c>
      <c r="D1945" s="69" t="str">
        <f t="shared" si="278"/>
        <v>-</v>
      </c>
      <c r="E1945" s="28">
        <f t="shared" si="278"/>
        <v>7.51</v>
      </c>
      <c r="F1945" s="95">
        <f t="shared" si="273"/>
        <v>0</v>
      </c>
      <c r="G1945" s="95">
        <f t="shared" si="274"/>
        <v>0</v>
      </c>
      <c r="H1945" s="95">
        <f t="shared" si="275"/>
        <v>0</v>
      </c>
      <c r="I1945" s="94">
        <f>'F4.2'!W602</f>
        <v>0</v>
      </c>
      <c r="J1945" s="94">
        <f>'F4.2'!AQ602</f>
        <v>0</v>
      </c>
      <c r="K1945" s="95"/>
      <c r="L1945" s="95"/>
      <c r="M1945" s="128">
        <f t="shared" si="276"/>
        <v>0</v>
      </c>
      <c r="N1945" s="95">
        <f t="shared" si="277"/>
        <v>0</v>
      </c>
    </row>
    <row r="1946" spans="1:14" ht="31.5" hidden="1" outlineLevel="1" x14ac:dyDescent="0.25">
      <c r="A1946" s="169">
        <f t="shared" si="278"/>
        <v>0</v>
      </c>
      <c r="B1946" s="169" t="str">
        <f t="shared" si="278"/>
        <v>Renovation and interior decoration of existing chummery guest house</v>
      </c>
      <c r="C1946" s="29">
        <f t="shared" si="278"/>
        <v>0</v>
      </c>
      <c r="D1946" s="69" t="str">
        <f t="shared" si="278"/>
        <v>-</v>
      </c>
      <c r="E1946" s="28">
        <f t="shared" si="278"/>
        <v>12.22</v>
      </c>
      <c r="F1946" s="95">
        <f t="shared" si="273"/>
        <v>0</v>
      </c>
      <c r="G1946" s="95">
        <f t="shared" si="274"/>
        <v>0</v>
      </c>
      <c r="H1946" s="95">
        <f t="shared" si="275"/>
        <v>0</v>
      </c>
      <c r="I1946" s="94">
        <f>'F4.2'!W603</f>
        <v>0</v>
      </c>
      <c r="J1946" s="94">
        <f>'F4.2'!AQ603</f>
        <v>0</v>
      </c>
      <c r="K1946" s="95"/>
      <c r="L1946" s="95"/>
      <c r="M1946" s="128">
        <f t="shared" si="276"/>
        <v>0</v>
      </c>
      <c r="N1946" s="95">
        <f t="shared" si="277"/>
        <v>0</v>
      </c>
    </row>
    <row r="1947" spans="1:14" ht="31.5" hidden="1" outlineLevel="1" x14ac:dyDescent="0.25">
      <c r="A1947" s="169">
        <f t="shared" si="278"/>
        <v>0</v>
      </c>
      <c r="B1947" s="169" t="str">
        <f t="shared" si="278"/>
        <v>Renovation and interior decoration of existing Erai dam guest house</v>
      </c>
      <c r="C1947" s="29">
        <f t="shared" si="278"/>
        <v>0</v>
      </c>
      <c r="D1947" s="69" t="str">
        <f t="shared" si="278"/>
        <v>-</v>
      </c>
      <c r="E1947" s="28">
        <f t="shared" si="278"/>
        <v>6.65</v>
      </c>
      <c r="F1947" s="95">
        <f t="shared" si="273"/>
        <v>0</v>
      </c>
      <c r="G1947" s="95">
        <f t="shared" si="274"/>
        <v>0</v>
      </c>
      <c r="H1947" s="95">
        <f t="shared" si="275"/>
        <v>0</v>
      </c>
      <c r="I1947" s="94">
        <f>'F4.2'!W604</f>
        <v>0</v>
      </c>
      <c r="J1947" s="94">
        <f>'F4.2'!AQ604</f>
        <v>0</v>
      </c>
      <c r="K1947" s="95"/>
      <c r="L1947" s="95"/>
      <c r="M1947" s="128">
        <f t="shared" si="276"/>
        <v>0</v>
      </c>
      <c r="N1947" s="95">
        <f t="shared" si="277"/>
        <v>0</v>
      </c>
    </row>
    <row r="1948" spans="1:14" ht="47.25" hidden="1" outlineLevel="1" x14ac:dyDescent="0.25">
      <c r="A1948" s="169">
        <f t="shared" si="278"/>
        <v>0</v>
      </c>
      <c r="B1948" s="169" t="str">
        <f t="shared" si="278"/>
        <v xml:space="preserve">Work of interior decoration by proding stop cabin arrangement and other internal architechture decorative work for RP section of admin building </v>
      </c>
      <c r="C1948" s="29">
        <f t="shared" si="278"/>
        <v>0</v>
      </c>
      <c r="D1948" s="69" t="str">
        <f t="shared" si="278"/>
        <v>-</v>
      </c>
      <c r="E1948" s="28">
        <f t="shared" si="278"/>
        <v>3.57</v>
      </c>
      <c r="F1948" s="95">
        <f t="shared" si="273"/>
        <v>0</v>
      </c>
      <c r="G1948" s="95">
        <f t="shared" si="274"/>
        <v>0</v>
      </c>
      <c r="H1948" s="95">
        <f t="shared" si="275"/>
        <v>0</v>
      </c>
      <c r="I1948" s="94">
        <f>'F4.2'!W605</f>
        <v>0</v>
      </c>
      <c r="J1948" s="94">
        <f>'F4.2'!AQ605</f>
        <v>0</v>
      </c>
      <c r="K1948" s="95"/>
      <c r="L1948" s="95"/>
      <c r="M1948" s="128">
        <f t="shared" si="276"/>
        <v>0</v>
      </c>
      <c r="N1948" s="95">
        <f t="shared" si="277"/>
        <v>0</v>
      </c>
    </row>
    <row r="1949" spans="1:14" ht="15.75" hidden="1" outlineLevel="1" x14ac:dyDescent="0.25">
      <c r="A1949" s="25">
        <f t="shared" si="278"/>
        <v>10</v>
      </c>
      <c r="B1949" s="26" t="str">
        <f t="shared" si="278"/>
        <v>R&amp;M/LE for Identified Thermal units of MSPGCL</v>
      </c>
      <c r="C1949" s="29">
        <f t="shared" si="278"/>
        <v>0</v>
      </c>
      <c r="D1949" s="69" t="str">
        <f t="shared" si="278"/>
        <v>-</v>
      </c>
      <c r="E1949" s="28">
        <f t="shared" si="278"/>
        <v>400</v>
      </c>
      <c r="F1949" s="95">
        <f t="shared" si="273"/>
        <v>0</v>
      </c>
      <c r="G1949" s="95">
        <f t="shared" si="274"/>
        <v>0</v>
      </c>
      <c r="H1949" s="95">
        <f t="shared" si="275"/>
        <v>0</v>
      </c>
      <c r="I1949" s="94">
        <f>'F4.2'!W606</f>
        <v>0</v>
      </c>
      <c r="J1949" s="94">
        <f>'F4.2'!AQ606</f>
        <v>0</v>
      </c>
      <c r="K1949" s="95"/>
      <c r="L1949" s="95"/>
      <c r="M1949" s="128">
        <f t="shared" si="276"/>
        <v>0</v>
      </c>
      <c r="N1949" s="95">
        <f t="shared" si="277"/>
        <v>0</v>
      </c>
    </row>
    <row r="1950" spans="1:14" ht="15.75" hidden="1" outlineLevel="1" x14ac:dyDescent="0.25">
      <c r="A1950" s="169">
        <f t="shared" si="278"/>
        <v>0</v>
      </c>
      <c r="B1950" s="169" t="str">
        <f t="shared" si="278"/>
        <v>R&amp;M/LE for Identified Thermal units of MSPGCL, CSTPS U-3</v>
      </c>
      <c r="C1950" s="29">
        <f t="shared" si="278"/>
        <v>0</v>
      </c>
      <c r="D1950" s="69" t="str">
        <f t="shared" si="278"/>
        <v>-</v>
      </c>
      <c r="E1950" s="28">
        <f t="shared" si="278"/>
        <v>293</v>
      </c>
      <c r="F1950" s="95">
        <f t="shared" si="273"/>
        <v>0</v>
      </c>
      <c r="G1950" s="95">
        <f t="shared" si="274"/>
        <v>0</v>
      </c>
      <c r="H1950" s="95">
        <f t="shared" si="275"/>
        <v>0</v>
      </c>
      <c r="I1950" s="94">
        <f>'F4.2'!W607</f>
        <v>0</v>
      </c>
      <c r="J1950" s="94">
        <f>'F4.2'!AQ607</f>
        <v>0</v>
      </c>
      <c r="K1950" s="95"/>
      <c r="L1950" s="95"/>
      <c r="M1950" s="128">
        <f t="shared" si="276"/>
        <v>0</v>
      </c>
      <c r="N1950" s="95">
        <f t="shared" si="277"/>
        <v>0</v>
      </c>
    </row>
    <row r="1951" spans="1:14" ht="15.75" hidden="1" outlineLevel="1" x14ac:dyDescent="0.25">
      <c r="A1951" s="169">
        <f t="shared" si="278"/>
        <v>0</v>
      </c>
      <c r="B1951" s="169" t="str">
        <f t="shared" si="278"/>
        <v>R&amp;M/LE for Identified Thermal units of MSPGCL, CSTPS U-4</v>
      </c>
      <c r="C1951" s="29">
        <f t="shared" si="278"/>
        <v>0</v>
      </c>
      <c r="D1951" s="69" t="str">
        <f t="shared" si="278"/>
        <v>-</v>
      </c>
      <c r="E1951" s="28">
        <f t="shared" si="278"/>
        <v>300</v>
      </c>
      <c r="F1951" s="95">
        <f t="shared" si="273"/>
        <v>0</v>
      </c>
      <c r="G1951" s="95">
        <f t="shared" si="274"/>
        <v>0</v>
      </c>
      <c r="H1951" s="95">
        <f t="shared" si="275"/>
        <v>0</v>
      </c>
      <c r="I1951" s="94">
        <f>'F4.2'!W608</f>
        <v>0</v>
      </c>
      <c r="J1951" s="94">
        <f>'F4.2'!AQ608</f>
        <v>0</v>
      </c>
      <c r="K1951" s="95"/>
      <c r="L1951" s="95"/>
      <c r="M1951" s="128">
        <f t="shared" si="276"/>
        <v>0</v>
      </c>
      <c r="N1951" s="95">
        <f t="shared" si="277"/>
        <v>0</v>
      </c>
    </row>
    <row r="1952" spans="1:14" ht="15.75" hidden="1" outlineLevel="1" x14ac:dyDescent="0.25">
      <c r="A1952" s="25">
        <f t="shared" si="278"/>
        <v>11</v>
      </c>
      <c r="B1952" s="26" t="str">
        <f t="shared" si="278"/>
        <v xml:space="preserve">CHP Improvement Schemes </v>
      </c>
      <c r="C1952" s="29">
        <f t="shared" si="278"/>
        <v>0</v>
      </c>
      <c r="D1952" s="69" t="str">
        <f t="shared" si="278"/>
        <v>-</v>
      </c>
      <c r="E1952" s="28">
        <f t="shared" si="278"/>
        <v>100</v>
      </c>
      <c r="F1952" s="95">
        <f t="shared" si="273"/>
        <v>0</v>
      </c>
      <c r="G1952" s="95">
        <f t="shared" si="274"/>
        <v>0</v>
      </c>
      <c r="H1952" s="95">
        <f t="shared" si="275"/>
        <v>0</v>
      </c>
      <c r="I1952" s="94">
        <f>'F4.2'!W609</f>
        <v>0</v>
      </c>
      <c r="J1952" s="94">
        <f>'F4.2'!AQ609</f>
        <v>0</v>
      </c>
      <c r="K1952" s="95"/>
      <c r="L1952" s="95"/>
      <c r="M1952" s="128">
        <f t="shared" si="276"/>
        <v>0</v>
      </c>
      <c r="N1952" s="95">
        <f t="shared" si="277"/>
        <v>0</v>
      </c>
    </row>
    <row r="1953" spans="1:14" ht="15.75" hidden="1" outlineLevel="1" x14ac:dyDescent="0.25">
      <c r="A1953" s="169">
        <f t="shared" si="278"/>
        <v>0</v>
      </c>
      <c r="B1953" s="169" t="str">
        <f t="shared" si="278"/>
        <v>CHP Improvement Schemes at CHP-A, B, C</v>
      </c>
      <c r="C1953" s="29">
        <f t="shared" si="278"/>
        <v>0</v>
      </c>
      <c r="D1953" s="69" t="str">
        <f t="shared" si="278"/>
        <v>-</v>
      </c>
      <c r="E1953" s="28">
        <f t="shared" si="278"/>
        <v>100</v>
      </c>
      <c r="F1953" s="95">
        <f t="shared" si="273"/>
        <v>0</v>
      </c>
      <c r="G1953" s="95">
        <f t="shared" si="274"/>
        <v>0</v>
      </c>
      <c r="H1953" s="95">
        <f t="shared" si="275"/>
        <v>0</v>
      </c>
      <c r="I1953" s="94">
        <f>'F4.2'!W610</f>
        <v>0</v>
      </c>
      <c r="J1953" s="94">
        <f>'F4.2'!AQ610</f>
        <v>0</v>
      </c>
      <c r="K1953" s="95"/>
      <c r="L1953" s="95"/>
      <c r="M1953" s="128">
        <f t="shared" si="276"/>
        <v>0</v>
      </c>
      <c r="N1953" s="95">
        <f t="shared" si="277"/>
        <v>0</v>
      </c>
    </row>
    <row r="1954" spans="1:14" ht="15.75" hidden="1" outlineLevel="1" x14ac:dyDescent="0.25">
      <c r="A1954" s="25">
        <f t="shared" si="278"/>
        <v>12</v>
      </c>
      <c r="B1954" s="26" t="str">
        <f t="shared" si="278"/>
        <v>Developlment &amp; Upgradation of SAP for MSPGCL</v>
      </c>
      <c r="C1954" s="29">
        <f t="shared" si="278"/>
        <v>0</v>
      </c>
      <c r="D1954" s="69" t="str">
        <f t="shared" si="278"/>
        <v>-</v>
      </c>
      <c r="E1954" s="28">
        <f t="shared" si="278"/>
        <v>200</v>
      </c>
      <c r="F1954" s="95">
        <f t="shared" si="273"/>
        <v>0</v>
      </c>
      <c r="G1954" s="95">
        <f t="shared" si="274"/>
        <v>0</v>
      </c>
      <c r="H1954" s="95">
        <f t="shared" si="275"/>
        <v>0</v>
      </c>
      <c r="I1954" s="94">
        <f>'F4.2'!W611</f>
        <v>0</v>
      </c>
      <c r="J1954" s="94">
        <f>'F4.2'!AQ611</f>
        <v>0</v>
      </c>
      <c r="K1954" s="95"/>
      <c r="L1954" s="95"/>
      <c r="M1954" s="128">
        <f t="shared" si="276"/>
        <v>0</v>
      </c>
      <c r="N1954" s="95">
        <f t="shared" si="277"/>
        <v>0</v>
      </c>
    </row>
    <row r="1955" spans="1:14" ht="15.75" hidden="1" outlineLevel="1" x14ac:dyDescent="0.25">
      <c r="A1955" s="169">
        <f t="shared" si="278"/>
        <v>0</v>
      </c>
      <c r="B1955" s="169" t="str">
        <f t="shared" si="278"/>
        <v>Developlment &amp; Upgradation of SAP for MSPGCL</v>
      </c>
      <c r="C1955" s="29">
        <f t="shared" si="278"/>
        <v>0</v>
      </c>
      <c r="D1955" s="69" t="str">
        <f t="shared" si="278"/>
        <v>-</v>
      </c>
      <c r="E1955" s="28">
        <f t="shared" si="278"/>
        <v>200</v>
      </c>
      <c r="F1955" s="95">
        <f t="shared" si="273"/>
        <v>0</v>
      </c>
      <c r="G1955" s="95">
        <f t="shared" si="274"/>
        <v>0</v>
      </c>
      <c r="H1955" s="95">
        <f t="shared" si="275"/>
        <v>0</v>
      </c>
      <c r="I1955" s="94">
        <f>'F4.2'!W612</f>
        <v>0</v>
      </c>
      <c r="J1955" s="94">
        <f>'F4.2'!AQ612</f>
        <v>0</v>
      </c>
      <c r="K1955" s="95"/>
      <c r="L1955" s="95"/>
      <c r="M1955" s="128">
        <f t="shared" si="276"/>
        <v>0</v>
      </c>
      <c r="N1955" s="95">
        <f t="shared" si="277"/>
        <v>0</v>
      </c>
    </row>
    <row r="1956" spans="1:14" ht="63" hidden="1" outlineLevel="1" x14ac:dyDescent="0.25">
      <c r="A1956" s="25">
        <f t="shared" si="278"/>
        <v>13</v>
      </c>
      <c r="B1956" s="26" t="str">
        <f t="shared" si="278"/>
        <v>Design, supply, installation and commissioning of Smart Energy Efficienient Illumination System for safety precautions and proving suitable working conditions  at stg-II &amp; III, CSTPS, Chandrapur</v>
      </c>
      <c r="C1956" s="29">
        <f t="shared" si="278"/>
        <v>0</v>
      </c>
      <c r="D1956" s="69" t="str">
        <f t="shared" si="278"/>
        <v>-</v>
      </c>
      <c r="E1956" s="28">
        <f t="shared" si="278"/>
        <v>42</v>
      </c>
      <c r="F1956" s="95">
        <f t="shared" si="273"/>
        <v>0</v>
      </c>
      <c r="G1956" s="95">
        <f t="shared" si="274"/>
        <v>0</v>
      </c>
      <c r="H1956" s="95">
        <f t="shared" si="275"/>
        <v>0</v>
      </c>
      <c r="I1956" s="94">
        <f>'F4.2'!W613</f>
        <v>0</v>
      </c>
      <c r="J1956" s="94">
        <f>'F4.2'!AQ613</f>
        <v>0</v>
      </c>
      <c r="K1956" s="95"/>
      <c r="L1956" s="95"/>
      <c r="M1956" s="128">
        <f t="shared" si="276"/>
        <v>0</v>
      </c>
      <c r="N1956" s="95">
        <f t="shared" si="277"/>
        <v>0</v>
      </c>
    </row>
    <row r="1957" spans="1:14" ht="63" hidden="1" outlineLevel="1" x14ac:dyDescent="0.25">
      <c r="A1957" s="169">
        <f t="shared" si="278"/>
        <v>0</v>
      </c>
      <c r="B1957" s="169" t="str">
        <f t="shared" si="278"/>
        <v>Design, supply, installation and commissioning of Smart Energy Efficienient Illumination System for safety precautions and proving suitable working conditions  at stg-II &amp; III, CSTPS, Chandrapur</v>
      </c>
      <c r="C1957" s="29">
        <f t="shared" si="278"/>
        <v>0</v>
      </c>
      <c r="D1957" s="69" t="str">
        <f t="shared" si="278"/>
        <v>-</v>
      </c>
      <c r="E1957" s="28">
        <f t="shared" si="278"/>
        <v>42</v>
      </c>
      <c r="F1957" s="95">
        <f t="shared" si="273"/>
        <v>0</v>
      </c>
      <c r="G1957" s="95">
        <f t="shared" si="274"/>
        <v>0</v>
      </c>
      <c r="H1957" s="95">
        <f t="shared" si="275"/>
        <v>0</v>
      </c>
      <c r="I1957" s="94">
        <f>'F4.2'!W614</f>
        <v>0</v>
      </c>
      <c r="J1957" s="94">
        <f>'F4.2'!AQ614</f>
        <v>0</v>
      </c>
      <c r="K1957" s="95"/>
      <c r="L1957" s="95"/>
      <c r="M1957" s="128">
        <f t="shared" si="276"/>
        <v>0</v>
      </c>
      <c r="N1957" s="95">
        <f t="shared" si="277"/>
        <v>0</v>
      </c>
    </row>
    <row r="1958" spans="1:14" ht="15.75" hidden="1" outlineLevel="1" x14ac:dyDescent="0.25">
      <c r="A1958" s="25">
        <f t="shared" ref="A1958:E1973" si="279">A1288</f>
        <v>14</v>
      </c>
      <c r="B1958" s="26" t="str">
        <f t="shared" si="279"/>
        <v>Implementation of Flexible Operation Solutions  (U-3,4)</v>
      </c>
      <c r="C1958" s="29">
        <f t="shared" si="279"/>
        <v>0</v>
      </c>
      <c r="D1958" s="69" t="str">
        <f t="shared" si="279"/>
        <v>-</v>
      </c>
      <c r="E1958" s="28">
        <f t="shared" si="279"/>
        <v>25</v>
      </c>
      <c r="F1958" s="95">
        <f t="shared" si="273"/>
        <v>0</v>
      </c>
      <c r="G1958" s="95">
        <f t="shared" si="274"/>
        <v>0</v>
      </c>
      <c r="H1958" s="95">
        <f t="shared" si="275"/>
        <v>0</v>
      </c>
      <c r="I1958" s="94">
        <f>'F4.2'!W615</f>
        <v>0</v>
      </c>
      <c r="J1958" s="94">
        <f>'F4.2'!AQ615</f>
        <v>0</v>
      </c>
      <c r="K1958" s="95"/>
      <c r="L1958" s="95"/>
      <c r="M1958" s="128">
        <f t="shared" si="276"/>
        <v>0</v>
      </c>
      <c r="N1958" s="95">
        <f t="shared" si="277"/>
        <v>0</v>
      </c>
    </row>
    <row r="1959" spans="1:14" ht="15.75" hidden="1" outlineLevel="1" x14ac:dyDescent="0.25">
      <c r="A1959" s="169">
        <f t="shared" si="279"/>
        <v>0</v>
      </c>
      <c r="B1959" s="169" t="str">
        <f t="shared" si="279"/>
        <v>Implementation of Flexible Operation Solutions (U-3,4)</v>
      </c>
      <c r="C1959" s="29">
        <f t="shared" si="279"/>
        <v>0</v>
      </c>
      <c r="D1959" s="69" t="str">
        <f t="shared" si="279"/>
        <v>-</v>
      </c>
      <c r="E1959" s="28">
        <f t="shared" si="279"/>
        <v>25</v>
      </c>
      <c r="F1959" s="95">
        <f t="shared" si="273"/>
        <v>0</v>
      </c>
      <c r="G1959" s="95">
        <f t="shared" si="274"/>
        <v>0</v>
      </c>
      <c r="H1959" s="95">
        <f t="shared" si="275"/>
        <v>0</v>
      </c>
      <c r="I1959" s="94">
        <f>'F4.2'!W616</f>
        <v>0</v>
      </c>
      <c r="J1959" s="94">
        <f>'F4.2'!AQ616</f>
        <v>0</v>
      </c>
      <c r="K1959" s="95"/>
      <c r="L1959" s="95"/>
      <c r="M1959" s="128">
        <f t="shared" si="276"/>
        <v>0</v>
      </c>
      <c r="N1959" s="95">
        <f t="shared" si="277"/>
        <v>0</v>
      </c>
    </row>
    <row r="1960" spans="1:14" ht="15.75" hidden="1" outlineLevel="1" x14ac:dyDescent="0.25">
      <c r="A1960" s="25">
        <f t="shared" si="279"/>
        <v>15</v>
      </c>
      <c r="B1960" s="26" t="str">
        <f t="shared" si="279"/>
        <v>DPR for ash utilisation cell- infrastructure development</v>
      </c>
      <c r="C1960" s="29">
        <f t="shared" si="279"/>
        <v>0</v>
      </c>
      <c r="D1960" s="69" t="str">
        <f t="shared" si="279"/>
        <v>-</v>
      </c>
      <c r="E1960" s="28">
        <f t="shared" si="279"/>
        <v>278.5</v>
      </c>
      <c r="F1960" s="95">
        <f t="shared" si="273"/>
        <v>0</v>
      </c>
      <c r="G1960" s="95">
        <f t="shared" si="274"/>
        <v>0</v>
      </c>
      <c r="H1960" s="95">
        <f t="shared" si="275"/>
        <v>0</v>
      </c>
      <c r="I1960" s="94">
        <f>'F4.2'!W617</f>
        <v>0</v>
      </c>
      <c r="J1960" s="94">
        <f>'F4.2'!AQ617</f>
        <v>0</v>
      </c>
      <c r="K1960" s="95"/>
      <c r="L1960" s="95"/>
      <c r="M1960" s="128">
        <f t="shared" si="276"/>
        <v>0</v>
      </c>
      <c r="N1960" s="95">
        <f t="shared" si="277"/>
        <v>0</v>
      </c>
    </row>
    <row r="1961" spans="1:14" ht="47.25" hidden="1" outlineLevel="1" x14ac:dyDescent="0.25">
      <c r="A1961" s="169">
        <f t="shared" si="279"/>
        <v>0</v>
      </c>
      <c r="B1961" s="169" t="str">
        <f t="shared" si="279"/>
        <v>DPR for development of infrastructure for loading and dispatch of fly ash through Railway Wagons, CSTPS, Chandrapur</v>
      </c>
      <c r="C1961" s="29">
        <f t="shared" si="279"/>
        <v>0</v>
      </c>
      <c r="D1961" s="69" t="str">
        <f t="shared" si="279"/>
        <v>-</v>
      </c>
      <c r="E1961" s="28">
        <f t="shared" si="279"/>
        <v>268</v>
      </c>
      <c r="F1961" s="95">
        <f t="shared" si="273"/>
        <v>0</v>
      </c>
      <c r="G1961" s="95">
        <f t="shared" si="274"/>
        <v>0</v>
      </c>
      <c r="H1961" s="95">
        <f t="shared" si="275"/>
        <v>0</v>
      </c>
      <c r="I1961" s="94">
        <f>'F4.2'!W618</f>
        <v>0</v>
      </c>
      <c r="J1961" s="94">
        <f>'F4.2'!AQ618</f>
        <v>0</v>
      </c>
      <c r="K1961" s="95"/>
      <c r="L1961" s="95"/>
      <c r="M1961" s="128">
        <f t="shared" si="276"/>
        <v>0</v>
      </c>
      <c r="N1961" s="95">
        <f t="shared" si="277"/>
        <v>0</v>
      </c>
    </row>
    <row r="1962" spans="1:14" ht="47.25" hidden="1" outlineLevel="1" x14ac:dyDescent="0.25">
      <c r="A1962" s="169">
        <f t="shared" si="279"/>
        <v>0</v>
      </c>
      <c r="B1962" s="169" t="str">
        <f t="shared" si="279"/>
        <v>Disposal of bottom ash for stowing of u/g mines of Chandrapur Area by installing direct pipeline from CSTPS to WCL</v>
      </c>
      <c r="C1962" s="29">
        <f t="shared" si="279"/>
        <v>0</v>
      </c>
      <c r="D1962" s="69" t="str">
        <f t="shared" si="279"/>
        <v>-</v>
      </c>
      <c r="E1962" s="28">
        <f t="shared" si="279"/>
        <v>10</v>
      </c>
      <c r="F1962" s="95">
        <f t="shared" si="273"/>
        <v>0</v>
      </c>
      <c r="G1962" s="95">
        <f t="shared" si="274"/>
        <v>0</v>
      </c>
      <c r="H1962" s="95">
        <f t="shared" si="275"/>
        <v>0</v>
      </c>
      <c r="I1962" s="94">
        <f>'F4.2'!W619</f>
        <v>0</v>
      </c>
      <c r="J1962" s="94">
        <f>'F4.2'!AQ619</f>
        <v>0</v>
      </c>
      <c r="K1962" s="95"/>
      <c r="L1962" s="95"/>
      <c r="M1962" s="128">
        <f t="shared" si="276"/>
        <v>0</v>
      </c>
      <c r="N1962" s="95">
        <f t="shared" si="277"/>
        <v>0</v>
      </c>
    </row>
    <row r="1963" spans="1:14" ht="63" hidden="1" outlineLevel="1" x14ac:dyDescent="0.25">
      <c r="A1963" s="169">
        <f t="shared" si="279"/>
        <v>0</v>
      </c>
      <c r="B1963" s="169" t="str">
        <f t="shared" si="279"/>
        <v>Design, supply, installation, testing and commissioning of 100 MT 16X3 Mtr. electronic weigh bridge system, for weighment and dispatch of Pond Ash from Ash bund, CSTPS, Chandrapur</v>
      </c>
      <c r="C1963" s="29">
        <f t="shared" si="279"/>
        <v>0</v>
      </c>
      <c r="D1963" s="69" t="str">
        <f t="shared" si="279"/>
        <v>-</v>
      </c>
      <c r="E1963" s="28">
        <f t="shared" si="279"/>
        <v>0.5</v>
      </c>
      <c r="F1963" s="95">
        <f t="shared" si="273"/>
        <v>0</v>
      </c>
      <c r="G1963" s="95">
        <f t="shared" si="274"/>
        <v>0</v>
      </c>
      <c r="H1963" s="95">
        <f t="shared" si="275"/>
        <v>0</v>
      </c>
      <c r="I1963" s="94">
        <f>'F4.2'!W620</f>
        <v>0</v>
      </c>
      <c r="J1963" s="94">
        <f>'F4.2'!AQ620</f>
        <v>0</v>
      </c>
      <c r="K1963" s="95"/>
      <c r="L1963" s="95"/>
      <c r="M1963" s="128">
        <f t="shared" si="276"/>
        <v>0</v>
      </c>
      <c r="N1963" s="95">
        <f t="shared" si="277"/>
        <v>0</v>
      </c>
    </row>
    <row r="1964" spans="1:14" ht="31.5" hidden="1" outlineLevel="1" x14ac:dyDescent="0.25">
      <c r="A1964" s="25">
        <f t="shared" si="279"/>
        <v>16</v>
      </c>
      <c r="B1964" s="26" t="str">
        <f t="shared" si="279"/>
        <v>Up-gradation Schemes for CAAQM Stations &amp; NABL Laboratory</v>
      </c>
      <c r="C1964" s="29">
        <f t="shared" si="279"/>
        <v>0</v>
      </c>
      <c r="D1964" s="69" t="str">
        <f t="shared" si="279"/>
        <v>-</v>
      </c>
      <c r="E1964" s="28">
        <f t="shared" si="279"/>
        <v>25</v>
      </c>
      <c r="F1964" s="95">
        <f t="shared" si="273"/>
        <v>0</v>
      </c>
      <c r="G1964" s="95">
        <f t="shared" si="274"/>
        <v>0</v>
      </c>
      <c r="H1964" s="95">
        <f t="shared" si="275"/>
        <v>0</v>
      </c>
      <c r="I1964" s="94">
        <f>'F4.2'!W621</f>
        <v>0</v>
      </c>
      <c r="J1964" s="94">
        <f>'F4.2'!AQ621</f>
        <v>0</v>
      </c>
      <c r="K1964" s="95"/>
      <c r="L1964" s="95"/>
      <c r="M1964" s="128">
        <f t="shared" si="276"/>
        <v>0</v>
      </c>
      <c r="N1964" s="95">
        <f t="shared" si="277"/>
        <v>0</v>
      </c>
    </row>
    <row r="1965" spans="1:14" ht="31.5" hidden="1" outlineLevel="1" x14ac:dyDescent="0.25">
      <c r="A1965" s="169">
        <f t="shared" si="279"/>
        <v>0</v>
      </c>
      <c r="B1965" s="169" t="str">
        <f t="shared" si="279"/>
        <v>Up-gradation Schemes for CAAQM Stations &amp; NABL Laboratory</v>
      </c>
      <c r="C1965" s="29">
        <f t="shared" si="279"/>
        <v>0</v>
      </c>
      <c r="D1965" s="69" t="str">
        <f t="shared" si="279"/>
        <v>-</v>
      </c>
      <c r="E1965" s="28">
        <f t="shared" si="279"/>
        <v>25</v>
      </c>
      <c r="F1965" s="95">
        <f t="shared" si="273"/>
        <v>0</v>
      </c>
      <c r="G1965" s="95">
        <f t="shared" si="274"/>
        <v>0</v>
      </c>
      <c r="H1965" s="95">
        <f t="shared" si="275"/>
        <v>0</v>
      </c>
      <c r="I1965" s="94">
        <f>'F4.2'!W622</f>
        <v>0</v>
      </c>
      <c r="J1965" s="94">
        <f>'F4.2'!AQ622</f>
        <v>0</v>
      </c>
      <c r="K1965" s="95"/>
      <c r="L1965" s="95"/>
      <c r="M1965" s="128">
        <f t="shared" si="276"/>
        <v>0</v>
      </c>
      <c r="N1965" s="95">
        <f t="shared" si="277"/>
        <v>0</v>
      </c>
    </row>
    <row r="1966" spans="1:14" ht="63" hidden="1" outlineLevel="1" x14ac:dyDescent="0.25">
      <c r="A1966" s="25">
        <f t="shared" si="279"/>
        <v>17</v>
      </c>
      <c r="B1966" s="26" t="str">
        <f t="shared" si="279"/>
        <v>Comprehensive Strategies for Environmental Sustainability at CSTPS: Implementing Zero Discharge Policies and Pollution Control Measures for Effective Water Body Management and Hazard Prevention</v>
      </c>
      <c r="C1966" s="29">
        <f t="shared" si="279"/>
        <v>0</v>
      </c>
      <c r="D1966" s="69" t="str">
        <f t="shared" si="279"/>
        <v>-</v>
      </c>
      <c r="E1966" s="28">
        <f t="shared" si="279"/>
        <v>27.6</v>
      </c>
      <c r="F1966" s="95">
        <f t="shared" si="273"/>
        <v>0</v>
      </c>
      <c r="G1966" s="95">
        <f t="shared" si="274"/>
        <v>0</v>
      </c>
      <c r="H1966" s="95">
        <f t="shared" si="275"/>
        <v>0</v>
      </c>
      <c r="I1966" s="94">
        <f>'F4.2'!W623</f>
        <v>0</v>
      </c>
      <c r="J1966" s="94">
        <f>'F4.2'!AQ623</f>
        <v>0</v>
      </c>
      <c r="K1966" s="95"/>
      <c r="L1966" s="95"/>
      <c r="M1966" s="128">
        <f t="shared" si="276"/>
        <v>0</v>
      </c>
      <c r="N1966" s="95">
        <f t="shared" si="277"/>
        <v>0</v>
      </c>
    </row>
    <row r="1967" spans="1:14" ht="63" hidden="1" outlineLevel="1" x14ac:dyDescent="0.25">
      <c r="A1967" s="169">
        <f t="shared" si="279"/>
        <v>0</v>
      </c>
      <c r="B1967" s="169" t="str">
        <f t="shared" si="279"/>
        <v>Upgrading Settling tank near the Coal Reject Area: Installation of Settling Tank Liners and Enhanced Upgraded Pump House Systems to Prevent Acidic Water Seepage into the Ranvendli Nallah which connected to the ERAI River.</v>
      </c>
      <c r="C1967" s="29">
        <f t="shared" si="279"/>
        <v>0</v>
      </c>
      <c r="D1967" s="69" t="str">
        <f t="shared" si="279"/>
        <v>-</v>
      </c>
      <c r="E1967" s="28">
        <f t="shared" si="279"/>
        <v>8.9</v>
      </c>
      <c r="F1967" s="95">
        <f t="shared" si="273"/>
        <v>0</v>
      </c>
      <c r="G1967" s="95">
        <f t="shared" si="274"/>
        <v>0</v>
      </c>
      <c r="H1967" s="95">
        <f t="shared" si="275"/>
        <v>0</v>
      </c>
      <c r="I1967" s="94">
        <f>'F4.2'!W624</f>
        <v>0</v>
      </c>
      <c r="J1967" s="94">
        <f>'F4.2'!AQ624</f>
        <v>0</v>
      </c>
      <c r="K1967" s="95"/>
      <c r="L1967" s="95"/>
      <c r="M1967" s="128">
        <f t="shared" si="276"/>
        <v>0</v>
      </c>
      <c r="N1967" s="95">
        <f t="shared" si="277"/>
        <v>0</v>
      </c>
    </row>
    <row r="1968" spans="1:14" ht="63" hidden="1" outlineLevel="1" x14ac:dyDescent="0.25">
      <c r="A1968" s="169">
        <f t="shared" si="279"/>
        <v>0</v>
      </c>
      <c r="B1968" s="169" t="str">
        <f t="shared" si="279"/>
        <v>Implementation of Zero Water Discharge Solutions: Design, Construction, and Commissioning of New Pump Houses for ETP 1 and ETP 2 to Enhance Capacity for Effective Water Recovery</v>
      </c>
      <c r="C1968" s="29">
        <f t="shared" si="279"/>
        <v>0</v>
      </c>
      <c r="D1968" s="69" t="str">
        <f t="shared" si="279"/>
        <v>-</v>
      </c>
      <c r="E1968" s="28">
        <f t="shared" si="279"/>
        <v>10.82</v>
      </c>
      <c r="F1968" s="95">
        <f t="shared" si="273"/>
        <v>0</v>
      </c>
      <c r="G1968" s="95">
        <f t="shared" si="274"/>
        <v>0</v>
      </c>
      <c r="H1968" s="95">
        <f t="shared" si="275"/>
        <v>0</v>
      </c>
      <c r="I1968" s="94">
        <f>'F4.2'!W625</f>
        <v>0</v>
      </c>
      <c r="J1968" s="94">
        <f>'F4.2'!AQ625</f>
        <v>0</v>
      </c>
      <c r="K1968" s="95"/>
      <c r="L1968" s="95"/>
      <c r="M1968" s="128">
        <f t="shared" si="276"/>
        <v>0</v>
      </c>
      <c r="N1968" s="95">
        <f t="shared" si="277"/>
        <v>0</v>
      </c>
    </row>
    <row r="1969" spans="1:14" ht="63" hidden="1" outlineLevel="1" x14ac:dyDescent="0.25">
      <c r="A1969" s="169">
        <f t="shared" si="279"/>
        <v>0</v>
      </c>
      <c r="B1969" s="169" t="str">
        <f t="shared" si="279"/>
        <v>Underground Ash Disposal Pipeline Management: Design, Construction, and Installation of Filter Beds Along Ash Disposal Pipelines for Improved Environmental Protection of Water Bodies from Ingress into the Erai River</v>
      </c>
      <c r="C1969" s="29">
        <f t="shared" si="279"/>
        <v>0</v>
      </c>
      <c r="D1969" s="69" t="str">
        <f t="shared" si="279"/>
        <v>-</v>
      </c>
      <c r="E1969" s="28">
        <f t="shared" si="279"/>
        <v>7.88</v>
      </c>
      <c r="F1969" s="95">
        <f t="shared" si="273"/>
        <v>0</v>
      </c>
      <c r="G1969" s="95">
        <f t="shared" si="274"/>
        <v>0</v>
      </c>
      <c r="H1969" s="95">
        <f t="shared" si="275"/>
        <v>0</v>
      </c>
      <c r="I1969" s="94">
        <f>'F4.2'!W626</f>
        <v>0</v>
      </c>
      <c r="J1969" s="94">
        <f>'F4.2'!AQ626</f>
        <v>0</v>
      </c>
      <c r="K1969" s="95"/>
      <c r="L1969" s="95"/>
      <c r="M1969" s="128">
        <f t="shared" si="276"/>
        <v>0</v>
      </c>
      <c r="N1969" s="95">
        <f t="shared" si="277"/>
        <v>0</v>
      </c>
    </row>
    <row r="1970" spans="1:14" ht="15.75" hidden="1" outlineLevel="1" x14ac:dyDescent="0.25">
      <c r="A1970" s="25">
        <f t="shared" si="279"/>
        <v>18</v>
      </c>
      <c r="B1970" s="26" t="str">
        <f t="shared" si="279"/>
        <v>Ash bund peripheral road</v>
      </c>
      <c r="C1970" s="29">
        <f t="shared" si="279"/>
        <v>0</v>
      </c>
      <c r="D1970" s="69" t="str">
        <f t="shared" si="279"/>
        <v>-</v>
      </c>
      <c r="E1970" s="28">
        <f t="shared" si="279"/>
        <v>120</v>
      </c>
      <c r="F1970" s="95">
        <f t="shared" si="273"/>
        <v>0</v>
      </c>
      <c r="G1970" s="95">
        <f t="shared" si="274"/>
        <v>0</v>
      </c>
      <c r="H1970" s="95">
        <f t="shared" si="275"/>
        <v>0</v>
      </c>
      <c r="I1970" s="94">
        <f>'F4.2'!W627</f>
        <v>0</v>
      </c>
      <c r="J1970" s="94">
        <f>'F4.2'!AQ627</f>
        <v>0</v>
      </c>
      <c r="K1970" s="95"/>
      <c r="L1970" s="95"/>
      <c r="M1970" s="128">
        <f t="shared" si="276"/>
        <v>0</v>
      </c>
      <c r="N1970" s="95">
        <f t="shared" si="277"/>
        <v>0</v>
      </c>
    </row>
    <row r="1971" spans="1:14" ht="15.75" hidden="1" outlineLevel="1" x14ac:dyDescent="0.25">
      <c r="A1971" s="169">
        <f t="shared" si="279"/>
        <v>0</v>
      </c>
      <c r="B1971" s="169" t="str">
        <f t="shared" si="279"/>
        <v>Ash bund peripheral road</v>
      </c>
      <c r="C1971" s="29">
        <f t="shared" si="279"/>
        <v>0</v>
      </c>
      <c r="D1971" s="69" t="str">
        <f t="shared" si="279"/>
        <v>-</v>
      </c>
      <c r="E1971" s="28">
        <f t="shared" si="279"/>
        <v>120</v>
      </c>
      <c r="F1971" s="95">
        <f t="shared" si="273"/>
        <v>0</v>
      </c>
      <c r="G1971" s="95">
        <f t="shared" si="274"/>
        <v>0</v>
      </c>
      <c r="H1971" s="95">
        <f t="shared" si="275"/>
        <v>0</v>
      </c>
      <c r="I1971" s="94">
        <f>'F4.2'!W628</f>
        <v>0</v>
      </c>
      <c r="J1971" s="94">
        <f>'F4.2'!AQ628</f>
        <v>0</v>
      </c>
      <c r="K1971" s="95"/>
      <c r="L1971" s="95"/>
      <c r="M1971" s="128">
        <f t="shared" si="276"/>
        <v>0</v>
      </c>
      <c r="N1971" s="95">
        <f t="shared" si="277"/>
        <v>0</v>
      </c>
    </row>
    <row r="1972" spans="1:14" ht="15.75" hidden="1" outlineLevel="1" x14ac:dyDescent="0.25">
      <c r="A1972" s="25">
        <f t="shared" si="279"/>
        <v>19</v>
      </c>
      <c r="B1972" s="26" t="str">
        <f t="shared" si="279"/>
        <v>Construction of peripheral nallah</v>
      </c>
      <c r="C1972" s="29">
        <f t="shared" si="279"/>
        <v>0</v>
      </c>
      <c r="D1972" s="69" t="str">
        <f t="shared" si="279"/>
        <v>-</v>
      </c>
      <c r="E1972" s="28">
        <f t="shared" si="279"/>
        <v>100</v>
      </c>
      <c r="F1972" s="95">
        <f t="shared" si="273"/>
        <v>0</v>
      </c>
      <c r="G1972" s="95">
        <f t="shared" si="274"/>
        <v>0</v>
      </c>
      <c r="H1972" s="95">
        <f t="shared" si="275"/>
        <v>0</v>
      </c>
      <c r="I1972" s="94">
        <f>'F4.2'!W629</f>
        <v>0</v>
      </c>
      <c r="J1972" s="94">
        <f>'F4.2'!AQ629</f>
        <v>0</v>
      </c>
      <c r="K1972" s="95"/>
      <c r="L1972" s="95"/>
      <c r="M1972" s="128">
        <f t="shared" si="276"/>
        <v>0</v>
      </c>
      <c r="N1972" s="95">
        <f t="shared" si="277"/>
        <v>0</v>
      </c>
    </row>
    <row r="1973" spans="1:14" ht="15.75" hidden="1" outlineLevel="1" x14ac:dyDescent="0.25">
      <c r="A1973" s="169">
        <f t="shared" si="279"/>
        <v>0</v>
      </c>
      <c r="B1973" s="169" t="str">
        <f t="shared" si="279"/>
        <v>Construction of peripheral nallah</v>
      </c>
      <c r="C1973" s="29">
        <f t="shared" si="279"/>
        <v>0</v>
      </c>
      <c r="D1973" s="69" t="str">
        <f t="shared" si="279"/>
        <v>-</v>
      </c>
      <c r="E1973" s="28">
        <f t="shared" si="279"/>
        <v>100</v>
      </c>
      <c r="F1973" s="95">
        <f t="shared" si="273"/>
        <v>0</v>
      </c>
      <c r="G1973" s="95">
        <f t="shared" si="274"/>
        <v>0</v>
      </c>
      <c r="H1973" s="95">
        <f t="shared" si="275"/>
        <v>0</v>
      </c>
      <c r="I1973" s="94">
        <f>'F4.2'!W630</f>
        <v>0</v>
      </c>
      <c r="J1973" s="94">
        <f>'F4.2'!AQ630</f>
        <v>0</v>
      </c>
      <c r="K1973" s="95"/>
      <c r="L1973" s="95"/>
      <c r="M1973" s="128">
        <f t="shared" si="276"/>
        <v>0</v>
      </c>
      <c r="N1973" s="95">
        <f t="shared" si="277"/>
        <v>0</v>
      </c>
    </row>
    <row r="1974" spans="1:14" ht="15.75" hidden="1" outlineLevel="1" x14ac:dyDescent="0.25">
      <c r="A1974" s="25">
        <f t="shared" ref="A1974:E1989" si="280">A1304</f>
        <v>20</v>
      </c>
      <c r="B1974" s="26" t="str">
        <f t="shared" si="280"/>
        <v>Construction of concrete Roads with drains at colony</v>
      </c>
      <c r="C1974" s="29">
        <f t="shared" si="280"/>
        <v>0</v>
      </c>
      <c r="D1974" s="69" t="str">
        <f t="shared" si="280"/>
        <v>-</v>
      </c>
      <c r="E1974" s="28">
        <f t="shared" si="280"/>
        <v>110</v>
      </c>
      <c r="F1974" s="95">
        <f t="shared" si="273"/>
        <v>0</v>
      </c>
      <c r="G1974" s="95">
        <f t="shared" si="274"/>
        <v>0</v>
      </c>
      <c r="H1974" s="95">
        <f t="shared" si="275"/>
        <v>0</v>
      </c>
      <c r="I1974" s="94">
        <f>'F4.2'!W631</f>
        <v>0</v>
      </c>
      <c r="J1974" s="94">
        <f>'F4.2'!AQ631</f>
        <v>0</v>
      </c>
      <c r="K1974" s="95"/>
      <c r="L1974" s="95"/>
      <c r="M1974" s="128">
        <f t="shared" si="276"/>
        <v>0</v>
      </c>
      <c r="N1974" s="95">
        <f t="shared" si="277"/>
        <v>0</v>
      </c>
    </row>
    <row r="1975" spans="1:14" ht="15.75" hidden="1" outlineLevel="1" x14ac:dyDescent="0.25">
      <c r="A1975" s="169">
        <f t="shared" si="280"/>
        <v>0</v>
      </c>
      <c r="B1975" s="169" t="str">
        <f t="shared" si="280"/>
        <v>Construction of concrete Roads with drains at colony</v>
      </c>
      <c r="C1975" s="29">
        <f t="shared" si="280"/>
        <v>0</v>
      </c>
      <c r="D1975" s="69" t="str">
        <f t="shared" si="280"/>
        <v>-</v>
      </c>
      <c r="E1975" s="28">
        <f t="shared" si="280"/>
        <v>110</v>
      </c>
      <c r="F1975" s="95">
        <f t="shared" si="273"/>
        <v>0</v>
      </c>
      <c r="G1975" s="95">
        <f t="shared" si="274"/>
        <v>0</v>
      </c>
      <c r="H1975" s="95">
        <f t="shared" si="275"/>
        <v>0</v>
      </c>
      <c r="I1975" s="94">
        <f>'F4.2'!W632</f>
        <v>0</v>
      </c>
      <c r="J1975" s="94">
        <f>'F4.2'!AQ632</f>
        <v>0</v>
      </c>
      <c r="K1975" s="95"/>
      <c r="L1975" s="95"/>
      <c r="M1975" s="128">
        <f t="shared" si="276"/>
        <v>0</v>
      </c>
      <c r="N1975" s="95">
        <f t="shared" si="277"/>
        <v>0</v>
      </c>
    </row>
    <row r="1976" spans="1:14" ht="15.75" hidden="1" outlineLevel="1" x14ac:dyDescent="0.25">
      <c r="A1976" s="25">
        <f t="shared" si="280"/>
        <v>21</v>
      </c>
      <c r="B1976" s="26" t="str">
        <f t="shared" si="280"/>
        <v>Fugitive emisson reduction techniques</v>
      </c>
      <c r="C1976" s="29">
        <f t="shared" si="280"/>
        <v>0</v>
      </c>
      <c r="D1976" s="69" t="str">
        <f t="shared" si="280"/>
        <v>-</v>
      </c>
      <c r="E1976" s="28">
        <f t="shared" si="280"/>
        <v>50</v>
      </c>
      <c r="F1976" s="95">
        <f t="shared" si="273"/>
        <v>0</v>
      </c>
      <c r="G1976" s="95">
        <f t="shared" si="274"/>
        <v>0</v>
      </c>
      <c r="H1976" s="95">
        <f t="shared" si="275"/>
        <v>0</v>
      </c>
      <c r="I1976" s="94">
        <f>'F4.2'!W633</f>
        <v>0</v>
      </c>
      <c r="J1976" s="94">
        <f>'F4.2'!AQ633</f>
        <v>0</v>
      </c>
      <c r="K1976" s="95"/>
      <c r="L1976" s="95"/>
      <c r="M1976" s="128">
        <f t="shared" si="276"/>
        <v>0</v>
      </c>
      <c r="N1976" s="95">
        <f t="shared" si="277"/>
        <v>0</v>
      </c>
    </row>
    <row r="1977" spans="1:14" ht="15.75" hidden="1" outlineLevel="1" x14ac:dyDescent="0.25">
      <c r="A1977" s="169">
        <f t="shared" si="280"/>
        <v>0</v>
      </c>
      <c r="B1977" s="169" t="str">
        <f t="shared" si="280"/>
        <v>Fugitive emisson reduction schemes</v>
      </c>
      <c r="C1977" s="29">
        <f t="shared" si="280"/>
        <v>0</v>
      </c>
      <c r="D1977" s="69" t="str">
        <f t="shared" si="280"/>
        <v>-</v>
      </c>
      <c r="E1977" s="28">
        <f t="shared" si="280"/>
        <v>50</v>
      </c>
      <c r="F1977" s="95">
        <f t="shared" si="273"/>
        <v>0</v>
      </c>
      <c r="G1977" s="95">
        <f t="shared" si="274"/>
        <v>0</v>
      </c>
      <c r="H1977" s="95">
        <f t="shared" si="275"/>
        <v>0</v>
      </c>
      <c r="I1977" s="94">
        <f>'F4.2'!W634</f>
        <v>0</v>
      </c>
      <c r="J1977" s="94">
        <f>'F4.2'!AQ634</f>
        <v>0</v>
      </c>
      <c r="K1977" s="95"/>
      <c r="L1977" s="95"/>
      <c r="M1977" s="128">
        <f t="shared" si="276"/>
        <v>0</v>
      </c>
      <c r="N1977" s="95">
        <f t="shared" si="277"/>
        <v>0</v>
      </c>
    </row>
    <row r="1978" spans="1:14" ht="15.75" hidden="1" outlineLevel="1" x14ac:dyDescent="0.25">
      <c r="A1978" s="22">
        <f t="shared" si="280"/>
        <v>0</v>
      </c>
      <c r="B1978" s="8">
        <f t="shared" si="280"/>
        <v>0</v>
      </c>
      <c r="C1978" s="22">
        <f t="shared" si="280"/>
        <v>0</v>
      </c>
      <c r="D1978" s="70" t="str">
        <f t="shared" si="280"/>
        <v>-</v>
      </c>
      <c r="E1978" s="28">
        <f t="shared" si="280"/>
        <v>0</v>
      </c>
      <c r="F1978" s="95">
        <f t="shared" si="273"/>
        <v>0</v>
      </c>
      <c r="G1978" s="95">
        <f t="shared" si="274"/>
        <v>0</v>
      </c>
      <c r="H1978" s="95">
        <f t="shared" si="275"/>
        <v>0</v>
      </c>
      <c r="I1978" s="94">
        <f>'F4.2'!W635</f>
        <v>0</v>
      </c>
      <c r="J1978" s="94">
        <f>'F4.2'!AQ635</f>
        <v>0</v>
      </c>
      <c r="K1978" s="95"/>
      <c r="L1978" s="95"/>
      <c r="M1978" s="128">
        <f t="shared" si="276"/>
        <v>0</v>
      </c>
      <c r="N1978" s="95">
        <f t="shared" si="277"/>
        <v>0</v>
      </c>
    </row>
    <row r="1979" spans="1:14" ht="15.75" hidden="1" outlineLevel="1" x14ac:dyDescent="0.25">
      <c r="A1979" s="29">
        <f t="shared" si="280"/>
        <v>0</v>
      </c>
      <c r="B1979" s="65">
        <f t="shared" si="280"/>
        <v>0</v>
      </c>
      <c r="C1979" s="29">
        <f t="shared" si="280"/>
        <v>0</v>
      </c>
      <c r="D1979" s="68" t="str">
        <f t="shared" si="280"/>
        <v>-</v>
      </c>
      <c r="E1979" s="28">
        <f t="shared" si="280"/>
        <v>0</v>
      </c>
      <c r="F1979" s="95">
        <f t="shared" si="273"/>
        <v>0</v>
      </c>
      <c r="G1979" s="95">
        <f t="shared" si="274"/>
        <v>0</v>
      </c>
      <c r="H1979" s="95">
        <f t="shared" si="275"/>
        <v>0</v>
      </c>
      <c r="I1979" s="94">
        <f>'F4.2'!W636</f>
        <v>0</v>
      </c>
      <c r="J1979" s="94">
        <f>'F4.2'!AQ636</f>
        <v>0</v>
      </c>
      <c r="K1979" s="95"/>
      <c r="L1979" s="95"/>
      <c r="M1979" s="128">
        <f t="shared" si="276"/>
        <v>0</v>
      </c>
      <c r="N1979" s="95">
        <f t="shared" si="277"/>
        <v>0</v>
      </c>
    </row>
    <row r="1980" spans="1:14" ht="15.75" hidden="1" outlineLevel="1" x14ac:dyDescent="0.25">
      <c r="A1980" s="219">
        <f t="shared" si="280"/>
        <v>0</v>
      </c>
      <c r="B1980" s="65">
        <f t="shared" si="280"/>
        <v>0</v>
      </c>
      <c r="C1980" s="219">
        <f t="shared" si="280"/>
        <v>0</v>
      </c>
      <c r="D1980" s="117" t="str">
        <f t="shared" si="280"/>
        <v>-</v>
      </c>
      <c r="E1980" s="28">
        <f t="shared" si="280"/>
        <v>0</v>
      </c>
      <c r="F1980" s="95">
        <f t="shared" si="273"/>
        <v>0</v>
      </c>
      <c r="G1980" s="95">
        <f t="shared" si="274"/>
        <v>0</v>
      </c>
      <c r="H1980" s="95">
        <f t="shared" si="275"/>
        <v>0</v>
      </c>
      <c r="I1980" s="94">
        <f>'F4.2'!W637</f>
        <v>0</v>
      </c>
      <c r="J1980" s="94">
        <f>'F4.2'!AQ637</f>
        <v>0</v>
      </c>
      <c r="K1980" s="95"/>
      <c r="L1980" s="95"/>
      <c r="M1980" s="128">
        <f t="shared" si="276"/>
        <v>0</v>
      </c>
      <c r="N1980" s="95">
        <f t="shared" si="277"/>
        <v>0</v>
      </c>
    </row>
    <row r="1981" spans="1:14" ht="15.75" hidden="1" outlineLevel="1" x14ac:dyDescent="0.25">
      <c r="A1981" s="109">
        <f t="shared" si="280"/>
        <v>0</v>
      </c>
      <c r="B1981" s="84" t="str">
        <f t="shared" si="280"/>
        <v>B) Non-DPR Schemes</v>
      </c>
      <c r="C1981" s="109">
        <f t="shared" si="280"/>
        <v>0</v>
      </c>
      <c r="D1981" s="117" t="str">
        <f t="shared" si="280"/>
        <v>-</v>
      </c>
      <c r="E1981" s="28">
        <f t="shared" si="280"/>
        <v>0</v>
      </c>
      <c r="F1981" s="95">
        <f t="shared" si="273"/>
        <v>0</v>
      </c>
      <c r="G1981" s="95">
        <f t="shared" si="274"/>
        <v>0</v>
      </c>
      <c r="H1981" s="95">
        <f t="shared" si="275"/>
        <v>0</v>
      </c>
      <c r="I1981" s="94">
        <f>'F4.2'!W638</f>
        <v>0</v>
      </c>
      <c r="J1981" s="94">
        <f>'F4.2'!AQ638</f>
        <v>0</v>
      </c>
      <c r="K1981" s="95"/>
      <c r="L1981" s="95"/>
      <c r="M1981" s="128">
        <f t="shared" si="276"/>
        <v>0</v>
      </c>
      <c r="N1981" s="95">
        <f t="shared" si="277"/>
        <v>0</v>
      </c>
    </row>
    <row r="1982" spans="1:14" ht="15.75" hidden="1" outlineLevel="1" x14ac:dyDescent="0.25">
      <c r="A1982" s="29">
        <f t="shared" si="280"/>
        <v>1</v>
      </c>
      <c r="B1982" s="169" t="str">
        <f t="shared" si="280"/>
        <v>GENERAL ASSET</v>
      </c>
      <c r="C1982" s="29">
        <f t="shared" si="280"/>
        <v>0</v>
      </c>
      <c r="D1982" s="69" t="str">
        <f t="shared" si="280"/>
        <v>-</v>
      </c>
      <c r="E1982" s="28">
        <f t="shared" si="280"/>
        <v>20</v>
      </c>
      <c r="F1982" s="95">
        <f t="shared" si="273"/>
        <v>5.3761807089999998</v>
      </c>
      <c r="G1982" s="95">
        <f t="shared" si="274"/>
        <v>5.3761807089999998</v>
      </c>
      <c r="H1982" s="95">
        <f t="shared" si="275"/>
        <v>0</v>
      </c>
      <c r="I1982" s="94">
        <f>'F4.2'!W639</f>
        <v>1.5</v>
      </c>
      <c r="J1982" s="94">
        <f>'F4.2'!AQ639</f>
        <v>1.5</v>
      </c>
      <c r="K1982" s="95"/>
      <c r="L1982" s="95"/>
      <c r="M1982" s="128">
        <f t="shared" si="276"/>
        <v>1.5</v>
      </c>
      <c r="N1982" s="95">
        <f t="shared" si="277"/>
        <v>0</v>
      </c>
    </row>
    <row r="1983" spans="1:14" ht="15.75" hidden="1" outlineLevel="1" x14ac:dyDescent="0.25">
      <c r="A1983" s="29">
        <f t="shared" si="280"/>
        <v>2</v>
      </c>
      <c r="B1983" s="169" t="str">
        <f t="shared" si="280"/>
        <v>M/S GEO-MILLER arbitration amount</v>
      </c>
      <c r="C1983" s="29">
        <f t="shared" si="280"/>
        <v>0</v>
      </c>
      <c r="D1983" s="69" t="str">
        <f t="shared" si="280"/>
        <v>-</v>
      </c>
      <c r="E1983" s="28">
        <f t="shared" si="280"/>
        <v>1.3764700000000001</v>
      </c>
      <c r="F1983" s="95">
        <f t="shared" si="273"/>
        <v>0.68823500000000004</v>
      </c>
      <c r="G1983" s="95">
        <f t="shared" si="274"/>
        <v>0.68823500000000004</v>
      </c>
      <c r="H1983" s="95">
        <f t="shared" si="275"/>
        <v>0</v>
      </c>
      <c r="I1983" s="94">
        <f>'F4.2'!W640</f>
        <v>0</v>
      </c>
      <c r="J1983" s="94">
        <f>'F4.2'!AQ640</f>
        <v>0</v>
      </c>
      <c r="K1983" s="95"/>
      <c r="L1983" s="95"/>
      <c r="M1983" s="128">
        <f t="shared" si="276"/>
        <v>0</v>
      </c>
      <c r="N1983" s="95">
        <f t="shared" si="277"/>
        <v>0</v>
      </c>
    </row>
    <row r="1984" spans="1:14" ht="15.75" hidden="1" outlineLevel="1" x14ac:dyDescent="0.25">
      <c r="A1984" s="29">
        <f t="shared" si="280"/>
        <v>3</v>
      </c>
      <c r="B1984" s="169" t="str">
        <f t="shared" si="280"/>
        <v xml:space="preserve"> CM Reject Handling Sys Macawber Breakey</v>
      </c>
      <c r="C1984" s="29">
        <f t="shared" si="280"/>
        <v>0</v>
      </c>
      <c r="D1984" s="69" t="str">
        <f t="shared" si="280"/>
        <v>-</v>
      </c>
      <c r="E1984" s="28">
        <f t="shared" si="280"/>
        <v>3.1821571</v>
      </c>
      <c r="F1984" s="95">
        <f t="shared" si="273"/>
        <v>0</v>
      </c>
      <c r="G1984" s="95">
        <f t="shared" si="274"/>
        <v>0</v>
      </c>
      <c r="H1984" s="95">
        <f t="shared" si="275"/>
        <v>0</v>
      </c>
      <c r="I1984" s="94">
        <f>'F4.2'!W641</f>
        <v>0</v>
      </c>
      <c r="J1984" s="94">
        <f>'F4.2'!AQ641</f>
        <v>0</v>
      </c>
      <c r="K1984" s="95"/>
      <c r="L1984" s="95"/>
      <c r="M1984" s="128">
        <f t="shared" si="276"/>
        <v>0</v>
      </c>
      <c r="N1984" s="95">
        <f t="shared" si="277"/>
        <v>0</v>
      </c>
    </row>
    <row r="1985" spans="1:14" ht="63" hidden="1" outlineLevel="1" x14ac:dyDescent="0.25">
      <c r="A1985" s="29">
        <f t="shared" si="280"/>
        <v>4</v>
      </c>
      <c r="B1985" s="169" t="str">
        <f t="shared" si="280"/>
        <v xml:space="preserve">Work of Design, Engineering, manufacturing, supply, erection &amp;  commissioning of interconnection conveyor belt Elecon stack yard of CHPA of U-3 &amp; U-4 to Belt Conveyor 105-A/B at CHP-B of Unit 5, 6 &amp; 7 at CSTPS Chandrapur ((Non-DPR) </v>
      </c>
      <c r="C1985" s="29">
        <f t="shared" si="280"/>
        <v>0</v>
      </c>
      <c r="D1985" s="69" t="str">
        <f t="shared" si="280"/>
        <v>-</v>
      </c>
      <c r="E1985" s="28">
        <f t="shared" si="280"/>
        <v>4.8622366000000001</v>
      </c>
      <c r="F1985" s="95">
        <f t="shared" si="273"/>
        <v>4.8622366000000001</v>
      </c>
      <c r="G1985" s="95">
        <f t="shared" si="274"/>
        <v>4.8622366000000001</v>
      </c>
      <c r="H1985" s="95">
        <f t="shared" si="275"/>
        <v>0</v>
      </c>
      <c r="I1985" s="94">
        <f>'F4.2'!W642</f>
        <v>0</v>
      </c>
      <c r="J1985" s="94">
        <f>'F4.2'!AQ642</f>
        <v>0</v>
      </c>
      <c r="K1985" s="95"/>
      <c r="L1985" s="95"/>
      <c r="M1985" s="128">
        <f t="shared" si="276"/>
        <v>0</v>
      </c>
      <c r="N1985" s="95">
        <f t="shared" si="277"/>
        <v>0</v>
      </c>
    </row>
    <row r="1986" spans="1:14" ht="47.25" hidden="1" outlineLevel="1" x14ac:dyDescent="0.25">
      <c r="A1986" s="29">
        <f t="shared" si="280"/>
        <v>5</v>
      </c>
      <c r="B1986" s="169" t="str">
        <f t="shared" si="280"/>
        <v>Non Dpr The Work of Upgradation/Renovation of Track Hopper Unloading Conveyor system with allied works in CHPB of Unit-5, 6&amp;7 at CSTPS Chandrapur</v>
      </c>
      <c r="C1986" s="29">
        <f t="shared" si="280"/>
        <v>0</v>
      </c>
      <c r="D1986" s="69" t="str">
        <f t="shared" si="280"/>
        <v>-</v>
      </c>
      <c r="E1986" s="28">
        <f t="shared" si="280"/>
        <v>4.7420485000000001</v>
      </c>
      <c r="F1986" s="95">
        <f t="shared" si="273"/>
        <v>4.7420485000000001</v>
      </c>
      <c r="G1986" s="95">
        <f t="shared" si="274"/>
        <v>4.7420485000000001</v>
      </c>
      <c r="H1986" s="95">
        <f t="shared" si="275"/>
        <v>0</v>
      </c>
      <c r="I1986" s="94">
        <f>'F4.2'!W643</f>
        <v>0</v>
      </c>
      <c r="J1986" s="94">
        <f>'F4.2'!AQ643</f>
        <v>0</v>
      </c>
      <c r="K1986" s="95"/>
      <c r="L1986" s="95"/>
      <c r="M1986" s="128">
        <f t="shared" si="276"/>
        <v>0</v>
      </c>
      <c r="N1986" s="95">
        <f t="shared" si="277"/>
        <v>0</v>
      </c>
    </row>
    <row r="1987" spans="1:14" ht="47.25" hidden="1" outlineLevel="1" x14ac:dyDescent="0.25">
      <c r="A1987" s="29">
        <f t="shared" si="280"/>
        <v>6</v>
      </c>
      <c r="B1987" s="169" t="str">
        <f t="shared" si="280"/>
        <v>Non DPR scheme for “The Work of Upgradation of Belt Conveyor 107A/B by replacement of conveyor deck structure with allied works in CHPB of Unit-5, 6&amp;7 at CSTPS Chandrapur</v>
      </c>
      <c r="C1987" s="29">
        <f t="shared" si="280"/>
        <v>0</v>
      </c>
      <c r="D1987" s="69" t="str">
        <f t="shared" si="280"/>
        <v>-</v>
      </c>
      <c r="E1987" s="28">
        <f t="shared" si="280"/>
        <v>4.51</v>
      </c>
      <c r="F1987" s="95">
        <f t="shared" si="273"/>
        <v>4.5085439999999997</v>
      </c>
      <c r="G1987" s="95">
        <f t="shared" si="274"/>
        <v>4.5085439999999997</v>
      </c>
      <c r="H1987" s="95">
        <f t="shared" si="275"/>
        <v>0</v>
      </c>
      <c r="I1987" s="94">
        <f>'F4.2'!W644</f>
        <v>0</v>
      </c>
      <c r="J1987" s="94">
        <f>'F4.2'!AQ644</f>
        <v>0</v>
      </c>
      <c r="K1987" s="95"/>
      <c r="L1987" s="95"/>
      <c r="M1987" s="128">
        <f t="shared" si="276"/>
        <v>0</v>
      </c>
      <c r="N1987" s="95">
        <f t="shared" si="277"/>
        <v>0</v>
      </c>
    </row>
    <row r="1988" spans="1:14" ht="47.25" hidden="1" outlineLevel="1" x14ac:dyDescent="0.25">
      <c r="A1988" s="29">
        <f t="shared" si="280"/>
        <v>7</v>
      </c>
      <c r="B1988" s="169" t="str">
        <f t="shared" si="280"/>
        <v>Non-DPR: Supply, installation &amp; commissioning of oil cooled over band magnetic separators for various conveyor belts of CHP-B &amp; CHP-C, CSTPS, Chandrapur</v>
      </c>
      <c r="C1988" s="29">
        <f t="shared" si="280"/>
        <v>0</v>
      </c>
      <c r="D1988" s="69" t="str">
        <f t="shared" si="280"/>
        <v>-</v>
      </c>
      <c r="E1988" s="28">
        <f t="shared" si="280"/>
        <v>3.45</v>
      </c>
      <c r="F1988" s="95">
        <f t="shared" si="273"/>
        <v>3.4450571999999999</v>
      </c>
      <c r="G1988" s="95">
        <f t="shared" si="274"/>
        <v>3.4450571999999999</v>
      </c>
      <c r="H1988" s="95">
        <f t="shared" si="275"/>
        <v>0</v>
      </c>
      <c r="I1988" s="94">
        <f>'F4.2'!W645</f>
        <v>0</v>
      </c>
      <c r="J1988" s="94">
        <f>'F4.2'!AQ645</f>
        <v>0</v>
      </c>
      <c r="K1988" s="95"/>
      <c r="L1988" s="95"/>
      <c r="M1988" s="128">
        <f t="shared" si="276"/>
        <v>0</v>
      </c>
      <c r="N1988" s="95">
        <f t="shared" si="277"/>
        <v>0</v>
      </c>
    </row>
    <row r="1989" spans="1:14" ht="78.75" hidden="1" outlineLevel="1" x14ac:dyDescent="0.25">
      <c r="A1989" s="29">
        <f t="shared" si="280"/>
        <v>8</v>
      </c>
      <c r="B1989" s="169" t="str">
        <f t="shared" si="280"/>
        <v>Various preventive works to avoid Tiger movement and animals in CSTPS colony premises Up-gradation od existing periphery compound wall by avoiding barbed wire and concertina fencing and allied works in the colony at CSTPS, Chandrapur</v>
      </c>
      <c r="C1989" s="29">
        <f t="shared" si="280"/>
        <v>0</v>
      </c>
      <c r="D1989" s="69" t="str">
        <f t="shared" si="280"/>
        <v>-</v>
      </c>
      <c r="E1989" s="28">
        <f t="shared" si="280"/>
        <v>6.41</v>
      </c>
      <c r="F1989" s="95">
        <f t="shared" si="273"/>
        <v>1.9309225520000002</v>
      </c>
      <c r="G1989" s="95">
        <f t="shared" si="274"/>
        <v>0</v>
      </c>
      <c r="H1989" s="95">
        <f t="shared" si="275"/>
        <v>1.9309225520000002</v>
      </c>
      <c r="I1989" s="94">
        <f>'F4.2'!W646</f>
        <v>1.6810774479999995</v>
      </c>
      <c r="J1989" s="94">
        <f>'F4.2'!AQ646</f>
        <v>3.6119999999999997</v>
      </c>
      <c r="K1989" s="95"/>
      <c r="L1989" s="95"/>
      <c r="M1989" s="128">
        <f t="shared" si="276"/>
        <v>3.6119999999999997</v>
      </c>
      <c r="N1989" s="95">
        <f t="shared" si="277"/>
        <v>0</v>
      </c>
    </row>
    <row r="1990" spans="1:14" ht="47.25" hidden="1" outlineLevel="1" x14ac:dyDescent="0.25">
      <c r="A1990" s="29">
        <f t="shared" ref="A1990:E1990" si="281">A1320</f>
        <v>9</v>
      </c>
      <c r="B1990" s="169" t="str">
        <f t="shared" si="281"/>
        <v>Repairing, revamping and modification of existing alarm and protection system from fire and providing rapid extinguishing CA system at 500 MW Unit # 5 &amp; 6 CSTPS</v>
      </c>
      <c r="C1990" s="29">
        <f t="shared" si="281"/>
        <v>0</v>
      </c>
      <c r="D1990" s="69" t="str">
        <f t="shared" si="281"/>
        <v>-</v>
      </c>
      <c r="E1990" s="28">
        <f t="shared" si="281"/>
        <v>7.95</v>
      </c>
      <c r="F1990" s="95">
        <f t="shared" ref="F1990:F2014" si="282">F1320+I1320</f>
        <v>7.0232238000000002</v>
      </c>
      <c r="G1990" s="95">
        <f t="shared" ref="G1990:G2014" si="283">G1320+M1320</f>
        <v>0</v>
      </c>
      <c r="H1990" s="95">
        <f t="shared" si="275"/>
        <v>7.0232238000000002</v>
      </c>
      <c r="I1990" s="94">
        <f>'F4.2'!W647</f>
        <v>0.92677620000000038</v>
      </c>
      <c r="J1990" s="94">
        <f>'F4.2'!AQ647</f>
        <v>0</v>
      </c>
      <c r="K1990" s="95"/>
      <c r="L1990" s="95"/>
      <c r="M1990" s="128">
        <f t="shared" si="276"/>
        <v>0</v>
      </c>
      <c r="N1990" s="95">
        <f t="shared" si="277"/>
        <v>7.9500000000000011</v>
      </c>
    </row>
    <row r="1991" spans="1:14" ht="63" hidden="1" outlineLevel="1" x14ac:dyDescent="0.25">
      <c r="A1991" s="29">
        <f t="shared" ref="A1991:E1991" si="284">A1321</f>
        <v>10</v>
      </c>
      <c r="B1991" s="226" t="str">
        <f t="shared" si="284"/>
        <v>NON-Detailed Project Report for the Work of Upgradation/Renovation of Crusher House of CHPB of Unit-5, 6&amp;7 at CSTPS Chandrapur (benefit U-8,9 by short conveyor coal stacking in catering emergency)</v>
      </c>
      <c r="C1991" s="29">
        <f t="shared" si="284"/>
        <v>0</v>
      </c>
      <c r="D1991" s="69" t="str">
        <f t="shared" si="284"/>
        <v>-</v>
      </c>
      <c r="E1991" s="28">
        <f t="shared" si="284"/>
        <v>4.7</v>
      </c>
      <c r="F1991" s="95">
        <f t="shared" si="282"/>
        <v>1.8274607199999999</v>
      </c>
      <c r="G1991" s="95">
        <f t="shared" si="283"/>
        <v>1.8274607199999999</v>
      </c>
      <c r="H1991" s="95">
        <f t="shared" si="275"/>
        <v>0</v>
      </c>
      <c r="I1991" s="94">
        <f>'F4.2'!W648</f>
        <v>0</v>
      </c>
      <c r="J1991" s="94">
        <f>'F4.2'!AQ648</f>
        <v>0</v>
      </c>
      <c r="K1991" s="95"/>
      <c r="L1991" s="95"/>
      <c r="M1991" s="128">
        <f t="shared" si="276"/>
        <v>0</v>
      </c>
      <c r="N1991" s="95">
        <f t="shared" si="277"/>
        <v>0</v>
      </c>
    </row>
    <row r="1992" spans="1:14" ht="47.25" hidden="1" outlineLevel="1" x14ac:dyDescent="0.25">
      <c r="A1992" s="29">
        <f t="shared" ref="A1992:E1992" si="285">A1322</f>
        <v>11</v>
      </c>
      <c r="B1992" s="169" t="str">
        <f t="shared" si="285"/>
        <v>Work of Up-gradation/Renovation of Bunkering Conveyor system with allied works in CHPA of Unit-3&amp;4 at CSTPS Chandrapur</v>
      </c>
      <c r="C1992" s="29">
        <f t="shared" si="285"/>
        <v>0</v>
      </c>
      <c r="D1992" s="69" t="str">
        <f t="shared" si="285"/>
        <v>-</v>
      </c>
      <c r="E1992" s="28">
        <f t="shared" si="285"/>
        <v>4.6024180000000001</v>
      </c>
      <c r="F1992" s="95">
        <f t="shared" si="282"/>
        <v>4.6024180000000001</v>
      </c>
      <c r="G1992" s="95">
        <f t="shared" si="283"/>
        <v>4.6024180000000001</v>
      </c>
      <c r="H1992" s="95">
        <f t="shared" si="275"/>
        <v>0</v>
      </c>
      <c r="I1992" s="94">
        <f>'F4.2'!W649</f>
        <v>0</v>
      </c>
      <c r="J1992" s="94">
        <f>'F4.2'!AQ649</f>
        <v>0</v>
      </c>
      <c r="K1992" s="95"/>
      <c r="L1992" s="95"/>
      <c r="M1992" s="128">
        <f t="shared" si="276"/>
        <v>0</v>
      </c>
      <c r="N1992" s="95">
        <f t="shared" si="277"/>
        <v>0</v>
      </c>
    </row>
    <row r="1993" spans="1:14" ht="47.25" hidden="1" outlineLevel="1" x14ac:dyDescent="0.25">
      <c r="A1993" s="29">
        <f t="shared" ref="A1993:E1993" si="286">A1323</f>
        <v>12</v>
      </c>
      <c r="B1993" s="169" t="str">
        <f t="shared" si="286"/>
        <v>Non-Detailed Project Report for the up-gradation of existing belt type gravimetric coal feeders to gravimetric rotary weigh coal feeders of unit- 7, at CSTPS, Chandrapur</v>
      </c>
      <c r="C1993" s="29">
        <f t="shared" si="286"/>
        <v>0</v>
      </c>
      <c r="D1993" s="69" t="str">
        <f t="shared" si="286"/>
        <v>-</v>
      </c>
      <c r="E1993" s="28">
        <f t="shared" si="286"/>
        <v>7.2510000000000003</v>
      </c>
      <c r="F1993" s="95">
        <f t="shared" si="282"/>
        <v>7.2509395000000003</v>
      </c>
      <c r="G1993" s="95">
        <f t="shared" si="283"/>
        <v>7.2509395000000003</v>
      </c>
      <c r="H1993" s="95">
        <f t="shared" si="275"/>
        <v>0</v>
      </c>
      <c r="I1993" s="94">
        <f>'F4.2'!W650</f>
        <v>0</v>
      </c>
      <c r="J1993" s="94">
        <f>'F4.2'!AQ650</f>
        <v>0</v>
      </c>
      <c r="K1993" s="95"/>
      <c r="L1993" s="95"/>
      <c r="M1993" s="128">
        <f t="shared" si="276"/>
        <v>0</v>
      </c>
      <c r="N1993" s="95">
        <f t="shared" si="277"/>
        <v>0</v>
      </c>
    </row>
    <row r="1994" spans="1:14" ht="31.5" hidden="1" outlineLevel="1" x14ac:dyDescent="0.25">
      <c r="A1994" s="29">
        <f t="shared" ref="A1994:E1994" si="287">A1324</f>
        <v>14</v>
      </c>
      <c r="B1994" s="169" t="str">
        <f t="shared" si="287"/>
        <v>Non DPR scheme for the procurement of Girth Gear Assembly for BBD-4772 coal mill unit-7</v>
      </c>
      <c r="C1994" s="29">
        <f t="shared" si="287"/>
        <v>0</v>
      </c>
      <c r="D1994" s="69" t="str">
        <f t="shared" si="287"/>
        <v>-</v>
      </c>
      <c r="E1994" s="28">
        <f t="shared" si="287"/>
        <v>5.27</v>
      </c>
      <c r="F1994" s="95">
        <f t="shared" si="282"/>
        <v>2.5837661999999999</v>
      </c>
      <c r="G1994" s="95">
        <f t="shared" si="283"/>
        <v>2.5837663000000002</v>
      </c>
      <c r="H1994" s="95">
        <f t="shared" si="275"/>
        <v>-1.0000000028043132E-7</v>
      </c>
      <c r="I1994" s="94">
        <f>'F4.2'!W651</f>
        <v>2.6862337999999997</v>
      </c>
      <c r="J1994" s="94">
        <f>'F4.2'!AQ651</f>
        <v>2.6862336999999994</v>
      </c>
      <c r="K1994" s="95"/>
      <c r="L1994" s="95"/>
      <c r="M1994" s="128">
        <f t="shared" si="276"/>
        <v>2.6862336999999994</v>
      </c>
      <c r="N1994" s="95">
        <f t="shared" si="277"/>
        <v>0</v>
      </c>
    </row>
    <row r="1995" spans="1:14" ht="63" hidden="1" outlineLevel="1" x14ac:dyDescent="0.25">
      <c r="A1995" s="29">
        <f t="shared" ref="A1995:E1995" si="288">A1325</f>
        <v>15</v>
      </c>
      <c r="B1995" s="169" t="str">
        <f t="shared" si="288"/>
        <v>Non DPR Supply of Sub-Assemblies for KBL -make Auxiliary cooling water pump, Model BHR-70 &amp; BHR 60-30 deg. installed at Auxiliary cooling water system of U- 5 to 7 at ODP-II, CSTPS, Chandrapur.</v>
      </c>
      <c r="C1995" s="29">
        <f t="shared" si="288"/>
        <v>0</v>
      </c>
      <c r="D1995" s="69" t="str">
        <f t="shared" si="288"/>
        <v>-</v>
      </c>
      <c r="E1995" s="28">
        <f t="shared" si="288"/>
        <v>5.61</v>
      </c>
      <c r="F1995" s="95">
        <f t="shared" si="282"/>
        <v>5.5874359760000001</v>
      </c>
      <c r="G1995" s="95">
        <f t="shared" si="283"/>
        <v>0</v>
      </c>
      <c r="H1995" s="95">
        <f t="shared" si="275"/>
        <v>5.5874359760000001</v>
      </c>
      <c r="I1995" s="94">
        <f>'F4.2'!W652</f>
        <v>0</v>
      </c>
      <c r="J1995" s="94">
        <f>'F4.2'!AQ652</f>
        <v>5.5874359760000001</v>
      </c>
      <c r="K1995" s="95"/>
      <c r="L1995" s="95"/>
      <c r="M1995" s="128">
        <f t="shared" si="276"/>
        <v>5.5874359760000001</v>
      </c>
      <c r="N1995" s="95">
        <f t="shared" si="277"/>
        <v>0</v>
      </c>
    </row>
    <row r="1996" spans="1:14" ht="47.25" hidden="1" outlineLevel="1" x14ac:dyDescent="0.25">
      <c r="A1996" s="29">
        <f t="shared" ref="A1996:E1996" si="289">A1326</f>
        <v>16</v>
      </c>
      <c r="B1996" s="169" t="str">
        <f t="shared" si="289"/>
        <v>Procurement of Primary and Secondary Air Pre-heater Baskets for Unit-5, Chandrapur STPS, 500MW through OEM basis from M/s. BHEL</v>
      </c>
      <c r="C1996" s="29">
        <f t="shared" si="289"/>
        <v>0</v>
      </c>
      <c r="D1996" s="69" t="str">
        <f t="shared" si="289"/>
        <v>-</v>
      </c>
      <c r="E1996" s="28">
        <f t="shared" si="289"/>
        <v>9.09</v>
      </c>
      <c r="F1996" s="95">
        <f t="shared" si="282"/>
        <v>8.2282758079999994</v>
      </c>
      <c r="G1996" s="95">
        <f t="shared" si="283"/>
        <v>0</v>
      </c>
      <c r="H1996" s="95">
        <f t="shared" si="275"/>
        <v>8.2282758079999994</v>
      </c>
      <c r="I1996" s="94">
        <f>'F4.2'!W653</f>
        <v>0.8617241920000005</v>
      </c>
      <c r="J1996" s="94">
        <f>'F4.2'!AQ653</f>
        <v>9.09</v>
      </c>
      <c r="K1996" s="95"/>
      <c r="L1996" s="95"/>
      <c r="M1996" s="128">
        <f t="shared" si="276"/>
        <v>9.09</v>
      </c>
      <c r="N1996" s="95">
        <f t="shared" si="277"/>
        <v>0</v>
      </c>
    </row>
    <row r="1997" spans="1:14" ht="47.25" hidden="1" outlineLevel="1" x14ac:dyDescent="0.25">
      <c r="A1997" s="29">
        <f t="shared" ref="A1997:E1997" si="290">A1327</f>
        <v>17</v>
      </c>
      <c r="B1997" s="169" t="str">
        <f t="shared" si="290"/>
        <v>Restoration of Operational efficiency and improvement in useful life of spare HP turbine Module of 500MW Unit-5,6 CSTPS chandrapur by Refurbishement</v>
      </c>
      <c r="C1997" s="29">
        <f t="shared" si="290"/>
        <v>0</v>
      </c>
      <c r="D1997" s="69" t="str">
        <f t="shared" si="290"/>
        <v>-</v>
      </c>
      <c r="E1997" s="28">
        <f t="shared" si="290"/>
        <v>9.9499999999999993</v>
      </c>
      <c r="F1997" s="95">
        <f t="shared" si="282"/>
        <v>0</v>
      </c>
      <c r="G1997" s="95">
        <f t="shared" si="283"/>
        <v>0</v>
      </c>
      <c r="H1997" s="95">
        <f t="shared" si="275"/>
        <v>0</v>
      </c>
      <c r="I1997" s="94">
        <f>'F4.2'!W654</f>
        <v>9.9499999999999993</v>
      </c>
      <c r="J1997" s="94">
        <f>'F4.2'!AQ654</f>
        <v>9.9499999999999993</v>
      </c>
      <c r="K1997" s="95"/>
      <c r="L1997" s="95"/>
      <c r="M1997" s="128">
        <f t="shared" si="276"/>
        <v>9.9499999999999993</v>
      </c>
      <c r="N1997" s="95">
        <f t="shared" si="277"/>
        <v>0</v>
      </c>
    </row>
    <row r="1998" spans="1:14" ht="47.25" hidden="1" outlineLevel="1" x14ac:dyDescent="0.25">
      <c r="A1998" s="29">
        <f t="shared" ref="A1998:E1998" si="291">A1328</f>
        <v>18</v>
      </c>
      <c r="B1998" s="169" t="str">
        <f t="shared" si="291"/>
        <v>Work of Upgradation/Renovation of Crusher House &amp; Track Hopper Unloading System of CHPC of Unit-6&amp;7 CSTPS Chandrapur</v>
      </c>
      <c r="C1998" s="29">
        <f t="shared" si="291"/>
        <v>0</v>
      </c>
      <c r="D1998" s="69" t="str">
        <f t="shared" si="291"/>
        <v>-</v>
      </c>
      <c r="E1998" s="28">
        <f t="shared" si="291"/>
        <v>4.9000000000000004</v>
      </c>
      <c r="F1998" s="95">
        <f t="shared" si="282"/>
        <v>0.48380000000000001</v>
      </c>
      <c r="G1998" s="95">
        <f t="shared" si="283"/>
        <v>0</v>
      </c>
      <c r="H1998" s="95">
        <f t="shared" si="275"/>
        <v>0.48380000000000001</v>
      </c>
      <c r="I1998" s="94">
        <f>'F4.2'!W655</f>
        <v>4.4161999999999999</v>
      </c>
      <c r="J1998" s="94">
        <f>'F4.2'!AQ655</f>
        <v>4.9000000000000004</v>
      </c>
      <c r="K1998" s="95"/>
      <c r="L1998" s="95"/>
      <c r="M1998" s="128">
        <f t="shared" si="276"/>
        <v>4.9000000000000004</v>
      </c>
      <c r="N1998" s="95">
        <f t="shared" si="277"/>
        <v>0</v>
      </c>
    </row>
    <row r="1999" spans="1:14" ht="47.25" hidden="1" outlineLevel="1" x14ac:dyDescent="0.25">
      <c r="A1999" s="29">
        <f t="shared" ref="A1999:E1999" si="292">A1329</f>
        <v>19</v>
      </c>
      <c r="B1999" s="169" t="str">
        <f t="shared" si="292"/>
        <v>Non – DPR: Design, supply, erection, installation, testing and commissioning of boiler goods lift in place of existing old lifts installed at Unit#6,7 500MW CSTPS, Chandrapur </v>
      </c>
      <c r="C1999" s="29">
        <f t="shared" si="292"/>
        <v>0</v>
      </c>
      <c r="D1999" s="69" t="str">
        <f t="shared" si="292"/>
        <v>-</v>
      </c>
      <c r="E1999" s="28">
        <f t="shared" si="292"/>
        <v>3.66</v>
      </c>
      <c r="F1999" s="95">
        <f t="shared" si="282"/>
        <v>2.8573254000000001</v>
      </c>
      <c r="G1999" s="95">
        <f t="shared" si="283"/>
        <v>0</v>
      </c>
      <c r="H1999" s="95">
        <f t="shared" si="275"/>
        <v>2.8573254000000001</v>
      </c>
      <c r="I1999" s="94">
        <f>'F4.2'!W656</f>
        <v>0.80267460000000002</v>
      </c>
      <c r="J1999" s="94">
        <f>'F4.2'!AQ656</f>
        <v>3.66</v>
      </c>
      <c r="K1999" s="95"/>
      <c r="L1999" s="95"/>
      <c r="M1999" s="128">
        <f t="shared" si="276"/>
        <v>3.66</v>
      </c>
      <c r="N1999" s="95">
        <f t="shared" si="277"/>
        <v>0</v>
      </c>
    </row>
    <row r="2000" spans="1:14" ht="31.5" hidden="1" outlineLevel="1" x14ac:dyDescent="0.25">
      <c r="A2000" s="29">
        <f t="shared" ref="A2000:E2000" si="293">A1330</f>
        <v>20</v>
      </c>
      <c r="B2000" s="169" t="str">
        <f t="shared" si="293"/>
        <v>Work of refurbishment of Flender make KMS 850 gear box of XRP-1043 coal mill unit 5&amp;6 at CSTPS, Chandrapur</v>
      </c>
      <c r="C2000" s="29">
        <f t="shared" si="293"/>
        <v>0</v>
      </c>
      <c r="D2000" s="69" t="str">
        <f t="shared" si="293"/>
        <v>-</v>
      </c>
      <c r="E2000" s="28">
        <f t="shared" si="293"/>
        <v>4.37</v>
      </c>
      <c r="F2000" s="95">
        <f t="shared" si="282"/>
        <v>0</v>
      </c>
      <c r="G2000" s="95">
        <f t="shared" si="283"/>
        <v>0</v>
      </c>
      <c r="H2000" s="95">
        <f t="shared" si="275"/>
        <v>0</v>
      </c>
      <c r="I2000" s="94">
        <f>'F4.2'!W657</f>
        <v>4.37</v>
      </c>
      <c r="J2000" s="94">
        <f>'F4.2'!AQ657</f>
        <v>4.37</v>
      </c>
      <c r="K2000" s="95"/>
      <c r="L2000" s="95"/>
      <c r="M2000" s="128">
        <f t="shared" si="276"/>
        <v>4.37</v>
      </c>
      <c r="N2000" s="95">
        <f t="shared" si="277"/>
        <v>0</v>
      </c>
    </row>
    <row r="2001" spans="1:14" ht="78.75" hidden="1" outlineLevel="1" x14ac:dyDescent="0.25">
      <c r="A2001" s="29">
        <f t="shared" ref="A2001:E2001" si="294">A1331</f>
        <v>21</v>
      </c>
      <c r="B2001" s="169" t="str">
        <f t="shared" si="294"/>
        <v>Work of renovation of take up trestle structure of BC-105A2/BC-105B and trestle near TP-104, Modification of MS fixtures for the work of various auxiliary replacement at various sites and other allied works in CHP-B (M2) at CSTPS Chandrapur, as NonDPR Scheme.</v>
      </c>
      <c r="C2001" s="29">
        <f t="shared" si="294"/>
        <v>0</v>
      </c>
      <c r="D2001" s="69" t="str">
        <f t="shared" si="294"/>
        <v>-</v>
      </c>
      <c r="E2001" s="28">
        <f t="shared" si="294"/>
        <v>2.2400000000000002</v>
      </c>
      <c r="F2001" s="95">
        <f t="shared" si="282"/>
        <v>0</v>
      </c>
      <c r="G2001" s="95">
        <f t="shared" si="283"/>
        <v>0</v>
      </c>
      <c r="H2001" s="95">
        <f t="shared" si="275"/>
        <v>0</v>
      </c>
      <c r="I2001" s="94">
        <f>'F4.2'!W658</f>
        <v>0</v>
      </c>
      <c r="J2001" s="94">
        <f>'F4.2'!AQ658</f>
        <v>0</v>
      </c>
      <c r="K2001" s="95"/>
      <c r="L2001" s="95"/>
      <c r="M2001" s="128">
        <f t="shared" si="276"/>
        <v>0</v>
      </c>
      <c r="N2001" s="95">
        <f t="shared" si="277"/>
        <v>0</v>
      </c>
    </row>
    <row r="2002" spans="1:14" ht="31.5" hidden="1" outlineLevel="1" x14ac:dyDescent="0.25">
      <c r="A2002" s="29">
        <f t="shared" ref="A2002:E2002" si="295">A1332</f>
        <v>22</v>
      </c>
      <c r="B2002" s="169" t="str">
        <f t="shared" si="295"/>
        <v>Non DPR scheme for upgradation and life enhancements of BC-1AB_BC-4AB at CHP-A, CSTPS, Chandrapur</v>
      </c>
      <c r="C2002" s="29">
        <f t="shared" si="295"/>
        <v>0</v>
      </c>
      <c r="D2002" s="69" t="str">
        <f t="shared" si="295"/>
        <v>-</v>
      </c>
      <c r="E2002" s="28">
        <f t="shared" si="295"/>
        <v>1.6</v>
      </c>
      <c r="F2002" s="95">
        <f t="shared" si="282"/>
        <v>0</v>
      </c>
      <c r="G2002" s="95">
        <f t="shared" si="283"/>
        <v>0</v>
      </c>
      <c r="H2002" s="95">
        <f t="shared" si="275"/>
        <v>0</v>
      </c>
      <c r="I2002" s="94">
        <f>'F4.2'!W659</f>
        <v>0</v>
      </c>
      <c r="J2002" s="94">
        <f>'F4.2'!AQ659</f>
        <v>0</v>
      </c>
      <c r="K2002" s="95"/>
      <c r="L2002" s="95"/>
      <c r="M2002" s="128">
        <f t="shared" si="276"/>
        <v>0</v>
      </c>
      <c r="N2002" s="95">
        <f t="shared" si="277"/>
        <v>0</v>
      </c>
    </row>
    <row r="2003" spans="1:14" ht="31.5" hidden="1" outlineLevel="1" x14ac:dyDescent="0.25">
      <c r="A2003" s="29">
        <f t="shared" ref="A2003:E2003" si="296">A1333</f>
        <v>23</v>
      </c>
      <c r="B2003" s="169" t="str">
        <f t="shared" si="296"/>
        <v>THE PROCUREMENT AND REPLACEMENT OF AIR PREHEATER BASKETS ASSEMBLIES AT UNIT-6 AT CSTPS, CHANDRAPUR</v>
      </c>
      <c r="C2003" s="29">
        <f t="shared" si="296"/>
        <v>0</v>
      </c>
      <c r="D2003" s="69" t="str">
        <f t="shared" si="296"/>
        <v>-</v>
      </c>
      <c r="E2003" s="28">
        <f t="shared" si="296"/>
        <v>9.01</v>
      </c>
      <c r="F2003" s="95">
        <f t="shared" si="282"/>
        <v>0</v>
      </c>
      <c r="G2003" s="95">
        <f t="shared" si="283"/>
        <v>0</v>
      </c>
      <c r="H2003" s="95">
        <f t="shared" si="275"/>
        <v>0</v>
      </c>
      <c r="I2003" s="94">
        <f>'F4.2'!W660</f>
        <v>9.01</v>
      </c>
      <c r="J2003" s="94">
        <f>'F4.2'!AQ660</f>
        <v>9.01</v>
      </c>
      <c r="K2003" s="95"/>
      <c r="L2003" s="95"/>
      <c r="M2003" s="128">
        <f t="shared" si="276"/>
        <v>9.01</v>
      </c>
      <c r="N2003" s="95">
        <f t="shared" si="277"/>
        <v>0</v>
      </c>
    </row>
    <row r="2004" spans="1:14" ht="47.25" hidden="1" outlineLevel="1" x14ac:dyDescent="0.25">
      <c r="A2004" s="29">
        <f t="shared" ref="A2004:E2004" si="297">A1334</f>
        <v>24</v>
      </c>
      <c r="B2004" s="169" t="str">
        <f t="shared" si="297"/>
        <v>NonDPR: Procurement of cartridge for boiler feed pump of 500MW U#7 and parallel shaft gear box for boiler feed pump of 500MW Unit-5 &amp;6 CSTPS, Chandrapur</v>
      </c>
      <c r="C2004" s="29">
        <f t="shared" si="297"/>
        <v>0</v>
      </c>
      <c r="D2004" s="69" t="str">
        <f t="shared" si="297"/>
        <v>-</v>
      </c>
      <c r="E2004" s="28">
        <f t="shared" si="297"/>
        <v>2.57</v>
      </c>
      <c r="F2004" s="95">
        <f t="shared" si="282"/>
        <v>0</v>
      </c>
      <c r="G2004" s="95">
        <f t="shared" si="283"/>
        <v>0</v>
      </c>
      <c r="H2004" s="95">
        <f>F2004-G2004</f>
        <v>0</v>
      </c>
      <c r="I2004" s="94">
        <f>'F4.2'!W661</f>
        <v>0.55000000000000004</v>
      </c>
      <c r="J2004" s="94">
        <f>'F4.2'!AQ661</f>
        <v>0.55000000000000004</v>
      </c>
      <c r="K2004" s="95"/>
      <c r="L2004" s="95"/>
      <c r="M2004" s="128">
        <f>SUM(J2004:L2004)</f>
        <v>0.55000000000000004</v>
      </c>
      <c r="N2004" s="95">
        <f>H2004+I2004-M2004</f>
        <v>0</v>
      </c>
    </row>
    <row r="2005" spans="1:14" ht="31.5" hidden="1" outlineLevel="1" x14ac:dyDescent="0.25">
      <c r="A2005" s="29">
        <f t="shared" ref="A2005:E2005" si="298">A1335</f>
        <v>25</v>
      </c>
      <c r="B2005" s="169" t="str">
        <f t="shared" si="298"/>
        <v>Replacement of FD &amp; ID Fan IGV Actuators &amp; Electronic Controllers in 500 MW Unit-5 &amp; 6 at CSTPS, Chandrapur</v>
      </c>
      <c r="C2005" s="29">
        <f t="shared" si="298"/>
        <v>0</v>
      </c>
      <c r="D2005" s="69" t="str">
        <f t="shared" si="298"/>
        <v>-</v>
      </c>
      <c r="E2005" s="28">
        <f t="shared" si="298"/>
        <v>4.2</v>
      </c>
      <c r="F2005" s="95">
        <f t="shared" si="282"/>
        <v>0</v>
      </c>
      <c r="G2005" s="95">
        <f t="shared" si="283"/>
        <v>0</v>
      </c>
      <c r="H2005" s="95">
        <f>F2005-G2005</f>
        <v>0</v>
      </c>
      <c r="I2005" s="94">
        <f>'F4.2'!W662</f>
        <v>0</v>
      </c>
      <c r="J2005" s="94">
        <f>'F4.2'!AQ662</f>
        <v>0</v>
      </c>
      <c r="K2005" s="95"/>
      <c r="L2005" s="95"/>
      <c r="M2005" s="128">
        <f>SUM(J2005:L2005)</f>
        <v>0</v>
      </c>
      <c r="N2005" s="95">
        <f>H2005+I2005-M2005</f>
        <v>0</v>
      </c>
    </row>
    <row r="2006" spans="1:14" ht="78.75" hidden="1" outlineLevel="1" x14ac:dyDescent="0.25">
      <c r="A2006" s="29">
        <f t="shared" ref="A2006:E2006" si="299">A1336</f>
        <v>26</v>
      </c>
      <c r="B2006" s="169" t="str">
        <f t="shared" si="299"/>
        <v>Non DPR for Work of Repairing and Strengthening of Coal Mill structure, Replacement of MS grating and painting of structural supports, columns, and platform supports of at various locations Coal Mill, Boiler and ESP of Unit-5, 6 and 7 at CSTPS Chandrapur.</v>
      </c>
      <c r="C2006" s="29">
        <f t="shared" si="299"/>
        <v>0</v>
      </c>
      <c r="D2006" s="69" t="str">
        <f t="shared" si="299"/>
        <v>-</v>
      </c>
      <c r="E2006" s="28">
        <f t="shared" si="299"/>
        <v>2.1</v>
      </c>
      <c r="F2006" s="95">
        <f t="shared" si="282"/>
        <v>0</v>
      </c>
      <c r="G2006" s="95">
        <f t="shared" si="283"/>
        <v>0</v>
      </c>
      <c r="H2006" s="95">
        <f>F2006-G2006</f>
        <v>0</v>
      </c>
      <c r="I2006" s="94">
        <f>'F4.2'!W663</f>
        <v>2.1</v>
      </c>
      <c r="J2006" s="94">
        <f>'F4.2'!AQ663</f>
        <v>2.1</v>
      </c>
      <c r="K2006" s="95"/>
      <c r="L2006" s="95"/>
      <c r="M2006" s="128">
        <f>SUM(J2006:L2006)</f>
        <v>2.1</v>
      </c>
      <c r="N2006" s="95">
        <f>H2006+I2006-M2006</f>
        <v>0</v>
      </c>
    </row>
    <row r="2007" spans="1:14" ht="63" hidden="1" outlineLevel="1" x14ac:dyDescent="0.25">
      <c r="A2007" s="29">
        <f t="shared" ref="A2007:E2007" si="300">A1337</f>
        <v>27</v>
      </c>
      <c r="B2007" s="169" t="str">
        <f t="shared" si="300"/>
        <v>Administrative approval under Non DPR scheme for“The Work of Up-gradation / Renovation and life enhancement of Conveyor system BC-6ABC with allied works in CHP-A of Unit-3&amp;4 at CSTPS Chandrapur”</v>
      </c>
      <c r="C2007" s="29">
        <f t="shared" si="300"/>
        <v>0</v>
      </c>
      <c r="D2007" s="69" t="str">
        <f t="shared" si="300"/>
        <v>-</v>
      </c>
      <c r="E2007" s="28">
        <f t="shared" si="300"/>
        <v>4.55</v>
      </c>
      <c r="F2007" s="95">
        <f t="shared" si="282"/>
        <v>0</v>
      </c>
      <c r="G2007" s="95">
        <f t="shared" si="283"/>
        <v>0</v>
      </c>
      <c r="H2007" s="95">
        <f>F2007-G2007</f>
        <v>0</v>
      </c>
      <c r="I2007" s="94">
        <f>'F4.2'!W664</f>
        <v>0</v>
      </c>
      <c r="J2007" s="94">
        <f>'F4.2'!AQ664</f>
        <v>0</v>
      </c>
      <c r="K2007" s="95"/>
      <c r="L2007" s="95"/>
      <c r="M2007" s="128">
        <f>SUM(J2007:L2007)</f>
        <v>0</v>
      </c>
      <c r="N2007" s="95">
        <f>H2007+I2007-M2007</f>
        <v>0</v>
      </c>
    </row>
    <row r="2008" spans="1:14" ht="63" hidden="1" outlineLevel="1" x14ac:dyDescent="0.25">
      <c r="A2008" s="29">
        <f t="shared" ref="A2008:E2008" si="301">A1338</f>
        <v>28</v>
      </c>
      <c r="B2008" s="169" t="str">
        <f t="shared" si="301"/>
        <v>Supply Erection and commissioning of Institu type SOX, NOX Analyzer along with remote calibration facility and connectivity to CPCB and MPCB as per latest CPCB Guidelines for Unit-3&amp;4, CSTPS.</v>
      </c>
      <c r="C2008" s="29">
        <f t="shared" si="301"/>
        <v>0</v>
      </c>
      <c r="D2008" s="69" t="str">
        <f t="shared" si="301"/>
        <v>-</v>
      </c>
      <c r="E2008" s="28">
        <f t="shared" si="301"/>
        <v>0.97</v>
      </c>
      <c r="F2008" s="95">
        <f t="shared" si="282"/>
        <v>0</v>
      </c>
      <c r="G2008" s="95">
        <f t="shared" si="283"/>
        <v>0</v>
      </c>
      <c r="H2008" s="95">
        <f>F2008-G2008</f>
        <v>0</v>
      </c>
      <c r="I2008" s="94">
        <f>'F4.2'!W665</f>
        <v>0</v>
      </c>
      <c r="J2008" s="94">
        <f>'F4.2'!AQ665</f>
        <v>0</v>
      </c>
      <c r="K2008" s="95"/>
      <c r="L2008" s="95"/>
      <c r="M2008" s="128">
        <f>SUM(J2008:L2008)</f>
        <v>0</v>
      </c>
      <c r="N2008" s="95">
        <f>H2008+I2008-M2008</f>
        <v>0</v>
      </c>
    </row>
    <row r="2009" spans="1:14" ht="63" hidden="1" outlineLevel="1" x14ac:dyDescent="0.25">
      <c r="A2009" s="29">
        <f t="shared" ref="A2009:E2009" si="302">A1339</f>
        <v>29</v>
      </c>
      <c r="B2009" s="169" t="str">
        <f t="shared" si="302"/>
        <v>Work of Renovation &amp; Upgradation of Receipt &amp; Dispatch Yard of Railway Siding of CSTPS by provision of Various Standard Infrastructure facilities at R&amp;D yard in Coal Handling Plant of CSTPS Chandrapur</v>
      </c>
      <c r="C2009" s="29">
        <f t="shared" si="302"/>
        <v>0</v>
      </c>
      <c r="D2009" s="69" t="str">
        <f t="shared" si="302"/>
        <v>-</v>
      </c>
      <c r="E2009" s="28">
        <f t="shared" si="302"/>
        <v>7.89</v>
      </c>
      <c r="F2009" s="95">
        <f t="shared" si="282"/>
        <v>0</v>
      </c>
      <c r="G2009" s="95">
        <f t="shared" si="283"/>
        <v>0</v>
      </c>
      <c r="H2009" s="95">
        <f t="shared" ref="H2009:H2014" si="303">F2009-G2009</f>
        <v>0</v>
      </c>
      <c r="I2009" s="94">
        <f>'F4.2'!W666</f>
        <v>0</v>
      </c>
      <c r="J2009" s="94">
        <f>'F4.2'!AQ666</f>
        <v>0</v>
      </c>
      <c r="K2009" s="95"/>
      <c r="L2009" s="95"/>
      <c r="M2009" s="128">
        <f t="shared" ref="M2009:M2014" si="304">SUM(J2009:L2009)</f>
        <v>0</v>
      </c>
      <c r="N2009" s="95">
        <f t="shared" ref="N2009:N2014" si="305">H2009+I2009-M2009</f>
        <v>0</v>
      </c>
    </row>
    <row r="2010" spans="1:14" ht="63" hidden="1" outlineLevel="1" x14ac:dyDescent="0.25">
      <c r="A2010" s="29">
        <f t="shared" ref="A2010:E2010" si="306">A1340</f>
        <v>30</v>
      </c>
      <c r="B2010" s="169" t="str">
        <f t="shared" si="306"/>
        <v>Supply, Installation and Commissioning of MV VFD panel along with integrated online cell redundancy technology with VFD bypass feature arrangement for conveyors 103 A &amp; B of CHP-B.</v>
      </c>
      <c r="C2010" s="29">
        <f t="shared" si="306"/>
        <v>0</v>
      </c>
      <c r="D2010" s="69" t="str">
        <f t="shared" si="306"/>
        <v>-</v>
      </c>
      <c r="E2010" s="28">
        <f t="shared" si="306"/>
        <v>5.44</v>
      </c>
      <c r="F2010" s="95">
        <f t="shared" si="282"/>
        <v>0</v>
      </c>
      <c r="G2010" s="95">
        <f t="shared" si="283"/>
        <v>0</v>
      </c>
      <c r="H2010" s="95">
        <f t="shared" si="303"/>
        <v>0</v>
      </c>
      <c r="I2010" s="94">
        <f>'F4.2'!W667</f>
        <v>0</v>
      </c>
      <c r="J2010" s="94">
        <f>'F4.2'!AQ667</f>
        <v>0</v>
      </c>
      <c r="K2010" s="95"/>
      <c r="L2010" s="95"/>
      <c r="M2010" s="128">
        <f t="shared" si="304"/>
        <v>0</v>
      </c>
      <c r="N2010" s="95">
        <f t="shared" si="305"/>
        <v>0</v>
      </c>
    </row>
    <row r="2011" spans="1:14" ht="15.75" hidden="1" outlineLevel="1" x14ac:dyDescent="0.25">
      <c r="A2011" s="29">
        <f t="shared" ref="A2011:E2011" si="307">A1341</f>
        <v>31</v>
      </c>
      <c r="B2011" s="169" t="str">
        <f t="shared" si="307"/>
        <v>Replacement of LTSH assemblies in U- 5</v>
      </c>
      <c r="C2011" s="29">
        <f t="shared" si="307"/>
        <v>0</v>
      </c>
      <c r="D2011" s="69" t="str">
        <f t="shared" si="307"/>
        <v>-</v>
      </c>
      <c r="E2011" s="28">
        <f t="shared" si="307"/>
        <v>1.3756576</v>
      </c>
      <c r="F2011" s="95">
        <f t="shared" si="282"/>
        <v>1.3756576</v>
      </c>
      <c r="G2011" s="95">
        <f t="shared" si="283"/>
        <v>1.3756576</v>
      </c>
      <c r="H2011" s="95">
        <f t="shared" si="303"/>
        <v>0</v>
      </c>
      <c r="I2011" s="94">
        <f>'F4.2'!W668</f>
        <v>0</v>
      </c>
      <c r="J2011" s="94">
        <f>'F4.2'!AQ668</f>
        <v>0</v>
      </c>
      <c r="K2011" s="95"/>
      <c r="L2011" s="95"/>
      <c r="M2011" s="128">
        <f t="shared" si="304"/>
        <v>0</v>
      </c>
      <c r="N2011" s="95">
        <f t="shared" si="305"/>
        <v>0</v>
      </c>
    </row>
    <row r="2012" spans="1:14" ht="15.75" hidden="1" outlineLevel="1" x14ac:dyDescent="0.25">
      <c r="A2012" s="29">
        <f t="shared" ref="A2012:E2012" si="308">A1342</f>
        <v>32</v>
      </c>
      <c r="B2012" s="169" t="str">
        <f t="shared" si="308"/>
        <v>Replacement of complete Z-panels in unit- 5</v>
      </c>
      <c r="C2012" s="29">
        <f t="shared" si="308"/>
        <v>0</v>
      </c>
      <c r="D2012" s="69" t="str">
        <f t="shared" si="308"/>
        <v>-</v>
      </c>
      <c r="E2012" s="28">
        <f t="shared" si="308"/>
        <v>0.82545579999999996</v>
      </c>
      <c r="F2012" s="95">
        <f t="shared" si="282"/>
        <v>0.82545579999999996</v>
      </c>
      <c r="G2012" s="95">
        <f t="shared" si="283"/>
        <v>0.82545579999999996</v>
      </c>
      <c r="H2012" s="95">
        <f t="shared" si="303"/>
        <v>0</v>
      </c>
      <c r="I2012" s="94">
        <f>'F4.2'!W669</f>
        <v>0</v>
      </c>
      <c r="J2012" s="94">
        <f>'F4.2'!AQ669</f>
        <v>0</v>
      </c>
      <c r="K2012" s="95"/>
      <c r="L2012" s="95"/>
      <c r="M2012" s="128">
        <f t="shared" si="304"/>
        <v>0</v>
      </c>
      <c r="N2012" s="95">
        <f t="shared" si="305"/>
        <v>0</v>
      </c>
    </row>
    <row r="2013" spans="1:14" ht="31.5" hidden="1" outlineLevel="1" x14ac:dyDescent="0.25">
      <c r="A2013" s="29">
        <f t="shared" ref="A2013:E2013" si="309">A1343</f>
        <v>33</v>
      </c>
      <c r="B2013" s="169" t="str">
        <f t="shared" si="309"/>
        <v>MODIFICATION AND RESTORATION OF APH OUTLET TO ESP INLET DUCTS AT U#3 (210MW)</v>
      </c>
      <c r="C2013" s="29">
        <f t="shared" si="309"/>
        <v>0</v>
      </c>
      <c r="D2013" s="69" t="str">
        <f t="shared" si="309"/>
        <v>-</v>
      </c>
      <c r="E2013" s="28">
        <f t="shared" si="309"/>
        <v>10.3</v>
      </c>
      <c r="F2013" s="95">
        <f t="shared" si="282"/>
        <v>0</v>
      </c>
      <c r="G2013" s="95">
        <f t="shared" si="283"/>
        <v>0</v>
      </c>
      <c r="H2013" s="95">
        <f t="shared" si="303"/>
        <v>0</v>
      </c>
      <c r="I2013" s="94">
        <f>'F4.2'!W670</f>
        <v>7.5</v>
      </c>
      <c r="J2013" s="94">
        <f>'F4.2'!AQ670</f>
        <v>7.5</v>
      </c>
      <c r="K2013" s="95"/>
      <c r="L2013" s="95"/>
      <c r="M2013" s="128">
        <f t="shared" si="304"/>
        <v>7.5</v>
      </c>
      <c r="N2013" s="95">
        <f t="shared" si="305"/>
        <v>0</v>
      </c>
    </row>
    <row r="2014" spans="1:14" ht="63.75" hidden="1" outlineLevel="1" thickBot="1" x14ac:dyDescent="0.3">
      <c r="A2014" s="29">
        <f t="shared" ref="A2014:E2014" si="310">A1344</f>
        <v>34</v>
      </c>
      <c r="B2014" s="169" t="str">
        <f t="shared" si="310"/>
        <v xml:space="preserve">Supply, Installation, Testing, Commissioning for complete solution and comprehensive protection and monitoring package along with retrofit of allied accessories for Generator Transformers for 3 X 500 MW Unit#5,6&amp;7 </v>
      </c>
      <c r="C2014" s="29">
        <f t="shared" si="310"/>
        <v>0</v>
      </c>
      <c r="D2014" s="69" t="str">
        <f t="shared" si="310"/>
        <v>-</v>
      </c>
      <c r="E2014" s="28">
        <f t="shared" si="310"/>
        <v>5.62</v>
      </c>
      <c r="F2014" s="95">
        <f t="shared" si="282"/>
        <v>0</v>
      </c>
      <c r="G2014" s="95">
        <f t="shared" si="283"/>
        <v>0</v>
      </c>
      <c r="H2014" s="95">
        <f t="shared" si="303"/>
        <v>0</v>
      </c>
      <c r="I2014" s="94">
        <f>'F4.2'!W671</f>
        <v>0</v>
      </c>
      <c r="J2014" s="94">
        <f>'F4.2'!AQ671</f>
        <v>0</v>
      </c>
      <c r="K2014" s="95"/>
      <c r="L2014" s="95"/>
      <c r="M2014" s="128">
        <f t="shared" si="304"/>
        <v>0</v>
      </c>
      <c r="N2014" s="95">
        <f t="shared" si="305"/>
        <v>0</v>
      </c>
    </row>
    <row r="2015" spans="1:14" ht="16.5" collapsed="1" thickBot="1" x14ac:dyDescent="0.3">
      <c r="A2015" s="58"/>
      <c r="B2015" s="59" t="str">
        <f>B1345</f>
        <v>Total</v>
      </c>
      <c r="C2015" s="47"/>
      <c r="D2015" s="155"/>
      <c r="E2015" s="60"/>
      <c r="F2015" s="60">
        <f t="shared" ref="F2015:N2015" si="311">SUM(F1350:F2014)</f>
        <v>1137.2438318835525</v>
      </c>
      <c r="G2015" s="60">
        <f t="shared" si="311"/>
        <v>1096.6629357825525</v>
      </c>
      <c r="H2015" s="60">
        <f t="shared" si="311"/>
        <v>40.580896100999993</v>
      </c>
      <c r="I2015" s="60" t="e">
        <f t="shared" si="311"/>
        <v>#REF!</v>
      </c>
      <c r="J2015" s="60">
        <f t="shared" si="311"/>
        <v>728.09785696280323</v>
      </c>
      <c r="K2015" s="60">
        <f t="shared" si="311"/>
        <v>0</v>
      </c>
      <c r="L2015" s="60">
        <f t="shared" si="311"/>
        <v>0</v>
      </c>
      <c r="M2015" s="60">
        <f t="shared" si="311"/>
        <v>728.09785696280323</v>
      </c>
      <c r="N2015" s="60" t="e">
        <f t="shared" si="311"/>
        <v>#REF!</v>
      </c>
    </row>
    <row r="2016" spans="1:14" ht="15.75" x14ac:dyDescent="0.25">
      <c r="A2016" s="29"/>
      <c r="B2016" s="65"/>
      <c r="C2016" s="29"/>
      <c r="D2016" s="68"/>
      <c r="E2016" s="28"/>
      <c r="F2016" s="95"/>
      <c r="G2016" s="95"/>
      <c r="H2016" s="95"/>
      <c r="I2016" s="95"/>
      <c r="J2016" s="95"/>
      <c r="K2016" s="95"/>
      <c r="L2016" s="95"/>
      <c r="M2016" s="128"/>
      <c r="N2016" s="95"/>
    </row>
    <row r="2017" spans="1:16" s="57" customFormat="1" ht="15.75" thickBot="1" x14ac:dyDescent="0.3">
      <c r="A2017" s="55"/>
      <c r="B2017" s="44" t="s">
        <v>428</v>
      </c>
      <c r="C2017" s="46"/>
      <c r="D2017" s="154"/>
      <c r="E2017" s="56"/>
      <c r="F2017" s="56"/>
      <c r="G2017" s="56"/>
      <c r="H2017" s="56"/>
      <c r="I2017" s="56"/>
      <c r="J2017" s="56"/>
      <c r="K2017" s="56"/>
      <c r="L2017" s="56"/>
      <c r="M2017" s="56"/>
      <c r="N2017" s="56"/>
    </row>
    <row r="2018" spans="1:16" hidden="1" outlineLevel="1" x14ac:dyDescent="0.25">
      <c r="A2018" s="23"/>
      <c r="B2018" s="84" t="str">
        <f t="shared" ref="B2018" si="312">B1348</f>
        <v>a) DPR Schemes</v>
      </c>
      <c r="C2018" s="45"/>
      <c r="D2018" s="45"/>
      <c r="E2018" s="56"/>
      <c r="F2018" s="56"/>
      <c r="G2018" s="56"/>
      <c r="H2018" s="56"/>
      <c r="I2018" s="56"/>
      <c r="J2018" s="56"/>
      <c r="K2018" s="56"/>
      <c r="L2018" s="56"/>
      <c r="M2018" s="56"/>
      <c r="N2018" s="56"/>
    </row>
    <row r="2019" spans="1:16" hidden="1" outlineLevel="1" x14ac:dyDescent="0.25">
      <c r="A2019" s="23"/>
      <c r="B2019" s="24" t="str">
        <f t="shared" ref="B2019" si="313">B1349</f>
        <v>(i) In Principally Approved By MERC</v>
      </c>
      <c r="C2019" s="45"/>
      <c r="D2019" s="45"/>
      <c r="E2019" s="56"/>
      <c r="F2019" s="56"/>
      <c r="G2019" s="56"/>
      <c r="H2019" s="56"/>
      <c r="I2019" s="56"/>
      <c r="J2019" s="56"/>
      <c r="K2019" s="56"/>
      <c r="L2019" s="56"/>
      <c r="M2019" s="56"/>
      <c r="N2019" s="56"/>
    </row>
    <row r="2020" spans="1:16" ht="15.75" hidden="1" outlineLevel="1" x14ac:dyDescent="0.25">
      <c r="A2020" s="106">
        <f t="shared" ref="A2020:E2020" si="314">A1350</f>
        <v>1</v>
      </c>
      <c r="B2020" s="107" t="str">
        <f t="shared" si="314"/>
        <v>Boiler &amp; Turbine Improvement</v>
      </c>
      <c r="C2020" s="106" t="str">
        <f t="shared" si="314"/>
        <v>MERC/CAPEX/20102011/01755</v>
      </c>
      <c r="D2020" s="147">
        <f t="shared" si="314"/>
        <v>40507</v>
      </c>
      <c r="E2020" s="27">
        <f t="shared" si="314"/>
        <v>181.82700000000003</v>
      </c>
      <c r="F2020" s="94">
        <f t="shared" ref="F2020:F2083" si="315">F1350+I1350</f>
        <v>0</v>
      </c>
      <c r="G2020" s="94">
        <f t="shared" ref="G2020:G2083" si="316">G1350+M1350</f>
        <v>0</v>
      </c>
      <c r="H2020" s="94">
        <f>F2020-G2020</f>
        <v>0</v>
      </c>
      <c r="I2020" s="94">
        <f>'F4.2'!X7</f>
        <v>0</v>
      </c>
      <c r="J2020" s="94">
        <f>'F4.2'!AR7</f>
        <v>0</v>
      </c>
      <c r="K2020" s="94"/>
      <c r="L2020" s="94"/>
      <c r="M2020" s="94">
        <f>SUM(J2020:L2020)</f>
        <v>0</v>
      </c>
      <c r="N2020" s="94">
        <f>H2020+I2020-M2020</f>
        <v>0</v>
      </c>
      <c r="O2020" s="158">
        <f t="shared" ref="O2020:O2083" si="317">MAX(0,IF(M2020=0,0,IF(G2020+M2020&lt;E2020,M2020,E2020-G2020)))</f>
        <v>0</v>
      </c>
      <c r="P2020" s="159">
        <f t="shared" ref="P2020:P2083" si="318">M2020-O2020</f>
        <v>0</v>
      </c>
    </row>
    <row r="2021" spans="1:16" ht="31.5" hidden="1" outlineLevel="1" x14ac:dyDescent="0.25">
      <c r="A2021" s="99">
        <f t="shared" ref="A2021:E2021" si="319">A1351</f>
        <v>1.1000000000000001</v>
      </c>
      <c r="B2021" s="100" t="str">
        <f t="shared" si="319"/>
        <v>Installation of Sonic soot blowers for unit 5, 6 and  7 - Sonic soot blowers will be installed in LTSH and Eco zones (48 nos)</v>
      </c>
      <c r="C2021" s="99" t="str">
        <f t="shared" si="319"/>
        <v>MERC/CAPEX/20102011/01755</v>
      </c>
      <c r="D2021" s="103">
        <f t="shared" si="319"/>
        <v>40507</v>
      </c>
      <c r="E2021" s="28">
        <f t="shared" si="319"/>
        <v>1.06</v>
      </c>
      <c r="F2021" s="95">
        <f t="shared" si="315"/>
        <v>0.44763439999999999</v>
      </c>
      <c r="G2021" s="95">
        <f t="shared" si="316"/>
        <v>0.44763439999999999</v>
      </c>
      <c r="H2021" s="95">
        <f t="shared" ref="H2021:H2084" si="320">F2021-G2021</f>
        <v>0</v>
      </c>
      <c r="I2021" s="94">
        <f>'F4.2'!X8</f>
        <v>0</v>
      </c>
      <c r="J2021" s="94">
        <f>'F4.2'!AR8</f>
        <v>0</v>
      </c>
      <c r="K2021" s="95"/>
      <c r="L2021" s="95"/>
      <c r="M2021" s="128">
        <f t="shared" ref="M2021:M2084" si="321">SUM(J2021:L2021)</f>
        <v>0</v>
      </c>
      <c r="N2021" s="95">
        <f t="shared" ref="N2021:N2084" si="322">H2021+I2021-M2021</f>
        <v>0</v>
      </c>
      <c r="O2021" s="158">
        <f t="shared" si="317"/>
        <v>0</v>
      </c>
      <c r="P2021" s="159">
        <f t="shared" si="318"/>
        <v>0</v>
      </c>
    </row>
    <row r="2022" spans="1:16" ht="47.25" hidden="1" outlineLevel="1" x14ac:dyDescent="0.25">
      <c r="A2022" s="99">
        <f t="shared" ref="A2022:E2022" si="323">A1352</f>
        <v>1.2</v>
      </c>
      <c r="B2022" s="100" t="str">
        <f t="shared" si="323"/>
        <v>Installation of smart soot blower system for unit 5 and 6 boiler (Smart cannons- 8 nos, sealing and cooling air fans – 8 nos, heat flux sensors- 32 nos, HP pump – 1 no</v>
      </c>
      <c r="C2022" s="99" t="str">
        <f t="shared" si="323"/>
        <v>MERC/CAPEX/20102011/01755</v>
      </c>
      <c r="D2022" s="103">
        <f t="shared" si="323"/>
        <v>40507</v>
      </c>
      <c r="E2022" s="28">
        <f t="shared" si="323"/>
        <v>11.8</v>
      </c>
      <c r="F2022" s="95">
        <f t="shared" si="315"/>
        <v>0</v>
      </c>
      <c r="G2022" s="95">
        <f t="shared" si="316"/>
        <v>0</v>
      </c>
      <c r="H2022" s="95">
        <f t="shared" si="320"/>
        <v>0</v>
      </c>
      <c r="I2022" s="94">
        <f>'F4.2'!X9</f>
        <v>0</v>
      </c>
      <c r="J2022" s="94">
        <f>'F4.2'!AR9</f>
        <v>0</v>
      </c>
      <c r="K2022" s="95"/>
      <c r="L2022" s="95"/>
      <c r="M2022" s="128">
        <f t="shared" si="321"/>
        <v>0</v>
      </c>
      <c r="N2022" s="95">
        <f t="shared" si="322"/>
        <v>0</v>
      </c>
      <c r="O2022" s="158">
        <f t="shared" si="317"/>
        <v>0</v>
      </c>
      <c r="P2022" s="159">
        <f t="shared" si="318"/>
        <v>0</v>
      </c>
    </row>
    <row r="2023" spans="1:16" ht="63" hidden="1" outlineLevel="1" x14ac:dyDescent="0.25">
      <c r="A2023" s="99">
        <f t="shared" ref="A2023:E2023" si="324">A1353</f>
        <v>1.3</v>
      </c>
      <c r="B2023" s="100" t="str">
        <f t="shared" si="324"/>
        <v>Total Replacement of boiler skin and air duct insulation of unit 3 to 7 (Ribbed aluminium cladding – 2000 m2, GI cladding, U bonded rock wool mattresses 100 mm thick )(consists of two schemes)</v>
      </c>
      <c r="C2023" s="99" t="str">
        <f t="shared" si="324"/>
        <v>MERC/CAPEX/20102011/01755</v>
      </c>
      <c r="D2023" s="103">
        <f t="shared" si="324"/>
        <v>40507</v>
      </c>
      <c r="E2023" s="28">
        <f t="shared" si="324"/>
        <v>12.3</v>
      </c>
      <c r="F2023" s="95">
        <f t="shared" si="315"/>
        <v>10.016599048</v>
      </c>
      <c r="G2023" s="95">
        <f t="shared" si="316"/>
        <v>10.016599048000002</v>
      </c>
      <c r="H2023" s="95">
        <f t="shared" si="320"/>
        <v>0</v>
      </c>
      <c r="I2023" s="94">
        <f>'F4.2'!X10</f>
        <v>0</v>
      </c>
      <c r="J2023" s="94">
        <f>'F4.2'!AR10</f>
        <v>0</v>
      </c>
      <c r="K2023" s="95"/>
      <c r="L2023" s="95"/>
      <c r="M2023" s="128">
        <f t="shared" si="321"/>
        <v>0</v>
      </c>
      <c r="N2023" s="95">
        <f t="shared" si="322"/>
        <v>0</v>
      </c>
      <c r="O2023" s="158">
        <f t="shared" si="317"/>
        <v>0</v>
      </c>
      <c r="P2023" s="159">
        <f t="shared" si="318"/>
        <v>0</v>
      </c>
    </row>
    <row r="2024" spans="1:16" ht="78.75" hidden="1" outlineLevel="1" x14ac:dyDescent="0.25">
      <c r="A2024" s="99">
        <f t="shared" ref="A2024:E2024" si="325">A1354</f>
        <v>1.4</v>
      </c>
      <c r="B2024" s="100" t="str">
        <f t="shared" si="325"/>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2024" s="99" t="str">
        <f t="shared" si="325"/>
        <v>MERC/CAPEX/20102011/01755</v>
      </c>
      <c r="D2024" s="103">
        <f t="shared" si="325"/>
        <v>40507</v>
      </c>
      <c r="E2024" s="28">
        <f t="shared" si="325"/>
        <v>7.52</v>
      </c>
      <c r="F2024" s="95">
        <f t="shared" si="315"/>
        <v>3.8601695880000002</v>
      </c>
      <c r="G2024" s="95">
        <f t="shared" si="316"/>
        <v>3.8601695880000002</v>
      </c>
      <c r="H2024" s="95">
        <f t="shared" si="320"/>
        <v>0</v>
      </c>
      <c r="I2024" s="94">
        <f>'F4.2'!X11</f>
        <v>0</v>
      </c>
      <c r="J2024" s="94">
        <f>'F4.2'!AR11</f>
        <v>0</v>
      </c>
      <c r="K2024" s="95"/>
      <c r="L2024" s="95"/>
      <c r="M2024" s="128">
        <f t="shared" si="321"/>
        <v>0</v>
      </c>
      <c r="N2024" s="95">
        <f t="shared" si="322"/>
        <v>0</v>
      </c>
      <c r="O2024" s="158">
        <f t="shared" si="317"/>
        <v>0</v>
      </c>
      <c r="P2024" s="159">
        <f t="shared" si="318"/>
        <v>0</v>
      </c>
    </row>
    <row r="2025" spans="1:16" ht="63" hidden="1" outlineLevel="1" x14ac:dyDescent="0.25">
      <c r="A2025" s="99">
        <f t="shared" ref="A2025:E2025" si="326">A1355</f>
        <v>1.5</v>
      </c>
      <c r="B2025" s="100" t="str">
        <f t="shared" si="326"/>
        <v>Replacement of ECO coils with gas velocity profiles and erosion control devices for Unit 1 to 6 (U7 middle eco- 69 assemblies, U5&amp;6 middle and lower eco- 65 assemblies each)</v>
      </c>
      <c r="C2025" s="99" t="str">
        <f t="shared" si="326"/>
        <v>MERC/CAPEX/20102011/01755</v>
      </c>
      <c r="D2025" s="103">
        <f t="shared" si="326"/>
        <v>40507</v>
      </c>
      <c r="E2025" s="28">
        <f t="shared" si="326"/>
        <v>43.2</v>
      </c>
      <c r="F2025" s="95">
        <f t="shared" si="315"/>
        <v>56.159367274552196</v>
      </c>
      <c r="G2025" s="95">
        <f t="shared" si="316"/>
        <v>56.159367274552196</v>
      </c>
      <c r="H2025" s="95">
        <f t="shared" si="320"/>
        <v>0</v>
      </c>
      <c r="I2025" s="94">
        <f>'F4.2'!X12</f>
        <v>0</v>
      </c>
      <c r="J2025" s="94">
        <f>'F4.2'!AR12</f>
        <v>0</v>
      </c>
      <c r="K2025" s="95"/>
      <c r="L2025" s="95"/>
      <c r="M2025" s="128">
        <f t="shared" si="321"/>
        <v>0</v>
      </c>
      <c r="N2025" s="95">
        <f t="shared" si="322"/>
        <v>0</v>
      </c>
      <c r="O2025" s="158">
        <f t="shared" si="317"/>
        <v>0</v>
      </c>
      <c r="P2025" s="159">
        <f t="shared" si="318"/>
        <v>0</v>
      </c>
    </row>
    <row r="2026" spans="1:16" ht="47.25" hidden="1" outlineLevel="1" x14ac:dyDescent="0.25">
      <c r="A2026" s="99">
        <f t="shared" ref="A2026:E2026" si="327">A1356</f>
        <v>1.6</v>
      </c>
      <c r="B2026" s="100" t="str">
        <f t="shared" si="327"/>
        <v>Replacement of LTSH coils with improved tube materials, gas velocity profiles and erosion control devices for unit 3 to 7 (U5&amp;6 LTSH terminal tubes – 58 assemblies)</v>
      </c>
      <c r="C2026" s="99" t="str">
        <f t="shared" si="327"/>
        <v>MERC/CAPEX/20102011/01755</v>
      </c>
      <c r="D2026" s="103">
        <f t="shared" si="327"/>
        <v>40507</v>
      </c>
      <c r="E2026" s="28">
        <f t="shared" si="327"/>
        <v>23.4</v>
      </c>
      <c r="F2026" s="95">
        <f t="shared" si="315"/>
        <v>12.917271588999998</v>
      </c>
      <c r="G2026" s="95">
        <f t="shared" si="316"/>
        <v>12.917271589</v>
      </c>
      <c r="H2026" s="95">
        <f t="shared" si="320"/>
        <v>0</v>
      </c>
      <c r="I2026" s="94">
        <f>'F4.2'!X13</f>
        <v>0</v>
      </c>
      <c r="J2026" s="94">
        <f>'F4.2'!AR13</f>
        <v>0</v>
      </c>
      <c r="K2026" s="95"/>
      <c r="L2026" s="95"/>
      <c r="M2026" s="128">
        <f t="shared" si="321"/>
        <v>0</v>
      </c>
      <c r="N2026" s="95">
        <f t="shared" si="322"/>
        <v>0</v>
      </c>
      <c r="O2026" s="158">
        <f t="shared" si="317"/>
        <v>0</v>
      </c>
      <c r="P2026" s="159">
        <f t="shared" si="318"/>
        <v>0</v>
      </c>
    </row>
    <row r="2027" spans="1:16" ht="31.5" hidden="1" outlineLevel="1" x14ac:dyDescent="0.25">
      <c r="A2027" s="99">
        <f t="shared" ref="A2027:E2027" si="328">A1357</f>
        <v>1.7</v>
      </c>
      <c r="B2027" s="100" t="str">
        <f t="shared" si="328"/>
        <v>Replacement of RH platens for Unit 5 &amp; 6 (unit 5- 46 coils, unit 6- 28 coils)</v>
      </c>
      <c r="C2027" s="99" t="str">
        <f t="shared" si="328"/>
        <v>MERC/CAPEX/20102011/01755</v>
      </c>
      <c r="D2027" s="103">
        <f t="shared" si="328"/>
        <v>40507</v>
      </c>
      <c r="E2027" s="28">
        <f t="shared" si="328"/>
        <v>27.6</v>
      </c>
      <c r="F2027" s="95">
        <f t="shared" si="315"/>
        <v>11.3681175</v>
      </c>
      <c r="G2027" s="95">
        <f t="shared" si="316"/>
        <v>11.3681175</v>
      </c>
      <c r="H2027" s="95">
        <f t="shared" si="320"/>
        <v>0</v>
      </c>
      <c r="I2027" s="94">
        <f>'F4.2'!X14</f>
        <v>0</v>
      </c>
      <c r="J2027" s="94">
        <f>'F4.2'!AR14</f>
        <v>0</v>
      </c>
      <c r="K2027" s="95"/>
      <c r="L2027" s="95"/>
      <c r="M2027" s="128">
        <f t="shared" si="321"/>
        <v>0</v>
      </c>
      <c r="N2027" s="95">
        <f t="shared" si="322"/>
        <v>0</v>
      </c>
      <c r="O2027" s="158">
        <f t="shared" si="317"/>
        <v>0</v>
      </c>
      <c r="P2027" s="159">
        <f t="shared" si="318"/>
        <v>0</v>
      </c>
    </row>
    <row r="2028" spans="1:16" ht="47.25" hidden="1" outlineLevel="1" x14ac:dyDescent="0.25">
      <c r="A2028" s="99">
        <f t="shared" ref="A2028:E2028" si="329">A1358</f>
        <v>1.8</v>
      </c>
      <c r="B2028" s="100" t="str">
        <f t="shared" si="329"/>
        <v>Gas proportioning dampers, flue gas, primary and secondary air dampers should be retrofitted with cold hardened material (SAH dampers- 4 nos)</v>
      </c>
      <c r="C2028" s="99" t="str">
        <f t="shared" si="329"/>
        <v>MERC/CAPEX/20102011/01755</v>
      </c>
      <c r="D2028" s="103">
        <f t="shared" si="329"/>
        <v>40507</v>
      </c>
      <c r="E2028" s="28">
        <f t="shared" si="329"/>
        <v>1.43</v>
      </c>
      <c r="F2028" s="95">
        <f t="shared" si="315"/>
        <v>1.8769309999999999</v>
      </c>
      <c r="G2028" s="95">
        <f t="shared" si="316"/>
        <v>1.8769309999999999</v>
      </c>
      <c r="H2028" s="95">
        <f t="shared" si="320"/>
        <v>0</v>
      </c>
      <c r="I2028" s="94">
        <f>'F4.2'!X15</f>
        <v>0</v>
      </c>
      <c r="J2028" s="94">
        <f>'F4.2'!AR15</f>
        <v>0</v>
      </c>
      <c r="K2028" s="95"/>
      <c r="L2028" s="95"/>
      <c r="M2028" s="128">
        <f t="shared" si="321"/>
        <v>0</v>
      </c>
      <c r="N2028" s="95">
        <f t="shared" si="322"/>
        <v>0</v>
      </c>
      <c r="O2028" s="158">
        <f t="shared" si="317"/>
        <v>0</v>
      </c>
      <c r="P2028" s="159">
        <f t="shared" si="318"/>
        <v>0</v>
      </c>
    </row>
    <row r="2029" spans="1:16" ht="94.5" hidden="1" outlineLevel="1" x14ac:dyDescent="0.25">
      <c r="A2029" s="252">
        <f t="shared" ref="A2029:E2029" si="330">A1359</f>
        <v>1.9</v>
      </c>
      <c r="B2029" s="253" t="str">
        <f t="shared" si="330"/>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2029" s="99" t="str">
        <f t="shared" si="330"/>
        <v>MERC/CAPEX/20102011/01755</v>
      </c>
      <c r="D2029" s="103">
        <f t="shared" si="330"/>
        <v>40507</v>
      </c>
      <c r="E2029" s="28">
        <f t="shared" si="330"/>
        <v>3.5</v>
      </c>
      <c r="F2029" s="95">
        <f t="shared" si="315"/>
        <v>4.2488259999999993</v>
      </c>
      <c r="G2029" s="95">
        <f t="shared" si="316"/>
        <v>4.2488259999999993</v>
      </c>
      <c r="H2029" s="95">
        <f t="shared" si="320"/>
        <v>0</v>
      </c>
      <c r="I2029" s="94">
        <f>'F4.2'!X16</f>
        <v>0</v>
      </c>
      <c r="J2029" s="94">
        <f>'F4.2'!AR16</f>
        <v>0</v>
      </c>
      <c r="K2029" s="95"/>
      <c r="L2029" s="95"/>
      <c r="M2029" s="128">
        <f t="shared" si="321"/>
        <v>0</v>
      </c>
      <c r="N2029" s="95">
        <f t="shared" si="322"/>
        <v>0</v>
      </c>
      <c r="O2029" s="158">
        <f t="shared" si="317"/>
        <v>0</v>
      </c>
      <c r="P2029" s="159">
        <f t="shared" si="318"/>
        <v>0</v>
      </c>
    </row>
    <row r="2030" spans="1:16" ht="63" hidden="1" outlineLevel="1" x14ac:dyDescent="0.25">
      <c r="A2030" s="99" t="str">
        <f t="shared" ref="A2030:E2030" si="331">A1360</f>
        <v>1.10</v>
      </c>
      <c r="B2030" s="100" t="str">
        <f t="shared" si="331"/>
        <v>Reducing the pressure drop across APH in Unit 5, 6 and 7 (CFD analysis and design modification in APH inlet duct, Manufacture and supply and erection of carbide overlay divertet plates – 600 m2</v>
      </c>
      <c r="C2030" s="99" t="str">
        <f t="shared" si="331"/>
        <v>MERC/CAPEX/20102011/01755</v>
      </c>
      <c r="D2030" s="103">
        <f t="shared" si="331"/>
        <v>40507</v>
      </c>
      <c r="E2030" s="28">
        <f t="shared" si="331"/>
        <v>2</v>
      </c>
      <c r="F2030" s="95">
        <f t="shared" si="315"/>
        <v>2.0468280000000001</v>
      </c>
      <c r="G2030" s="95">
        <f t="shared" si="316"/>
        <v>2.0468280000000001</v>
      </c>
      <c r="H2030" s="95">
        <f t="shared" si="320"/>
        <v>0</v>
      </c>
      <c r="I2030" s="94">
        <f>'F4.2'!X17</f>
        <v>0</v>
      </c>
      <c r="J2030" s="94">
        <f>'F4.2'!AR17</f>
        <v>0</v>
      </c>
      <c r="K2030" s="95"/>
      <c r="L2030" s="95"/>
      <c r="M2030" s="128">
        <f t="shared" si="321"/>
        <v>0</v>
      </c>
      <c r="N2030" s="95">
        <f t="shared" si="322"/>
        <v>0</v>
      </c>
      <c r="O2030" s="158">
        <f t="shared" si="317"/>
        <v>0</v>
      </c>
      <c r="P2030" s="159">
        <f t="shared" si="318"/>
        <v>0</v>
      </c>
    </row>
    <row r="2031" spans="1:16" ht="15.75" hidden="1" outlineLevel="1" x14ac:dyDescent="0.25">
      <c r="A2031" s="99">
        <f t="shared" ref="A2031:E2031" si="332">A1361</f>
        <v>1.1100000000000001</v>
      </c>
      <c r="B2031" s="100" t="str">
        <f t="shared" si="332"/>
        <v>Reducing the pressure drop across ESP</v>
      </c>
      <c r="C2031" s="99" t="str">
        <f t="shared" si="332"/>
        <v>MERC/CAPEX/20102011/01755</v>
      </c>
      <c r="D2031" s="103">
        <f t="shared" si="332"/>
        <v>40507</v>
      </c>
      <c r="E2031" s="28">
        <f t="shared" si="332"/>
        <v>0</v>
      </c>
      <c r="F2031" s="95">
        <f t="shared" si="315"/>
        <v>0</v>
      </c>
      <c r="G2031" s="95">
        <f t="shared" si="316"/>
        <v>0</v>
      </c>
      <c r="H2031" s="95">
        <f t="shared" si="320"/>
        <v>0</v>
      </c>
      <c r="I2031" s="94">
        <f>'F4.2'!X18</f>
        <v>0</v>
      </c>
      <c r="J2031" s="94">
        <f>'F4.2'!AR18</f>
        <v>0</v>
      </c>
      <c r="K2031" s="95"/>
      <c r="L2031" s="95"/>
      <c r="M2031" s="128">
        <f t="shared" si="321"/>
        <v>0</v>
      </c>
      <c r="N2031" s="95">
        <f t="shared" si="322"/>
        <v>0</v>
      </c>
      <c r="O2031" s="158">
        <f t="shared" si="317"/>
        <v>0</v>
      </c>
      <c r="P2031" s="159">
        <f t="shared" si="318"/>
        <v>0</v>
      </c>
    </row>
    <row r="2032" spans="1:16" ht="31.5" hidden="1" outlineLevel="1" x14ac:dyDescent="0.25">
      <c r="A2032" s="99">
        <f t="shared" ref="A2032:E2032" si="333">A1362</f>
        <v>1.1200000000000001</v>
      </c>
      <c r="B2032" s="100" t="str">
        <f t="shared" si="333"/>
        <v>Replacement  of CT fan blades from GRP to FRP and resizing the motor to 75 kw</v>
      </c>
      <c r="C2032" s="99" t="str">
        <f t="shared" si="333"/>
        <v>MERC/CAPEX/20102011/01755</v>
      </c>
      <c r="D2032" s="103">
        <f t="shared" si="333"/>
        <v>40507</v>
      </c>
      <c r="E2032" s="28">
        <f t="shared" si="333"/>
        <v>2.9129999999999998</v>
      </c>
      <c r="F2032" s="95">
        <f t="shared" si="315"/>
        <v>1.6187437680000003</v>
      </c>
      <c r="G2032" s="95">
        <f t="shared" si="316"/>
        <v>1.6187437679999999</v>
      </c>
      <c r="H2032" s="95">
        <f t="shared" si="320"/>
        <v>0</v>
      </c>
      <c r="I2032" s="94">
        <f>'F4.2'!X19</f>
        <v>0</v>
      </c>
      <c r="J2032" s="94">
        <f>'F4.2'!AR19</f>
        <v>0</v>
      </c>
      <c r="K2032" s="95"/>
      <c r="L2032" s="95"/>
      <c r="M2032" s="128">
        <f t="shared" si="321"/>
        <v>0</v>
      </c>
      <c r="N2032" s="95">
        <f t="shared" si="322"/>
        <v>0</v>
      </c>
      <c r="O2032" s="158">
        <f t="shared" si="317"/>
        <v>0</v>
      </c>
      <c r="P2032" s="159">
        <f t="shared" si="318"/>
        <v>0</v>
      </c>
    </row>
    <row r="2033" spans="1:16" ht="31.5" hidden="1" outlineLevel="1" x14ac:dyDescent="0.25">
      <c r="A2033" s="99">
        <f t="shared" ref="A2033:E2033" si="334">A1363</f>
        <v>1.1299999999999999</v>
      </c>
      <c r="B2033" s="100" t="str">
        <f t="shared" si="334"/>
        <v>Improving the BFP efficiency by overhauling of pump and motors for unit 3 &amp;4</v>
      </c>
      <c r="C2033" s="99" t="str">
        <f t="shared" si="334"/>
        <v>MERC/CAPEX/20102011/01755</v>
      </c>
      <c r="D2033" s="103">
        <f t="shared" si="334"/>
        <v>40507</v>
      </c>
      <c r="E2033" s="28">
        <f t="shared" si="334"/>
        <v>15</v>
      </c>
      <c r="F2033" s="95">
        <f t="shared" si="315"/>
        <v>14.851620102999998</v>
      </c>
      <c r="G2033" s="95">
        <f t="shared" si="316"/>
        <v>14.851620102999998</v>
      </c>
      <c r="H2033" s="95">
        <f t="shared" si="320"/>
        <v>0</v>
      </c>
      <c r="I2033" s="94">
        <f>'F4.2'!X20</f>
        <v>0</v>
      </c>
      <c r="J2033" s="94">
        <f>'F4.2'!AR20</f>
        <v>0</v>
      </c>
      <c r="K2033" s="95"/>
      <c r="L2033" s="95"/>
      <c r="M2033" s="128">
        <f t="shared" si="321"/>
        <v>0</v>
      </c>
      <c r="N2033" s="95">
        <f t="shared" si="322"/>
        <v>0</v>
      </c>
      <c r="O2033" s="158">
        <f t="shared" si="317"/>
        <v>0</v>
      </c>
      <c r="P2033" s="159">
        <f t="shared" si="318"/>
        <v>0</v>
      </c>
    </row>
    <row r="2034" spans="1:16" ht="31.5" hidden="1" outlineLevel="1" x14ac:dyDescent="0.25">
      <c r="A2034" s="99">
        <f t="shared" ref="A2034:E2034" si="335">A1364</f>
        <v>1.1399999999999999</v>
      </c>
      <c r="B2034" s="100" t="str">
        <f t="shared" si="335"/>
        <v>During the next capital overhaul, restoration of the steam paths through steam path audits for unit 1 to 7</v>
      </c>
      <c r="C2034" s="99" t="str">
        <f t="shared" si="335"/>
        <v>MERC/CAPEX/20102011/01755</v>
      </c>
      <c r="D2034" s="103">
        <f t="shared" si="335"/>
        <v>40507</v>
      </c>
      <c r="E2034" s="28">
        <f t="shared" si="335"/>
        <v>4.6040000000000001</v>
      </c>
      <c r="F2034" s="95">
        <f t="shared" si="315"/>
        <v>8.9775599999999997E-2</v>
      </c>
      <c r="G2034" s="95">
        <f t="shared" si="316"/>
        <v>8.9775599999999997E-2</v>
      </c>
      <c r="H2034" s="95">
        <f t="shared" si="320"/>
        <v>0</v>
      </c>
      <c r="I2034" s="94">
        <f>'F4.2'!X21</f>
        <v>0</v>
      </c>
      <c r="J2034" s="94">
        <f>'F4.2'!AR21</f>
        <v>0</v>
      </c>
      <c r="K2034" s="95"/>
      <c r="L2034" s="95"/>
      <c r="M2034" s="128">
        <f t="shared" si="321"/>
        <v>0</v>
      </c>
      <c r="N2034" s="95">
        <f t="shared" si="322"/>
        <v>0</v>
      </c>
      <c r="O2034" s="158">
        <f t="shared" si="317"/>
        <v>0</v>
      </c>
      <c r="P2034" s="159">
        <f t="shared" si="318"/>
        <v>0</v>
      </c>
    </row>
    <row r="2035" spans="1:16" ht="31.5" hidden="1" outlineLevel="1" x14ac:dyDescent="0.25">
      <c r="A2035" s="99">
        <f t="shared" ref="A2035:E2035" si="336">A1365</f>
        <v>1.1499999999999999</v>
      </c>
      <c r="B2035" s="100" t="str">
        <f t="shared" si="336"/>
        <v>Continuous monitoring system for CO in the furnace and flue gas ducting zone for Unit 3 to 7</v>
      </c>
      <c r="C2035" s="99" t="str">
        <f t="shared" si="336"/>
        <v>MERC/CAPEX/20102011/01755</v>
      </c>
      <c r="D2035" s="103">
        <f t="shared" si="336"/>
        <v>40507</v>
      </c>
      <c r="E2035" s="28">
        <f t="shared" si="336"/>
        <v>10.5</v>
      </c>
      <c r="F2035" s="95">
        <f t="shared" si="315"/>
        <v>0</v>
      </c>
      <c r="G2035" s="95">
        <f t="shared" si="316"/>
        <v>0</v>
      </c>
      <c r="H2035" s="95">
        <f t="shared" si="320"/>
        <v>0</v>
      </c>
      <c r="I2035" s="94">
        <f>'F4.2'!X22</f>
        <v>0</v>
      </c>
      <c r="J2035" s="94">
        <f>'F4.2'!AR22</f>
        <v>0</v>
      </c>
      <c r="K2035" s="95"/>
      <c r="L2035" s="95"/>
      <c r="M2035" s="128">
        <f t="shared" si="321"/>
        <v>0</v>
      </c>
      <c r="N2035" s="95">
        <f t="shared" si="322"/>
        <v>0</v>
      </c>
      <c r="O2035" s="158">
        <f t="shared" si="317"/>
        <v>0</v>
      </c>
      <c r="P2035" s="159">
        <f t="shared" si="318"/>
        <v>0</v>
      </c>
    </row>
    <row r="2036" spans="1:16" ht="31.5" hidden="1" outlineLevel="1" x14ac:dyDescent="0.25">
      <c r="A2036" s="99">
        <f t="shared" ref="A2036:E2036" si="337">A1366</f>
        <v>1.1599999999999999</v>
      </c>
      <c r="B2036" s="100" t="str">
        <f t="shared" si="337"/>
        <v>Oxygen measurement must be introduced at APH inlet and after ID fan outlet  for unit 1 to 7</v>
      </c>
      <c r="C2036" s="99" t="str">
        <f t="shared" si="337"/>
        <v>MERC/CAPEX/20102011/01755</v>
      </c>
      <c r="D2036" s="103">
        <f t="shared" si="337"/>
        <v>40507</v>
      </c>
      <c r="E2036" s="28">
        <f t="shared" si="337"/>
        <v>4.91</v>
      </c>
      <c r="F2036" s="95">
        <f t="shared" si="315"/>
        <v>3.543640452</v>
      </c>
      <c r="G2036" s="95">
        <f t="shared" si="316"/>
        <v>3.543640452</v>
      </c>
      <c r="H2036" s="95">
        <f t="shared" si="320"/>
        <v>0</v>
      </c>
      <c r="I2036" s="94">
        <f>'F4.2'!X23</f>
        <v>0</v>
      </c>
      <c r="J2036" s="94">
        <f>'F4.2'!AR23</f>
        <v>0</v>
      </c>
      <c r="K2036" s="95"/>
      <c r="L2036" s="95"/>
      <c r="M2036" s="128">
        <f t="shared" si="321"/>
        <v>0</v>
      </c>
      <c r="N2036" s="95">
        <f t="shared" si="322"/>
        <v>0</v>
      </c>
      <c r="O2036" s="158">
        <f t="shared" si="317"/>
        <v>0</v>
      </c>
      <c r="P2036" s="159">
        <f t="shared" si="318"/>
        <v>0</v>
      </c>
    </row>
    <row r="2037" spans="1:16" ht="15.75" hidden="1" outlineLevel="1" x14ac:dyDescent="0.25">
      <c r="A2037" s="99">
        <f t="shared" ref="A2037:E2037" si="338">A1367</f>
        <v>0</v>
      </c>
      <c r="B2037" s="100" t="str">
        <f t="shared" si="338"/>
        <v>IDC</v>
      </c>
      <c r="C2037" s="99" t="str">
        <f t="shared" si="338"/>
        <v>MERC/CAPEX/20102011/01755</v>
      </c>
      <c r="D2037" s="103">
        <f t="shared" si="338"/>
        <v>40507</v>
      </c>
      <c r="E2037" s="28">
        <f t="shared" si="338"/>
        <v>10.09</v>
      </c>
      <c r="F2037" s="95">
        <f t="shared" si="315"/>
        <v>0</v>
      </c>
      <c r="G2037" s="95">
        <f t="shared" si="316"/>
        <v>0</v>
      </c>
      <c r="H2037" s="95">
        <f t="shared" si="320"/>
        <v>0</v>
      </c>
      <c r="I2037" s="94">
        <f>'F4.2'!X24</f>
        <v>0</v>
      </c>
      <c r="J2037" s="94">
        <f>'F4.2'!AR24</f>
        <v>0</v>
      </c>
      <c r="K2037" s="95"/>
      <c r="L2037" s="95"/>
      <c r="M2037" s="128">
        <f t="shared" si="321"/>
        <v>0</v>
      </c>
      <c r="N2037" s="95">
        <f t="shared" si="322"/>
        <v>0</v>
      </c>
      <c r="O2037" s="158">
        <f t="shared" si="317"/>
        <v>0</v>
      </c>
      <c r="P2037" s="159">
        <f t="shared" si="318"/>
        <v>0</v>
      </c>
    </row>
    <row r="2038" spans="1:16" ht="15.75" hidden="1" outlineLevel="1" x14ac:dyDescent="0.25">
      <c r="A2038" s="106">
        <f t="shared" ref="A2038:E2038" si="339">A1368</f>
        <v>2</v>
      </c>
      <c r="B2038" s="107" t="str">
        <f t="shared" si="339"/>
        <v>Input source Measurement</v>
      </c>
      <c r="C2038" s="25" t="str">
        <f t="shared" si="339"/>
        <v>MERC/CAPEX/20112012/00925</v>
      </c>
      <c r="D2038" s="139">
        <f t="shared" si="339"/>
        <v>40730</v>
      </c>
      <c r="E2038" s="27">
        <f t="shared" si="339"/>
        <v>20.990099999999998</v>
      </c>
      <c r="F2038" s="94">
        <f t="shared" si="315"/>
        <v>0</v>
      </c>
      <c r="G2038" s="94">
        <f t="shared" si="316"/>
        <v>0</v>
      </c>
      <c r="H2038" s="94">
        <f t="shared" si="320"/>
        <v>0</v>
      </c>
      <c r="I2038" s="94">
        <f>'F4.2'!X25</f>
        <v>0</v>
      </c>
      <c r="J2038" s="94">
        <f>'F4.2'!AR25</f>
        <v>0</v>
      </c>
      <c r="K2038" s="94"/>
      <c r="L2038" s="94"/>
      <c r="M2038" s="94">
        <f t="shared" si="321"/>
        <v>0</v>
      </c>
      <c r="N2038" s="94">
        <f t="shared" si="322"/>
        <v>0</v>
      </c>
      <c r="O2038" s="158">
        <f t="shared" si="317"/>
        <v>0</v>
      </c>
      <c r="P2038" s="159">
        <f t="shared" si="318"/>
        <v>0</v>
      </c>
    </row>
    <row r="2039" spans="1:16" ht="47.25" hidden="1" outlineLevel="1" x14ac:dyDescent="0.25">
      <c r="A2039" s="99">
        <f t="shared" ref="A2039:E2039" si="340">A1369</f>
        <v>2.1</v>
      </c>
      <c r="B2039" s="100" t="str">
        <f t="shared" si="340"/>
        <v>Installation of Guided wave radar type level indicators for all fuel oil tanks of unit-1 to 7 DTFA 15 tanks and MTFA 15 tanks (total 30 tanks)</v>
      </c>
      <c r="C2039" s="99" t="str">
        <f t="shared" si="340"/>
        <v>MERC/CAPEX/20112012/00925</v>
      </c>
      <c r="D2039" s="103">
        <f t="shared" si="340"/>
        <v>40730</v>
      </c>
      <c r="E2039" s="28">
        <f t="shared" si="340"/>
        <v>1.0398000000000001</v>
      </c>
      <c r="F2039" s="95">
        <f t="shared" si="315"/>
        <v>0.70700000000000007</v>
      </c>
      <c r="G2039" s="95">
        <f t="shared" si="316"/>
        <v>0.70700000000000007</v>
      </c>
      <c r="H2039" s="95">
        <f t="shared" si="320"/>
        <v>0</v>
      </c>
      <c r="I2039" s="94">
        <f>'F4.2'!X26</f>
        <v>0</v>
      </c>
      <c r="J2039" s="94">
        <f>'F4.2'!AR26</f>
        <v>0</v>
      </c>
      <c r="K2039" s="95"/>
      <c r="L2039" s="95"/>
      <c r="M2039" s="128">
        <f t="shared" si="321"/>
        <v>0</v>
      </c>
      <c r="N2039" s="95">
        <f t="shared" si="322"/>
        <v>0</v>
      </c>
      <c r="O2039" s="158">
        <f t="shared" si="317"/>
        <v>0</v>
      </c>
      <c r="P2039" s="159">
        <f t="shared" si="318"/>
        <v>0</v>
      </c>
    </row>
    <row r="2040" spans="1:16" ht="31.5" hidden="1" outlineLevel="1" x14ac:dyDescent="0.25">
      <c r="A2040" s="99">
        <f t="shared" ref="A2040:E2040" si="341">A1370</f>
        <v>2.2000000000000002</v>
      </c>
      <c r="B2040" s="100" t="str">
        <f t="shared" si="341"/>
        <v>Installation of mass based oil flow meters with provision for continuous digital transfer (20 transmitters)</v>
      </c>
      <c r="C2040" s="99" t="str">
        <f t="shared" si="341"/>
        <v>MERC/CAPEX/20112012/00925</v>
      </c>
      <c r="D2040" s="103">
        <f t="shared" si="341"/>
        <v>40730</v>
      </c>
      <c r="E2040" s="28">
        <f t="shared" si="341"/>
        <v>3.1379999999999999</v>
      </c>
      <c r="F2040" s="95">
        <f t="shared" si="315"/>
        <v>0</v>
      </c>
      <c r="G2040" s="95">
        <f t="shared" si="316"/>
        <v>0</v>
      </c>
      <c r="H2040" s="95">
        <f t="shared" si="320"/>
        <v>0</v>
      </c>
      <c r="I2040" s="94">
        <f>'F4.2'!X27</f>
        <v>0</v>
      </c>
      <c r="J2040" s="94">
        <f>'F4.2'!AR27</f>
        <v>0</v>
      </c>
      <c r="K2040" s="95"/>
      <c r="L2040" s="95"/>
      <c r="M2040" s="128">
        <f t="shared" si="321"/>
        <v>0</v>
      </c>
      <c r="N2040" s="95">
        <f t="shared" si="322"/>
        <v>0</v>
      </c>
      <c r="O2040" s="158">
        <f t="shared" si="317"/>
        <v>0</v>
      </c>
      <c r="P2040" s="159">
        <f t="shared" si="318"/>
        <v>0</v>
      </c>
    </row>
    <row r="2041" spans="1:16" ht="31.5" hidden="1" outlineLevel="1" x14ac:dyDescent="0.25">
      <c r="A2041" s="99">
        <f t="shared" ref="A2041:E2041" si="342">A1371</f>
        <v>2.2999999999999998</v>
      </c>
      <c r="B2041" s="100" t="str">
        <f t="shared" si="342"/>
        <v>Installation of 54 Nos. of ultrasonic type Flow measurement transmitters for water consumption monitoring</v>
      </c>
      <c r="C2041" s="99" t="str">
        <f t="shared" si="342"/>
        <v>MERC/CAPEX/20112012/00925</v>
      </c>
      <c r="D2041" s="103">
        <f t="shared" si="342"/>
        <v>40730</v>
      </c>
      <c r="E2041" s="28">
        <f t="shared" si="342"/>
        <v>3.0657000000000001</v>
      </c>
      <c r="F2041" s="95">
        <f t="shared" si="315"/>
        <v>1.7642598999999999</v>
      </c>
      <c r="G2041" s="95">
        <f t="shared" si="316"/>
        <v>1.7642598999999999</v>
      </c>
      <c r="H2041" s="95">
        <f t="shared" si="320"/>
        <v>0</v>
      </c>
      <c r="I2041" s="94">
        <f>'F4.2'!X28</f>
        <v>0</v>
      </c>
      <c r="J2041" s="94">
        <f>'F4.2'!AR28</f>
        <v>0</v>
      </c>
      <c r="K2041" s="95"/>
      <c r="L2041" s="95"/>
      <c r="M2041" s="128">
        <f t="shared" si="321"/>
        <v>0</v>
      </c>
      <c r="N2041" s="95">
        <f t="shared" si="322"/>
        <v>0</v>
      </c>
      <c r="O2041" s="158">
        <f t="shared" si="317"/>
        <v>0</v>
      </c>
      <c r="P2041" s="159">
        <f t="shared" si="318"/>
        <v>0</v>
      </c>
    </row>
    <row r="2042" spans="1:16" ht="31.5" hidden="1" outlineLevel="1" x14ac:dyDescent="0.25">
      <c r="A2042" s="99">
        <f t="shared" ref="A2042:E2042" si="343">A1372</f>
        <v>2.4</v>
      </c>
      <c r="B2042" s="100" t="str">
        <f t="shared" si="343"/>
        <v>Trivector Meters for Auxiliary power measurement of GT (7 Nos).</v>
      </c>
      <c r="C2042" s="29" t="str">
        <f t="shared" si="343"/>
        <v>MERC/CAPEX/20112012/00925</v>
      </c>
      <c r="D2042" s="68">
        <f t="shared" si="343"/>
        <v>40730</v>
      </c>
      <c r="E2042" s="28">
        <f t="shared" si="343"/>
        <v>2.1100000000000001E-2</v>
      </c>
      <c r="F2042" s="95">
        <f t="shared" si="315"/>
        <v>0</v>
      </c>
      <c r="G2042" s="95">
        <f t="shared" si="316"/>
        <v>0</v>
      </c>
      <c r="H2042" s="95">
        <f t="shared" si="320"/>
        <v>0</v>
      </c>
      <c r="I2042" s="94">
        <f>'F4.2'!X29</f>
        <v>0</v>
      </c>
      <c r="J2042" s="94">
        <f>'F4.2'!AR29</f>
        <v>0</v>
      </c>
      <c r="K2042" s="95"/>
      <c r="L2042" s="95"/>
      <c r="M2042" s="128">
        <f t="shared" si="321"/>
        <v>0</v>
      </c>
      <c r="N2042" s="95">
        <f t="shared" si="322"/>
        <v>0</v>
      </c>
      <c r="O2042" s="158">
        <f t="shared" si="317"/>
        <v>0</v>
      </c>
      <c r="P2042" s="159">
        <f t="shared" si="318"/>
        <v>0</v>
      </c>
    </row>
    <row r="2043" spans="1:16" ht="31.5" hidden="1" outlineLevel="1" x14ac:dyDescent="0.25">
      <c r="A2043" s="99">
        <f t="shared" ref="A2043:E2043" si="344">A1373</f>
        <v>2.5</v>
      </c>
      <c r="B2043" s="100" t="str">
        <f t="shared" si="344"/>
        <v>Standard Meters for Auxiliary power measurement for sp. Consumption of Auxiliary transformer, Limbs and auxiliaries.</v>
      </c>
      <c r="C2043" s="99" t="str">
        <f t="shared" si="344"/>
        <v>MERC/CAPEX/20112012/00925</v>
      </c>
      <c r="D2043" s="103">
        <f t="shared" si="344"/>
        <v>40730</v>
      </c>
      <c r="E2043" s="28">
        <f t="shared" si="344"/>
        <v>0.49540000000000001</v>
      </c>
      <c r="F2043" s="95">
        <f t="shared" si="315"/>
        <v>0.29783999999999999</v>
      </c>
      <c r="G2043" s="95">
        <f t="shared" si="316"/>
        <v>0.29783999999999999</v>
      </c>
      <c r="H2043" s="95">
        <f t="shared" si="320"/>
        <v>0</v>
      </c>
      <c r="I2043" s="94">
        <f>'F4.2'!X30</f>
        <v>0</v>
      </c>
      <c r="J2043" s="94">
        <f>'F4.2'!AR30</f>
        <v>0</v>
      </c>
      <c r="K2043" s="95"/>
      <c r="L2043" s="95"/>
      <c r="M2043" s="128">
        <f t="shared" si="321"/>
        <v>0</v>
      </c>
      <c r="N2043" s="95">
        <f t="shared" si="322"/>
        <v>0</v>
      </c>
      <c r="O2043" s="158">
        <f t="shared" si="317"/>
        <v>0</v>
      </c>
      <c r="P2043" s="159">
        <f t="shared" si="318"/>
        <v>0</v>
      </c>
    </row>
    <row r="2044" spans="1:16" ht="15.75" hidden="1" outlineLevel="1" x14ac:dyDescent="0.25">
      <c r="A2044" s="99">
        <f t="shared" ref="A2044:E2044" si="345">A1374</f>
        <v>2.6</v>
      </c>
      <c r="B2044" s="100" t="str">
        <f t="shared" si="345"/>
        <v>Belt weighers (28 Nos.)</v>
      </c>
      <c r="C2044" s="99" t="str">
        <f t="shared" si="345"/>
        <v>MERC/CAPEX/20112012/00925</v>
      </c>
      <c r="D2044" s="103">
        <f t="shared" si="345"/>
        <v>40730</v>
      </c>
      <c r="E2044" s="28">
        <f t="shared" si="345"/>
        <v>3.3195999999999999</v>
      </c>
      <c r="F2044" s="95">
        <f t="shared" si="315"/>
        <v>0</v>
      </c>
      <c r="G2044" s="95">
        <f t="shared" si="316"/>
        <v>0</v>
      </c>
      <c r="H2044" s="95">
        <f t="shared" si="320"/>
        <v>0</v>
      </c>
      <c r="I2044" s="94">
        <f>'F4.2'!X31</f>
        <v>0</v>
      </c>
      <c r="J2044" s="94">
        <f>'F4.2'!AR31</f>
        <v>0</v>
      </c>
      <c r="K2044" s="95"/>
      <c r="L2044" s="95"/>
      <c r="M2044" s="128">
        <f t="shared" si="321"/>
        <v>0</v>
      </c>
      <c r="N2044" s="95">
        <f t="shared" si="322"/>
        <v>0</v>
      </c>
      <c r="O2044" s="158">
        <f t="shared" si="317"/>
        <v>0</v>
      </c>
      <c r="P2044" s="159">
        <f t="shared" si="318"/>
        <v>0</v>
      </c>
    </row>
    <row r="2045" spans="1:16" ht="15.75" hidden="1" outlineLevel="1" x14ac:dyDescent="0.25">
      <c r="A2045" s="99">
        <f t="shared" ref="A2045:E2045" si="346">A1375</f>
        <v>2.7</v>
      </c>
      <c r="B2045" s="100" t="str">
        <f t="shared" si="346"/>
        <v>In motion weigh bridge (10 Nos).</v>
      </c>
      <c r="C2045" s="99" t="str">
        <f t="shared" si="346"/>
        <v>MERC/CAPEX/20112012/00925</v>
      </c>
      <c r="D2045" s="103">
        <f t="shared" si="346"/>
        <v>40730</v>
      </c>
      <c r="E2045" s="28">
        <f t="shared" si="346"/>
        <v>4.5396000000000001</v>
      </c>
      <c r="F2045" s="95">
        <f t="shared" si="315"/>
        <v>0.19084200000000001</v>
      </c>
      <c r="G2045" s="95">
        <f t="shared" si="316"/>
        <v>0.19084200000000001</v>
      </c>
      <c r="H2045" s="95">
        <f t="shared" si="320"/>
        <v>0</v>
      </c>
      <c r="I2045" s="94">
        <f>'F4.2'!X32</f>
        <v>0</v>
      </c>
      <c r="J2045" s="94">
        <f>'F4.2'!AR32</f>
        <v>0</v>
      </c>
      <c r="K2045" s="95"/>
      <c r="L2045" s="95"/>
      <c r="M2045" s="128">
        <f t="shared" si="321"/>
        <v>0</v>
      </c>
      <c r="N2045" s="95">
        <f t="shared" si="322"/>
        <v>0</v>
      </c>
      <c r="O2045" s="158">
        <f t="shared" si="317"/>
        <v>0</v>
      </c>
      <c r="P2045" s="159">
        <f t="shared" si="318"/>
        <v>0</v>
      </c>
    </row>
    <row r="2046" spans="1:16" ht="15.75" hidden="1" outlineLevel="1" x14ac:dyDescent="0.25">
      <c r="A2046" s="99">
        <f t="shared" ref="A2046:E2046" si="347">A1376</f>
        <v>2.8</v>
      </c>
      <c r="B2046" s="100" t="str">
        <f t="shared" si="347"/>
        <v>Bunker level transmitters (50 Nos.)</v>
      </c>
      <c r="C2046" s="99" t="str">
        <f t="shared" si="347"/>
        <v>MERC/CAPEX/20112012/00925</v>
      </c>
      <c r="D2046" s="103">
        <f t="shared" si="347"/>
        <v>40730</v>
      </c>
      <c r="E2046" s="28">
        <f t="shared" si="347"/>
        <v>2.5285000000000002</v>
      </c>
      <c r="F2046" s="95">
        <f t="shared" si="315"/>
        <v>0</v>
      </c>
      <c r="G2046" s="95">
        <f t="shared" si="316"/>
        <v>0</v>
      </c>
      <c r="H2046" s="95">
        <f t="shared" si="320"/>
        <v>0</v>
      </c>
      <c r="I2046" s="94">
        <f>'F4.2'!X33</f>
        <v>0</v>
      </c>
      <c r="J2046" s="94">
        <f>'F4.2'!AR33</f>
        <v>0</v>
      </c>
      <c r="K2046" s="95"/>
      <c r="L2046" s="95"/>
      <c r="M2046" s="128">
        <f t="shared" si="321"/>
        <v>0</v>
      </c>
      <c r="N2046" s="95">
        <f t="shared" si="322"/>
        <v>0</v>
      </c>
      <c r="O2046" s="158">
        <f t="shared" si="317"/>
        <v>0</v>
      </c>
      <c r="P2046" s="159">
        <f t="shared" si="318"/>
        <v>0</v>
      </c>
    </row>
    <row r="2047" spans="1:16" ht="15.75" hidden="1" outlineLevel="1" x14ac:dyDescent="0.25">
      <c r="A2047" s="99">
        <f t="shared" ref="A2047:E2047" si="348">A1377</f>
        <v>2.9</v>
      </c>
      <c r="B2047" s="100" t="str">
        <f t="shared" si="348"/>
        <v>Flap Gate sensors (120 Nos.)</v>
      </c>
      <c r="C2047" s="99" t="str">
        <f t="shared" si="348"/>
        <v>MERC/CAPEX/20112012/00925</v>
      </c>
      <c r="D2047" s="103">
        <f t="shared" si="348"/>
        <v>40730</v>
      </c>
      <c r="E2047" s="28">
        <f t="shared" si="348"/>
        <v>0.1225</v>
      </c>
      <c r="F2047" s="95">
        <f t="shared" si="315"/>
        <v>0</v>
      </c>
      <c r="G2047" s="95">
        <f t="shared" si="316"/>
        <v>0</v>
      </c>
      <c r="H2047" s="95">
        <f t="shared" si="320"/>
        <v>0</v>
      </c>
      <c r="I2047" s="94">
        <f>'F4.2'!X34</f>
        <v>0</v>
      </c>
      <c r="J2047" s="94">
        <f>'F4.2'!AR34</f>
        <v>0</v>
      </c>
      <c r="K2047" s="95"/>
      <c r="L2047" s="95"/>
      <c r="M2047" s="128">
        <f t="shared" si="321"/>
        <v>0</v>
      </c>
      <c r="N2047" s="95">
        <f t="shared" si="322"/>
        <v>0</v>
      </c>
      <c r="O2047" s="158">
        <f t="shared" si="317"/>
        <v>0</v>
      </c>
      <c r="P2047" s="159">
        <f t="shared" si="318"/>
        <v>0</v>
      </c>
    </row>
    <row r="2048" spans="1:16" ht="15.75" hidden="1" outlineLevel="1" x14ac:dyDescent="0.25">
      <c r="A2048" s="99" t="str">
        <f t="shared" ref="A2048:E2048" si="349">A1378</f>
        <v>2.10</v>
      </c>
      <c r="B2048" s="100" t="str">
        <f t="shared" si="349"/>
        <v>PLC (20 Nos)</v>
      </c>
      <c r="C2048" s="99" t="str">
        <f t="shared" si="349"/>
        <v>MERC/CAPEX/20112012/00925</v>
      </c>
      <c r="D2048" s="103">
        <f t="shared" si="349"/>
        <v>40730</v>
      </c>
      <c r="E2048" s="28">
        <f t="shared" si="349"/>
        <v>0.5333</v>
      </c>
      <c r="F2048" s="95">
        <f t="shared" si="315"/>
        <v>0</v>
      </c>
      <c r="G2048" s="95">
        <f t="shared" si="316"/>
        <v>0</v>
      </c>
      <c r="H2048" s="95">
        <f t="shared" si="320"/>
        <v>0</v>
      </c>
      <c r="I2048" s="94">
        <f>'F4.2'!X35</f>
        <v>0</v>
      </c>
      <c r="J2048" s="94">
        <f>'F4.2'!AR35</f>
        <v>0</v>
      </c>
      <c r="K2048" s="95"/>
      <c r="L2048" s="95"/>
      <c r="M2048" s="128">
        <f t="shared" si="321"/>
        <v>0</v>
      </c>
      <c r="N2048" s="95">
        <f t="shared" si="322"/>
        <v>0</v>
      </c>
      <c r="O2048" s="158">
        <f t="shared" si="317"/>
        <v>0</v>
      </c>
      <c r="P2048" s="159">
        <f t="shared" si="318"/>
        <v>0</v>
      </c>
    </row>
    <row r="2049" spans="1:16" ht="15.75" hidden="1" outlineLevel="1" x14ac:dyDescent="0.25">
      <c r="A2049" s="99">
        <f t="shared" ref="A2049:E2049" si="350">A1379</f>
        <v>2.11</v>
      </c>
      <c r="B2049" s="100" t="str">
        <f t="shared" si="350"/>
        <v>Cables (20,000 meters estimated)</v>
      </c>
      <c r="C2049" s="99" t="str">
        <f t="shared" si="350"/>
        <v>MERC/CAPEX/20112012/00925</v>
      </c>
      <c r="D2049" s="103">
        <f t="shared" si="350"/>
        <v>40730</v>
      </c>
      <c r="E2049" s="28">
        <f t="shared" si="350"/>
        <v>1.0216000000000001</v>
      </c>
      <c r="F2049" s="95">
        <f t="shared" si="315"/>
        <v>0</v>
      </c>
      <c r="G2049" s="95">
        <f t="shared" si="316"/>
        <v>0</v>
      </c>
      <c r="H2049" s="95">
        <f t="shared" si="320"/>
        <v>0</v>
      </c>
      <c r="I2049" s="94">
        <f>'F4.2'!X36</f>
        <v>0</v>
      </c>
      <c r="J2049" s="94">
        <f>'F4.2'!AR36</f>
        <v>0</v>
      </c>
      <c r="K2049" s="95"/>
      <c r="L2049" s="95"/>
      <c r="M2049" s="128">
        <f t="shared" si="321"/>
        <v>0</v>
      </c>
      <c r="N2049" s="95">
        <f t="shared" si="322"/>
        <v>0</v>
      </c>
      <c r="O2049" s="158">
        <f t="shared" si="317"/>
        <v>0</v>
      </c>
      <c r="P2049" s="159">
        <f t="shared" si="318"/>
        <v>0</v>
      </c>
    </row>
    <row r="2050" spans="1:16" ht="15.75" hidden="1" outlineLevel="1" x14ac:dyDescent="0.25">
      <c r="A2050" s="99">
        <f t="shared" ref="A2050:E2050" si="351">A1380</f>
        <v>0</v>
      </c>
      <c r="B2050" s="100" t="str">
        <f t="shared" si="351"/>
        <v>IDC</v>
      </c>
      <c r="C2050" s="99" t="str">
        <f t="shared" si="351"/>
        <v>MERC/CAPEX/20112012/00925</v>
      </c>
      <c r="D2050" s="103">
        <f t="shared" si="351"/>
        <v>40730</v>
      </c>
      <c r="E2050" s="28">
        <f t="shared" si="351"/>
        <v>1.165</v>
      </c>
      <c r="F2050" s="95">
        <f t="shared" si="315"/>
        <v>0</v>
      </c>
      <c r="G2050" s="95">
        <f t="shared" si="316"/>
        <v>0</v>
      </c>
      <c r="H2050" s="95">
        <f t="shared" si="320"/>
        <v>0</v>
      </c>
      <c r="I2050" s="94">
        <f>'F4.2'!X37</f>
        <v>0</v>
      </c>
      <c r="J2050" s="94">
        <f>'F4.2'!AR37</f>
        <v>0</v>
      </c>
      <c r="K2050" s="95"/>
      <c r="L2050" s="95"/>
      <c r="M2050" s="128">
        <f t="shared" si="321"/>
        <v>0</v>
      </c>
      <c r="N2050" s="95">
        <f t="shared" si="322"/>
        <v>0</v>
      </c>
      <c r="O2050" s="158">
        <f t="shared" si="317"/>
        <v>0</v>
      </c>
      <c r="P2050" s="159">
        <f t="shared" si="318"/>
        <v>0</v>
      </c>
    </row>
    <row r="2051" spans="1:16" ht="15.75" hidden="1" outlineLevel="1" x14ac:dyDescent="0.25">
      <c r="A2051" s="238">
        <f t="shared" ref="A2051:E2051" si="352">A1381</f>
        <v>3</v>
      </c>
      <c r="B2051" s="239" t="str">
        <f t="shared" si="352"/>
        <v>ESP Restoration/Refurbishment</v>
      </c>
      <c r="C2051" s="106" t="str">
        <f t="shared" si="352"/>
        <v>MERC/CAPEX/20112012/00939</v>
      </c>
      <c r="D2051" s="147">
        <f t="shared" si="352"/>
        <v>40731</v>
      </c>
      <c r="E2051" s="27">
        <f t="shared" si="352"/>
        <v>53.989999999999995</v>
      </c>
      <c r="F2051" s="94">
        <f t="shared" si="315"/>
        <v>0</v>
      </c>
      <c r="G2051" s="94">
        <f t="shared" si="316"/>
        <v>0</v>
      </c>
      <c r="H2051" s="94">
        <f t="shared" si="320"/>
        <v>0</v>
      </c>
      <c r="I2051" s="94">
        <f>'F4.2'!X38</f>
        <v>0</v>
      </c>
      <c r="J2051" s="94">
        <f>'F4.2'!AR38</f>
        <v>0</v>
      </c>
      <c r="K2051" s="94"/>
      <c r="L2051" s="94"/>
      <c r="M2051" s="94">
        <f t="shared" si="321"/>
        <v>0</v>
      </c>
      <c r="N2051" s="94">
        <f t="shared" si="322"/>
        <v>0</v>
      </c>
      <c r="O2051" s="158">
        <f t="shared" si="317"/>
        <v>0</v>
      </c>
      <c r="P2051" s="159">
        <f t="shared" si="318"/>
        <v>0</v>
      </c>
    </row>
    <row r="2052" spans="1:16" ht="31.5" hidden="1" outlineLevel="1" x14ac:dyDescent="0.25">
      <c r="A2052" s="252">
        <f t="shared" ref="A2052:E2052" si="353">A1382</f>
        <v>3.1</v>
      </c>
      <c r="B2052" s="253" t="str">
        <f t="shared" si="353"/>
        <v xml:space="preserve">Replacement of all emitting coils and collecting plates of U#5 ESP of all four pass of field 2nd, 3rd &amp; 4th </v>
      </c>
      <c r="C2052" s="99" t="str">
        <f t="shared" si="353"/>
        <v>MERC/CAPEX/20112012/00939</v>
      </c>
      <c r="D2052" s="103">
        <f t="shared" si="353"/>
        <v>40731</v>
      </c>
      <c r="E2052" s="28">
        <f t="shared" si="353"/>
        <v>11.7</v>
      </c>
      <c r="F2052" s="95">
        <f t="shared" si="315"/>
        <v>8.6202149769999998</v>
      </c>
      <c r="G2052" s="95">
        <f t="shared" si="316"/>
        <v>8.6202149769999998</v>
      </c>
      <c r="H2052" s="95">
        <f t="shared" si="320"/>
        <v>0</v>
      </c>
      <c r="I2052" s="94">
        <f>'F4.2'!X39</f>
        <v>0</v>
      </c>
      <c r="J2052" s="94">
        <f>'F4.2'!AR39</f>
        <v>0</v>
      </c>
      <c r="K2052" s="95"/>
      <c r="L2052" s="95"/>
      <c r="M2052" s="128">
        <f t="shared" si="321"/>
        <v>0</v>
      </c>
      <c r="N2052" s="95">
        <f t="shared" si="322"/>
        <v>0</v>
      </c>
      <c r="O2052" s="158">
        <f t="shared" si="317"/>
        <v>0</v>
      </c>
      <c r="P2052" s="159">
        <f t="shared" si="318"/>
        <v>0</v>
      </c>
    </row>
    <row r="2053" spans="1:16" ht="31.5" hidden="1" outlineLevel="1" x14ac:dyDescent="0.25">
      <c r="A2053" s="252">
        <f t="shared" ref="A2053:E2053" si="354">A1383</f>
        <v>3.2</v>
      </c>
      <c r="B2053" s="253" t="str">
        <f t="shared" si="354"/>
        <v>Replacement of all emitting coils and collecting plates of all four pass of field 1 to 4, U#6 ESP</v>
      </c>
      <c r="C2053" s="99" t="str">
        <f t="shared" si="354"/>
        <v>MERC/CAPEX/20112012/00939</v>
      </c>
      <c r="D2053" s="103">
        <f t="shared" si="354"/>
        <v>40731</v>
      </c>
      <c r="E2053" s="28">
        <f t="shared" si="354"/>
        <v>15.6</v>
      </c>
      <c r="F2053" s="95">
        <f t="shared" si="315"/>
        <v>6.5552518650000007</v>
      </c>
      <c r="G2053" s="95">
        <f t="shared" si="316"/>
        <v>6.5552518650000007</v>
      </c>
      <c r="H2053" s="95">
        <f t="shared" si="320"/>
        <v>0</v>
      </c>
      <c r="I2053" s="94">
        <f>'F4.2'!X40</f>
        <v>6</v>
      </c>
      <c r="J2053" s="94">
        <f>'F4.2'!AR40</f>
        <v>6</v>
      </c>
      <c r="K2053" s="95"/>
      <c r="L2053" s="95"/>
      <c r="M2053" s="128">
        <f t="shared" si="321"/>
        <v>6</v>
      </c>
      <c r="N2053" s="95">
        <f t="shared" si="322"/>
        <v>0</v>
      </c>
      <c r="O2053" s="158">
        <f t="shared" si="317"/>
        <v>6</v>
      </c>
      <c r="P2053" s="159">
        <f t="shared" si="318"/>
        <v>0</v>
      </c>
    </row>
    <row r="2054" spans="1:16" ht="31.5" hidden="1" outlineLevel="1" x14ac:dyDescent="0.25">
      <c r="A2054" s="252">
        <f t="shared" ref="A2054:E2054" si="355">A1384</f>
        <v>3.3</v>
      </c>
      <c r="B2054" s="253" t="str">
        <f t="shared" si="355"/>
        <v xml:space="preserve">Replacement of all emitting coils and collecting plates of all four pass of field 1 to 4, U#7 ESP </v>
      </c>
      <c r="C2054" s="99" t="str">
        <f t="shared" si="355"/>
        <v>MERC/CAPEX/20112012/00939</v>
      </c>
      <c r="D2054" s="103">
        <f t="shared" si="355"/>
        <v>40731</v>
      </c>
      <c r="E2054" s="28">
        <f t="shared" si="355"/>
        <v>16.02</v>
      </c>
      <c r="F2054" s="95">
        <f t="shared" si="315"/>
        <v>5.1898557250000001</v>
      </c>
      <c r="G2054" s="95">
        <f t="shared" si="316"/>
        <v>5.0852789210000005</v>
      </c>
      <c r="H2054" s="95">
        <f t="shared" si="320"/>
        <v>0.10457680399999969</v>
      </c>
      <c r="I2054" s="94">
        <f>'F4.2'!X41</f>
        <v>8</v>
      </c>
      <c r="J2054" s="94">
        <f>'F4.2'!AR41</f>
        <v>8</v>
      </c>
      <c r="K2054" s="95"/>
      <c r="L2054" s="95"/>
      <c r="M2054" s="128">
        <f t="shared" si="321"/>
        <v>8</v>
      </c>
      <c r="N2054" s="95">
        <f t="shared" si="322"/>
        <v>0.10457680400000058</v>
      </c>
      <c r="O2054" s="158">
        <f t="shared" si="317"/>
        <v>8</v>
      </c>
      <c r="P2054" s="159">
        <f t="shared" si="318"/>
        <v>0</v>
      </c>
    </row>
    <row r="2055" spans="1:16" ht="31.5" hidden="1" outlineLevel="1" x14ac:dyDescent="0.25">
      <c r="A2055" s="252">
        <f t="shared" ref="A2055:E2055" si="356">A1385</f>
        <v>3.4</v>
      </c>
      <c r="B2055" s="253" t="str">
        <f t="shared" si="356"/>
        <v>Ash evacuation system on existing dummy hoppers of Flue gas duct from APH outlet to ESP inlet of U#5 &amp; 6.</v>
      </c>
      <c r="C2055" s="99" t="str">
        <f t="shared" si="356"/>
        <v>MERC/CAPEX/20112012/00939</v>
      </c>
      <c r="D2055" s="103">
        <f t="shared" si="356"/>
        <v>40731</v>
      </c>
      <c r="E2055" s="28">
        <f t="shared" si="356"/>
        <v>0.95</v>
      </c>
      <c r="F2055" s="95">
        <f t="shared" si="315"/>
        <v>0.92199359999999997</v>
      </c>
      <c r="G2055" s="95">
        <f t="shared" si="316"/>
        <v>0.92199359999999997</v>
      </c>
      <c r="H2055" s="95">
        <f t="shared" si="320"/>
        <v>0</v>
      </c>
      <c r="I2055" s="94">
        <f>'F4.2'!X42</f>
        <v>0</v>
      </c>
      <c r="J2055" s="94">
        <f>'F4.2'!AR42</f>
        <v>0</v>
      </c>
      <c r="K2055" s="95"/>
      <c r="L2055" s="95"/>
      <c r="M2055" s="128">
        <f t="shared" si="321"/>
        <v>0</v>
      </c>
      <c r="N2055" s="95">
        <f t="shared" si="322"/>
        <v>0</v>
      </c>
      <c r="O2055" s="158">
        <f t="shared" si="317"/>
        <v>0</v>
      </c>
      <c r="P2055" s="159">
        <f t="shared" si="318"/>
        <v>0</v>
      </c>
    </row>
    <row r="2056" spans="1:16" ht="15.75" hidden="1" outlineLevel="1" x14ac:dyDescent="0.25">
      <c r="A2056" s="252">
        <f t="shared" ref="A2056:E2056" si="357">A1386</f>
        <v>0</v>
      </c>
      <c r="B2056" s="253" t="str">
        <f t="shared" si="357"/>
        <v>IDC</v>
      </c>
      <c r="C2056" s="99" t="str">
        <f t="shared" si="357"/>
        <v>MERC/CAPEX/20112012/00939</v>
      </c>
      <c r="D2056" s="103">
        <f t="shared" si="357"/>
        <v>40731</v>
      </c>
      <c r="E2056" s="28">
        <f t="shared" si="357"/>
        <v>9.7200000000000006</v>
      </c>
      <c r="F2056" s="95">
        <f t="shared" si="315"/>
        <v>3.8649799999999998E-2</v>
      </c>
      <c r="G2056" s="95">
        <f t="shared" si="316"/>
        <v>3.8649799999999998E-2</v>
      </c>
      <c r="H2056" s="95">
        <f t="shared" si="320"/>
        <v>0</v>
      </c>
      <c r="I2056" s="94">
        <f>'F4.2'!X43</f>
        <v>0</v>
      </c>
      <c r="J2056" s="94">
        <f>'F4.2'!AR43</f>
        <v>0</v>
      </c>
      <c r="K2056" s="95"/>
      <c r="L2056" s="95"/>
      <c r="M2056" s="128">
        <f t="shared" si="321"/>
        <v>0</v>
      </c>
      <c r="N2056" s="95">
        <f t="shared" si="322"/>
        <v>0</v>
      </c>
      <c r="O2056" s="158">
        <f t="shared" si="317"/>
        <v>0</v>
      </c>
      <c r="P2056" s="159">
        <f t="shared" si="318"/>
        <v>0</v>
      </c>
    </row>
    <row r="2057" spans="1:16" ht="15.75" hidden="1" outlineLevel="1" x14ac:dyDescent="0.25">
      <c r="A2057" s="25">
        <f t="shared" ref="A2057:E2057" si="358">A1387</f>
        <v>4</v>
      </c>
      <c r="B2057" s="26" t="str">
        <f t="shared" si="358"/>
        <v>Control &amp; Instrumentation up-gradation of CSTPS Unit 5 &amp; 6</v>
      </c>
      <c r="C2057" s="25" t="str">
        <f t="shared" si="358"/>
        <v>MERC/CAPEX/20112012/01908</v>
      </c>
      <c r="D2057" s="139">
        <f t="shared" si="358"/>
        <v>40850</v>
      </c>
      <c r="E2057" s="27">
        <f t="shared" si="358"/>
        <v>57.7</v>
      </c>
      <c r="F2057" s="94">
        <f t="shared" si="315"/>
        <v>0</v>
      </c>
      <c r="G2057" s="94">
        <f t="shared" si="316"/>
        <v>0</v>
      </c>
      <c r="H2057" s="94">
        <f t="shared" si="320"/>
        <v>0</v>
      </c>
      <c r="I2057" s="94">
        <f>'F4.2'!X44</f>
        <v>0</v>
      </c>
      <c r="J2057" s="94">
        <f>'F4.2'!AR44</f>
        <v>0</v>
      </c>
      <c r="K2057" s="94"/>
      <c r="L2057" s="94"/>
      <c r="M2057" s="94">
        <f t="shared" si="321"/>
        <v>0</v>
      </c>
      <c r="N2057" s="94">
        <f t="shared" si="322"/>
        <v>0</v>
      </c>
      <c r="O2057" s="158">
        <f t="shared" si="317"/>
        <v>0</v>
      </c>
      <c r="P2057" s="159">
        <f t="shared" si="318"/>
        <v>0</v>
      </c>
    </row>
    <row r="2058" spans="1:16" ht="15.75" hidden="1" outlineLevel="1" x14ac:dyDescent="0.25">
      <c r="A2058" s="29">
        <f t="shared" ref="A2058:E2058" si="359">A1388</f>
        <v>4.0999999999999996</v>
      </c>
      <c r="B2058" s="65" t="str">
        <f t="shared" si="359"/>
        <v>Control &amp; Instrumentation up-gradation of CSTPS Unit 5</v>
      </c>
      <c r="C2058" s="29" t="str">
        <f t="shared" si="359"/>
        <v>MERC/CAPEX/20112012/01908</v>
      </c>
      <c r="D2058" s="68">
        <f t="shared" si="359"/>
        <v>40850</v>
      </c>
      <c r="E2058" s="28">
        <f t="shared" si="359"/>
        <v>26.1</v>
      </c>
      <c r="F2058" s="95">
        <f t="shared" si="315"/>
        <v>0</v>
      </c>
      <c r="G2058" s="95">
        <f t="shared" si="316"/>
        <v>0</v>
      </c>
      <c r="H2058" s="95">
        <f t="shared" si="320"/>
        <v>0</v>
      </c>
      <c r="I2058" s="94">
        <f>'F4.2'!X45</f>
        <v>26.1</v>
      </c>
      <c r="J2058" s="94">
        <f>'F4.2'!AR45</f>
        <v>26.1</v>
      </c>
      <c r="K2058" s="95"/>
      <c r="L2058" s="95"/>
      <c r="M2058" s="128">
        <f t="shared" si="321"/>
        <v>26.1</v>
      </c>
      <c r="N2058" s="95">
        <f t="shared" si="322"/>
        <v>0</v>
      </c>
      <c r="O2058" s="158">
        <f t="shared" si="317"/>
        <v>26.1</v>
      </c>
      <c r="P2058" s="159">
        <f t="shared" si="318"/>
        <v>0</v>
      </c>
    </row>
    <row r="2059" spans="1:16" ht="15.75" hidden="1" outlineLevel="1" x14ac:dyDescent="0.25">
      <c r="A2059" s="29">
        <f t="shared" ref="A2059:E2059" si="360">A1389</f>
        <v>4.2</v>
      </c>
      <c r="B2059" s="65" t="str">
        <f t="shared" si="360"/>
        <v>Control &amp; Instrumentation up-gradation of CSTPS Unit 6</v>
      </c>
      <c r="C2059" s="29" t="str">
        <f t="shared" si="360"/>
        <v>MERC/CAPEX/20112012/01908</v>
      </c>
      <c r="D2059" s="68">
        <f t="shared" si="360"/>
        <v>40850</v>
      </c>
      <c r="E2059" s="28">
        <f t="shared" si="360"/>
        <v>26.1</v>
      </c>
      <c r="F2059" s="95">
        <f t="shared" si="315"/>
        <v>26.1</v>
      </c>
      <c r="G2059" s="95">
        <f t="shared" si="316"/>
        <v>26.1</v>
      </c>
      <c r="H2059" s="95">
        <f t="shared" si="320"/>
        <v>0</v>
      </c>
      <c r="I2059" s="94">
        <f>'F4.2'!X46</f>
        <v>0</v>
      </c>
      <c r="J2059" s="94">
        <f>'F4.2'!AR46</f>
        <v>0</v>
      </c>
      <c r="K2059" s="95"/>
      <c r="L2059" s="95"/>
      <c r="M2059" s="128">
        <f t="shared" si="321"/>
        <v>0</v>
      </c>
      <c r="N2059" s="95">
        <f t="shared" si="322"/>
        <v>0</v>
      </c>
      <c r="O2059" s="158">
        <f t="shared" si="317"/>
        <v>0</v>
      </c>
      <c r="P2059" s="159">
        <f t="shared" si="318"/>
        <v>0</v>
      </c>
    </row>
    <row r="2060" spans="1:16" ht="15.75" hidden="1" outlineLevel="1" x14ac:dyDescent="0.25">
      <c r="A2060" s="252">
        <f t="shared" ref="A2060:E2060" si="361">A1390</f>
        <v>0</v>
      </c>
      <c r="B2060" s="253" t="str">
        <f t="shared" si="361"/>
        <v>IDC</v>
      </c>
      <c r="C2060" s="99" t="str">
        <f t="shared" si="361"/>
        <v>MERC/CAPEX/20112012/01908</v>
      </c>
      <c r="D2060" s="103">
        <f t="shared" si="361"/>
        <v>40850</v>
      </c>
      <c r="E2060" s="28">
        <f t="shared" si="361"/>
        <v>5.5</v>
      </c>
      <c r="F2060" s="95">
        <f t="shared" si="315"/>
        <v>0</v>
      </c>
      <c r="G2060" s="95">
        <f t="shared" si="316"/>
        <v>0</v>
      </c>
      <c r="H2060" s="95">
        <f t="shared" si="320"/>
        <v>0</v>
      </c>
      <c r="I2060" s="94">
        <f>'F4.2'!X47</f>
        <v>0</v>
      </c>
      <c r="J2060" s="94">
        <f>'F4.2'!AR47</f>
        <v>0</v>
      </c>
      <c r="K2060" s="95"/>
      <c r="L2060" s="95"/>
      <c r="M2060" s="128">
        <f t="shared" si="321"/>
        <v>0</v>
      </c>
      <c r="N2060" s="95">
        <f t="shared" si="322"/>
        <v>0</v>
      </c>
      <c r="O2060" s="158">
        <f t="shared" si="317"/>
        <v>0</v>
      </c>
      <c r="P2060" s="159">
        <f t="shared" si="318"/>
        <v>0</v>
      </c>
    </row>
    <row r="2061" spans="1:16" ht="31.5" hidden="1" outlineLevel="1" x14ac:dyDescent="0.25">
      <c r="A2061" s="106">
        <f t="shared" ref="A2061:E2061" si="362">A1391</f>
        <v>5</v>
      </c>
      <c r="B2061" s="107" t="str">
        <f t="shared" si="362"/>
        <v>Alternate water supply Scheme for Chandrapur T.P.S as a crisis management scheme</v>
      </c>
      <c r="C2061" s="106" t="str">
        <f t="shared" si="362"/>
        <v>MERC/CAPEX/20112012/02443</v>
      </c>
      <c r="D2061" s="147">
        <f t="shared" si="362"/>
        <v>40911</v>
      </c>
      <c r="E2061" s="27">
        <f t="shared" si="362"/>
        <v>229.4</v>
      </c>
      <c r="F2061" s="94">
        <f t="shared" si="315"/>
        <v>0</v>
      </c>
      <c r="G2061" s="94">
        <f t="shared" si="316"/>
        <v>0</v>
      </c>
      <c r="H2061" s="94">
        <f t="shared" si="320"/>
        <v>0</v>
      </c>
      <c r="I2061" s="94">
        <f>'F4.2'!X48</f>
        <v>0</v>
      </c>
      <c r="J2061" s="94">
        <f>'F4.2'!AR48</f>
        <v>0</v>
      </c>
      <c r="K2061" s="94"/>
      <c r="L2061" s="94"/>
      <c r="M2061" s="94">
        <f t="shared" si="321"/>
        <v>0</v>
      </c>
      <c r="N2061" s="94">
        <f t="shared" si="322"/>
        <v>0</v>
      </c>
      <c r="O2061" s="158">
        <f t="shared" si="317"/>
        <v>0</v>
      </c>
      <c r="P2061" s="159">
        <f t="shared" si="318"/>
        <v>0</v>
      </c>
    </row>
    <row r="2062" spans="1:16" ht="31.5" hidden="1" outlineLevel="1" x14ac:dyDescent="0.25">
      <c r="A2062" s="99">
        <f t="shared" ref="A2062:E2062" si="363">A1392</f>
        <v>5.0999999999999996</v>
      </c>
      <c r="B2062" s="100" t="str">
        <f t="shared" si="363"/>
        <v>Alternate water supply Scheme for Chandrapur T.P.S as a crisis management scheme</v>
      </c>
      <c r="C2062" s="99" t="str">
        <f t="shared" si="363"/>
        <v>MERC/CAPEX/20112012/02443</v>
      </c>
      <c r="D2062" s="103">
        <f t="shared" si="363"/>
        <v>40911</v>
      </c>
      <c r="E2062" s="28">
        <f t="shared" si="363"/>
        <v>229.4</v>
      </c>
      <c r="F2062" s="95">
        <f t="shared" si="315"/>
        <v>0</v>
      </c>
      <c r="G2062" s="95">
        <f t="shared" si="316"/>
        <v>0</v>
      </c>
      <c r="H2062" s="95">
        <f t="shared" si="320"/>
        <v>0</v>
      </c>
      <c r="I2062" s="94">
        <f>'F4.2'!X49</f>
        <v>0</v>
      </c>
      <c r="J2062" s="94">
        <f>'F4.2'!AR49</f>
        <v>0</v>
      </c>
      <c r="K2062" s="95"/>
      <c r="L2062" s="95"/>
      <c r="M2062" s="128">
        <f t="shared" si="321"/>
        <v>0</v>
      </c>
      <c r="N2062" s="95">
        <f t="shared" si="322"/>
        <v>0</v>
      </c>
      <c r="O2062" s="158">
        <f t="shared" si="317"/>
        <v>0</v>
      </c>
      <c r="P2062" s="159">
        <f t="shared" si="318"/>
        <v>0</v>
      </c>
    </row>
    <row r="2063" spans="1:16" ht="63" hidden="1" outlineLevel="1" x14ac:dyDescent="0.25">
      <c r="A2063" s="25">
        <f t="shared" ref="A2063:E2063" si="364">A1393</f>
        <v>6</v>
      </c>
      <c r="B2063" s="26" t="str">
        <f t="shared" si="364"/>
        <v>Complete Track Renovation (CTR) work of rail track from Chandrapur Vivekanand Nagar railway stations to exchange yard and bulb line of BOBR at CSTPS siding maintained by railway authority</v>
      </c>
      <c r="C2063" s="25" t="str">
        <f t="shared" si="364"/>
        <v>MERC/CAPEX/20122013/00818</v>
      </c>
      <c r="D2063" s="139">
        <f t="shared" si="364"/>
        <v>41100</v>
      </c>
      <c r="E2063" s="27">
        <f t="shared" si="364"/>
        <v>16.77</v>
      </c>
      <c r="F2063" s="94">
        <f t="shared" si="315"/>
        <v>0</v>
      </c>
      <c r="G2063" s="94">
        <f t="shared" si="316"/>
        <v>0</v>
      </c>
      <c r="H2063" s="94">
        <f t="shared" si="320"/>
        <v>0</v>
      </c>
      <c r="I2063" s="94">
        <f>'F4.2'!X50</f>
        <v>0</v>
      </c>
      <c r="J2063" s="94">
        <f>'F4.2'!AR50</f>
        <v>0</v>
      </c>
      <c r="K2063" s="94"/>
      <c r="L2063" s="94"/>
      <c r="M2063" s="94">
        <f t="shared" si="321"/>
        <v>0</v>
      </c>
      <c r="N2063" s="94">
        <f t="shared" si="322"/>
        <v>0</v>
      </c>
      <c r="O2063" s="158">
        <f t="shared" si="317"/>
        <v>0</v>
      </c>
      <c r="P2063" s="159">
        <f t="shared" si="318"/>
        <v>0</v>
      </c>
    </row>
    <row r="2064" spans="1:16" ht="63" hidden="1" outlineLevel="1" x14ac:dyDescent="0.25">
      <c r="A2064" s="29">
        <f t="shared" ref="A2064:E2064" si="365">A1394</f>
        <v>6.1</v>
      </c>
      <c r="B2064" s="65" t="str">
        <f t="shared" si="365"/>
        <v>Complete Track Renovation (CTR) work of rail track from Chandrapur Vivekanand Nagar railway stations to exchange yard and bulb line of BOBR at CSTPS siding maintained by railway authority</v>
      </c>
      <c r="C2064" s="29" t="str">
        <f t="shared" si="365"/>
        <v>MERC/CAPEX/20122013/00818</v>
      </c>
      <c r="D2064" s="68">
        <f t="shared" si="365"/>
        <v>41100</v>
      </c>
      <c r="E2064" s="28">
        <f t="shared" si="365"/>
        <v>16.77</v>
      </c>
      <c r="F2064" s="95">
        <f t="shared" si="315"/>
        <v>5.4266784059999997</v>
      </c>
      <c r="G2064" s="95">
        <f t="shared" si="316"/>
        <v>4.0159468</v>
      </c>
      <c r="H2064" s="95">
        <f t="shared" si="320"/>
        <v>1.4107316059999997</v>
      </c>
      <c r="I2064" s="94">
        <f>'F4.2'!X51</f>
        <v>11.343321593999999</v>
      </c>
      <c r="J2064" s="94">
        <f>'F4.2'!AR51</f>
        <v>12.7540532</v>
      </c>
      <c r="K2064" s="95"/>
      <c r="L2064" s="95"/>
      <c r="M2064" s="128">
        <f t="shared" si="321"/>
        <v>12.7540532</v>
      </c>
      <c r="N2064" s="95">
        <f t="shared" si="322"/>
        <v>0</v>
      </c>
      <c r="O2064" s="158">
        <f t="shared" si="317"/>
        <v>12.7540532</v>
      </c>
      <c r="P2064" s="159">
        <f t="shared" si="318"/>
        <v>0</v>
      </c>
    </row>
    <row r="2065" spans="1:16" ht="31.5" hidden="1" outlineLevel="1" x14ac:dyDescent="0.25">
      <c r="A2065" s="106">
        <f t="shared" ref="A2065:E2065" si="366">A1395</f>
        <v>7</v>
      </c>
      <c r="B2065" s="107" t="str">
        <f t="shared" si="366"/>
        <v>Construction of additional IDCT to improve performance of existing condenser cooling system of CSTPS Unit 5 &amp; 6</v>
      </c>
      <c r="C2065" s="106" t="str">
        <f t="shared" si="366"/>
        <v>MERC/CAPEX/20122013/00827</v>
      </c>
      <c r="D2065" s="147">
        <f t="shared" si="366"/>
        <v>41100</v>
      </c>
      <c r="E2065" s="27">
        <f t="shared" si="366"/>
        <v>29.28</v>
      </c>
      <c r="F2065" s="94">
        <f t="shared" si="315"/>
        <v>0</v>
      </c>
      <c r="G2065" s="94">
        <f t="shared" si="316"/>
        <v>0</v>
      </c>
      <c r="H2065" s="94">
        <f t="shared" si="320"/>
        <v>0</v>
      </c>
      <c r="I2065" s="94">
        <f>'F4.2'!X52</f>
        <v>0</v>
      </c>
      <c r="J2065" s="94">
        <f>'F4.2'!AR52</f>
        <v>0</v>
      </c>
      <c r="K2065" s="94"/>
      <c r="L2065" s="94"/>
      <c r="M2065" s="94">
        <f t="shared" si="321"/>
        <v>0</v>
      </c>
      <c r="N2065" s="94">
        <f t="shared" si="322"/>
        <v>0</v>
      </c>
      <c r="O2065" s="158">
        <f t="shared" si="317"/>
        <v>0</v>
      </c>
      <c r="P2065" s="159">
        <f t="shared" si="318"/>
        <v>0</v>
      </c>
    </row>
    <row r="2066" spans="1:16" ht="15.75" hidden="1" outlineLevel="1" x14ac:dyDescent="0.25">
      <c r="A2066" s="99">
        <f t="shared" ref="A2066:E2066" si="367">A1396</f>
        <v>7.1</v>
      </c>
      <c r="B2066" s="100" t="str">
        <f t="shared" si="367"/>
        <v>Construction for U#5</v>
      </c>
      <c r="C2066" s="99" t="str">
        <f t="shared" si="367"/>
        <v>MERC/CAPEX/20122013/00827</v>
      </c>
      <c r="D2066" s="103">
        <f t="shared" si="367"/>
        <v>41100</v>
      </c>
      <c r="E2066" s="28">
        <f t="shared" si="367"/>
        <v>11.2318</v>
      </c>
      <c r="F2066" s="95">
        <f t="shared" si="315"/>
        <v>19.378237200000001</v>
      </c>
      <c r="G2066" s="95">
        <f t="shared" si="316"/>
        <v>19.378237200000001</v>
      </c>
      <c r="H2066" s="95">
        <f t="shared" si="320"/>
        <v>0</v>
      </c>
      <c r="I2066" s="94">
        <f>'F4.2'!X53</f>
        <v>0</v>
      </c>
      <c r="J2066" s="94">
        <f>'F4.2'!AR53</f>
        <v>0</v>
      </c>
      <c r="K2066" s="95"/>
      <c r="L2066" s="95"/>
      <c r="M2066" s="128">
        <f t="shared" si="321"/>
        <v>0</v>
      </c>
      <c r="N2066" s="95">
        <f t="shared" si="322"/>
        <v>0</v>
      </c>
      <c r="O2066" s="158">
        <f t="shared" si="317"/>
        <v>0</v>
      </c>
      <c r="P2066" s="159">
        <f t="shared" si="318"/>
        <v>0</v>
      </c>
    </row>
    <row r="2067" spans="1:16" ht="15.75" hidden="1" outlineLevel="1" x14ac:dyDescent="0.25">
      <c r="A2067" s="99">
        <f t="shared" ref="A2067:E2067" si="368">A1397</f>
        <v>7.2</v>
      </c>
      <c r="B2067" s="100" t="str">
        <f t="shared" si="368"/>
        <v>Construction for U#6</v>
      </c>
      <c r="C2067" s="99" t="str">
        <f t="shared" si="368"/>
        <v>MERC/CAPEX/20122013/00827</v>
      </c>
      <c r="D2067" s="103">
        <f t="shared" si="368"/>
        <v>41100</v>
      </c>
      <c r="E2067" s="28">
        <f t="shared" si="368"/>
        <v>14.968</v>
      </c>
      <c r="F2067" s="95">
        <f t="shared" si="315"/>
        <v>23.1898537</v>
      </c>
      <c r="G2067" s="95">
        <f t="shared" si="316"/>
        <v>23.1898537</v>
      </c>
      <c r="H2067" s="95">
        <f t="shared" si="320"/>
        <v>0</v>
      </c>
      <c r="I2067" s="94">
        <f>'F4.2'!X54</f>
        <v>0</v>
      </c>
      <c r="J2067" s="94">
        <f>'F4.2'!AR54</f>
        <v>0</v>
      </c>
      <c r="K2067" s="95"/>
      <c r="L2067" s="95"/>
      <c r="M2067" s="128">
        <f t="shared" si="321"/>
        <v>0</v>
      </c>
      <c r="N2067" s="95">
        <f t="shared" si="322"/>
        <v>0</v>
      </c>
      <c r="O2067" s="158">
        <f t="shared" si="317"/>
        <v>0</v>
      </c>
      <c r="P2067" s="159">
        <f t="shared" si="318"/>
        <v>0</v>
      </c>
    </row>
    <row r="2068" spans="1:16" ht="15.75" hidden="1" outlineLevel="1" x14ac:dyDescent="0.25">
      <c r="A2068" s="99">
        <f t="shared" ref="A2068:E2068" si="369">A1398</f>
        <v>0</v>
      </c>
      <c r="B2068" s="100" t="str">
        <f t="shared" si="369"/>
        <v>IDC</v>
      </c>
      <c r="C2068" s="99" t="str">
        <f t="shared" si="369"/>
        <v>MERC/CAPEX/20122013/00827</v>
      </c>
      <c r="D2068" s="103">
        <f t="shared" si="369"/>
        <v>41100</v>
      </c>
      <c r="E2068" s="28">
        <f t="shared" si="369"/>
        <v>3.0802000000000014</v>
      </c>
      <c r="F2068" s="95">
        <f t="shared" si="315"/>
        <v>0</v>
      </c>
      <c r="G2068" s="95">
        <f t="shared" si="316"/>
        <v>0</v>
      </c>
      <c r="H2068" s="95">
        <f t="shared" si="320"/>
        <v>0</v>
      </c>
      <c r="I2068" s="94">
        <f>'F4.2'!X55</f>
        <v>0</v>
      </c>
      <c r="J2068" s="94">
        <f>'F4.2'!AR55</f>
        <v>0</v>
      </c>
      <c r="K2068" s="95"/>
      <c r="L2068" s="95"/>
      <c r="M2068" s="128">
        <f t="shared" si="321"/>
        <v>0</v>
      </c>
      <c r="N2068" s="95">
        <f t="shared" si="322"/>
        <v>0</v>
      </c>
      <c r="O2068" s="158">
        <f t="shared" si="317"/>
        <v>0</v>
      </c>
      <c r="P2068" s="159">
        <f t="shared" si="318"/>
        <v>0</v>
      </c>
    </row>
    <row r="2069" spans="1:16" ht="15.75" hidden="1" outlineLevel="1" x14ac:dyDescent="0.25">
      <c r="A2069" s="106">
        <f t="shared" ref="A2069:E2069" si="370">A1399</f>
        <v>8</v>
      </c>
      <c r="B2069" s="107" t="str">
        <f t="shared" si="370"/>
        <v>Upgradation of IDCT Unit 5</v>
      </c>
      <c r="C2069" s="106" t="str">
        <f t="shared" si="370"/>
        <v>MERC/CAPEX/20122013/00914</v>
      </c>
      <c r="D2069" s="147">
        <f t="shared" si="370"/>
        <v>41108</v>
      </c>
      <c r="E2069" s="27">
        <f t="shared" si="370"/>
        <v>18.2</v>
      </c>
      <c r="F2069" s="94">
        <f t="shared" si="315"/>
        <v>0</v>
      </c>
      <c r="G2069" s="94">
        <f t="shared" si="316"/>
        <v>0</v>
      </c>
      <c r="H2069" s="94">
        <f t="shared" si="320"/>
        <v>0</v>
      </c>
      <c r="I2069" s="94">
        <f>'F4.2'!X56</f>
        <v>0</v>
      </c>
      <c r="J2069" s="94">
        <f>'F4.2'!AR56</f>
        <v>0</v>
      </c>
      <c r="K2069" s="94"/>
      <c r="L2069" s="94"/>
      <c r="M2069" s="94">
        <f t="shared" si="321"/>
        <v>0</v>
      </c>
      <c r="N2069" s="94">
        <f t="shared" si="322"/>
        <v>0</v>
      </c>
      <c r="O2069" s="158">
        <f t="shared" si="317"/>
        <v>0</v>
      </c>
      <c r="P2069" s="159">
        <f t="shared" si="318"/>
        <v>0</v>
      </c>
    </row>
    <row r="2070" spans="1:16" ht="15.75" hidden="1" outlineLevel="1" x14ac:dyDescent="0.25">
      <c r="A2070" s="99">
        <f t="shared" ref="A2070:E2070" si="371">A1400</f>
        <v>8.1</v>
      </c>
      <c r="B2070" s="100" t="str">
        <f t="shared" si="371"/>
        <v>Cooling Tower IDCT for Unit-5A</v>
      </c>
      <c r="C2070" s="99" t="str">
        <f t="shared" si="371"/>
        <v>MERC/CAPEX/20122013/00914</v>
      </c>
      <c r="D2070" s="103">
        <f t="shared" si="371"/>
        <v>41108</v>
      </c>
      <c r="E2070" s="28">
        <f t="shared" si="371"/>
        <v>8.5</v>
      </c>
      <c r="F2070" s="95">
        <f t="shared" si="315"/>
        <v>0</v>
      </c>
      <c r="G2070" s="95">
        <f t="shared" si="316"/>
        <v>0</v>
      </c>
      <c r="H2070" s="95">
        <f t="shared" si="320"/>
        <v>0</v>
      </c>
      <c r="I2070" s="94">
        <f>'F4.2'!X57</f>
        <v>0</v>
      </c>
      <c r="J2070" s="94">
        <f>'F4.2'!AR57</f>
        <v>0</v>
      </c>
      <c r="K2070" s="95"/>
      <c r="L2070" s="95"/>
      <c r="M2070" s="128">
        <f t="shared" si="321"/>
        <v>0</v>
      </c>
      <c r="N2070" s="95">
        <f t="shared" si="322"/>
        <v>0</v>
      </c>
      <c r="O2070" s="158">
        <f t="shared" si="317"/>
        <v>0</v>
      </c>
      <c r="P2070" s="159">
        <f t="shared" si="318"/>
        <v>0</v>
      </c>
    </row>
    <row r="2071" spans="1:16" ht="15.75" hidden="1" outlineLevel="1" x14ac:dyDescent="0.25">
      <c r="A2071" s="99">
        <f t="shared" ref="A2071:E2071" si="372">A1401</f>
        <v>8.1999999999999993</v>
      </c>
      <c r="B2071" s="100" t="str">
        <f t="shared" si="372"/>
        <v>Cooling Tower IDCT for Unit-5B</v>
      </c>
      <c r="C2071" s="99" t="str">
        <f t="shared" si="372"/>
        <v>MERC/CAPEX/20122013/00914</v>
      </c>
      <c r="D2071" s="103">
        <f t="shared" si="372"/>
        <v>41108</v>
      </c>
      <c r="E2071" s="28">
        <f t="shared" si="372"/>
        <v>8.5</v>
      </c>
      <c r="F2071" s="95">
        <f t="shared" si="315"/>
        <v>0</v>
      </c>
      <c r="G2071" s="95">
        <f t="shared" si="316"/>
        <v>0</v>
      </c>
      <c r="H2071" s="95">
        <f t="shared" si="320"/>
        <v>0</v>
      </c>
      <c r="I2071" s="94">
        <f>'F4.2'!X58</f>
        <v>0</v>
      </c>
      <c r="J2071" s="94">
        <f>'F4.2'!AR58</f>
        <v>0</v>
      </c>
      <c r="K2071" s="95"/>
      <c r="L2071" s="95"/>
      <c r="M2071" s="128">
        <f t="shared" si="321"/>
        <v>0</v>
      </c>
      <c r="N2071" s="95">
        <f t="shared" si="322"/>
        <v>0</v>
      </c>
      <c r="O2071" s="158">
        <f t="shared" si="317"/>
        <v>0</v>
      </c>
      <c r="P2071" s="159">
        <f t="shared" si="318"/>
        <v>0</v>
      </c>
    </row>
    <row r="2072" spans="1:16" ht="15.75" hidden="1" outlineLevel="1" x14ac:dyDescent="0.25">
      <c r="A2072" s="99">
        <f t="shared" ref="A2072:E2072" si="373">A1402</f>
        <v>0</v>
      </c>
      <c r="B2072" s="100" t="str">
        <f t="shared" si="373"/>
        <v>IDC</v>
      </c>
      <c r="C2072" s="99" t="str">
        <f t="shared" si="373"/>
        <v>MERC/CAPEX/20122013/00914</v>
      </c>
      <c r="D2072" s="103">
        <f t="shared" si="373"/>
        <v>41108</v>
      </c>
      <c r="E2072" s="28">
        <f t="shared" si="373"/>
        <v>1.2</v>
      </c>
      <c r="F2072" s="95">
        <f t="shared" si="315"/>
        <v>0</v>
      </c>
      <c r="G2072" s="95">
        <f t="shared" si="316"/>
        <v>0</v>
      </c>
      <c r="H2072" s="95">
        <f t="shared" si="320"/>
        <v>0</v>
      </c>
      <c r="I2072" s="94">
        <f>'F4.2'!X59</f>
        <v>0</v>
      </c>
      <c r="J2072" s="94">
        <f>'F4.2'!AR59</f>
        <v>0</v>
      </c>
      <c r="K2072" s="95"/>
      <c r="L2072" s="95"/>
      <c r="M2072" s="128">
        <f t="shared" si="321"/>
        <v>0</v>
      </c>
      <c r="N2072" s="95">
        <f t="shared" si="322"/>
        <v>0</v>
      </c>
      <c r="O2072" s="158">
        <f t="shared" si="317"/>
        <v>0</v>
      </c>
      <c r="P2072" s="159">
        <f t="shared" si="318"/>
        <v>0</v>
      </c>
    </row>
    <row r="2073" spans="1:16" ht="31.5" hidden="1" outlineLevel="1" x14ac:dyDescent="0.25">
      <c r="A2073" s="106">
        <f t="shared" ref="A2073:E2073" si="374">A1403</f>
        <v>9</v>
      </c>
      <c r="B2073" s="107" t="str">
        <f t="shared" si="374"/>
        <v>LPT Retrofit at Chandrapur TPS Units 3 &amp; 4</v>
      </c>
      <c r="C2073" s="106" t="str">
        <f t="shared" si="374"/>
        <v>MERC/TECH 1/CAPEX/20132014/00823</v>
      </c>
      <c r="D2073" s="147">
        <f t="shared" si="374"/>
        <v>41464</v>
      </c>
      <c r="E2073" s="27">
        <f t="shared" si="374"/>
        <v>107.8364</v>
      </c>
      <c r="F2073" s="94">
        <f t="shared" si="315"/>
        <v>0</v>
      </c>
      <c r="G2073" s="94">
        <f t="shared" si="316"/>
        <v>0</v>
      </c>
      <c r="H2073" s="94">
        <f t="shared" si="320"/>
        <v>0</v>
      </c>
      <c r="I2073" s="94">
        <f>'F4.2'!X60</f>
        <v>0</v>
      </c>
      <c r="J2073" s="94">
        <f>'F4.2'!AR60</f>
        <v>0</v>
      </c>
      <c r="K2073" s="94"/>
      <c r="L2073" s="94"/>
      <c r="M2073" s="94">
        <f t="shared" si="321"/>
        <v>0</v>
      </c>
      <c r="N2073" s="94">
        <f t="shared" si="322"/>
        <v>0</v>
      </c>
      <c r="O2073" s="158">
        <f t="shared" si="317"/>
        <v>0</v>
      </c>
      <c r="P2073" s="159">
        <f t="shared" si="318"/>
        <v>0</v>
      </c>
    </row>
    <row r="2074" spans="1:16" ht="63" hidden="1" outlineLevel="1" x14ac:dyDescent="0.25">
      <c r="A2074" s="99">
        <f t="shared" ref="A2074:E2074" si="375">A1404</f>
        <v>9.1</v>
      </c>
      <c r="B2074" s="100" t="str">
        <f t="shared" si="375"/>
        <v xml:space="preserve">Design, Engineering, Supply and Retrofitting of LP Cylinder with Modified Bladed rotor without Bauman’s Stages, diaphragms, liners, Gland sealing and exhaust hood spray. (total 2 units) </v>
      </c>
      <c r="C2074" s="99" t="str">
        <f t="shared" si="375"/>
        <v>MERC/TECH 1/CAPEX/20132014/00823</v>
      </c>
      <c r="D2074" s="103">
        <f t="shared" si="375"/>
        <v>41464</v>
      </c>
      <c r="E2074" s="28">
        <f t="shared" si="375"/>
        <v>101.8526</v>
      </c>
      <c r="F2074" s="95">
        <f t="shared" si="315"/>
        <v>0</v>
      </c>
      <c r="G2074" s="95">
        <f t="shared" si="316"/>
        <v>0</v>
      </c>
      <c r="H2074" s="95">
        <f t="shared" si="320"/>
        <v>0</v>
      </c>
      <c r="I2074" s="94">
        <f>'F4.2'!X61</f>
        <v>0</v>
      </c>
      <c r="J2074" s="94">
        <f>'F4.2'!AR61</f>
        <v>0</v>
      </c>
      <c r="K2074" s="95"/>
      <c r="L2074" s="95"/>
      <c r="M2074" s="128">
        <f t="shared" si="321"/>
        <v>0</v>
      </c>
      <c r="N2074" s="95">
        <f t="shared" si="322"/>
        <v>0</v>
      </c>
      <c r="O2074" s="158">
        <f t="shared" si="317"/>
        <v>0</v>
      </c>
      <c r="P2074" s="159">
        <f t="shared" si="318"/>
        <v>0</v>
      </c>
    </row>
    <row r="2075" spans="1:16" ht="31.5" hidden="1" outlineLevel="1" x14ac:dyDescent="0.25">
      <c r="A2075" s="99">
        <f t="shared" ref="A2075:E2075" si="376">A1405</f>
        <v>0</v>
      </c>
      <c r="B2075" s="100" t="str">
        <f t="shared" si="376"/>
        <v>IDC</v>
      </c>
      <c r="C2075" s="99" t="str">
        <f t="shared" si="376"/>
        <v>MERC/TECH 1/CAPEX/20132014/00823</v>
      </c>
      <c r="D2075" s="103">
        <f t="shared" si="376"/>
        <v>41464</v>
      </c>
      <c r="E2075" s="28">
        <f t="shared" si="376"/>
        <v>5.9837999999999996</v>
      </c>
      <c r="F2075" s="95">
        <f t="shared" si="315"/>
        <v>0</v>
      </c>
      <c r="G2075" s="95">
        <f t="shared" si="316"/>
        <v>0</v>
      </c>
      <c r="H2075" s="95">
        <f t="shared" si="320"/>
        <v>0</v>
      </c>
      <c r="I2075" s="94">
        <f>'F4.2'!X62</f>
        <v>0</v>
      </c>
      <c r="J2075" s="94">
        <f>'F4.2'!AR62</f>
        <v>0</v>
      </c>
      <c r="K2075" s="95"/>
      <c r="L2075" s="95"/>
      <c r="M2075" s="128">
        <f t="shared" si="321"/>
        <v>0</v>
      </c>
      <c r="N2075" s="95">
        <f t="shared" si="322"/>
        <v>0</v>
      </c>
      <c r="O2075" s="158">
        <f t="shared" si="317"/>
        <v>0</v>
      </c>
      <c r="P2075" s="159">
        <f t="shared" si="318"/>
        <v>0</v>
      </c>
    </row>
    <row r="2076" spans="1:16" ht="31.5" hidden="1" outlineLevel="1" x14ac:dyDescent="0.25">
      <c r="A2076" s="238">
        <f t="shared" ref="A2076:E2076" si="377">A1406</f>
        <v>10</v>
      </c>
      <c r="B2076" s="239" t="str">
        <f t="shared" si="377"/>
        <v>Modification in Ash Handling Plant at Chandrapur TPS unit 5 &amp; 6</v>
      </c>
      <c r="C2076" s="106" t="str">
        <f t="shared" si="377"/>
        <v>MERC/CAPEX/20122013/02104</v>
      </c>
      <c r="D2076" s="147">
        <f t="shared" si="377"/>
        <v>41281</v>
      </c>
      <c r="E2076" s="27">
        <f t="shared" si="377"/>
        <v>15.25</v>
      </c>
      <c r="F2076" s="94">
        <f t="shared" si="315"/>
        <v>0</v>
      </c>
      <c r="G2076" s="94">
        <f t="shared" si="316"/>
        <v>0</v>
      </c>
      <c r="H2076" s="94">
        <f t="shared" si="320"/>
        <v>0</v>
      </c>
      <c r="I2076" s="94">
        <f>'F4.2'!X63</f>
        <v>0</v>
      </c>
      <c r="J2076" s="94">
        <f>'F4.2'!AR63</f>
        <v>0</v>
      </c>
      <c r="K2076" s="94"/>
      <c r="L2076" s="94"/>
      <c r="M2076" s="94">
        <f t="shared" si="321"/>
        <v>0</v>
      </c>
      <c r="N2076" s="94">
        <f t="shared" si="322"/>
        <v>0</v>
      </c>
      <c r="O2076" s="158">
        <f t="shared" si="317"/>
        <v>0</v>
      </c>
      <c r="P2076" s="159">
        <f t="shared" si="318"/>
        <v>0</v>
      </c>
    </row>
    <row r="2077" spans="1:16" ht="15.75" hidden="1" outlineLevel="1" x14ac:dyDescent="0.25">
      <c r="A2077" s="252">
        <f t="shared" ref="A2077:E2077" si="378">A1407</f>
        <v>10.1</v>
      </c>
      <c r="B2077" s="253" t="str">
        <f t="shared" si="378"/>
        <v>Complete series replacement in U-5 &amp; 6</v>
      </c>
      <c r="C2077" s="99" t="str">
        <f t="shared" si="378"/>
        <v>MERC/CAPEX/20122013/02104</v>
      </c>
      <c r="D2077" s="103">
        <f t="shared" si="378"/>
        <v>41281</v>
      </c>
      <c r="E2077" s="28">
        <f t="shared" si="378"/>
        <v>7.12</v>
      </c>
      <c r="F2077" s="95">
        <f t="shared" si="315"/>
        <v>1.4079700719999999</v>
      </c>
      <c r="G2077" s="95">
        <f t="shared" si="316"/>
        <v>1.4079700719999999</v>
      </c>
      <c r="H2077" s="95">
        <f t="shared" si="320"/>
        <v>0</v>
      </c>
      <c r="I2077" s="94">
        <f>'F4.2'!X64</f>
        <v>0</v>
      </c>
      <c r="J2077" s="94">
        <f>'F4.2'!AR64</f>
        <v>0</v>
      </c>
      <c r="K2077" s="95"/>
      <c r="L2077" s="95"/>
      <c r="M2077" s="128">
        <f t="shared" si="321"/>
        <v>0</v>
      </c>
      <c r="N2077" s="95">
        <f t="shared" si="322"/>
        <v>0</v>
      </c>
      <c r="O2077" s="158">
        <f t="shared" si="317"/>
        <v>0</v>
      </c>
      <c r="P2077" s="159">
        <f t="shared" si="318"/>
        <v>0</v>
      </c>
    </row>
    <row r="2078" spans="1:16" ht="15.75" hidden="1" outlineLevel="1" x14ac:dyDescent="0.25">
      <c r="A2078" s="252">
        <f t="shared" ref="A2078:E2078" si="379">A1408</f>
        <v>10.199999999999999</v>
      </c>
      <c r="B2078" s="253" t="str">
        <f t="shared" si="379"/>
        <v>Extension of ash lines inside ash bund (9000 Rmt)</v>
      </c>
      <c r="C2078" s="99" t="str">
        <f t="shared" si="379"/>
        <v>MERC/CAPEX/20122013/02104</v>
      </c>
      <c r="D2078" s="103">
        <f t="shared" si="379"/>
        <v>41281</v>
      </c>
      <c r="E2078" s="28">
        <f t="shared" si="379"/>
        <v>3.03</v>
      </c>
      <c r="F2078" s="95">
        <f t="shared" si="315"/>
        <v>2.4823816700000001</v>
      </c>
      <c r="G2078" s="95">
        <f t="shared" si="316"/>
        <v>2.4823816700000001</v>
      </c>
      <c r="H2078" s="95">
        <f t="shared" si="320"/>
        <v>0</v>
      </c>
      <c r="I2078" s="94">
        <f>'F4.2'!X65</f>
        <v>0</v>
      </c>
      <c r="J2078" s="94">
        <f>'F4.2'!AR65</f>
        <v>0</v>
      </c>
      <c r="K2078" s="95"/>
      <c r="L2078" s="95"/>
      <c r="M2078" s="128">
        <f t="shared" si="321"/>
        <v>0</v>
      </c>
      <c r="N2078" s="95">
        <f t="shared" si="322"/>
        <v>0</v>
      </c>
      <c r="O2078" s="158">
        <f t="shared" si="317"/>
        <v>0</v>
      </c>
      <c r="P2078" s="159">
        <f t="shared" si="318"/>
        <v>0</v>
      </c>
    </row>
    <row r="2079" spans="1:16" ht="15.75" hidden="1" outlineLevel="1" x14ac:dyDescent="0.25">
      <c r="A2079" s="252">
        <f t="shared" ref="A2079:E2079" si="380">A1409</f>
        <v>10.3</v>
      </c>
      <c r="B2079" s="253" t="str">
        <f t="shared" si="380"/>
        <v>Replacement ash line worn out pipes</v>
      </c>
      <c r="C2079" s="99" t="str">
        <f t="shared" si="380"/>
        <v>MERC/CAPEX/20122013/02104</v>
      </c>
      <c r="D2079" s="103">
        <f t="shared" si="380"/>
        <v>41281</v>
      </c>
      <c r="E2079" s="28">
        <f t="shared" si="380"/>
        <v>3.6</v>
      </c>
      <c r="F2079" s="95">
        <f t="shared" si="315"/>
        <v>4.4210943270000005</v>
      </c>
      <c r="G2079" s="95">
        <f t="shared" si="316"/>
        <v>4.4210943270000005</v>
      </c>
      <c r="H2079" s="95">
        <f t="shared" si="320"/>
        <v>0</v>
      </c>
      <c r="I2079" s="94">
        <f>'F4.2'!X66</f>
        <v>0</v>
      </c>
      <c r="J2079" s="94">
        <f>'F4.2'!AR66</f>
        <v>0</v>
      </c>
      <c r="K2079" s="95"/>
      <c r="L2079" s="95"/>
      <c r="M2079" s="128">
        <f t="shared" si="321"/>
        <v>0</v>
      </c>
      <c r="N2079" s="95">
        <f t="shared" si="322"/>
        <v>0</v>
      </c>
      <c r="O2079" s="158">
        <f t="shared" si="317"/>
        <v>0</v>
      </c>
      <c r="P2079" s="159">
        <f t="shared" si="318"/>
        <v>0</v>
      </c>
    </row>
    <row r="2080" spans="1:16" ht="15.75" hidden="1" outlineLevel="1" x14ac:dyDescent="0.25">
      <c r="A2080" s="252">
        <f t="shared" ref="A2080:E2080" si="381">A1410</f>
        <v>0</v>
      </c>
      <c r="B2080" s="253" t="str">
        <f t="shared" si="381"/>
        <v>IDC</v>
      </c>
      <c r="C2080" s="99" t="str">
        <f t="shared" si="381"/>
        <v>MERC/CAPEX/20122013/02104</v>
      </c>
      <c r="D2080" s="103">
        <f t="shared" si="381"/>
        <v>41281</v>
      </c>
      <c r="E2080" s="28">
        <f t="shared" si="381"/>
        <v>1.5</v>
      </c>
      <c r="F2080" s="95">
        <f t="shared" si="315"/>
        <v>0</v>
      </c>
      <c r="G2080" s="95">
        <f t="shared" si="316"/>
        <v>0</v>
      </c>
      <c r="H2080" s="95">
        <f t="shared" si="320"/>
        <v>0</v>
      </c>
      <c r="I2080" s="94">
        <f>'F4.2'!X67</f>
        <v>0</v>
      </c>
      <c r="J2080" s="94">
        <f>'F4.2'!AR67</f>
        <v>0</v>
      </c>
      <c r="K2080" s="95"/>
      <c r="L2080" s="95"/>
      <c r="M2080" s="128">
        <f t="shared" si="321"/>
        <v>0</v>
      </c>
      <c r="N2080" s="95">
        <f t="shared" si="322"/>
        <v>0</v>
      </c>
      <c r="O2080" s="158">
        <f t="shared" si="317"/>
        <v>0</v>
      </c>
      <c r="P2080" s="159">
        <f t="shared" si="318"/>
        <v>0</v>
      </c>
    </row>
    <row r="2081" spans="1:16" ht="31.5" hidden="1" outlineLevel="1" x14ac:dyDescent="0.25">
      <c r="A2081" s="106">
        <f t="shared" ref="A2081:E2081" si="382">A1411</f>
        <v>11</v>
      </c>
      <c r="B2081" s="107" t="str">
        <f t="shared" si="382"/>
        <v>Fully Integrated Security Surveillance System</v>
      </c>
      <c r="C2081" s="106" t="str">
        <f t="shared" si="382"/>
        <v>MERC/TECH 1/CAPEX/20122013/00190</v>
      </c>
      <c r="D2081" s="147">
        <f t="shared" si="382"/>
        <v>41382</v>
      </c>
      <c r="E2081" s="27">
        <f t="shared" si="382"/>
        <v>54.197924999999991</v>
      </c>
      <c r="F2081" s="94">
        <f t="shared" si="315"/>
        <v>0</v>
      </c>
      <c r="G2081" s="94">
        <f t="shared" si="316"/>
        <v>0</v>
      </c>
      <c r="H2081" s="94">
        <f t="shared" si="320"/>
        <v>0</v>
      </c>
      <c r="I2081" s="94">
        <f>'F4.2'!X68</f>
        <v>0</v>
      </c>
      <c r="J2081" s="94">
        <f>'F4.2'!AR68</f>
        <v>0</v>
      </c>
      <c r="K2081" s="94"/>
      <c r="L2081" s="94"/>
      <c r="M2081" s="94">
        <f t="shared" si="321"/>
        <v>0</v>
      </c>
      <c r="N2081" s="94">
        <f t="shared" si="322"/>
        <v>0</v>
      </c>
      <c r="O2081" s="158">
        <f t="shared" si="317"/>
        <v>0</v>
      </c>
      <c r="P2081" s="159">
        <f t="shared" si="318"/>
        <v>0</v>
      </c>
    </row>
    <row r="2082" spans="1:16" ht="31.5" hidden="1" outlineLevel="1" x14ac:dyDescent="0.25">
      <c r="A2082" s="99">
        <f t="shared" ref="A2082:E2082" si="383">A1412</f>
        <v>11.1</v>
      </c>
      <c r="B2082" s="100" t="str">
        <f t="shared" si="383"/>
        <v xml:space="preserve">Long range cameras </v>
      </c>
      <c r="C2082" s="99" t="str">
        <f t="shared" si="383"/>
        <v>MERC/TECH 1/CAPEX/20122013/00190</v>
      </c>
      <c r="D2082" s="103">
        <f t="shared" si="383"/>
        <v>41382</v>
      </c>
      <c r="E2082" s="28">
        <f t="shared" si="383"/>
        <v>12.3</v>
      </c>
      <c r="F2082" s="95">
        <f t="shared" si="315"/>
        <v>0</v>
      </c>
      <c r="G2082" s="95">
        <f t="shared" si="316"/>
        <v>0</v>
      </c>
      <c r="H2082" s="95">
        <f t="shared" si="320"/>
        <v>0</v>
      </c>
      <c r="I2082" s="94">
        <f>'F4.2'!X69</f>
        <v>0</v>
      </c>
      <c r="J2082" s="94">
        <f>'F4.2'!AR69</f>
        <v>0</v>
      </c>
      <c r="K2082" s="95"/>
      <c r="L2082" s="95"/>
      <c r="M2082" s="128">
        <f t="shared" si="321"/>
        <v>0</v>
      </c>
      <c r="N2082" s="95">
        <f t="shared" si="322"/>
        <v>0</v>
      </c>
      <c r="O2082" s="158">
        <f t="shared" si="317"/>
        <v>0</v>
      </c>
      <c r="P2082" s="159">
        <f t="shared" si="318"/>
        <v>0</v>
      </c>
    </row>
    <row r="2083" spans="1:16" ht="31.5" hidden="1" outlineLevel="1" x14ac:dyDescent="0.25">
      <c r="A2083" s="99">
        <f t="shared" ref="A2083:E2083" si="384">A1413</f>
        <v>11.2</v>
      </c>
      <c r="B2083" s="100" t="str">
        <f t="shared" si="384"/>
        <v xml:space="preserve">Laser fence sensors/buried cable </v>
      </c>
      <c r="C2083" s="99" t="str">
        <f t="shared" si="384"/>
        <v>MERC/TECH 1/CAPEX/20122013/00190</v>
      </c>
      <c r="D2083" s="103">
        <f t="shared" si="384"/>
        <v>41382</v>
      </c>
      <c r="E2083" s="28">
        <f t="shared" si="384"/>
        <v>6.1</v>
      </c>
      <c r="F2083" s="95">
        <f t="shared" si="315"/>
        <v>0</v>
      </c>
      <c r="G2083" s="95">
        <f t="shared" si="316"/>
        <v>0</v>
      </c>
      <c r="H2083" s="95">
        <f t="shared" si="320"/>
        <v>0</v>
      </c>
      <c r="I2083" s="94">
        <f>'F4.2'!X70</f>
        <v>0</v>
      </c>
      <c r="J2083" s="94">
        <f>'F4.2'!AR70</f>
        <v>0</v>
      </c>
      <c r="K2083" s="95"/>
      <c r="L2083" s="95"/>
      <c r="M2083" s="128">
        <f t="shared" si="321"/>
        <v>0</v>
      </c>
      <c r="N2083" s="95">
        <f t="shared" si="322"/>
        <v>0</v>
      </c>
      <c r="O2083" s="158">
        <f t="shared" si="317"/>
        <v>0</v>
      </c>
      <c r="P2083" s="159">
        <f t="shared" si="318"/>
        <v>0</v>
      </c>
    </row>
    <row r="2084" spans="1:16" ht="31.5" hidden="1" outlineLevel="1" x14ac:dyDescent="0.25">
      <c r="A2084" s="99">
        <f t="shared" ref="A2084:E2084" si="385">A1414</f>
        <v>11.3</v>
      </c>
      <c r="B2084" s="100" t="str">
        <f t="shared" si="385"/>
        <v xml:space="preserve">PTZ/fixed cameras </v>
      </c>
      <c r="C2084" s="99" t="str">
        <f t="shared" si="385"/>
        <v>MERC/TECH 1/CAPEX/20122013/00190</v>
      </c>
      <c r="D2084" s="103">
        <f t="shared" si="385"/>
        <v>41382</v>
      </c>
      <c r="E2084" s="28">
        <f t="shared" si="385"/>
        <v>8.0749999999999993</v>
      </c>
      <c r="F2084" s="95">
        <f t="shared" ref="F2084:F2147" si="386">F1414+I1414</f>
        <v>0</v>
      </c>
      <c r="G2084" s="95">
        <f t="shared" ref="G2084:G2147" si="387">G1414+M1414</f>
        <v>0</v>
      </c>
      <c r="H2084" s="95">
        <f t="shared" si="320"/>
        <v>0</v>
      </c>
      <c r="I2084" s="94">
        <f>'F4.2'!X71</f>
        <v>0</v>
      </c>
      <c r="J2084" s="94">
        <f>'F4.2'!AR71</f>
        <v>0</v>
      </c>
      <c r="K2084" s="95"/>
      <c r="L2084" s="95"/>
      <c r="M2084" s="128">
        <f t="shared" si="321"/>
        <v>0</v>
      </c>
      <c r="N2084" s="95">
        <f t="shared" si="322"/>
        <v>0</v>
      </c>
      <c r="O2084" s="158">
        <f t="shared" ref="O2084:O2147" si="388">MAX(0,IF(M2084=0,0,IF(G2084+M2084&lt;E2084,M2084,E2084-G2084)))</f>
        <v>0</v>
      </c>
      <c r="P2084" s="159">
        <f t="shared" ref="P2084:P2147" si="389">M2084-O2084</f>
        <v>0</v>
      </c>
    </row>
    <row r="2085" spans="1:16" ht="31.5" hidden="1" outlineLevel="1" x14ac:dyDescent="0.25">
      <c r="A2085" s="99">
        <f t="shared" ref="A2085:E2085" si="390">A1415</f>
        <v>11.4</v>
      </c>
      <c r="B2085" s="100" t="str">
        <f t="shared" si="390"/>
        <v xml:space="preserve">Command &amp; control /video wall </v>
      </c>
      <c r="C2085" s="99" t="str">
        <f t="shared" si="390"/>
        <v>MERC/TECH 1/CAPEX/20122013/00190</v>
      </c>
      <c r="D2085" s="103">
        <f t="shared" si="390"/>
        <v>41382</v>
      </c>
      <c r="E2085" s="28">
        <f t="shared" si="390"/>
        <v>16</v>
      </c>
      <c r="F2085" s="95">
        <f t="shared" si="386"/>
        <v>0</v>
      </c>
      <c r="G2085" s="95">
        <f t="shared" si="387"/>
        <v>0</v>
      </c>
      <c r="H2085" s="95">
        <f t="shared" ref="H2085:H2148" si="391">F2085-G2085</f>
        <v>0</v>
      </c>
      <c r="I2085" s="94">
        <f>'F4.2'!X72</f>
        <v>0</v>
      </c>
      <c r="J2085" s="94">
        <f>'F4.2'!AR72</f>
        <v>0</v>
      </c>
      <c r="K2085" s="95"/>
      <c r="L2085" s="95"/>
      <c r="M2085" s="128">
        <f t="shared" ref="M2085:M2148" si="392">SUM(J2085:L2085)</f>
        <v>0</v>
      </c>
      <c r="N2085" s="95">
        <f t="shared" ref="N2085:N2148" si="393">H2085+I2085-M2085</f>
        <v>0</v>
      </c>
      <c r="O2085" s="158">
        <f t="shared" si="388"/>
        <v>0</v>
      </c>
      <c r="P2085" s="159">
        <f t="shared" si="389"/>
        <v>0</v>
      </c>
    </row>
    <row r="2086" spans="1:16" ht="31.5" hidden="1" outlineLevel="1" x14ac:dyDescent="0.25">
      <c r="A2086" s="99">
        <f t="shared" ref="A2086:E2086" si="394">A1416</f>
        <v>11.5</v>
      </c>
      <c r="B2086" s="100" t="str">
        <f t="shared" si="394"/>
        <v xml:space="preserve">Communication </v>
      </c>
      <c r="C2086" s="99" t="str">
        <f t="shared" si="394"/>
        <v>MERC/TECH 1/CAPEX/20122013/00190</v>
      </c>
      <c r="D2086" s="103">
        <f t="shared" si="394"/>
        <v>41382</v>
      </c>
      <c r="E2086" s="28">
        <f t="shared" si="394"/>
        <v>0.45950000000000002</v>
      </c>
      <c r="F2086" s="95">
        <f t="shared" si="386"/>
        <v>0</v>
      </c>
      <c r="G2086" s="95">
        <f t="shared" si="387"/>
        <v>0</v>
      </c>
      <c r="H2086" s="95">
        <f t="shared" si="391"/>
        <v>0</v>
      </c>
      <c r="I2086" s="94">
        <f>'F4.2'!X73</f>
        <v>0</v>
      </c>
      <c r="J2086" s="94">
        <f>'F4.2'!AR73</f>
        <v>0</v>
      </c>
      <c r="K2086" s="95"/>
      <c r="L2086" s="95"/>
      <c r="M2086" s="128">
        <f t="shared" si="392"/>
        <v>0</v>
      </c>
      <c r="N2086" s="95">
        <f t="shared" si="393"/>
        <v>0</v>
      </c>
      <c r="O2086" s="158">
        <f t="shared" si="388"/>
        <v>0</v>
      </c>
      <c r="P2086" s="159">
        <f t="shared" si="389"/>
        <v>0</v>
      </c>
    </row>
    <row r="2087" spans="1:16" ht="31.5" hidden="1" outlineLevel="1" x14ac:dyDescent="0.25">
      <c r="A2087" s="99">
        <f t="shared" ref="A2087:E2087" si="395">A1417</f>
        <v>11.6</v>
      </c>
      <c r="B2087" s="100" t="str">
        <f t="shared" si="395"/>
        <v>RFID</v>
      </c>
      <c r="C2087" s="99" t="str">
        <f t="shared" si="395"/>
        <v>MERC/TECH 1/CAPEX/20122013/00190</v>
      </c>
      <c r="D2087" s="103">
        <f t="shared" si="395"/>
        <v>41382</v>
      </c>
      <c r="E2087" s="28">
        <f t="shared" si="395"/>
        <v>0.83</v>
      </c>
      <c r="F2087" s="95">
        <f t="shared" si="386"/>
        <v>0</v>
      </c>
      <c r="G2087" s="95">
        <f t="shared" si="387"/>
        <v>0</v>
      </c>
      <c r="H2087" s="95">
        <f t="shared" si="391"/>
        <v>0</v>
      </c>
      <c r="I2087" s="94">
        <f>'F4.2'!X74</f>
        <v>0</v>
      </c>
      <c r="J2087" s="94">
        <f>'F4.2'!AR74</f>
        <v>0</v>
      </c>
      <c r="K2087" s="95"/>
      <c r="L2087" s="95"/>
      <c r="M2087" s="128">
        <f t="shared" si="392"/>
        <v>0</v>
      </c>
      <c r="N2087" s="95">
        <f t="shared" si="393"/>
        <v>0</v>
      </c>
      <c r="O2087" s="158">
        <f t="shared" si="388"/>
        <v>0</v>
      </c>
      <c r="P2087" s="159">
        <f t="shared" si="389"/>
        <v>0</v>
      </c>
    </row>
    <row r="2088" spans="1:16" ht="31.5" hidden="1" outlineLevel="1" x14ac:dyDescent="0.25">
      <c r="A2088" s="99">
        <f t="shared" ref="A2088:E2088" si="396">A1418</f>
        <v>11.7</v>
      </c>
      <c r="B2088" s="100" t="str">
        <f t="shared" si="396"/>
        <v>LPR</v>
      </c>
      <c r="C2088" s="99" t="str">
        <f t="shared" si="396"/>
        <v>MERC/TECH 1/CAPEX/20122013/00190</v>
      </c>
      <c r="D2088" s="103">
        <f t="shared" si="396"/>
        <v>41382</v>
      </c>
      <c r="E2088" s="28">
        <f t="shared" si="396"/>
        <v>0.6</v>
      </c>
      <c r="F2088" s="95">
        <f t="shared" si="386"/>
        <v>0</v>
      </c>
      <c r="G2088" s="95">
        <f t="shared" si="387"/>
        <v>0</v>
      </c>
      <c r="H2088" s="95">
        <f t="shared" si="391"/>
        <v>0</v>
      </c>
      <c r="I2088" s="94">
        <f>'F4.2'!X75</f>
        <v>0</v>
      </c>
      <c r="J2088" s="94">
        <f>'F4.2'!AR75</f>
        <v>0</v>
      </c>
      <c r="K2088" s="95"/>
      <c r="L2088" s="95"/>
      <c r="M2088" s="128">
        <f t="shared" si="392"/>
        <v>0</v>
      </c>
      <c r="N2088" s="95">
        <f t="shared" si="393"/>
        <v>0</v>
      </c>
      <c r="O2088" s="158">
        <f t="shared" si="388"/>
        <v>0</v>
      </c>
      <c r="P2088" s="159">
        <f t="shared" si="389"/>
        <v>0</v>
      </c>
    </row>
    <row r="2089" spans="1:16" ht="31.5" hidden="1" outlineLevel="1" x14ac:dyDescent="0.25">
      <c r="A2089" s="99">
        <f t="shared" ref="A2089:E2089" si="397">A1419</f>
        <v>11.8</v>
      </c>
      <c r="B2089" s="100" t="str">
        <f t="shared" si="397"/>
        <v xml:space="preserve">Electricals/networking </v>
      </c>
      <c r="C2089" s="99" t="str">
        <f t="shared" si="397"/>
        <v>MERC/TECH 1/CAPEX/20122013/00190</v>
      </c>
      <c r="D2089" s="103">
        <f t="shared" si="397"/>
        <v>41382</v>
      </c>
      <c r="E2089" s="28">
        <f t="shared" si="397"/>
        <v>2.8674249999999999</v>
      </c>
      <c r="F2089" s="95">
        <f t="shared" si="386"/>
        <v>0</v>
      </c>
      <c r="G2089" s="95">
        <f t="shared" si="387"/>
        <v>0</v>
      </c>
      <c r="H2089" s="95">
        <f t="shared" si="391"/>
        <v>0</v>
      </c>
      <c r="I2089" s="94">
        <f>'F4.2'!X76</f>
        <v>0</v>
      </c>
      <c r="J2089" s="94">
        <f>'F4.2'!AR76</f>
        <v>0</v>
      </c>
      <c r="K2089" s="95"/>
      <c r="L2089" s="95"/>
      <c r="M2089" s="128">
        <f t="shared" si="392"/>
        <v>0</v>
      </c>
      <c r="N2089" s="95">
        <f t="shared" si="393"/>
        <v>0</v>
      </c>
      <c r="O2089" s="158">
        <f t="shared" si="388"/>
        <v>0</v>
      </c>
      <c r="P2089" s="159">
        <f t="shared" si="389"/>
        <v>0</v>
      </c>
    </row>
    <row r="2090" spans="1:16" ht="31.5" hidden="1" outlineLevel="1" x14ac:dyDescent="0.25">
      <c r="A2090" s="99">
        <f t="shared" ref="A2090:E2090" si="398">A1420</f>
        <v>11.9</v>
      </c>
      <c r="B2090" s="100" t="str">
        <f t="shared" si="398"/>
        <v xml:space="preserve">Infrastructure </v>
      </c>
      <c r="C2090" s="99" t="str">
        <f t="shared" si="398"/>
        <v>MERC/TECH 1/CAPEX/20122013/00190</v>
      </c>
      <c r="D2090" s="103">
        <f t="shared" si="398"/>
        <v>41382</v>
      </c>
      <c r="E2090" s="28">
        <f t="shared" si="398"/>
        <v>3.8959999999999999</v>
      </c>
      <c r="F2090" s="95">
        <f t="shared" si="386"/>
        <v>0</v>
      </c>
      <c r="G2090" s="95">
        <f t="shared" si="387"/>
        <v>0</v>
      </c>
      <c r="H2090" s="95">
        <f t="shared" si="391"/>
        <v>0</v>
      </c>
      <c r="I2090" s="94">
        <f>'F4.2'!X77</f>
        <v>0</v>
      </c>
      <c r="J2090" s="94">
        <f>'F4.2'!AR77</f>
        <v>0</v>
      </c>
      <c r="K2090" s="95"/>
      <c r="L2090" s="95"/>
      <c r="M2090" s="128">
        <f t="shared" si="392"/>
        <v>0</v>
      </c>
      <c r="N2090" s="95">
        <f t="shared" si="393"/>
        <v>0</v>
      </c>
      <c r="O2090" s="158">
        <f t="shared" si="388"/>
        <v>0</v>
      </c>
      <c r="P2090" s="159">
        <f t="shared" si="389"/>
        <v>0</v>
      </c>
    </row>
    <row r="2091" spans="1:16" ht="31.5" hidden="1" outlineLevel="1" x14ac:dyDescent="0.25">
      <c r="A2091" s="99">
        <f t="shared" ref="A2091:E2091" si="399">A1421</f>
        <v>0</v>
      </c>
      <c r="B2091" s="100" t="str">
        <f t="shared" si="399"/>
        <v>IDC</v>
      </c>
      <c r="C2091" s="99" t="str">
        <f t="shared" si="399"/>
        <v>MERC/TECH 1/CAPEX/20122013/00190</v>
      </c>
      <c r="D2091" s="103">
        <f t="shared" si="399"/>
        <v>41382</v>
      </c>
      <c r="E2091" s="28">
        <f t="shared" si="399"/>
        <v>3.07</v>
      </c>
      <c r="F2091" s="95">
        <f t="shared" si="386"/>
        <v>0</v>
      </c>
      <c r="G2091" s="95">
        <f t="shared" si="387"/>
        <v>0</v>
      </c>
      <c r="H2091" s="95">
        <f t="shared" si="391"/>
        <v>0</v>
      </c>
      <c r="I2091" s="94">
        <f>'F4.2'!X78</f>
        <v>0</v>
      </c>
      <c r="J2091" s="94">
        <f>'F4.2'!AR78</f>
        <v>0</v>
      </c>
      <c r="K2091" s="95"/>
      <c r="L2091" s="95"/>
      <c r="M2091" s="128">
        <f t="shared" si="392"/>
        <v>0</v>
      </c>
      <c r="N2091" s="95">
        <f t="shared" si="393"/>
        <v>0</v>
      </c>
      <c r="O2091" s="158">
        <f t="shared" si="388"/>
        <v>0</v>
      </c>
      <c r="P2091" s="159">
        <f t="shared" si="389"/>
        <v>0</v>
      </c>
    </row>
    <row r="2092" spans="1:16" ht="31.5" hidden="1" outlineLevel="1" x14ac:dyDescent="0.25">
      <c r="A2092" s="238">
        <f t="shared" ref="A2092:E2092" si="400">A1422</f>
        <v>12</v>
      </c>
      <c r="B2092" s="239" t="str">
        <f t="shared" si="400"/>
        <v>Revamping of existing SWAS installed at U#1 to 4 and commissioning of new  (AFGC) System of U#5&amp;7</v>
      </c>
      <c r="C2092" s="25" t="str">
        <f t="shared" si="400"/>
        <v>MERC/TECH 1/CAPEX/20132014/01366</v>
      </c>
      <c r="D2092" s="139">
        <f t="shared" si="400"/>
        <v>41551</v>
      </c>
      <c r="E2092" s="27">
        <f t="shared" si="400"/>
        <v>10.083855999999999</v>
      </c>
      <c r="F2092" s="94">
        <f t="shared" si="386"/>
        <v>0</v>
      </c>
      <c r="G2092" s="94">
        <f t="shared" si="387"/>
        <v>0</v>
      </c>
      <c r="H2092" s="94">
        <f t="shared" si="391"/>
        <v>0</v>
      </c>
      <c r="I2092" s="94">
        <f>'F4.2'!X79</f>
        <v>0</v>
      </c>
      <c r="J2092" s="94">
        <f>'F4.2'!AR79</f>
        <v>0</v>
      </c>
      <c r="K2092" s="94"/>
      <c r="L2092" s="94"/>
      <c r="M2092" s="94">
        <f t="shared" si="392"/>
        <v>0</v>
      </c>
      <c r="N2092" s="94">
        <f t="shared" si="393"/>
        <v>0</v>
      </c>
      <c r="O2092" s="158">
        <f t="shared" si="388"/>
        <v>0</v>
      </c>
      <c r="P2092" s="159">
        <f t="shared" si="389"/>
        <v>0</v>
      </c>
    </row>
    <row r="2093" spans="1:16" ht="31.5" hidden="1" outlineLevel="1" x14ac:dyDescent="0.25">
      <c r="A2093" s="252">
        <f t="shared" ref="A2093:E2093" si="401">A1423</f>
        <v>12.1</v>
      </c>
      <c r="B2093" s="253" t="str">
        <f t="shared" si="401"/>
        <v>AFGC U 5,7</v>
      </c>
      <c r="C2093" s="99" t="str">
        <f t="shared" si="401"/>
        <v>MERC/TECH 1/CAPEX/20132014/01366</v>
      </c>
      <c r="D2093" s="103">
        <f t="shared" si="401"/>
        <v>41551</v>
      </c>
      <c r="E2093" s="28">
        <f t="shared" si="401"/>
        <v>2.08</v>
      </c>
      <c r="F2093" s="95">
        <f t="shared" si="386"/>
        <v>2.0369565389999997</v>
      </c>
      <c r="G2093" s="95">
        <f t="shared" si="387"/>
        <v>2.0369565389999997</v>
      </c>
      <c r="H2093" s="95">
        <f t="shared" si="391"/>
        <v>0</v>
      </c>
      <c r="I2093" s="94">
        <f>'F4.2'!X80</f>
        <v>0</v>
      </c>
      <c r="J2093" s="94">
        <f>'F4.2'!AR80</f>
        <v>0</v>
      </c>
      <c r="K2093" s="95"/>
      <c r="L2093" s="95"/>
      <c r="M2093" s="128">
        <f t="shared" si="392"/>
        <v>0</v>
      </c>
      <c r="N2093" s="95">
        <f t="shared" si="393"/>
        <v>0</v>
      </c>
      <c r="O2093" s="158">
        <f t="shared" si="388"/>
        <v>0</v>
      </c>
      <c r="P2093" s="159">
        <f t="shared" si="389"/>
        <v>0</v>
      </c>
    </row>
    <row r="2094" spans="1:16" ht="31.5" hidden="1" outlineLevel="1" x14ac:dyDescent="0.25">
      <c r="A2094" s="252">
        <f t="shared" ref="A2094:E2094" si="402">A1424</f>
        <v>12.2</v>
      </c>
      <c r="B2094" s="253" t="str">
        <f t="shared" si="402"/>
        <v>Dismantling and revamping of Sample panels of Unit 1 to 4. (4 Nos.)</v>
      </c>
      <c r="C2094" s="29" t="str">
        <f t="shared" si="402"/>
        <v>MERC/TECH 1/CAPEX/20132014/01366</v>
      </c>
      <c r="D2094" s="68">
        <f t="shared" si="402"/>
        <v>41551</v>
      </c>
      <c r="E2094" s="28">
        <f t="shared" si="402"/>
        <v>7.1338559999999998</v>
      </c>
      <c r="F2094" s="95">
        <f t="shared" si="386"/>
        <v>0</v>
      </c>
      <c r="G2094" s="95">
        <f t="shared" si="387"/>
        <v>0</v>
      </c>
      <c r="H2094" s="95">
        <f t="shared" si="391"/>
        <v>0</v>
      </c>
      <c r="I2094" s="94">
        <f>'F4.2'!X81</f>
        <v>5</v>
      </c>
      <c r="J2094" s="94">
        <f>'F4.2'!AR81</f>
        <v>5</v>
      </c>
      <c r="K2094" s="95"/>
      <c r="L2094" s="95"/>
      <c r="M2094" s="128">
        <f t="shared" si="392"/>
        <v>5</v>
      </c>
      <c r="N2094" s="95">
        <f t="shared" si="393"/>
        <v>0</v>
      </c>
      <c r="O2094" s="158">
        <f t="shared" si="388"/>
        <v>5</v>
      </c>
      <c r="P2094" s="159">
        <f t="shared" si="389"/>
        <v>0</v>
      </c>
    </row>
    <row r="2095" spans="1:16" ht="31.5" hidden="1" outlineLevel="1" x14ac:dyDescent="0.25">
      <c r="A2095" s="252">
        <f t="shared" ref="A2095:E2095" si="403">A1425</f>
        <v>0</v>
      </c>
      <c r="B2095" s="253" t="str">
        <f t="shared" si="403"/>
        <v>IDC</v>
      </c>
      <c r="C2095" s="99" t="str">
        <f t="shared" si="403"/>
        <v>MERC/TECH 1/CAPEX/20132014/01366</v>
      </c>
      <c r="D2095" s="103">
        <f t="shared" si="403"/>
        <v>41551</v>
      </c>
      <c r="E2095" s="28">
        <f t="shared" si="403"/>
        <v>0.87</v>
      </c>
      <c r="F2095" s="95">
        <f t="shared" si="386"/>
        <v>0</v>
      </c>
      <c r="G2095" s="95">
        <f t="shared" si="387"/>
        <v>0</v>
      </c>
      <c r="H2095" s="95">
        <f t="shared" si="391"/>
        <v>0</v>
      </c>
      <c r="I2095" s="94">
        <f>'F4.2'!X82</f>
        <v>0</v>
      </c>
      <c r="J2095" s="94">
        <f>'F4.2'!AR82</f>
        <v>0</v>
      </c>
      <c r="K2095" s="95"/>
      <c r="L2095" s="95"/>
      <c r="M2095" s="128">
        <f t="shared" si="392"/>
        <v>0</v>
      </c>
      <c r="N2095" s="95">
        <f t="shared" si="393"/>
        <v>0</v>
      </c>
      <c r="O2095" s="158">
        <f t="shared" si="388"/>
        <v>0</v>
      </c>
      <c r="P2095" s="159">
        <f t="shared" si="389"/>
        <v>0</v>
      </c>
    </row>
    <row r="2096" spans="1:16" ht="47.25" hidden="1" outlineLevel="1" x14ac:dyDescent="0.25">
      <c r="A2096" s="106">
        <f t="shared" ref="A2096:E2096" si="404">A1426</f>
        <v>13</v>
      </c>
      <c r="B2096" s="107" t="str">
        <f t="shared" si="404"/>
        <v>Replacements Platen Super Heater &amp; Eco Additional of U-5 &amp; U-6 and Upper &amp; Lower LTSH &amp; Eco Bottom assemblies of U-7</v>
      </c>
      <c r="C2096" s="106" t="str">
        <f t="shared" si="404"/>
        <v>MERC/TECH 1/CAPEX/20132014/01936</v>
      </c>
      <c r="D2096" s="147">
        <f t="shared" si="404"/>
        <v>41647</v>
      </c>
      <c r="E2096" s="27">
        <f t="shared" si="404"/>
        <v>76.570000000000007</v>
      </c>
      <c r="F2096" s="94">
        <f t="shared" si="386"/>
        <v>0</v>
      </c>
      <c r="G2096" s="94">
        <f t="shared" si="387"/>
        <v>0</v>
      </c>
      <c r="H2096" s="94">
        <f t="shared" si="391"/>
        <v>0</v>
      </c>
      <c r="I2096" s="94">
        <f>'F4.2'!X83</f>
        <v>0</v>
      </c>
      <c r="J2096" s="94">
        <f>'F4.2'!AR83</f>
        <v>0</v>
      </c>
      <c r="K2096" s="94"/>
      <c r="L2096" s="94"/>
      <c r="M2096" s="94">
        <f t="shared" si="392"/>
        <v>0</v>
      </c>
      <c r="N2096" s="94">
        <f t="shared" si="393"/>
        <v>0</v>
      </c>
      <c r="O2096" s="158">
        <f t="shared" si="388"/>
        <v>0</v>
      </c>
      <c r="P2096" s="159">
        <f t="shared" si="389"/>
        <v>0</v>
      </c>
    </row>
    <row r="2097" spans="1:16" ht="31.5" hidden="1" outlineLevel="1" x14ac:dyDescent="0.25">
      <c r="A2097" s="99">
        <f t="shared" ref="A2097:E2097" si="405">A1427</f>
        <v>13.1</v>
      </c>
      <c r="B2097" s="100" t="str">
        <f t="shared" si="405"/>
        <v>Platen super heater assemblies – 24 nos each for Unit-5 &amp; 6(2 sets)</v>
      </c>
      <c r="C2097" s="99" t="str">
        <f t="shared" si="405"/>
        <v>MERC/TECH 1/CAPEX/20132014/01936</v>
      </c>
      <c r="D2097" s="103">
        <f t="shared" si="405"/>
        <v>41647</v>
      </c>
      <c r="E2097" s="28">
        <f t="shared" si="405"/>
        <v>32.76</v>
      </c>
      <c r="F2097" s="95">
        <f t="shared" si="386"/>
        <v>11.660929755000002</v>
      </c>
      <c r="G2097" s="95">
        <f t="shared" si="387"/>
        <v>11.660929755000002</v>
      </c>
      <c r="H2097" s="95">
        <f t="shared" si="391"/>
        <v>0</v>
      </c>
      <c r="I2097" s="94">
        <f>'F4.2'!X84</f>
        <v>0</v>
      </c>
      <c r="J2097" s="94">
        <f>'F4.2'!AR84</f>
        <v>0</v>
      </c>
      <c r="K2097" s="95"/>
      <c r="L2097" s="95"/>
      <c r="M2097" s="128">
        <f t="shared" si="392"/>
        <v>0</v>
      </c>
      <c r="N2097" s="95">
        <f t="shared" si="393"/>
        <v>0</v>
      </c>
      <c r="O2097" s="158">
        <f t="shared" si="388"/>
        <v>0</v>
      </c>
      <c r="P2097" s="159">
        <f t="shared" si="389"/>
        <v>0</v>
      </c>
    </row>
    <row r="2098" spans="1:16" ht="31.5" hidden="1" outlineLevel="1" x14ac:dyDescent="0.25">
      <c r="A2098" s="99">
        <f t="shared" ref="A2098:E2098" si="406">A1428</f>
        <v>13.2</v>
      </c>
      <c r="B2098" s="100" t="str">
        <f t="shared" si="406"/>
        <v>Economizer additional  Assemblies along with cassette baffles – 65 Nos. each for unit-  5 &amp; 6  (2Set )</v>
      </c>
      <c r="C2098" s="99" t="str">
        <f t="shared" si="406"/>
        <v>MERC/TECH 1/CAPEX/20132014/01936</v>
      </c>
      <c r="D2098" s="103">
        <f t="shared" si="406"/>
        <v>41647</v>
      </c>
      <c r="E2098" s="28">
        <f t="shared" si="406"/>
        <v>3.88</v>
      </c>
      <c r="F2098" s="95">
        <f t="shared" si="386"/>
        <v>3.5012203659999996</v>
      </c>
      <c r="G2098" s="95">
        <f t="shared" si="387"/>
        <v>3.5012203659999996</v>
      </c>
      <c r="H2098" s="95">
        <f t="shared" si="391"/>
        <v>0</v>
      </c>
      <c r="I2098" s="94">
        <f>'F4.2'!X85</f>
        <v>0</v>
      </c>
      <c r="J2098" s="94">
        <f>'F4.2'!AR85</f>
        <v>0</v>
      </c>
      <c r="K2098" s="95"/>
      <c r="L2098" s="95"/>
      <c r="M2098" s="128">
        <f t="shared" si="392"/>
        <v>0</v>
      </c>
      <c r="N2098" s="95">
        <f t="shared" si="393"/>
        <v>0</v>
      </c>
      <c r="O2098" s="158">
        <f t="shared" si="388"/>
        <v>0</v>
      </c>
      <c r="P2098" s="159">
        <f t="shared" si="389"/>
        <v>0</v>
      </c>
    </row>
    <row r="2099" spans="1:16" ht="31.5" hidden="1" outlineLevel="1" x14ac:dyDescent="0.25">
      <c r="A2099" s="99">
        <f t="shared" ref="A2099:E2099" si="407">A1429</f>
        <v>13.3</v>
      </c>
      <c r="B2099" s="100" t="str">
        <f t="shared" si="407"/>
        <v>Upper LTSH  Assemblies along with cassette baffles – 62 Nos. each for unit – 7 (1 Set)</v>
      </c>
      <c r="C2099" s="99" t="str">
        <f t="shared" si="407"/>
        <v>MERC/TECH 1/CAPEX/20132014/01936</v>
      </c>
      <c r="D2099" s="103">
        <f t="shared" si="407"/>
        <v>41647</v>
      </c>
      <c r="E2099" s="28">
        <f t="shared" si="407"/>
        <v>9.81</v>
      </c>
      <c r="F2099" s="95">
        <f t="shared" si="386"/>
        <v>4.9252947999999996</v>
      </c>
      <c r="G2099" s="95">
        <f t="shared" si="387"/>
        <v>4.9252947999999996</v>
      </c>
      <c r="H2099" s="95">
        <f t="shared" si="391"/>
        <v>0</v>
      </c>
      <c r="I2099" s="94">
        <f>'F4.2'!X86</f>
        <v>0</v>
      </c>
      <c r="J2099" s="94">
        <f>'F4.2'!AR86</f>
        <v>0</v>
      </c>
      <c r="K2099" s="95"/>
      <c r="L2099" s="95"/>
      <c r="M2099" s="128">
        <f t="shared" si="392"/>
        <v>0</v>
      </c>
      <c r="N2099" s="95">
        <f t="shared" si="393"/>
        <v>0</v>
      </c>
      <c r="O2099" s="158">
        <f t="shared" si="388"/>
        <v>0</v>
      </c>
      <c r="P2099" s="159">
        <f t="shared" si="389"/>
        <v>0</v>
      </c>
    </row>
    <row r="2100" spans="1:16" ht="31.5" hidden="1" outlineLevel="1" x14ac:dyDescent="0.25">
      <c r="A2100" s="99">
        <f t="shared" ref="A2100:E2100" si="408">A1430</f>
        <v>13.4</v>
      </c>
      <c r="B2100" s="100" t="str">
        <f t="shared" si="408"/>
        <v>Lower LTSH  Assemblies along with cassette baffles  – 62Nos. for unit – 7 (1 Set)</v>
      </c>
      <c r="C2100" s="99" t="str">
        <f t="shared" si="408"/>
        <v>MERC/TECH 1/CAPEX/20132014/01936</v>
      </c>
      <c r="D2100" s="103">
        <f t="shared" si="408"/>
        <v>41647</v>
      </c>
      <c r="E2100" s="28">
        <f t="shared" si="408"/>
        <v>4.76</v>
      </c>
      <c r="F2100" s="95">
        <f t="shared" si="386"/>
        <v>2.7667891</v>
      </c>
      <c r="G2100" s="95">
        <f t="shared" si="387"/>
        <v>2.7667891</v>
      </c>
      <c r="H2100" s="95">
        <f t="shared" si="391"/>
        <v>0</v>
      </c>
      <c r="I2100" s="94">
        <f>'F4.2'!X87</f>
        <v>0</v>
      </c>
      <c r="J2100" s="94">
        <f>'F4.2'!AR87</f>
        <v>0</v>
      </c>
      <c r="K2100" s="95"/>
      <c r="L2100" s="95"/>
      <c r="M2100" s="128">
        <f t="shared" si="392"/>
        <v>0</v>
      </c>
      <c r="N2100" s="95">
        <f t="shared" si="393"/>
        <v>0</v>
      </c>
      <c r="O2100" s="158">
        <f t="shared" si="388"/>
        <v>0</v>
      </c>
      <c r="P2100" s="159">
        <f t="shared" si="389"/>
        <v>0</v>
      </c>
    </row>
    <row r="2101" spans="1:16" ht="31.5" hidden="1" outlineLevel="1" x14ac:dyDescent="0.25">
      <c r="A2101" s="99">
        <f t="shared" ref="A2101:E2101" si="409">A1431</f>
        <v>13.5</v>
      </c>
      <c r="B2101" s="100" t="str">
        <f t="shared" si="409"/>
        <v>Lower Eco + Eco additional along with cassette baffles  for Unit-7</v>
      </c>
      <c r="C2101" s="99" t="str">
        <f t="shared" si="409"/>
        <v>MERC/TECH 1/CAPEX/20132014/01936</v>
      </c>
      <c r="D2101" s="103">
        <f t="shared" si="409"/>
        <v>41647</v>
      </c>
      <c r="E2101" s="28">
        <f t="shared" si="409"/>
        <v>13.41</v>
      </c>
      <c r="F2101" s="95">
        <f t="shared" si="386"/>
        <v>6.3205716000000001</v>
      </c>
      <c r="G2101" s="95">
        <f t="shared" si="387"/>
        <v>6.3205716000000001</v>
      </c>
      <c r="H2101" s="95">
        <f t="shared" si="391"/>
        <v>0</v>
      </c>
      <c r="I2101" s="94">
        <f>'F4.2'!X88</f>
        <v>0</v>
      </c>
      <c r="J2101" s="94">
        <f>'F4.2'!AR88</f>
        <v>0</v>
      </c>
      <c r="K2101" s="95"/>
      <c r="L2101" s="95"/>
      <c r="M2101" s="128">
        <f t="shared" si="392"/>
        <v>0</v>
      </c>
      <c r="N2101" s="95">
        <f t="shared" si="393"/>
        <v>0</v>
      </c>
      <c r="O2101" s="158">
        <f t="shared" si="388"/>
        <v>0</v>
      </c>
      <c r="P2101" s="159">
        <f t="shared" si="389"/>
        <v>0</v>
      </c>
    </row>
    <row r="2102" spans="1:16" ht="31.5" hidden="1" outlineLevel="1" x14ac:dyDescent="0.25">
      <c r="A2102" s="99">
        <f t="shared" ref="A2102:E2102" si="410">A1432</f>
        <v>13.6</v>
      </c>
      <c r="B2102" s="100" t="str">
        <f t="shared" si="410"/>
        <v>Work Cost for Replacement of above Assemblies.</v>
      </c>
      <c r="C2102" s="99" t="str">
        <f t="shared" si="410"/>
        <v>MERC/TECH 1/CAPEX/20132014/01936</v>
      </c>
      <c r="D2102" s="103">
        <f t="shared" si="410"/>
        <v>41647</v>
      </c>
      <c r="E2102" s="28">
        <f t="shared" si="410"/>
        <v>5.05</v>
      </c>
      <c r="F2102" s="95">
        <f t="shared" si="386"/>
        <v>0</v>
      </c>
      <c r="G2102" s="95">
        <f t="shared" si="387"/>
        <v>0</v>
      </c>
      <c r="H2102" s="95">
        <f t="shared" si="391"/>
        <v>0</v>
      </c>
      <c r="I2102" s="94">
        <f>'F4.2'!X89</f>
        <v>0</v>
      </c>
      <c r="J2102" s="94">
        <f>'F4.2'!AR89</f>
        <v>0</v>
      </c>
      <c r="K2102" s="95"/>
      <c r="L2102" s="95"/>
      <c r="M2102" s="128">
        <f t="shared" si="392"/>
        <v>0</v>
      </c>
      <c r="N2102" s="95">
        <f t="shared" si="393"/>
        <v>0</v>
      </c>
      <c r="O2102" s="158">
        <f t="shared" si="388"/>
        <v>0</v>
      </c>
      <c r="P2102" s="159">
        <f t="shared" si="389"/>
        <v>0</v>
      </c>
    </row>
    <row r="2103" spans="1:16" ht="31.5" hidden="1" outlineLevel="1" x14ac:dyDescent="0.25">
      <c r="A2103" s="99">
        <f t="shared" ref="A2103:E2103" si="411">A1433</f>
        <v>0</v>
      </c>
      <c r="B2103" s="100" t="str">
        <f t="shared" si="411"/>
        <v>IDC</v>
      </c>
      <c r="C2103" s="99" t="str">
        <f t="shared" si="411"/>
        <v>MERC/TECH 1/CAPEX/20132014/01936</v>
      </c>
      <c r="D2103" s="103">
        <f t="shared" si="411"/>
        <v>41647</v>
      </c>
      <c r="E2103" s="28">
        <f t="shared" si="411"/>
        <v>6.9</v>
      </c>
      <c r="F2103" s="95">
        <f t="shared" si="386"/>
        <v>0</v>
      </c>
      <c r="G2103" s="95">
        <f t="shared" si="387"/>
        <v>0</v>
      </c>
      <c r="H2103" s="95">
        <f t="shared" si="391"/>
        <v>0</v>
      </c>
      <c r="I2103" s="94">
        <f>'F4.2'!X90</f>
        <v>0</v>
      </c>
      <c r="J2103" s="94">
        <f>'F4.2'!AR90</f>
        <v>0</v>
      </c>
      <c r="K2103" s="95"/>
      <c r="L2103" s="95"/>
      <c r="M2103" s="128">
        <f t="shared" si="392"/>
        <v>0</v>
      </c>
      <c r="N2103" s="95">
        <f t="shared" si="393"/>
        <v>0</v>
      </c>
      <c r="O2103" s="158">
        <f t="shared" si="388"/>
        <v>0</v>
      </c>
      <c r="P2103" s="159">
        <f t="shared" si="389"/>
        <v>0</v>
      </c>
    </row>
    <row r="2104" spans="1:16" ht="31.5" hidden="1" outlineLevel="1" x14ac:dyDescent="0.25">
      <c r="A2104" s="106">
        <f t="shared" ref="A2104:E2104" si="412">A1434</f>
        <v>14</v>
      </c>
      <c r="B2104" s="107" t="str">
        <f t="shared" si="412"/>
        <v>Procurement of Complete IPT Module for 500MW Unit-7 and Fully Bladed Rotor for LP Turbine of 500 MW Unit-5, 6, &amp; 7</v>
      </c>
      <c r="C2104" s="106" t="str">
        <f t="shared" si="412"/>
        <v>MERC/TECH 1/CAPEX/20132014/01334</v>
      </c>
      <c r="D2104" s="147">
        <f t="shared" si="412"/>
        <v>41548</v>
      </c>
      <c r="E2104" s="27">
        <f t="shared" si="412"/>
        <v>83.823654699999992</v>
      </c>
      <c r="F2104" s="94">
        <f t="shared" si="386"/>
        <v>0</v>
      </c>
      <c r="G2104" s="94">
        <f t="shared" si="387"/>
        <v>0</v>
      </c>
      <c r="H2104" s="94">
        <f t="shared" si="391"/>
        <v>0</v>
      </c>
      <c r="I2104" s="94">
        <f>'F4.2'!X91</f>
        <v>0</v>
      </c>
      <c r="J2104" s="94">
        <f>'F4.2'!AR91</f>
        <v>0</v>
      </c>
      <c r="K2104" s="94"/>
      <c r="L2104" s="94"/>
      <c r="M2104" s="94">
        <f t="shared" si="392"/>
        <v>0</v>
      </c>
      <c r="N2104" s="94">
        <f t="shared" si="393"/>
        <v>0</v>
      </c>
      <c r="O2104" s="158">
        <f t="shared" si="388"/>
        <v>0</v>
      </c>
      <c r="P2104" s="159">
        <f t="shared" si="389"/>
        <v>0</v>
      </c>
    </row>
    <row r="2105" spans="1:16" ht="47.25" hidden="1" outlineLevel="1" x14ac:dyDescent="0.25">
      <c r="A2105" s="99">
        <f t="shared" ref="A2105:E2105" si="413">A1435</f>
        <v>14.1</v>
      </c>
      <c r="B2105" s="100" t="str">
        <f t="shared" si="413"/>
        <v>IPT Module complete Type-M30-63 with advance class blading suitable for 500 MW Chandrapur Unit-7, Khaperkheda 1x500, Bhusawal 2x500</v>
      </c>
      <c r="C2105" s="99" t="str">
        <f t="shared" si="413"/>
        <v>MERC/TECH 1/CAPEX/20132014/01334</v>
      </c>
      <c r="D2105" s="103">
        <f t="shared" si="413"/>
        <v>41548</v>
      </c>
      <c r="E2105" s="28">
        <f t="shared" si="413"/>
        <v>48.039384900000002</v>
      </c>
      <c r="F2105" s="95">
        <f t="shared" si="386"/>
        <v>48.039384900000002</v>
      </c>
      <c r="G2105" s="95">
        <f t="shared" si="387"/>
        <v>48.039384900000002</v>
      </c>
      <c r="H2105" s="95">
        <f t="shared" si="391"/>
        <v>0</v>
      </c>
      <c r="I2105" s="94">
        <f>'F4.2'!X92</f>
        <v>0</v>
      </c>
      <c r="J2105" s="94">
        <f>'F4.2'!AR92</f>
        <v>0</v>
      </c>
      <c r="K2105" s="95"/>
      <c r="L2105" s="95"/>
      <c r="M2105" s="128">
        <f t="shared" si="392"/>
        <v>0</v>
      </c>
      <c r="N2105" s="95">
        <f t="shared" si="393"/>
        <v>0</v>
      </c>
      <c r="O2105" s="158">
        <f t="shared" si="388"/>
        <v>0</v>
      </c>
      <c r="P2105" s="159">
        <f t="shared" si="389"/>
        <v>0</v>
      </c>
    </row>
    <row r="2106" spans="1:16" ht="31.5" hidden="1" outlineLevel="1" x14ac:dyDescent="0.25">
      <c r="A2106" s="99">
        <f t="shared" ref="A2106:E2106" si="414">A1436</f>
        <v>14.2</v>
      </c>
      <c r="B2106" s="100" t="str">
        <f t="shared" si="414"/>
        <v>Fully bladed dynamically balanced LP Rotor for 500 MW Units-5,6 &amp;7 at Chandrapur STPS</v>
      </c>
      <c r="C2106" s="99" t="str">
        <f t="shared" si="414"/>
        <v>MERC/TECH 1/CAPEX/20132014/01334</v>
      </c>
      <c r="D2106" s="103">
        <f t="shared" si="414"/>
        <v>41548</v>
      </c>
      <c r="E2106" s="28">
        <f t="shared" si="414"/>
        <v>35.784269799999997</v>
      </c>
      <c r="F2106" s="95">
        <f t="shared" si="386"/>
        <v>35.784269799999997</v>
      </c>
      <c r="G2106" s="95">
        <f t="shared" si="387"/>
        <v>35.784269799999997</v>
      </c>
      <c r="H2106" s="95">
        <f t="shared" si="391"/>
        <v>0</v>
      </c>
      <c r="I2106" s="94">
        <f>'F4.2'!X93</f>
        <v>0</v>
      </c>
      <c r="J2106" s="94">
        <f>'F4.2'!AR93</f>
        <v>0</v>
      </c>
      <c r="K2106" s="95"/>
      <c r="L2106" s="95"/>
      <c r="M2106" s="128">
        <f t="shared" si="392"/>
        <v>0</v>
      </c>
      <c r="N2106" s="95">
        <f t="shared" si="393"/>
        <v>0</v>
      </c>
      <c r="O2106" s="158">
        <f t="shared" si="388"/>
        <v>0</v>
      </c>
      <c r="P2106" s="159">
        <f t="shared" si="389"/>
        <v>0</v>
      </c>
    </row>
    <row r="2107" spans="1:16" ht="31.5" hidden="1" outlineLevel="1" x14ac:dyDescent="0.25">
      <c r="A2107" s="106">
        <f t="shared" ref="A2107:E2107" si="415">A1437</f>
        <v>15</v>
      </c>
      <c r="B2107" s="107" t="str">
        <f t="shared" si="415"/>
        <v>Performance Improvement of Air Preheater Unit 1 &amp; 2 CSTPS Chandrapur</v>
      </c>
      <c r="C2107" s="106" t="str">
        <f t="shared" si="415"/>
        <v>MERC/TECH 1/CAPEX/20132014/01431</v>
      </c>
      <c r="D2107" s="147">
        <f t="shared" si="415"/>
        <v>41565</v>
      </c>
      <c r="E2107" s="27">
        <f t="shared" si="415"/>
        <v>11.1699751</v>
      </c>
      <c r="F2107" s="94">
        <f t="shared" si="386"/>
        <v>0</v>
      </c>
      <c r="G2107" s="94">
        <f t="shared" si="387"/>
        <v>0</v>
      </c>
      <c r="H2107" s="94">
        <f t="shared" si="391"/>
        <v>0</v>
      </c>
      <c r="I2107" s="94">
        <f>'F4.2'!X94</f>
        <v>0</v>
      </c>
      <c r="J2107" s="94">
        <f>'F4.2'!AR94</f>
        <v>0</v>
      </c>
      <c r="K2107" s="94"/>
      <c r="L2107" s="94"/>
      <c r="M2107" s="94">
        <f t="shared" si="392"/>
        <v>0</v>
      </c>
      <c r="N2107" s="94">
        <f t="shared" si="393"/>
        <v>0</v>
      </c>
      <c r="O2107" s="158">
        <f t="shared" si="388"/>
        <v>0</v>
      </c>
      <c r="P2107" s="159">
        <f t="shared" si="389"/>
        <v>0</v>
      </c>
    </row>
    <row r="2108" spans="1:16" ht="31.5" hidden="1" outlineLevel="1" x14ac:dyDescent="0.25">
      <c r="A2108" s="99">
        <f t="shared" ref="A2108:E2108" si="416">A1438</f>
        <v>15.1</v>
      </c>
      <c r="B2108" s="100" t="str">
        <f t="shared" si="416"/>
        <v xml:space="preserve">supply of MSERW / high frequency induction welding tubes for Air pre-heater in Unit 1&amp;2 </v>
      </c>
      <c r="C2108" s="99" t="str">
        <f t="shared" si="416"/>
        <v>MERC/TECH 1/CAPEX/20132014/01431</v>
      </c>
      <c r="D2108" s="103">
        <f t="shared" si="416"/>
        <v>41565</v>
      </c>
      <c r="E2108" s="28">
        <f t="shared" si="416"/>
        <v>8.8553540000000002</v>
      </c>
      <c r="F2108" s="95">
        <f t="shared" si="386"/>
        <v>0</v>
      </c>
      <c r="G2108" s="95">
        <f t="shared" si="387"/>
        <v>0</v>
      </c>
      <c r="H2108" s="95">
        <f t="shared" si="391"/>
        <v>0</v>
      </c>
      <c r="I2108" s="94">
        <f>'F4.2'!X95</f>
        <v>0</v>
      </c>
      <c r="J2108" s="94">
        <f>'F4.2'!AR95</f>
        <v>0</v>
      </c>
      <c r="K2108" s="95"/>
      <c r="L2108" s="95"/>
      <c r="M2108" s="128">
        <f t="shared" si="392"/>
        <v>0</v>
      </c>
      <c r="N2108" s="95">
        <f t="shared" si="393"/>
        <v>0</v>
      </c>
      <c r="O2108" s="158">
        <f t="shared" si="388"/>
        <v>0</v>
      </c>
      <c r="P2108" s="159">
        <f t="shared" si="389"/>
        <v>0</v>
      </c>
    </row>
    <row r="2109" spans="1:16" ht="31.5" hidden="1" outlineLevel="1" x14ac:dyDescent="0.25">
      <c r="A2109" s="99">
        <f t="shared" ref="A2109:E2109" si="417">A1439</f>
        <v>15.2</v>
      </c>
      <c r="B2109" s="100" t="str">
        <f t="shared" si="417"/>
        <v xml:space="preserve">Compete Replacement of the air heater tubes in top ,intermediate and bottom bank(LHS and RHS) of unit 1 &amp; 2 </v>
      </c>
      <c r="C2109" s="99" t="str">
        <f t="shared" si="417"/>
        <v>MERC/TECH 1/CAPEX/20132014/01431</v>
      </c>
      <c r="D2109" s="103">
        <f t="shared" si="417"/>
        <v>41565</v>
      </c>
      <c r="E2109" s="28">
        <f t="shared" si="417"/>
        <v>2.14452</v>
      </c>
      <c r="F2109" s="95">
        <f t="shared" si="386"/>
        <v>0</v>
      </c>
      <c r="G2109" s="95">
        <f t="shared" si="387"/>
        <v>0</v>
      </c>
      <c r="H2109" s="95">
        <f t="shared" si="391"/>
        <v>0</v>
      </c>
      <c r="I2109" s="94">
        <f>'F4.2'!X96</f>
        <v>0</v>
      </c>
      <c r="J2109" s="94">
        <f>'F4.2'!AR96</f>
        <v>0</v>
      </c>
      <c r="K2109" s="95"/>
      <c r="L2109" s="95"/>
      <c r="M2109" s="128">
        <f t="shared" si="392"/>
        <v>0</v>
      </c>
      <c r="N2109" s="95">
        <f t="shared" si="393"/>
        <v>0</v>
      </c>
      <c r="O2109" s="158">
        <f t="shared" si="388"/>
        <v>0</v>
      </c>
      <c r="P2109" s="159">
        <f t="shared" si="389"/>
        <v>0</v>
      </c>
    </row>
    <row r="2110" spans="1:16" ht="31.5" hidden="1" outlineLevel="1" x14ac:dyDescent="0.25">
      <c r="A2110" s="99">
        <f t="shared" ref="A2110:E2110" si="418">A1440</f>
        <v>0</v>
      </c>
      <c r="B2110" s="100" t="str">
        <f t="shared" si="418"/>
        <v>IDC</v>
      </c>
      <c r="C2110" s="99" t="str">
        <f t="shared" si="418"/>
        <v>MERC/TECH 1/CAPEX/20132014/01431</v>
      </c>
      <c r="D2110" s="103">
        <f t="shared" si="418"/>
        <v>41565</v>
      </c>
      <c r="E2110" s="28">
        <f t="shared" si="418"/>
        <v>0.17010110000000001</v>
      </c>
      <c r="F2110" s="95">
        <f t="shared" si="386"/>
        <v>0</v>
      </c>
      <c r="G2110" s="95">
        <f t="shared" si="387"/>
        <v>0</v>
      </c>
      <c r="H2110" s="95">
        <f t="shared" si="391"/>
        <v>0</v>
      </c>
      <c r="I2110" s="94">
        <f>'F4.2'!X97</f>
        <v>0</v>
      </c>
      <c r="J2110" s="94">
        <f>'F4.2'!AR97</f>
        <v>0</v>
      </c>
      <c r="K2110" s="95"/>
      <c r="L2110" s="95"/>
      <c r="M2110" s="128">
        <f t="shared" si="392"/>
        <v>0</v>
      </c>
      <c r="N2110" s="95">
        <f t="shared" si="393"/>
        <v>0</v>
      </c>
      <c r="O2110" s="158">
        <f t="shared" si="388"/>
        <v>0</v>
      </c>
      <c r="P2110" s="159">
        <f t="shared" si="389"/>
        <v>0</v>
      </c>
    </row>
    <row r="2111" spans="1:16" ht="31.5" hidden="1" outlineLevel="1" x14ac:dyDescent="0.25">
      <c r="A2111" s="106">
        <f t="shared" ref="A2111:E2111" si="419">A1441</f>
        <v>16</v>
      </c>
      <c r="B2111" s="107" t="str">
        <f t="shared" si="419"/>
        <v>Procurement &amp; Replacement of heating elements (baskets) of primary and secondary air pre-heaters of unit # 5 &amp; 6</v>
      </c>
      <c r="C2111" s="106" t="str">
        <f t="shared" si="419"/>
        <v>MERC/TECH 1/CAPEX/20142015/00432</v>
      </c>
      <c r="D2111" s="147">
        <f t="shared" si="419"/>
        <v>41792</v>
      </c>
      <c r="E2111" s="27">
        <f t="shared" si="419"/>
        <v>11.7446</v>
      </c>
      <c r="F2111" s="94">
        <f t="shared" si="386"/>
        <v>0</v>
      </c>
      <c r="G2111" s="94">
        <f t="shared" si="387"/>
        <v>0</v>
      </c>
      <c r="H2111" s="94">
        <f t="shared" si="391"/>
        <v>0</v>
      </c>
      <c r="I2111" s="94">
        <f>'F4.2'!X98</f>
        <v>0</v>
      </c>
      <c r="J2111" s="94">
        <f>'F4.2'!AR98</f>
        <v>0</v>
      </c>
      <c r="K2111" s="94"/>
      <c r="L2111" s="94"/>
      <c r="M2111" s="94">
        <f t="shared" si="392"/>
        <v>0</v>
      </c>
      <c r="N2111" s="94">
        <f t="shared" si="393"/>
        <v>0</v>
      </c>
      <c r="O2111" s="158">
        <f t="shared" si="388"/>
        <v>0</v>
      </c>
      <c r="P2111" s="159">
        <f t="shared" si="389"/>
        <v>0</v>
      </c>
    </row>
    <row r="2112" spans="1:16" ht="47.25" hidden="1" outlineLevel="1" x14ac:dyDescent="0.25">
      <c r="A2112" s="99">
        <f t="shared" ref="A2112:E2112" si="420">A1442</f>
        <v>16.100000000000001</v>
      </c>
      <c r="B2112" s="100" t="str">
        <f t="shared" si="420"/>
        <v>Primary  &amp;  Secondary Air Pre-heater baskets hot end, intermediate  &amp; cold end (2 sets) for U-5 (Including works cost)</v>
      </c>
      <c r="C2112" s="99" t="str">
        <f t="shared" si="420"/>
        <v>MERC/TECH 1/CAPEX/20142015/00432</v>
      </c>
      <c r="D2112" s="103">
        <f t="shared" si="420"/>
        <v>41792</v>
      </c>
      <c r="E2112" s="28">
        <f t="shared" si="420"/>
        <v>5.5023</v>
      </c>
      <c r="F2112" s="95">
        <f t="shared" si="386"/>
        <v>4.2318929900000004</v>
      </c>
      <c r="G2112" s="95">
        <f t="shared" si="387"/>
        <v>4.2318929900000004</v>
      </c>
      <c r="H2112" s="95">
        <f t="shared" si="391"/>
        <v>0</v>
      </c>
      <c r="I2112" s="94">
        <f>'F4.2'!X99</f>
        <v>0</v>
      </c>
      <c r="J2112" s="94">
        <f>'F4.2'!AR99</f>
        <v>0</v>
      </c>
      <c r="K2112" s="95"/>
      <c r="L2112" s="95"/>
      <c r="M2112" s="128">
        <f t="shared" si="392"/>
        <v>0</v>
      </c>
      <c r="N2112" s="95">
        <f t="shared" si="393"/>
        <v>0</v>
      </c>
      <c r="O2112" s="158">
        <f t="shared" si="388"/>
        <v>0</v>
      </c>
      <c r="P2112" s="159">
        <f t="shared" si="389"/>
        <v>0</v>
      </c>
    </row>
    <row r="2113" spans="1:16" ht="47.25" hidden="1" outlineLevel="1" x14ac:dyDescent="0.25">
      <c r="A2113" s="99">
        <f t="shared" ref="A2113:E2113" si="421">A1443</f>
        <v>16.2</v>
      </c>
      <c r="B2113" s="100" t="str">
        <f t="shared" si="421"/>
        <v>Primary  &amp;  Secondary Air Pre-heater baskets hot end, intermediate  &amp; cold end (2 sets) for U-6 (Including works cost)</v>
      </c>
      <c r="C2113" s="99" t="str">
        <f t="shared" si="421"/>
        <v>MERC/TECH 1/CAPEX/20142015/00432</v>
      </c>
      <c r="D2113" s="103">
        <f t="shared" si="421"/>
        <v>41792</v>
      </c>
      <c r="E2113" s="28">
        <f t="shared" si="421"/>
        <v>5.5023</v>
      </c>
      <c r="F2113" s="95">
        <f t="shared" si="386"/>
        <v>4.5024009140000008</v>
      </c>
      <c r="G2113" s="95">
        <f t="shared" si="387"/>
        <v>4.5024009140000008</v>
      </c>
      <c r="H2113" s="95">
        <f t="shared" si="391"/>
        <v>0</v>
      </c>
      <c r="I2113" s="94">
        <f>'F4.2'!X100</f>
        <v>0</v>
      </c>
      <c r="J2113" s="94">
        <f>'F4.2'!AR100</f>
        <v>0</v>
      </c>
      <c r="K2113" s="95"/>
      <c r="L2113" s="95"/>
      <c r="M2113" s="128">
        <f t="shared" si="392"/>
        <v>0</v>
      </c>
      <c r="N2113" s="95">
        <f t="shared" si="393"/>
        <v>0</v>
      </c>
      <c r="O2113" s="158">
        <f t="shared" si="388"/>
        <v>0</v>
      </c>
      <c r="P2113" s="159">
        <f t="shared" si="389"/>
        <v>0</v>
      </c>
    </row>
    <row r="2114" spans="1:16" ht="31.5" hidden="1" outlineLevel="1" x14ac:dyDescent="0.25">
      <c r="A2114" s="99">
        <f t="shared" ref="A2114:E2114" si="422">A1444</f>
        <v>0</v>
      </c>
      <c r="B2114" s="100" t="str">
        <f t="shared" si="422"/>
        <v>IDC</v>
      </c>
      <c r="C2114" s="99" t="str">
        <f t="shared" si="422"/>
        <v>MERC/TECH 1/CAPEX/20142015/00432</v>
      </c>
      <c r="D2114" s="103">
        <f t="shared" si="422"/>
        <v>41792</v>
      </c>
      <c r="E2114" s="28">
        <f t="shared" si="422"/>
        <v>0.74</v>
      </c>
      <c r="F2114" s="95">
        <f t="shared" si="386"/>
        <v>0</v>
      </c>
      <c r="G2114" s="95">
        <f t="shared" si="387"/>
        <v>0</v>
      </c>
      <c r="H2114" s="95">
        <f t="shared" si="391"/>
        <v>0</v>
      </c>
      <c r="I2114" s="94">
        <f>'F4.2'!X101</f>
        <v>0</v>
      </c>
      <c r="J2114" s="94">
        <f>'F4.2'!AR101</f>
        <v>0</v>
      </c>
      <c r="K2114" s="95"/>
      <c r="L2114" s="95"/>
      <c r="M2114" s="128">
        <f t="shared" si="392"/>
        <v>0</v>
      </c>
      <c r="N2114" s="95">
        <f t="shared" si="393"/>
        <v>0</v>
      </c>
      <c r="O2114" s="158">
        <f t="shared" si="388"/>
        <v>0</v>
      </c>
      <c r="P2114" s="159">
        <f t="shared" si="389"/>
        <v>0</v>
      </c>
    </row>
    <row r="2115" spans="1:16" ht="31.5" hidden="1" outlineLevel="1" x14ac:dyDescent="0.25">
      <c r="A2115" s="25">
        <f t="shared" ref="A2115:E2115" si="423">A1445</f>
        <v>17</v>
      </c>
      <c r="B2115" s="26" t="str">
        <f t="shared" si="423"/>
        <v>Procurement of moving blades for LP Turbine, Control Fluid Pumps &amp; AOP of 500MW Unit 5,6 &amp;7</v>
      </c>
      <c r="C2115" s="25" t="str">
        <f t="shared" si="423"/>
        <v>MERC/TECH 1/CAPEX/20142015/0010</v>
      </c>
      <c r="D2115" s="139">
        <f t="shared" si="423"/>
        <v>41928</v>
      </c>
      <c r="E2115" s="27">
        <f t="shared" si="423"/>
        <v>19.310244699999998</v>
      </c>
      <c r="F2115" s="94">
        <f t="shared" si="386"/>
        <v>0</v>
      </c>
      <c r="G2115" s="94">
        <f t="shared" si="387"/>
        <v>0</v>
      </c>
      <c r="H2115" s="94">
        <f t="shared" si="391"/>
        <v>0</v>
      </c>
      <c r="I2115" s="94">
        <f>'F4.2'!X102</f>
        <v>0</v>
      </c>
      <c r="J2115" s="94">
        <f>'F4.2'!AR102</f>
        <v>0</v>
      </c>
      <c r="K2115" s="94"/>
      <c r="L2115" s="94"/>
      <c r="M2115" s="94">
        <f t="shared" si="392"/>
        <v>0</v>
      </c>
      <c r="N2115" s="94">
        <f t="shared" si="393"/>
        <v>0</v>
      </c>
      <c r="O2115" s="158">
        <f t="shared" si="388"/>
        <v>0</v>
      </c>
      <c r="P2115" s="159">
        <f t="shared" si="389"/>
        <v>0</v>
      </c>
    </row>
    <row r="2116" spans="1:16" ht="63" hidden="1" outlineLevel="1" x14ac:dyDescent="0.25">
      <c r="A2116" s="29">
        <f t="shared" ref="A2116:E2116" si="424">A1446</f>
        <v>17.100000000000001</v>
      </c>
      <c r="B2116" s="65" t="str">
        <f t="shared" si="424"/>
        <v>Moving blades for LPT—2L
Moving blades for LPT—2R
Moving blades for LPT—3L
Moving blades for LPT—3R</v>
      </c>
      <c r="C2116" s="29" t="str">
        <f t="shared" si="424"/>
        <v>MERC/TECH 1/CAPEX/20142015/0010</v>
      </c>
      <c r="D2116" s="68">
        <f t="shared" si="424"/>
        <v>41928</v>
      </c>
      <c r="E2116" s="28">
        <f t="shared" si="424"/>
        <v>13.5092</v>
      </c>
      <c r="F2116" s="95">
        <f t="shared" si="386"/>
        <v>5.3885199799999999</v>
      </c>
      <c r="G2116" s="95">
        <f t="shared" si="387"/>
        <v>5.3885199799999999</v>
      </c>
      <c r="H2116" s="95">
        <f t="shared" si="391"/>
        <v>0</v>
      </c>
      <c r="I2116" s="94">
        <f>'F4.2'!X103</f>
        <v>0</v>
      </c>
      <c r="J2116" s="94">
        <f>'F4.2'!AR103</f>
        <v>0</v>
      </c>
      <c r="K2116" s="95"/>
      <c r="L2116" s="95"/>
      <c r="M2116" s="128">
        <f t="shared" si="392"/>
        <v>0</v>
      </c>
      <c r="N2116" s="95">
        <f t="shared" si="393"/>
        <v>0</v>
      </c>
      <c r="O2116" s="158">
        <f t="shared" si="388"/>
        <v>0</v>
      </c>
      <c r="P2116" s="159">
        <f t="shared" si="389"/>
        <v>0</v>
      </c>
    </row>
    <row r="2117" spans="1:16" ht="94.5" hidden="1" outlineLevel="1" x14ac:dyDescent="0.25">
      <c r="A2117" s="29">
        <f t="shared" ref="A2117:E2117" si="425">A1447</f>
        <v>17.2</v>
      </c>
      <c r="B2117" s="65" t="str">
        <f t="shared" si="425"/>
        <v>1. Control Fluid Pump for 500 MW Unit-5&amp;6_KSB Make- Type : WKVM 100/1+4
2. Control Fluid Pump for 500 MW Unit-7_KSB Make- Type : WKVM 80/1+3
3. Aux. Oil Pump for Main Turbine of 500 MW Unit-5,6&amp; 7
KSB Make- Type : ETA 150-50VL</v>
      </c>
      <c r="C2117" s="29" t="str">
        <f t="shared" si="425"/>
        <v>MERC/TECH 1/CAPEX/20142015/0010</v>
      </c>
      <c r="D2117" s="68">
        <f t="shared" si="425"/>
        <v>41928</v>
      </c>
      <c r="E2117" s="28">
        <f t="shared" si="425"/>
        <v>4.5510447000000003</v>
      </c>
      <c r="F2117" s="95">
        <f t="shared" si="386"/>
        <v>5.8470200000000006</v>
      </c>
      <c r="G2117" s="95">
        <f t="shared" si="387"/>
        <v>5.8470200000000006</v>
      </c>
      <c r="H2117" s="95">
        <f t="shared" si="391"/>
        <v>0</v>
      </c>
      <c r="I2117" s="94">
        <f>'F4.2'!X104</f>
        <v>1.4</v>
      </c>
      <c r="J2117" s="94">
        <f>'F4.2'!AR104</f>
        <v>1.4</v>
      </c>
      <c r="K2117" s="95"/>
      <c r="L2117" s="95"/>
      <c r="M2117" s="128">
        <f t="shared" si="392"/>
        <v>1.4</v>
      </c>
      <c r="N2117" s="95">
        <f t="shared" si="393"/>
        <v>0</v>
      </c>
      <c r="O2117" s="158">
        <f t="shared" si="388"/>
        <v>0</v>
      </c>
      <c r="P2117" s="159">
        <f t="shared" si="389"/>
        <v>1.4</v>
      </c>
    </row>
    <row r="2118" spans="1:16" ht="31.5" hidden="1" outlineLevel="1" x14ac:dyDescent="0.25">
      <c r="A2118" s="99">
        <f t="shared" ref="A2118:E2118" si="426">A1448</f>
        <v>0</v>
      </c>
      <c r="B2118" s="100" t="str">
        <f t="shared" si="426"/>
        <v>IDC</v>
      </c>
      <c r="C2118" s="99" t="str">
        <f t="shared" si="426"/>
        <v>MERC/TECH 1/CAPEX/20142015/0010</v>
      </c>
      <c r="D2118" s="103">
        <f t="shared" si="426"/>
        <v>41928</v>
      </c>
      <c r="E2118" s="28">
        <f t="shared" si="426"/>
        <v>1.25</v>
      </c>
      <c r="F2118" s="95">
        <f t="shared" si="386"/>
        <v>0</v>
      </c>
      <c r="G2118" s="95">
        <f t="shared" si="387"/>
        <v>0</v>
      </c>
      <c r="H2118" s="95">
        <f t="shared" si="391"/>
        <v>0</v>
      </c>
      <c r="I2118" s="94">
        <f>'F4.2'!X105</f>
        <v>0</v>
      </c>
      <c r="J2118" s="94">
        <f>'F4.2'!AR105</f>
        <v>0</v>
      </c>
      <c r="K2118" s="95"/>
      <c r="L2118" s="95"/>
      <c r="M2118" s="128">
        <f t="shared" si="392"/>
        <v>0</v>
      </c>
      <c r="N2118" s="95">
        <f t="shared" si="393"/>
        <v>0</v>
      </c>
      <c r="O2118" s="158">
        <f t="shared" si="388"/>
        <v>0</v>
      </c>
      <c r="P2118" s="159">
        <f t="shared" si="389"/>
        <v>0</v>
      </c>
    </row>
    <row r="2119" spans="1:16" ht="47.25" hidden="1" outlineLevel="1" x14ac:dyDescent="0.25">
      <c r="A2119" s="106">
        <f t="shared" ref="A2119:E2119" si="427">A1449</f>
        <v>18</v>
      </c>
      <c r="B2119" s="107" t="str">
        <f t="shared" si="427"/>
        <v>Procurement of Gear Box &amp; Wear Resistance liners for coal mills of Unit#5&amp;6 &amp; Supply of Gear Box for Coal Mills of Unit#7</v>
      </c>
      <c r="C2119" s="106" t="str">
        <f t="shared" si="427"/>
        <v>MERC/TECH 1/CAPEX/20142015/01220</v>
      </c>
      <c r="D2119" s="147">
        <f t="shared" si="427"/>
        <v>41968</v>
      </c>
      <c r="E2119" s="27">
        <f t="shared" si="427"/>
        <v>11.914453259999998</v>
      </c>
      <c r="F2119" s="94">
        <f t="shared" si="386"/>
        <v>0</v>
      </c>
      <c r="G2119" s="94">
        <f t="shared" si="387"/>
        <v>0</v>
      </c>
      <c r="H2119" s="94">
        <f t="shared" si="391"/>
        <v>0</v>
      </c>
      <c r="I2119" s="94">
        <f>'F4.2'!X106</f>
        <v>0</v>
      </c>
      <c r="J2119" s="94">
        <f>'F4.2'!AR106</f>
        <v>0</v>
      </c>
      <c r="K2119" s="94"/>
      <c r="L2119" s="94"/>
      <c r="M2119" s="94">
        <f t="shared" si="392"/>
        <v>0</v>
      </c>
      <c r="N2119" s="94">
        <f t="shared" si="393"/>
        <v>0</v>
      </c>
      <c r="O2119" s="158">
        <f t="shared" si="388"/>
        <v>0</v>
      </c>
      <c r="P2119" s="159">
        <f t="shared" si="389"/>
        <v>0</v>
      </c>
    </row>
    <row r="2120" spans="1:16" ht="63" hidden="1" outlineLevel="1" x14ac:dyDescent="0.25">
      <c r="A2120" s="99">
        <f t="shared" ref="A2120:E2120" si="428">A1450</f>
        <v>18.100000000000001</v>
      </c>
      <c r="B2120" s="100" t="str">
        <f t="shared" si="428"/>
        <v>Complete bevel gear stage consisting of pinion with part nos 100, 106, 107, 109, 110, 158, 159 and gear with part nos 102, 401, 402, 12 X 403 of Flender make Bocholt KMS 850 Gear Boxes of XRP-1043 Coal Mill in Unit#5&amp;6.</v>
      </c>
      <c r="C2120" s="99" t="str">
        <f t="shared" si="428"/>
        <v>MERC/TECH 1/CAPEX/20142015/01220</v>
      </c>
      <c r="D2120" s="103">
        <f t="shared" si="428"/>
        <v>41968</v>
      </c>
      <c r="E2120" s="28">
        <f t="shared" si="428"/>
        <v>4.4387999999999996</v>
      </c>
      <c r="F2120" s="95">
        <f t="shared" si="386"/>
        <v>1.621920096</v>
      </c>
      <c r="G2120" s="95">
        <f t="shared" si="387"/>
        <v>1.621920096</v>
      </c>
      <c r="H2120" s="95">
        <f t="shared" si="391"/>
        <v>0</v>
      </c>
      <c r="I2120" s="94">
        <f>'F4.2'!X107</f>
        <v>0</v>
      </c>
      <c r="J2120" s="94">
        <f>'F4.2'!AR107</f>
        <v>0</v>
      </c>
      <c r="K2120" s="95"/>
      <c r="L2120" s="95"/>
      <c r="M2120" s="128">
        <f t="shared" si="392"/>
        <v>0</v>
      </c>
      <c r="N2120" s="95">
        <f t="shared" si="393"/>
        <v>0</v>
      </c>
      <c r="O2120" s="158">
        <f t="shared" si="388"/>
        <v>0</v>
      </c>
      <c r="P2120" s="159">
        <f t="shared" si="389"/>
        <v>0</v>
      </c>
    </row>
    <row r="2121" spans="1:16" ht="31.5" hidden="1" outlineLevel="1" x14ac:dyDescent="0.25">
      <c r="A2121" s="99">
        <f t="shared" ref="A2121:E2121" si="429">A1451</f>
        <v>18.2</v>
      </c>
      <c r="B2121" s="100" t="str">
        <f t="shared" si="429"/>
        <v>Manufacturing, Supply and Application of Wear Resistance Liners inside the mill body of XRP 1043 Coal Mill in unit-5&amp;6</v>
      </c>
      <c r="C2121" s="99" t="str">
        <f t="shared" si="429"/>
        <v>MERC/TECH 1/CAPEX/20142015/01220</v>
      </c>
      <c r="D2121" s="103">
        <f t="shared" si="429"/>
        <v>41968</v>
      </c>
      <c r="E2121" s="28">
        <f t="shared" si="429"/>
        <v>2.2756532600000003</v>
      </c>
      <c r="F2121" s="95">
        <f t="shared" si="386"/>
        <v>2.2756532600000003</v>
      </c>
      <c r="G2121" s="95">
        <f t="shared" si="387"/>
        <v>2.2756532600000003</v>
      </c>
      <c r="H2121" s="95">
        <f t="shared" si="391"/>
        <v>0</v>
      </c>
      <c r="I2121" s="94">
        <f>'F4.2'!X108</f>
        <v>0</v>
      </c>
      <c r="J2121" s="94">
        <f>'F4.2'!AR108</f>
        <v>0</v>
      </c>
      <c r="K2121" s="95"/>
      <c r="L2121" s="95"/>
      <c r="M2121" s="128">
        <f t="shared" si="392"/>
        <v>0</v>
      </c>
      <c r="N2121" s="95">
        <f t="shared" si="393"/>
        <v>0</v>
      </c>
      <c r="O2121" s="158">
        <f t="shared" si="388"/>
        <v>0</v>
      </c>
      <c r="P2121" s="159">
        <f t="shared" si="389"/>
        <v>0</v>
      </c>
    </row>
    <row r="2122" spans="1:16" ht="63" hidden="1" outlineLevel="1" x14ac:dyDescent="0.25">
      <c r="A2122" s="99">
        <f t="shared" ref="A2122:E2122" si="430">A1452</f>
        <v>18.3</v>
      </c>
      <c r="B2122" s="100" t="str">
        <f t="shared" si="430"/>
        <v>Complete Gear Box type H2C630 without coupling, without lubrication unit. As per order CMD ref: 20/0900212-GA Dwg No 524932 and as per attached list for main reducer gear box of coal mill BBD 4772 in Unit#7.</v>
      </c>
      <c r="C2122" s="99" t="str">
        <f t="shared" si="430"/>
        <v>MERC/TECH 1/CAPEX/20142015/01220</v>
      </c>
      <c r="D2122" s="103">
        <f t="shared" si="430"/>
        <v>41968</v>
      </c>
      <c r="E2122" s="28">
        <f t="shared" si="430"/>
        <v>4.4664999999999999</v>
      </c>
      <c r="F2122" s="95">
        <f t="shared" si="386"/>
        <v>2.2257651389999999</v>
      </c>
      <c r="G2122" s="95">
        <f t="shared" si="387"/>
        <v>2.2257651389999999</v>
      </c>
      <c r="H2122" s="95">
        <f t="shared" si="391"/>
        <v>0</v>
      </c>
      <c r="I2122" s="94">
        <f>'F4.2'!X109</f>
        <v>0</v>
      </c>
      <c r="J2122" s="94">
        <f>'F4.2'!AR109</f>
        <v>0</v>
      </c>
      <c r="K2122" s="95"/>
      <c r="L2122" s="95"/>
      <c r="M2122" s="128">
        <f t="shared" si="392"/>
        <v>0</v>
      </c>
      <c r="N2122" s="95">
        <f t="shared" si="393"/>
        <v>0</v>
      </c>
      <c r="O2122" s="158">
        <f t="shared" si="388"/>
        <v>0</v>
      </c>
      <c r="P2122" s="159">
        <f t="shared" si="389"/>
        <v>0</v>
      </c>
    </row>
    <row r="2123" spans="1:16" ht="31.5" hidden="1" outlineLevel="1" x14ac:dyDescent="0.25">
      <c r="A2123" s="99">
        <f t="shared" ref="A2123:E2123" si="431">A1453</f>
        <v>0</v>
      </c>
      <c r="B2123" s="100" t="str">
        <f t="shared" si="431"/>
        <v>IDC</v>
      </c>
      <c r="C2123" s="99" t="str">
        <f t="shared" si="431"/>
        <v>MERC/TECH 1/CAPEX/20142015/01220</v>
      </c>
      <c r="D2123" s="103">
        <f t="shared" si="431"/>
        <v>41968</v>
      </c>
      <c r="E2123" s="28">
        <f t="shared" si="431"/>
        <v>0.73350000000000004</v>
      </c>
      <c r="F2123" s="95">
        <f t="shared" si="386"/>
        <v>0</v>
      </c>
      <c r="G2123" s="95">
        <f t="shared" si="387"/>
        <v>0</v>
      </c>
      <c r="H2123" s="95">
        <f t="shared" si="391"/>
        <v>0</v>
      </c>
      <c r="I2123" s="94">
        <f>'F4.2'!X110</f>
        <v>0</v>
      </c>
      <c r="J2123" s="94">
        <f>'F4.2'!AR110</f>
        <v>0</v>
      </c>
      <c r="K2123" s="95"/>
      <c r="L2123" s="95"/>
      <c r="M2123" s="128">
        <f t="shared" si="392"/>
        <v>0</v>
      </c>
      <c r="N2123" s="95">
        <f t="shared" si="393"/>
        <v>0</v>
      </c>
      <c r="O2123" s="158">
        <f t="shared" si="388"/>
        <v>0</v>
      </c>
      <c r="P2123" s="159">
        <f t="shared" si="389"/>
        <v>0</v>
      </c>
    </row>
    <row r="2124" spans="1:16" ht="31.5" hidden="1" outlineLevel="1" x14ac:dyDescent="0.25">
      <c r="A2124" s="106">
        <f t="shared" ref="A2124:E2124" si="432">A1454</f>
        <v>19</v>
      </c>
      <c r="B2124" s="107" t="str">
        <f t="shared" si="432"/>
        <v>Procurement &amp; Replacement of Condenser tubes for 500MW Unit-6 &amp; BFP cartridge for Unit 5, 6 &amp; 7</v>
      </c>
      <c r="C2124" s="106" t="str">
        <f t="shared" si="432"/>
        <v>MERC/TECH 1/CAPEX/20142015/00950</v>
      </c>
      <c r="D2124" s="147">
        <f t="shared" si="432"/>
        <v>41893</v>
      </c>
      <c r="E2124" s="27">
        <f t="shared" si="432"/>
        <v>13.163734</v>
      </c>
      <c r="F2124" s="94">
        <f t="shared" si="386"/>
        <v>0</v>
      </c>
      <c r="G2124" s="94">
        <f t="shared" si="387"/>
        <v>0</v>
      </c>
      <c r="H2124" s="94">
        <f t="shared" si="391"/>
        <v>0</v>
      </c>
      <c r="I2124" s="94">
        <f>'F4.2'!X111</f>
        <v>0</v>
      </c>
      <c r="J2124" s="94">
        <f>'F4.2'!AR111</f>
        <v>0</v>
      </c>
      <c r="K2124" s="94"/>
      <c r="L2124" s="94"/>
      <c r="M2124" s="94">
        <f t="shared" si="392"/>
        <v>0</v>
      </c>
      <c r="N2124" s="94">
        <f t="shared" si="393"/>
        <v>0</v>
      </c>
      <c r="O2124" s="158">
        <f t="shared" si="388"/>
        <v>0</v>
      </c>
      <c r="P2124" s="159">
        <f t="shared" si="389"/>
        <v>0</v>
      </c>
    </row>
    <row r="2125" spans="1:16" ht="31.5" hidden="1" outlineLevel="1" x14ac:dyDescent="0.25">
      <c r="A2125" s="99">
        <f t="shared" ref="A2125:E2125" si="433">A1455</f>
        <v>19.100000000000001</v>
      </c>
      <c r="B2125" s="100" t="str">
        <f t="shared" si="433"/>
        <v>Procurement of Cartridge Assembly for Boiler Feed Pump type FK 4E 36</v>
      </c>
      <c r="C2125" s="99" t="str">
        <f t="shared" si="433"/>
        <v>MERC/TECH 1/CAPEX/20142015/00950</v>
      </c>
      <c r="D2125" s="103">
        <f t="shared" si="433"/>
        <v>41893</v>
      </c>
      <c r="E2125" s="28">
        <f t="shared" si="433"/>
        <v>4.87</v>
      </c>
      <c r="F2125" s="95">
        <f t="shared" si="386"/>
        <v>2.8937499999999998</v>
      </c>
      <c r="G2125" s="95">
        <f t="shared" si="387"/>
        <v>2.8937499999999998</v>
      </c>
      <c r="H2125" s="95">
        <f t="shared" si="391"/>
        <v>0</v>
      </c>
      <c r="I2125" s="94">
        <f>'F4.2'!X112</f>
        <v>0</v>
      </c>
      <c r="J2125" s="94">
        <f>'F4.2'!AR112</f>
        <v>0</v>
      </c>
      <c r="K2125" s="95"/>
      <c r="L2125" s="95"/>
      <c r="M2125" s="128">
        <f t="shared" si="392"/>
        <v>0</v>
      </c>
      <c r="N2125" s="95">
        <f t="shared" si="393"/>
        <v>0</v>
      </c>
      <c r="O2125" s="158">
        <f t="shared" si="388"/>
        <v>0</v>
      </c>
      <c r="P2125" s="159">
        <f t="shared" si="389"/>
        <v>0</v>
      </c>
    </row>
    <row r="2126" spans="1:16" ht="31.5" hidden="1" outlineLevel="1" x14ac:dyDescent="0.25">
      <c r="A2126" s="99">
        <f t="shared" ref="A2126:E2126" si="434">A1456</f>
        <v>19.2</v>
      </c>
      <c r="B2126" s="100" t="str">
        <f t="shared" si="434"/>
        <v>Procurement &amp; Replacement of Condenser tubes for 500MW Unit-6</v>
      </c>
      <c r="C2126" s="99" t="str">
        <f t="shared" si="434"/>
        <v>MERC/TECH 1/CAPEX/20142015/00950</v>
      </c>
      <c r="D2126" s="103">
        <f t="shared" si="434"/>
        <v>41893</v>
      </c>
      <c r="E2126" s="28">
        <f t="shared" si="434"/>
        <v>7.0937340000000004</v>
      </c>
      <c r="F2126" s="95">
        <f t="shared" si="386"/>
        <v>6.1698368290000003</v>
      </c>
      <c r="G2126" s="95">
        <f t="shared" si="387"/>
        <v>6.1698368290000003</v>
      </c>
      <c r="H2126" s="95">
        <f t="shared" si="391"/>
        <v>0</v>
      </c>
      <c r="I2126" s="94">
        <f>'F4.2'!X113</f>
        <v>0</v>
      </c>
      <c r="J2126" s="94">
        <f>'F4.2'!AR113</f>
        <v>0</v>
      </c>
      <c r="K2126" s="95"/>
      <c r="L2126" s="95"/>
      <c r="M2126" s="128">
        <f t="shared" si="392"/>
        <v>0</v>
      </c>
      <c r="N2126" s="95">
        <f t="shared" si="393"/>
        <v>0</v>
      </c>
      <c r="O2126" s="158">
        <f t="shared" si="388"/>
        <v>0</v>
      </c>
      <c r="P2126" s="159">
        <f t="shared" si="389"/>
        <v>0</v>
      </c>
    </row>
    <row r="2127" spans="1:16" ht="31.5" hidden="1" outlineLevel="1" x14ac:dyDescent="0.25">
      <c r="A2127" s="99">
        <f t="shared" ref="A2127:E2127" si="435">A1457</f>
        <v>0</v>
      </c>
      <c r="B2127" s="100" t="str">
        <f t="shared" si="435"/>
        <v>IDC</v>
      </c>
      <c r="C2127" s="99" t="str">
        <f t="shared" si="435"/>
        <v>MERC/TECH 1/CAPEX/20142015/00950</v>
      </c>
      <c r="D2127" s="103">
        <f t="shared" si="435"/>
        <v>41893</v>
      </c>
      <c r="E2127" s="28">
        <f t="shared" si="435"/>
        <v>1.2</v>
      </c>
      <c r="F2127" s="95">
        <f t="shared" si="386"/>
        <v>0</v>
      </c>
      <c r="G2127" s="95">
        <f t="shared" si="387"/>
        <v>0</v>
      </c>
      <c r="H2127" s="95">
        <f t="shared" si="391"/>
        <v>0</v>
      </c>
      <c r="I2127" s="94">
        <f>'F4.2'!X114</f>
        <v>0</v>
      </c>
      <c r="J2127" s="94">
        <f>'F4.2'!AR114</f>
        <v>0</v>
      </c>
      <c r="K2127" s="95"/>
      <c r="L2127" s="95"/>
      <c r="M2127" s="128">
        <f t="shared" si="392"/>
        <v>0</v>
      </c>
      <c r="N2127" s="95">
        <f t="shared" si="393"/>
        <v>0</v>
      </c>
      <c r="O2127" s="158">
        <f t="shared" si="388"/>
        <v>0</v>
      </c>
      <c r="P2127" s="159">
        <f t="shared" si="389"/>
        <v>0</v>
      </c>
    </row>
    <row r="2128" spans="1:16" ht="31.5" hidden="1" outlineLevel="1" x14ac:dyDescent="0.25">
      <c r="A2128" s="106">
        <f t="shared" ref="A2128:E2128" si="436">A1458</f>
        <v>20</v>
      </c>
      <c r="B2128" s="107" t="str">
        <f t="shared" si="436"/>
        <v>210/500 MW CHP performance improvement</v>
      </c>
      <c r="C2128" s="106" t="str">
        <f t="shared" si="436"/>
        <v>MERC/Cell No. 1/CAPEX/ 20152016/00634</v>
      </c>
      <c r="D2128" s="147">
        <f t="shared" si="436"/>
        <v>42256</v>
      </c>
      <c r="E2128" s="27">
        <f t="shared" si="436"/>
        <v>16.303000000000001</v>
      </c>
      <c r="F2128" s="94">
        <f t="shared" si="386"/>
        <v>0</v>
      </c>
      <c r="G2128" s="94">
        <f t="shared" si="387"/>
        <v>0</v>
      </c>
      <c r="H2128" s="94">
        <f t="shared" si="391"/>
        <v>0</v>
      </c>
      <c r="I2128" s="94">
        <f>'F4.2'!X115</f>
        <v>0</v>
      </c>
      <c r="J2128" s="94">
        <f>'F4.2'!AR115</f>
        <v>0</v>
      </c>
      <c r="K2128" s="94"/>
      <c r="L2128" s="94"/>
      <c r="M2128" s="94">
        <f t="shared" si="392"/>
        <v>0</v>
      </c>
      <c r="N2128" s="94">
        <f t="shared" si="393"/>
        <v>0</v>
      </c>
      <c r="O2128" s="158">
        <f t="shared" si="388"/>
        <v>0</v>
      </c>
      <c r="P2128" s="159">
        <f t="shared" si="389"/>
        <v>0</v>
      </c>
    </row>
    <row r="2129" spans="1:16" ht="31.5" hidden="1" outlineLevel="1" x14ac:dyDescent="0.25">
      <c r="A2129" s="99">
        <f t="shared" ref="A2129:E2129" si="437">A1459</f>
        <v>20.100000000000001</v>
      </c>
      <c r="B2129" s="100" t="str">
        <f t="shared" si="437"/>
        <v>Provision of over band suspended magnets for CHP-C.</v>
      </c>
      <c r="C2129" s="99" t="str">
        <f t="shared" si="437"/>
        <v>MERC/Cell No. 1/CAPEX/ 20152016/00634</v>
      </c>
      <c r="D2129" s="103">
        <f t="shared" si="437"/>
        <v>42256</v>
      </c>
      <c r="E2129" s="28">
        <f t="shared" si="437"/>
        <v>1.077</v>
      </c>
      <c r="F2129" s="95">
        <f t="shared" si="386"/>
        <v>0.90834481999999994</v>
      </c>
      <c r="G2129" s="95">
        <f t="shared" si="387"/>
        <v>0.90834481999999994</v>
      </c>
      <c r="H2129" s="95">
        <f t="shared" si="391"/>
        <v>0</v>
      </c>
      <c r="I2129" s="94">
        <f>'F4.2'!X116</f>
        <v>0</v>
      </c>
      <c r="J2129" s="94">
        <f>'F4.2'!AR116</f>
        <v>0</v>
      </c>
      <c r="K2129" s="95"/>
      <c r="L2129" s="95"/>
      <c r="M2129" s="128">
        <f t="shared" si="392"/>
        <v>0</v>
      </c>
      <c r="N2129" s="95">
        <f t="shared" si="393"/>
        <v>0</v>
      </c>
      <c r="O2129" s="158">
        <f t="shared" si="388"/>
        <v>0</v>
      </c>
      <c r="P2129" s="159">
        <f t="shared" si="389"/>
        <v>0</v>
      </c>
    </row>
    <row r="2130" spans="1:16" ht="63" hidden="1" outlineLevel="1" x14ac:dyDescent="0.25">
      <c r="A2130" s="99">
        <f t="shared" ref="A2130:E2130" si="438">A1460</f>
        <v>20.2</v>
      </c>
      <c r="B2130" s="100" t="str">
        <f t="shared" si="438"/>
        <v>1. Procurement of HT contactor for bunkering side auxiliary at CHP B
2. Procurement of HT contactor for unloading side Critical Auxiliary at CHP-B</v>
      </c>
      <c r="C2130" s="99" t="str">
        <f t="shared" si="438"/>
        <v>MERC/Cell No. 1/CAPEX/ 20152016/00634</v>
      </c>
      <c r="D2130" s="103">
        <f t="shared" si="438"/>
        <v>42256</v>
      </c>
      <c r="E2130" s="28">
        <f t="shared" si="438"/>
        <v>5.7590000000000003</v>
      </c>
      <c r="F2130" s="95">
        <f t="shared" si="386"/>
        <v>2.894304</v>
      </c>
      <c r="G2130" s="95">
        <f t="shared" si="387"/>
        <v>2.894304</v>
      </c>
      <c r="H2130" s="95">
        <f t="shared" si="391"/>
        <v>0</v>
      </c>
      <c r="I2130" s="94">
        <f>'F4.2'!X117</f>
        <v>0</v>
      </c>
      <c r="J2130" s="94">
        <f>'F4.2'!AR117</f>
        <v>0</v>
      </c>
      <c r="K2130" s="95"/>
      <c r="L2130" s="95"/>
      <c r="M2130" s="128">
        <f t="shared" si="392"/>
        <v>0</v>
      </c>
      <c r="N2130" s="95">
        <f t="shared" si="393"/>
        <v>0</v>
      </c>
      <c r="O2130" s="158">
        <f t="shared" si="388"/>
        <v>0</v>
      </c>
      <c r="P2130" s="159">
        <f t="shared" si="389"/>
        <v>0</v>
      </c>
    </row>
    <row r="2131" spans="1:16" ht="31.5" hidden="1" outlineLevel="1" x14ac:dyDescent="0.25">
      <c r="A2131" s="99">
        <f t="shared" ref="A2131:E2131" si="439">A1461</f>
        <v>20.3</v>
      </c>
      <c r="B2131" s="100" t="str">
        <f t="shared" si="439"/>
        <v>Bulldozer BD-155</v>
      </c>
      <c r="C2131" s="99" t="str">
        <f t="shared" si="439"/>
        <v>MERC/Cell No. 1/CAPEX/ 20152016/00634</v>
      </c>
      <c r="D2131" s="103">
        <f t="shared" si="439"/>
        <v>42256</v>
      </c>
      <c r="E2131" s="28">
        <f t="shared" si="439"/>
        <v>5.12</v>
      </c>
      <c r="F2131" s="95">
        <f t="shared" si="386"/>
        <v>7.9707386820000004</v>
      </c>
      <c r="G2131" s="95">
        <f t="shared" si="387"/>
        <v>7.9707386820000004</v>
      </c>
      <c r="H2131" s="95">
        <f t="shared" si="391"/>
        <v>0</v>
      </c>
      <c r="I2131" s="94">
        <f>'F4.2'!X118</f>
        <v>0</v>
      </c>
      <c r="J2131" s="94">
        <f>'F4.2'!AR118</f>
        <v>0</v>
      </c>
      <c r="K2131" s="95"/>
      <c r="L2131" s="95"/>
      <c r="M2131" s="128">
        <f t="shared" si="392"/>
        <v>0</v>
      </c>
      <c r="N2131" s="95">
        <f t="shared" si="393"/>
        <v>0</v>
      </c>
      <c r="O2131" s="158">
        <f t="shared" si="388"/>
        <v>0</v>
      </c>
      <c r="P2131" s="159">
        <f t="shared" si="389"/>
        <v>0</v>
      </c>
    </row>
    <row r="2132" spans="1:16" ht="31.5" hidden="1" outlineLevel="1" x14ac:dyDescent="0.25">
      <c r="A2132" s="99">
        <f t="shared" ref="A2132:E2132" si="440">A1462</f>
        <v>20.399999999999999</v>
      </c>
      <c r="B2132" s="100" t="str">
        <f t="shared" si="440"/>
        <v>Modification of wagon tippler CHP-A</v>
      </c>
      <c r="C2132" s="99" t="str">
        <f t="shared" si="440"/>
        <v>MERC/Cell No. 1/CAPEX/ 20152016/00634</v>
      </c>
      <c r="D2132" s="103">
        <f t="shared" si="440"/>
        <v>42256</v>
      </c>
      <c r="E2132" s="28">
        <f t="shared" si="440"/>
        <v>3.8969999999999998</v>
      </c>
      <c r="F2132" s="95">
        <f t="shared" si="386"/>
        <v>4.488435977</v>
      </c>
      <c r="G2132" s="95">
        <f t="shared" si="387"/>
        <v>4.488435977</v>
      </c>
      <c r="H2132" s="95">
        <f t="shared" si="391"/>
        <v>0</v>
      </c>
      <c r="I2132" s="94">
        <f>'F4.2'!X119</f>
        <v>0</v>
      </c>
      <c r="J2132" s="94">
        <f>'F4.2'!AR119</f>
        <v>0</v>
      </c>
      <c r="K2132" s="95"/>
      <c r="L2132" s="95"/>
      <c r="M2132" s="128">
        <f t="shared" si="392"/>
        <v>0</v>
      </c>
      <c r="N2132" s="95">
        <f t="shared" si="393"/>
        <v>0</v>
      </c>
      <c r="O2132" s="158">
        <f t="shared" si="388"/>
        <v>0</v>
      </c>
      <c r="P2132" s="159">
        <f t="shared" si="389"/>
        <v>0</v>
      </c>
    </row>
    <row r="2133" spans="1:16" ht="31.5" hidden="1" outlineLevel="1" x14ac:dyDescent="0.25">
      <c r="A2133" s="99">
        <f t="shared" ref="A2133:E2133" si="441">A1463</f>
        <v>0</v>
      </c>
      <c r="B2133" s="100" t="str">
        <f t="shared" si="441"/>
        <v>IDC</v>
      </c>
      <c r="C2133" s="99" t="str">
        <f t="shared" si="441"/>
        <v>MERC/Cell No. 1/CAPEX/ 20152016/00634</v>
      </c>
      <c r="D2133" s="103">
        <f t="shared" si="441"/>
        <v>42256</v>
      </c>
      <c r="E2133" s="28">
        <f t="shared" si="441"/>
        <v>0.45</v>
      </c>
      <c r="F2133" s="95">
        <f t="shared" si="386"/>
        <v>0</v>
      </c>
      <c r="G2133" s="95">
        <f t="shared" si="387"/>
        <v>0</v>
      </c>
      <c r="H2133" s="95">
        <f t="shared" si="391"/>
        <v>0</v>
      </c>
      <c r="I2133" s="94">
        <f>'F4.2'!X120</f>
        <v>0</v>
      </c>
      <c r="J2133" s="94">
        <f>'F4.2'!AR120</f>
        <v>0</v>
      </c>
      <c r="K2133" s="95"/>
      <c r="L2133" s="95"/>
      <c r="M2133" s="128">
        <f t="shared" si="392"/>
        <v>0</v>
      </c>
      <c r="N2133" s="95">
        <f t="shared" si="393"/>
        <v>0</v>
      </c>
      <c r="O2133" s="158">
        <f t="shared" si="388"/>
        <v>0</v>
      </c>
      <c r="P2133" s="159">
        <f t="shared" si="389"/>
        <v>0</v>
      </c>
    </row>
    <row r="2134" spans="1:16" ht="15.75" hidden="1" outlineLevel="1" x14ac:dyDescent="0.25">
      <c r="A2134" s="238">
        <f t="shared" ref="A2134:E2134" si="442">A1464</f>
        <v>21</v>
      </c>
      <c r="B2134" s="239" t="str">
        <f t="shared" si="442"/>
        <v>Improvement in Electrical Systems</v>
      </c>
      <c r="C2134" s="106" t="str">
        <f t="shared" si="442"/>
        <v>MERC/CAPEX/20162017/00192</v>
      </c>
      <c r="D2134" s="147">
        <f t="shared" si="442"/>
        <v>42500</v>
      </c>
      <c r="E2134" s="27">
        <f t="shared" si="442"/>
        <v>10.499999999999998</v>
      </c>
      <c r="F2134" s="94">
        <f t="shared" si="386"/>
        <v>0</v>
      </c>
      <c r="G2134" s="94">
        <f t="shared" si="387"/>
        <v>0</v>
      </c>
      <c r="H2134" s="94">
        <f t="shared" si="391"/>
        <v>0</v>
      </c>
      <c r="I2134" s="94">
        <f>'F4.2'!X121</f>
        <v>0</v>
      </c>
      <c r="J2134" s="94">
        <f>'F4.2'!AR121</f>
        <v>0</v>
      </c>
      <c r="K2134" s="94"/>
      <c r="L2134" s="94"/>
      <c r="M2134" s="94">
        <f t="shared" si="392"/>
        <v>0</v>
      </c>
      <c r="N2134" s="94">
        <f t="shared" si="393"/>
        <v>0</v>
      </c>
      <c r="O2134" s="158">
        <f t="shared" si="388"/>
        <v>0</v>
      </c>
      <c r="P2134" s="159">
        <f t="shared" si="389"/>
        <v>0</v>
      </c>
    </row>
    <row r="2135" spans="1:16" ht="31.5" hidden="1" outlineLevel="1" x14ac:dyDescent="0.25">
      <c r="A2135" s="252">
        <f t="shared" ref="A2135:E2135" si="443">A1465</f>
        <v>21.1</v>
      </c>
      <c r="B2135" s="253" t="str">
        <f t="shared" si="443"/>
        <v>Station Battery set 1 &amp; 2 of 220V, 2190  AH Capacity (2V X 110 Cells) New type Make- Exide</v>
      </c>
      <c r="C2135" s="99" t="str">
        <f t="shared" si="443"/>
        <v>MERC/CAPEX/20162017/00192</v>
      </c>
      <c r="D2135" s="103">
        <f t="shared" si="443"/>
        <v>42500</v>
      </c>
      <c r="E2135" s="28">
        <f t="shared" si="443"/>
        <v>2.71</v>
      </c>
      <c r="F2135" s="95">
        <f t="shared" si="386"/>
        <v>3.7130741999999999</v>
      </c>
      <c r="G2135" s="95">
        <f t="shared" si="387"/>
        <v>3.7130741</v>
      </c>
      <c r="H2135" s="95">
        <f t="shared" si="391"/>
        <v>9.9999999836342113E-8</v>
      </c>
      <c r="I2135" s="94">
        <f>'F4.2'!X122</f>
        <v>0</v>
      </c>
      <c r="J2135" s="94">
        <f>'F4.2'!AR122</f>
        <v>0</v>
      </c>
      <c r="K2135" s="95"/>
      <c r="L2135" s="95"/>
      <c r="M2135" s="128">
        <f t="shared" si="392"/>
        <v>0</v>
      </c>
      <c r="N2135" s="95">
        <f t="shared" si="393"/>
        <v>9.9999999836342113E-8</v>
      </c>
      <c r="O2135" s="158">
        <f t="shared" si="388"/>
        <v>0</v>
      </c>
      <c r="P2135" s="159">
        <f t="shared" si="389"/>
        <v>0</v>
      </c>
    </row>
    <row r="2136" spans="1:16" ht="31.5" hidden="1" outlineLevel="1" x14ac:dyDescent="0.25">
      <c r="A2136" s="252">
        <f t="shared" ref="A2136:E2136" si="444">A1466</f>
        <v>21.2</v>
      </c>
      <c r="B2136" s="253" t="str">
        <f t="shared" si="444"/>
        <v>The G1 &amp; G2 Battery sets of 24V, 1825AH Capacity (13 Nos. cells X 2= 26 Nos. cells) plantetype Make- Exide</v>
      </c>
      <c r="C2136" s="99" t="str">
        <f t="shared" si="444"/>
        <v>MERC/CAPEX/20162017/00192</v>
      </c>
      <c r="D2136" s="103">
        <f t="shared" si="444"/>
        <v>42500</v>
      </c>
      <c r="E2136" s="28">
        <f t="shared" si="444"/>
        <v>0.55000000000000004</v>
      </c>
      <c r="F2136" s="95">
        <f t="shared" si="386"/>
        <v>0.53016459999999999</v>
      </c>
      <c r="G2136" s="95">
        <f t="shared" si="387"/>
        <v>0.53016459999999999</v>
      </c>
      <c r="H2136" s="95">
        <f t="shared" si="391"/>
        <v>0</v>
      </c>
      <c r="I2136" s="94">
        <f>'F4.2'!X123</f>
        <v>0</v>
      </c>
      <c r="J2136" s="94">
        <f>'F4.2'!AR123</f>
        <v>0</v>
      </c>
      <c r="K2136" s="95"/>
      <c r="L2136" s="95"/>
      <c r="M2136" s="128">
        <f t="shared" si="392"/>
        <v>0</v>
      </c>
      <c r="N2136" s="95">
        <f t="shared" si="393"/>
        <v>0</v>
      </c>
      <c r="O2136" s="158">
        <f t="shared" si="388"/>
        <v>0</v>
      </c>
      <c r="P2136" s="159">
        <f t="shared" si="389"/>
        <v>0</v>
      </c>
    </row>
    <row r="2137" spans="1:16" ht="31.5" hidden="1" outlineLevel="1" x14ac:dyDescent="0.25">
      <c r="A2137" s="252">
        <f t="shared" ref="A2137:E2137" si="445">A1467</f>
        <v>21.3</v>
      </c>
      <c r="B2137" s="253" t="str">
        <f t="shared" si="445"/>
        <v>Replacement of 6.6 KV HT breakers at Ash Handling Plant by 6.6 KV SF6 contactors  suitable for frequent ON/OFFs.</v>
      </c>
      <c r="C2137" s="99" t="str">
        <f t="shared" si="445"/>
        <v>MERC/CAPEX/20162017/00192</v>
      </c>
      <c r="D2137" s="103">
        <f t="shared" si="445"/>
        <v>42500</v>
      </c>
      <c r="E2137" s="28">
        <f t="shared" si="445"/>
        <v>3.12</v>
      </c>
      <c r="F2137" s="95">
        <f t="shared" si="386"/>
        <v>3.5539240080000001</v>
      </c>
      <c r="G2137" s="95">
        <f t="shared" si="387"/>
        <v>3.5539240080000001</v>
      </c>
      <c r="H2137" s="95">
        <f t="shared" si="391"/>
        <v>0</v>
      </c>
      <c r="I2137" s="94">
        <f>'F4.2'!X124</f>
        <v>0</v>
      </c>
      <c r="J2137" s="94">
        <f>'F4.2'!AR124</f>
        <v>0</v>
      </c>
      <c r="K2137" s="95"/>
      <c r="L2137" s="95"/>
      <c r="M2137" s="128">
        <f t="shared" si="392"/>
        <v>0</v>
      </c>
      <c r="N2137" s="95">
        <f t="shared" si="393"/>
        <v>0</v>
      </c>
      <c r="O2137" s="158">
        <f t="shared" si="388"/>
        <v>0</v>
      </c>
      <c r="P2137" s="159">
        <f t="shared" si="389"/>
        <v>0</v>
      </c>
    </row>
    <row r="2138" spans="1:16" ht="31.5" hidden="1" outlineLevel="1" x14ac:dyDescent="0.25">
      <c r="A2138" s="252">
        <f t="shared" ref="A2138:E2138" si="446">A1468</f>
        <v>21.4</v>
      </c>
      <c r="B2138" s="253" t="str">
        <f t="shared" si="446"/>
        <v>Micro-processor based flame scanners at Unit#3&amp;4 (210 MW)</v>
      </c>
      <c r="C2138" s="99" t="str">
        <f t="shared" si="446"/>
        <v>MERC/CAPEX/20162017/00192</v>
      </c>
      <c r="D2138" s="103">
        <f t="shared" si="446"/>
        <v>42500</v>
      </c>
      <c r="E2138" s="28">
        <f t="shared" si="446"/>
        <v>2.34</v>
      </c>
      <c r="F2138" s="95">
        <f t="shared" si="386"/>
        <v>3.3241367359999998</v>
      </c>
      <c r="G2138" s="95">
        <f t="shared" si="387"/>
        <v>3.3241367359999998</v>
      </c>
      <c r="H2138" s="95">
        <f t="shared" si="391"/>
        <v>0</v>
      </c>
      <c r="I2138" s="94">
        <f>'F4.2'!X125</f>
        <v>0</v>
      </c>
      <c r="J2138" s="94">
        <f>'F4.2'!AR125</f>
        <v>0</v>
      </c>
      <c r="K2138" s="95"/>
      <c r="L2138" s="95"/>
      <c r="M2138" s="128">
        <f t="shared" si="392"/>
        <v>0</v>
      </c>
      <c r="N2138" s="95">
        <f t="shared" si="393"/>
        <v>0</v>
      </c>
      <c r="O2138" s="158">
        <f t="shared" si="388"/>
        <v>0</v>
      </c>
      <c r="P2138" s="159">
        <f t="shared" si="389"/>
        <v>0</v>
      </c>
    </row>
    <row r="2139" spans="1:16" ht="47.25" hidden="1" outlineLevel="1" x14ac:dyDescent="0.25">
      <c r="A2139" s="252">
        <f t="shared" ref="A2139:E2139" si="447">A1469</f>
        <v>21.5</v>
      </c>
      <c r="B2139" s="253" t="str">
        <f t="shared" si="447"/>
        <v>Supply, erection and commissioning of Generator Protection scheme as per enclosed material schedule and scope of work for Unit-6</v>
      </c>
      <c r="C2139" s="99" t="str">
        <f t="shared" si="447"/>
        <v>MERC/CAPEX/20162017/00192</v>
      </c>
      <c r="D2139" s="103">
        <f t="shared" si="447"/>
        <v>42500</v>
      </c>
      <c r="E2139" s="28">
        <f t="shared" si="447"/>
        <v>1.03</v>
      </c>
      <c r="F2139" s="95">
        <f t="shared" si="386"/>
        <v>1.1915800000000001</v>
      </c>
      <c r="G2139" s="95">
        <f t="shared" si="387"/>
        <v>1.1915800000000001</v>
      </c>
      <c r="H2139" s="95">
        <f t="shared" si="391"/>
        <v>0</v>
      </c>
      <c r="I2139" s="94">
        <f>'F4.2'!X126</f>
        <v>0</v>
      </c>
      <c r="J2139" s="94">
        <f>'F4.2'!AR126</f>
        <v>0</v>
      </c>
      <c r="K2139" s="95"/>
      <c r="L2139" s="95"/>
      <c r="M2139" s="128">
        <f t="shared" si="392"/>
        <v>0</v>
      </c>
      <c r="N2139" s="95">
        <f t="shared" si="393"/>
        <v>0</v>
      </c>
      <c r="O2139" s="158">
        <f t="shared" si="388"/>
        <v>0</v>
      </c>
      <c r="P2139" s="159">
        <f t="shared" si="389"/>
        <v>0</v>
      </c>
    </row>
    <row r="2140" spans="1:16" ht="15.75" hidden="1" outlineLevel="1" x14ac:dyDescent="0.25">
      <c r="A2140" s="252">
        <f t="shared" ref="A2140:E2140" si="448">A1470</f>
        <v>0</v>
      </c>
      <c r="B2140" s="253" t="str">
        <f t="shared" si="448"/>
        <v>IDC</v>
      </c>
      <c r="C2140" s="99" t="str">
        <f t="shared" si="448"/>
        <v>MERC/CAPEX/20162017/00192</v>
      </c>
      <c r="D2140" s="103">
        <f t="shared" si="448"/>
        <v>42500</v>
      </c>
      <c r="E2140" s="28">
        <f t="shared" si="448"/>
        <v>0.75</v>
      </c>
      <c r="F2140" s="95">
        <f t="shared" si="386"/>
        <v>0</v>
      </c>
      <c r="G2140" s="95">
        <f t="shared" si="387"/>
        <v>0</v>
      </c>
      <c r="H2140" s="95">
        <f t="shared" si="391"/>
        <v>0</v>
      </c>
      <c r="I2140" s="94">
        <f>'F4.2'!X127</f>
        <v>0</v>
      </c>
      <c r="J2140" s="94">
        <f>'F4.2'!AR127</f>
        <v>0</v>
      </c>
      <c r="K2140" s="95"/>
      <c r="L2140" s="95"/>
      <c r="M2140" s="128">
        <f t="shared" si="392"/>
        <v>0</v>
      </c>
      <c r="N2140" s="95">
        <f t="shared" si="393"/>
        <v>0</v>
      </c>
      <c r="O2140" s="158">
        <f t="shared" si="388"/>
        <v>0</v>
      </c>
      <c r="P2140" s="159">
        <f t="shared" si="389"/>
        <v>0</v>
      </c>
    </row>
    <row r="2141" spans="1:16" ht="31.5" hidden="1" outlineLevel="1" x14ac:dyDescent="0.25">
      <c r="A2141" s="238">
        <f t="shared" ref="A2141:E2141" si="449">A1471</f>
        <v>22</v>
      </c>
      <c r="B2141" s="239" t="str">
        <f t="shared" si="449"/>
        <v>Implementation of MPCB related ESP performance Improvement schemes at Chandrapur STPS Unit 3 to 7</v>
      </c>
      <c r="C2141" s="25" t="str">
        <f t="shared" si="449"/>
        <v>MERC/CAPEX/20152016/00420</v>
      </c>
      <c r="D2141" s="139">
        <f t="shared" si="449"/>
        <v>42584</v>
      </c>
      <c r="E2141" s="27">
        <f t="shared" si="449"/>
        <v>18.170000000000002</v>
      </c>
      <c r="F2141" s="94">
        <f t="shared" si="386"/>
        <v>0</v>
      </c>
      <c r="G2141" s="94">
        <f t="shared" si="387"/>
        <v>0</v>
      </c>
      <c r="H2141" s="94">
        <f t="shared" si="391"/>
        <v>0</v>
      </c>
      <c r="I2141" s="94">
        <f>'F4.2'!X128</f>
        <v>0</v>
      </c>
      <c r="J2141" s="94">
        <f>'F4.2'!AR128</f>
        <v>0</v>
      </c>
      <c r="K2141" s="94"/>
      <c r="L2141" s="94"/>
      <c r="M2141" s="94">
        <f t="shared" si="392"/>
        <v>0</v>
      </c>
      <c r="N2141" s="94">
        <f t="shared" si="393"/>
        <v>0</v>
      </c>
      <c r="O2141" s="158">
        <f t="shared" si="388"/>
        <v>0</v>
      </c>
      <c r="P2141" s="159">
        <f t="shared" si="389"/>
        <v>0</v>
      </c>
    </row>
    <row r="2142" spans="1:16" ht="31.5" hidden="1" outlineLevel="1" x14ac:dyDescent="0.25">
      <c r="A2142" s="252">
        <f t="shared" ref="A2142:E2142" si="450">A1472</f>
        <v>22.1</v>
      </c>
      <c r="B2142" s="253" t="str">
        <f t="shared" si="450"/>
        <v>Supply of internals of ESP. ( model-2FAA-5 X 32-13290-2) 1st &amp; 2nd fields in Unit #3 &amp; Works</v>
      </c>
      <c r="C2142" s="29" t="str">
        <f t="shared" si="450"/>
        <v>MERC/CAPEX/20152016/00420</v>
      </c>
      <c r="D2142" s="68">
        <f t="shared" si="450"/>
        <v>42584</v>
      </c>
      <c r="E2142" s="28">
        <f t="shared" si="450"/>
        <v>4.6100000000000003</v>
      </c>
      <c r="F2142" s="95">
        <f t="shared" si="386"/>
        <v>3.9121787139999999</v>
      </c>
      <c r="G2142" s="95">
        <f t="shared" si="387"/>
        <v>3.9121787139999999</v>
      </c>
      <c r="H2142" s="95">
        <f t="shared" si="391"/>
        <v>0</v>
      </c>
      <c r="I2142" s="94">
        <f>'F4.2'!X129</f>
        <v>0</v>
      </c>
      <c r="J2142" s="94">
        <f>'F4.2'!AR129</f>
        <v>0</v>
      </c>
      <c r="K2142" s="95"/>
      <c r="L2142" s="95"/>
      <c r="M2142" s="128">
        <f t="shared" si="392"/>
        <v>0</v>
      </c>
      <c r="N2142" s="95">
        <f t="shared" si="393"/>
        <v>0</v>
      </c>
      <c r="O2142" s="158">
        <f t="shared" si="388"/>
        <v>0</v>
      </c>
      <c r="P2142" s="159">
        <f t="shared" si="389"/>
        <v>0</v>
      </c>
    </row>
    <row r="2143" spans="1:16" ht="31.5" hidden="1" outlineLevel="1" x14ac:dyDescent="0.25">
      <c r="A2143" s="252">
        <f t="shared" ref="A2143:E2143" si="451">A1473</f>
        <v>22.2</v>
      </c>
      <c r="B2143" s="253" t="str">
        <f t="shared" si="451"/>
        <v>Supply of internals of ESP. ( model-2FAA-5 X 32-13290-2) 1st &amp; 2nd fields in Unit #4 &amp; Works</v>
      </c>
      <c r="C2143" s="29" t="str">
        <f t="shared" si="451"/>
        <v>MERC/CAPEX/20152016/00420</v>
      </c>
      <c r="D2143" s="68">
        <f t="shared" si="451"/>
        <v>42584</v>
      </c>
      <c r="E2143" s="28">
        <f t="shared" si="451"/>
        <v>4.6100000000000003</v>
      </c>
      <c r="F2143" s="95">
        <f t="shared" si="386"/>
        <v>0</v>
      </c>
      <c r="G2143" s="95">
        <f t="shared" si="387"/>
        <v>0</v>
      </c>
      <c r="H2143" s="95">
        <f t="shared" si="391"/>
        <v>0</v>
      </c>
      <c r="I2143" s="94">
        <f>'F4.2'!X130</f>
        <v>4.6100000000000003</v>
      </c>
      <c r="J2143" s="94">
        <f>'F4.2'!AR130</f>
        <v>4.6100000000000003</v>
      </c>
      <c r="K2143" s="95"/>
      <c r="L2143" s="95"/>
      <c r="M2143" s="128">
        <f t="shared" si="392"/>
        <v>4.6100000000000003</v>
      </c>
      <c r="N2143" s="95">
        <f t="shared" si="393"/>
        <v>0</v>
      </c>
      <c r="O2143" s="158">
        <f t="shared" si="388"/>
        <v>4.6100000000000003</v>
      </c>
      <c r="P2143" s="159">
        <f t="shared" si="389"/>
        <v>0</v>
      </c>
    </row>
    <row r="2144" spans="1:16" ht="31.5" hidden="1" outlineLevel="1" x14ac:dyDescent="0.25">
      <c r="A2144" s="252">
        <f t="shared" ref="A2144:E2144" si="452">A1474</f>
        <v>22.3</v>
      </c>
      <c r="B2144" s="253" t="str">
        <f t="shared" si="452"/>
        <v>Installation of SOx/ NOx analyzers for unit-3 to 7 along with all required hardware and software (Statutory requirement).</v>
      </c>
      <c r="C2144" s="99" t="str">
        <f t="shared" si="452"/>
        <v>MERC/CAPEX/20152016/00420</v>
      </c>
      <c r="D2144" s="103">
        <f t="shared" si="452"/>
        <v>42584</v>
      </c>
      <c r="E2144" s="28">
        <f t="shared" si="452"/>
        <v>2.98</v>
      </c>
      <c r="F2144" s="95">
        <f t="shared" si="386"/>
        <v>1.37732225</v>
      </c>
      <c r="G2144" s="95">
        <f t="shared" si="387"/>
        <v>1.37732225</v>
      </c>
      <c r="H2144" s="95">
        <f t="shared" si="391"/>
        <v>0</v>
      </c>
      <c r="I2144" s="94">
        <f>'F4.2'!X131</f>
        <v>0</v>
      </c>
      <c r="J2144" s="94">
        <f>'F4.2'!AR131</f>
        <v>0</v>
      </c>
      <c r="K2144" s="95"/>
      <c r="L2144" s="95"/>
      <c r="M2144" s="128">
        <f t="shared" si="392"/>
        <v>0</v>
      </c>
      <c r="N2144" s="95">
        <f t="shared" si="393"/>
        <v>0</v>
      </c>
      <c r="O2144" s="158">
        <f t="shared" si="388"/>
        <v>0</v>
      </c>
      <c r="P2144" s="159">
        <f t="shared" si="389"/>
        <v>0</v>
      </c>
    </row>
    <row r="2145" spans="1:16" ht="63" hidden="1" outlineLevel="1" x14ac:dyDescent="0.25">
      <c r="A2145" s="252">
        <f t="shared" ref="A2145:E2145" si="453">A1475</f>
        <v>22.4</v>
      </c>
      <c r="B2145" s="253" t="str">
        <f t="shared" si="453"/>
        <v>Design, Engineering, Supply, Erection and Commissioning of High pressure MIST/FOG Generating System at Track hopper, WT 1 &amp; 2 of 500MW, Crusher House, Transfer Points &amp; Bunker house of 500MW</v>
      </c>
      <c r="C2145" s="29" t="str">
        <f t="shared" si="453"/>
        <v>MERC/CAPEX/20152016/00420</v>
      </c>
      <c r="D2145" s="68">
        <f t="shared" si="453"/>
        <v>42584</v>
      </c>
      <c r="E2145" s="28">
        <f t="shared" si="453"/>
        <v>5.37</v>
      </c>
      <c r="F2145" s="95">
        <f t="shared" si="386"/>
        <v>4.5728099999999996</v>
      </c>
      <c r="G2145" s="95">
        <f t="shared" si="387"/>
        <v>4.5728099999999996</v>
      </c>
      <c r="H2145" s="95">
        <f t="shared" si="391"/>
        <v>0</v>
      </c>
      <c r="I2145" s="94">
        <f>'F4.2'!X132</f>
        <v>0</v>
      </c>
      <c r="J2145" s="94">
        <f>'F4.2'!AR132</f>
        <v>0</v>
      </c>
      <c r="K2145" s="95"/>
      <c r="L2145" s="95"/>
      <c r="M2145" s="128">
        <f t="shared" si="392"/>
        <v>0</v>
      </c>
      <c r="N2145" s="95">
        <f t="shared" si="393"/>
        <v>0</v>
      </c>
      <c r="O2145" s="158">
        <f t="shared" si="388"/>
        <v>0</v>
      </c>
      <c r="P2145" s="159">
        <f t="shared" si="389"/>
        <v>0</v>
      </c>
    </row>
    <row r="2146" spans="1:16" ht="15.75" hidden="1" outlineLevel="1" x14ac:dyDescent="0.25">
      <c r="A2146" s="252">
        <f t="shared" ref="A2146:E2146" si="454">A1476</f>
        <v>0</v>
      </c>
      <c r="B2146" s="253" t="str">
        <f t="shared" si="454"/>
        <v>IDC</v>
      </c>
      <c r="C2146" s="99" t="str">
        <f t="shared" si="454"/>
        <v>MERC/CAPEX/20152016/00420</v>
      </c>
      <c r="D2146" s="103">
        <f t="shared" si="454"/>
        <v>42584</v>
      </c>
      <c r="E2146" s="28">
        <f t="shared" si="454"/>
        <v>0.6</v>
      </c>
      <c r="F2146" s="95">
        <f t="shared" si="386"/>
        <v>0</v>
      </c>
      <c r="G2146" s="95">
        <f t="shared" si="387"/>
        <v>0</v>
      </c>
      <c r="H2146" s="95">
        <f t="shared" si="391"/>
        <v>0</v>
      </c>
      <c r="I2146" s="94">
        <f>'F4.2'!X133</f>
        <v>0</v>
      </c>
      <c r="J2146" s="94">
        <f>'F4.2'!AR133</f>
        <v>0</v>
      </c>
      <c r="K2146" s="95"/>
      <c r="L2146" s="95"/>
      <c r="M2146" s="128">
        <f t="shared" si="392"/>
        <v>0</v>
      </c>
      <c r="N2146" s="95">
        <f t="shared" si="393"/>
        <v>0</v>
      </c>
      <c r="O2146" s="158">
        <f t="shared" si="388"/>
        <v>0</v>
      </c>
      <c r="P2146" s="159">
        <f t="shared" si="389"/>
        <v>0</v>
      </c>
    </row>
    <row r="2147" spans="1:16" ht="31.5" hidden="1" outlineLevel="1" x14ac:dyDescent="0.25">
      <c r="A2147" s="106">
        <f t="shared" ref="A2147:E2147" si="455">A1477</f>
        <v>23</v>
      </c>
      <c r="B2147" s="107" t="str">
        <f t="shared" si="455"/>
        <v>Performance Improvement &amp; Life enhancement of 500MW CHP-B</v>
      </c>
      <c r="C2147" s="106" t="str">
        <f t="shared" si="455"/>
        <v>MERC/CAPEX/20162017/01067</v>
      </c>
      <c r="D2147" s="147">
        <f t="shared" si="455"/>
        <v>42702</v>
      </c>
      <c r="E2147" s="27">
        <f t="shared" si="455"/>
        <v>18.78</v>
      </c>
      <c r="F2147" s="94">
        <f t="shared" si="386"/>
        <v>0</v>
      </c>
      <c r="G2147" s="94">
        <f t="shared" si="387"/>
        <v>0</v>
      </c>
      <c r="H2147" s="94">
        <f t="shared" si="391"/>
        <v>0</v>
      </c>
      <c r="I2147" s="94">
        <f>'F4.2'!X134</f>
        <v>0</v>
      </c>
      <c r="J2147" s="94">
        <f>'F4.2'!AR134</f>
        <v>0</v>
      </c>
      <c r="K2147" s="94"/>
      <c r="L2147" s="94"/>
      <c r="M2147" s="94">
        <f t="shared" si="392"/>
        <v>0</v>
      </c>
      <c r="N2147" s="94">
        <f t="shared" si="393"/>
        <v>0</v>
      </c>
      <c r="O2147" s="158">
        <f t="shared" si="388"/>
        <v>0</v>
      </c>
      <c r="P2147" s="159">
        <f t="shared" si="389"/>
        <v>0</v>
      </c>
    </row>
    <row r="2148" spans="1:16" ht="15.75" hidden="1" outlineLevel="1" x14ac:dyDescent="0.25">
      <c r="A2148" s="99">
        <f t="shared" ref="A2148:E2148" si="456">A1478</f>
        <v>23.1</v>
      </c>
      <c r="B2148" s="100" t="str">
        <f t="shared" si="456"/>
        <v>Life Enhancement of Stacker reclaimer of CHP-B.</v>
      </c>
      <c r="C2148" s="99" t="str">
        <f t="shared" si="456"/>
        <v>MERC/CAPEX/20162017/01067</v>
      </c>
      <c r="D2148" s="103">
        <f t="shared" si="456"/>
        <v>42702</v>
      </c>
      <c r="E2148" s="28">
        <f t="shared" si="456"/>
        <v>5.76</v>
      </c>
      <c r="F2148" s="95">
        <f t="shared" ref="F2148:F2211" si="457">F1478+I1478</f>
        <v>5.2949505139999999</v>
      </c>
      <c r="G2148" s="95">
        <f t="shared" ref="G2148:G2211" si="458">G1478+M1478</f>
        <v>5.2949505139999999</v>
      </c>
      <c r="H2148" s="95">
        <f t="shared" si="391"/>
        <v>0</v>
      </c>
      <c r="I2148" s="94">
        <f>'F4.2'!X135</f>
        <v>0</v>
      </c>
      <c r="J2148" s="94">
        <f>'F4.2'!AR135</f>
        <v>0</v>
      </c>
      <c r="K2148" s="95"/>
      <c r="L2148" s="95"/>
      <c r="M2148" s="128">
        <f t="shared" si="392"/>
        <v>0</v>
      </c>
      <c r="N2148" s="95">
        <f t="shared" si="393"/>
        <v>0</v>
      </c>
      <c r="O2148" s="158">
        <f t="shared" ref="O2148:O2211" si="459">MAX(0,IF(M2148=0,0,IF(G2148+M2148&lt;E2148,M2148,E2148-G2148)))</f>
        <v>0</v>
      </c>
      <c r="P2148" s="159">
        <f t="shared" ref="P2148:P2211" si="460">M2148-O2148</f>
        <v>0</v>
      </c>
    </row>
    <row r="2149" spans="1:16" ht="31.5" hidden="1" outlineLevel="1" x14ac:dyDescent="0.25">
      <c r="A2149" s="99">
        <f t="shared" ref="A2149:E2149" si="461">A1479</f>
        <v>23.2</v>
      </c>
      <c r="B2149" s="100" t="str">
        <f t="shared" si="461"/>
        <v>Renovation including replacement of hydraulic system of paddle feeder with up gradations at CHPB.</v>
      </c>
      <c r="C2149" s="99" t="str">
        <f t="shared" si="461"/>
        <v>MERC/CAPEX/20162017/01067</v>
      </c>
      <c r="D2149" s="103">
        <f t="shared" si="461"/>
        <v>42702</v>
      </c>
      <c r="E2149" s="28">
        <f t="shared" si="461"/>
        <v>2.19</v>
      </c>
      <c r="F2149" s="95">
        <f t="shared" si="457"/>
        <v>2.3147547999999998</v>
      </c>
      <c r="G2149" s="95">
        <f t="shared" si="458"/>
        <v>2.3147547999999998</v>
      </c>
      <c r="H2149" s="95">
        <f t="shared" ref="H2149:H2204" si="462">F2149-G2149</f>
        <v>0</v>
      </c>
      <c r="I2149" s="94">
        <f>'F4.2'!X136</f>
        <v>0</v>
      </c>
      <c r="J2149" s="94">
        <f>'F4.2'!AR136</f>
        <v>0</v>
      </c>
      <c r="K2149" s="95"/>
      <c r="L2149" s="95"/>
      <c r="M2149" s="128">
        <f t="shared" ref="M2149:M2204" si="463">SUM(J2149:L2149)</f>
        <v>0</v>
      </c>
      <c r="N2149" s="95">
        <f t="shared" ref="N2149:N2204" si="464">H2149+I2149-M2149</f>
        <v>0</v>
      </c>
      <c r="O2149" s="158">
        <f t="shared" si="459"/>
        <v>0</v>
      </c>
      <c r="P2149" s="159">
        <f t="shared" si="460"/>
        <v>0</v>
      </c>
    </row>
    <row r="2150" spans="1:16" ht="47.25" hidden="1" outlineLevel="1" x14ac:dyDescent="0.25">
      <c r="A2150" s="99">
        <f t="shared" ref="A2150:E2150" si="465">A1480</f>
        <v>23.3</v>
      </c>
      <c r="B2150" s="100" t="str">
        <f t="shared" si="465"/>
        <v>Renovation of hydraulic system of wagon tippler and side arm charger with procurement of its essential spares at CHPB.</v>
      </c>
      <c r="C2150" s="99" t="str">
        <f t="shared" si="465"/>
        <v>MERC/CAPEX/20162017/01067</v>
      </c>
      <c r="D2150" s="103">
        <f t="shared" si="465"/>
        <v>42702</v>
      </c>
      <c r="E2150" s="28">
        <f t="shared" si="465"/>
        <v>10.33</v>
      </c>
      <c r="F2150" s="95">
        <f t="shared" si="457"/>
        <v>11.7941</v>
      </c>
      <c r="G2150" s="95">
        <f t="shared" si="458"/>
        <v>11.7941</v>
      </c>
      <c r="H2150" s="95">
        <f t="shared" si="462"/>
        <v>0</v>
      </c>
      <c r="I2150" s="94">
        <f>'F4.2'!X137</f>
        <v>0</v>
      </c>
      <c r="J2150" s="94">
        <f>'F4.2'!AR137</f>
        <v>0</v>
      </c>
      <c r="K2150" s="95"/>
      <c r="L2150" s="95"/>
      <c r="M2150" s="128">
        <f t="shared" si="463"/>
        <v>0</v>
      </c>
      <c r="N2150" s="95">
        <f t="shared" si="464"/>
        <v>0</v>
      </c>
      <c r="O2150" s="158">
        <f t="shared" si="459"/>
        <v>0</v>
      </c>
      <c r="P2150" s="159">
        <f t="shared" si="460"/>
        <v>0</v>
      </c>
    </row>
    <row r="2151" spans="1:16" ht="15.75" hidden="1" outlineLevel="1" x14ac:dyDescent="0.25">
      <c r="A2151" s="99">
        <f t="shared" ref="A2151:E2151" si="466">A1481</f>
        <v>0</v>
      </c>
      <c r="B2151" s="100" t="str">
        <f t="shared" si="466"/>
        <v>IDC</v>
      </c>
      <c r="C2151" s="99" t="str">
        <f t="shared" si="466"/>
        <v>MERC/CAPEX/20162017/01067</v>
      </c>
      <c r="D2151" s="103">
        <f t="shared" si="466"/>
        <v>42702</v>
      </c>
      <c r="E2151" s="28">
        <f t="shared" si="466"/>
        <v>0.5</v>
      </c>
      <c r="F2151" s="95">
        <f t="shared" si="457"/>
        <v>0</v>
      </c>
      <c r="G2151" s="95">
        <f t="shared" si="458"/>
        <v>0</v>
      </c>
      <c r="H2151" s="95">
        <f t="shared" si="462"/>
        <v>0</v>
      </c>
      <c r="I2151" s="94">
        <f>'F4.2'!X138</f>
        <v>0</v>
      </c>
      <c r="J2151" s="94">
        <f>'F4.2'!AR138</f>
        <v>0</v>
      </c>
      <c r="K2151" s="95"/>
      <c r="L2151" s="95"/>
      <c r="M2151" s="128">
        <f t="shared" si="463"/>
        <v>0</v>
      </c>
      <c r="N2151" s="95">
        <f t="shared" si="464"/>
        <v>0</v>
      </c>
      <c r="O2151" s="158">
        <f t="shared" si="459"/>
        <v>0</v>
      </c>
      <c r="P2151" s="159">
        <f t="shared" si="460"/>
        <v>0</v>
      </c>
    </row>
    <row r="2152" spans="1:16" ht="31.5" hidden="1" outlineLevel="1" x14ac:dyDescent="0.25">
      <c r="A2152" s="106">
        <f t="shared" ref="A2152:E2152" si="467">A1482</f>
        <v>24</v>
      </c>
      <c r="B2152" s="107" t="str">
        <f t="shared" si="467"/>
        <v>Retrofitting of existing circuit breakers at Chandrapur STPS Unit-3, 4, 5, 6 and ODP-II</v>
      </c>
      <c r="C2152" s="106" t="str">
        <f t="shared" si="467"/>
        <v>MERC/CAPEX/20162017/01475</v>
      </c>
      <c r="D2152" s="147">
        <f t="shared" si="467"/>
        <v>42772</v>
      </c>
      <c r="E2152" s="27">
        <f t="shared" si="467"/>
        <v>13.700000000000001</v>
      </c>
      <c r="F2152" s="94">
        <f t="shared" si="457"/>
        <v>0</v>
      </c>
      <c r="G2152" s="94">
        <f t="shared" si="458"/>
        <v>0</v>
      </c>
      <c r="H2152" s="94">
        <f t="shared" si="462"/>
        <v>0</v>
      </c>
      <c r="I2152" s="94">
        <f>'F4.2'!X139</f>
        <v>0</v>
      </c>
      <c r="J2152" s="94">
        <f>'F4.2'!AR139</f>
        <v>0</v>
      </c>
      <c r="K2152" s="94"/>
      <c r="L2152" s="94"/>
      <c r="M2152" s="94">
        <f t="shared" si="463"/>
        <v>0</v>
      </c>
      <c r="N2152" s="94">
        <f t="shared" si="464"/>
        <v>0</v>
      </c>
      <c r="O2152" s="158">
        <f t="shared" si="459"/>
        <v>0</v>
      </c>
      <c r="P2152" s="159">
        <f t="shared" si="460"/>
        <v>0</v>
      </c>
    </row>
    <row r="2153" spans="1:16" ht="31.5" hidden="1" outlineLevel="1" x14ac:dyDescent="0.25">
      <c r="A2153" s="99">
        <f t="shared" ref="A2153:E2153" si="468">A1483</f>
        <v>24.1</v>
      </c>
      <c r="B2153" s="100" t="str">
        <f t="shared" si="468"/>
        <v>Retrofitting of existing Circuit breakers of AHP motor feeders at Unit # 5 &amp; 6</v>
      </c>
      <c r="C2153" s="99" t="str">
        <f t="shared" si="468"/>
        <v>MERC/CAPEX/20162017/01475</v>
      </c>
      <c r="D2153" s="103">
        <f t="shared" si="468"/>
        <v>42772</v>
      </c>
      <c r="E2153" s="28">
        <f t="shared" si="468"/>
        <v>3.25</v>
      </c>
      <c r="F2153" s="95">
        <f t="shared" si="457"/>
        <v>3.8744195499999998</v>
      </c>
      <c r="G2153" s="95">
        <f t="shared" si="458"/>
        <v>3.8744195500000003</v>
      </c>
      <c r="H2153" s="95">
        <f t="shared" si="462"/>
        <v>0</v>
      </c>
      <c r="I2153" s="94">
        <f>'F4.2'!X140</f>
        <v>0</v>
      </c>
      <c r="J2153" s="94">
        <f>'F4.2'!AR140</f>
        <v>0</v>
      </c>
      <c r="K2153" s="95"/>
      <c r="L2153" s="95"/>
      <c r="M2153" s="128">
        <f t="shared" si="463"/>
        <v>0</v>
      </c>
      <c r="N2153" s="95">
        <f t="shared" si="464"/>
        <v>0</v>
      </c>
      <c r="O2153" s="158">
        <f t="shared" si="459"/>
        <v>0</v>
      </c>
      <c r="P2153" s="159">
        <f t="shared" si="460"/>
        <v>0</v>
      </c>
    </row>
    <row r="2154" spans="1:16" ht="31.5" hidden="1" outlineLevel="1" x14ac:dyDescent="0.25">
      <c r="A2154" s="99">
        <f t="shared" ref="A2154:E2154" si="469">A1484</f>
        <v>24.2</v>
      </c>
      <c r="B2154" s="100" t="str">
        <f t="shared" si="469"/>
        <v>Retrofitting of existing Circuit breakers installed at Unit Boards at Unit –5  &amp; Aundha Pump House (ODP-II)</v>
      </c>
      <c r="C2154" s="99" t="str">
        <f t="shared" si="469"/>
        <v>MERC/CAPEX/20162017/01475</v>
      </c>
      <c r="D2154" s="103">
        <f t="shared" si="469"/>
        <v>42772</v>
      </c>
      <c r="E2154" s="28">
        <f t="shared" si="469"/>
        <v>3.46</v>
      </c>
      <c r="F2154" s="95">
        <f t="shared" si="457"/>
        <v>3.5522795499999997</v>
      </c>
      <c r="G2154" s="95">
        <f t="shared" si="458"/>
        <v>3.5522795500000002</v>
      </c>
      <c r="H2154" s="95">
        <f t="shared" si="462"/>
        <v>0</v>
      </c>
      <c r="I2154" s="94">
        <f>'F4.2'!X141</f>
        <v>0</v>
      </c>
      <c r="J2154" s="94">
        <f>'F4.2'!AR141</f>
        <v>0</v>
      </c>
      <c r="K2154" s="95"/>
      <c r="L2154" s="95"/>
      <c r="M2154" s="128">
        <f t="shared" si="463"/>
        <v>0</v>
      </c>
      <c r="N2154" s="95">
        <f t="shared" si="464"/>
        <v>0</v>
      </c>
      <c r="O2154" s="158">
        <f t="shared" si="459"/>
        <v>0</v>
      </c>
      <c r="P2154" s="159">
        <f t="shared" si="460"/>
        <v>0</v>
      </c>
    </row>
    <row r="2155" spans="1:16" ht="31.5" hidden="1" outlineLevel="1" x14ac:dyDescent="0.25">
      <c r="A2155" s="99">
        <f t="shared" ref="A2155:E2155" si="470">A1485</f>
        <v>24.3</v>
      </c>
      <c r="B2155" s="100" t="str">
        <f t="shared" si="470"/>
        <v xml:space="preserve">Retrofitting of existing Circuit breakers installed at Unit Boards at Unit –3&amp;4 </v>
      </c>
      <c r="C2155" s="99" t="str">
        <f t="shared" si="470"/>
        <v>MERC/CAPEX/20162017/01475</v>
      </c>
      <c r="D2155" s="103">
        <f t="shared" si="470"/>
        <v>42772</v>
      </c>
      <c r="E2155" s="28">
        <f t="shared" si="470"/>
        <v>6.19</v>
      </c>
      <c r="F2155" s="95">
        <f t="shared" si="457"/>
        <v>4.5767479</v>
      </c>
      <c r="G2155" s="95">
        <f t="shared" si="458"/>
        <v>4.5767479</v>
      </c>
      <c r="H2155" s="95">
        <f t="shared" si="462"/>
        <v>0</v>
      </c>
      <c r="I2155" s="94">
        <f>'F4.2'!X142</f>
        <v>0</v>
      </c>
      <c r="J2155" s="94">
        <f>'F4.2'!AR142</f>
        <v>0</v>
      </c>
      <c r="K2155" s="95"/>
      <c r="L2155" s="95"/>
      <c r="M2155" s="128">
        <f t="shared" si="463"/>
        <v>0</v>
      </c>
      <c r="N2155" s="95">
        <f t="shared" si="464"/>
        <v>0</v>
      </c>
      <c r="O2155" s="158">
        <f t="shared" si="459"/>
        <v>0</v>
      </c>
      <c r="P2155" s="159">
        <f t="shared" si="460"/>
        <v>0</v>
      </c>
    </row>
    <row r="2156" spans="1:16" ht="15.75" hidden="1" outlineLevel="1" x14ac:dyDescent="0.25">
      <c r="A2156" s="99">
        <f t="shared" ref="A2156:E2156" si="471">A1486</f>
        <v>0</v>
      </c>
      <c r="B2156" s="100" t="str">
        <f t="shared" si="471"/>
        <v>IDC</v>
      </c>
      <c r="C2156" s="99" t="str">
        <f t="shared" si="471"/>
        <v>MERC/CAPEX/20162017/01475</v>
      </c>
      <c r="D2156" s="103">
        <f t="shared" si="471"/>
        <v>42772</v>
      </c>
      <c r="E2156" s="28">
        <f t="shared" si="471"/>
        <v>0.8</v>
      </c>
      <c r="F2156" s="95">
        <f t="shared" si="457"/>
        <v>0</v>
      </c>
      <c r="G2156" s="95">
        <f t="shared" si="458"/>
        <v>0</v>
      </c>
      <c r="H2156" s="95">
        <f t="shared" si="462"/>
        <v>0</v>
      </c>
      <c r="I2156" s="94">
        <f>'F4.2'!X143</f>
        <v>0</v>
      </c>
      <c r="J2156" s="94">
        <f>'F4.2'!AR143</f>
        <v>0</v>
      </c>
      <c r="K2156" s="95"/>
      <c r="L2156" s="95"/>
      <c r="M2156" s="128">
        <f t="shared" si="463"/>
        <v>0</v>
      </c>
      <c r="N2156" s="95">
        <f t="shared" si="464"/>
        <v>0</v>
      </c>
      <c r="O2156" s="158">
        <f t="shared" si="459"/>
        <v>0</v>
      </c>
      <c r="P2156" s="159">
        <f t="shared" si="460"/>
        <v>0</v>
      </c>
    </row>
    <row r="2157" spans="1:16" ht="31.5" hidden="1" outlineLevel="1" x14ac:dyDescent="0.25">
      <c r="A2157" s="238">
        <f t="shared" ref="A2157:E2157" si="472">A1487</f>
        <v>25</v>
      </c>
      <c r="B2157" s="239" t="str">
        <f t="shared" si="472"/>
        <v>Construction of Quarter Guard, Bachelor Accomodation &amp; Allied Structures in Phase I &amp; II for Induction of CISF Security</v>
      </c>
      <c r="C2157" s="106" t="str">
        <f t="shared" si="472"/>
        <v>MERC/CAPEX/20162017/01269</v>
      </c>
      <c r="D2157" s="147">
        <f t="shared" si="472"/>
        <v>42737</v>
      </c>
      <c r="E2157" s="27">
        <f t="shared" si="472"/>
        <v>14.686</v>
      </c>
      <c r="F2157" s="94">
        <f t="shared" si="457"/>
        <v>0</v>
      </c>
      <c r="G2157" s="94">
        <f t="shared" si="458"/>
        <v>0</v>
      </c>
      <c r="H2157" s="94">
        <f t="shared" si="462"/>
        <v>0</v>
      </c>
      <c r="I2157" s="94">
        <f>'F4.2'!X144</f>
        <v>0</v>
      </c>
      <c r="J2157" s="94">
        <f>'F4.2'!AR144</f>
        <v>0</v>
      </c>
      <c r="K2157" s="94"/>
      <c r="L2157" s="94"/>
      <c r="M2157" s="94">
        <f t="shared" si="463"/>
        <v>0</v>
      </c>
      <c r="N2157" s="94">
        <f t="shared" si="464"/>
        <v>0</v>
      </c>
      <c r="O2157" s="158">
        <f t="shared" si="459"/>
        <v>0</v>
      </c>
      <c r="P2157" s="159">
        <f t="shared" si="460"/>
        <v>0</v>
      </c>
    </row>
    <row r="2158" spans="1:16" ht="31.5" hidden="1" outlineLevel="1" x14ac:dyDescent="0.25">
      <c r="A2158" s="252">
        <f t="shared" ref="A2158:E2158" si="473">A1488</f>
        <v>25.1</v>
      </c>
      <c r="B2158" s="253" t="str">
        <f t="shared" si="473"/>
        <v>Construction of Quarter Guard, Bachelor Accomodation &amp; Allied Structures in Phase I &amp; II for Induction of CISF Security</v>
      </c>
      <c r="C2158" s="99" t="str">
        <f t="shared" si="473"/>
        <v>MERC/CAPEX/20162017/01269</v>
      </c>
      <c r="D2158" s="103">
        <f t="shared" si="473"/>
        <v>42737</v>
      </c>
      <c r="E2158" s="28">
        <f t="shared" si="473"/>
        <v>14.686</v>
      </c>
      <c r="F2158" s="95">
        <f t="shared" si="457"/>
        <v>14.690374417000001</v>
      </c>
      <c r="G2158" s="95">
        <f t="shared" si="458"/>
        <v>14.690374417000001</v>
      </c>
      <c r="H2158" s="95">
        <f t="shared" si="462"/>
        <v>0</v>
      </c>
      <c r="I2158" s="94">
        <f>'F4.2'!X145</f>
        <v>0</v>
      </c>
      <c r="J2158" s="94">
        <f>'F4.2'!AR145</f>
        <v>0</v>
      </c>
      <c r="K2158" s="95"/>
      <c r="L2158" s="95"/>
      <c r="M2158" s="128">
        <f t="shared" si="463"/>
        <v>0</v>
      </c>
      <c r="N2158" s="95">
        <f t="shared" si="464"/>
        <v>0</v>
      </c>
      <c r="O2158" s="158">
        <f t="shared" si="459"/>
        <v>0</v>
      </c>
      <c r="P2158" s="159">
        <f t="shared" si="460"/>
        <v>0</v>
      </c>
    </row>
    <row r="2159" spans="1:16" ht="31.5" hidden="1" outlineLevel="1" x14ac:dyDescent="0.25">
      <c r="A2159" s="238">
        <f t="shared" ref="A2159:E2159" si="474">A1489</f>
        <v>26</v>
      </c>
      <c r="B2159" s="239" t="str">
        <f t="shared" si="474"/>
        <v>Pipe Conveyor System for Transporting Coal from Bhatadi Coal Mine to Chandrapur STPS.</v>
      </c>
      <c r="C2159" s="106" t="str">
        <f t="shared" si="474"/>
        <v>MERC/CAPEX/20172018/4171</v>
      </c>
      <c r="D2159" s="147">
        <f t="shared" si="474"/>
        <v>42986</v>
      </c>
      <c r="E2159" s="27">
        <f t="shared" si="474"/>
        <v>196.26</v>
      </c>
      <c r="F2159" s="94">
        <f t="shared" si="457"/>
        <v>0</v>
      </c>
      <c r="G2159" s="94">
        <f t="shared" si="458"/>
        <v>0</v>
      </c>
      <c r="H2159" s="94">
        <f t="shared" si="462"/>
        <v>0</v>
      </c>
      <c r="I2159" s="94">
        <f>'F4.2'!X146</f>
        <v>0</v>
      </c>
      <c r="J2159" s="94">
        <f>'F4.2'!AR146</f>
        <v>0</v>
      </c>
      <c r="K2159" s="94"/>
      <c r="L2159" s="94"/>
      <c r="M2159" s="94">
        <f t="shared" si="463"/>
        <v>0</v>
      </c>
      <c r="N2159" s="94">
        <f t="shared" si="464"/>
        <v>0</v>
      </c>
      <c r="O2159" s="158">
        <f t="shared" si="459"/>
        <v>0</v>
      </c>
      <c r="P2159" s="159">
        <f t="shared" si="460"/>
        <v>0</v>
      </c>
    </row>
    <row r="2160" spans="1:16" ht="31.5" hidden="1" outlineLevel="1" x14ac:dyDescent="0.25">
      <c r="A2160" s="252">
        <f t="shared" ref="A2160:E2160" si="475">A1490</f>
        <v>26.1</v>
      </c>
      <c r="B2160" s="253" t="str">
        <f t="shared" si="475"/>
        <v>Pipe Conveyor System for Transporting Coal from Bhatadi Coal Mine to Chandrapur STPS.</v>
      </c>
      <c r="C2160" s="99" t="str">
        <f t="shared" si="475"/>
        <v>MERC/CAPEX/20172018/4171</v>
      </c>
      <c r="D2160" s="103">
        <f t="shared" si="475"/>
        <v>42986</v>
      </c>
      <c r="E2160" s="28">
        <f t="shared" si="475"/>
        <v>196.26</v>
      </c>
      <c r="F2160" s="95">
        <f t="shared" si="457"/>
        <v>256.81526693500001</v>
      </c>
      <c r="G2160" s="95">
        <f t="shared" si="458"/>
        <v>256.81526693500001</v>
      </c>
      <c r="H2160" s="95">
        <f t="shared" si="462"/>
        <v>0</v>
      </c>
      <c r="I2160" s="94">
        <f>'F4.2'!X147</f>
        <v>0</v>
      </c>
      <c r="J2160" s="94">
        <f>'F4.2'!AR147</f>
        <v>0</v>
      </c>
      <c r="K2160" s="95"/>
      <c r="L2160" s="95"/>
      <c r="M2160" s="128">
        <f t="shared" si="463"/>
        <v>0</v>
      </c>
      <c r="N2160" s="95">
        <f t="shared" si="464"/>
        <v>0</v>
      </c>
      <c r="O2160" s="158">
        <f t="shared" si="459"/>
        <v>0</v>
      </c>
      <c r="P2160" s="159">
        <f t="shared" si="460"/>
        <v>0</v>
      </c>
    </row>
    <row r="2161" spans="1:16" ht="47.25" hidden="1" outlineLevel="1" x14ac:dyDescent="0.25">
      <c r="A2161" s="106">
        <f t="shared" ref="A2161:E2161" si="476">A1491</f>
        <v>27</v>
      </c>
      <c r="B2161" s="107" t="str">
        <f t="shared" si="476"/>
        <v>Procurement &amp; replacement of Economizer upper assemblies of Unit-5,6 &amp; hot Reheater coil complete set of Unit-3 of CSTPS</v>
      </c>
      <c r="C2161" s="106" t="str">
        <f t="shared" si="476"/>
        <v>MERC/CAPEX/20172018/4071</v>
      </c>
      <c r="D2161" s="147">
        <f t="shared" si="476"/>
        <v>42965</v>
      </c>
      <c r="E2161" s="31">
        <f t="shared" si="476"/>
        <v>25.27</v>
      </c>
      <c r="F2161" s="96">
        <f t="shared" si="457"/>
        <v>0</v>
      </c>
      <c r="G2161" s="96">
        <f t="shared" si="458"/>
        <v>0</v>
      </c>
      <c r="H2161" s="96">
        <f t="shared" si="462"/>
        <v>0</v>
      </c>
      <c r="I2161" s="94">
        <f>'F4.2'!X148</f>
        <v>0</v>
      </c>
      <c r="J2161" s="94">
        <f>'F4.2'!AR148</f>
        <v>0</v>
      </c>
      <c r="K2161" s="96"/>
      <c r="L2161" s="96"/>
      <c r="M2161" s="96">
        <f t="shared" si="463"/>
        <v>0</v>
      </c>
      <c r="N2161" s="96">
        <f t="shared" si="464"/>
        <v>0</v>
      </c>
      <c r="O2161" s="158">
        <f t="shared" si="459"/>
        <v>0</v>
      </c>
      <c r="P2161" s="159">
        <f t="shared" si="460"/>
        <v>0</v>
      </c>
    </row>
    <row r="2162" spans="1:16" ht="31.5" hidden="1" outlineLevel="1" x14ac:dyDescent="0.25">
      <c r="A2162" s="99">
        <f t="shared" ref="A2162:E2162" si="477">A1492</f>
        <v>27.1</v>
      </c>
      <c r="B2162" s="100" t="str">
        <f t="shared" si="477"/>
        <v>supply &amp; replacement of Economizer Upper Assemblies of unit no.5 &amp; 6</v>
      </c>
      <c r="C2162" s="99" t="str">
        <f t="shared" si="477"/>
        <v>MERC/CAPEX/20172018/4071</v>
      </c>
      <c r="D2162" s="103">
        <f t="shared" si="477"/>
        <v>42965</v>
      </c>
      <c r="E2162" s="28">
        <f t="shared" si="477"/>
        <v>18.25</v>
      </c>
      <c r="F2162" s="95">
        <f t="shared" si="457"/>
        <v>8.2829930689999998</v>
      </c>
      <c r="G2162" s="95">
        <f t="shared" si="458"/>
        <v>8.2829930689999998</v>
      </c>
      <c r="H2162" s="95">
        <f t="shared" si="462"/>
        <v>0</v>
      </c>
      <c r="I2162" s="94">
        <f>'F4.2'!X149</f>
        <v>0</v>
      </c>
      <c r="J2162" s="94">
        <f>'F4.2'!AR149</f>
        <v>0</v>
      </c>
      <c r="K2162" s="95"/>
      <c r="L2162" s="95"/>
      <c r="M2162" s="128">
        <f t="shared" si="463"/>
        <v>0</v>
      </c>
      <c r="N2162" s="95">
        <f t="shared" si="464"/>
        <v>0</v>
      </c>
      <c r="O2162" s="158">
        <f t="shared" si="459"/>
        <v>0</v>
      </c>
      <c r="P2162" s="159">
        <f t="shared" si="460"/>
        <v>0</v>
      </c>
    </row>
    <row r="2163" spans="1:16" ht="31.5" hidden="1" outlineLevel="1" x14ac:dyDescent="0.25">
      <c r="A2163" s="99">
        <f t="shared" ref="A2163:E2163" si="478">A1493</f>
        <v>27.2</v>
      </c>
      <c r="B2163" s="100" t="str">
        <f t="shared" si="478"/>
        <v>Supply &amp; replacement of hot reheater coil complete set of Unit-3.</v>
      </c>
      <c r="C2163" s="99" t="str">
        <f t="shared" si="478"/>
        <v>MERC/CAPEX/20172018/4071</v>
      </c>
      <c r="D2163" s="103">
        <f t="shared" si="478"/>
        <v>42965</v>
      </c>
      <c r="E2163" s="28">
        <f t="shared" si="478"/>
        <v>6.72</v>
      </c>
      <c r="F2163" s="95">
        <f t="shared" si="457"/>
        <v>6.0757019999999997</v>
      </c>
      <c r="G2163" s="95">
        <f t="shared" si="458"/>
        <v>6.0757019999999997</v>
      </c>
      <c r="H2163" s="95">
        <f t="shared" si="462"/>
        <v>0</v>
      </c>
      <c r="I2163" s="94">
        <f>'F4.2'!X150</f>
        <v>0</v>
      </c>
      <c r="J2163" s="94">
        <f>'F4.2'!AR150</f>
        <v>0</v>
      </c>
      <c r="K2163" s="95"/>
      <c r="L2163" s="95"/>
      <c r="M2163" s="128">
        <f t="shared" si="463"/>
        <v>0</v>
      </c>
      <c r="N2163" s="95">
        <f t="shared" si="464"/>
        <v>0</v>
      </c>
      <c r="O2163" s="158">
        <f t="shared" si="459"/>
        <v>0</v>
      </c>
      <c r="P2163" s="159">
        <f t="shared" si="460"/>
        <v>0</v>
      </c>
    </row>
    <row r="2164" spans="1:16" ht="15.75" hidden="1" outlineLevel="1" x14ac:dyDescent="0.25">
      <c r="A2164" s="99">
        <f t="shared" ref="A2164:E2164" si="479">A1494</f>
        <v>0</v>
      </c>
      <c r="B2164" s="100" t="str">
        <f t="shared" si="479"/>
        <v>IDC</v>
      </c>
      <c r="C2164" s="99" t="str">
        <f t="shared" si="479"/>
        <v>MERC/CAPEX/20172018/4071</v>
      </c>
      <c r="D2164" s="103">
        <f t="shared" si="479"/>
        <v>42965</v>
      </c>
      <c r="E2164" s="28">
        <f t="shared" si="479"/>
        <v>0.3</v>
      </c>
      <c r="F2164" s="95">
        <f t="shared" si="457"/>
        <v>0</v>
      </c>
      <c r="G2164" s="95">
        <f t="shared" si="458"/>
        <v>0</v>
      </c>
      <c r="H2164" s="95">
        <f t="shared" si="462"/>
        <v>0</v>
      </c>
      <c r="I2164" s="94">
        <f>'F4.2'!X151</f>
        <v>0</v>
      </c>
      <c r="J2164" s="94">
        <f>'F4.2'!AR151</f>
        <v>0</v>
      </c>
      <c r="K2164" s="95"/>
      <c r="L2164" s="95"/>
      <c r="M2164" s="128">
        <f t="shared" si="463"/>
        <v>0</v>
      </c>
      <c r="N2164" s="95">
        <f t="shared" si="464"/>
        <v>0</v>
      </c>
      <c r="O2164" s="158">
        <f t="shared" si="459"/>
        <v>0</v>
      </c>
      <c r="P2164" s="159">
        <f t="shared" si="460"/>
        <v>0</v>
      </c>
    </row>
    <row r="2165" spans="1:16" ht="47.25" hidden="1" outlineLevel="1" x14ac:dyDescent="0.25">
      <c r="A2165" s="106">
        <f t="shared" ref="A2165:E2165" si="480">A1495</f>
        <v>28</v>
      </c>
      <c r="B2165" s="107" t="str">
        <f t="shared" si="480"/>
        <v xml:space="preserve">Replacement of H2 Generator with new Hydrogen Generator (Non Asbestos Design), procurement of 3-phase TR sets for stage II &amp; other electrical items for ORC at Chandrapur STPS.” </v>
      </c>
      <c r="C2165" s="25" t="str">
        <f t="shared" si="480"/>
        <v>MERC/CAPEX/20172018/4686</v>
      </c>
      <c r="D2165" s="139">
        <f t="shared" si="480"/>
        <v>43054</v>
      </c>
      <c r="E2165" s="27">
        <f t="shared" si="480"/>
        <v>12.456</v>
      </c>
      <c r="F2165" s="94">
        <f t="shared" si="457"/>
        <v>0</v>
      </c>
      <c r="G2165" s="94">
        <f t="shared" si="458"/>
        <v>0</v>
      </c>
      <c r="H2165" s="94">
        <f t="shared" si="462"/>
        <v>0</v>
      </c>
      <c r="I2165" s="94">
        <f>'F4.2'!X152</f>
        <v>0</v>
      </c>
      <c r="J2165" s="94">
        <f>'F4.2'!AR152</f>
        <v>0</v>
      </c>
      <c r="K2165" s="94"/>
      <c r="L2165" s="94"/>
      <c r="M2165" s="94">
        <f t="shared" si="463"/>
        <v>0</v>
      </c>
      <c r="N2165" s="94">
        <f t="shared" si="464"/>
        <v>0</v>
      </c>
      <c r="O2165" s="158">
        <f t="shared" si="459"/>
        <v>0</v>
      </c>
      <c r="P2165" s="159">
        <f t="shared" si="460"/>
        <v>0</v>
      </c>
    </row>
    <row r="2166" spans="1:16" ht="31.5" hidden="1" outlineLevel="1" x14ac:dyDescent="0.25">
      <c r="A2166" s="99">
        <f t="shared" ref="A2166:E2166" si="481">A1496</f>
        <v>28.1</v>
      </c>
      <c r="B2166" s="100" t="str">
        <f t="shared" si="481"/>
        <v>Supply, Installation &amp; Commissioning of   Hydrogen Generator Model : HMXT 200 (Non Asbestos Design)</v>
      </c>
      <c r="C2166" s="99" t="str">
        <f t="shared" si="481"/>
        <v>MERC/CAPEX/20172018/4686</v>
      </c>
      <c r="D2166" s="103">
        <f t="shared" si="481"/>
        <v>43054</v>
      </c>
      <c r="E2166" s="28">
        <f t="shared" si="481"/>
        <v>10.36</v>
      </c>
      <c r="F2166" s="95">
        <f t="shared" si="457"/>
        <v>11.5757999</v>
      </c>
      <c r="G2166" s="95">
        <f t="shared" si="458"/>
        <v>11.5757999</v>
      </c>
      <c r="H2166" s="95">
        <f t="shared" si="462"/>
        <v>0</v>
      </c>
      <c r="I2166" s="94">
        <f>'F4.2'!X153</f>
        <v>0</v>
      </c>
      <c r="J2166" s="94">
        <f>'F4.2'!AR153</f>
        <v>0</v>
      </c>
      <c r="K2166" s="95"/>
      <c r="L2166" s="95"/>
      <c r="M2166" s="128">
        <f t="shared" si="463"/>
        <v>0</v>
      </c>
      <c r="N2166" s="95">
        <f t="shared" si="464"/>
        <v>0</v>
      </c>
      <c r="O2166" s="158">
        <f t="shared" si="459"/>
        <v>0</v>
      </c>
      <c r="P2166" s="159">
        <f t="shared" si="460"/>
        <v>0</v>
      </c>
    </row>
    <row r="2167" spans="1:16" ht="31.5" hidden="1" outlineLevel="1" x14ac:dyDescent="0.25">
      <c r="A2167" s="99">
        <f t="shared" ref="A2167:E2167" si="482">A1497</f>
        <v>28.2</v>
      </c>
      <c r="B2167" s="100" t="str">
        <f t="shared" si="482"/>
        <v>Supply of 3 phase high frequency T-R sets for replacement of T-R sets of ESP Stg-II</v>
      </c>
      <c r="C2167" s="29" t="str">
        <f t="shared" si="482"/>
        <v>MERC/CAPEX/20172018/4686</v>
      </c>
      <c r="D2167" s="68">
        <f t="shared" si="482"/>
        <v>43054</v>
      </c>
      <c r="E2167" s="28">
        <f t="shared" si="482"/>
        <v>0.63</v>
      </c>
      <c r="F2167" s="95">
        <f t="shared" si="457"/>
        <v>0</v>
      </c>
      <c r="G2167" s="95">
        <f t="shared" si="458"/>
        <v>0</v>
      </c>
      <c r="H2167" s="95">
        <f t="shared" si="462"/>
        <v>0</v>
      </c>
      <c r="I2167" s="94">
        <f>'F4.2'!X154</f>
        <v>0</v>
      </c>
      <c r="J2167" s="94">
        <f>'F4.2'!AR154</f>
        <v>0</v>
      </c>
      <c r="K2167" s="95"/>
      <c r="L2167" s="95"/>
      <c r="M2167" s="128">
        <f t="shared" si="463"/>
        <v>0</v>
      </c>
      <c r="N2167" s="95">
        <f t="shared" si="464"/>
        <v>0</v>
      </c>
      <c r="O2167" s="158">
        <f t="shared" si="459"/>
        <v>0</v>
      </c>
      <c r="P2167" s="159">
        <f t="shared" si="460"/>
        <v>0</v>
      </c>
    </row>
    <row r="2168" spans="1:16" ht="31.5" hidden="1" outlineLevel="1" x14ac:dyDescent="0.25">
      <c r="A2168" s="99">
        <f t="shared" ref="A2168:E2168" si="483">A1498</f>
        <v>28.3</v>
      </c>
      <c r="B2168" s="100" t="str">
        <f t="shared" si="483"/>
        <v>Replacement of HPSV High Mast Towers by Stadium LED  High Mast at ORC ground CSTPS Chandrapur</v>
      </c>
      <c r="C2168" s="99" t="str">
        <f t="shared" si="483"/>
        <v>MERC/CAPEX/20172018/4686</v>
      </c>
      <c r="D2168" s="103">
        <f t="shared" si="483"/>
        <v>43054</v>
      </c>
      <c r="E2168" s="28">
        <f t="shared" si="483"/>
        <v>0.53600000000000003</v>
      </c>
      <c r="F2168" s="95">
        <f t="shared" si="457"/>
        <v>0.51656219999999997</v>
      </c>
      <c r="G2168" s="95">
        <f t="shared" si="458"/>
        <v>0.51656219999999997</v>
      </c>
      <c r="H2168" s="95">
        <f t="shared" si="462"/>
        <v>0</v>
      </c>
      <c r="I2168" s="94">
        <f>'F4.2'!X155</f>
        <v>0</v>
      </c>
      <c r="J2168" s="94">
        <f>'F4.2'!AR155</f>
        <v>0</v>
      </c>
      <c r="K2168" s="95"/>
      <c r="L2168" s="95"/>
      <c r="M2168" s="128">
        <f t="shared" si="463"/>
        <v>0</v>
      </c>
      <c r="N2168" s="95">
        <f t="shared" si="464"/>
        <v>0</v>
      </c>
      <c r="O2168" s="158">
        <f t="shared" si="459"/>
        <v>0</v>
      </c>
      <c r="P2168" s="159">
        <f t="shared" si="460"/>
        <v>0</v>
      </c>
    </row>
    <row r="2169" spans="1:16" ht="15.75" hidden="1" outlineLevel="1" x14ac:dyDescent="0.25">
      <c r="A2169" s="99">
        <f t="shared" ref="A2169:E2169" si="484">A1499</f>
        <v>0</v>
      </c>
      <c r="B2169" s="100" t="str">
        <f t="shared" si="484"/>
        <v>IDC</v>
      </c>
      <c r="C2169" s="99" t="str">
        <f t="shared" si="484"/>
        <v>MERC/CAPEX/20172018/4686</v>
      </c>
      <c r="D2169" s="103">
        <f t="shared" si="484"/>
        <v>43054</v>
      </c>
      <c r="E2169" s="28">
        <f t="shared" si="484"/>
        <v>0.93</v>
      </c>
      <c r="F2169" s="95">
        <f t="shared" si="457"/>
        <v>0</v>
      </c>
      <c r="G2169" s="95">
        <f t="shared" si="458"/>
        <v>0</v>
      </c>
      <c r="H2169" s="95">
        <f t="shared" si="462"/>
        <v>0</v>
      </c>
      <c r="I2169" s="94">
        <f>'F4.2'!X156</f>
        <v>0</v>
      </c>
      <c r="J2169" s="94">
        <f>'F4.2'!AR156</f>
        <v>0</v>
      </c>
      <c r="K2169" s="95"/>
      <c r="L2169" s="95"/>
      <c r="M2169" s="128">
        <f t="shared" si="463"/>
        <v>0</v>
      </c>
      <c r="N2169" s="95">
        <f t="shared" si="464"/>
        <v>0</v>
      </c>
      <c r="O2169" s="158">
        <f t="shared" si="459"/>
        <v>0</v>
      </c>
      <c r="P2169" s="159">
        <f t="shared" si="460"/>
        <v>0</v>
      </c>
    </row>
    <row r="2170" spans="1:16" ht="63" hidden="1" outlineLevel="1" x14ac:dyDescent="0.25">
      <c r="A2170" s="106">
        <f t="shared" ref="A2170:E2170" si="485">A1500</f>
        <v>29</v>
      </c>
      <c r="B2170" s="107" t="str">
        <f t="shared" si="485"/>
        <v>Procurement of Boiler Feed Booster Pumps to improve availability &amp; performance of feed system, moving blades for LPT &amp; Condenser Tubes of (3 x 500 MW) Units at Chandrapur STPS</v>
      </c>
      <c r="C2170" s="106" t="str">
        <f t="shared" si="485"/>
        <v>MERC/CAPEX/20172018/0272</v>
      </c>
      <c r="D2170" s="147">
        <f t="shared" si="485"/>
        <v>43154</v>
      </c>
      <c r="E2170" s="27">
        <f t="shared" si="485"/>
        <v>15.489999999999998</v>
      </c>
      <c r="F2170" s="94">
        <f t="shared" si="457"/>
        <v>0</v>
      </c>
      <c r="G2170" s="94">
        <f t="shared" si="458"/>
        <v>0</v>
      </c>
      <c r="H2170" s="94">
        <f t="shared" si="462"/>
        <v>0</v>
      </c>
      <c r="I2170" s="94">
        <f>'F4.2'!X157</f>
        <v>0</v>
      </c>
      <c r="J2170" s="94">
        <f>'F4.2'!AR157</f>
        <v>0</v>
      </c>
      <c r="K2170" s="94"/>
      <c r="L2170" s="94"/>
      <c r="M2170" s="94">
        <f t="shared" si="463"/>
        <v>0</v>
      </c>
      <c r="N2170" s="94">
        <f t="shared" si="464"/>
        <v>0</v>
      </c>
      <c r="O2170" s="158">
        <f t="shared" si="459"/>
        <v>0</v>
      </c>
      <c r="P2170" s="159">
        <f t="shared" si="460"/>
        <v>0</v>
      </c>
    </row>
    <row r="2171" spans="1:16" ht="47.25" hidden="1" outlineLevel="1" x14ac:dyDescent="0.25">
      <c r="A2171" s="99">
        <f t="shared" ref="A2171:E2171" si="486">A1501</f>
        <v>29.1</v>
      </c>
      <c r="B2171" s="100" t="str">
        <f t="shared" si="486"/>
        <v>Procurement of Boiler Feed Booster pumps to improve availability and performance of Feed system of 500 MW Unit-5, 6 &amp; 7 at CSTPS, Chandrapur</v>
      </c>
      <c r="C2171" s="99" t="str">
        <f t="shared" si="486"/>
        <v>MERC/CAPEX/20172018/0272</v>
      </c>
      <c r="D2171" s="103">
        <f t="shared" si="486"/>
        <v>43154</v>
      </c>
      <c r="E2171" s="28">
        <f t="shared" si="486"/>
        <v>2.0099999999999998</v>
      </c>
      <c r="F2171" s="95">
        <f t="shared" si="457"/>
        <v>2.1150194</v>
      </c>
      <c r="G2171" s="95">
        <f t="shared" si="458"/>
        <v>2.1150194</v>
      </c>
      <c r="H2171" s="95">
        <f t="shared" si="462"/>
        <v>0</v>
      </c>
      <c r="I2171" s="94">
        <f>'F4.2'!X158</f>
        <v>0</v>
      </c>
      <c r="J2171" s="94">
        <f>'F4.2'!AR158</f>
        <v>0</v>
      </c>
      <c r="K2171" s="95"/>
      <c r="L2171" s="95"/>
      <c r="M2171" s="128">
        <f t="shared" si="463"/>
        <v>0</v>
      </c>
      <c r="N2171" s="95">
        <f t="shared" si="464"/>
        <v>0</v>
      </c>
      <c r="O2171" s="158">
        <f t="shared" si="459"/>
        <v>0</v>
      </c>
      <c r="P2171" s="159">
        <f t="shared" si="460"/>
        <v>0</v>
      </c>
    </row>
    <row r="2172" spans="1:16" ht="31.5" hidden="1" outlineLevel="1" x14ac:dyDescent="0.25">
      <c r="A2172" s="99">
        <f t="shared" ref="A2172:E2172" si="487">A1502</f>
        <v>29.2</v>
      </c>
      <c r="B2172" s="100" t="str">
        <f t="shared" si="487"/>
        <v>Procurement of moving blades for 500 MW Unit-5, 6 &amp; 7 LPT at CSTPS, Chandrapur</v>
      </c>
      <c r="C2172" s="99" t="str">
        <f t="shared" si="487"/>
        <v>MERC/CAPEX/20172018/0272</v>
      </c>
      <c r="D2172" s="103">
        <f t="shared" si="487"/>
        <v>43154</v>
      </c>
      <c r="E2172" s="28">
        <f t="shared" si="487"/>
        <v>3.34</v>
      </c>
      <c r="F2172" s="95">
        <f t="shared" si="457"/>
        <v>1.9274450000000001</v>
      </c>
      <c r="G2172" s="95">
        <f t="shared" si="458"/>
        <v>1.9274450000000001</v>
      </c>
      <c r="H2172" s="95">
        <f t="shared" si="462"/>
        <v>0</v>
      </c>
      <c r="I2172" s="94">
        <f>'F4.2'!X159</f>
        <v>0</v>
      </c>
      <c r="J2172" s="94">
        <f>'F4.2'!AR159</f>
        <v>0</v>
      </c>
      <c r="K2172" s="95"/>
      <c r="L2172" s="95"/>
      <c r="M2172" s="128">
        <f t="shared" si="463"/>
        <v>0</v>
      </c>
      <c r="N2172" s="95">
        <f t="shared" si="464"/>
        <v>0</v>
      </c>
      <c r="O2172" s="158">
        <f t="shared" si="459"/>
        <v>0</v>
      </c>
      <c r="P2172" s="159">
        <f t="shared" si="460"/>
        <v>0</v>
      </c>
    </row>
    <row r="2173" spans="1:16" ht="31.5" hidden="1" outlineLevel="1" x14ac:dyDescent="0.25">
      <c r="A2173" s="99">
        <f t="shared" ref="A2173:E2173" si="488">A1503</f>
        <v>29.3</v>
      </c>
      <c r="B2173" s="100" t="str">
        <f t="shared" si="488"/>
        <v>Procurement &amp; Replacement of Condenser Tubes in 500MW, Unit-7 at CSTPS, Chandrapur</v>
      </c>
      <c r="C2173" s="99" t="str">
        <f t="shared" si="488"/>
        <v>MERC/CAPEX/20172018/0272</v>
      </c>
      <c r="D2173" s="103">
        <f t="shared" si="488"/>
        <v>43154</v>
      </c>
      <c r="E2173" s="28">
        <f t="shared" si="488"/>
        <v>9.02</v>
      </c>
      <c r="F2173" s="95">
        <f t="shared" si="457"/>
        <v>8.8301990999999997</v>
      </c>
      <c r="G2173" s="95">
        <f t="shared" si="458"/>
        <v>8.8301990999999997</v>
      </c>
      <c r="H2173" s="95">
        <f t="shared" si="462"/>
        <v>0</v>
      </c>
      <c r="I2173" s="94">
        <f>'F4.2'!X160</f>
        <v>0</v>
      </c>
      <c r="J2173" s="94">
        <f>'F4.2'!AR160</f>
        <v>0</v>
      </c>
      <c r="K2173" s="95"/>
      <c r="L2173" s="95"/>
      <c r="M2173" s="128">
        <f t="shared" si="463"/>
        <v>0</v>
      </c>
      <c r="N2173" s="95">
        <f t="shared" si="464"/>
        <v>0</v>
      </c>
      <c r="O2173" s="158">
        <f t="shared" si="459"/>
        <v>0</v>
      </c>
      <c r="P2173" s="159">
        <f t="shared" si="460"/>
        <v>0</v>
      </c>
    </row>
    <row r="2174" spans="1:16" ht="15.75" hidden="1" outlineLevel="1" x14ac:dyDescent="0.25">
      <c r="A2174" s="99">
        <f t="shared" ref="A2174:E2174" si="489">A1504</f>
        <v>0</v>
      </c>
      <c r="B2174" s="100" t="str">
        <f t="shared" si="489"/>
        <v>IDC</v>
      </c>
      <c r="C2174" s="99" t="str">
        <f t="shared" si="489"/>
        <v>MERC/CAPEX/20172018/0272</v>
      </c>
      <c r="D2174" s="103">
        <f t="shared" si="489"/>
        <v>43154</v>
      </c>
      <c r="E2174" s="28">
        <f t="shared" si="489"/>
        <v>1.1200000000000001</v>
      </c>
      <c r="F2174" s="95">
        <f t="shared" si="457"/>
        <v>0</v>
      </c>
      <c r="G2174" s="95">
        <f t="shared" si="458"/>
        <v>0</v>
      </c>
      <c r="H2174" s="95">
        <f t="shared" si="462"/>
        <v>0</v>
      </c>
      <c r="I2174" s="94">
        <f>'F4.2'!X161</f>
        <v>0</v>
      </c>
      <c r="J2174" s="94">
        <f>'F4.2'!AR161</f>
        <v>0</v>
      </c>
      <c r="K2174" s="95"/>
      <c r="L2174" s="95"/>
      <c r="M2174" s="128">
        <f t="shared" si="463"/>
        <v>0</v>
      </c>
      <c r="N2174" s="95">
        <f t="shared" si="464"/>
        <v>0</v>
      </c>
      <c r="O2174" s="158">
        <f t="shared" si="459"/>
        <v>0</v>
      </c>
      <c r="P2174" s="159">
        <f t="shared" si="460"/>
        <v>0</v>
      </c>
    </row>
    <row r="2175" spans="1:16" ht="15.75" hidden="1" outlineLevel="1" x14ac:dyDescent="0.25">
      <c r="A2175" s="238">
        <f t="shared" ref="A2175:E2175" si="490">A1505</f>
        <v>30</v>
      </c>
      <c r="B2175" s="239" t="str">
        <f t="shared" si="490"/>
        <v>Renovation &amp; Beautification of Colony at Chandrapur STPS</v>
      </c>
      <c r="C2175" s="25" t="str">
        <f t="shared" si="490"/>
        <v>MERC/CAPEX/20182019/0644</v>
      </c>
      <c r="D2175" s="139">
        <f t="shared" si="490"/>
        <v>43238</v>
      </c>
      <c r="E2175" s="27">
        <f t="shared" si="490"/>
        <v>117.57</v>
      </c>
      <c r="F2175" s="94">
        <f t="shared" si="457"/>
        <v>0</v>
      </c>
      <c r="G2175" s="94">
        <f t="shared" si="458"/>
        <v>0</v>
      </c>
      <c r="H2175" s="94">
        <f t="shared" si="462"/>
        <v>0</v>
      </c>
      <c r="I2175" s="94">
        <f>'F4.2'!X162</f>
        <v>0</v>
      </c>
      <c r="J2175" s="94">
        <f>'F4.2'!AR162</f>
        <v>0</v>
      </c>
      <c r="K2175" s="94"/>
      <c r="L2175" s="94"/>
      <c r="M2175" s="94">
        <f t="shared" si="463"/>
        <v>0</v>
      </c>
      <c r="N2175" s="94">
        <f t="shared" si="464"/>
        <v>0</v>
      </c>
      <c r="O2175" s="158">
        <f t="shared" si="459"/>
        <v>0</v>
      </c>
      <c r="P2175" s="159">
        <f t="shared" si="460"/>
        <v>0</v>
      </c>
    </row>
    <row r="2176" spans="1:16" ht="31.5" hidden="1" outlineLevel="1" x14ac:dyDescent="0.25">
      <c r="A2176" s="252">
        <f t="shared" ref="A2176:E2176" si="491">A1506</f>
        <v>30.1</v>
      </c>
      <c r="B2176" s="253" t="str">
        <f t="shared" si="491"/>
        <v>Face- lifting and Renovation of staff quarters &amp; related work at CSTPS, Chandrapur</v>
      </c>
      <c r="C2176" s="99" t="str">
        <f t="shared" si="491"/>
        <v>MERC/CAPEX/20182019/0644</v>
      </c>
      <c r="D2176" s="103">
        <f t="shared" si="491"/>
        <v>43238</v>
      </c>
      <c r="E2176" s="28">
        <f t="shared" si="491"/>
        <v>82.6</v>
      </c>
      <c r="F2176" s="95">
        <f t="shared" si="457"/>
        <v>82.6</v>
      </c>
      <c r="G2176" s="95">
        <f t="shared" si="458"/>
        <v>82.6</v>
      </c>
      <c r="H2176" s="95">
        <f t="shared" si="462"/>
        <v>0</v>
      </c>
      <c r="I2176" s="94">
        <f>'F4.2'!X163</f>
        <v>0</v>
      </c>
      <c r="J2176" s="94">
        <f>'F4.2'!AR163</f>
        <v>0</v>
      </c>
      <c r="K2176" s="95"/>
      <c r="L2176" s="95"/>
      <c r="M2176" s="128">
        <f t="shared" si="463"/>
        <v>0</v>
      </c>
      <c r="N2176" s="95">
        <f t="shared" si="464"/>
        <v>0</v>
      </c>
      <c r="O2176" s="158">
        <f t="shared" si="459"/>
        <v>0</v>
      </c>
      <c r="P2176" s="159">
        <f t="shared" si="460"/>
        <v>0</v>
      </c>
    </row>
    <row r="2177" spans="1:16" ht="15.75" hidden="1" outlineLevel="1" x14ac:dyDescent="0.25">
      <c r="A2177" s="252">
        <f t="shared" ref="A2177:E2177" si="492">A1507</f>
        <v>30.2</v>
      </c>
      <c r="B2177" s="253" t="str">
        <f t="shared" si="492"/>
        <v>Colony Internal Roads at CSTPS, Chandrapur</v>
      </c>
      <c r="C2177" s="99" t="str">
        <f t="shared" si="492"/>
        <v>MERC/CAPEX/20182019/0644</v>
      </c>
      <c r="D2177" s="103">
        <f t="shared" si="492"/>
        <v>43238</v>
      </c>
      <c r="E2177" s="28">
        <f t="shared" si="492"/>
        <v>7.08</v>
      </c>
      <c r="F2177" s="95">
        <f t="shared" si="457"/>
        <v>7.08</v>
      </c>
      <c r="G2177" s="95">
        <f t="shared" si="458"/>
        <v>7.08</v>
      </c>
      <c r="H2177" s="95">
        <f t="shared" si="462"/>
        <v>0</v>
      </c>
      <c r="I2177" s="94">
        <f>'F4.2'!X164</f>
        <v>0</v>
      </c>
      <c r="J2177" s="94">
        <f>'F4.2'!AR164</f>
        <v>0</v>
      </c>
      <c r="K2177" s="95"/>
      <c r="L2177" s="95"/>
      <c r="M2177" s="128">
        <f t="shared" si="463"/>
        <v>0</v>
      </c>
      <c r="N2177" s="95">
        <f t="shared" si="464"/>
        <v>0</v>
      </c>
      <c r="O2177" s="158">
        <f t="shared" si="459"/>
        <v>0</v>
      </c>
      <c r="P2177" s="159">
        <f t="shared" si="460"/>
        <v>0</v>
      </c>
    </row>
    <row r="2178" spans="1:16" ht="31.5" hidden="1" outlineLevel="1" x14ac:dyDescent="0.25">
      <c r="A2178" s="252">
        <f t="shared" ref="A2178:E2178" si="493">A1508</f>
        <v>30.3</v>
      </c>
      <c r="B2178" s="253" t="str">
        <f t="shared" si="493"/>
        <v>Development of existing open spaces and Garden at CSTPS, Chandrapur</v>
      </c>
      <c r="C2178" s="29" t="str">
        <f t="shared" si="493"/>
        <v>MERC/CAPEX/20182019/0644</v>
      </c>
      <c r="D2178" s="68">
        <f t="shared" si="493"/>
        <v>43238</v>
      </c>
      <c r="E2178" s="28">
        <f t="shared" si="493"/>
        <v>4.72</v>
      </c>
      <c r="F2178" s="95">
        <f t="shared" si="457"/>
        <v>4.72</v>
      </c>
      <c r="G2178" s="95">
        <f t="shared" si="458"/>
        <v>4.72</v>
      </c>
      <c r="H2178" s="95">
        <f t="shared" si="462"/>
        <v>0</v>
      </c>
      <c r="I2178" s="94">
        <f>'F4.2'!X165</f>
        <v>0</v>
      </c>
      <c r="J2178" s="94">
        <f>'F4.2'!AR165</f>
        <v>0</v>
      </c>
      <c r="K2178" s="95"/>
      <c r="L2178" s="95"/>
      <c r="M2178" s="128">
        <f t="shared" si="463"/>
        <v>0</v>
      </c>
      <c r="N2178" s="95">
        <f t="shared" si="464"/>
        <v>0</v>
      </c>
      <c r="O2178" s="158">
        <f t="shared" si="459"/>
        <v>0</v>
      </c>
      <c r="P2178" s="159">
        <f t="shared" si="460"/>
        <v>0</v>
      </c>
    </row>
    <row r="2179" spans="1:16" ht="47.25" hidden="1" outlineLevel="1" x14ac:dyDescent="0.25">
      <c r="A2179" s="252">
        <f t="shared" ref="A2179:E2179" si="494">A1509</f>
        <v>30.4</v>
      </c>
      <c r="B2179" s="253" t="str">
        <f t="shared" si="494"/>
        <v>Renovation of club building /community building and providing new swimming pool and other misc works including Architectural and Consultancy Charges at CSTPS, Chandrapur</v>
      </c>
      <c r="C2179" s="29" t="str">
        <f t="shared" si="494"/>
        <v>MERC/CAPEX/20182019/0644</v>
      </c>
      <c r="D2179" s="68">
        <f t="shared" si="494"/>
        <v>43238</v>
      </c>
      <c r="E2179" s="28">
        <f t="shared" si="494"/>
        <v>15.34</v>
      </c>
      <c r="F2179" s="95">
        <f t="shared" si="457"/>
        <v>7.3469927180000099</v>
      </c>
      <c r="G2179" s="95">
        <f t="shared" si="458"/>
        <v>6.7648973320000092</v>
      </c>
      <c r="H2179" s="95">
        <f t="shared" si="462"/>
        <v>0.58209538600000066</v>
      </c>
      <c r="I2179" s="94">
        <f>'F4.2'!X166</f>
        <v>7.99300728199999</v>
      </c>
      <c r="J2179" s="94">
        <f>'F4.2'!AR166</f>
        <v>8.5751026679999907</v>
      </c>
      <c r="K2179" s="95"/>
      <c r="L2179" s="95"/>
      <c r="M2179" s="128">
        <f t="shared" si="463"/>
        <v>8.5751026679999907</v>
      </c>
      <c r="N2179" s="95">
        <f t="shared" si="464"/>
        <v>0</v>
      </c>
      <c r="O2179" s="158">
        <f t="shared" si="459"/>
        <v>8.5751026679999907</v>
      </c>
      <c r="P2179" s="159">
        <f t="shared" si="460"/>
        <v>0</v>
      </c>
    </row>
    <row r="2180" spans="1:16" ht="15.75" hidden="1" outlineLevel="1" x14ac:dyDescent="0.25">
      <c r="A2180" s="252">
        <f t="shared" ref="A2180:E2180" si="495">A1510</f>
        <v>0</v>
      </c>
      <c r="B2180" s="253" t="str">
        <f t="shared" si="495"/>
        <v>IDC</v>
      </c>
      <c r="C2180" s="99" t="str">
        <f t="shared" si="495"/>
        <v>MERC/CAPEX/20182019/0644</v>
      </c>
      <c r="D2180" s="103">
        <f t="shared" si="495"/>
        <v>43238</v>
      </c>
      <c r="E2180" s="28">
        <f t="shared" si="495"/>
        <v>7.83</v>
      </c>
      <c r="F2180" s="95">
        <f t="shared" si="457"/>
        <v>10.9403115</v>
      </c>
      <c r="G2180" s="95">
        <f t="shared" si="458"/>
        <v>10.9403115</v>
      </c>
      <c r="H2180" s="95">
        <f t="shared" si="462"/>
        <v>0</v>
      </c>
      <c r="I2180" s="94">
        <f>'F4.2'!X167</f>
        <v>0</v>
      </c>
      <c r="J2180" s="94">
        <f>'F4.2'!AR167</f>
        <v>0</v>
      </c>
      <c r="K2180" s="95"/>
      <c r="L2180" s="95"/>
      <c r="M2180" s="128">
        <f t="shared" si="463"/>
        <v>0</v>
      </c>
      <c r="N2180" s="95">
        <f t="shared" si="464"/>
        <v>0</v>
      </c>
      <c r="O2180" s="158">
        <f t="shared" si="459"/>
        <v>0</v>
      </c>
      <c r="P2180" s="159">
        <f t="shared" si="460"/>
        <v>0</v>
      </c>
    </row>
    <row r="2181" spans="1:16" ht="15.75" hidden="1" outlineLevel="1" x14ac:dyDescent="0.25">
      <c r="A2181" s="25">
        <f t="shared" ref="A2181:E2181" si="496">A1511</f>
        <v>31</v>
      </c>
      <c r="B2181" s="26" t="str">
        <f t="shared" si="496"/>
        <v>Fully Integrated Security Surveillance System</v>
      </c>
      <c r="C2181" s="25" t="str">
        <f t="shared" si="496"/>
        <v>MERC/CAPEX/2018-19/066</v>
      </c>
      <c r="D2181" s="139">
        <f t="shared" si="496"/>
        <v>43529</v>
      </c>
      <c r="E2181" s="27">
        <f t="shared" si="496"/>
        <v>76.410000000000025</v>
      </c>
      <c r="F2181" s="94">
        <f t="shared" si="457"/>
        <v>0</v>
      </c>
      <c r="G2181" s="94">
        <f t="shared" si="458"/>
        <v>0</v>
      </c>
      <c r="H2181" s="94">
        <f t="shared" si="462"/>
        <v>0</v>
      </c>
      <c r="I2181" s="94">
        <f>'F4.2'!X168</f>
        <v>0</v>
      </c>
      <c r="J2181" s="94">
        <f>'F4.2'!AR168</f>
        <v>0</v>
      </c>
      <c r="K2181" s="94"/>
      <c r="L2181" s="94"/>
      <c r="M2181" s="94">
        <f t="shared" si="463"/>
        <v>0</v>
      </c>
      <c r="N2181" s="94">
        <f t="shared" si="464"/>
        <v>0</v>
      </c>
      <c r="O2181" s="158">
        <f t="shared" si="459"/>
        <v>0</v>
      </c>
      <c r="P2181" s="159">
        <f t="shared" si="460"/>
        <v>0</v>
      </c>
    </row>
    <row r="2182" spans="1:16" ht="15.75" hidden="1" outlineLevel="1" x14ac:dyDescent="0.25">
      <c r="A2182" s="29">
        <f t="shared" ref="A2182:E2182" si="497">A1512</f>
        <v>31.1</v>
      </c>
      <c r="B2182" s="65" t="str">
        <f t="shared" si="497"/>
        <v>CLOSE CIRCUIT TELEVISION SYSTEM (CCTV), MOBILE DVR</v>
      </c>
      <c r="C2182" s="29" t="str">
        <f t="shared" si="497"/>
        <v>MERC/CAPEX/2018-19/066</v>
      </c>
      <c r="D2182" s="68">
        <f t="shared" si="497"/>
        <v>43529</v>
      </c>
      <c r="E2182" s="28">
        <f t="shared" si="497"/>
        <v>24.03</v>
      </c>
      <c r="F2182" s="95">
        <f t="shared" si="457"/>
        <v>0</v>
      </c>
      <c r="G2182" s="95">
        <f t="shared" si="458"/>
        <v>0</v>
      </c>
      <c r="H2182" s="95">
        <f t="shared" si="462"/>
        <v>0</v>
      </c>
      <c r="I2182" s="94">
        <f>'F4.2'!X169</f>
        <v>24.03</v>
      </c>
      <c r="J2182" s="94">
        <f>'F4.2'!AR169</f>
        <v>24.03</v>
      </c>
      <c r="K2182" s="95"/>
      <c r="L2182" s="95"/>
      <c r="M2182" s="128">
        <f t="shared" si="463"/>
        <v>24.03</v>
      </c>
      <c r="N2182" s="95">
        <f t="shared" si="464"/>
        <v>0</v>
      </c>
      <c r="O2182" s="158">
        <f t="shared" si="459"/>
        <v>24.03</v>
      </c>
      <c r="P2182" s="159">
        <f t="shared" si="460"/>
        <v>0</v>
      </c>
    </row>
    <row r="2183" spans="1:16" ht="15.75" hidden="1" outlineLevel="1" x14ac:dyDescent="0.25">
      <c r="A2183" s="29">
        <f t="shared" ref="A2183:E2183" si="498">A1513</f>
        <v>31.2</v>
      </c>
      <c r="B2183" s="65" t="str">
        <f t="shared" si="498"/>
        <v>FIRE ALARM SYSTEM</v>
      </c>
      <c r="C2183" s="29" t="str">
        <f t="shared" si="498"/>
        <v>MERC/CAPEX/2018-19/066</v>
      </c>
      <c r="D2183" s="68">
        <f t="shared" si="498"/>
        <v>43529</v>
      </c>
      <c r="E2183" s="28">
        <f t="shared" si="498"/>
        <v>4.33</v>
      </c>
      <c r="F2183" s="95">
        <f t="shared" si="457"/>
        <v>0</v>
      </c>
      <c r="G2183" s="95">
        <f t="shared" si="458"/>
        <v>0</v>
      </c>
      <c r="H2183" s="95">
        <f t="shared" si="462"/>
        <v>0</v>
      </c>
      <c r="I2183" s="94">
        <f>'F4.2'!X170</f>
        <v>4.33</v>
      </c>
      <c r="J2183" s="94">
        <f>'F4.2'!AR170</f>
        <v>4.33</v>
      </c>
      <c r="K2183" s="95"/>
      <c r="L2183" s="95"/>
      <c r="M2183" s="128">
        <f t="shared" si="463"/>
        <v>4.33</v>
      </c>
      <c r="N2183" s="95">
        <f t="shared" si="464"/>
        <v>0</v>
      </c>
      <c r="O2183" s="158">
        <f t="shared" si="459"/>
        <v>4.33</v>
      </c>
      <c r="P2183" s="159">
        <f t="shared" si="460"/>
        <v>0</v>
      </c>
    </row>
    <row r="2184" spans="1:16" ht="15.75" hidden="1" outlineLevel="1" x14ac:dyDescent="0.25">
      <c r="A2184" s="29">
        <f t="shared" ref="A2184:E2184" si="499">A1514</f>
        <v>31.3</v>
      </c>
      <c r="B2184" s="65" t="str">
        <f t="shared" si="499"/>
        <v>ACCESS CONTROL SYSTEM</v>
      </c>
      <c r="C2184" s="29" t="str">
        <f t="shared" si="499"/>
        <v>MERC/CAPEX/2018-19/066</v>
      </c>
      <c r="D2184" s="68">
        <f t="shared" si="499"/>
        <v>43529</v>
      </c>
      <c r="E2184" s="28">
        <f t="shared" si="499"/>
        <v>0.48</v>
      </c>
      <c r="F2184" s="95">
        <f t="shared" si="457"/>
        <v>0</v>
      </c>
      <c r="G2184" s="95">
        <f t="shared" si="458"/>
        <v>0</v>
      </c>
      <c r="H2184" s="95">
        <f t="shared" si="462"/>
        <v>0</v>
      </c>
      <c r="I2184" s="94">
        <f>'F4.2'!X171</f>
        <v>0.48</v>
      </c>
      <c r="J2184" s="94">
        <f>'F4.2'!AR171</f>
        <v>0.48</v>
      </c>
      <c r="K2184" s="95"/>
      <c r="L2184" s="95"/>
      <c r="M2184" s="128">
        <f t="shared" si="463"/>
        <v>0.48</v>
      </c>
      <c r="N2184" s="95">
        <f t="shared" si="464"/>
        <v>0</v>
      </c>
      <c r="O2184" s="158">
        <f t="shared" si="459"/>
        <v>0.48</v>
      </c>
      <c r="P2184" s="159">
        <f t="shared" si="460"/>
        <v>0</v>
      </c>
    </row>
    <row r="2185" spans="1:16" ht="15.75" hidden="1" outlineLevel="1" x14ac:dyDescent="0.25">
      <c r="A2185" s="29">
        <f t="shared" ref="A2185:E2185" si="500">A1515</f>
        <v>31.4</v>
      </c>
      <c r="B2185" s="65" t="str">
        <f t="shared" si="500"/>
        <v>EPABX</v>
      </c>
      <c r="C2185" s="29" t="str">
        <f t="shared" si="500"/>
        <v>MERC/CAPEX/2018-19/066</v>
      </c>
      <c r="D2185" s="68">
        <f t="shared" si="500"/>
        <v>43529</v>
      </c>
      <c r="E2185" s="28">
        <f t="shared" si="500"/>
        <v>1.93</v>
      </c>
      <c r="F2185" s="95">
        <f t="shared" si="457"/>
        <v>0</v>
      </c>
      <c r="G2185" s="95">
        <f t="shared" si="458"/>
        <v>0</v>
      </c>
      <c r="H2185" s="95">
        <f t="shared" si="462"/>
        <v>0</v>
      </c>
      <c r="I2185" s="94">
        <f>'F4.2'!X172</f>
        <v>1.93</v>
      </c>
      <c r="J2185" s="94">
        <f>'F4.2'!AR172</f>
        <v>1.93</v>
      </c>
      <c r="K2185" s="95"/>
      <c r="L2185" s="95"/>
      <c r="M2185" s="128">
        <f t="shared" si="463"/>
        <v>1.93</v>
      </c>
      <c r="N2185" s="95">
        <f t="shared" si="464"/>
        <v>0</v>
      </c>
      <c r="O2185" s="158">
        <f t="shared" si="459"/>
        <v>1.93</v>
      </c>
      <c r="P2185" s="159">
        <f t="shared" si="460"/>
        <v>0</v>
      </c>
    </row>
    <row r="2186" spans="1:16" ht="15.75" hidden="1" outlineLevel="1" x14ac:dyDescent="0.25">
      <c r="A2186" s="29">
        <f t="shared" ref="A2186:E2186" si="501">A1516</f>
        <v>31.5</v>
      </c>
      <c r="B2186" s="65" t="str">
        <f t="shared" si="501"/>
        <v>RADIO COMMUNICATION AND CONNECTIVITY (Wireless)</v>
      </c>
      <c r="C2186" s="29" t="str">
        <f t="shared" si="501"/>
        <v>MERC/CAPEX/2018-19/066</v>
      </c>
      <c r="D2186" s="68">
        <f t="shared" si="501"/>
        <v>43529</v>
      </c>
      <c r="E2186" s="28">
        <f t="shared" si="501"/>
        <v>1.76</v>
      </c>
      <c r="F2186" s="95">
        <f t="shared" si="457"/>
        <v>0</v>
      </c>
      <c r="G2186" s="95">
        <f t="shared" si="458"/>
        <v>0</v>
      </c>
      <c r="H2186" s="95">
        <f t="shared" si="462"/>
        <v>0</v>
      </c>
      <c r="I2186" s="94">
        <f>'F4.2'!X173</f>
        <v>1.76</v>
      </c>
      <c r="J2186" s="94">
        <f>'F4.2'!AR173</f>
        <v>1.76</v>
      </c>
      <c r="K2186" s="95"/>
      <c r="L2186" s="95"/>
      <c r="M2186" s="128">
        <f t="shared" si="463"/>
        <v>1.76</v>
      </c>
      <c r="N2186" s="95">
        <f t="shared" si="464"/>
        <v>0</v>
      </c>
      <c r="O2186" s="158">
        <f t="shared" si="459"/>
        <v>1.76</v>
      </c>
      <c r="P2186" s="159">
        <f t="shared" si="460"/>
        <v>0</v>
      </c>
    </row>
    <row r="2187" spans="1:16" ht="15.75" hidden="1" outlineLevel="1" x14ac:dyDescent="0.25">
      <c r="A2187" s="29">
        <f t="shared" ref="A2187:E2187" si="502">A1517</f>
        <v>31.6</v>
      </c>
      <c r="B2187" s="65" t="str">
        <f t="shared" si="502"/>
        <v>ENTRY MANAGEMENT SYSTEM, TRUCK TRACKING SYSTEM</v>
      </c>
      <c r="C2187" s="29" t="str">
        <f t="shared" si="502"/>
        <v>MERC/CAPEX/2018-19/066</v>
      </c>
      <c r="D2187" s="68">
        <f t="shared" si="502"/>
        <v>43529</v>
      </c>
      <c r="E2187" s="28">
        <f t="shared" si="502"/>
        <v>1.25</v>
      </c>
      <c r="F2187" s="95">
        <f t="shared" si="457"/>
        <v>0</v>
      </c>
      <c r="G2187" s="95">
        <f t="shared" si="458"/>
        <v>0</v>
      </c>
      <c r="H2187" s="95">
        <f t="shared" si="462"/>
        <v>0</v>
      </c>
      <c r="I2187" s="94">
        <f>'F4.2'!X174</f>
        <v>1.25</v>
      </c>
      <c r="J2187" s="94">
        <f>'F4.2'!AR174</f>
        <v>1.25</v>
      </c>
      <c r="K2187" s="95"/>
      <c r="L2187" s="95"/>
      <c r="M2187" s="128">
        <f t="shared" si="463"/>
        <v>1.25</v>
      </c>
      <c r="N2187" s="95">
        <f t="shared" si="464"/>
        <v>0</v>
      </c>
      <c r="O2187" s="158">
        <f t="shared" si="459"/>
        <v>1.25</v>
      </c>
      <c r="P2187" s="159">
        <f t="shared" si="460"/>
        <v>0</v>
      </c>
    </row>
    <row r="2188" spans="1:16" ht="15.75" hidden="1" outlineLevel="1" x14ac:dyDescent="0.25">
      <c r="A2188" s="29">
        <f t="shared" ref="A2188:E2188" si="503">A1518</f>
        <v>31.7</v>
      </c>
      <c r="B2188" s="65" t="str">
        <f t="shared" si="503"/>
        <v>NETWORKING</v>
      </c>
      <c r="C2188" s="29" t="str">
        <f t="shared" si="503"/>
        <v>MERC/CAPEX/2018-19/066</v>
      </c>
      <c r="D2188" s="68">
        <f t="shared" si="503"/>
        <v>43529</v>
      </c>
      <c r="E2188" s="28">
        <f t="shared" si="503"/>
        <v>9.35</v>
      </c>
      <c r="F2188" s="95">
        <f t="shared" si="457"/>
        <v>0</v>
      </c>
      <c r="G2188" s="95">
        <f t="shared" si="458"/>
        <v>0</v>
      </c>
      <c r="H2188" s="95">
        <f t="shared" si="462"/>
        <v>0</v>
      </c>
      <c r="I2188" s="94">
        <f>'F4.2'!X175</f>
        <v>9.35</v>
      </c>
      <c r="J2188" s="94">
        <f>'F4.2'!AR175</f>
        <v>9.35</v>
      </c>
      <c r="K2188" s="95"/>
      <c r="L2188" s="95"/>
      <c r="M2188" s="128">
        <f t="shared" si="463"/>
        <v>9.35</v>
      </c>
      <c r="N2188" s="95">
        <f t="shared" si="464"/>
        <v>0</v>
      </c>
      <c r="O2188" s="158">
        <f t="shared" si="459"/>
        <v>9.35</v>
      </c>
      <c r="P2188" s="159">
        <f t="shared" si="460"/>
        <v>0</v>
      </c>
    </row>
    <row r="2189" spans="1:16" ht="15.75" hidden="1" outlineLevel="1" x14ac:dyDescent="0.25">
      <c r="A2189" s="29">
        <f t="shared" ref="A2189:E2189" si="504">A1519</f>
        <v>31.8</v>
      </c>
      <c r="B2189" s="65" t="str">
        <f t="shared" si="504"/>
        <v>MESSAGE DISPLAY SYSTEM</v>
      </c>
      <c r="C2189" s="29" t="str">
        <f t="shared" si="504"/>
        <v>MERC/CAPEX/2018-19/066</v>
      </c>
      <c r="D2189" s="68">
        <f t="shared" si="504"/>
        <v>43529</v>
      </c>
      <c r="E2189" s="28">
        <f t="shared" si="504"/>
        <v>0.31</v>
      </c>
      <c r="F2189" s="95">
        <f t="shared" si="457"/>
        <v>0</v>
      </c>
      <c r="G2189" s="95">
        <f t="shared" si="458"/>
        <v>0</v>
      </c>
      <c r="H2189" s="95">
        <f t="shared" si="462"/>
        <v>0</v>
      </c>
      <c r="I2189" s="94">
        <f>'F4.2'!X176</f>
        <v>0.31</v>
      </c>
      <c r="J2189" s="94">
        <f>'F4.2'!AR176</f>
        <v>0.31</v>
      </c>
      <c r="K2189" s="95"/>
      <c r="L2189" s="95"/>
      <c r="M2189" s="128">
        <f t="shared" si="463"/>
        <v>0.31</v>
      </c>
      <c r="N2189" s="95">
        <f t="shared" si="464"/>
        <v>0</v>
      </c>
      <c r="O2189" s="158">
        <f t="shared" si="459"/>
        <v>0.31</v>
      </c>
      <c r="P2189" s="159">
        <f t="shared" si="460"/>
        <v>0</v>
      </c>
    </row>
    <row r="2190" spans="1:16" ht="15.75" hidden="1" outlineLevel="1" x14ac:dyDescent="0.25">
      <c r="A2190" s="29">
        <f t="shared" ref="A2190:E2190" si="505">A1520</f>
        <v>31.9</v>
      </c>
      <c r="B2190" s="65" t="str">
        <f t="shared" si="505"/>
        <v>IP PA SYSTEM</v>
      </c>
      <c r="C2190" s="29" t="str">
        <f t="shared" si="505"/>
        <v>MERC/CAPEX/2018-19/066</v>
      </c>
      <c r="D2190" s="68">
        <f t="shared" si="505"/>
        <v>43529</v>
      </c>
      <c r="E2190" s="28">
        <f t="shared" si="505"/>
        <v>2.74</v>
      </c>
      <c r="F2190" s="95">
        <f t="shared" si="457"/>
        <v>0</v>
      </c>
      <c r="G2190" s="95">
        <f t="shared" si="458"/>
        <v>0</v>
      </c>
      <c r="H2190" s="95">
        <f t="shared" si="462"/>
        <v>0</v>
      </c>
      <c r="I2190" s="94">
        <f>'F4.2'!X177</f>
        <v>2.74</v>
      </c>
      <c r="J2190" s="94">
        <f>'F4.2'!AR177</f>
        <v>2.74</v>
      </c>
      <c r="K2190" s="95"/>
      <c r="L2190" s="95"/>
      <c r="M2190" s="128">
        <f t="shared" si="463"/>
        <v>2.74</v>
      </c>
      <c r="N2190" s="95">
        <f t="shared" si="464"/>
        <v>0</v>
      </c>
      <c r="O2190" s="158">
        <f t="shared" si="459"/>
        <v>2.74</v>
      </c>
      <c r="P2190" s="159">
        <f t="shared" si="460"/>
        <v>0</v>
      </c>
    </row>
    <row r="2191" spans="1:16" ht="15.75" hidden="1" outlineLevel="1" x14ac:dyDescent="0.25">
      <c r="A2191" s="29" t="str">
        <f t="shared" ref="A2191:E2191" si="506">A1521</f>
        <v>31.10</v>
      </c>
      <c r="B2191" s="65" t="str">
        <f t="shared" si="506"/>
        <v>TOWERS, EARTHING /POLES, CONDUITING, DIGGING</v>
      </c>
      <c r="C2191" s="29" t="str">
        <f t="shared" si="506"/>
        <v>MERC/CAPEX/2018-19/066</v>
      </c>
      <c r="D2191" s="68">
        <f t="shared" si="506"/>
        <v>43529</v>
      </c>
      <c r="E2191" s="28">
        <f t="shared" si="506"/>
        <v>7.63</v>
      </c>
      <c r="F2191" s="95">
        <f t="shared" si="457"/>
        <v>0</v>
      </c>
      <c r="G2191" s="95">
        <f t="shared" si="458"/>
        <v>0</v>
      </c>
      <c r="H2191" s="95">
        <f t="shared" si="462"/>
        <v>0</v>
      </c>
      <c r="I2191" s="94">
        <f>'F4.2'!X178</f>
        <v>7.63</v>
      </c>
      <c r="J2191" s="94">
        <f>'F4.2'!AR178</f>
        <v>7.63</v>
      </c>
      <c r="K2191" s="95"/>
      <c r="L2191" s="95"/>
      <c r="M2191" s="128">
        <f t="shared" si="463"/>
        <v>7.63</v>
      </c>
      <c r="N2191" s="95">
        <f t="shared" si="464"/>
        <v>0</v>
      </c>
      <c r="O2191" s="158">
        <f t="shared" si="459"/>
        <v>7.63</v>
      </c>
      <c r="P2191" s="159">
        <f t="shared" si="460"/>
        <v>0</v>
      </c>
    </row>
    <row r="2192" spans="1:16" ht="47.25" hidden="1" outlineLevel="1" x14ac:dyDescent="0.25">
      <c r="A2192" s="29">
        <f t="shared" ref="A2192:E2192" si="507">A1522</f>
        <v>31.11</v>
      </c>
      <c r="B2192" s="65" t="str">
        <f t="shared" si="507"/>
        <v>RDBMS, SERVER, WORKSTATIONS, IN CON. ROOM WITH FURINITURE DOCUMENTATION, CAMERA &amp; ANALYTICS LICENSES</v>
      </c>
      <c r="C2192" s="29" t="str">
        <f t="shared" si="507"/>
        <v>MERC/CAPEX/2018-19/066</v>
      </c>
      <c r="D2192" s="68">
        <f t="shared" si="507"/>
        <v>43529</v>
      </c>
      <c r="E2192" s="28">
        <f t="shared" si="507"/>
        <v>18.670000000000002</v>
      </c>
      <c r="F2192" s="95">
        <f t="shared" si="457"/>
        <v>0</v>
      </c>
      <c r="G2192" s="95">
        <f t="shared" si="458"/>
        <v>0</v>
      </c>
      <c r="H2192" s="95">
        <f t="shared" si="462"/>
        <v>0</v>
      </c>
      <c r="I2192" s="94">
        <f>'F4.2'!X179</f>
        <v>18.670000000000002</v>
      </c>
      <c r="J2192" s="94">
        <f>'F4.2'!AR179</f>
        <v>18.670000000000002</v>
      </c>
      <c r="K2192" s="95"/>
      <c r="L2192" s="95"/>
      <c r="M2192" s="128">
        <f t="shared" si="463"/>
        <v>18.670000000000002</v>
      </c>
      <c r="N2192" s="95">
        <f t="shared" si="464"/>
        <v>0</v>
      </c>
      <c r="O2192" s="158">
        <f t="shared" si="459"/>
        <v>18.670000000000002</v>
      </c>
      <c r="P2192" s="159">
        <f t="shared" si="460"/>
        <v>0</v>
      </c>
    </row>
    <row r="2193" spans="1:16" ht="15.75" hidden="1" outlineLevel="1" x14ac:dyDescent="0.25">
      <c r="A2193" s="29">
        <f t="shared" ref="A2193:E2193" si="508">A1523</f>
        <v>31.12</v>
      </c>
      <c r="B2193" s="65" t="str">
        <f t="shared" si="508"/>
        <v>ADDITIONAL CIVIL WORK</v>
      </c>
      <c r="C2193" s="29" t="str">
        <f t="shared" si="508"/>
        <v>MERC/CAPEX/2018-19/066</v>
      </c>
      <c r="D2193" s="68">
        <f t="shared" si="508"/>
        <v>43529</v>
      </c>
      <c r="E2193" s="28">
        <f t="shared" si="508"/>
        <v>3.93</v>
      </c>
      <c r="F2193" s="95">
        <f t="shared" si="457"/>
        <v>0</v>
      </c>
      <c r="G2193" s="95">
        <f t="shared" si="458"/>
        <v>0</v>
      </c>
      <c r="H2193" s="95">
        <f t="shared" si="462"/>
        <v>0</v>
      </c>
      <c r="I2193" s="94">
        <f>'F4.2'!X180</f>
        <v>3.93</v>
      </c>
      <c r="J2193" s="94">
        <f>'F4.2'!AR180</f>
        <v>3.93</v>
      </c>
      <c r="K2193" s="95"/>
      <c r="L2193" s="95"/>
      <c r="M2193" s="128">
        <f t="shared" si="463"/>
        <v>3.93</v>
      </c>
      <c r="N2193" s="95">
        <f t="shared" si="464"/>
        <v>0</v>
      </c>
      <c r="O2193" s="158">
        <f t="shared" si="459"/>
        <v>3.93</v>
      </c>
      <c r="P2193" s="159">
        <f t="shared" si="460"/>
        <v>0</v>
      </c>
    </row>
    <row r="2194" spans="1:16" ht="47.25" hidden="1" outlineLevel="1" x14ac:dyDescent="0.25">
      <c r="A2194" s="25">
        <f t="shared" ref="A2194:E2194" si="509">A1524</f>
        <v>32</v>
      </c>
      <c r="B2194" s="26" t="str">
        <f t="shared" si="509"/>
        <v>Provision of VFD panel along with bypasses arrangement for HT/LT conveyors &amp; automation of control room at Coal Handling Plant-B</v>
      </c>
      <c r="C2194" s="25" t="str">
        <f t="shared" si="509"/>
        <v>MERC/CAPEX/20182019/1240</v>
      </c>
      <c r="D2194" s="139">
        <f t="shared" si="509"/>
        <v>43363</v>
      </c>
      <c r="E2194" s="27">
        <f t="shared" si="509"/>
        <v>38.629999999999995</v>
      </c>
      <c r="F2194" s="94">
        <f t="shared" si="457"/>
        <v>0</v>
      </c>
      <c r="G2194" s="94">
        <f t="shared" si="458"/>
        <v>0</v>
      </c>
      <c r="H2194" s="94">
        <f t="shared" si="462"/>
        <v>0</v>
      </c>
      <c r="I2194" s="94">
        <f>'F4.2'!X181</f>
        <v>0</v>
      </c>
      <c r="J2194" s="94">
        <f>'F4.2'!AR181</f>
        <v>0</v>
      </c>
      <c r="K2194" s="94"/>
      <c r="L2194" s="94"/>
      <c r="M2194" s="94">
        <f t="shared" si="463"/>
        <v>0</v>
      </c>
      <c r="N2194" s="94">
        <f t="shared" si="464"/>
        <v>0</v>
      </c>
      <c r="O2194" s="158">
        <f t="shared" si="459"/>
        <v>0</v>
      </c>
      <c r="P2194" s="159">
        <f t="shared" si="460"/>
        <v>0</v>
      </c>
    </row>
    <row r="2195" spans="1:16" ht="47.25" hidden="1" outlineLevel="1" x14ac:dyDescent="0.25">
      <c r="A2195" s="29">
        <f t="shared" ref="A2195:E2195" si="510">A1525</f>
        <v>32.1</v>
      </c>
      <c r="B2195" s="65" t="str">
        <f t="shared" si="510"/>
        <v>Procurement, Installation and commissioning of MV/LT VFD panel along with bypass arrangement for HT/LT Conveyors of CHP-B</v>
      </c>
      <c r="C2195" s="29" t="str">
        <f t="shared" si="510"/>
        <v>MERC/CAPEX/20182019/1240</v>
      </c>
      <c r="D2195" s="68">
        <f t="shared" si="510"/>
        <v>43363</v>
      </c>
      <c r="E2195" s="28">
        <f t="shared" si="510"/>
        <v>32.56</v>
      </c>
      <c r="F2195" s="95">
        <f t="shared" si="457"/>
        <v>32.56</v>
      </c>
      <c r="G2195" s="95">
        <f t="shared" si="458"/>
        <v>32.56</v>
      </c>
      <c r="H2195" s="95">
        <f t="shared" si="462"/>
        <v>0</v>
      </c>
      <c r="I2195" s="94">
        <f>'F4.2'!X182</f>
        <v>0</v>
      </c>
      <c r="J2195" s="94">
        <f>'F4.2'!AR182</f>
        <v>0</v>
      </c>
      <c r="K2195" s="95"/>
      <c r="L2195" s="95"/>
      <c r="M2195" s="128">
        <f t="shared" si="463"/>
        <v>0</v>
      </c>
      <c r="N2195" s="95">
        <f t="shared" si="464"/>
        <v>0</v>
      </c>
      <c r="O2195" s="158">
        <f t="shared" si="459"/>
        <v>0</v>
      </c>
      <c r="P2195" s="159">
        <f t="shared" si="460"/>
        <v>0</v>
      </c>
    </row>
    <row r="2196" spans="1:16" ht="15.75" hidden="1" outlineLevel="1" x14ac:dyDescent="0.25">
      <c r="A2196" s="29">
        <f t="shared" ref="A2196:E2196" si="511">A1526</f>
        <v>32.200000000000003</v>
      </c>
      <c r="B2196" s="65" t="str">
        <f t="shared" si="511"/>
        <v>Automation of Control Room of CHP-B Using PLC System</v>
      </c>
      <c r="C2196" s="29" t="str">
        <f t="shared" si="511"/>
        <v>MERC/CAPEX/20182019/1240</v>
      </c>
      <c r="D2196" s="68">
        <f t="shared" si="511"/>
        <v>43363</v>
      </c>
      <c r="E2196" s="28">
        <f t="shared" si="511"/>
        <v>4.91</v>
      </c>
      <c r="F2196" s="95">
        <f t="shared" si="457"/>
        <v>0</v>
      </c>
      <c r="G2196" s="95">
        <f t="shared" si="458"/>
        <v>0</v>
      </c>
      <c r="H2196" s="95">
        <f t="shared" si="462"/>
        <v>0</v>
      </c>
      <c r="I2196" s="94">
        <f>'F4.2'!X183</f>
        <v>0</v>
      </c>
      <c r="J2196" s="94">
        <f>'F4.2'!AR183</f>
        <v>0</v>
      </c>
      <c r="K2196" s="95"/>
      <c r="L2196" s="95"/>
      <c r="M2196" s="128">
        <f t="shared" si="463"/>
        <v>0</v>
      </c>
      <c r="N2196" s="95">
        <f t="shared" si="464"/>
        <v>0</v>
      </c>
      <c r="O2196" s="158">
        <f t="shared" si="459"/>
        <v>0</v>
      </c>
      <c r="P2196" s="159">
        <f t="shared" si="460"/>
        <v>0</v>
      </c>
    </row>
    <row r="2197" spans="1:16" ht="15.75" hidden="1" outlineLevel="1" x14ac:dyDescent="0.25">
      <c r="A2197" s="99">
        <f t="shared" ref="A2197:E2197" si="512">A1527</f>
        <v>0</v>
      </c>
      <c r="B2197" s="100" t="str">
        <f t="shared" si="512"/>
        <v>IDC</v>
      </c>
      <c r="C2197" s="99" t="str">
        <f t="shared" si="512"/>
        <v>MERC/CAPEX/20182019/1240</v>
      </c>
      <c r="D2197" s="103">
        <f t="shared" si="512"/>
        <v>43363</v>
      </c>
      <c r="E2197" s="28">
        <f t="shared" si="512"/>
        <v>1.1599999999999999</v>
      </c>
      <c r="F2197" s="95">
        <f t="shared" si="457"/>
        <v>0</v>
      </c>
      <c r="G2197" s="95">
        <f t="shared" si="458"/>
        <v>0</v>
      </c>
      <c r="H2197" s="95">
        <f t="shared" si="462"/>
        <v>0</v>
      </c>
      <c r="I2197" s="94">
        <f>'F4.2'!X184</f>
        <v>0</v>
      </c>
      <c r="J2197" s="94">
        <f>'F4.2'!AR184</f>
        <v>0</v>
      </c>
      <c r="K2197" s="95"/>
      <c r="L2197" s="95"/>
      <c r="M2197" s="128">
        <f t="shared" si="463"/>
        <v>0</v>
      </c>
      <c r="N2197" s="95">
        <f t="shared" si="464"/>
        <v>0</v>
      </c>
      <c r="O2197" s="158">
        <f t="shared" si="459"/>
        <v>0</v>
      </c>
      <c r="P2197" s="159">
        <f t="shared" si="460"/>
        <v>0</v>
      </c>
    </row>
    <row r="2198" spans="1:16" ht="31.5" hidden="1" outlineLevel="1" x14ac:dyDescent="0.25">
      <c r="A2198" s="25">
        <f t="shared" ref="A2198:E2198" si="513">A1528</f>
        <v>33</v>
      </c>
      <c r="B2198" s="26" t="str">
        <f t="shared" si="513"/>
        <v>Complete Track Renewal (CTR)/Renovation of existing Broad Gauge Railway Siding of 500MW Yard in CSTPS</v>
      </c>
      <c r="C2198" s="25" t="str">
        <f t="shared" si="513"/>
        <v>MERC/CAPEX/2019-2020/362</v>
      </c>
      <c r="D2198" s="139">
        <f t="shared" si="513"/>
        <v>43657</v>
      </c>
      <c r="E2198" s="27">
        <f t="shared" si="513"/>
        <v>15.22025</v>
      </c>
      <c r="F2198" s="94">
        <f t="shared" si="457"/>
        <v>0</v>
      </c>
      <c r="G2198" s="94">
        <f t="shared" si="458"/>
        <v>0</v>
      </c>
      <c r="H2198" s="94">
        <f t="shared" si="462"/>
        <v>0</v>
      </c>
      <c r="I2198" s="94">
        <f>'F4.2'!X185</f>
        <v>0</v>
      </c>
      <c r="J2198" s="94">
        <f>'F4.2'!AR185</f>
        <v>0</v>
      </c>
      <c r="K2198" s="94"/>
      <c r="L2198" s="94"/>
      <c r="M2198" s="94">
        <f t="shared" si="463"/>
        <v>0</v>
      </c>
      <c r="N2198" s="94">
        <f t="shared" si="464"/>
        <v>0</v>
      </c>
      <c r="O2198" s="158">
        <f t="shared" si="459"/>
        <v>0</v>
      </c>
      <c r="P2198" s="159">
        <f t="shared" si="460"/>
        <v>0</v>
      </c>
    </row>
    <row r="2199" spans="1:16" ht="31.5" hidden="1" outlineLevel="1" x14ac:dyDescent="0.25">
      <c r="A2199" s="29">
        <f t="shared" ref="A2199:E2199" si="514">A1529</f>
        <v>33.1</v>
      </c>
      <c r="B2199" s="65" t="str">
        <f t="shared" si="514"/>
        <v>Complete Track Renewal (CTR)/Renovation of existing Broad Gauge Railway Siding of 500MW Yard in CSTPS</v>
      </c>
      <c r="C2199" s="29" t="str">
        <f t="shared" si="514"/>
        <v>MERC/CAPEX/2019-2020/362</v>
      </c>
      <c r="D2199" s="68">
        <f t="shared" si="514"/>
        <v>43657</v>
      </c>
      <c r="E2199" s="28">
        <f t="shared" si="514"/>
        <v>14.20025</v>
      </c>
      <c r="F2199" s="95">
        <f t="shared" si="457"/>
        <v>16.899999999999999</v>
      </c>
      <c r="G2199" s="95">
        <f t="shared" si="458"/>
        <v>16.899999999999999</v>
      </c>
      <c r="H2199" s="95">
        <f t="shared" si="462"/>
        <v>0</v>
      </c>
      <c r="I2199" s="94">
        <f>'F4.2'!X186</f>
        <v>0</v>
      </c>
      <c r="J2199" s="94">
        <f>'F4.2'!AR186</f>
        <v>0</v>
      </c>
      <c r="K2199" s="95"/>
      <c r="L2199" s="95"/>
      <c r="M2199" s="128">
        <f t="shared" si="463"/>
        <v>0</v>
      </c>
      <c r="N2199" s="95">
        <f t="shared" si="464"/>
        <v>0</v>
      </c>
      <c r="O2199" s="158">
        <f t="shared" si="459"/>
        <v>0</v>
      </c>
      <c r="P2199" s="159">
        <f t="shared" si="460"/>
        <v>0</v>
      </c>
    </row>
    <row r="2200" spans="1:16" ht="15.75" hidden="1" outlineLevel="1" x14ac:dyDescent="0.25">
      <c r="A2200" s="99">
        <f t="shared" ref="A2200:E2200" si="515">A1530</f>
        <v>0</v>
      </c>
      <c r="B2200" s="100" t="str">
        <f t="shared" si="515"/>
        <v>IDC</v>
      </c>
      <c r="C2200" s="99" t="str">
        <f t="shared" si="515"/>
        <v>MERC/CAPEX/2019-2020/362</v>
      </c>
      <c r="D2200" s="103">
        <f t="shared" si="515"/>
        <v>43657</v>
      </c>
      <c r="E2200" s="28">
        <f t="shared" si="515"/>
        <v>1.02</v>
      </c>
      <c r="F2200" s="95">
        <f t="shared" si="457"/>
        <v>0</v>
      </c>
      <c r="G2200" s="95">
        <f t="shared" si="458"/>
        <v>0</v>
      </c>
      <c r="H2200" s="95">
        <f t="shared" si="462"/>
        <v>0</v>
      </c>
      <c r="I2200" s="94">
        <f>'F4.2'!X187</f>
        <v>0</v>
      </c>
      <c r="J2200" s="94">
        <f>'F4.2'!AR187</f>
        <v>0</v>
      </c>
      <c r="K2200" s="95"/>
      <c r="L2200" s="95"/>
      <c r="M2200" s="128">
        <f t="shared" si="463"/>
        <v>0</v>
      </c>
      <c r="N2200" s="95">
        <f t="shared" si="464"/>
        <v>0</v>
      </c>
      <c r="O2200" s="158">
        <f t="shared" si="459"/>
        <v>0</v>
      </c>
      <c r="P2200" s="159">
        <f t="shared" si="460"/>
        <v>0</v>
      </c>
    </row>
    <row r="2201" spans="1:16" ht="31.5" hidden="1" outlineLevel="1" x14ac:dyDescent="0.25">
      <c r="A2201" s="25">
        <f t="shared" ref="A2201:E2201" si="516">A1531</f>
        <v>34</v>
      </c>
      <c r="B2201" s="26" t="str">
        <f t="shared" si="516"/>
        <v>Procurement of Spare Generator Rotor along with one set of Bearings for Unit # 5, 6 &amp; 7 CSTPS, Chandrapur</v>
      </c>
      <c r="C2201" s="25" t="str">
        <f t="shared" si="516"/>
        <v>MERC/CAPEX/2019-2020/129</v>
      </c>
      <c r="D2201" s="139">
        <f t="shared" si="516"/>
        <v>43588</v>
      </c>
      <c r="E2201" s="27">
        <f t="shared" si="516"/>
        <v>41.469115199999997</v>
      </c>
      <c r="F2201" s="94">
        <f t="shared" si="457"/>
        <v>0</v>
      </c>
      <c r="G2201" s="94">
        <f t="shared" si="458"/>
        <v>0</v>
      </c>
      <c r="H2201" s="94">
        <f t="shared" si="462"/>
        <v>0</v>
      </c>
      <c r="I2201" s="94">
        <f>'F4.2'!X188</f>
        <v>0</v>
      </c>
      <c r="J2201" s="94">
        <f>'F4.2'!AR188</f>
        <v>0</v>
      </c>
      <c r="K2201" s="94"/>
      <c r="L2201" s="94"/>
      <c r="M2201" s="94">
        <f t="shared" si="463"/>
        <v>0</v>
      </c>
      <c r="N2201" s="94">
        <f t="shared" si="464"/>
        <v>0</v>
      </c>
      <c r="O2201" s="158">
        <f t="shared" si="459"/>
        <v>0</v>
      </c>
      <c r="P2201" s="159">
        <f t="shared" si="460"/>
        <v>0</v>
      </c>
    </row>
    <row r="2202" spans="1:16" ht="47.25" hidden="1" outlineLevel="1" x14ac:dyDescent="0.25">
      <c r="A2202" s="29">
        <f t="shared" ref="A2202:E2202" si="517">A1532</f>
        <v>34.1</v>
      </c>
      <c r="B2202" s="65" t="str">
        <f t="shared" si="517"/>
        <v xml:space="preserve">Generator Rotor suitable for THDF 115/59
One Set of Bearings (Comprising of 2 nos. of bearings)
</v>
      </c>
      <c r="C2202" s="29" t="str">
        <f t="shared" si="517"/>
        <v>MERC/CAPEX/2019-2020/129</v>
      </c>
      <c r="D2202" s="68">
        <f t="shared" si="517"/>
        <v>43588</v>
      </c>
      <c r="E2202" s="28">
        <f t="shared" si="517"/>
        <v>40.359115199999998</v>
      </c>
      <c r="F2202" s="95">
        <f t="shared" si="457"/>
        <v>42.189589900000001</v>
      </c>
      <c r="G2202" s="95">
        <f t="shared" si="458"/>
        <v>42.189589900000001</v>
      </c>
      <c r="H2202" s="95">
        <f t="shared" si="462"/>
        <v>0</v>
      </c>
      <c r="I2202" s="94">
        <f>'F4.2'!X189</f>
        <v>0</v>
      </c>
      <c r="J2202" s="94">
        <f>'F4.2'!AR189</f>
        <v>0</v>
      </c>
      <c r="K2202" s="95"/>
      <c r="L2202" s="95"/>
      <c r="M2202" s="128">
        <f t="shared" si="463"/>
        <v>0</v>
      </c>
      <c r="N2202" s="95">
        <f t="shared" si="464"/>
        <v>0</v>
      </c>
      <c r="O2202" s="158">
        <f t="shared" si="459"/>
        <v>0</v>
      </c>
      <c r="P2202" s="159">
        <f t="shared" si="460"/>
        <v>0</v>
      </c>
    </row>
    <row r="2203" spans="1:16" ht="15.75" hidden="1" outlineLevel="1" x14ac:dyDescent="0.25">
      <c r="A2203" s="99">
        <f t="shared" ref="A2203:E2203" si="518">A1533</f>
        <v>0</v>
      </c>
      <c r="B2203" s="100" t="str">
        <f t="shared" si="518"/>
        <v>IDC</v>
      </c>
      <c r="C2203" s="99" t="str">
        <f t="shared" si="518"/>
        <v>MERC/CAPEX/2019-2020/129</v>
      </c>
      <c r="D2203" s="103">
        <f t="shared" si="518"/>
        <v>43588</v>
      </c>
      <c r="E2203" s="28">
        <f t="shared" si="518"/>
        <v>1.1100000000000001</v>
      </c>
      <c r="F2203" s="95">
        <f t="shared" si="457"/>
        <v>0</v>
      </c>
      <c r="G2203" s="95">
        <f t="shared" si="458"/>
        <v>0</v>
      </c>
      <c r="H2203" s="95">
        <f t="shared" si="462"/>
        <v>0</v>
      </c>
      <c r="I2203" s="94">
        <f>'F4.2'!X190</f>
        <v>0</v>
      </c>
      <c r="J2203" s="94">
        <f>'F4.2'!AR190</f>
        <v>0</v>
      </c>
      <c r="K2203" s="95"/>
      <c r="L2203" s="95"/>
      <c r="M2203" s="128">
        <f t="shared" si="463"/>
        <v>0</v>
      </c>
      <c r="N2203" s="95">
        <f t="shared" si="464"/>
        <v>0</v>
      </c>
      <c r="O2203" s="158">
        <f t="shared" si="459"/>
        <v>0</v>
      </c>
      <c r="P2203" s="159">
        <f t="shared" si="460"/>
        <v>0</v>
      </c>
    </row>
    <row r="2204" spans="1:16" ht="31.5" hidden="1" outlineLevel="1" x14ac:dyDescent="0.25">
      <c r="A2204" s="106">
        <f t="shared" ref="A2204:E2204" si="519">A1534</f>
        <v>35</v>
      </c>
      <c r="B2204" s="107" t="str">
        <f t="shared" si="519"/>
        <v>Procurement of 2 NOS. OF 3100 HP, WDG-3A Locomotives for CSTPS, Chandrapur</v>
      </c>
      <c r="C2204" s="25" t="str">
        <f t="shared" si="519"/>
        <v>MERC/CAPEX/2019-2020/1214</v>
      </c>
      <c r="D2204" s="139">
        <f t="shared" si="519"/>
        <v>43822</v>
      </c>
      <c r="E2204" s="27">
        <f t="shared" si="519"/>
        <v>22.05</v>
      </c>
      <c r="F2204" s="94">
        <f t="shared" si="457"/>
        <v>0</v>
      </c>
      <c r="G2204" s="94">
        <f t="shared" si="458"/>
        <v>0</v>
      </c>
      <c r="H2204" s="94">
        <f t="shared" si="462"/>
        <v>0</v>
      </c>
      <c r="I2204" s="94">
        <f>'F4.2'!X191</f>
        <v>0</v>
      </c>
      <c r="J2204" s="94">
        <f>'F4.2'!AR191</f>
        <v>0</v>
      </c>
      <c r="K2204" s="94"/>
      <c r="L2204" s="94"/>
      <c r="M2204" s="94">
        <f t="shared" si="463"/>
        <v>0</v>
      </c>
      <c r="N2204" s="94">
        <f t="shared" si="464"/>
        <v>0</v>
      </c>
      <c r="O2204" s="158">
        <f t="shared" si="459"/>
        <v>0</v>
      </c>
      <c r="P2204" s="159">
        <f t="shared" si="460"/>
        <v>0</v>
      </c>
    </row>
    <row r="2205" spans="1:16" ht="31.5" hidden="1" outlineLevel="1" x14ac:dyDescent="0.25">
      <c r="A2205" s="99">
        <f t="shared" ref="A2205:E2205" si="520">A1535</f>
        <v>35.1</v>
      </c>
      <c r="B2205" s="100" t="str">
        <f t="shared" si="520"/>
        <v>Procurement of 2 NOS. OF 3100 HP, WDG-3A Locomotives for CSTPS, Chandrapur</v>
      </c>
      <c r="C2205" s="29" t="str">
        <f t="shared" si="520"/>
        <v>MERC/CAPEX/2019-2020/1214</v>
      </c>
      <c r="D2205" s="68">
        <f t="shared" si="520"/>
        <v>43822</v>
      </c>
      <c r="E2205" s="27">
        <f t="shared" si="520"/>
        <v>21.66</v>
      </c>
      <c r="F2205" s="94">
        <f t="shared" si="457"/>
        <v>22.854784800000001</v>
      </c>
      <c r="G2205" s="94">
        <f t="shared" si="458"/>
        <v>22.854784800000001</v>
      </c>
      <c r="H2205" s="94">
        <f>F2205-G2205</f>
        <v>0</v>
      </c>
      <c r="I2205" s="94">
        <f>'F4.2'!X192</f>
        <v>0</v>
      </c>
      <c r="J2205" s="94">
        <f>'F4.2'!AR192</f>
        <v>0</v>
      </c>
      <c r="K2205" s="94"/>
      <c r="L2205" s="94"/>
      <c r="M2205" s="94">
        <f>SUM(J2205:L2205)</f>
        <v>0</v>
      </c>
      <c r="N2205" s="94">
        <f>H2205+I2205-M2205</f>
        <v>0</v>
      </c>
      <c r="O2205" s="158">
        <f t="shared" si="459"/>
        <v>0</v>
      </c>
      <c r="P2205" s="159">
        <f t="shared" si="460"/>
        <v>0</v>
      </c>
    </row>
    <row r="2206" spans="1:16" ht="15.75" hidden="1" outlineLevel="1" x14ac:dyDescent="0.25">
      <c r="A2206" s="99">
        <f t="shared" ref="A2206:E2206" si="521">A1536</f>
        <v>0</v>
      </c>
      <c r="B2206" s="100" t="str">
        <f t="shared" si="521"/>
        <v>IDC</v>
      </c>
      <c r="C2206" s="99" t="str">
        <f t="shared" si="521"/>
        <v>MERC/CAPEX/2019-2020/1214</v>
      </c>
      <c r="D2206" s="103">
        <f t="shared" si="521"/>
        <v>43822</v>
      </c>
      <c r="E2206" s="28">
        <f t="shared" si="521"/>
        <v>0.39</v>
      </c>
      <c r="F2206" s="95">
        <f t="shared" si="457"/>
        <v>0</v>
      </c>
      <c r="G2206" s="95">
        <f t="shared" si="458"/>
        <v>0</v>
      </c>
      <c r="H2206" s="95">
        <f t="shared" ref="H2206:H2269" si="522">F2206-G2206</f>
        <v>0</v>
      </c>
      <c r="I2206" s="94">
        <f>'F4.2'!X193</f>
        <v>0</v>
      </c>
      <c r="J2206" s="94">
        <f>'F4.2'!AR193</f>
        <v>0</v>
      </c>
      <c r="K2206" s="95"/>
      <c r="L2206" s="95"/>
      <c r="M2206" s="128">
        <f t="shared" ref="M2206:M2262" si="523">SUM(J2206:L2206)</f>
        <v>0</v>
      </c>
      <c r="N2206" s="95">
        <f t="shared" ref="N2206:N2269" si="524">H2206+I2206-M2206</f>
        <v>0</v>
      </c>
      <c r="O2206" s="158">
        <f t="shared" si="459"/>
        <v>0</v>
      </c>
      <c r="P2206" s="159">
        <f t="shared" si="460"/>
        <v>0</v>
      </c>
    </row>
    <row r="2207" spans="1:16" ht="47.25" hidden="1" outlineLevel="1" x14ac:dyDescent="0.25">
      <c r="A2207" s="25">
        <f t="shared" ref="A2207:E2207" si="525">A1537</f>
        <v>36</v>
      </c>
      <c r="B2207" s="26" t="str">
        <f t="shared" si="525"/>
        <v>Replacement of 220 V Station Battery Sets &amp; UPS Battery Sets of Unit# 5 &amp; 6 and 24 V G1 G2 Battery sets of Unit# 5, 6 &amp; 7 for 500MW Stage-III CSTPS.</v>
      </c>
      <c r="C2207" s="25" t="str">
        <f t="shared" si="525"/>
        <v>MERC/CAPEX/2020-2021/WFH/SBR/32</v>
      </c>
      <c r="D2207" s="139">
        <f t="shared" si="525"/>
        <v>44104</v>
      </c>
      <c r="E2207" s="27">
        <f t="shared" si="525"/>
        <v>18.559999999999999</v>
      </c>
      <c r="F2207" s="94">
        <f t="shared" si="457"/>
        <v>0</v>
      </c>
      <c r="G2207" s="94">
        <f t="shared" si="458"/>
        <v>0</v>
      </c>
      <c r="H2207" s="94">
        <f t="shared" si="522"/>
        <v>0</v>
      </c>
      <c r="I2207" s="94">
        <f>'F4.2'!X194</f>
        <v>0</v>
      </c>
      <c r="J2207" s="94">
        <f>'F4.2'!AR194</f>
        <v>0</v>
      </c>
      <c r="K2207" s="94"/>
      <c r="L2207" s="94"/>
      <c r="M2207" s="94">
        <f t="shared" si="523"/>
        <v>0</v>
      </c>
      <c r="N2207" s="94">
        <f t="shared" si="524"/>
        <v>0</v>
      </c>
      <c r="O2207" s="158">
        <f t="shared" si="459"/>
        <v>0</v>
      </c>
      <c r="P2207" s="159">
        <f t="shared" si="460"/>
        <v>0</v>
      </c>
    </row>
    <row r="2208" spans="1:16" ht="47.25" hidden="1" outlineLevel="1" x14ac:dyDescent="0.25">
      <c r="A2208" s="29">
        <f t="shared" ref="A2208:E2208" si="526">A1538</f>
        <v>36.1</v>
      </c>
      <c r="B2208" s="65" t="str">
        <f t="shared" si="526"/>
        <v>Replacement of 220 V Station Battery Sets &amp; UPS Battery Sets of Unit# 5 &amp; 6 and 24 V G1 G2 Battery sets of Unit# 5, 6 &amp; 7 for 500MW Stage-III, CSTPS.</v>
      </c>
      <c r="C2208" s="29" t="str">
        <f t="shared" si="526"/>
        <v>MERC/CAPEX/2020-2021/WFH/SBR/32</v>
      </c>
      <c r="D2208" s="68">
        <f t="shared" si="526"/>
        <v>44104</v>
      </c>
      <c r="E2208" s="28">
        <f t="shared" si="526"/>
        <v>18.32</v>
      </c>
      <c r="F2208" s="95">
        <f t="shared" si="457"/>
        <v>18.32</v>
      </c>
      <c r="G2208" s="95">
        <f t="shared" si="458"/>
        <v>17.32</v>
      </c>
      <c r="H2208" s="95">
        <f t="shared" si="522"/>
        <v>1</v>
      </c>
      <c r="I2208" s="94">
        <f>'F4.2'!X195</f>
        <v>0</v>
      </c>
      <c r="J2208" s="94">
        <f>'F4.2'!AR195</f>
        <v>1</v>
      </c>
      <c r="K2208" s="95"/>
      <c r="L2208" s="95"/>
      <c r="M2208" s="128">
        <f t="shared" si="523"/>
        <v>1</v>
      </c>
      <c r="N2208" s="95">
        <f t="shared" si="524"/>
        <v>0</v>
      </c>
      <c r="O2208" s="158">
        <f t="shared" si="459"/>
        <v>1</v>
      </c>
      <c r="P2208" s="159">
        <f t="shared" si="460"/>
        <v>0</v>
      </c>
    </row>
    <row r="2209" spans="1:16" ht="31.5" hidden="1" outlineLevel="1" x14ac:dyDescent="0.25">
      <c r="A2209" s="99">
        <f t="shared" ref="A2209:E2209" si="527">A1539</f>
        <v>0</v>
      </c>
      <c r="B2209" s="100" t="str">
        <f t="shared" si="527"/>
        <v>IDC</v>
      </c>
      <c r="C2209" s="99" t="str">
        <f t="shared" si="527"/>
        <v>MERC/CAPEX/2020-2021/WFH/SBR/32</v>
      </c>
      <c r="D2209" s="103">
        <f t="shared" si="527"/>
        <v>44104</v>
      </c>
      <c r="E2209" s="28">
        <f t="shared" si="527"/>
        <v>0.24</v>
      </c>
      <c r="F2209" s="95">
        <f t="shared" si="457"/>
        <v>0</v>
      </c>
      <c r="G2209" s="95">
        <f t="shared" si="458"/>
        <v>0</v>
      </c>
      <c r="H2209" s="95">
        <f t="shared" si="522"/>
        <v>0</v>
      </c>
      <c r="I2209" s="94">
        <f>'F4.2'!X196</f>
        <v>0</v>
      </c>
      <c r="J2209" s="94">
        <f>'F4.2'!AR196</f>
        <v>0</v>
      </c>
      <c r="K2209" s="95"/>
      <c r="L2209" s="95"/>
      <c r="M2209" s="128">
        <f t="shared" si="523"/>
        <v>0</v>
      </c>
      <c r="N2209" s="95">
        <f t="shared" si="524"/>
        <v>0</v>
      </c>
      <c r="O2209" s="158">
        <f t="shared" si="459"/>
        <v>0</v>
      </c>
      <c r="P2209" s="159">
        <f t="shared" si="460"/>
        <v>0</v>
      </c>
    </row>
    <row r="2210" spans="1:16" ht="47.25" hidden="1" outlineLevel="1" x14ac:dyDescent="0.25">
      <c r="A2210" s="25">
        <f t="shared" ref="A2210:E2210" si="528">A1540</f>
        <v>37</v>
      </c>
      <c r="B2210" s="26" t="str">
        <f t="shared" si="528"/>
        <v>Flue Gas Desulphurization (FGD) System for 500 MW UnitS (Total 8 Nos) of MSPGCL
(Chandrapur Unit # 5-7)</v>
      </c>
      <c r="C2210" s="25" t="str">
        <f t="shared" si="528"/>
        <v>MERC/CAPEX/2020-2021/WFH/SBR/43</v>
      </c>
      <c r="D2210" s="139">
        <f t="shared" si="528"/>
        <v>44179</v>
      </c>
      <c r="E2210" s="27">
        <f t="shared" si="528"/>
        <v>656.25</v>
      </c>
      <c r="F2210" s="94">
        <f t="shared" si="457"/>
        <v>0</v>
      </c>
      <c r="G2210" s="94">
        <f t="shared" si="458"/>
        <v>0</v>
      </c>
      <c r="H2210" s="94">
        <f t="shared" si="522"/>
        <v>0</v>
      </c>
      <c r="I2210" s="94">
        <f>'F4.2'!X197</f>
        <v>0</v>
      </c>
      <c r="J2210" s="94">
        <f>'F4.2'!AR197</f>
        <v>0</v>
      </c>
      <c r="K2210" s="94"/>
      <c r="L2210" s="94"/>
      <c r="M2210" s="94">
        <f t="shared" si="523"/>
        <v>0</v>
      </c>
      <c r="N2210" s="94">
        <f t="shared" si="524"/>
        <v>0</v>
      </c>
      <c r="O2210" s="158">
        <f t="shared" si="459"/>
        <v>0</v>
      </c>
      <c r="P2210" s="159">
        <f t="shared" si="460"/>
        <v>0</v>
      </c>
    </row>
    <row r="2211" spans="1:16" ht="47.25" hidden="1" outlineLevel="1" x14ac:dyDescent="0.25">
      <c r="A2211" s="29">
        <f t="shared" ref="A2211:E2211" si="529">A1541</f>
        <v>37.1</v>
      </c>
      <c r="B2211" s="65" t="str">
        <f t="shared" si="529"/>
        <v>Flue Gas Desulphurization (FGD) System for 500 MW UnitS (Total 8 Nos) of MSPGCL
(Chandrapur Unit # 5-7)</v>
      </c>
      <c r="C2211" s="29" t="str">
        <f t="shared" si="529"/>
        <v>MERC/CAPEX/2020-2021/WFH/SBR/43</v>
      </c>
      <c r="D2211" s="68">
        <f t="shared" si="529"/>
        <v>44179</v>
      </c>
      <c r="E2211" s="28">
        <f t="shared" si="529"/>
        <v>602.58000000000004</v>
      </c>
      <c r="F2211" s="95">
        <f t="shared" si="457"/>
        <v>179.49</v>
      </c>
      <c r="G2211" s="95">
        <f t="shared" si="458"/>
        <v>179.49</v>
      </c>
      <c r="H2211" s="95">
        <f t="shared" si="522"/>
        <v>0</v>
      </c>
      <c r="I2211" s="94">
        <f>'F4.2'!X198</f>
        <v>658.11</v>
      </c>
      <c r="J2211" s="94">
        <f>'F4.2'!AR198</f>
        <v>658.11</v>
      </c>
      <c r="K2211" s="95"/>
      <c r="L2211" s="95"/>
      <c r="M2211" s="128">
        <f t="shared" si="523"/>
        <v>658.11</v>
      </c>
      <c r="N2211" s="95">
        <f t="shared" si="524"/>
        <v>0</v>
      </c>
      <c r="O2211" s="158">
        <f t="shared" si="459"/>
        <v>423.09000000000003</v>
      </c>
      <c r="P2211" s="159">
        <f t="shared" si="460"/>
        <v>235.01999999999998</v>
      </c>
    </row>
    <row r="2212" spans="1:16" ht="31.5" hidden="1" outlineLevel="1" x14ac:dyDescent="0.25">
      <c r="A2212" s="29">
        <f t="shared" ref="A2212:E2212" si="530">A1542</f>
        <v>0</v>
      </c>
      <c r="B2212" s="65" t="str">
        <f t="shared" si="530"/>
        <v>IDC</v>
      </c>
      <c r="C2212" s="29" t="str">
        <f t="shared" si="530"/>
        <v>MERC/CAPEX/2020-2021/WFH/SBR/43</v>
      </c>
      <c r="D2212" s="68">
        <f t="shared" si="530"/>
        <v>44179</v>
      </c>
      <c r="E2212" s="28">
        <f t="shared" si="530"/>
        <v>53.67</v>
      </c>
      <c r="F2212" s="95">
        <f t="shared" ref="F2212:F2275" si="531">F1542+I1542</f>
        <v>0</v>
      </c>
      <c r="G2212" s="95">
        <f t="shared" ref="G2212:G2275" si="532">G1542+M1542</f>
        <v>0</v>
      </c>
      <c r="H2212" s="95">
        <f t="shared" si="522"/>
        <v>0</v>
      </c>
      <c r="I2212" s="94">
        <f>'F4.2'!X199</f>
        <v>0</v>
      </c>
      <c r="J2212" s="94">
        <f>'F4.2'!AR199</f>
        <v>0</v>
      </c>
      <c r="K2212" s="95"/>
      <c r="L2212" s="95"/>
      <c r="M2212" s="128">
        <f t="shared" si="523"/>
        <v>0</v>
      </c>
      <c r="N2212" s="95">
        <f t="shared" si="524"/>
        <v>0</v>
      </c>
      <c r="O2212" s="158">
        <f t="shared" ref="O2212:O2262" si="533">MAX(0,IF(M2212=0,0,IF(G2212+M2212&lt;E2212,M2212,E2212-G2212)))</f>
        <v>0</v>
      </c>
      <c r="P2212" s="159">
        <f t="shared" ref="P2212:P2262" si="534">M2212-O2212</f>
        <v>0</v>
      </c>
    </row>
    <row r="2213" spans="1:16" ht="31.5" hidden="1" outlineLevel="1" x14ac:dyDescent="0.25">
      <c r="A2213" s="25">
        <f t="shared" ref="A2213:E2213" si="535">A1543</f>
        <v>38</v>
      </c>
      <c r="B2213" s="26" t="str">
        <f t="shared" si="535"/>
        <v>Replacement of ECO and LTSH coils to Unit-4 Chandrapur (Parli DPR)</v>
      </c>
      <c r="C2213" s="25" t="str">
        <f t="shared" si="535"/>
        <v xml:space="preserve">MERC/TECH1/CAPEX/20142015/01526 </v>
      </c>
      <c r="D2213" s="188">
        <f t="shared" si="535"/>
        <v>42033</v>
      </c>
      <c r="E2213" s="27">
        <f t="shared" si="535"/>
        <v>10</v>
      </c>
      <c r="F2213" s="94">
        <f t="shared" si="531"/>
        <v>0</v>
      </c>
      <c r="G2213" s="94">
        <f t="shared" si="532"/>
        <v>0</v>
      </c>
      <c r="H2213" s="94">
        <f t="shared" si="522"/>
        <v>0</v>
      </c>
      <c r="I2213" s="94">
        <f>'F4.2'!X200</f>
        <v>0</v>
      </c>
      <c r="J2213" s="94">
        <f>'F4.2'!AR200</f>
        <v>0</v>
      </c>
      <c r="K2213" s="94"/>
      <c r="L2213" s="94"/>
      <c r="M2213" s="94">
        <f t="shared" si="523"/>
        <v>0</v>
      </c>
      <c r="N2213" s="94">
        <f t="shared" si="524"/>
        <v>0</v>
      </c>
      <c r="O2213" s="158">
        <f t="shared" si="533"/>
        <v>0</v>
      </c>
      <c r="P2213" s="159">
        <f t="shared" si="534"/>
        <v>0</v>
      </c>
    </row>
    <row r="2214" spans="1:16" ht="31.5" hidden="1" outlineLevel="1" x14ac:dyDescent="0.25">
      <c r="A2214" s="29">
        <f t="shared" ref="A2214:E2214" si="536">A1544</f>
        <v>0</v>
      </c>
      <c r="B2214" s="169" t="str">
        <f t="shared" si="536"/>
        <v>Replacement of ECO and LTSH coils to Unit-4 Chandrapur</v>
      </c>
      <c r="C2214" s="168" t="str">
        <f t="shared" si="536"/>
        <v xml:space="preserve">MERC/TECH1/CAPEX/20142015/01526 </v>
      </c>
      <c r="D2214" s="170">
        <f t="shared" si="536"/>
        <v>42033</v>
      </c>
      <c r="E2214" s="28">
        <f t="shared" si="536"/>
        <v>9.4</v>
      </c>
      <c r="F2214" s="95">
        <f t="shared" si="531"/>
        <v>9.3998608000000008</v>
      </c>
      <c r="G2214" s="95">
        <f t="shared" si="532"/>
        <v>9.3998608000000008</v>
      </c>
      <c r="H2214" s="95">
        <f t="shared" si="522"/>
        <v>0</v>
      </c>
      <c r="I2214" s="94">
        <f>'F4.2'!X201</f>
        <v>0</v>
      </c>
      <c r="J2214" s="94">
        <f>'F4.2'!AR201</f>
        <v>0</v>
      </c>
      <c r="K2214" s="95"/>
      <c r="L2214" s="95"/>
      <c r="M2214" s="128">
        <f t="shared" si="523"/>
        <v>0</v>
      </c>
      <c r="N2214" s="95">
        <f t="shared" si="524"/>
        <v>0</v>
      </c>
      <c r="O2214" s="158">
        <f t="shared" si="533"/>
        <v>0</v>
      </c>
      <c r="P2214" s="159">
        <f t="shared" si="534"/>
        <v>0</v>
      </c>
    </row>
    <row r="2215" spans="1:16" ht="31.5" hidden="1" outlineLevel="1" x14ac:dyDescent="0.25">
      <c r="A2215" s="29">
        <f t="shared" ref="A2215:E2215" si="537">A1545</f>
        <v>0</v>
      </c>
      <c r="B2215" s="169" t="str">
        <f t="shared" si="537"/>
        <v>IDC</v>
      </c>
      <c r="C2215" s="168" t="str">
        <f t="shared" si="537"/>
        <v xml:space="preserve">MERC/TECH1/CAPEX/20142015/01526 </v>
      </c>
      <c r="D2215" s="170">
        <f t="shared" si="537"/>
        <v>42033</v>
      </c>
      <c r="E2215" s="28">
        <f t="shared" si="537"/>
        <v>0.6</v>
      </c>
      <c r="F2215" s="95">
        <f t="shared" si="531"/>
        <v>0</v>
      </c>
      <c r="G2215" s="95">
        <f t="shared" si="532"/>
        <v>0</v>
      </c>
      <c r="H2215" s="95">
        <f t="shared" si="522"/>
        <v>0</v>
      </c>
      <c r="I2215" s="94">
        <f>'F4.2'!X202</f>
        <v>0</v>
      </c>
      <c r="J2215" s="94">
        <f>'F4.2'!AR202</f>
        <v>0</v>
      </c>
      <c r="K2215" s="95"/>
      <c r="L2215" s="95"/>
      <c r="M2215" s="128">
        <f t="shared" si="523"/>
        <v>0</v>
      </c>
      <c r="N2215" s="95">
        <f t="shared" si="524"/>
        <v>0</v>
      </c>
      <c r="O2215" s="158">
        <f t="shared" si="533"/>
        <v>0</v>
      </c>
      <c r="P2215" s="159">
        <f t="shared" si="534"/>
        <v>0</v>
      </c>
    </row>
    <row r="2216" spans="1:16" ht="31.5" hidden="1" outlineLevel="1" x14ac:dyDescent="0.25">
      <c r="A2216" s="25">
        <f t="shared" ref="A2216:E2216" si="538">A1546</f>
        <v>39</v>
      </c>
      <c r="B2216" s="26" t="str">
        <f t="shared" si="538"/>
        <v>Supply of complete gear box assembly for XRP-1043 coal mill at U-5 &amp;  U-6 for FY 2019-20 &amp; FY 20-21 at CSTPS, Chandrapur</v>
      </c>
      <c r="C2216" s="25" t="str">
        <f t="shared" si="538"/>
        <v>MERC/CAPEX/2020-2021/WFH/SBR/05</v>
      </c>
      <c r="D2216" s="139">
        <f t="shared" si="538"/>
        <v>44335</v>
      </c>
      <c r="E2216" s="27">
        <f t="shared" si="538"/>
        <v>21.53</v>
      </c>
      <c r="F2216" s="94">
        <f t="shared" si="531"/>
        <v>0</v>
      </c>
      <c r="G2216" s="94">
        <f t="shared" si="532"/>
        <v>0</v>
      </c>
      <c r="H2216" s="94">
        <f t="shared" si="522"/>
        <v>0</v>
      </c>
      <c r="I2216" s="94">
        <f>'F4.2'!X203</f>
        <v>0</v>
      </c>
      <c r="J2216" s="94">
        <f>'F4.2'!AR203</f>
        <v>0</v>
      </c>
      <c r="K2216" s="94"/>
      <c r="L2216" s="94"/>
      <c r="M2216" s="94">
        <f t="shared" si="523"/>
        <v>0</v>
      </c>
      <c r="N2216" s="94">
        <f t="shared" si="524"/>
        <v>0</v>
      </c>
      <c r="O2216" s="158">
        <f t="shared" si="533"/>
        <v>0</v>
      </c>
      <c r="P2216" s="159">
        <f t="shared" si="534"/>
        <v>0</v>
      </c>
    </row>
    <row r="2217" spans="1:16" ht="78.75" hidden="1" outlineLevel="1" x14ac:dyDescent="0.25">
      <c r="A2217" s="29">
        <f t="shared" ref="A2217:E2217" si="539">A1547</f>
        <v>39.1</v>
      </c>
      <c r="B2217" s="65" t="str">
        <f t="shared" si="539"/>
        <v>Supply of complete gear box assembly for XRP-1043coal mill unit
5&amp;6and complete lub oil system of XRP-1043Coal Mill in Unit-5&amp;6.
(Qty. 02 nos. one for each unit)</v>
      </c>
      <c r="C2217" s="29" t="str">
        <f t="shared" si="539"/>
        <v>MERC/CAPEX/2020-2021/WFH/SBR/05</v>
      </c>
      <c r="D2217" s="68">
        <f t="shared" si="539"/>
        <v>44335</v>
      </c>
      <c r="E2217" s="28">
        <f t="shared" si="539"/>
        <v>21.02</v>
      </c>
      <c r="F2217" s="95">
        <f t="shared" si="531"/>
        <v>9.9520900000000001</v>
      </c>
      <c r="G2217" s="95">
        <f t="shared" si="532"/>
        <v>9.9520900000000001</v>
      </c>
      <c r="H2217" s="95">
        <f t="shared" si="522"/>
        <v>0</v>
      </c>
      <c r="I2217" s="94">
        <f>'F4.2'!X204</f>
        <v>0</v>
      </c>
      <c r="J2217" s="94">
        <f>'F4.2'!AR204</f>
        <v>0</v>
      </c>
      <c r="K2217" s="95"/>
      <c r="L2217" s="95"/>
      <c r="M2217" s="128">
        <f t="shared" si="523"/>
        <v>0</v>
      </c>
      <c r="N2217" s="95">
        <f t="shared" si="524"/>
        <v>0</v>
      </c>
      <c r="O2217" s="158">
        <f t="shared" si="533"/>
        <v>0</v>
      </c>
      <c r="P2217" s="159">
        <f t="shared" si="534"/>
        <v>0</v>
      </c>
    </row>
    <row r="2218" spans="1:16" ht="31.5" hidden="1" outlineLevel="1" x14ac:dyDescent="0.25">
      <c r="A2218" s="29">
        <f t="shared" ref="A2218:E2218" si="540">A1548</f>
        <v>0</v>
      </c>
      <c r="B2218" s="65" t="str">
        <f t="shared" si="540"/>
        <v>IDC</v>
      </c>
      <c r="C2218" s="29" t="str">
        <f t="shared" si="540"/>
        <v>MERC/CAPEX/2020-2021/WFH/SBR/05</v>
      </c>
      <c r="D2218" s="68">
        <f t="shared" si="540"/>
        <v>44335</v>
      </c>
      <c r="E2218" s="28">
        <f t="shared" si="540"/>
        <v>0.51</v>
      </c>
      <c r="F2218" s="95">
        <f t="shared" si="531"/>
        <v>0</v>
      </c>
      <c r="G2218" s="95">
        <f t="shared" si="532"/>
        <v>0</v>
      </c>
      <c r="H2218" s="95">
        <f t="shared" si="522"/>
        <v>0</v>
      </c>
      <c r="I2218" s="94">
        <f>'F4.2'!X205</f>
        <v>0</v>
      </c>
      <c r="J2218" s="94">
        <f>'F4.2'!AR205</f>
        <v>0</v>
      </c>
      <c r="K2218" s="95"/>
      <c r="L2218" s="95"/>
      <c r="M2218" s="128">
        <f t="shared" si="523"/>
        <v>0</v>
      </c>
      <c r="N2218" s="95">
        <f t="shared" si="524"/>
        <v>0</v>
      </c>
      <c r="O2218" s="158">
        <f t="shared" si="533"/>
        <v>0</v>
      </c>
      <c r="P2218" s="159">
        <f t="shared" si="534"/>
        <v>0</v>
      </c>
    </row>
    <row r="2219" spans="1:16" ht="31.5" hidden="1" outlineLevel="1" x14ac:dyDescent="0.25">
      <c r="A2219" s="106" t="str">
        <f t="shared" ref="A2219:E2219" si="541">A1549</f>
        <v>HO
DPR 1</v>
      </c>
      <c r="B2219" s="107" t="str">
        <f t="shared" si="541"/>
        <v>AFGC/DFGC SYSTEM 210MW</v>
      </c>
      <c r="C2219" s="106" t="str">
        <f t="shared" si="541"/>
        <v>MERC/CAP/DPR/10/07/1149</v>
      </c>
      <c r="D2219" s="147">
        <f t="shared" si="541"/>
        <v>39232</v>
      </c>
      <c r="E2219" s="27">
        <f t="shared" si="541"/>
        <v>9.6</v>
      </c>
      <c r="F2219" s="94">
        <f t="shared" si="531"/>
        <v>0</v>
      </c>
      <c r="G2219" s="94">
        <f t="shared" si="532"/>
        <v>0</v>
      </c>
      <c r="H2219" s="94">
        <f t="shared" si="522"/>
        <v>0</v>
      </c>
      <c r="I2219" s="94">
        <f>'F4.2'!X206</f>
        <v>0</v>
      </c>
      <c r="J2219" s="94">
        <f>'F4.2'!AR206</f>
        <v>0</v>
      </c>
      <c r="K2219" s="94"/>
      <c r="L2219" s="94"/>
      <c r="M2219" s="94">
        <f t="shared" si="523"/>
        <v>0</v>
      </c>
      <c r="N2219" s="94">
        <f t="shared" si="524"/>
        <v>0</v>
      </c>
      <c r="O2219" s="158">
        <f t="shared" si="533"/>
        <v>0</v>
      </c>
      <c r="P2219" s="159">
        <f t="shared" si="534"/>
        <v>0</v>
      </c>
    </row>
    <row r="2220" spans="1:16" ht="31.5" hidden="1" outlineLevel="1" x14ac:dyDescent="0.25">
      <c r="A2220" s="99" t="str">
        <f t="shared" ref="A2220:E2220" si="542">A1550</f>
        <v>HO
DPR 1.1</v>
      </c>
      <c r="B2220" s="100" t="str">
        <f t="shared" si="542"/>
        <v>CSTPS U-1,2&amp;4</v>
      </c>
      <c r="C2220" s="99" t="str">
        <f t="shared" si="542"/>
        <v>MERC/CAP/DPR/10/07/1149</v>
      </c>
      <c r="D2220" s="103">
        <f t="shared" si="542"/>
        <v>39232</v>
      </c>
      <c r="E2220" s="28">
        <f t="shared" si="542"/>
        <v>9.6</v>
      </c>
      <c r="F2220" s="95">
        <f t="shared" si="531"/>
        <v>4.9831317769999997</v>
      </c>
      <c r="G2220" s="95">
        <f t="shared" si="532"/>
        <v>4.9831317769999997</v>
      </c>
      <c r="H2220" s="95">
        <f t="shared" si="522"/>
        <v>0</v>
      </c>
      <c r="I2220" s="94">
        <f>'F4.2'!X207</f>
        <v>0</v>
      </c>
      <c r="J2220" s="94">
        <f>'F4.2'!AR207</f>
        <v>0</v>
      </c>
      <c r="K2220" s="95"/>
      <c r="L2220" s="95"/>
      <c r="M2220" s="128">
        <f t="shared" si="523"/>
        <v>0</v>
      </c>
      <c r="N2220" s="95">
        <f t="shared" si="524"/>
        <v>0</v>
      </c>
      <c r="O2220" s="158">
        <f t="shared" si="533"/>
        <v>0</v>
      </c>
      <c r="P2220" s="159">
        <f t="shared" si="534"/>
        <v>0</v>
      </c>
    </row>
    <row r="2221" spans="1:16" ht="31.5" hidden="1" outlineLevel="1" x14ac:dyDescent="0.25">
      <c r="A2221" s="106" t="str">
        <f t="shared" ref="A2221:E2221" si="543">A1551</f>
        <v>HO
DPR 4</v>
      </c>
      <c r="B2221" s="107" t="str">
        <f t="shared" si="543"/>
        <v>Construction of coal platform for Chandrapur TPS, Khaperkheda TPS &amp; Parli TPS</v>
      </c>
      <c r="C2221" s="106" t="str">
        <f t="shared" si="543"/>
        <v>MERC/TECH 1/CAPEX/20132014/00827</v>
      </c>
      <c r="D2221" s="147">
        <f t="shared" si="543"/>
        <v>41464</v>
      </c>
      <c r="E2221" s="27">
        <f t="shared" si="543"/>
        <v>10.36</v>
      </c>
      <c r="F2221" s="94">
        <f t="shared" si="531"/>
        <v>0</v>
      </c>
      <c r="G2221" s="94">
        <f t="shared" si="532"/>
        <v>0</v>
      </c>
      <c r="H2221" s="94">
        <f t="shared" si="522"/>
        <v>0</v>
      </c>
      <c r="I2221" s="94">
        <f>'F4.2'!X208</f>
        <v>0</v>
      </c>
      <c r="J2221" s="94">
        <f>'F4.2'!AR208</f>
        <v>0</v>
      </c>
      <c r="K2221" s="94"/>
      <c r="L2221" s="94"/>
      <c r="M2221" s="94">
        <f t="shared" si="523"/>
        <v>0</v>
      </c>
      <c r="N2221" s="94">
        <f t="shared" si="524"/>
        <v>0</v>
      </c>
      <c r="O2221" s="158">
        <f t="shared" si="533"/>
        <v>0</v>
      </c>
      <c r="P2221" s="159">
        <f t="shared" si="534"/>
        <v>0</v>
      </c>
    </row>
    <row r="2222" spans="1:16" ht="31.5" hidden="1" outlineLevel="1" x14ac:dyDescent="0.25">
      <c r="A2222" s="99" t="str">
        <f t="shared" ref="A2222:E2222" si="544">A1552</f>
        <v>HO
DPR 4.1</v>
      </c>
      <c r="B2222" s="100" t="str">
        <f t="shared" si="544"/>
        <v>Chandrapur TPS</v>
      </c>
      <c r="C2222" s="99" t="str">
        <f t="shared" si="544"/>
        <v>MERC/TECH 1/CAPEX/20132014/00827</v>
      </c>
      <c r="D2222" s="103">
        <f t="shared" si="544"/>
        <v>41464</v>
      </c>
      <c r="E2222" s="28">
        <f t="shared" si="544"/>
        <v>10.36</v>
      </c>
      <c r="F2222" s="95">
        <f t="shared" si="531"/>
        <v>0</v>
      </c>
      <c r="G2222" s="95">
        <f t="shared" si="532"/>
        <v>0</v>
      </c>
      <c r="H2222" s="95">
        <f t="shared" si="522"/>
        <v>0</v>
      </c>
      <c r="I2222" s="94">
        <f>'F4.2'!X209</f>
        <v>0</v>
      </c>
      <c r="J2222" s="94">
        <f>'F4.2'!AR209</f>
        <v>0</v>
      </c>
      <c r="K2222" s="95"/>
      <c r="L2222" s="95"/>
      <c r="M2222" s="128">
        <f t="shared" si="523"/>
        <v>0</v>
      </c>
      <c r="N2222" s="95">
        <f t="shared" si="524"/>
        <v>0</v>
      </c>
      <c r="O2222" s="158">
        <f t="shared" si="533"/>
        <v>0</v>
      </c>
      <c r="P2222" s="159">
        <f t="shared" si="534"/>
        <v>0</v>
      </c>
    </row>
    <row r="2223" spans="1:16" ht="31.5" hidden="1" outlineLevel="1" x14ac:dyDescent="0.25">
      <c r="A2223" s="99">
        <f t="shared" ref="A2223:E2223" si="545">A1553</f>
        <v>0</v>
      </c>
      <c r="B2223" s="100" t="str">
        <f t="shared" si="545"/>
        <v>IDC</v>
      </c>
      <c r="C2223" s="99" t="str">
        <f t="shared" si="545"/>
        <v>MERC/TECH 1/CAPEX/20132014/00827</v>
      </c>
      <c r="D2223" s="103">
        <f t="shared" si="545"/>
        <v>41464</v>
      </c>
      <c r="E2223" s="28">
        <f t="shared" si="545"/>
        <v>0</v>
      </c>
      <c r="F2223" s="95">
        <f t="shared" si="531"/>
        <v>0</v>
      </c>
      <c r="G2223" s="95">
        <f t="shared" si="532"/>
        <v>0</v>
      </c>
      <c r="H2223" s="95">
        <f t="shared" si="522"/>
        <v>0</v>
      </c>
      <c r="I2223" s="94">
        <f>'F4.2'!X210</f>
        <v>0</v>
      </c>
      <c r="J2223" s="94">
        <f>'F4.2'!AR210</f>
        <v>0</v>
      </c>
      <c r="K2223" s="95"/>
      <c r="L2223" s="95"/>
      <c r="M2223" s="128">
        <f t="shared" si="523"/>
        <v>0</v>
      </c>
      <c r="N2223" s="95">
        <f t="shared" si="524"/>
        <v>0</v>
      </c>
      <c r="O2223" s="158">
        <f t="shared" si="533"/>
        <v>0</v>
      </c>
      <c r="P2223" s="159">
        <f t="shared" si="534"/>
        <v>0</v>
      </c>
    </row>
    <row r="2224" spans="1:16" ht="47.25" hidden="1" outlineLevel="1" x14ac:dyDescent="0.25">
      <c r="A2224" s="106" t="str">
        <f t="shared" ref="A2224:E2224" si="546">A1554</f>
        <v>HO
DPR 5</v>
      </c>
      <c r="B2224" s="107" t="str">
        <f t="shared" si="546"/>
        <v>Procurement of energy efficient HT motors at Bhusawal TPS, Koradi TPS, Chandrapur TPS, khaperkheda TPS, Parli TPS &amp; Paras TPS as insurance spares</v>
      </c>
      <c r="C2224" s="106" t="str">
        <f t="shared" si="546"/>
        <v>MERC/TECH 1/CAPEX/20142015/01218</v>
      </c>
      <c r="D2224" s="147">
        <f t="shared" si="546"/>
        <v>41968</v>
      </c>
      <c r="E2224" s="27">
        <f t="shared" si="546"/>
        <v>16.956</v>
      </c>
      <c r="F2224" s="94">
        <f t="shared" si="531"/>
        <v>0</v>
      </c>
      <c r="G2224" s="94">
        <f t="shared" si="532"/>
        <v>0</v>
      </c>
      <c r="H2224" s="94">
        <f t="shared" si="522"/>
        <v>0</v>
      </c>
      <c r="I2224" s="94">
        <f>'F4.2'!X211</f>
        <v>0</v>
      </c>
      <c r="J2224" s="94">
        <f>'F4.2'!AR211</f>
        <v>0</v>
      </c>
      <c r="K2224" s="94"/>
      <c r="L2224" s="94"/>
      <c r="M2224" s="94">
        <f t="shared" si="523"/>
        <v>0</v>
      </c>
      <c r="N2224" s="94">
        <f t="shared" si="524"/>
        <v>0</v>
      </c>
      <c r="O2224" s="158">
        <f t="shared" si="533"/>
        <v>0</v>
      </c>
      <c r="P2224" s="159">
        <f t="shared" si="534"/>
        <v>0</v>
      </c>
    </row>
    <row r="2225" spans="1:16" ht="47.25" hidden="1" outlineLevel="1" x14ac:dyDescent="0.25">
      <c r="A2225" s="99" t="str">
        <f t="shared" ref="A2225:E2225" si="547">A1555</f>
        <v>HO
DPR 5.3a</v>
      </c>
      <c r="B2225" s="100" t="str">
        <f t="shared" si="547"/>
        <v>CSTPS (U-3/4, 210 MW, 7Nos)</v>
      </c>
      <c r="C2225" s="99" t="str">
        <f t="shared" si="547"/>
        <v>MERC/TECH 1/CAPEX/20142015/01218</v>
      </c>
      <c r="D2225" s="103">
        <f t="shared" si="547"/>
        <v>41968</v>
      </c>
      <c r="E2225" s="28">
        <f t="shared" si="547"/>
        <v>5.7060000000000004</v>
      </c>
      <c r="F2225" s="95">
        <f t="shared" si="531"/>
        <v>0.90661499000000001</v>
      </c>
      <c r="G2225" s="95">
        <f t="shared" si="532"/>
        <v>0.90661499000000001</v>
      </c>
      <c r="H2225" s="95">
        <f t="shared" si="522"/>
        <v>0</v>
      </c>
      <c r="I2225" s="94">
        <f>'F4.2'!X212</f>
        <v>0</v>
      </c>
      <c r="J2225" s="94">
        <f>'F4.2'!AR212</f>
        <v>0</v>
      </c>
      <c r="K2225" s="95"/>
      <c r="L2225" s="95"/>
      <c r="M2225" s="128">
        <f t="shared" si="523"/>
        <v>0</v>
      </c>
      <c r="N2225" s="95">
        <f t="shared" si="524"/>
        <v>0</v>
      </c>
      <c r="O2225" s="158">
        <f t="shared" si="533"/>
        <v>0</v>
      </c>
      <c r="P2225" s="159">
        <f t="shared" si="534"/>
        <v>0</v>
      </c>
    </row>
    <row r="2226" spans="1:16" ht="47.25" hidden="1" outlineLevel="1" x14ac:dyDescent="0.25">
      <c r="A2226" s="99" t="str">
        <f t="shared" ref="A2226:E2226" si="548">A1556</f>
        <v>HO
DPR 5.3b</v>
      </c>
      <c r="B2226" s="100" t="str">
        <f t="shared" si="548"/>
        <v>CSTPS (U-5/6/7, 500 MW, 11Nos)</v>
      </c>
      <c r="C2226" s="99" t="str">
        <f t="shared" si="548"/>
        <v>MERC/TECH 1/CAPEX/20142015/01218</v>
      </c>
      <c r="D2226" s="103">
        <f t="shared" si="548"/>
        <v>41968</v>
      </c>
      <c r="E2226" s="28">
        <f t="shared" si="548"/>
        <v>11.25</v>
      </c>
      <c r="F2226" s="95">
        <f t="shared" si="531"/>
        <v>5.7542039999999997</v>
      </c>
      <c r="G2226" s="95">
        <f t="shared" si="532"/>
        <v>5.7542039999999997</v>
      </c>
      <c r="H2226" s="95">
        <f t="shared" si="522"/>
        <v>0</v>
      </c>
      <c r="I2226" s="94">
        <f>'F4.2'!X213</f>
        <v>0</v>
      </c>
      <c r="J2226" s="94">
        <f>'F4.2'!AR213</f>
        <v>0</v>
      </c>
      <c r="K2226" s="95"/>
      <c r="L2226" s="95"/>
      <c r="M2226" s="128">
        <f t="shared" si="523"/>
        <v>0</v>
      </c>
      <c r="N2226" s="95">
        <f t="shared" si="524"/>
        <v>0</v>
      </c>
      <c r="O2226" s="158">
        <f t="shared" si="533"/>
        <v>0</v>
      </c>
      <c r="P2226" s="159">
        <f t="shared" si="534"/>
        <v>0</v>
      </c>
    </row>
    <row r="2227" spans="1:16" ht="47.25" hidden="1" outlineLevel="1" x14ac:dyDescent="0.25">
      <c r="A2227" s="106" t="str">
        <f t="shared" ref="A2227:E2227" si="549">A1557</f>
        <v>HO
DPR 6</v>
      </c>
      <c r="B2227" s="107" t="str">
        <f t="shared" si="549"/>
        <v>Supply, Installation, Commissioning and Operation &amp; Maintenance Services of Continuous Ambient Air Quality Monitoring Stations (CAAQMS) at various TPS</v>
      </c>
      <c r="C2227" s="106" t="str">
        <f t="shared" si="549"/>
        <v>MERC/CAPEX/20162017/00423</v>
      </c>
      <c r="D2227" s="147">
        <f t="shared" si="549"/>
        <v>42585</v>
      </c>
      <c r="E2227" s="27">
        <f t="shared" si="549"/>
        <v>1.3257526714285714</v>
      </c>
      <c r="F2227" s="94">
        <f t="shared" si="531"/>
        <v>0</v>
      </c>
      <c r="G2227" s="94">
        <f t="shared" si="532"/>
        <v>0</v>
      </c>
      <c r="H2227" s="94">
        <f t="shared" si="522"/>
        <v>0</v>
      </c>
      <c r="I2227" s="94">
        <f>'F4.2'!X214</f>
        <v>0</v>
      </c>
      <c r="J2227" s="94">
        <f>'F4.2'!AR214</f>
        <v>0</v>
      </c>
      <c r="K2227" s="94"/>
      <c r="L2227" s="94"/>
      <c r="M2227" s="94">
        <f t="shared" si="523"/>
        <v>0</v>
      </c>
      <c r="N2227" s="94">
        <f t="shared" si="524"/>
        <v>0</v>
      </c>
      <c r="O2227" s="158">
        <f t="shared" si="533"/>
        <v>0</v>
      </c>
      <c r="P2227" s="159">
        <f t="shared" si="534"/>
        <v>0</v>
      </c>
    </row>
    <row r="2228" spans="1:16" ht="31.5" hidden="1" outlineLevel="1" x14ac:dyDescent="0.25">
      <c r="A2228" s="99" t="str">
        <f t="shared" ref="A2228:E2228" si="550">A1558</f>
        <v>HO
DPR 6.1</v>
      </c>
      <c r="B2228" s="100" t="str">
        <f t="shared" si="550"/>
        <v>CSTPS (U-1 to 7) ( 1 Nos.)</v>
      </c>
      <c r="C2228" s="99" t="str">
        <f t="shared" si="550"/>
        <v>MERC/CAPEX/20162017/00423</v>
      </c>
      <c r="D2228" s="103">
        <f t="shared" si="550"/>
        <v>42585</v>
      </c>
      <c r="E2228" s="28">
        <f t="shared" si="550"/>
        <v>1.3257526714285714</v>
      </c>
      <c r="F2228" s="95">
        <f t="shared" si="531"/>
        <v>0</v>
      </c>
      <c r="G2228" s="95">
        <f t="shared" si="532"/>
        <v>0</v>
      </c>
      <c r="H2228" s="95">
        <f t="shared" si="522"/>
        <v>0</v>
      </c>
      <c r="I2228" s="94">
        <f>'F4.2'!X215</f>
        <v>0</v>
      </c>
      <c r="J2228" s="94">
        <f>'F4.2'!AR215</f>
        <v>0</v>
      </c>
      <c r="K2228" s="95"/>
      <c r="L2228" s="95"/>
      <c r="M2228" s="128">
        <f t="shared" si="523"/>
        <v>0</v>
      </c>
      <c r="N2228" s="95">
        <f t="shared" si="524"/>
        <v>0</v>
      </c>
      <c r="O2228" s="158">
        <f t="shared" si="533"/>
        <v>0</v>
      </c>
      <c r="P2228" s="159">
        <f t="shared" si="534"/>
        <v>0</v>
      </c>
    </row>
    <row r="2229" spans="1:16" ht="31.5" hidden="1" outlineLevel="1" x14ac:dyDescent="0.25">
      <c r="A2229" s="292" t="str">
        <f t="shared" ref="A2229:E2229" si="551">A1559</f>
        <v>HO
DPR 7</v>
      </c>
      <c r="B2229" s="119" t="str">
        <f t="shared" si="551"/>
        <v>Installation of Real Time Online Coal-Ash Analyzer at various TPS</v>
      </c>
      <c r="C2229" s="106" t="str">
        <f t="shared" si="551"/>
        <v>MERC/CAPEX/20162017/00774</v>
      </c>
      <c r="D2229" s="147">
        <f t="shared" si="551"/>
        <v>42643</v>
      </c>
      <c r="E2229" s="27">
        <f t="shared" si="551"/>
        <v>7.0965999999999996</v>
      </c>
      <c r="F2229" s="94">
        <f t="shared" si="531"/>
        <v>0</v>
      </c>
      <c r="G2229" s="94">
        <f t="shared" si="532"/>
        <v>0</v>
      </c>
      <c r="H2229" s="94">
        <f t="shared" si="522"/>
        <v>0</v>
      </c>
      <c r="I2229" s="94">
        <f>'F4.2'!X216</f>
        <v>0</v>
      </c>
      <c r="J2229" s="94">
        <f>'F4.2'!AR216</f>
        <v>0</v>
      </c>
      <c r="K2229" s="94"/>
      <c r="L2229" s="94"/>
      <c r="M2229" s="94">
        <f t="shared" si="523"/>
        <v>0</v>
      </c>
      <c r="N2229" s="94">
        <f t="shared" si="524"/>
        <v>0</v>
      </c>
      <c r="O2229" s="158">
        <f t="shared" si="533"/>
        <v>0</v>
      </c>
      <c r="P2229" s="159">
        <f t="shared" si="534"/>
        <v>0</v>
      </c>
    </row>
    <row r="2230" spans="1:16" ht="31.5" hidden="1" outlineLevel="1" x14ac:dyDescent="0.25">
      <c r="A2230" s="266" t="str">
        <f t="shared" ref="A2230:E2230" si="552">A1560</f>
        <v>HO
DPR 7.1</v>
      </c>
      <c r="B2230" s="65" t="str">
        <f t="shared" si="552"/>
        <v>Chandrapur STPS</v>
      </c>
      <c r="C2230" s="99" t="str">
        <f t="shared" si="552"/>
        <v>MERC/CAPEX/20162017/00774</v>
      </c>
      <c r="D2230" s="103">
        <f t="shared" si="552"/>
        <v>42643</v>
      </c>
      <c r="E2230" s="28">
        <f t="shared" si="552"/>
        <v>7.0965999999999996</v>
      </c>
      <c r="F2230" s="95">
        <f t="shared" si="531"/>
        <v>0</v>
      </c>
      <c r="G2230" s="95">
        <f t="shared" si="532"/>
        <v>0</v>
      </c>
      <c r="H2230" s="95">
        <f t="shared" si="522"/>
        <v>0</v>
      </c>
      <c r="I2230" s="94">
        <f>'F4.2'!X217</f>
        <v>7.0965999999999996</v>
      </c>
      <c r="J2230" s="94">
        <f>'F4.2'!AR217</f>
        <v>7.0965999999999996</v>
      </c>
      <c r="K2230" s="95"/>
      <c r="L2230" s="95"/>
      <c r="M2230" s="128">
        <f t="shared" si="523"/>
        <v>7.0965999999999996</v>
      </c>
      <c r="N2230" s="95">
        <f t="shared" si="524"/>
        <v>0</v>
      </c>
      <c r="O2230" s="158">
        <f t="shared" si="533"/>
        <v>7.0965999999999996</v>
      </c>
      <c r="P2230" s="159">
        <f t="shared" si="534"/>
        <v>0</v>
      </c>
    </row>
    <row r="2231" spans="1:16" ht="31.5" hidden="1" outlineLevel="1" x14ac:dyDescent="0.25">
      <c r="A2231" s="238" t="str">
        <f t="shared" ref="A2231:E2231" si="553">A1561</f>
        <v>HO
DPR 8</v>
      </c>
      <c r="B2231" s="239" t="str">
        <f t="shared" si="553"/>
        <v>Replacement of Fire Tenders at Various Power Stations of Mahagenco</v>
      </c>
      <c r="C2231" s="106" t="str">
        <f t="shared" si="553"/>
        <v>MERC/CAPEX/20172018/4653</v>
      </c>
      <c r="D2231" s="147">
        <f t="shared" si="553"/>
        <v>43052</v>
      </c>
      <c r="E2231" s="27">
        <f t="shared" si="553"/>
        <v>4.1500000000000004</v>
      </c>
      <c r="F2231" s="94">
        <f t="shared" si="531"/>
        <v>0</v>
      </c>
      <c r="G2231" s="94">
        <f t="shared" si="532"/>
        <v>0</v>
      </c>
      <c r="H2231" s="94">
        <f t="shared" si="522"/>
        <v>0</v>
      </c>
      <c r="I2231" s="94">
        <f>'F4.2'!X218</f>
        <v>0</v>
      </c>
      <c r="J2231" s="94">
        <f>'F4.2'!AR218</f>
        <v>0</v>
      </c>
      <c r="K2231" s="94"/>
      <c r="L2231" s="94"/>
      <c r="M2231" s="94">
        <f t="shared" si="523"/>
        <v>0</v>
      </c>
      <c r="N2231" s="94">
        <f t="shared" si="524"/>
        <v>0</v>
      </c>
      <c r="O2231" s="158">
        <f t="shared" si="533"/>
        <v>0</v>
      </c>
      <c r="P2231" s="159">
        <f t="shared" si="534"/>
        <v>0</v>
      </c>
    </row>
    <row r="2232" spans="1:16" ht="31.5" hidden="1" outlineLevel="1" x14ac:dyDescent="0.25">
      <c r="A2232" s="252" t="str">
        <f t="shared" ref="A2232:E2232" si="554">A1562</f>
        <v>HO
DPR 8.1</v>
      </c>
      <c r="B2232" s="253" t="str">
        <f t="shared" si="554"/>
        <v>Advance Multipurpose Fire Tender for CSTPS</v>
      </c>
      <c r="C2232" s="99" t="str">
        <f t="shared" si="554"/>
        <v>MERC/CAPEX/20172018/4653</v>
      </c>
      <c r="D2232" s="103">
        <f t="shared" si="554"/>
        <v>43052</v>
      </c>
      <c r="E2232" s="28">
        <f t="shared" si="554"/>
        <v>2.9</v>
      </c>
      <c r="F2232" s="95">
        <f t="shared" si="531"/>
        <v>0.26772339999999994</v>
      </c>
      <c r="G2232" s="95">
        <f t="shared" si="532"/>
        <v>0.2677234</v>
      </c>
      <c r="H2232" s="95">
        <f t="shared" si="522"/>
        <v>0</v>
      </c>
      <c r="I2232" s="94">
        <f>'F4.2'!X219</f>
        <v>0</v>
      </c>
      <c r="J2232" s="94">
        <f>'F4.2'!AR219</f>
        <v>0</v>
      </c>
      <c r="K2232" s="95"/>
      <c r="L2232" s="95"/>
      <c r="M2232" s="128">
        <f t="shared" si="523"/>
        <v>0</v>
      </c>
      <c r="N2232" s="95">
        <f t="shared" si="524"/>
        <v>0</v>
      </c>
      <c r="O2232" s="158">
        <f t="shared" si="533"/>
        <v>0</v>
      </c>
      <c r="P2232" s="159">
        <f t="shared" si="534"/>
        <v>0</v>
      </c>
    </row>
    <row r="2233" spans="1:16" ht="31.5" hidden="1" outlineLevel="1" x14ac:dyDescent="0.25">
      <c r="A2233" s="252" t="str">
        <f t="shared" ref="A2233:E2233" si="555">A1563</f>
        <v>HO
DPR 8.2</v>
      </c>
      <c r="B2233" s="253" t="str">
        <f t="shared" si="555"/>
        <v>Normal Multipurpose Fire Tender for CSTPS</v>
      </c>
      <c r="C2233" s="99" t="str">
        <f t="shared" si="555"/>
        <v>MERC/CAPEX/20172018/4653</v>
      </c>
      <c r="D2233" s="103">
        <f t="shared" si="555"/>
        <v>43052</v>
      </c>
      <c r="E2233" s="28">
        <f t="shared" si="555"/>
        <v>1.25</v>
      </c>
      <c r="F2233" s="95">
        <f t="shared" si="531"/>
        <v>2.1846524010000001</v>
      </c>
      <c r="G2233" s="95">
        <f t="shared" si="532"/>
        <v>2.1846524010000001</v>
      </c>
      <c r="H2233" s="95">
        <f t="shared" si="522"/>
        <v>0</v>
      </c>
      <c r="I2233" s="94">
        <f>'F4.2'!X220</f>
        <v>0</v>
      </c>
      <c r="J2233" s="94">
        <f>'F4.2'!AR220</f>
        <v>0</v>
      </c>
      <c r="K2233" s="95"/>
      <c r="L2233" s="95"/>
      <c r="M2233" s="128">
        <f t="shared" si="523"/>
        <v>0</v>
      </c>
      <c r="N2233" s="95">
        <f t="shared" si="524"/>
        <v>0</v>
      </c>
      <c r="O2233" s="158">
        <f t="shared" si="533"/>
        <v>0</v>
      </c>
      <c r="P2233" s="159">
        <f t="shared" si="534"/>
        <v>0</v>
      </c>
    </row>
    <row r="2234" spans="1:16" ht="15.75" hidden="1" outlineLevel="1" x14ac:dyDescent="0.25">
      <c r="A2234" s="252">
        <f t="shared" ref="A2234:E2234" si="556">A1564</f>
        <v>0</v>
      </c>
      <c r="B2234" s="253" t="str">
        <f t="shared" si="556"/>
        <v>IDC</v>
      </c>
      <c r="C2234" s="99" t="str">
        <f t="shared" si="556"/>
        <v>MERC/CAPEX/20172018/4653</v>
      </c>
      <c r="D2234" s="103">
        <f t="shared" si="556"/>
        <v>43052</v>
      </c>
      <c r="E2234" s="28">
        <f t="shared" si="556"/>
        <v>0</v>
      </c>
      <c r="F2234" s="95">
        <f t="shared" si="531"/>
        <v>0</v>
      </c>
      <c r="G2234" s="95">
        <f t="shared" si="532"/>
        <v>0</v>
      </c>
      <c r="H2234" s="95">
        <f t="shared" si="522"/>
        <v>0</v>
      </c>
      <c r="I2234" s="94">
        <f>'F4.2'!X221</f>
        <v>0</v>
      </c>
      <c r="J2234" s="94">
        <f>'F4.2'!AR221</f>
        <v>0</v>
      </c>
      <c r="K2234" s="95"/>
      <c r="L2234" s="95"/>
      <c r="M2234" s="128">
        <f t="shared" si="523"/>
        <v>0</v>
      </c>
      <c r="N2234" s="95">
        <f t="shared" si="524"/>
        <v>0</v>
      </c>
      <c r="O2234" s="158">
        <f t="shared" si="533"/>
        <v>0</v>
      </c>
      <c r="P2234" s="159">
        <f t="shared" si="534"/>
        <v>0</v>
      </c>
    </row>
    <row r="2235" spans="1:16" ht="31.5" hidden="1" outlineLevel="1" x14ac:dyDescent="0.25">
      <c r="A2235" s="238" t="str">
        <f t="shared" ref="A2235:E2235" si="557">A1565</f>
        <v>HO
DPR 10</v>
      </c>
      <c r="B2235" s="239" t="str">
        <f t="shared" si="557"/>
        <v>Implementation of IB recommendations- Civil works at various TPS of Mahagenco</v>
      </c>
      <c r="C2235" s="25" t="str">
        <f t="shared" si="557"/>
        <v>MERC/CAPEX/20172018/0177</v>
      </c>
      <c r="D2235" s="139">
        <f t="shared" si="557"/>
        <v>43137</v>
      </c>
      <c r="E2235" s="27">
        <f t="shared" si="557"/>
        <v>9.0741999999999994</v>
      </c>
      <c r="F2235" s="94">
        <f t="shared" si="531"/>
        <v>0</v>
      </c>
      <c r="G2235" s="94">
        <f t="shared" si="532"/>
        <v>0</v>
      </c>
      <c r="H2235" s="94">
        <f t="shared" si="522"/>
        <v>0</v>
      </c>
      <c r="I2235" s="94">
        <f>'F4.2'!X222</f>
        <v>0</v>
      </c>
      <c r="J2235" s="94">
        <f>'F4.2'!AR222</f>
        <v>0</v>
      </c>
      <c r="K2235" s="94"/>
      <c r="L2235" s="94"/>
      <c r="M2235" s="94">
        <f t="shared" si="523"/>
        <v>0</v>
      </c>
      <c r="N2235" s="94">
        <f t="shared" si="524"/>
        <v>0</v>
      </c>
      <c r="O2235" s="158">
        <f t="shared" si="533"/>
        <v>0</v>
      </c>
      <c r="P2235" s="159">
        <f t="shared" si="534"/>
        <v>0</v>
      </c>
    </row>
    <row r="2236" spans="1:16" ht="47.25" hidden="1" outlineLevel="1" x14ac:dyDescent="0.25">
      <c r="A2236" s="252" t="str">
        <f t="shared" ref="A2236:E2236" si="558">A1566</f>
        <v>HO
DPR 10.1</v>
      </c>
      <c r="B2236" s="253" t="str">
        <f t="shared" si="558"/>
        <v>CSTPS Chandrapur</v>
      </c>
      <c r="C2236" s="29" t="str">
        <f t="shared" si="558"/>
        <v>MERC/CAPEX/20172018/0177</v>
      </c>
      <c r="D2236" s="68">
        <f t="shared" si="558"/>
        <v>43137</v>
      </c>
      <c r="E2236" s="28">
        <f t="shared" si="558"/>
        <v>9.0741999999999994</v>
      </c>
      <c r="F2236" s="95">
        <f t="shared" si="531"/>
        <v>9.6122519690000008</v>
      </c>
      <c r="G2236" s="95">
        <f t="shared" si="532"/>
        <v>9.6122519690000008</v>
      </c>
      <c r="H2236" s="95">
        <f t="shared" si="522"/>
        <v>0</v>
      </c>
      <c r="I2236" s="94">
        <f>'F4.2'!X223</f>
        <v>0</v>
      </c>
      <c r="J2236" s="94">
        <f>'F4.2'!AR223</f>
        <v>0</v>
      </c>
      <c r="K2236" s="95"/>
      <c r="L2236" s="95"/>
      <c r="M2236" s="128">
        <f t="shared" si="523"/>
        <v>0</v>
      </c>
      <c r="N2236" s="95">
        <f t="shared" si="524"/>
        <v>0</v>
      </c>
      <c r="O2236" s="158">
        <f t="shared" si="533"/>
        <v>0</v>
      </c>
      <c r="P2236" s="159">
        <f t="shared" si="534"/>
        <v>0</v>
      </c>
    </row>
    <row r="2237" spans="1:16" ht="47.25" hidden="1" outlineLevel="1" x14ac:dyDescent="0.25">
      <c r="A2237" s="238" t="str">
        <f t="shared" ref="A2237:E2237" si="559">A1567</f>
        <v>HO
DPR 15</v>
      </c>
      <c r="B2237" s="239" t="str">
        <f t="shared" si="559"/>
        <v>Procurement &amp; Replacement of Complete Sets of Air Pre-heater Baskets at Nashik, Parli &amp; Chandrapur TPS of Mahagenco</v>
      </c>
      <c r="C2237" s="106" t="str">
        <f t="shared" si="559"/>
        <v>MERC/CAPEX/2019-2020/643</v>
      </c>
      <c r="D2237" s="147">
        <f t="shared" si="559"/>
        <v>43703</v>
      </c>
      <c r="E2237" s="27">
        <f t="shared" si="559"/>
        <v>11.13</v>
      </c>
      <c r="F2237" s="94">
        <f t="shared" si="531"/>
        <v>0</v>
      </c>
      <c r="G2237" s="94">
        <f t="shared" si="532"/>
        <v>0</v>
      </c>
      <c r="H2237" s="94">
        <f t="shared" si="522"/>
        <v>0</v>
      </c>
      <c r="I2237" s="94">
        <f>'F4.2'!X224</f>
        <v>0</v>
      </c>
      <c r="J2237" s="94">
        <f>'F4.2'!AR224</f>
        <v>0</v>
      </c>
      <c r="K2237" s="94"/>
      <c r="L2237" s="94"/>
      <c r="M2237" s="94">
        <f t="shared" si="523"/>
        <v>0</v>
      </c>
      <c r="N2237" s="94">
        <f t="shared" si="524"/>
        <v>0</v>
      </c>
      <c r="O2237" s="158">
        <f t="shared" si="533"/>
        <v>0</v>
      </c>
      <c r="P2237" s="159">
        <f t="shared" si="534"/>
        <v>0</v>
      </c>
    </row>
    <row r="2238" spans="1:16" ht="47.25" hidden="1" outlineLevel="1" x14ac:dyDescent="0.25">
      <c r="A2238" s="252" t="str">
        <f t="shared" ref="A2238:E2238" si="560">A1568</f>
        <v>HO
DPR 15.2</v>
      </c>
      <c r="B2238" s="253" t="str">
        <f t="shared" si="560"/>
        <v>Procurement of Complete set of assembly of baskets for air preheater of type tri-sector APH in27 VI(T) 80”CSTPS unit No-4 (210MW). (2 Sets Per Unit)</v>
      </c>
      <c r="C2238" s="99" t="str">
        <f t="shared" si="560"/>
        <v>MERC/CAPEX/2019-2020/643</v>
      </c>
      <c r="D2238" s="103">
        <f t="shared" si="560"/>
        <v>43703</v>
      </c>
      <c r="E2238" s="28">
        <f t="shared" si="560"/>
        <v>1.73</v>
      </c>
      <c r="F2238" s="95">
        <f t="shared" si="531"/>
        <v>1.6959658</v>
      </c>
      <c r="G2238" s="95">
        <f t="shared" si="532"/>
        <v>1.6959658</v>
      </c>
      <c r="H2238" s="95">
        <f t="shared" si="522"/>
        <v>0</v>
      </c>
      <c r="I2238" s="94">
        <f>'F4.2'!X225</f>
        <v>0</v>
      </c>
      <c r="J2238" s="94">
        <f>'F4.2'!AR225</f>
        <v>0</v>
      </c>
      <c r="K2238" s="95"/>
      <c r="L2238" s="95"/>
      <c r="M2238" s="128">
        <f t="shared" si="523"/>
        <v>0</v>
      </c>
      <c r="N2238" s="95">
        <f t="shared" si="524"/>
        <v>0</v>
      </c>
      <c r="O2238" s="158">
        <f t="shared" si="533"/>
        <v>0</v>
      </c>
      <c r="P2238" s="159">
        <f t="shared" si="534"/>
        <v>0</v>
      </c>
    </row>
    <row r="2239" spans="1:16" ht="63" hidden="1" outlineLevel="1" x14ac:dyDescent="0.25">
      <c r="A2239" s="252" t="str">
        <f t="shared" ref="A2239:E2239" si="561">A1569</f>
        <v>HO
DPR 15.4</v>
      </c>
      <c r="B2239" s="253" t="str">
        <f t="shared" si="561"/>
        <v>Procurement of Complete set of assembly of baskets for air preheater of type bi-sector APH “BI-SECTOR 27VI 1250(1400)”in CSTPS unit no. 5 &amp; 6 (500MW). (4 Sets Per Unit)</v>
      </c>
      <c r="C2239" s="99" t="str">
        <f t="shared" si="561"/>
        <v>MERC/CAPEX/2019-2020/643</v>
      </c>
      <c r="D2239" s="103">
        <f t="shared" si="561"/>
        <v>43703</v>
      </c>
      <c r="E2239" s="28">
        <f t="shared" si="561"/>
        <v>9.4</v>
      </c>
      <c r="F2239" s="95">
        <f t="shared" si="531"/>
        <v>8.9105042999999995</v>
      </c>
      <c r="G2239" s="95">
        <f t="shared" si="532"/>
        <v>8.9105042999999995</v>
      </c>
      <c r="H2239" s="95">
        <f t="shared" si="522"/>
        <v>0</v>
      </c>
      <c r="I2239" s="94">
        <f>'F4.2'!X226</f>
        <v>0</v>
      </c>
      <c r="J2239" s="94">
        <f>'F4.2'!AR226</f>
        <v>0</v>
      </c>
      <c r="K2239" s="95"/>
      <c r="L2239" s="95"/>
      <c r="M2239" s="128">
        <f t="shared" si="523"/>
        <v>0</v>
      </c>
      <c r="N2239" s="95">
        <f t="shared" si="524"/>
        <v>0</v>
      </c>
      <c r="O2239" s="158">
        <f t="shared" si="533"/>
        <v>0</v>
      </c>
      <c r="P2239" s="159">
        <f t="shared" si="534"/>
        <v>0</v>
      </c>
    </row>
    <row r="2240" spans="1:16" ht="15.75" hidden="1" outlineLevel="1" x14ac:dyDescent="0.25">
      <c r="A2240" s="252">
        <f t="shared" ref="A2240:E2240" si="562">A1570</f>
        <v>0</v>
      </c>
      <c r="B2240" s="253" t="str">
        <f t="shared" si="562"/>
        <v>IDC</v>
      </c>
      <c r="C2240" s="99" t="str">
        <f t="shared" si="562"/>
        <v>MERC/CAPEX/2019-2020/643</v>
      </c>
      <c r="D2240" s="103">
        <f t="shared" si="562"/>
        <v>43703</v>
      </c>
      <c r="E2240" s="28">
        <f t="shared" si="562"/>
        <v>0</v>
      </c>
      <c r="F2240" s="95">
        <f t="shared" si="531"/>
        <v>0</v>
      </c>
      <c r="G2240" s="95">
        <f t="shared" si="532"/>
        <v>0</v>
      </c>
      <c r="H2240" s="95">
        <f t="shared" si="522"/>
        <v>0</v>
      </c>
      <c r="I2240" s="94">
        <f>'F4.2'!X227</f>
        <v>0</v>
      </c>
      <c r="J2240" s="94">
        <f>'F4.2'!AR227</f>
        <v>0</v>
      </c>
      <c r="K2240" s="95"/>
      <c r="L2240" s="95"/>
      <c r="M2240" s="128">
        <f t="shared" si="523"/>
        <v>0</v>
      </c>
      <c r="N2240" s="95">
        <f t="shared" si="524"/>
        <v>0</v>
      </c>
      <c r="O2240" s="158">
        <f t="shared" si="533"/>
        <v>0</v>
      </c>
      <c r="P2240" s="159">
        <f t="shared" si="534"/>
        <v>0</v>
      </c>
    </row>
    <row r="2241" spans="1:16" ht="31.5" hidden="1" outlineLevel="1" x14ac:dyDescent="0.25">
      <c r="A2241" s="238" t="str">
        <f t="shared" ref="A2241:E2241" si="563">A1571</f>
        <v>HO
DPR 16</v>
      </c>
      <c r="B2241" s="239" t="str">
        <f t="shared" si="563"/>
        <v>Implementation of Water Flow Monitoring system at Chandrapur STPS &amp; Khaperkheda TPS</v>
      </c>
      <c r="C2241" s="25" t="str">
        <f t="shared" si="563"/>
        <v>MERC/CAPEX/2020-2021/WFH/SBR/37</v>
      </c>
      <c r="D2241" s="139">
        <f t="shared" si="563"/>
        <v>44131</v>
      </c>
      <c r="E2241" s="27">
        <f t="shared" si="563"/>
        <v>3.7552319999999999</v>
      </c>
      <c r="F2241" s="94">
        <f t="shared" si="531"/>
        <v>0</v>
      </c>
      <c r="G2241" s="94">
        <f t="shared" si="532"/>
        <v>0</v>
      </c>
      <c r="H2241" s="94">
        <f t="shared" si="522"/>
        <v>0</v>
      </c>
      <c r="I2241" s="94">
        <f>'F4.2'!X228</f>
        <v>0</v>
      </c>
      <c r="J2241" s="94">
        <f>'F4.2'!AR228</f>
        <v>0</v>
      </c>
      <c r="K2241" s="94"/>
      <c r="L2241" s="94"/>
      <c r="M2241" s="94">
        <f t="shared" si="523"/>
        <v>0</v>
      </c>
      <c r="N2241" s="94">
        <f t="shared" si="524"/>
        <v>0</v>
      </c>
      <c r="O2241" s="158">
        <f t="shared" si="533"/>
        <v>0</v>
      </c>
      <c r="P2241" s="159">
        <f t="shared" si="534"/>
        <v>0</v>
      </c>
    </row>
    <row r="2242" spans="1:16" ht="47.25" hidden="1" outlineLevel="1" x14ac:dyDescent="0.25">
      <c r="A2242" s="252" t="str">
        <f t="shared" ref="A2242:E2242" si="564">A1572</f>
        <v>HO
DPR 16.1</v>
      </c>
      <c r="B2242" s="253" t="str">
        <f t="shared" si="564"/>
        <v>Electromagnetic Flow meters at various lines &amp; Locations of CSTPS unit-3 to 7</v>
      </c>
      <c r="C2242" s="29" t="str">
        <f t="shared" si="564"/>
        <v>MERC/CAPEX/2020-2021/WFH/SBR/37</v>
      </c>
      <c r="D2242" s="68">
        <f t="shared" si="564"/>
        <v>44131</v>
      </c>
      <c r="E2242" s="28">
        <f t="shared" si="564"/>
        <v>2.912712</v>
      </c>
      <c r="F2242" s="95">
        <f t="shared" si="531"/>
        <v>2.8883319000000003</v>
      </c>
      <c r="G2242" s="95">
        <f t="shared" si="532"/>
        <v>2.8883319000000003</v>
      </c>
      <c r="H2242" s="95">
        <f t="shared" si="522"/>
        <v>0</v>
      </c>
      <c r="I2242" s="94">
        <f>'F4.2'!X229</f>
        <v>0</v>
      </c>
      <c r="J2242" s="94">
        <f>'F4.2'!AR229</f>
        <v>0</v>
      </c>
      <c r="K2242" s="95"/>
      <c r="L2242" s="95"/>
      <c r="M2242" s="128">
        <f t="shared" si="523"/>
        <v>0</v>
      </c>
      <c r="N2242" s="95">
        <f t="shared" si="524"/>
        <v>0</v>
      </c>
      <c r="O2242" s="158">
        <f t="shared" si="533"/>
        <v>0</v>
      </c>
      <c r="P2242" s="159">
        <f t="shared" si="534"/>
        <v>0</v>
      </c>
    </row>
    <row r="2243" spans="1:16" ht="63" hidden="1" outlineLevel="1" x14ac:dyDescent="0.25">
      <c r="A2243" s="252" t="str">
        <f t="shared" ref="A2243:E2243" si="565">A1573</f>
        <v>HO
DPR 16.2</v>
      </c>
      <c r="B2243" s="253" t="str">
        <f t="shared" si="565"/>
        <v xml:space="preserve">Automation: Centralized SCADA, RTU, MODBUS Cable, Power cable &amp; Operation &amp; Maintenance for 1 Year &amp; mandatory spares
</v>
      </c>
      <c r="C2243" s="29" t="str">
        <f t="shared" si="565"/>
        <v>MERC/CAPEX/2020-2021/WFH/SBR/37</v>
      </c>
      <c r="D2243" s="68">
        <f t="shared" si="565"/>
        <v>44131</v>
      </c>
      <c r="E2243" s="28">
        <f t="shared" si="565"/>
        <v>0.84251999999999994</v>
      </c>
      <c r="F2243" s="95">
        <f t="shared" si="531"/>
        <v>0.84251999999999994</v>
      </c>
      <c r="G2243" s="95">
        <f t="shared" si="532"/>
        <v>0.84251999999999994</v>
      </c>
      <c r="H2243" s="95">
        <f t="shared" si="522"/>
        <v>0</v>
      </c>
      <c r="I2243" s="94">
        <f>'F4.2'!X230</f>
        <v>0</v>
      </c>
      <c r="J2243" s="94">
        <f>'F4.2'!AR230</f>
        <v>0</v>
      </c>
      <c r="K2243" s="95"/>
      <c r="L2243" s="95"/>
      <c r="M2243" s="128">
        <f t="shared" si="523"/>
        <v>0</v>
      </c>
      <c r="N2243" s="95">
        <f t="shared" si="524"/>
        <v>0</v>
      </c>
      <c r="O2243" s="158">
        <f t="shared" si="533"/>
        <v>0</v>
      </c>
      <c r="P2243" s="159">
        <f t="shared" si="534"/>
        <v>0</v>
      </c>
    </row>
    <row r="2244" spans="1:16" ht="31.5" hidden="1" outlineLevel="1" x14ac:dyDescent="0.25">
      <c r="A2244" s="252">
        <f t="shared" ref="A2244:E2244" si="566">A1574</f>
        <v>0</v>
      </c>
      <c r="B2244" s="253" t="str">
        <f t="shared" si="566"/>
        <v>IDC</v>
      </c>
      <c r="C2244" s="99" t="str">
        <f t="shared" si="566"/>
        <v>MERC/CAPEX/2020-2021/WFH/SBR/37</v>
      </c>
      <c r="D2244" s="103">
        <f t="shared" si="566"/>
        <v>44131</v>
      </c>
      <c r="E2244" s="28">
        <f t="shared" si="566"/>
        <v>0</v>
      </c>
      <c r="F2244" s="95">
        <f t="shared" si="531"/>
        <v>0</v>
      </c>
      <c r="G2244" s="95">
        <f t="shared" si="532"/>
        <v>0</v>
      </c>
      <c r="H2244" s="95">
        <f t="shared" si="522"/>
        <v>0</v>
      </c>
      <c r="I2244" s="94">
        <f>'F4.2'!X231</f>
        <v>0</v>
      </c>
      <c r="J2244" s="94">
        <f>'F4.2'!AR231</f>
        <v>0</v>
      </c>
      <c r="K2244" s="95"/>
      <c r="L2244" s="95"/>
      <c r="M2244" s="128">
        <f t="shared" si="523"/>
        <v>0</v>
      </c>
      <c r="N2244" s="95">
        <f t="shared" si="524"/>
        <v>0</v>
      </c>
      <c r="O2244" s="158">
        <f t="shared" si="533"/>
        <v>0</v>
      </c>
      <c r="P2244" s="159">
        <f t="shared" si="534"/>
        <v>0</v>
      </c>
    </row>
    <row r="2245" spans="1:16" ht="63" hidden="1" outlineLevel="1" x14ac:dyDescent="0.25">
      <c r="A2245" s="238">
        <f t="shared" ref="A2245:E2245" si="567">A1575</f>
        <v>40</v>
      </c>
      <c r="B2245" s="239" t="str">
        <f t="shared" si="567"/>
        <v>Procurement of Condensate Extraction Pump for 500MW Unit-5, 6 &amp; 7 And Supply &amp; Replacement of complete PVC Fills of cell of cooling tower of Unit-7 in ODP-II at CSTPS, Chandrapur</v>
      </c>
      <c r="C2245" s="25" t="str">
        <f t="shared" si="567"/>
        <v>MERC/CAPEX/2021-2022/ WFH/SBR/ 10</v>
      </c>
      <c r="D2245" s="139">
        <f t="shared" si="567"/>
        <v>44357</v>
      </c>
      <c r="E2245" s="27">
        <f t="shared" si="567"/>
        <v>10.89</v>
      </c>
      <c r="F2245" s="94">
        <f t="shared" si="531"/>
        <v>0</v>
      </c>
      <c r="G2245" s="94">
        <f t="shared" si="532"/>
        <v>0</v>
      </c>
      <c r="H2245" s="94">
        <f t="shared" si="522"/>
        <v>0</v>
      </c>
      <c r="I2245" s="94">
        <f>'F4.2'!X232</f>
        <v>0</v>
      </c>
      <c r="J2245" s="94">
        <f>'F4.2'!AR232</f>
        <v>0</v>
      </c>
      <c r="K2245" s="94"/>
      <c r="L2245" s="94"/>
      <c r="M2245" s="94">
        <f t="shared" si="523"/>
        <v>0</v>
      </c>
      <c r="N2245" s="94">
        <f t="shared" si="524"/>
        <v>0</v>
      </c>
      <c r="O2245" s="158">
        <f t="shared" si="533"/>
        <v>0</v>
      </c>
      <c r="P2245" s="159">
        <f t="shared" si="534"/>
        <v>0</v>
      </c>
    </row>
    <row r="2246" spans="1:16" ht="47.25" hidden="1" outlineLevel="1" x14ac:dyDescent="0.25">
      <c r="A2246" s="252">
        <f t="shared" ref="A2246:E2246" si="568">A1576</f>
        <v>40.1</v>
      </c>
      <c r="B2246" s="253" t="str">
        <f t="shared" si="568"/>
        <v>Procurement of Condensate Extraction
Pump for 500MW Unit-5, 6 &amp; 7, CSTPS,
Chandrapur as insurance spare</v>
      </c>
      <c r="C2246" s="29" t="str">
        <f t="shared" si="568"/>
        <v>MERC/CAPEX/2021-2022/ WFH/SBR/ 10</v>
      </c>
      <c r="D2246" s="68">
        <f t="shared" si="568"/>
        <v>44357</v>
      </c>
      <c r="E2246" s="28">
        <f t="shared" si="568"/>
        <v>6.2</v>
      </c>
      <c r="F2246" s="95">
        <f t="shared" si="531"/>
        <v>6.0121000000000002</v>
      </c>
      <c r="G2246" s="95">
        <f t="shared" si="532"/>
        <v>6.0121000000000002</v>
      </c>
      <c r="H2246" s="95">
        <f t="shared" si="522"/>
        <v>0</v>
      </c>
      <c r="I2246" s="94">
        <f>'F4.2'!X233</f>
        <v>0</v>
      </c>
      <c r="J2246" s="94">
        <f>'F4.2'!AR233</f>
        <v>0</v>
      </c>
      <c r="K2246" s="95"/>
      <c r="L2246" s="95"/>
      <c r="M2246" s="128">
        <f t="shared" si="523"/>
        <v>0</v>
      </c>
      <c r="N2246" s="95">
        <f t="shared" si="524"/>
        <v>0</v>
      </c>
      <c r="O2246" s="158">
        <f t="shared" si="533"/>
        <v>0</v>
      </c>
      <c r="P2246" s="159">
        <f t="shared" si="534"/>
        <v>0</v>
      </c>
    </row>
    <row r="2247" spans="1:16" ht="47.25" hidden="1" outlineLevel="1" x14ac:dyDescent="0.25">
      <c r="A2247" s="252">
        <f t="shared" ref="A2247:E2247" si="569">A1577</f>
        <v>40.200000000000003</v>
      </c>
      <c r="B2247" s="253" t="str">
        <f t="shared" si="569"/>
        <v>Supply and replacement of complete
PVC Fills of cell of cooling tower in Unit-
7</v>
      </c>
      <c r="C2247" s="29" t="str">
        <f t="shared" si="569"/>
        <v>MERC/CAPEX/2021-2022/ WFH/SBR/ 10</v>
      </c>
      <c r="D2247" s="68">
        <f t="shared" si="569"/>
        <v>44357</v>
      </c>
      <c r="E2247" s="28">
        <f t="shared" si="569"/>
        <v>4.3899999999999997</v>
      </c>
      <c r="F2247" s="95">
        <f t="shared" si="531"/>
        <v>4.3293638999999997</v>
      </c>
      <c r="G2247" s="95">
        <f t="shared" si="532"/>
        <v>4.3293638999999997</v>
      </c>
      <c r="H2247" s="95">
        <f t="shared" si="522"/>
        <v>0</v>
      </c>
      <c r="I2247" s="94">
        <f>'F4.2'!X234</f>
        <v>0</v>
      </c>
      <c r="J2247" s="94">
        <f>'F4.2'!AR234</f>
        <v>0</v>
      </c>
      <c r="K2247" s="95"/>
      <c r="L2247" s="95"/>
      <c r="M2247" s="128">
        <f t="shared" si="523"/>
        <v>0</v>
      </c>
      <c r="N2247" s="95">
        <f t="shared" si="524"/>
        <v>0</v>
      </c>
      <c r="O2247" s="158">
        <f t="shared" si="533"/>
        <v>0</v>
      </c>
      <c r="P2247" s="159">
        <f t="shared" si="534"/>
        <v>0</v>
      </c>
    </row>
    <row r="2248" spans="1:16" ht="31.5" hidden="1" outlineLevel="1" x14ac:dyDescent="0.25">
      <c r="A2248" s="252">
        <f t="shared" ref="A2248:E2248" si="570">A1578</f>
        <v>0</v>
      </c>
      <c r="B2248" s="253" t="str">
        <f t="shared" si="570"/>
        <v>IDC</v>
      </c>
      <c r="C2248" s="99" t="str">
        <f t="shared" si="570"/>
        <v>MERC/CAPEX/2021-2022/ WFH/SBR/ 10</v>
      </c>
      <c r="D2248" s="103">
        <f t="shared" si="570"/>
        <v>44357</v>
      </c>
      <c r="E2248" s="28">
        <f t="shared" si="570"/>
        <v>0.3</v>
      </c>
      <c r="F2248" s="95">
        <f t="shared" si="531"/>
        <v>0</v>
      </c>
      <c r="G2248" s="95">
        <f t="shared" si="532"/>
        <v>0</v>
      </c>
      <c r="H2248" s="95">
        <f t="shared" si="522"/>
        <v>0</v>
      </c>
      <c r="I2248" s="94">
        <f>'F4.2'!X235</f>
        <v>0</v>
      </c>
      <c r="J2248" s="94">
        <f>'F4.2'!AR235</f>
        <v>0</v>
      </c>
      <c r="K2248" s="95"/>
      <c r="L2248" s="95"/>
      <c r="M2248" s="128">
        <f t="shared" si="523"/>
        <v>0</v>
      </c>
      <c r="N2248" s="95">
        <f t="shared" si="524"/>
        <v>0</v>
      </c>
      <c r="O2248" s="158">
        <f t="shared" si="533"/>
        <v>0</v>
      </c>
      <c r="P2248" s="159">
        <f t="shared" si="534"/>
        <v>0</v>
      </c>
    </row>
    <row r="2249" spans="1:16" ht="94.5" hidden="1" outlineLevel="1" x14ac:dyDescent="0.25">
      <c r="A2249" s="238">
        <f t="shared" ref="A2249:E2249" si="571">A1579</f>
        <v>41</v>
      </c>
      <c r="B2249" s="239" t="str">
        <f t="shared" si="571"/>
        <v>Supply &amp; Commissioning of Advanced Microprocessor based Fast Bus Transfer panels; Up-gradation of Thyristor based 24V &amp; 220V DC battery chargers by SMPS Microprocessor based Battery Chargers at U-5,6 &amp;7
and Generator Protection scheme at U-7, at CSTPS, Chandrapur</v>
      </c>
      <c r="C2249" s="25" t="str">
        <f t="shared" si="571"/>
        <v>MERC/CAPEX/2022-2023/0321</v>
      </c>
      <c r="D2249" s="139">
        <f t="shared" si="571"/>
        <v>44760</v>
      </c>
      <c r="E2249" s="27">
        <f t="shared" si="571"/>
        <v>14.06</v>
      </c>
      <c r="F2249" s="94">
        <f t="shared" si="531"/>
        <v>0</v>
      </c>
      <c r="G2249" s="94">
        <f t="shared" si="532"/>
        <v>0</v>
      </c>
      <c r="H2249" s="94">
        <f t="shared" si="522"/>
        <v>0</v>
      </c>
      <c r="I2249" s="94">
        <f>'F4.2'!X236</f>
        <v>0</v>
      </c>
      <c r="J2249" s="94">
        <f>'F4.2'!AR236</f>
        <v>0</v>
      </c>
      <c r="K2249" s="94"/>
      <c r="L2249" s="94"/>
      <c r="M2249" s="94">
        <f t="shared" si="523"/>
        <v>0</v>
      </c>
      <c r="N2249" s="94">
        <f t="shared" si="524"/>
        <v>0</v>
      </c>
      <c r="O2249" s="158">
        <f t="shared" si="533"/>
        <v>0</v>
      </c>
      <c r="P2249" s="159">
        <f t="shared" si="534"/>
        <v>0</v>
      </c>
    </row>
    <row r="2250" spans="1:16" ht="47.25" hidden="1" outlineLevel="1" x14ac:dyDescent="0.25">
      <c r="A2250" s="252">
        <f t="shared" ref="A2250:E2250" si="572">A1580</f>
        <v>41.1</v>
      </c>
      <c r="B2250" s="253" t="str">
        <f t="shared" si="572"/>
        <v>Supply &amp; commissioning of Advanced Microprocessor based Fast Bus Transfer Panels for Unit#5,6,7, Stage-III, CSTPS, Chandrapur.</v>
      </c>
      <c r="C2250" s="29" t="str">
        <f t="shared" si="572"/>
        <v>MERC/CAPEX/2022-2023/0321</v>
      </c>
      <c r="D2250" s="68">
        <f t="shared" si="572"/>
        <v>44760</v>
      </c>
      <c r="E2250" s="28">
        <f t="shared" si="572"/>
        <v>6.08</v>
      </c>
      <c r="F2250" s="95">
        <f t="shared" si="531"/>
        <v>6.0770239999999998</v>
      </c>
      <c r="G2250" s="95">
        <f t="shared" si="532"/>
        <v>6.0770239999999998</v>
      </c>
      <c r="H2250" s="95">
        <f t="shared" si="522"/>
        <v>0</v>
      </c>
      <c r="I2250" s="94">
        <f>'F4.2'!X237</f>
        <v>0</v>
      </c>
      <c r="J2250" s="94">
        <f>'F4.2'!AR237</f>
        <v>0</v>
      </c>
      <c r="K2250" s="95"/>
      <c r="L2250" s="95"/>
      <c r="M2250" s="128">
        <f t="shared" si="523"/>
        <v>0</v>
      </c>
      <c r="N2250" s="95">
        <f t="shared" si="524"/>
        <v>0</v>
      </c>
      <c r="O2250" s="158">
        <f t="shared" si="533"/>
        <v>0</v>
      </c>
      <c r="P2250" s="159">
        <f t="shared" si="534"/>
        <v>0</v>
      </c>
    </row>
    <row r="2251" spans="1:16" ht="47.25" hidden="1" outlineLevel="1" x14ac:dyDescent="0.25">
      <c r="A2251" s="252">
        <f t="shared" ref="A2251:E2251" si="573">A1581</f>
        <v>41.2</v>
      </c>
      <c r="B2251" s="253" t="str">
        <f t="shared" si="573"/>
        <v>Up-gradation of thyristor based 24V &amp; 220V DC Battery Chargers by SMPS Microprocessor based Battery Chargers at Stage-III, CSTPS, Chandrapur.</v>
      </c>
      <c r="C2251" s="29" t="str">
        <f t="shared" si="573"/>
        <v>MERC/CAPEX/2022-2023/0321</v>
      </c>
      <c r="D2251" s="68">
        <f t="shared" si="573"/>
        <v>44760</v>
      </c>
      <c r="E2251" s="28">
        <f t="shared" si="573"/>
        <v>5.28</v>
      </c>
      <c r="F2251" s="95">
        <f t="shared" si="531"/>
        <v>2.7090321999999998</v>
      </c>
      <c r="G2251" s="95">
        <f t="shared" si="532"/>
        <v>2.7090321999999998</v>
      </c>
      <c r="H2251" s="95">
        <f t="shared" si="522"/>
        <v>0</v>
      </c>
      <c r="I2251" s="94">
        <f>'F4.2'!X238</f>
        <v>2.5709678000000005</v>
      </c>
      <c r="J2251" s="94">
        <f>'F4.2'!AR238</f>
        <v>2.5709678000000005</v>
      </c>
      <c r="K2251" s="95"/>
      <c r="L2251" s="95"/>
      <c r="M2251" s="128">
        <f t="shared" si="523"/>
        <v>2.5709678000000005</v>
      </c>
      <c r="N2251" s="95">
        <f t="shared" si="524"/>
        <v>0</v>
      </c>
      <c r="O2251" s="158">
        <f t="shared" si="533"/>
        <v>2.5709678000000005</v>
      </c>
      <c r="P2251" s="159">
        <f t="shared" si="534"/>
        <v>0</v>
      </c>
    </row>
    <row r="2252" spans="1:16" ht="15.75" hidden="1" outlineLevel="1" x14ac:dyDescent="0.25">
      <c r="A2252" s="252">
        <f t="shared" ref="A2252:E2252" si="574">A1582</f>
        <v>41.3</v>
      </c>
      <c r="B2252" s="253" t="str">
        <f t="shared" si="574"/>
        <v>Generator Protection Scheme U-7</v>
      </c>
      <c r="C2252" s="29" t="str">
        <f t="shared" si="574"/>
        <v>MERC/CAPEX/2022-2023/0321</v>
      </c>
      <c r="D2252" s="68">
        <f t="shared" si="574"/>
        <v>44760</v>
      </c>
      <c r="E2252" s="28">
        <f t="shared" si="574"/>
        <v>1.98</v>
      </c>
      <c r="F2252" s="95">
        <f t="shared" si="531"/>
        <v>1.7286999999999999</v>
      </c>
      <c r="G2252" s="95">
        <f t="shared" si="532"/>
        <v>0</v>
      </c>
      <c r="H2252" s="95">
        <f t="shared" si="522"/>
        <v>1.7286999999999999</v>
      </c>
      <c r="I2252" s="94">
        <f>'F4.2'!X239</f>
        <v>0.25130000000000008</v>
      </c>
      <c r="J2252" s="94">
        <f>'F4.2'!AR239</f>
        <v>1.98</v>
      </c>
      <c r="K2252" s="95"/>
      <c r="L2252" s="95"/>
      <c r="M2252" s="128">
        <f t="shared" si="523"/>
        <v>1.98</v>
      </c>
      <c r="N2252" s="95">
        <f t="shared" si="524"/>
        <v>0</v>
      </c>
      <c r="O2252" s="158">
        <f t="shared" si="533"/>
        <v>1.98</v>
      </c>
      <c r="P2252" s="159">
        <f t="shared" si="534"/>
        <v>0</v>
      </c>
    </row>
    <row r="2253" spans="1:16" ht="15.75" hidden="1" outlineLevel="1" x14ac:dyDescent="0.25">
      <c r="A2253" s="252">
        <f t="shared" ref="A2253:E2253" si="575">A1583</f>
        <v>0</v>
      </c>
      <c r="B2253" s="253" t="str">
        <f t="shared" si="575"/>
        <v>IDC</v>
      </c>
      <c r="C2253" s="99" t="str">
        <f t="shared" si="575"/>
        <v>MERC/CAPEX/2022-2023/0321</v>
      </c>
      <c r="D2253" s="103">
        <f t="shared" si="575"/>
        <v>44760</v>
      </c>
      <c r="E2253" s="28">
        <f t="shared" si="575"/>
        <v>0.72</v>
      </c>
      <c r="F2253" s="95">
        <f t="shared" si="531"/>
        <v>0</v>
      </c>
      <c r="G2253" s="95">
        <f t="shared" si="532"/>
        <v>0</v>
      </c>
      <c r="H2253" s="95">
        <f t="shared" si="522"/>
        <v>0</v>
      </c>
      <c r="I2253" s="94">
        <f>'F4.2'!X240</f>
        <v>0</v>
      </c>
      <c r="J2253" s="94">
        <f>'F4.2'!AR240</f>
        <v>0</v>
      </c>
      <c r="K2253" s="95"/>
      <c r="L2253" s="95"/>
      <c r="M2253" s="128">
        <f t="shared" si="523"/>
        <v>0</v>
      </c>
      <c r="N2253" s="95">
        <f t="shared" si="524"/>
        <v>0</v>
      </c>
      <c r="O2253" s="158">
        <f t="shared" si="533"/>
        <v>0</v>
      </c>
      <c r="P2253" s="159">
        <f t="shared" si="534"/>
        <v>0</v>
      </c>
    </row>
    <row r="2254" spans="1:16" ht="31.5" hidden="1" outlineLevel="1" x14ac:dyDescent="0.25">
      <c r="A2254" s="238">
        <f t="shared" ref="A2254:E2254" si="576">A1584</f>
        <v>42</v>
      </c>
      <c r="B2254" s="239" t="str">
        <f t="shared" si="576"/>
        <v>ESP Upgradation of 5 Nos. of 210/500MW Units at Khaperkheda, Koradi &amp; Chandrapur TPS</v>
      </c>
      <c r="C2254" s="25" t="str">
        <f t="shared" si="576"/>
        <v>MERC/CAPEX/2022-2023/MSPGCL/0453</v>
      </c>
      <c r="D2254" s="139">
        <f t="shared" si="576"/>
        <v>44833</v>
      </c>
      <c r="E2254" s="27">
        <f t="shared" si="576"/>
        <v>219.44</v>
      </c>
      <c r="F2254" s="94">
        <f t="shared" si="531"/>
        <v>0</v>
      </c>
      <c r="G2254" s="94">
        <f t="shared" si="532"/>
        <v>0</v>
      </c>
      <c r="H2254" s="94">
        <f t="shared" si="522"/>
        <v>0</v>
      </c>
      <c r="I2254" s="94">
        <f>'F4.2'!X241</f>
        <v>0</v>
      </c>
      <c r="J2254" s="94">
        <f>'F4.2'!AR241</f>
        <v>0</v>
      </c>
      <c r="K2254" s="94"/>
      <c r="L2254" s="94"/>
      <c r="M2254" s="94">
        <f t="shared" si="523"/>
        <v>0</v>
      </c>
      <c r="N2254" s="94">
        <f t="shared" si="524"/>
        <v>0</v>
      </c>
      <c r="O2254" s="158">
        <f t="shared" si="533"/>
        <v>0</v>
      </c>
      <c r="P2254" s="159">
        <f t="shared" si="534"/>
        <v>0</v>
      </c>
    </row>
    <row r="2255" spans="1:16" ht="31.5" hidden="1" outlineLevel="1" x14ac:dyDescent="0.25">
      <c r="A2255" s="252">
        <f t="shared" ref="A2255:E2255" si="577">A1585</f>
        <v>42.1</v>
      </c>
      <c r="B2255" s="253" t="str">
        <f t="shared" si="577"/>
        <v>ESP Upgradation at Unit # 5 &amp; 6, Chandrapur TPS</v>
      </c>
      <c r="C2255" s="29" t="str">
        <f t="shared" si="577"/>
        <v>MERC/CAPEX/2022-2023/MSPGCL/0453</v>
      </c>
      <c r="D2255" s="68">
        <f t="shared" si="577"/>
        <v>44833</v>
      </c>
      <c r="E2255" s="28">
        <f t="shared" si="577"/>
        <v>207.46</v>
      </c>
      <c r="F2255" s="95">
        <f t="shared" si="531"/>
        <v>116.38</v>
      </c>
      <c r="G2255" s="95">
        <f t="shared" si="532"/>
        <v>116.38</v>
      </c>
      <c r="H2255" s="95">
        <f t="shared" si="522"/>
        <v>0</v>
      </c>
      <c r="I2255" s="94">
        <f>'F4.2'!X242</f>
        <v>116.38</v>
      </c>
      <c r="J2255" s="94">
        <f>'F4.2'!AR242</f>
        <v>116.38</v>
      </c>
      <c r="K2255" s="95"/>
      <c r="L2255" s="95"/>
      <c r="M2255" s="128">
        <f t="shared" si="523"/>
        <v>116.38</v>
      </c>
      <c r="N2255" s="95">
        <f t="shared" si="524"/>
        <v>0</v>
      </c>
      <c r="O2255" s="158">
        <f t="shared" si="533"/>
        <v>91.080000000000013</v>
      </c>
      <c r="P2255" s="159">
        <f t="shared" si="534"/>
        <v>25.299999999999983</v>
      </c>
    </row>
    <row r="2256" spans="1:16" ht="31.5" hidden="1" outlineLevel="1" x14ac:dyDescent="0.25">
      <c r="A2256" s="252">
        <f t="shared" ref="A2256:E2256" si="578">A1586</f>
        <v>0</v>
      </c>
      <c r="B2256" s="253" t="str">
        <f t="shared" si="578"/>
        <v>IDC</v>
      </c>
      <c r="C2256" s="99" t="str">
        <f t="shared" si="578"/>
        <v>MERC/CAPEX/2022-2023/MSPGCL/0453</v>
      </c>
      <c r="D2256" s="103">
        <f t="shared" si="578"/>
        <v>44833</v>
      </c>
      <c r="E2256" s="28">
        <f t="shared" si="578"/>
        <v>11.98</v>
      </c>
      <c r="F2256" s="95">
        <f t="shared" si="531"/>
        <v>0</v>
      </c>
      <c r="G2256" s="95">
        <f t="shared" si="532"/>
        <v>0</v>
      </c>
      <c r="H2256" s="95">
        <f t="shared" si="522"/>
        <v>0</v>
      </c>
      <c r="I2256" s="94">
        <f>'F4.2'!X243</f>
        <v>0</v>
      </c>
      <c r="J2256" s="94">
        <f>'F4.2'!AR243</f>
        <v>0</v>
      </c>
      <c r="K2256" s="95"/>
      <c r="L2256" s="95"/>
      <c r="M2256" s="128">
        <f t="shared" si="523"/>
        <v>0</v>
      </c>
      <c r="N2256" s="95">
        <f t="shared" si="524"/>
        <v>0</v>
      </c>
      <c r="O2256" s="158">
        <f t="shared" si="533"/>
        <v>0</v>
      </c>
      <c r="P2256" s="159">
        <f t="shared" si="534"/>
        <v>0</v>
      </c>
    </row>
    <row r="2257" spans="1:16" ht="31.5" hidden="1" outlineLevel="1" x14ac:dyDescent="0.25">
      <c r="A2257" s="238">
        <f t="shared" ref="A2257:E2257" si="579">A1587</f>
        <v>43</v>
      </c>
      <c r="B2257" s="239" t="str">
        <f t="shared" si="579"/>
        <v>Flue Gas Desulphurization (FGD) System at 10 Nos. of 210 MW Units at Chandrapur, Koradi, Khaperkheda &amp; Nasik TPS</v>
      </c>
      <c r="C2257" s="25" t="str">
        <f t="shared" si="579"/>
        <v>MERC/CAPEX/MSPGCL/2023-2024/0459</v>
      </c>
      <c r="D2257" s="139">
        <f t="shared" si="579"/>
        <v>45174</v>
      </c>
      <c r="E2257" s="27">
        <f t="shared" si="579"/>
        <v>115.34</v>
      </c>
      <c r="F2257" s="94">
        <f t="shared" si="531"/>
        <v>0</v>
      </c>
      <c r="G2257" s="94">
        <f t="shared" si="532"/>
        <v>0</v>
      </c>
      <c r="H2257" s="94">
        <f t="shared" si="522"/>
        <v>0</v>
      </c>
      <c r="I2257" s="94">
        <f>'F4.2'!X244</f>
        <v>0</v>
      </c>
      <c r="J2257" s="94">
        <f>'F4.2'!AR244</f>
        <v>0</v>
      </c>
      <c r="K2257" s="94"/>
      <c r="L2257" s="94"/>
      <c r="M2257" s="94">
        <f t="shared" si="523"/>
        <v>0</v>
      </c>
      <c r="N2257" s="94">
        <f t="shared" si="524"/>
        <v>0</v>
      </c>
      <c r="O2257" s="158">
        <f t="shared" si="533"/>
        <v>0</v>
      </c>
      <c r="P2257" s="159">
        <f t="shared" si="534"/>
        <v>0</v>
      </c>
    </row>
    <row r="2258" spans="1:16" ht="31.5" hidden="1" outlineLevel="1" x14ac:dyDescent="0.25">
      <c r="A2258" s="252">
        <f t="shared" ref="A2258:E2258" si="580">A1588</f>
        <v>43.1</v>
      </c>
      <c r="B2258" s="253" t="str">
        <f t="shared" si="580"/>
        <v>Flue Gas Desulphurization (FGD) System at Unit 3 &amp; 4, Chandrapur</v>
      </c>
      <c r="C2258" s="29" t="str">
        <f t="shared" si="580"/>
        <v>MERC/CAPEX/MSPGCL/2023-2024/0459</v>
      </c>
      <c r="D2258" s="68">
        <f t="shared" si="580"/>
        <v>45174</v>
      </c>
      <c r="E2258" s="28">
        <f t="shared" si="580"/>
        <v>109.4</v>
      </c>
      <c r="F2258" s="95" t="e">
        <f t="shared" si="531"/>
        <v>#REF!</v>
      </c>
      <c r="G2258" s="95">
        <f t="shared" si="532"/>
        <v>128.16</v>
      </c>
      <c r="H2258" s="95" t="e">
        <f t="shared" si="522"/>
        <v>#REF!</v>
      </c>
      <c r="I2258" s="94">
        <f>'F4.2'!W245</f>
        <v>19.22</v>
      </c>
      <c r="J2258" s="94" t="e">
        <f>'F4.2'!#REF!</f>
        <v>#REF!</v>
      </c>
      <c r="K2258" s="95"/>
      <c r="L2258" s="95"/>
      <c r="M2258" s="128" t="e">
        <f t="shared" si="523"/>
        <v>#REF!</v>
      </c>
      <c r="N2258" s="95" t="e">
        <f t="shared" si="524"/>
        <v>#REF!</v>
      </c>
      <c r="O2258" s="158" t="e">
        <f t="shared" si="533"/>
        <v>#REF!</v>
      </c>
      <c r="P2258" s="159" t="e">
        <f t="shared" si="534"/>
        <v>#REF!</v>
      </c>
    </row>
    <row r="2259" spans="1:16" ht="31.5" hidden="1" outlineLevel="1" x14ac:dyDescent="0.25">
      <c r="A2259" s="252">
        <f t="shared" ref="A2259:E2259" si="581">A1589</f>
        <v>0</v>
      </c>
      <c r="B2259" s="253" t="str">
        <f t="shared" si="581"/>
        <v>IDC</v>
      </c>
      <c r="C2259" s="29" t="str">
        <f t="shared" si="581"/>
        <v>MERC/CAPEX/MSPGCL/2023-2024/0459</v>
      </c>
      <c r="D2259" s="68">
        <f t="shared" si="581"/>
        <v>45174</v>
      </c>
      <c r="E2259" s="28">
        <f t="shared" si="581"/>
        <v>5.94</v>
      </c>
      <c r="F2259" s="95">
        <f t="shared" si="531"/>
        <v>0</v>
      </c>
      <c r="G2259" s="95">
        <f t="shared" si="532"/>
        <v>0</v>
      </c>
      <c r="H2259" s="95">
        <f t="shared" si="522"/>
        <v>0</v>
      </c>
      <c r="I2259" s="94">
        <f>'F4.2'!X246</f>
        <v>0</v>
      </c>
      <c r="J2259" s="94">
        <f>'F4.2'!AR246</f>
        <v>0</v>
      </c>
      <c r="K2259" s="95"/>
      <c r="L2259" s="95"/>
      <c r="M2259" s="128">
        <f t="shared" si="523"/>
        <v>0</v>
      </c>
      <c r="N2259" s="95">
        <f t="shared" si="524"/>
        <v>0</v>
      </c>
      <c r="O2259" s="158">
        <f t="shared" si="533"/>
        <v>0</v>
      </c>
      <c r="P2259" s="159">
        <f t="shared" si="534"/>
        <v>0</v>
      </c>
    </row>
    <row r="2260" spans="1:16" ht="78.75" hidden="1" outlineLevel="1" x14ac:dyDescent="0.25">
      <c r="A2260" s="238">
        <f t="shared" ref="A2260:E2260" si="582">A1590</f>
        <v>44</v>
      </c>
      <c r="B2260" s="239" t="str">
        <f t="shared" si="582"/>
        <v>Design, Engineering, Manufacturing, Transportation to CSTPS site, unloading, Erection, Testing &amp; Commissioning of 3 nos. of new 200MVA. 21/400/√3KV, Single phase Generator Transformers, BHEL make for 3 X 500 MW Unit#5,6&amp;7 500MW Stage-III CSTPS, Chandrapur</v>
      </c>
      <c r="C2260" s="25" t="str">
        <f t="shared" si="582"/>
        <v>MERC/CAPEX/2022-2023/0409</v>
      </c>
      <c r="D2260" s="139">
        <f t="shared" si="582"/>
        <v>44806</v>
      </c>
      <c r="E2260" s="27">
        <f t="shared" si="582"/>
        <v>33.268000000000001</v>
      </c>
      <c r="F2260" s="94">
        <f t="shared" si="531"/>
        <v>0</v>
      </c>
      <c r="G2260" s="94">
        <f t="shared" si="532"/>
        <v>0</v>
      </c>
      <c r="H2260" s="94">
        <f t="shared" si="522"/>
        <v>0</v>
      </c>
      <c r="I2260" s="94">
        <f>'F4.2'!X247</f>
        <v>0</v>
      </c>
      <c r="J2260" s="94">
        <f>'F4.2'!AR247</f>
        <v>0</v>
      </c>
      <c r="K2260" s="94"/>
      <c r="L2260" s="94"/>
      <c r="M2260" s="94">
        <f t="shared" si="523"/>
        <v>0</v>
      </c>
      <c r="N2260" s="94">
        <f t="shared" si="524"/>
        <v>0</v>
      </c>
      <c r="O2260" s="158">
        <f t="shared" si="533"/>
        <v>0</v>
      </c>
      <c r="P2260" s="159">
        <f t="shared" si="534"/>
        <v>0</v>
      </c>
    </row>
    <row r="2261" spans="1:16" ht="94.5" hidden="1" outlineLevel="1" x14ac:dyDescent="0.25">
      <c r="A2261" s="252">
        <f t="shared" ref="A2261:E2261" si="583">A1591</f>
        <v>44.1</v>
      </c>
      <c r="B2261" s="253" t="str">
        <f t="shared" si="583"/>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261" s="29" t="str">
        <f t="shared" si="583"/>
        <v>MERC/CAPEX/2022-2023/0409</v>
      </c>
      <c r="D2261" s="68">
        <f t="shared" si="583"/>
        <v>44806</v>
      </c>
      <c r="E2261" s="28">
        <f t="shared" si="583"/>
        <v>32.567999999999998</v>
      </c>
      <c r="F2261" s="95">
        <f t="shared" si="531"/>
        <v>39</v>
      </c>
      <c r="G2261" s="95">
        <f t="shared" si="532"/>
        <v>39</v>
      </c>
      <c r="H2261" s="95">
        <f t="shared" si="522"/>
        <v>0</v>
      </c>
      <c r="I2261" s="94">
        <f>'F4.2'!X248</f>
        <v>0</v>
      </c>
      <c r="J2261" s="94">
        <f>'F4.2'!AR248</f>
        <v>0</v>
      </c>
      <c r="K2261" s="95"/>
      <c r="L2261" s="95"/>
      <c r="M2261" s="128">
        <f t="shared" si="523"/>
        <v>0</v>
      </c>
      <c r="N2261" s="95">
        <f t="shared" si="524"/>
        <v>0</v>
      </c>
      <c r="O2261" s="158">
        <f t="shared" si="533"/>
        <v>0</v>
      </c>
      <c r="P2261" s="159">
        <f t="shared" si="534"/>
        <v>0</v>
      </c>
    </row>
    <row r="2262" spans="1:16" ht="15.75" hidden="1" outlineLevel="1" x14ac:dyDescent="0.25">
      <c r="A2262" s="252">
        <f t="shared" ref="A2262:E2262" si="584">A1592</f>
        <v>0</v>
      </c>
      <c r="B2262" s="253" t="str">
        <f t="shared" si="584"/>
        <v>IDC</v>
      </c>
      <c r="C2262" s="99" t="str">
        <f t="shared" si="584"/>
        <v>MERC/CAPEX/2022-2023/0409</v>
      </c>
      <c r="D2262" s="103">
        <f t="shared" si="584"/>
        <v>44806</v>
      </c>
      <c r="E2262" s="28">
        <f t="shared" si="584"/>
        <v>0.7</v>
      </c>
      <c r="F2262" s="95">
        <f t="shared" si="531"/>
        <v>0</v>
      </c>
      <c r="G2262" s="95">
        <f t="shared" si="532"/>
        <v>0</v>
      </c>
      <c r="H2262" s="95">
        <f t="shared" si="522"/>
        <v>0</v>
      </c>
      <c r="I2262" s="94">
        <f>'F4.2'!X249</f>
        <v>0</v>
      </c>
      <c r="J2262" s="94">
        <f>'F4.2'!AR249</f>
        <v>0</v>
      </c>
      <c r="K2262" s="95"/>
      <c r="L2262" s="95"/>
      <c r="M2262" s="128">
        <f t="shared" si="523"/>
        <v>0</v>
      </c>
      <c r="N2262" s="95">
        <f t="shared" si="524"/>
        <v>0</v>
      </c>
      <c r="O2262" s="158">
        <f t="shared" si="533"/>
        <v>0</v>
      </c>
      <c r="P2262" s="159">
        <f t="shared" si="534"/>
        <v>0</v>
      </c>
    </row>
    <row r="2263" spans="1:16" ht="110.25" hidden="1" outlineLevel="1" x14ac:dyDescent="0.25">
      <c r="A2263" s="238">
        <f t="shared" ref="A2263:E2263" si="585">A1593</f>
        <v>45</v>
      </c>
      <c r="B2263" s="239" t="str">
        <f t="shared" si="585"/>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263" s="25" t="str">
        <f t="shared" si="585"/>
        <v>MERC/CAPEX/2022-2023/MSPGCL/0458</v>
      </c>
      <c r="D2263" s="139">
        <f t="shared" si="585"/>
        <v>45174</v>
      </c>
      <c r="E2263" s="28">
        <f t="shared" si="585"/>
        <v>145.05495436368</v>
      </c>
      <c r="F2263" s="95">
        <f t="shared" si="531"/>
        <v>0</v>
      </c>
      <c r="G2263" s="95">
        <f t="shared" si="532"/>
        <v>0</v>
      </c>
      <c r="H2263" s="95">
        <f t="shared" si="522"/>
        <v>0</v>
      </c>
      <c r="I2263" s="94">
        <f>'F4.2'!X250</f>
        <v>0</v>
      </c>
      <c r="J2263" s="94">
        <f>'F4.2'!AR250</f>
        <v>0</v>
      </c>
      <c r="K2263" s="95"/>
      <c r="L2263" s="95"/>
      <c r="M2263" s="128">
        <f t="shared" ref="M2263:M2291" si="586">SUM(J2263:L2263)</f>
        <v>0</v>
      </c>
      <c r="N2263" s="95">
        <f t="shared" si="524"/>
        <v>0</v>
      </c>
      <c r="O2263" s="158"/>
      <c r="P2263" s="159"/>
    </row>
    <row r="2264" spans="1:16" ht="31.5" hidden="1" outlineLevel="1" x14ac:dyDescent="0.25">
      <c r="A2264" s="252">
        <f t="shared" ref="A2264:E2264" si="587">A1594</f>
        <v>45.1</v>
      </c>
      <c r="B2264" s="253" t="str">
        <f t="shared" si="587"/>
        <v>Construction of 4th raising of existing Ash Bund from T.B.L. 198.00 M to T.B.L 201.00 M</v>
      </c>
      <c r="C2264" s="29" t="str">
        <f t="shared" si="587"/>
        <v>MERC/CAPEX/2022-2023/MSPGCL/0458</v>
      </c>
      <c r="D2264" s="68">
        <f t="shared" si="587"/>
        <v>45174</v>
      </c>
      <c r="E2264" s="28">
        <f t="shared" si="587"/>
        <v>101.81018586775998</v>
      </c>
      <c r="F2264" s="95">
        <f t="shared" si="531"/>
        <v>66.943683858253138</v>
      </c>
      <c r="G2264" s="95">
        <f t="shared" si="532"/>
        <v>66.943683858253138</v>
      </c>
      <c r="H2264" s="95">
        <f t="shared" si="522"/>
        <v>0</v>
      </c>
      <c r="I2264" s="94">
        <f>'F4.2'!X251</f>
        <v>0</v>
      </c>
      <c r="J2264" s="94">
        <f>'F4.2'!AR251</f>
        <v>0</v>
      </c>
      <c r="K2264" s="95"/>
      <c r="L2264" s="95"/>
      <c r="M2264" s="128">
        <f t="shared" si="586"/>
        <v>0</v>
      </c>
      <c r="N2264" s="95">
        <f t="shared" si="524"/>
        <v>0</v>
      </c>
      <c r="O2264" s="158"/>
      <c r="P2264" s="159"/>
    </row>
    <row r="2265" spans="1:16" ht="31.5" hidden="1" outlineLevel="1" x14ac:dyDescent="0.25">
      <c r="A2265" s="252">
        <f t="shared" ref="A2265:E2265" si="588">A1595</f>
        <v>45.2</v>
      </c>
      <c r="B2265" s="253" t="str">
        <f t="shared" si="588"/>
        <v>Construction of New Drain Wells (12 Nos.) along with necessary connection to existing drain wells at CSTPS</v>
      </c>
      <c r="C2265" s="29" t="str">
        <f t="shared" si="588"/>
        <v>MERC/CAPEX/2022-2023/MSPGCL/0458</v>
      </c>
      <c r="D2265" s="68">
        <f t="shared" si="588"/>
        <v>45174</v>
      </c>
      <c r="E2265" s="28">
        <f t="shared" si="588"/>
        <v>1.7079926814999997</v>
      </c>
      <c r="F2265" s="95">
        <f t="shared" si="531"/>
        <v>1.1230636809863013</v>
      </c>
      <c r="G2265" s="95">
        <f t="shared" si="532"/>
        <v>1.1230636809863013</v>
      </c>
      <c r="H2265" s="95">
        <f t="shared" si="522"/>
        <v>0</v>
      </c>
      <c r="I2265" s="94">
        <f>'F4.2'!X252</f>
        <v>0</v>
      </c>
      <c r="J2265" s="94">
        <f>'F4.2'!AR252</f>
        <v>0</v>
      </c>
      <c r="K2265" s="95"/>
      <c r="L2265" s="95"/>
      <c r="M2265" s="128">
        <f t="shared" si="586"/>
        <v>0</v>
      </c>
      <c r="N2265" s="95">
        <f t="shared" si="524"/>
        <v>0</v>
      </c>
      <c r="O2265" s="158"/>
      <c r="P2265" s="159"/>
    </row>
    <row r="2266" spans="1:16" ht="31.5" hidden="1" outlineLevel="1" x14ac:dyDescent="0.25">
      <c r="A2266" s="252">
        <f t="shared" ref="A2266:E2266" si="589">A1596</f>
        <v>45.3</v>
      </c>
      <c r="B2266" s="253" t="str">
        <f t="shared" si="589"/>
        <v xml:space="preserve"> Construction of waste weir for raising of ash bund (Waste Weir &amp; Non overflow structure)</v>
      </c>
      <c r="C2266" s="29" t="str">
        <f t="shared" si="589"/>
        <v>MERC/CAPEX/2022-2023/MSPGCL/0458</v>
      </c>
      <c r="D2266" s="68">
        <f t="shared" si="589"/>
        <v>45174</v>
      </c>
      <c r="E2266" s="28">
        <f t="shared" si="589"/>
        <v>4.2692499462199995</v>
      </c>
      <c r="F2266" s="95">
        <f t="shared" si="531"/>
        <v>2.8071780468295886</v>
      </c>
      <c r="G2266" s="95">
        <f t="shared" si="532"/>
        <v>2.8071780468295886</v>
      </c>
      <c r="H2266" s="95">
        <f t="shared" si="522"/>
        <v>0</v>
      </c>
      <c r="I2266" s="94">
        <f>'F4.2'!X253</f>
        <v>0</v>
      </c>
      <c r="J2266" s="94">
        <f>'F4.2'!AR253</f>
        <v>0</v>
      </c>
      <c r="K2266" s="95"/>
      <c r="L2266" s="95"/>
      <c r="M2266" s="128">
        <f t="shared" si="586"/>
        <v>0</v>
      </c>
      <c r="N2266" s="95">
        <f t="shared" si="524"/>
        <v>0</v>
      </c>
      <c r="O2266" s="158"/>
      <c r="P2266" s="159"/>
    </row>
    <row r="2267" spans="1:16" ht="31.5" hidden="1" outlineLevel="1" x14ac:dyDescent="0.25">
      <c r="A2267" s="252">
        <f t="shared" ref="A2267:E2267" si="590">A1597</f>
        <v>45.4</v>
      </c>
      <c r="B2267" s="253" t="str">
        <f t="shared" si="590"/>
        <v>Raising of Ash Compartment i.e. Lagoon in Ash Bund</v>
      </c>
      <c r="C2267" s="29" t="str">
        <f t="shared" si="590"/>
        <v>MERC/CAPEX/2022-2023/MSPGCL/0458</v>
      </c>
      <c r="D2267" s="68">
        <f t="shared" si="590"/>
        <v>45174</v>
      </c>
      <c r="E2267" s="28">
        <f t="shared" si="590"/>
        <v>25.657525868199997</v>
      </c>
      <c r="F2267" s="95">
        <f t="shared" si="531"/>
        <v>16.870701940734246</v>
      </c>
      <c r="G2267" s="95">
        <f t="shared" si="532"/>
        <v>16.870701940734246</v>
      </c>
      <c r="H2267" s="95">
        <f t="shared" si="522"/>
        <v>0</v>
      </c>
      <c r="I2267" s="94">
        <f>'F4.2'!X254</f>
        <v>0</v>
      </c>
      <c r="J2267" s="94">
        <f>'F4.2'!AR254</f>
        <v>0</v>
      </c>
      <c r="K2267" s="95"/>
      <c r="L2267" s="95"/>
      <c r="M2267" s="128">
        <f t="shared" si="586"/>
        <v>0</v>
      </c>
      <c r="N2267" s="95">
        <f t="shared" si="524"/>
        <v>0</v>
      </c>
      <c r="O2267" s="158"/>
      <c r="P2267" s="159"/>
    </row>
    <row r="2268" spans="1:16" ht="31.5" hidden="1" outlineLevel="1" x14ac:dyDescent="0.25">
      <c r="A2268" s="252">
        <f t="shared" ref="A2268:E2268" si="591">A1598</f>
        <v>0</v>
      </c>
      <c r="B2268" s="253" t="str">
        <f t="shared" si="591"/>
        <v>IDC</v>
      </c>
      <c r="C2268" s="99" t="str">
        <f t="shared" si="591"/>
        <v>MERC/CAPEX/2022-2023/MSPGCL/0458</v>
      </c>
      <c r="D2268" s="103">
        <f t="shared" si="591"/>
        <v>45174</v>
      </c>
      <c r="E2268" s="28">
        <f t="shared" si="591"/>
        <v>11.61</v>
      </c>
      <c r="F2268" s="95">
        <f t="shared" si="531"/>
        <v>0</v>
      </c>
      <c r="G2268" s="95">
        <f t="shared" si="532"/>
        <v>0</v>
      </c>
      <c r="H2268" s="95">
        <f t="shared" si="522"/>
        <v>0</v>
      </c>
      <c r="I2268" s="94">
        <f>'F4.2'!X255</f>
        <v>0</v>
      </c>
      <c r="J2268" s="94">
        <f>'F4.2'!AR255</f>
        <v>0</v>
      </c>
      <c r="K2268" s="95"/>
      <c r="L2268" s="95"/>
      <c r="M2268" s="128">
        <f t="shared" si="586"/>
        <v>0</v>
      </c>
      <c r="N2268" s="95">
        <f t="shared" si="524"/>
        <v>0</v>
      </c>
      <c r="O2268" s="158"/>
      <c r="P2268" s="159"/>
    </row>
    <row r="2269" spans="1:16" ht="47.25" hidden="1" outlineLevel="1" x14ac:dyDescent="0.25">
      <c r="A2269" s="238">
        <f t="shared" ref="A2269:E2269" si="592">A1599</f>
        <v>46</v>
      </c>
      <c r="B2269" s="239" t="str">
        <f t="shared" si="592"/>
        <v>Procurement of 03 Nos. of complete assembly of 3.3 KV, 300 KW Boiler Circulation Water Pump - Motors along with Impeller for Unit#5&amp;6, 500MW Stage-III CSTPS Chandrapur</v>
      </c>
      <c r="C2269" s="25" t="str">
        <f t="shared" si="592"/>
        <v>MERC/CAPEX/2024-2025/MSPGCL/0308</v>
      </c>
      <c r="D2269" s="139">
        <f t="shared" si="592"/>
        <v>45429</v>
      </c>
      <c r="E2269" s="28">
        <f t="shared" si="592"/>
        <v>37.32</v>
      </c>
      <c r="F2269" s="95">
        <f t="shared" si="531"/>
        <v>0</v>
      </c>
      <c r="G2269" s="95">
        <f t="shared" si="532"/>
        <v>0</v>
      </c>
      <c r="H2269" s="95">
        <f t="shared" si="522"/>
        <v>0</v>
      </c>
      <c r="I2269" s="94">
        <f>'F4.2'!X256</f>
        <v>0</v>
      </c>
      <c r="J2269" s="94">
        <f>'F4.2'!AR256</f>
        <v>0</v>
      </c>
      <c r="K2269" s="95"/>
      <c r="L2269" s="95"/>
      <c r="M2269" s="128">
        <f t="shared" si="586"/>
        <v>0</v>
      </c>
      <c r="N2269" s="95">
        <f t="shared" si="524"/>
        <v>0</v>
      </c>
      <c r="O2269" s="158"/>
      <c r="P2269" s="159"/>
    </row>
    <row r="2270" spans="1:16" ht="47.25" hidden="1" outlineLevel="1" x14ac:dyDescent="0.25">
      <c r="A2270" s="252">
        <f t="shared" ref="A2270:E2270" si="593">A1600</f>
        <v>46.1</v>
      </c>
      <c r="B2270" s="253" t="str">
        <f t="shared" si="593"/>
        <v>Procurement of 03 Nos. of complete assembly of 3.3 KV, 300 KW Boiler Circulation Water Pump - Motors along with Impeller for Unit#5&amp;6, 500MW Stage-III CSTPS Chandrapur</v>
      </c>
      <c r="C2270" s="29" t="str">
        <f t="shared" si="593"/>
        <v>MERC/CAPEX/2024-2025/MSPGCL/0308</v>
      </c>
      <c r="D2270" s="140">
        <f t="shared" si="593"/>
        <v>45429</v>
      </c>
      <c r="E2270" s="28">
        <f t="shared" si="593"/>
        <v>0</v>
      </c>
      <c r="F2270" s="95">
        <f t="shared" si="531"/>
        <v>0</v>
      </c>
      <c r="G2270" s="95">
        <f t="shared" si="532"/>
        <v>0</v>
      </c>
      <c r="H2270" s="95">
        <f t="shared" ref="H2270:H2333" si="594">F2270-G2270</f>
        <v>0</v>
      </c>
      <c r="I2270" s="94">
        <f>'F4.2'!X257</f>
        <v>35.944000000000003</v>
      </c>
      <c r="J2270" s="94">
        <f>'F4.2'!AR257</f>
        <v>35.944000000000003</v>
      </c>
      <c r="K2270" s="95"/>
      <c r="L2270" s="95"/>
      <c r="M2270" s="128">
        <f t="shared" si="586"/>
        <v>35.944000000000003</v>
      </c>
      <c r="N2270" s="95">
        <f t="shared" ref="N2270:N2333" si="595">H2270+I2270-M2270</f>
        <v>0</v>
      </c>
      <c r="O2270" s="158"/>
      <c r="P2270" s="159"/>
    </row>
    <row r="2271" spans="1:16" ht="31.5" hidden="1" outlineLevel="1" x14ac:dyDescent="0.25">
      <c r="A2271" s="252">
        <f t="shared" ref="A2271:E2271" si="596">A1601</f>
        <v>0</v>
      </c>
      <c r="B2271" s="253" t="str">
        <f t="shared" si="596"/>
        <v>IDC</v>
      </c>
      <c r="C2271" s="29" t="str">
        <f t="shared" si="596"/>
        <v>MERC/CAPEX/2024-2025/MSPGCL/0308</v>
      </c>
      <c r="D2271" s="140">
        <f t="shared" si="596"/>
        <v>45429</v>
      </c>
      <c r="E2271" s="28">
        <f t="shared" si="596"/>
        <v>0</v>
      </c>
      <c r="F2271" s="95">
        <f t="shared" si="531"/>
        <v>0</v>
      </c>
      <c r="G2271" s="95">
        <f t="shared" si="532"/>
        <v>0</v>
      </c>
      <c r="H2271" s="95">
        <f t="shared" si="594"/>
        <v>0</v>
      </c>
      <c r="I2271" s="94">
        <f>'F4.2'!X258</f>
        <v>0</v>
      </c>
      <c r="J2271" s="94">
        <f>'F4.2'!AR258</f>
        <v>0</v>
      </c>
      <c r="K2271" s="95"/>
      <c r="L2271" s="95"/>
      <c r="M2271" s="128">
        <f t="shared" si="586"/>
        <v>0</v>
      </c>
      <c r="N2271" s="95">
        <f t="shared" si="595"/>
        <v>0</v>
      </c>
      <c r="O2271" s="158"/>
      <c r="P2271" s="159"/>
    </row>
    <row r="2272" spans="1:16" ht="31.5" hidden="1" outlineLevel="1" x14ac:dyDescent="0.25">
      <c r="A2272" s="238">
        <f t="shared" ref="A2272:E2272" si="597">A1602</f>
        <v>47</v>
      </c>
      <c r="B2272" s="239" t="str">
        <f t="shared" si="597"/>
        <v>Performance Improvement &amp; Life Extension Schemes for CHP of Unit 3 to 7 of CSTPS, Chandrapur</v>
      </c>
      <c r="C2272" s="25" t="str">
        <f t="shared" si="597"/>
        <v>MERC/CAPEX/MSPGCL/2023-24/0560</v>
      </c>
      <c r="D2272" s="68">
        <f t="shared" si="597"/>
        <v>45230</v>
      </c>
      <c r="E2272" s="28">
        <f t="shared" si="597"/>
        <v>43.01</v>
      </c>
      <c r="F2272" s="95">
        <f t="shared" si="531"/>
        <v>0</v>
      </c>
      <c r="G2272" s="95">
        <f t="shared" si="532"/>
        <v>0</v>
      </c>
      <c r="H2272" s="95">
        <f t="shared" si="594"/>
        <v>0</v>
      </c>
      <c r="I2272" s="94">
        <f>'F4.2'!X259</f>
        <v>0</v>
      </c>
      <c r="J2272" s="94">
        <f>'F4.2'!AR259</f>
        <v>0</v>
      </c>
      <c r="K2272" s="95"/>
      <c r="L2272" s="95"/>
      <c r="M2272" s="128">
        <f t="shared" si="586"/>
        <v>0</v>
      </c>
      <c r="N2272" s="95">
        <f t="shared" si="595"/>
        <v>0</v>
      </c>
      <c r="O2272" s="158"/>
      <c r="P2272" s="159"/>
    </row>
    <row r="2273" spans="1:16" ht="31.5" hidden="1" outlineLevel="1" x14ac:dyDescent="0.25">
      <c r="A2273" s="252">
        <f t="shared" ref="A2273:E2273" si="598">A1603</f>
        <v>47.1</v>
      </c>
      <c r="B2273" s="253" t="str">
        <f t="shared" si="598"/>
        <v>Work of Renovation/Upgradation/Modification of Crusher House of CHPA of Unit 3&amp;4 of CSTPS Chandrapur.</v>
      </c>
      <c r="C2273" s="29" t="str">
        <f t="shared" si="598"/>
        <v>MERC/CAPEX/MSPGCL/2023-24/0560</v>
      </c>
      <c r="D2273" s="68">
        <f t="shared" si="598"/>
        <v>45230</v>
      </c>
      <c r="E2273" s="28">
        <f t="shared" si="598"/>
        <v>5.66</v>
      </c>
      <c r="F2273" s="95">
        <f t="shared" si="531"/>
        <v>5.66</v>
      </c>
      <c r="G2273" s="95">
        <f t="shared" si="532"/>
        <v>5.66</v>
      </c>
      <c r="H2273" s="95">
        <f t="shared" si="594"/>
        <v>0</v>
      </c>
      <c r="I2273" s="94">
        <f>'F4.2'!X260</f>
        <v>0</v>
      </c>
      <c r="J2273" s="94">
        <f>'F4.2'!AR260</f>
        <v>0</v>
      </c>
      <c r="K2273" s="95"/>
      <c r="L2273" s="95"/>
      <c r="M2273" s="128">
        <f t="shared" si="586"/>
        <v>0</v>
      </c>
      <c r="N2273" s="95">
        <f t="shared" si="595"/>
        <v>0</v>
      </c>
      <c r="O2273" s="158"/>
      <c r="P2273" s="159"/>
    </row>
    <row r="2274" spans="1:16" ht="31.5" hidden="1" outlineLevel="1" x14ac:dyDescent="0.25">
      <c r="A2274" s="252">
        <f t="shared" ref="A2274:E2274" si="599">A1604</f>
        <v>47.2</v>
      </c>
      <c r="B2274" s="253" t="str">
        <f t="shared" si="599"/>
        <v>Work of Renovation/Upgradation/Modification of Belt Conveyor 10A/B/C of CHPA of Unit 3&amp;4 of CSTPS Chandrapur.</v>
      </c>
      <c r="C2274" s="29" t="str">
        <f t="shared" si="599"/>
        <v>MERC/CAPEX/MSPGCL/2023-24/0560</v>
      </c>
      <c r="D2274" s="68">
        <f t="shared" si="599"/>
        <v>45230</v>
      </c>
      <c r="E2274" s="28">
        <f t="shared" si="599"/>
        <v>8.17</v>
      </c>
      <c r="F2274" s="95">
        <f t="shared" si="531"/>
        <v>8.17</v>
      </c>
      <c r="G2274" s="95">
        <f t="shared" si="532"/>
        <v>8.17</v>
      </c>
      <c r="H2274" s="95">
        <f t="shared" si="594"/>
        <v>0</v>
      </c>
      <c r="I2274" s="94">
        <f>'F4.2'!X261</f>
        <v>0</v>
      </c>
      <c r="J2274" s="94">
        <f>'F4.2'!AR261</f>
        <v>0</v>
      </c>
      <c r="K2274" s="95"/>
      <c r="L2274" s="95"/>
      <c r="M2274" s="128">
        <f t="shared" si="586"/>
        <v>0</v>
      </c>
      <c r="N2274" s="95">
        <f t="shared" si="595"/>
        <v>0</v>
      </c>
      <c r="O2274" s="158"/>
      <c r="P2274" s="159"/>
    </row>
    <row r="2275" spans="1:16" ht="31.5" hidden="1" outlineLevel="1" x14ac:dyDescent="0.25">
      <c r="A2275" s="252">
        <f t="shared" ref="A2275:E2275" si="600">A1605</f>
        <v>47.3</v>
      </c>
      <c r="B2275" s="253" t="str">
        <f t="shared" si="600"/>
        <v xml:space="preserve">Work of Modification/Modernization of conveyor cable of 10 A/B/C of CHPA of Unit 3&amp;4 of CSTPS Chandrapur. </v>
      </c>
      <c r="C2275" s="29" t="str">
        <f t="shared" si="600"/>
        <v>MERC/CAPEX/MSPGCL/2023-24/0560</v>
      </c>
      <c r="D2275" s="68">
        <f t="shared" si="600"/>
        <v>45230</v>
      </c>
      <c r="E2275" s="28">
        <f t="shared" si="600"/>
        <v>4.12</v>
      </c>
      <c r="F2275" s="95">
        <f t="shared" si="531"/>
        <v>4.12</v>
      </c>
      <c r="G2275" s="95">
        <f t="shared" si="532"/>
        <v>4.12</v>
      </c>
      <c r="H2275" s="95">
        <f t="shared" si="594"/>
        <v>0</v>
      </c>
      <c r="I2275" s="94">
        <f>'F4.2'!X262</f>
        <v>0</v>
      </c>
      <c r="J2275" s="94">
        <f>'F4.2'!AR262</f>
        <v>0</v>
      </c>
      <c r="K2275" s="95"/>
      <c r="L2275" s="95"/>
      <c r="M2275" s="128">
        <f t="shared" si="586"/>
        <v>0</v>
      </c>
      <c r="N2275" s="95">
        <f t="shared" si="595"/>
        <v>0</v>
      </c>
      <c r="O2275" s="158"/>
      <c r="P2275" s="159"/>
    </row>
    <row r="2276" spans="1:16" ht="63" hidden="1" outlineLevel="1" x14ac:dyDescent="0.25">
      <c r="A2276" s="252">
        <f t="shared" ref="A2276:E2276" si="601">A1606</f>
        <v>47.4</v>
      </c>
      <c r="B2276" s="253" t="str">
        <f t="shared" si="601"/>
        <v xml:space="preserve">Design, Engineering, Supply, Erection and commissioning of bypass chute with hydraulic cylinder &amp; modification/renovation at JT-06 of CHPA of Unit 3&amp;4 of CSTPS Chandrapur. </v>
      </c>
      <c r="C2276" s="29" t="str">
        <f t="shared" si="601"/>
        <v>MERC/CAPEX/MSPGCL/2023-24/0560</v>
      </c>
      <c r="D2276" s="68">
        <f t="shared" si="601"/>
        <v>45230</v>
      </c>
      <c r="E2276" s="28">
        <f t="shared" si="601"/>
        <v>3.72</v>
      </c>
      <c r="F2276" s="95">
        <f t="shared" ref="F2276:F2339" si="602">F1606+I1606</f>
        <v>3.72</v>
      </c>
      <c r="G2276" s="95">
        <f t="shared" ref="G2276:G2339" si="603">G1606+M1606</f>
        <v>3.72</v>
      </c>
      <c r="H2276" s="95">
        <f t="shared" si="594"/>
        <v>0</v>
      </c>
      <c r="I2276" s="94">
        <f>'F4.2'!X263</f>
        <v>0</v>
      </c>
      <c r="J2276" s="94">
        <f>'F4.2'!AR263</f>
        <v>0</v>
      </c>
      <c r="K2276" s="95"/>
      <c r="L2276" s="95"/>
      <c r="M2276" s="128">
        <f t="shared" si="586"/>
        <v>0</v>
      </c>
      <c r="N2276" s="95">
        <f t="shared" si="595"/>
        <v>0</v>
      </c>
      <c r="O2276" s="158"/>
      <c r="P2276" s="159"/>
    </row>
    <row r="2277" spans="1:16" ht="47.25" hidden="1" outlineLevel="1" x14ac:dyDescent="0.25">
      <c r="A2277" s="252">
        <f t="shared" ref="A2277:E2277" si="604">A1607</f>
        <v>47.5</v>
      </c>
      <c r="B2277" s="253" t="str">
        <f t="shared" si="604"/>
        <v xml:space="preserve">Design, Engineering, Supply, Erection and Installation of Wear Resistance Chutes for Belt Conveyor System at CHPA/B of Unit 3to9 of CSTPS Chandrapur. </v>
      </c>
      <c r="C2277" s="29" t="str">
        <f t="shared" si="604"/>
        <v>MERC/CAPEX/MSPGCL/2023-24/0560</v>
      </c>
      <c r="D2277" s="68">
        <f t="shared" si="604"/>
        <v>45230</v>
      </c>
      <c r="E2277" s="28">
        <f t="shared" si="604"/>
        <v>3.45</v>
      </c>
      <c r="F2277" s="95">
        <f t="shared" si="602"/>
        <v>3.45</v>
      </c>
      <c r="G2277" s="95">
        <f t="shared" si="603"/>
        <v>3.45</v>
      </c>
      <c r="H2277" s="95">
        <f t="shared" si="594"/>
        <v>0</v>
      </c>
      <c r="I2277" s="94">
        <f>'F4.2'!X264</f>
        <v>0</v>
      </c>
      <c r="J2277" s="94">
        <f>'F4.2'!AR264</f>
        <v>0</v>
      </c>
      <c r="K2277" s="95"/>
      <c r="L2277" s="95"/>
      <c r="M2277" s="128">
        <f t="shared" si="586"/>
        <v>0</v>
      </c>
      <c r="N2277" s="95">
        <f t="shared" si="595"/>
        <v>0</v>
      </c>
      <c r="O2277" s="158"/>
      <c r="P2277" s="159"/>
    </row>
    <row r="2278" spans="1:16" ht="47.25" hidden="1" outlineLevel="1" x14ac:dyDescent="0.25">
      <c r="A2278" s="252">
        <f t="shared" ref="A2278:E2278" si="605">A1608</f>
        <v>47.6</v>
      </c>
      <c r="B2278" s="253" t="str">
        <f t="shared" si="605"/>
        <v xml:space="preserve">Work of Modification/Renovation/Upgradation of Ventilation System of Track Hopper of CHPB of Unit 5,6&amp;7 of CSTPS Chandrapur. </v>
      </c>
      <c r="C2278" s="29" t="str">
        <f t="shared" si="605"/>
        <v>MERC/CAPEX/MSPGCL/2023-24/0560</v>
      </c>
      <c r="D2278" s="68">
        <f t="shared" si="605"/>
        <v>45230</v>
      </c>
      <c r="E2278" s="28">
        <f t="shared" si="605"/>
        <v>4.5999999999999996</v>
      </c>
      <c r="F2278" s="95">
        <f t="shared" si="602"/>
        <v>4.5999999999999996</v>
      </c>
      <c r="G2278" s="95">
        <f t="shared" si="603"/>
        <v>4.5999999999999996</v>
      </c>
      <c r="H2278" s="95">
        <f t="shared" si="594"/>
        <v>0</v>
      </c>
      <c r="I2278" s="94">
        <f>'F4.2'!X265</f>
        <v>0</v>
      </c>
      <c r="J2278" s="94">
        <f>'F4.2'!AR265</f>
        <v>0</v>
      </c>
      <c r="K2278" s="95"/>
      <c r="L2278" s="95"/>
      <c r="M2278" s="128">
        <f t="shared" si="586"/>
        <v>0</v>
      </c>
      <c r="N2278" s="95">
        <f t="shared" si="595"/>
        <v>0</v>
      </c>
      <c r="O2278" s="158"/>
      <c r="P2278" s="159"/>
    </row>
    <row r="2279" spans="1:16" ht="31.5" hidden="1" outlineLevel="1" x14ac:dyDescent="0.25">
      <c r="A2279" s="252">
        <f t="shared" ref="A2279:E2279" si="606">A1609</f>
        <v>47.7</v>
      </c>
      <c r="B2279" s="253" t="str">
        <f t="shared" si="606"/>
        <v xml:space="preserve">Work of Renovation /Upgradation of Hydraulic System of Paddle Feeder at CHPB of Unit 5,6&amp;7 of CSTPS Chandrapur.  </v>
      </c>
      <c r="C2279" s="29" t="str">
        <f t="shared" si="606"/>
        <v>MERC/CAPEX/MSPGCL/2023-24/0560</v>
      </c>
      <c r="D2279" s="68">
        <f t="shared" si="606"/>
        <v>45230</v>
      </c>
      <c r="E2279" s="28">
        <f t="shared" si="606"/>
        <v>8.14</v>
      </c>
      <c r="F2279" s="95">
        <f t="shared" si="602"/>
        <v>8.14</v>
      </c>
      <c r="G2279" s="95">
        <f t="shared" si="603"/>
        <v>8.14</v>
      </c>
      <c r="H2279" s="95">
        <f t="shared" si="594"/>
        <v>0</v>
      </c>
      <c r="I2279" s="94">
        <f>'F4.2'!X266</f>
        <v>0</v>
      </c>
      <c r="J2279" s="94">
        <f>'F4.2'!AR266</f>
        <v>0</v>
      </c>
      <c r="K2279" s="95"/>
      <c r="L2279" s="95"/>
      <c r="M2279" s="128">
        <f t="shared" si="586"/>
        <v>0</v>
      </c>
      <c r="N2279" s="95">
        <f t="shared" si="595"/>
        <v>0</v>
      </c>
      <c r="O2279" s="158"/>
      <c r="P2279" s="159"/>
    </row>
    <row r="2280" spans="1:16" ht="47.25" hidden="1" outlineLevel="1" x14ac:dyDescent="0.25">
      <c r="A2280" s="252">
        <f t="shared" ref="A2280:E2280" si="607">A1610</f>
        <v>47.8</v>
      </c>
      <c r="B2280" s="253" t="str">
        <f t="shared" si="607"/>
        <v xml:space="preserve">Design, Engineering, Manufacturing, Fabrication, Erection and commissioning of Modified Wobbler Feeder at CHPB of Unit 5,6&amp;7 of CSTPS Chandrapur. </v>
      </c>
      <c r="C2280" s="29" t="str">
        <f t="shared" si="607"/>
        <v>MERC/CAPEX/MSPGCL/2023-24/0560</v>
      </c>
      <c r="D2280" s="68">
        <f t="shared" si="607"/>
        <v>45230</v>
      </c>
      <c r="E2280" s="28">
        <f t="shared" si="607"/>
        <v>4.18</v>
      </c>
      <c r="F2280" s="95">
        <f t="shared" si="602"/>
        <v>4.18</v>
      </c>
      <c r="G2280" s="95">
        <f t="shared" si="603"/>
        <v>4.18</v>
      </c>
      <c r="H2280" s="95">
        <f t="shared" si="594"/>
        <v>0</v>
      </c>
      <c r="I2280" s="94">
        <f>'F4.2'!X267</f>
        <v>0</v>
      </c>
      <c r="J2280" s="94">
        <f>'F4.2'!AR267</f>
        <v>0</v>
      </c>
      <c r="K2280" s="95"/>
      <c r="L2280" s="95"/>
      <c r="M2280" s="128">
        <f t="shared" si="586"/>
        <v>0</v>
      </c>
      <c r="N2280" s="95">
        <f t="shared" si="595"/>
        <v>0</v>
      </c>
      <c r="O2280" s="158"/>
      <c r="P2280" s="159"/>
    </row>
    <row r="2281" spans="1:16" ht="31.5" hidden="1" outlineLevel="1" x14ac:dyDescent="0.25">
      <c r="A2281" s="252">
        <f t="shared" ref="A2281:E2281" si="608">A1611</f>
        <v>0</v>
      </c>
      <c r="B2281" s="253" t="str">
        <f t="shared" si="608"/>
        <v>IDC</v>
      </c>
      <c r="C2281" s="29" t="str">
        <f t="shared" si="608"/>
        <v>MERC/CAPEX/MSPGCL/2023-24/0560</v>
      </c>
      <c r="D2281" s="68">
        <f t="shared" si="608"/>
        <v>45230</v>
      </c>
      <c r="E2281" s="28">
        <f t="shared" si="608"/>
        <v>0.97</v>
      </c>
      <c r="F2281" s="95">
        <f t="shared" si="602"/>
        <v>0</v>
      </c>
      <c r="G2281" s="95">
        <f t="shared" si="603"/>
        <v>0</v>
      </c>
      <c r="H2281" s="95">
        <f t="shared" si="594"/>
        <v>0</v>
      </c>
      <c r="I2281" s="94">
        <f>'F4.2'!X268</f>
        <v>0</v>
      </c>
      <c r="J2281" s="94">
        <f>'F4.2'!AR268</f>
        <v>0</v>
      </c>
      <c r="K2281" s="95"/>
      <c r="L2281" s="95"/>
      <c r="M2281" s="128">
        <f t="shared" si="586"/>
        <v>0</v>
      </c>
      <c r="N2281" s="95">
        <f t="shared" si="595"/>
        <v>0</v>
      </c>
      <c r="O2281" s="158"/>
      <c r="P2281" s="159"/>
    </row>
    <row r="2282" spans="1:16" ht="31.5" hidden="1" outlineLevel="1" x14ac:dyDescent="0.25">
      <c r="A2282" s="238" t="str">
        <f t="shared" ref="A2282:E2282" si="609">A1612</f>
        <v>HO
DPR 17</v>
      </c>
      <c r="B2282" s="239" t="str">
        <f t="shared" si="609"/>
        <v>Construction of new Administrative Building for Mahagenco at Vidyut Bhawan, Katol Road, Nagpur</v>
      </c>
      <c r="C2282" s="25" t="str">
        <f t="shared" si="609"/>
        <v>MERC/CAPEX/2021-2022/MSPGCL/063</v>
      </c>
      <c r="D2282" s="139">
        <f t="shared" si="609"/>
        <v>44604</v>
      </c>
      <c r="E2282" s="28">
        <f t="shared" si="609"/>
        <v>57</v>
      </c>
      <c r="F2282" s="95">
        <f t="shared" si="602"/>
        <v>0</v>
      </c>
      <c r="G2282" s="95">
        <f t="shared" si="603"/>
        <v>0</v>
      </c>
      <c r="H2282" s="95">
        <f t="shared" si="594"/>
        <v>0</v>
      </c>
      <c r="I2282" s="94">
        <f>'F4.2'!X269</f>
        <v>0</v>
      </c>
      <c r="J2282" s="94">
        <f>'F4.2'!AR269</f>
        <v>0</v>
      </c>
      <c r="K2282" s="95"/>
      <c r="L2282" s="95"/>
      <c r="M2282" s="128">
        <f t="shared" si="586"/>
        <v>0</v>
      </c>
      <c r="N2282" s="95">
        <f t="shared" si="595"/>
        <v>0</v>
      </c>
      <c r="O2282" s="158"/>
      <c r="P2282" s="159"/>
    </row>
    <row r="2283" spans="1:16" ht="47.25" hidden="1" outlineLevel="1" x14ac:dyDescent="0.25">
      <c r="A2283" s="252" t="str">
        <f t="shared" ref="A2283:E2283" si="610">A1613</f>
        <v>HO
DPR 17.1</v>
      </c>
      <c r="B2283" s="253" t="str">
        <f t="shared" si="610"/>
        <v>Construction of new Administrative Building for Mahagenco at Vidyut Bhawan, Katol Road, Nagpur</v>
      </c>
      <c r="C2283" s="168" t="str">
        <f t="shared" si="610"/>
        <v>MERC/CAPEX/2021-2022/MSPGCL/063</v>
      </c>
      <c r="D2283" s="170">
        <f t="shared" si="610"/>
        <v>44604</v>
      </c>
      <c r="E2283" s="28">
        <f t="shared" si="610"/>
        <v>54.24</v>
      </c>
      <c r="F2283" s="95">
        <f t="shared" si="602"/>
        <v>0</v>
      </c>
      <c r="G2283" s="95">
        <f t="shared" si="603"/>
        <v>0</v>
      </c>
      <c r="H2283" s="95">
        <f t="shared" si="594"/>
        <v>0</v>
      </c>
      <c r="I2283" s="94">
        <f>'F4.2'!X270</f>
        <v>27.12</v>
      </c>
      <c r="J2283" s="94">
        <f>'F4.2'!AR270</f>
        <v>0</v>
      </c>
      <c r="K2283" s="95"/>
      <c r="L2283" s="95"/>
      <c r="M2283" s="128">
        <f t="shared" si="586"/>
        <v>0</v>
      </c>
      <c r="N2283" s="95">
        <f t="shared" si="595"/>
        <v>27.12</v>
      </c>
      <c r="O2283" s="158"/>
      <c r="P2283" s="159"/>
    </row>
    <row r="2284" spans="1:16" ht="31.5" hidden="1" outlineLevel="1" x14ac:dyDescent="0.25">
      <c r="A2284" s="280">
        <f t="shared" ref="A2284:E2284" si="611">A1614</f>
        <v>0</v>
      </c>
      <c r="B2284" s="253" t="str">
        <f t="shared" si="611"/>
        <v>IDC</v>
      </c>
      <c r="C2284" s="168" t="str">
        <f t="shared" si="611"/>
        <v>MERC/CAPEX/2021-2022/MSPGCL/063</v>
      </c>
      <c r="D2284" s="170">
        <f t="shared" si="611"/>
        <v>44604</v>
      </c>
      <c r="E2284" s="28">
        <f t="shared" si="611"/>
        <v>2.76</v>
      </c>
      <c r="F2284" s="95">
        <f t="shared" si="602"/>
        <v>0</v>
      </c>
      <c r="G2284" s="95">
        <f t="shared" si="603"/>
        <v>0</v>
      </c>
      <c r="H2284" s="95">
        <f t="shared" si="594"/>
        <v>0</v>
      </c>
      <c r="I2284" s="94">
        <f>'F4.2'!X271</f>
        <v>0</v>
      </c>
      <c r="J2284" s="94">
        <f>'F4.2'!AR271</f>
        <v>0</v>
      </c>
      <c r="K2284" s="95"/>
      <c r="L2284" s="95"/>
      <c r="M2284" s="128">
        <f t="shared" si="586"/>
        <v>0</v>
      </c>
      <c r="N2284" s="95">
        <f t="shared" si="595"/>
        <v>0</v>
      </c>
      <c r="O2284" s="158"/>
      <c r="P2284" s="159"/>
    </row>
    <row r="2285" spans="1:16" ht="31.5" hidden="1" outlineLevel="1" x14ac:dyDescent="0.25">
      <c r="A2285" s="238" t="str">
        <f t="shared" ref="A2285:E2285" si="612">A1615</f>
        <v>HO
DPR 18</v>
      </c>
      <c r="B2285" s="239" t="str">
        <f t="shared" si="612"/>
        <v>Centralized Monitoring Solution</v>
      </c>
      <c r="C2285" s="25" t="str">
        <f t="shared" si="612"/>
        <v>MERC/CAPEX/MSPGCL/2023-24/0576</v>
      </c>
      <c r="D2285" s="139">
        <f t="shared" si="612"/>
        <v>45232</v>
      </c>
      <c r="E2285" s="28">
        <f t="shared" si="612"/>
        <v>69.308999999999997</v>
      </c>
      <c r="F2285" s="95">
        <f t="shared" si="602"/>
        <v>0</v>
      </c>
      <c r="G2285" s="95">
        <f t="shared" si="603"/>
        <v>0</v>
      </c>
      <c r="H2285" s="95">
        <f t="shared" si="594"/>
        <v>0</v>
      </c>
      <c r="I2285" s="94">
        <f>'F4.2'!X272</f>
        <v>0</v>
      </c>
      <c r="J2285" s="94">
        <f>'F4.2'!AR272</f>
        <v>0</v>
      </c>
      <c r="K2285" s="95"/>
      <c r="L2285" s="95"/>
      <c r="M2285" s="128">
        <f t="shared" si="586"/>
        <v>0</v>
      </c>
      <c r="N2285" s="95">
        <f t="shared" si="595"/>
        <v>0</v>
      </c>
      <c r="O2285" s="158"/>
      <c r="P2285" s="159"/>
    </row>
    <row r="2286" spans="1:16" ht="47.25" hidden="1" outlineLevel="1" x14ac:dyDescent="0.25">
      <c r="A2286" s="252" t="str">
        <f t="shared" ref="A2286:E2286" si="613">A1616</f>
        <v>HO
DPR 18.1</v>
      </c>
      <c r="B2286" s="253" t="str">
        <f t="shared" si="613"/>
        <v>Centralized Monitoring Solution</v>
      </c>
      <c r="C2286" s="168" t="str">
        <f t="shared" si="613"/>
        <v>MERC/CAPEX/MSPGCL/2023-24/0576</v>
      </c>
      <c r="D2286" s="170">
        <f t="shared" si="613"/>
        <v>45232</v>
      </c>
      <c r="E2286" s="28">
        <f t="shared" si="613"/>
        <v>66.009</v>
      </c>
      <c r="F2286" s="95">
        <f t="shared" si="602"/>
        <v>0</v>
      </c>
      <c r="G2286" s="95">
        <f t="shared" si="603"/>
        <v>0</v>
      </c>
      <c r="H2286" s="95">
        <f t="shared" si="594"/>
        <v>0</v>
      </c>
      <c r="I2286" s="94">
        <f>'F4.2'!X273</f>
        <v>22.003</v>
      </c>
      <c r="J2286" s="94">
        <f>'F4.2'!AR273</f>
        <v>0</v>
      </c>
      <c r="K2286" s="95"/>
      <c r="L2286" s="95"/>
      <c r="M2286" s="128">
        <f t="shared" si="586"/>
        <v>0</v>
      </c>
      <c r="N2286" s="95">
        <f t="shared" si="595"/>
        <v>22.003</v>
      </c>
      <c r="O2286" s="158"/>
      <c r="P2286" s="159"/>
    </row>
    <row r="2287" spans="1:16" ht="31.5" hidden="1" outlineLevel="1" x14ac:dyDescent="0.25">
      <c r="A2287" s="280">
        <f t="shared" ref="A2287:E2287" si="614">A1617</f>
        <v>0</v>
      </c>
      <c r="B2287" s="253" t="str">
        <f t="shared" si="614"/>
        <v>IDC</v>
      </c>
      <c r="C2287" s="168" t="str">
        <f t="shared" si="614"/>
        <v>MERC/CAPEX/MSPGCL/2023-24/0576</v>
      </c>
      <c r="D2287" s="170">
        <f t="shared" si="614"/>
        <v>45232</v>
      </c>
      <c r="E2287" s="28">
        <f t="shared" si="614"/>
        <v>3.3</v>
      </c>
      <c r="F2287" s="95">
        <f t="shared" si="602"/>
        <v>0</v>
      </c>
      <c r="G2287" s="95">
        <f t="shared" si="603"/>
        <v>0</v>
      </c>
      <c r="H2287" s="95">
        <f t="shared" si="594"/>
        <v>0</v>
      </c>
      <c r="I2287" s="94">
        <f>'F4.2'!X274</f>
        <v>0</v>
      </c>
      <c r="J2287" s="94">
        <f>'F4.2'!AR274</f>
        <v>0</v>
      </c>
      <c r="K2287" s="95"/>
      <c r="L2287" s="95"/>
      <c r="M2287" s="128">
        <f t="shared" si="586"/>
        <v>0</v>
      </c>
      <c r="N2287" s="95">
        <f t="shared" si="595"/>
        <v>0</v>
      </c>
      <c r="O2287" s="158"/>
      <c r="P2287" s="159"/>
    </row>
    <row r="2288" spans="1:16" ht="63" hidden="1" outlineLevel="1" x14ac:dyDescent="0.25">
      <c r="A2288" s="25" t="str">
        <f t="shared" ref="A2288:E2288" si="615">A1618</f>
        <v>Y2</v>
      </c>
      <c r="B2288" s="26" t="str">
        <f t="shared" si="615"/>
        <v>Procurement &amp; replacement of 400 NB Cast Basalt Pipelines with the existing MSERW pipe of ash disposal system of Unit #5,6 &amp; 7 at CSTPS, Chandrapur” under capital expenditure during the FY 2023-24.</v>
      </c>
      <c r="C2288" s="25" t="str">
        <f t="shared" si="615"/>
        <v>MERC/CAPEX/2024-2025/MSPGCL/0475 Dt 06.08.2024</v>
      </c>
      <c r="D2288" s="188">
        <f t="shared" si="615"/>
        <v>45510</v>
      </c>
      <c r="E2288" s="28">
        <f t="shared" si="615"/>
        <v>81.350000000000009</v>
      </c>
      <c r="F2288" s="95">
        <f t="shared" si="602"/>
        <v>0</v>
      </c>
      <c r="G2288" s="95">
        <f t="shared" si="603"/>
        <v>0</v>
      </c>
      <c r="H2288" s="95">
        <f t="shared" si="594"/>
        <v>0</v>
      </c>
      <c r="I2288" s="94">
        <f>'F4.2'!X275</f>
        <v>0</v>
      </c>
      <c r="J2288" s="94">
        <f>'F4.2'!AR275</f>
        <v>0</v>
      </c>
      <c r="K2288" s="95"/>
      <c r="L2288" s="95"/>
      <c r="M2288" s="128">
        <f t="shared" si="586"/>
        <v>0</v>
      </c>
      <c r="N2288" s="95">
        <f t="shared" si="595"/>
        <v>0</v>
      </c>
      <c r="O2288" s="158"/>
      <c r="P2288" s="159"/>
    </row>
    <row r="2289" spans="1:16" ht="63" hidden="1" outlineLevel="1" x14ac:dyDescent="0.25">
      <c r="A2289" s="29">
        <f t="shared" ref="A2289:E2289" si="616">A1619</f>
        <v>2.1</v>
      </c>
      <c r="B2289" s="169" t="str">
        <f t="shared" si="616"/>
        <v>Procurement &amp; replacement of 400 NB Cast Basalt Pipelines with the existing MSERW pipe of ash disposal system of Unit #5,6 &amp; 7 at CSTPS, Chandrapur” under capital expenditure during the FY 2023-24.</v>
      </c>
      <c r="C2289" s="29" t="str">
        <f t="shared" si="616"/>
        <v>MERC/CAPEX/2024-2025/MSPGCL/0475 Dt 06.08.2024</v>
      </c>
      <c r="D2289" s="69">
        <f t="shared" si="616"/>
        <v>45510</v>
      </c>
      <c r="E2289" s="28">
        <f t="shared" si="616"/>
        <v>80.150000000000006</v>
      </c>
      <c r="F2289" s="95">
        <f t="shared" si="602"/>
        <v>0</v>
      </c>
      <c r="G2289" s="95">
        <f t="shared" si="603"/>
        <v>0</v>
      </c>
      <c r="H2289" s="95">
        <f t="shared" si="594"/>
        <v>0</v>
      </c>
      <c r="I2289" s="94">
        <f>'F4.2'!X276</f>
        <v>40.075000000000003</v>
      </c>
      <c r="J2289" s="94">
        <f>'F4.2'!AR276</f>
        <v>40.075000000000003</v>
      </c>
      <c r="K2289" s="95"/>
      <c r="L2289" s="95"/>
      <c r="M2289" s="128">
        <f t="shared" si="586"/>
        <v>40.075000000000003</v>
      </c>
      <c r="N2289" s="95">
        <f t="shared" si="595"/>
        <v>0</v>
      </c>
      <c r="O2289" s="158"/>
      <c r="P2289" s="159"/>
    </row>
    <row r="2290" spans="1:16" ht="31.5" hidden="1" outlineLevel="1" x14ac:dyDescent="0.25">
      <c r="A2290" s="29">
        <f t="shared" ref="A2290:E2290" si="617">A1620</f>
        <v>0</v>
      </c>
      <c r="B2290" s="169" t="str">
        <f t="shared" si="617"/>
        <v>IDC</v>
      </c>
      <c r="C2290" s="29" t="str">
        <f t="shared" si="617"/>
        <v>MERC/CAPEX/2024-2025/MSPGCL/0475 Dt 06.08.2024</v>
      </c>
      <c r="D2290" s="69">
        <f t="shared" si="617"/>
        <v>45510</v>
      </c>
      <c r="E2290" s="28">
        <f t="shared" si="617"/>
        <v>1.2</v>
      </c>
      <c r="F2290" s="95">
        <f t="shared" si="602"/>
        <v>0</v>
      </c>
      <c r="G2290" s="95">
        <f t="shared" si="603"/>
        <v>0</v>
      </c>
      <c r="H2290" s="95">
        <f t="shared" si="594"/>
        <v>0</v>
      </c>
      <c r="I2290" s="94">
        <f>'F4.2'!X277</f>
        <v>0</v>
      </c>
      <c r="J2290" s="94">
        <f>'F4.2'!AR277</f>
        <v>0</v>
      </c>
      <c r="K2290" s="95"/>
      <c r="L2290" s="95"/>
      <c r="M2290" s="128">
        <f t="shared" si="586"/>
        <v>0</v>
      </c>
      <c r="N2290" s="95">
        <f t="shared" si="595"/>
        <v>0</v>
      </c>
      <c r="O2290" s="158"/>
      <c r="P2290" s="159"/>
    </row>
    <row r="2291" spans="1:16" ht="78.75" hidden="1" outlineLevel="1" x14ac:dyDescent="0.25">
      <c r="A2291" s="25" t="str">
        <f t="shared" ref="A2291:E2291" si="618">A1621</f>
        <v>Y3</v>
      </c>
      <c r="B2291" s="26" t="str">
        <f t="shared" si="618"/>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291" s="25" t="str">
        <f t="shared" si="618"/>
        <v>MERC/CAPEX/2024-25/MSPGCL/0473 Dt 06.08.2024</v>
      </c>
      <c r="D2291" s="188">
        <f t="shared" si="618"/>
        <v>45510</v>
      </c>
      <c r="E2291" s="28">
        <f t="shared" si="618"/>
        <v>25.78</v>
      </c>
      <c r="F2291" s="95">
        <f t="shared" si="602"/>
        <v>0</v>
      </c>
      <c r="G2291" s="95">
        <f t="shared" si="603"/>
        <v>0</v>
      </c>
      <c r="H2291" s="95">
        <f t="shared" si="594"/>
        <v>0</v>
      </c>
      <c r="I2291" s="94">
        <f>'F4.2'!X278</f>
        <v>0</v>
      </c>
      <c r="J2291" s="94">
        <f>'F4.2'!AR278</f>
        <v>0</v>
      </c>
      <c r="K2291" s="95"/>
      <c r="L2291" s="95"/>
      <c r="M2291" s="128">
        <f t="shared" si="586"/>
        <v>0</v>
      </c>
      <c r="N2291" s="95">
        <f t="shared" si="595"/>
        <v>0</v>
      </c>
      <c r="O2291" s="158"/>
      <c r="P2291" s="159"/>
    </row>
    <row r="2292" spans="1:16" ht="31.5" hidden="1" outlineLevel="1" x14ac:dyDescent="0.25">
      <c r="A2292" s="29">
        <f t="shared" ref="A2292:E2292" si="619">A1622</f>
        <v>3.1</v>
      </c>
      <c r="B2292" s="203" t="str">
        <f t="shared" si="619"/>
        <v>Scheme-1: Upgradation of 11KV Sub-stations of Urjanagar colony, CSTPS, Chandrapur.</v>
      </c>
      <c r="C2292" s="29" t="str">
        <f t="shared" si="619"/>
        <v>MERC/CAPEX/2024-25/MSPGCL/0473 Dt 06.08.2024</v>
      </c>
      <c r="D2292" s="69">
        <f t="shared" si="619"/>
        <v>45510</v>
      </c>
      <c r="E2292" s="27">
        <f t="shared" si="619"/>
        <v>7.19</v>
      </c>
      <c r="F2292" s="94">
        <f t="shared" si="602"/>
        <v>0</v>
      </c>
      <c r="G2292" s="94">
        <f t="shared" si="603"/>
        <v>0</v>
      </c>
      <c r="H2292" s="94">
        <f t="shared" si="594"/>
        <v>0</v>
      </c>
      <c r="I2292" s="94">
        <f>'F4.2'!X279</f>
        <v>0</v>
      </c>
      <c r="J2292" s="94">
        <f>'F4.2'!AR279</f>
        <v>0</v>
      </c>
      <c r="K2292" s="94"/>
      <c r="L2292" s="94"/>
      <c r="M2292" s="94">
        <f t="shared" ref="M2292:M2350" si="620">SUM(J2292:L2292)</f>
        <v>0</v>
      </c>
      <c r="N2292" s="94">
        <f t="shared" si="595"/>
        <v>0</v>
      </c>
      <c r="O2292" s="158">
        <f t="shared" ref="O2292:O2314" si="621">MAX(0,IF(M2292=0,0,IF(G2292+M2292&lt;E2292,M2292,E2292-G2292)))</f>
        <v>0</v>
      </c>
      <c r="P2292" s="159">
        <f t="shared" ref="P2292:P2314" si="622">M2292-O2292</f>
        <v>0</v>
      </c>
    </row>
    <row r="2293" spans="1:16" ht="31.5" hidden="1" outlineLevel="1" x14ac:dyDescent="0.25">
      <c r="A2293" s="29">
        <f t="shared" ref="A2293:E2293" si="623">A1623</f>
        <v>3.1</v>
      </c>
      <c r="B2293" s="203" t="str">
        <f t="shared" si="623"/>
        <v>Scheme-3: Replacement of old energy meters by electronics energy meters at Urjanagar colony, CSTPS, Chandrapur.</v>
      </c>
      <c r="C2293" s="29" t="str">
        <f t="shared" si="623"/>
        <v>MERC/CAPEX/2024-25/MSPGCL/0473 Dt 06.08.2024</v>
      </c>
      <c r="D2293" s="69">
        <f t="shared" si="623"/>
        <v>45510</v>
      </c>
      <c r="E2293" s="28">
        <f t="shared" si="623"/>
        <v>0.8</v>
      </c>
      <c r="F2293" s="95">
        <f t="shared" si="602"/>
        <v>0</v>
      </c>
      <c r="G2293" s="95">
        <f t="shared" si="603"/>
        <v>0</v>
      </c>
      <c r="H2293" s="95">
        <f t="shared" si="594"/>
        <v>0</v>
      </c>
      <c r="I2293" s="94">
        <f>'F4.2'!X280</f>
        <v>0</v>
      </c>
      <c r="J2293" s="94">
        <f>'F4.2'!AR280</f>
        <v>0</v>
      </c>
      <c r="K2293" s="95"/>
      <c r="L2293" s="95"/>
      <c r="M2293" s="128">
        <f t="shared" si="620"/>
        <v>0</v>
      </c>
      <c r="N2293" s="95">
        <f t="shared" si="595"/>
        <v>0</v>
      </c>
      <c r="O2293" s="158">
        <f t="shared" si="621"/>
        <v>0</v>
      </c>
      <c r="P2293" s="159">
        <f t="shared" si="622"/>
        <v>0</v>
      </c>
    </row>
    <row r="2294" spans="1:16" ht="31.5" hidden="1" outlineLevel="1" x14ac:dyDescent="0.25">
      <c r="A2294" s="29">
        <f t="shared" ref="A2294:E2294" si="624">A1624</f>
        <v>3.1</v>
      </c>
      <c r="B2294" s="203" t="str">
        <f t="shared" si="624"/>
        <v>Scheme-5 : Provision of 11KV  supply to Urjanagar colony from station board of Stage-III, CSTPS Chandrapur.</v>
      </c>
      <c r="C2294" s="29" t="str">
        <f t="shared" si="624"/>
        <v>MERC/CAPEX/2024-25/MSPGCL/0473 Dt 06.08.2024</v>
      </c>
      <c r="D2294" s="69">
        <f t="shared" si="624"/>
        <v>45510</v>
      </c>
      <c r="E2294" s="28">
        <f t="shared" si="624"/>
        <v>2.97</v>
      </c>
      <c r="F2294" s="95">
        <f t="shared" si="602"/>
        <v>2.9193972000000001</v>
      </c>
      <c r="G2294" s="95">
        <f t="shared" si="603"/>
        <v>2.9193972000000001</v>
      </c>
      <c r="H2294" s="95">
        <f t="shared" si="594"/>
        <v>0</v>
      </c>
      <c r="I2294" s="94">
        <f>'F4.2'!X281</f>
        <v>0</v>
      </c>
      <c r="J2294" s="94">
        <f>'F4.2'!AR281</f>
        <v>0</v>
      </c>
      <c r="K2294" s="95"/>
      <c r="L2294" s="95"/>
      <c r="M2294" s="128">
        <f t="shared" si="620"/>
        <v>0</v>
      </c>
      <c r="N2294" s="95">
        <f t="shared" si="595"/>
        <v>0</v>
      </c>
      <c r="O2294" s="158">
        <f t="shared" si="621"/>
        <v>0</v>
      </c>
      <c r="P2294" s="159">
        <f t="shared" si="622"/>
        <v>0</v>
      </c>
    </row>
    <row r="2295" spans="1:16" ht="78.75" hidden="1" outlineLevel="1" x14ac:dyDescent="0.25">
      <c r="A2295" s="29">
        <f t="shared" ref="A2295:E2295" si="625">A1625</f>
        <v>3.1</v>
      </c>
      <c r="B2295" s="203" t="str">
        <f t="shared" si="625"/>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295" s="29" t="str">
        <f t="shared" si="625"/>
        <v>MERC/CAPEX/2024-25/MSPGCL/0473 Dt 06.08.2024</v>
      </c>
      <c r="D2295" s="69">
        <f t="shared" si="625"/>
        <v>45510</v>
      </c>
      <c r="E2295" s="28">
        <f t="shared" si="625"/>
        <v>10.48</v>
      </c>
      <c r="F2295" s="95">
        <f t="shared" si="602"/>
        <v>0</v>
      </c>
      <c r="G2295" s="95">
        <f t="shared" si="603"/>
        <v>0</v>
      </c>
      <c r="H2295" s="95">
        <f t="shared" si="594"/>
        <v>0</v>
      </c>
      <c r="I2295" s="94">
        <f>'F4.2'!X282</f>
        <v>0</v>
      </c>
      <c r="J2295" s="94">
        <f>'F4.2'!AR282</f>
        <v>0</v>
      </c>
      <c r="K2295" s="95"/>
      <c r="L2295" s="95"/>
      <c r="M2295" s="128">
        <f t="shared" si="620"/>
        <v>0</v>
      </c>
      <c r="N2295" s="95">
        <f t="shared" si="595"/>
        <v>0</v>
      </c>
      <c r="O2295" s="158">
        <f t="shared" si="621"/>
        <v>0</v>
      </c>
      <c r="P2295" s="159">
        <f t="shared" si="622"/>
        <v>0</v>
      </c>
    </row>
    <row r="2296" spans="1:16" ht="63" hidden="1" outlineLevel="1" x14ac:dyDescent="0.25">
      <c r="A2296" s="29">
        <f t="shared" ref="A2296:E2296" si="626">A1626</f>
        <v>3.1</v>
      </c>
      <c r="B2296" s="203" t="str">
        <f t="shared" si="626"/>
        <v>Scheme-7: Design, supply, erection, installation, testing and commissioning of the boiler goods lifts in place of the existing old lifts installed at Unit#6&amp;7 500MW Stage-III CSTPS Chandrapur</v>
      </c>
      <c r="C2296" s="29" t="str">
        <f t="shared" si="626"/>
        <v>MERC/CAPEX/2024-25/MSPGCL/0473 Dt 06.08.2024</v>
      </c>
      <c r="D2296" s="69">
        <f t="shared" si="626"/>
        <v>45510</v>
      </c>
      <c r="E2296" s="28">
        <f t="shared" si="626"/>
        <v>3.66</v>
      </c>
      <c r="F2296" s="95">
        <f t="shared" si="602"/>
        <v>0</v>
      </c>
      <c r="G2296" s="95">
        <f t="shared" si="603"/>
        <v>0</v>
      </c>
      <c r="H2296" s="95">
        <f t="shared" si="594"/>
        <v>0</v>
      </c>
      <c r="I2296" s="94">
        <f>'F4.2'!X283</f>
        <v>0</v>
      </c>
      <c r="J2296" s="94">
        <f>'F4.2'!AR283</f>
        <v>0</v>
      </c>
      <c r="K2296" s="95"/>
      <c r="L2296" s="95"/>
      <c r="M2296" s="128">
        <f t="shared" si="620"/>
        <v>0</v>
      </c>
      <c r="N2296" s="95">
        <f t="shared" si="595"/>
        <v>0</v>
      </c>
      <c r="O2296" s="158">
        <f t="shared" si="621"/>
        <v>0</v>
      </c>
      <c r="P2296" s="159">
        <f t="shared" si="622"/>
        <v>0</v>
      </c>
    </row>
    <row r="2297" spans="1:16" ht="31.5" hidden="1" outlineLevel="1" x14ac:dyDescent="0.25">
      <c r="A2297" s="29">
        <f t="shared" ref="A2297:E2297" si="627">A1627</f>
        <v>0</v>
      </c>
      <c r="B2297" s="203" t="str">
        <f t="shared" si="627"/>
        <v>IDC</v>
      </c>
      <c r="C2297" s="29" t="str">
        <f t="shared" si="627"/>
        <v>MERC/CAPEX/2024-25/MSPGCL/0473 Dt 06.08.2024</v>
      </c>
      <c r="D2297" s="69">
        <f t="shared" si="627"/>
        <v>45510</v>
      </c>
      <c r="E2297" s="28">
        <f t="shared" si="627"/>
        <v>0.68</v>
      </c>
      <c r="F2297" s="95">
        <f t="shared" si="602"/>
        <v>0</v>
      </c>
      <c r="G2297" s="95">
        <f t="shared" si="603"/>
        <v>0</v>
      </c>
      <c r="H2297" s="95">
        <f t="shared" si="594"/>
        <v>0</v>
      </c>
      <c r="I2297" s="94">
        <f>'F4.2'!X284</f>
        <v>0</v>
      </c>
      <c r="J2297" s="94">
        <f>'F4.2'!AR284</f>
        <v>0</v>
      </c>
      <c r="K2297" s="95"/>
      <c r="L2297" s="95"/>
      <c r="M2297" s="128">
        <f t="shared" si="620"/>
        <v>0</v>
      </c>
      <c r="N2297" s="95">
        <f t="shared" si="595"/>
        <v>0</v>
      </c>
      <c r="O2297" s="158">
        <f t="shared" si="621"/>
        <v>0</v>
      </c>
      <c r="P2297" s="159">
        <f t="shared" si="622"/>
        <v>0</v>
      </c>
    </row>
    <row r="2298" spans="1:16" ht="47.25" hidden="1" outlineLevel="1" x14ac:dyDescent="0.25">
      <c r="A2298" s="25" t="str">
        <f t="shared" ref="A2298:E2298" si="628">A1628</f>
        <v>Y4</v>
      </c>
      <c r="B2298" s="26" t="str">
        <f t="shared" si="628"/>
        <v>Providing 1600 mm pipeline from Erdai Dam to CSTPS, Chandrapur</v>
      </c>
      <c r="C2298" s="25" t="str">
        <f t="shared" si="628"/>
        <v>MERC/CAPEX/2024-2025/MSPGCL/0476 Dt 06.08.2024</v>
      </c>
      <c r="D2298" s="188">
        <f t="shared" si="628"/>
        <v>45510</v>
      </c>
      <c r="E2298" s="27">
        <f t="shared" si="628"/>
        <v>0</v>
      </c>
      <c r="F2298" s="94">
        <f t="shared" si="602"/>
        <v>0</v>
      </c>
      <c r="G2298" s="94">
        <f t="shared" si="603"/>
        <v>0</v>
      </c>
      <c r="H2298" s="94">
        <f t="shared" si="594"/>
        <v>0</v>
      </c>
      <c r="I2298" s="94">
        <f>'F4.2'!X285</f>
        <v>0</v>
      </c>
      <c r="J2298" s="94">
        <f>'F4.2'!AR285</f>
        <v>0</v>
      </c>
      <c r="K2298" s="94"/>
      <c r="L2298" s="94"/>
      <c r="M2298" s="94">
        <f t="shared" si="620"/>
        <v>0</v>
      </c>
      <c r="N2298" s="94">
        <f t="shared" si="595"/>
        <v>0</v>
      </c>
      <c r="O2298" s="158">
        <f t="shared" si="621"/>
        <v>0</v>
      </c>
      <c r="P2298" s="159">
        <f t="shared" si="622"/>
        <v>0</v>
      </c>
    </row>
    <row r="2299" spans="1:16" ht="31.5" hidden="1" outlineLevel="1" x14ac:dyDescent="0.25">
      <c r="A2299" s="29">
        <f t="shared" ref="A2299:E2299" si="629">A1629</f>
        <v>4.0999999999999996</v>
      </c>
      <c r="B2299" s="169" t="str">
        <f t="shared" si="629"/>
        <v>Providing 1600 mm pipeline from Erdai Dam to CSTPS, Chandrapur</v>
      </c>
      <c r="C2299" s="29" t="str">
        <f t="shared" si="629"/>
        <v>MERC/CAPEX/2024-2025/MSPGCL/0476 Dt 06.08.2024</v>
      </c>
      <c r="D2299" s="69">
        <f t="shared" si="629"/>
        <v>45510</v>
      </c>
      <c r="E2299" s="28">
        <f t="shared" si="629"/>
        <v>0</v>
      </c>
      <c r="F2299" s="95">
        <f t="shared" si="602"/>
        <v>0</v>
      </c>
      <c r="G2299" s="95">
        <f t="shared" si="603"/>
        <v>0</v>
      </c>
      <c r="H2299" s="95">
        <f t="shared" si="594"/>
        <v>0</v>
      </c>
      <c r="I2299" s="94">
        <f>'F4.2'!X286</f>
        <v>0</v>
      </c>
      <c r="J2299" s="94">
        <f>'F4.2'!AR286</f>
        <v>0</v>
      </c>
      <c r="K2299" s="95"/>
      <c r="L2299" s="95"/>
      <c r="M2299" s="128">
        <f t="shared" si="620"/>
        <v>0</v>
      </c>
      <c r="N2299" s="95">
        <f t="shared" si="595"/>
        <v>0</v>
      </c>
      <c r="O2299" s="158">
        <f t="shared" si="621"/>
        <v>0</v>
      </c>
      <c r="P2299" s="159">
        <f t="shared" si="622"/>
        <v>0</v>
      </c>
    </row>
    <row r="2300" spans="1:16" ht="31.5" hidden="1" outlineLevel="1" x14ac:dyDescent="0.25">
      <c r="A2300" s="29">
        <f t="shared" ref="A2300:E2300" si="630">A1630</f>
        <v>0</v>
      </c>
      <c r="B2300" s="169" t="str">
        <f t="shared" si="630"/>
        <v>IDC</v>
      </c>
      <c r="C2300" s="29" t="str">
        <f t="shared" si="630"/>
        <v>MERC/CAPEX/2024-2025/MSPGCL/0476 Dt 06.08.2024</v>
      </c>
      <c r="D2300" s="69">
        <f t="shared" si="630"/>
        <v>45510</v>
      </c>
      <c r="E2300" s="28">
        <f t="shared" si="630"/>
        <v>0</v>
      </c>
      <c r="F2300" s="95">
        <f t="shared" si="602"/>
        <v>0</v>
      </c>
      <c r="G2300" s="95">
        <f t="shared" si="603"/>
        <v>0</v>
      </c>
      <c r="H2300" s="95">
        <f t="shared" si="594"/>
        <v>0</v>
      </c>
      <c r="I2300" s="94">
        <f>'F4.2'!X287</f>
        <v>0</v>
      </c>
      <c r="J2300" s="94">
        <f>'F4.2'!AR287</f>
        <v>0</v>
      </c>
      <c r="K2300" s="95"/>
      <c r="L2300" s="95"/>
      <c r="M2300" s="128">
        <f t="shared" si="620"/>
        <v>0</v>
      </c>
      <c r="N2300" s="95">
        <f t="shared" si="595"/>
        <v>0</v>
      </c>
      <c r="O2300" s="158">
        <f t="shared" si="621"/>
        <v>0</v>
      </c>
      <c r="P2300" s="159">
        <f t="shared" si="622"/>
        <v>0</v>
      </c>
    </row>
    <row r="2301" spans="1:16" ht="31.5" hidden="1" outlineLevel="1" x14ac:dyDescent="0.25">
      <c r="A2301" s="25" t="str">
        <f t="shared" ref="A2301:E2301" si="631">A1631</f>
        <v>Y5</v>
      </c>
      <c r="B2301" s="26" t="str">
        <f t="shared" si="631"/>
        <v>Performance Improvement &amp; Life Extension Schemes for CHP of Unit 5 to 7 of CSTPS, Chandrapur. -Part-2</v>
      </c>
      <c r="C2301" s="25" t="str">
        <f t="shared" si="631"/>
        <v>MERC/CAPEX/MSPGCL/2023-2024/0466 Dt 02.08.2024</v>
      </c>
      <c r="D2301" s="188">
        <f t="shared" si="631"/>
        <v>45506</v>
      </c>
      <c r="E2301" s="28">
        <f t="shared" si="631"/>
        <v>0</v>
      </c>
      <c r="F2301" s="95">
        <f t="shared" si="602"/>
        <v>0</v>
      </c>
      <c r="G2301" s="95">
        <f t="shared" si="603"/>
        <v>0</v>
      </c>
      <c r="H2301" s="95">
        <f t="shared" si="594"/>
        <v>0</v>
      </c>
      <c r="I2301" s="94">
        <f>'F4.2'!X288</f>
        <v>0</v>
      </c>
      <c r="J2301" s="94">
        <f>'F4.2'!AR288</f>
        <v>0</v>
      </c>
      <c r="K2301" s="95"/>
      <c r="L2301" s="95"/>
      <c r="M2301" s="128">
        <f t="shared" si="620"/>
        <v>0</v>
      </c>
      <c r="N2301" s="95">
        <f t="shared" si="595"/>
        <v>0</v>
      </c>
      <c r="O2301" s="158">
        <f t="shared" si="621"/>
        <v>0</v>
      </c>
      <c r="P2301" s="159">
        <f t="shared" si="622"/>
        <v>0</v>
      </c>
    </row>
    <row r="2302" spans="1:16" ht="31.5" hidden="1" outlineLevel="1" x14ac:dyDescent="0.25">
      <c r="A2302" s="29">
        <f t="shared" ref="A2302:E2302" si="632">A1632</f>
        <v>5.0999999999999996</v>
      </c>
      <c r="B2302" s="169" t="str">
        <f t="shared" si="632"/>
        <v>Scheme-1: Upgradation/Renovation of Deck Module of Under Ground Conveyor stream of CHPB of Unit-5,6&amp;7 Chandrapur.</v>
      </c>
      <c r="C2302" s="29" t="str">
        <f t="shared" si="632"/>
        <v>MERC/CAPEX/MSPGCL/2023-2024/0466 Dt 02.08.2024</v>
      </c>
      <c r="D2302" s="69">
        <f t="shared" si="632"/>
        <v>45506</v>
      </c>
      <c r="E2302" s="27">
        <f t="shared" si="632"/>
        <v>0</v>
      </c>
      <c r="F2302" s="94">
        <f t="shared" si="602"/>
        <v>0</v>
      </c>
      <c r="G2302" s="94">
        <f t="shared" si="603"/>
        <v>0</v>
      </c>
      <c r="H2302" s="94">
        <f t="shared" si="594"/>
        <v>0</v>
      </c>
      <c r="I2302" s="94">
        <f>'F4.2'!X289</f>
        <v>4.43</v>
      </c>
      <c r="J2302" s="94">
        <f>'F4.2'!AR289</f>
        <v>4.43</v>
      </c>
      <c r="K2302" s="94"/>
      <c r="L2302" s="94"/>
      <c r="M2302" s="94">
        <f t="shared" si="620"/>
        <v>4.43</v>
      </c>
      <c r="N2302" s="94">
        <f t="shared" si="595"/>
        <v>0</v>
      </c>
      <c r="O2302" s="158">
        <f t="shared" si="621"/>
        <v>0</v>
      </c>
      <c r="P2302" s="159">
        <f t="shared" si="622"/>
        <v>4.43</v>
      </c>
    </row>
    <row r="2303" spans="1:16" ht="31.5" hidden="1" outlineLevel="1" x14ac:dyDescent="0.25">
      <c r="A2303" s="29">
        <f t="shared" ref="A2303:E2303" si="633">A1633</f>
        <v>5.2</v>
      </c>
      <c r="B2303" s="169" t="str">
        <f t="shared" si="633"/>
        <v>Scheme-2: Renovation &amp; Upgradation of Transfer Point of CHPB of Unit 5 to 7 of CSTPS Chandrapur.</v>
      </c>
      <c r="C2303" s="29" t="str">
        <f t="shared" si="633"/>
        <v>MERC/CAPEX/MSPGCL/2023-2024/0466 Dt 02.08.2024</v>
      </c>
      <c r="D2303" s="69">
        <f t="shared" si="633"/>
        <v>45506</v>
      </c>
      <c r="E2303" s="28">
        <f t="shared" si="633"/>
        <v>0</v>
      </c>
      <c r="F2303" s="95">
        <f t="shared" si="602"/>
        <v>0</v>
      </c>
      <c r="G2303" s="95">
        <f t="shared" si="603"/>
        <v>0</v>
      </c>
      <c r="H2303" s="95">
        <f t="shared" si="594"/>
        <v>0</v>
      </c>
      <c r="I2303" s="94">
        <f>'F4.2'!X290</f>
        <v>4.54</v>
      </c>
      <c r="J2303" s="94">
        <f>'F4.2'!AR290</f>
        <v>4.54</v>
      </c>
      <c r="K2303" s="95"/>
      <c r="L2303" s="95"/>
      <c r="M2303" s="128">
        <f t="shared" si="620"/>
        <v>4.54</v>
      </c>
      <c r="N2303" s="95">
        <f t="shared" si="595"/>
        <v>0</v>
      </c>
      <c r="O2303" s="158">
        <f t="shared" si="621"/>
        <v>0</v>
      </c>
      <c r="P2303" s="159">
        <f t="shared" si="622"/>
        <v>4.54</v>
      </c>
    </row>
    <row r="2304" spans="1:16" ht="31.5" hidden="1" outlineLevel="1" x14ac:dyDescent="0.25">
      <c r="A2304" s="29">
        <f t="shared" ref="A2304:E2304" si="634">A1634</f>
        <v>5.3</v>
      </c>
      <c r="B2304" s="169" t="str">
        <f t="shared" si="634"/>
        <v>Scheme-3: Renovation &amp; Upgradation of Walkway Platform of CHPB of Unit 5 to 7 of CSTPS Chandrapur.</v>
      </c>
      <c r="C2304" s="29" t="str">
        <f t="shared" si="634"/>
        <v>MERC/CAPEX/MSPGCL/2023-2024/0466 Dt 02.08.2024</v>
      </c>
      <c r="D2304" s="69">
        <f t="shared" si="634"/>
        <v>45506</v>
      </c>
      <c r="E2304" s="28">
        <f t="shared" si="634"/>
        <v>0</v>
      </c>
      <c r="F2304" s="95">
        <f t="shared" si="602"/>
        <v>0</v>
      </c>
      <c r="G2304" s="95">
        <f t="shared" si="603"/>
        <v>0</v>
      </c>
      <c r="H2304" s="95">
        <f t="shared" si="594"/>
        <v>0</v>
      </c>
      <c r="I2304" s="94">
        <f>'F4.2'!X291</f>
        <v>5.25</v>
      </c>
      <c r="J2304" s="94">
        <f>'F4.2'!AR291</f>
        <v>5.25</v>
      </c>
      <c r="K2304" s="95"/>
      <c r="L2304" s="95"/>
      <c r="M2304" s="128">
        <f t="shared" si="620"/>
        <v>5.25</v>
      </c>
      <c r="N2304" s="95">
        <f t="shared" si="595"/>
        <v>0</v>
      </c>
      <c r="O2304" s="158">
        <f t="shared" si="621"/>
        <v>0</v>
      </c>
      <c r="P2304" s="159">
        <f t="shared" si="622"/>
        <v>5.25</v>
      </c>
    </row>
    <row r="2305" spans="1:16" ht="47.25" hidden="1" outlineLevel="1" x14ac:dyDescent="0.25">
      <c r="A2305" s="29">
        <f t="shared" ref="A2305:E2305" si="635">A1635</f>
        <v>5.4</v>
      </c>
      <c r="B2305" s="169" t="str">
        <f t="shared" si="635"/>
        <v>Scheme-4: Work of Renovation &amp; Modernization of Bunker Shuttle Conveyor of CHPB of Unit 5, 6 &amp; 7 in CSTPS Chandrapur.</v>
      </c>
      <c r="C2305" s="29" t="str">
        <f t="shared" si="635"/>
        <v>MERC/CAPEX/MSPGCL/2023-2024/0466 Dt 02.08.2024</v>
      </c>
      <c r="D2305" s="69">
        <f t="shared" si="635"/>
        <v>45506</v>
      </c>
      <c r="E2305" s="28">
        <f t="shared" si="635"/>
        <v>0</v>
      </c>
      <c r="F2305" s="95">
        <f t="shared" si="602"/>
        <v>0</v>
      </c>
      <c r="G2305" s="95">
        <f t="shared" si="603"/>
        <v>0</v>
      </c>
      <c r="H2305" s="95">
        <f t="shared" si="594"/>
        <v>0</v>
      </c>
      <c r="I2305" s="94">
        <f>'F4.2'!X292</f>
        <v>4.6100000000000003</v>
      </c>
      <c r="J2305" s="94">
        <f>'F4.2'!AR292</f>
        <v>4.6100000000000003</v>
      </c>
      <c r="K2305" s="95"/>
      <c r="L2305" s="95"/>
      <c r="M2305" s="128">
        <f t="shared" si="620"/>
        <v>4.6100000000000003</v>
      </c>
      <c r="N2305" s="95">
        <f t="shared" si="595"/>
        <v>0</v>
      </c>
      <c r="O2305" s="158">
        <f t="shared" si="621"/>
        <v>0</v>
      </c>
      <c r="P2305" s="159">
        <f t="shared" si="622"/>
        <v>4.6100000000000003</v>
      </c>
    </row>
    <row r="2306" spans="1:16" ht="47.25" hidden="1" outlineLevel="1" x14ac:dyDescent="0.25">
      <c r="A2306" s="29">
        <f t="shared" ref="A2306:E2306" si="636">A1636</f>
        <v>5.5</v>
      </c>
      <c r="B2306" s="169" t="str">
        <f t="shared" si="636"/>
        <v>Scheme-5: Renovation &amp; Modernization of Wagon Tippler Concrete Hopper of Coal Handling Plant-B of Unit 5,6&amp;7 at CSTPS Chandrapur.</v>
      </c>
      <c r="C2306" s="29" t="str">
        <f t="shared" si="636"/>
        <v>MERC/CAPEX/MSPGCL/2023-2024/0466 Dt 02.08.2024</v>
      </c>
      <c r="D2306" s="69">
        <f t="shared" si="636"/>
        <v>45506</v>
      </c>
      <c r="E2306" s="28">
        <f t="shared" si="636"/>
        <v>0</v>
      </c>
      <c r="F2306" s="95">
        <f t="shared" si="602"/>
        <v>0</v>
      </c>
      <c r="G2306" s="95">
        <f t="shared" si="603"/>
        <v>0</v>
      </c>
      <c r="H2306" s="95">
        <f t="shared" si="594"/>
        <v>0</v>
      </c>
      <c r="I2306" s="94">
        <f>'F4.2'!X293</f>
        <v>3.83</v>
      </c>
      <c r="J2306" s="94">
        <f>'F4.2'!AR293</f>
        <v>3.83</v>
      </c>
      <c r="K2306" s="95"/>
      <c r="L2306" s="95"/>
      <c r="M2306" s="128">
        <f t="shared" si="620"/>
        <v>3.83</v>
      </c>
      <c r="N2306" s="95">
        <f t="shared" si="595"/>
        <v>0</v>
      </c>
      <c r="O2306" s="158">
        <f t="shared" si="621"/>
        <v>0</v>
      </c>
      <c r="P2306" s="159">
        <f t="shared" si="622"/>
        <v>3.83</v>
      </c>
    </row>
    <row r="2307" spans="1:16" ht="47.25" hidden="1" outlineLevel="1" x14ac:dyDescent="0.25">
      <c r="A2307" s="29">
        <f t="shared" ref="A2307:E2307" si="637">A1637</f>
        <v>5.6</v>
      </c>
      <c r="B2307" s="169" t="str">
        <f t="shared" si="637"/>
        <v>Scheme-6: Renovation &amp; Modernization of Wagon Tippler Concrete Hopper of Coal Handling Plant-D of Unit 8&amp;9 at CSTPS Chandrapur.</v>
      </c>
      <c r="C2307" s="29" t="str">
        <f t="shared" si="637"/>
        <v>MERC/CAPEX/MSPGCL/2023-2024/0466 Dt 02.08.2024</v>
      </c>
      <c r="D2307" s="69">
        <f t="shared" si="637"/>
        <v>45506</v>
      </c>
      <c r="E2307" s="27">
        <f t="shared" si="637"/>
        <v>0</v>
      </c>
      <c r="F2307" s="94">
        <f t="shared" si="602"/>
        <v>0</v>
      </c>
      <c r="G2307" s="94">
        <f t="shared" si="603"/>
        <v>0</v>
      </c>
      <c r="H2307" s="94">
        <f t="shared" si="594"/>
        <v>0</v>
      </c>
      <c r="I2307" s="94">
        <f>'F4.2'!X294</f>
        <v>3.83</v>
      </c>
      <c r="J2307" s="94">
        <f>'F4.2'!AR294</f>
        <v>3.83</v>
      </c>
      <c r="K2307" s="94"/>
      <c r="L2307" s="94"/>
      <c r="M2307" s="94">
        <f t="shared" si="620"/>
        <v>3.83</v>
      </c>
      <c r="N2307" s="94">
        <f t="shared" si="595"/>
        <v>0</v>
      </c>
      <c r="O2307" s="158">
        <f t="shared" si="621"/>
        <v>0</v>
      </c>
      <c r="P2307" s="159">
        <f t="shared" si="622"/>
        <v>3.83</v>
      </c>
    </row>
    <row r="2308" spans="1:16" ht="47.25" hidden="1" outlineLevel="1" x14ac:dyDescent="0.25">
      <c r="A2308" s="29">
        <f t="shared" ref="A2308:E2308" si="638">A1638</f>
        <v>5.7</v>
      </c>
      <c r="B2308" s="169" t="str">
        <f t="shared" si="638"/>
        <v xml:space="preserve">Scheme-7: Design, supply, installation &amp; commissioning of LED based energy efficient illumination system at CHP-A, B &amp; C, C.S.T.P.S., Chandrapur.  </v>
      </c>
      <c r="C2308" s="29" t="str">
        <f t="shared" si="638"/>
        <v>MERC/CAPEX/MSPGCL/2023-2024/0466 Dt 02.08.2024</v>
      </c>
      <c r="D2308" s="69">
        <f t="shared" si="638"/>
        <v>45506</v>
      </c>
      <c r="E2308" s="28">
        <f t="shared" si="638"/>
        <v>0</v>
      </c>
      <c r="F2308" s="95">
        <f t="shared" si="602"/>
        <v>0</v>
      </c>
      <c r="G2308" s="95">
        <f t="shared" si="603"/>
        <v>0</v>
      </c>
      <c r="H2308" s="95">
        <f t="shared" si="594"/>
        <v>0</v>
      </c>
      <c r="I2308" s="94">
        <f>'F4.2'!X295</f>
        <v>5.31</v>
      </c>
      <c r="J2308" s="94">
        <f>'F4.2'!AR295</f>
        <v>5.31</v>
      </c>
      <c r="K2308" s="95"/>
      <c r="L2308" s="95"/>
      <c r="M2308" s="128">
        <f t="shared" si="620"/>
        <v>5.31</v>
      </c>
      <c r="N2308" s="95">
        <f t="shared" si="595"/>
        <v>0</v>
      </c>
      <c r="O2308" s="158">
        <f t="shared" si="621"/>
        <v>0</v>
      </c>
      <c r="P2308" s="159">
        <f t="shared" si="622"/>
        <v>5.31</v>
      </c>
    </row>
    <row r="2309" spans="1:16" ht="31.5" hidden="1" outlineLevel="1" x14ac:dyDescent="0.25">
      <c r="A2309" s="29">
        <f t="shared" ref="A2309:E2309" si="639">A1639</f>
        <v>0</v>
      </c>
      <c r="B2309" s="169" t="str">
        <f t="shared" si="639"/>
        <v>IDC</v>
      </c>
      <c r="C2309" s="29" t="str">
        <f t="shared" si="639"/>
        <v>MERC/CAPEX/MSPGCL/2023-2024/0466 Dt 02.08.2024</v>
      </c>
      <c r="D2309" s="69">
        <f t="shared" si="639"/>
        <v>45506</v>
      </c>
      <c r="E2309" s="27">
        <f t="shared" si="639"/>
        <v>0</v>
      </c>
      <c r="F2309" s="94">
        <f t="shared" si="602"/>
        <v>0</v>
      </c>
      <c r="G2309" s="94">
        <f t="shared" si="603"/>
        <v>0</v>
      </c>
      <c r="H2309" s="94">
        <f t="shared" si="594"/>
        <v>0</v>
      </c>
      <c r="I2309" s="94">
        <f>'F4.2'!X296</f>
        <v>0</v>
      </c>
      <c r="J2309" s="94">
        <f>'F4.2'!AR296</f>
        <v>0</v>
      </c>
      <c r="K2309" s="94"/>
      <c r="L2309" s="94"/>
      <c r="M2309" s="94">
        <f t="shared" si="620"/>
        <v>0</v>
      </c>
      <c r="N2309" s="94">
        <f t="shared" si="595"/>
        <v>0</v>
      </c>
      <c r="O2309" s="158">
        <f t="shared" si="621"/>
        <v>0</v>
      </c>
      <c r="P2309" s="159">
        <f t="shared" si="622"/>
        <v>0</v>
      </c>
    </row>
    <row r="2310" spans="1:16" ht="63" hidden="1" outlineLevel="1" x14ac:dyDescent="0.25">
      <c r="A2310" s="25">
        <f t="shared" ref="A2310:E2310" si="640">A1640</f>
        <v>63</v>
      </c>
      <c r="B2310" s="26" t="str">
        <f t="shared" si="640"/>
        <v>Procurement of Equipment’s for Stack yard management at Coal Handling Plant &amp; Upgradation of existing ash disposal pump system by installing higher efficiency pump system in Ash Handling Plant of Unit- 5 &amp; 6 at CSTPS, Chandrapur.</v>
      </c>
      <c r="C2310" s="25" t="str">
        <f t="shared" si="640"/>
        <v>MERC/CAPEX/MSPGCL/2023-24/496 Dt 08.08.2024</v>
      </c>
      <c r="D2310" s="69">
        <f t="shared" si="640"/>
        <v>45512</v>
      </c>
      <c r="E2310" s="28">
        <f t="shared" si="640"/>
        <v>38.4</v>
      </c>
      <c r="F2310" s="95">
        <f t="shared" si="602"/>
        <v>0</v>
      </c>
      <c r="G2310" s="95">
        <f t="shared" si="603"/>
        <v>0</v>
      </c>
      <c r="H2310" s="95">
        <f t="shared" si="594"/>
        <v>0</v>
      </c>
      <c r="I2310" s="94">
        <f>'F4.2'!X297</f>
        <v>0</v>
      </c>
      <c r="J2310" s="94">
        <f>'F4.2'!AR297</f>
        <v>0</v>
      </c>
      <c r="K2310" s="95"/>
      <c r="L2310" s="95"/>
      <c r="M2310" s="128">
        <f t="shared" si="620"/>
        <v>0</v>
      </c>
      <c r="N2310" s="95">
        <f t="shared" si="595"/>
        <v>0</v>
      </c>
      <c r="O2310" s="158">
        <f t="shared" si="621"/>
        <v>0</v>
      </c>
      <c r="P2310" s="159">
        <f t="shared" si="622"/>
        <v>0</v>
      </c>
    </row>
    <row r="2311" spans="1:16" ht="31.5" hidden="1" outlineLevel="1" x14ac:dyDescent="0.25">
      <c r="A2311" s="29">
        <f t="shared" ref="A2311:E2311" si="641">A1641</f>
        <v>6.1</v>
      </c>
      <c r="B2311" s="169" t="str">
        <f t="shared" si="641"/>
        <v>Scheme-1: Procurement of 04 Nos Bulldozers.</v>
      </c>
      <c r="C2311" s="29" t="str">
        <f t="shared" si="641"/>
        <v>MERC/CAPEX/MSPGCL/2023-24/496 Dt 08.08.2024</v>
      </c>
      <c r="D2311" s="69">
        <f t="shared" si="641"/>
        <v>45512</v>
      </c>
      <c r="E2311" s="28">
        <f t="shared" si="641"/>
        <v>9.58</v>
      </c>
      <c r="F2311" s="95">
        <f t="shared" si="602"/>
        <v>0</v>
      </c>
      <c r="G2311" s="95">
        <f t="shared" si="603"/>
        <v>0</v>
      </c>
      <c r="H2311" s="95">
        <f t="shared" si="594"/>
        <v>0</v>
      </c>
      <c r="I2311" s="94">
        <f>'F4.2'!X298</f>
        <v>9.58</v>
      </c>
      <c r="J2311" s="94">
        <f>'F4.2'!AR298</f>
        <v>9.58</v>
      </c>
      <c r="K2311" s="95"/>
      <c r="L2311" s="95"/>
      <c r="M2311" s="128">
        <f t="shared" si="620"/>
        <v>9.58</v>
      </c>
      <c r="N2311" s="95">
        <f t="shared" si="595"/>
        <v>0</v>
      </c>
      <c r="O2311" s="158">
        <f t="shared" si="621"/>
        <v>9.58</v>
      </c>
      <c r="P2311" s="159">
        <f t="shared" si="622"/>
        <v>0</v>
      </c>
    </row>
    <row r="2312" spans="1:16" ht="31.5" hidden="1" outlineLevel="1" x14ac:dyDescent="0.25">
      <c r="A2312" s="29">
        <f t="shared" ref="A2312:E2312" si="642">A1642</f>
        <v>6.2</v>
      </c>
      <c r="B2312" s="169" t="str">
        <f t="shared" si="642"/>
        <v>Scheme-2:  Procurement of 01 No Wheel Dozer</v>
      </c>
      <c r="C2312" s="29" t="str">
        <f t="shared" si="642"/>
        <v>MERC/CAPEX/MSPGCL/2023-24/496 Dt 08.08.2024</v>
      </c>
      <c r="D2312" s="69">
        <f t="shared" si="642"/>
        <v>45512</v>
      </c>
      <c r="E2312" s="27">
        <f t="shared" si="642"/>
        <v>2.95</v>
      </c>
      <c r="F2312" s="94">
        <f t="shared" si="602"/>
        <v>0</v>
      </c>
      <c r="G2312" s="94">
        <f t="shared" si="603"/>
        <v>0</v>
      </c>
      <c r="H2312" s="94">
        <f t="shared" si="594"/>
        <v>0</v>
      </c>
      <c r="I2312" s="94">
        <f>'F4.2'!X299</f>
        <v>2.95</v>
      </c>
      <c r="J2312" s="94">
        <f>'F4.2'!AR299</f>
        <v>2.95</v>
      </c>
      <c r="K2312" s="94"/>
      <c r="L2312" s="94"/>
      <c r="M2312" s="94">
        <f t="shared" si="620"/>
        <v>2.95</v>
      </c>
      <c r="N2312" s="94">
        <f t="shared" si="595"/>
        <v>0</v>
      </c>
      <c r="O2312" s="158">
        <f t="shared" si="621"/>
        <v>2.95</v>
      </c>
      <c r="P2312" s="159">
        <f t="shared" si="622"/>
        <v>0</v>
      </c>
    </row>
    <row r="2313" spans="1:16" ht="31.5" hidden="1" outlineLevel="1" x14ac:dyDescent="0.25">
      <c r="A2313" s="29">
        <f t="shared" ref="A2313:E2313" si="643">A1643</f>
        <v>6.3</v>
      </c>
      <c r="B2313" s="169" t="str">
        <f t="shared" si="643"/>
        <v>Scheme-3: Procurement 02 Nos. 800 HP Diesel Hydraulic Locomotives.</v>
      </c>
      <c r="C2313" s="29" t="str">
        <f t="shared" si="643"/>
        <v>MERC/CAPEX/MSPGCL/2023-24/496 Dt 08.08.2024</v>
      </c>
      <c r="D2313" s="69">
        <f t="shared" si="643"/>
        <v>45512</v>
      </c>
      <c r="E2313" s="28">
        <f t="shared" si="643"/>
        <v>7.95</v>
      </c>
      <c r="F2313" s="95">
        <f t="shared" si="602"/>
        <v>0</v>
      </c>
      <c r="G2313" s="95">
        <f t="shared" si="603"/>
        <v>0</v>
      </c>
      <c r="H2313" s="95">
        <f t="shared" si="594"/>
        <v>0</v>
      </c>
      <c r="I2313" s="94">
        <f>'F4.2'!X300</f>
        <v>7.95</v>
      </c>
      <c r="J2313" s="94">
        <f>'F4.2'!AR300</f>
        <v>7.95</v>
      </c>
      <c r="K2313" s="95"/>
      <c r="L2313" s="95"/>
      <c r="M2313" s="128">
        <f t="shared" si="620"/>
        <v>7.95</v>
      </c>
      <c r="N2313" s="95">
        <f t="shared" si="595"/>
        <v>0</v>
      </c>
      <c r="O2313" s="158">
        <f t="shared" si="621"/>
        <v>7.95</v>
      </c>
      <c r="P2313" s="159">
        <f t="shared" si="622"/>
        <v>0</v>
      </c>
    </row>
    <row r="2314" spans="1:16" ht="47.25" hidden="1" outlineLevel="1" x14ac:dyDescent="0.25">
      <c r="A2314" s="29">
        <f t="shared" ref="A2314:E2314" si="644">A1644</f>
        <v>6.4</v>
      </c>
      <c r="B2314" s="169" t="str">
        <f t="shared" si="644"/>
        <v>Scheme-4: Upgradation of existing ash disposal pump assembly by higher efficiency pump assembly in ash handling plant.</v>
      </c>
      <c r="C2314" s="29" t="str">
        <f t="shared" si="644"/>
        <v>MERC/CAPEX/MSPGCL/2023-24/496 Dt 08.08.2024</v>
      </c>
      <c r="D2314" s="69">
        <f t="shared" si="644"/>
        <v>45512</v>
      </c>
      <c r="E2314" s="28">
        <f t="shared" si="644"/>
        <v>17.46</v>
      </c>
      <c r="F2314" s="95">
        <f t="shared" si="602"/>
        <v>17.46</v>
      </c>
      <c r="G2314" s="95">
        <f t="shared" si="603"/>
        <v>17.46</v>
      </c>
      <c r="H2314" s="95">
        <f t="shared" si="594"/>
        <v>0</v>
      </c>
      <c r="I2314" s="94">
        <f>'F4.2'!X301</f>
        <v>0</v>
      </c>
      <c r="J2314" s="94">
        <f>'F4.2'!AR301</f>
        <v>0</v>
      </c>
      <c r="K2314" s="95"/>
      <c r="L2314" s="95"/>
      <c r="M2314" s="128">
        <f t="shared" si="620"/>
        <v>0</v>
      </c>
      <c r="N2314" s="95">
        <f t="shared" si="595"/>
        <v>0</v>
      </c>
      <c r="O2314" s="158">
        <f t="shared" si="621"/>
        <v>0</v>
      </c>
      <c r="P2314" s="159">
        <f t="shared" si="622"/>
        <v>0</v>
      </c>
    </row>
    <row r="2315" spans="1:16" ht="31.5" hidden="1" outlineLevel="1" x14ac:dyDescent="0.25">
      <c r="A2315" s="29">
        <f t="shared" ref="A2315:E2315" si="645">A1645</f>
        <v>0</v>
      </c>
      <c r="B2315" s="169" t="str">
        <f t="shared" si="645"/>
        <v>IDC</v>
      </c>
      <c r="C2315" s="29" t="str">
        <f t="shared" si="645"/>
        <v>MERC/CAPEX/MSPGCL/2023-24/496 Dt 08.08.2024</v>
      </c>
      <c r="D2315" s="69">
        <f t="shared" si="645"/>
        <v>45512</v>
      </c>
      <c r="E2315" s="28">
        <f t="shared" si="645"/>
        <v>0.46</v>
      </c>
      <c r="F2315" s="95">
        <f t="shared" si="602"/>
        <v>0</v>
      </c>
      <c r="G2315" s="95">
        <f t="shared" si="603"/>
        <v>0</v>
      </c>
      <c r="H2315" s="95">
        <f t="shared" si="594"/>
        <v>0</v>
      </c>
      <c r="I2315" s="94">
        <f>'F4.2'!X302</f>
        <v>0</v>
      </c>
      <c r="J2315" s="94">
        <f>'F4.2'!AR302</f>
        <v>0</v>
      </c>
      <c r="K2315" s="95"/>
      <c r="L2315" s="95"/>
      <c r="M2315" s="128">
        <f t="shared" si="620"/>
        <v>0</v>
      </c>
      <c r="N2315" s="95">
        <f t="shared" si="595"/>
        <v>0</v>
      </c>
    </row>
    <row r="2316" spans="1:16" ht="47.25" hidden="1" outlineLevel="1" x14ac:dyDescent="0.25">
      <c r="A2316" s="25">
        <f t="shared" ref="A2316:E2316" si="646">A1646</f>
        <v>64</v>
      </c>
      <c r="B2316" s="26" t="str">
        <f t="shared" si="646"/>
        <v>Stacker Reclaimer, Impact Crusher and Conveyor Drive reliability &amp; availability improvement scheme for CHP of Unit 5,6&amp;7 CSTPS Chandrapur.- Elecon</v>
      </c>
      <c r="C2316" s="29" t="str">
        <f t="shared" si="646"/>
        <v>MERC approved MERC/CAPEX/MSPGCL/2023-24/566  Dt 09.09.2024</v>
      </c>
      <c r="D2316" s="69">
        <f t="shared" si="646"/>
        <v>45544</v>
      </c>
      <c r="E2316" s="27">
        <f t="shared" si="646"/>
        <v>32.549999999999997</v>
      </c>
      <c r="F2316" s="94">
        <f t="shared" si="602"/>
        <v>0</v>
      </c>
      <c r="G2316" s="94">
        <f t="shared" si="603"/>
        <v>0</v>
      </c>
      <c r="H2316" s="94">
        <f t="shared" si="594"/>
        <v>0</v>
      </c>
      <c r="I2316" s="94">
        <f>'F4.2'!X303</f>
        <v>0</v>
      </c>
      <c r="J2316" s="94">
        <f>'F4.2'!AR303</f>
        <v>0</v>
      </c>
      <c r="K2316" s="94"/>
      <c r="L2316" s="94"/>
      <c r="M2316" s="94">
        <f t="shared" si="620"/>
        <v>0</v>
      </c>
      <c r="N2316" s="94">
        <f t="shared" si="595"/>
        <v>0</v>
      </c>
    </row>
    <row r="2317" spans="1:16" ht="47.25" hidden="1" outlineLevel="1" x14ac:dyDescent="0.25">
      <c r="A2317" s="29">
        <f t="shared" ref="A2317:E2317" si="647">A1647</f>
        <v>0</v>
      </c>
      <c r="B2317" s="203" t="str">
        <f t="shared" si="647"/>
        <v xml:space="preserve">Scheme-1: Reliability &amp; availability improvement for Stacker Reclaimer by supply &amp; commissioning of essential equipment at CHPB of Unit 5,6&amp;7 CSTPS  Chandrapur. </v>
      </c>
      <c r="C2317" s="29" t="str">
        <f t="shared" si="647"/>
        <v>MERC approved MERC/CAPEX/MSPGCL/2023-24/566  Dt 09.09.2024</v>
      </c>
      <c r="D2317" s="69">
        <f t="shared" si="647"/>
        <v>45544</v>
      </c>
      <c r="E2317" s="28">
        <f t="shared" si="647"/>
        <v>17.61</v>
      </c>
      <c r="F2317" s="95">
        <f t="shared" si="602"/>
        <v>0</v>
      </c>
      <c r="G2317" s="95">
        <f t="shared" si="603"/>
        <v>0</v>
      </c>
      <c r="H2317" s="95">
        <f t="shared" si="594"/>
        <v>0</v>
      </c>
      <c r="I2317" s="94">
        <f>'F4.2'!X304</f>
        <v>0</v>
      </c>
      <c r="J2317" s="94">
        <f>'F4.2'!AR304</f>
        <v>0</v>
      </c>
      <c r="K2317" s="95"/>
      <c r="L2317" s="95"/>
      <c r="M2317" s="128">
        <f t="shared" si="620"/>
        <v>0</v>
      </c>
      <c r="N2317" s="95">
        <f t="shared" si="595"/>
        <v>0</v>
      </c>
    </row>
    <row r="2318" spans="1:16" ht="47.25" hidden="1" outlineLevel="1" x14ac:dyDescent="0.25">
      <c r="A2318" s="29">
        <f t="shared" ref="A2318:E2318" si="648">A1648</f>
        <v>0</v>
      </c>
      <c r="B2318" s="203" t="str">
        <f t="shared" si="648"/>
        <v xml:space="preserve">Scheme-2: Reliability &amp; availability improvement for Conveyor Drive by supply &amp; commissioning of essential equipment at CHPB of Unit 5,6&amp;7 CSTPS </v>
      </c>
      <c r="C2318" s="29" t="str">
        <f t="shared" si="648"/>
        <v>MERC approved MERC/CAPEX/MSPGCL/2023-24/566  Dt 09.09.2024</v>
      </c>
      <c r="D2318" s="69">
        <f t="shared" si="648"/>
        <v>45544</v>
      </c>
      <c r="E2318" s="28">
        <f t="shared" si="648"/>
        <v>14.65</v>
      </c>
      <c r="F2318" s="95">
        <f t="shared" si="602"/>
        <v>0</v>
      </c>
      <c r="G2318" s="95">
        <f t="shared" si="603"/>
        <v>0</v>
      </c>
      <c r="H2318" s="95">
        <f t="shared" si="594"/>
        <v>0</v>
      </c>
      <c r="I2318" s="94">
        <f>'F4.2'!X305</f>
        <v>0</v>
      </c>
      <c r="J2318" s="94">
        <f>'F4.2'!AR305</f>
        <v>0</v>
      </c>
      <c r="K2318" s="95"/>
      <c r="L2318" s="95"/>
      <c r="M2318" s="128">
        <f t="shared" si="620"/>
        <v>0</v>
      </c>
      <c r="N2318" s="95">
        <f t="shared" si="595"/>
        <v>0</v>
      </c>
    </row>
    <row r="2319" spans="1:16" ht="47.25" hidden="1" outlineLevel="1" x14ac:dyDescent="0.25">
      <c r="A2319" s="29">
        <f t="shared" ref="A2319:E2319" si="649">A1649</f>
        <v>0</v>
      </c>
      <c r="B2319" s="203" t="str">
        <f t="shared" si="649"/>
        <v>IDC</v>
      </c>
      <c r="C2319" s="29" t="str">
        <f t="shared" si="649"/>
        <v>MERC approved MERC/CAPEX/MSPGCL/2023-24/566  Dt 09.09.2024</v>
      </c>
      <c r="D2319" s="69">
        <f t="shared" si="649"/>
        <v>45544</v>
      </c>
      <c r="E2319" s="28">
        <f t="shared" si="649"/>
        <v>0.28999999999999998</v>
      </c>
      <c r="F2319" s="95">
        <f t="shared" si="602"/>
        <v>0</v>
      </c>
      <c r="G2319" s="95">
        <f t="shared" si="603"/>
        <v>0</v>
      </c>
      <c r="H2319" s="95">
        <f t="shared" si="594"/>
        <v>0</v>
      </c>
      <c r="I2319" s="94">
        <f>'F4.2'!X306</f>
        <v>0</v>
      </c>
      <c r="J2319" s="94">
        <f>'F4.2'!AR306</f>
        <v>0</v>
      </c>
      <c r="K2319" s="95"/>
      <c r="L2319" s="95"/>
      <c r="M2319" s="128">
        <f t="shared" si="620"/>
        <v>0</v>
      </c>
      <c r="N2319" s="95">
        <f t="shared" si="595"/>
        <v>0</v>
      </c>
    </row>
    <row r="2320" spans="1:16" ht="15.75" hidden="1" outlineLevel="1" x14ac:dyDescent="0.25">
      <c r="A2320" s="196">
        <f t="shared" ref="A2320:E2320" si="650">A1650</f>
        <v>0</v>
      </c>
      <c r="B2320" s="169">
        <f t="shared" si="650"/>
        <v>0</v>
      </c>
      <c r="C2320" s="196">
        <f t="shared" si="650"/>
        <v>0</v>
      </c>
      <c r="D2320" s="197" t="str">
        <f t="shared" si="650"/>
        <v>-</v>
      </c>
      <c r="E2320" s="28">
        <f t="shared" si="650"/>
        <v>0</v>
      </c>
      <c r="F2320" s="95">
        <f t="shared" si="602"/>
        <v>0</v>
      </c>
      <c r="G2320" s="95">
        <f t="shared" si="603"/>
        <v>0</v>
      </c>
      <c r="H2320" s="95">
        <f t="shared" si="594"/>
        <v>0</v>
      </c>
      <c r="I2320" s="94">
        <f>'F4.2'!X307</f>
        <v>0</v>
      </c>
      <c r="J2320" s="94">
        <f>'F4.2'!AR307</f>
        <v>0</v>
      </c>
      <c r="K2320" s="95"/>
      <c r="L2320" s="95"/>
      <c r="M2320" s="128">
        <f t="shared" si="620"/>
        <v>0</v>
      </c>
      <c r="N2320" s="95">
        <f t="shared" si="595"/>
        <v>0</v>
      </c>
    </row>
    <row r="2321" spans="1:14" ht="15.75" hidden="1" outlineLevel="1" x14ac:dyDescent="0.25">
      <c r="A2321" s="196">
        <f t="shared" ref="A2321:E2321" si="651">A1651</f>
        <v>0</v>
      </c>
      <c r="B2321" s="169">
        <f t="shared" si="651"/>
        <v>0</v>
      </c>
      <c r="C2321" s="196">
        <f t="shared" si="651"/>
        <v>0</v>
      </c>
      <c r="D2321" s="197" t="str">
        <f t="shared" si="651"/>
        <v>-</v>
      </c>
      <c r="E2321" s="28">
        <f t="shared" si="651"/>
        <v>0</v>
      </c>
      <c r="F2321" s="95">
        <f t="shared" si="602"/>
        <v>0</v>
      </c>
      <c r="G2321" s="95">
        <f t="shared" si="603"/>
        <v>0</v>
      </c>
      <c r="H2321" s="95">
        <f t="shared" si="594"/>
        <v>0</v>
      </c>
      <c r="I2321" s="94">
        <f>'F4.2'!X308</f>
        <v>0</v>
      </c>
      <c r="J2321" s="94">
        <f>'F4.2'!AR308</f>
        <v>0</v>
      </c>
      <c r="K2321" s="95"/>
      <c r="L2321" s="95"/>
      <c r="M2321" s="128">
        <f t="shared" si="620"/>
        <v>0</v>
      </c>
      <c r="N2321" s="95">
        <f t="shared" si="595"/>
        <v>0</v>
      </c>
    </row>
    <row r="2322" spans="1:14" ht="15.75" hidden="1" outlineLevel="1" x14ac:dyDescent="0.25">
      <c r="A2322" s="161">
        <f t="shared" ref="A2322:E2322" si="652">A1652</f>
        <v>0</v>
      </c>
      <c r="B2322" s="100">
        <f t="shared" si="652"/>
        <v>0</v>
      </c>
      <c r="C2322" s="161">
        <f t="shared" si="652"/>
        <v>0</v>
      </c>
      <c r="D2322" s="164" t="str">
        <f t="shared" si="652"/>
        <v>-</v>
      </c>
      <c r="E2322" s="28">
        <f t="shared" si="652"/>
        <v>0</v>
      </c>
      <c r="F2322" s="95">
        <f t="shared" si="602"/>
        <v>0</v>
      </c>
      <c r="G2322" s="95">
        <f t="shared" si="603"/>
        <v>0</v>
      </c>
      <c r="H2322" s="95">
        <f t="shared" si="594"/>
        <v>0</v>
      </c>
      <c r="I2322" s="94">
        <f>'F4.2'!X309</f>
        <v>0</v>
      </c>
      <c r="J2322" s="94">
        <f>'F4.2'!AR309</f>
        <v>0</v>
      </c>
      <c r="K2322" s="95"/>
      <c r="L2322" s="95"/>
      <c r="M2322" s="128">
        <f t="shared" si="620"/>
        <v>0</v>
      </c>
      <c r="N2322" s="95">
        <f t="shared" si="595"/>
        <v>0</v>
      </c>
    </row>
    <row r="2323" spans="1:14" ht="15.75" hidden="1" outlineLevel="1" x14ac:dyDescent="0.25">
      <c r="A2323" s="23">
        <f t="shared" ref="A2323:E2323" si="653">A1653</f>
        <v>0</v>
      </c>
      <c r="B2323" s="24" t="str">
        <f t="shared" si="653"/>
        <v>(ii) Submitted to MERC, Yet To Receive Approval</v>
      </c>
      <c r="C2323" s="45">
        <f t="shared" si="653"/>
        <v>0</v>
      </c>
      <c r="D2323" s="68" t="str">
        <f t="shared" si="653"/>
        <v>-</v>
      </c>
      <c r="E2323" s="27">
        <f t="shared" si="653"/>
        <v>0</v>
      </c>
      <c r="F2323" s="94">
        <f t="shared" si="602"/>
        <v>0</v>
      </c>
      <c r="G2323" s="94">
        <f t="shared" si="603"/>
        <v>0</v>
      </c>
      <c r="H2323" s="94">
        <f t="shared" si="594"/>
        <v>0</v>
      </c>
      <c r="I2323" s="94">
        <f>'F4.2'!X310</f>
        <v>0</v>
      </c>
      <c r="J2323" s="94">
        <f>'F4.2'!AR310</f>
        <v>0</v>
      </c>
      <c r="K2323" s="94"/>
      <c r="L2323" s="94"/>
      <c r="M2323" s="94">
        <f t="shared" si="620"/>
        <v>0</v>
      </c>
      <c r="N2323" s="94">
        <f t="shared" si="595"/>
        <v>0</v>
      </c>
    </row>
    <row r="2324" spans="1:14" ht="94.5" hidden="1" outlineLevel="1" x14ac:dyDescent="0.25">
      <c r="A2324" s="25" t="str">
        <f t="shared" ref="A2324:E2324" si="654">A1654</f>
        <v>Y8, Y9</v>
      </c>
      <c r="B2324" s="26" t="str">
        <f t="shared" si="654"/>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2324" s="25" t="str">
        <f t="shared" si="654"/>
        <v>Yet To Receive Approval</v>
      </c>
      <c r="D2324" s="188" t="str">
        <f t="shared" si="654"/>
        <v>-</v>
      </c>
      <c r="E2324" s="28">
        <f t="shared" si="654"/>
        <v>0</v>
      </c>
      <c r="F2324" s="95">
        <f t="shared" si="602"/>
        <v>0</v>
      </c>
      <c r="G2324" s="95">
        <f t="shared" si="603"/>
        <v>0</v>
      </c>
      <c r="H2324" s="95">
        <f t="shared" si="594"/>
        <v>0</v>
      </c>
      <c r="I2324" s="94">
        <f>'F4.2'!X311</f>
        <v>0</v>
      </c>
      <c r="J2324" s="94">
        <f>'F4.2'!AR311</f>
        <v>0</v>
      </c>
      <c r="K2324" s="95"/>
      <c r="L2324" s="95"/>
      <c r="M2324" s="128">
        <f t="shared" si="620"/>
        <v>0</v>
      </c>
      <c r="N2324" s="95">
        <f t="shared" si="595"/>
        <v>0</v>
      </c>
    </row>
    <row r="2325" spans="1:14" ht="15.75" hidden="1" outlineLevel="1" x14ac:dyDescent="0.25">
      <c r="A2325" s="29">
        <f t="shared" ref="A2325:E2325" si="655">A1655</f>
        <v>0</v>
      </c>
      <c r="B2325" s="203" t="str">
        <f t="shared" si="655"/>
        <v>Procurement of BOXN-HL Wagons for C.S.T.P.S., Chandrapur.</v>
      </c>
      <c r="C2325" s="29" t="str">
        <f t="shared" si="655"/>
        <v>Yet To Receive Approval</v>
      </c>
      <c r="D2325" s="69" t="str">
        <f t="shared" si="655"/>
        <v>-</v>
      </c>
      <c r="E2325" s="28">
        <f t="shared" si="655"/>
        <v>0</v>
      </c>
      <c r="F2325" s="95">
        <f t="shared" si="602"/>
        <v>0</v>
      </c>
      <c r="G2325" s="95">
        <f t="shared" si="603"/>
        <v>0</v>
      </c>
      <c r="H2325" s="95">
        <f t="shared" si="594"/>
        <v>0</v>
      </c>
      <c r="I2325" s="94">
        <f>'F4.2'!X312</f>
        <v>0</v>
      </c>
      <c r="J2325" s="94">
        <f>'F4.2'!AR312</f>
        <v>0</v>
      </c>
      <c r="K2325" s="95"/>
      <c r="L2325" s="95"/>
      <c r="M2325" s="128">
        <f t="shared" si="620"/>
        <v>0</v>
      </c>
      <c r="N2325" s="95">
        <f t="shared" si="595"/>
        <v>0</v>
      </c>
    </row>
    <row r="2326" spans="1:14" ht="31.5" hidden="1" outlineLevel="1" x14ac:dyDescent="0.25">
      <c r="A2326" s="29">
        <f t="shared" ref="A2326:E2326" si="656">A1656</f>
        <v>0</v>
      </c>
      <c r="B2326" s="203" t="str">
        <f t="shared" si="656"/>
        <v>Combined Fire and Rescue vehicle with Hydraulic Platform (Multipurpose Fire Tender)</v>
      </c>
      <c r="C2326" s="29" t="str">
        <f t="shared" si="656"/>
        <v>Yet To Receive Approval</v>
      </c>
      <c r="D2326" s="69" t="str">
        <f t="shared" si="656"/>
        <v>-</v>
      </c>
      <c r="E2326" s="27">
        <f t="shared" si="656"/>
        <v>0</v>
      </c>
      <c r="F2326" s="94">
        <f t="shared" si="602"/>
        <v>0</v>
      </c>
      <c r="G2326" s="94">
        <f t="shared" si="603"/>
        <v>0</v>
      </c>
      <c r="H2326" s="94">
        <f t="shared" si="594"/>
        <v>0</v>
      </c>
      <c r="I2326" s="94">
        <f>'F4.2'!X313</f>
        <v>0</v>
      </c>
      <c r="J2326" s="94">
        <f>'F4.2'!AR313</f>
        <v>0</v>
      </c>
      <c r="K2326" s="94"/>
      <c r="L2326" s="94"/>
      <c r="M2326" s="94">
        <f t="shared" si="620"/>
        <v>0</v>
      </c>
      <c r="N2326" s="94">
        <f t="shared" si="595"/>
        <v>0</v>
      </c>
    </row>
    <row r="2327" spans="1:14" ht="15.75" hidden="1" outlineLevel="1" x14ac:dyDescent="0.25">
      <c r="A2327" s="29">
        <f t="shared" ref="A2327:E2327" si="657">A1657</f>
        <v>0</v>
      </c>
      <c r="B2327" s="203" t="str">
        <f t="shared" si="657"/>
        <v>Quick Response Vehicle (Multipurpose Fire Tender)</v>
      </c>
      <c r="C2327" s="29" t="str">
        <f t="shared" si="657"/>
        <v>Yet To Receive Approval</v>
      </c>
      <c r="D2327" s="69" t="str">
        <f t="shared" si="657"/>
        <v>-</v>
      </c>
      <c r="E2327" s="28">
        <f t="shared" si="657"/>
        <v>0</v>
      </c>
      <c r="F2327" s="95">
        <f t="shared" si="602"/>
        <v>0</v>
      </c>
      <c r="G2327" s="95">
        <f t="shared" si="603"/>
        <v>0</v>
      </c>
      <c r="H2327" s="95">
        <f t="shared" si="594"/>
        <v>0</v>
      </c>
      <c r="I2327" s="94">
        <f>'F4.2'!X314</f>
        <v>0</v>
      </c>
      <c r="J2327" s="94">
        <f>'F4.2'!AR314</f>
        <v>0</v>
      </c>
      <c r="K2327" s="95"/>
      <c r="L2327" s="95"/>
      <c r="M2327" s="128">
        <f t="shared" si="620"/>
        <v>0</v>
      </c>
      <c r="N2327" s="95">
        <f t="shared" si="595"/>
        <v>0</v>
      </c>
    </row>
    <row r="2328" spans="1:14" ht="31.5" hidden="1" outlineLevel="1" x14ac:dyDescent="0.25">
      <c r="A2328" s="29">
        <f t="shared" ref="A2328:E2328" si="658">A1658</f>
        <v>0</v>
      </c>
      <c r="B2328" s="203" t="str">
        <f t="shared" si="658"/>
        <v xml:space="preserve">High capacity Machine for debris transporting by Mechanized way (Vehicle) along with jetting machine </v>
      </c>
      <c r="C2328" s="29" t="str">
        <f t="shared" si="658"/>
        <v>Yet To Receive Approval</v>
      </c>
      <c r="D2328" s="69" t="str">
        <f t="shared" si="658"/>
        <v>-</v>
      </c>
      <c r="E2328" s="28">
        <f t="shared" si="658"/>
        <v>0</v>
      </c>
      <c r="F2328" s="95">
        <f t="shared" si="602"/>
        <v>0</v>
      </c>
      <c r="G2328" s="95">
        <f t="shared" si="603"/>
        <v>0</v>
      </c>
      <c r="H2328" s="95">
        <f t="shared" si="594"/>
        <v>0</v>
      </c>
      <c r="I2328" s="94">
        <f>'F4.2'!X315</f>
        <v>0</v>
      </c>
      <c r="J2328" s="94">
        <f>'F4.2'!AR315</f>
        <v>0</v>
      </c>
      <c r="K2328" s="95"/>
      <c r="L2328" s="95"/>
      <c r="M2328" s="128">
        <f t="shared" si="620"/>
        <v>0</v>
      </c>
      <c r="N2328" s="95">
        <f t="shared" si="595"/>
        <v>0</v>
      </c>
    </row>
    <row r="2329" spans="1:14" ht="15.75" hidden="1" outlineLevel="1" x14ac:dyDescent="0.25">
      <c r="A2329" s="29">
        <f t="shared" ref="A2329:E2329" si="659">A1659</f>
        <v>0</v>
      </c>
      <c r="B2329" s="203" t="str">
        <f t="shared" si="659"/>
        <v>IDC</v>
      </c>
      <c r="C2329" s="29" t="str">
        <f t="shared" si="659"/>
        <v>Yet To Receive Approval</v>
      </c>
      <c r="D2329" s="69" t="str">
        <f t="shared" si="659"/>
        <v>-</v>
      </c>
      <c r="E2329" s="27">
        <f t="shared" si="659"/>
        <v>0</v>
      </c>
      <c r="F2329" s="94">
        <f t="shared" si="602"/>
        <v>0</v>
      </c>
      <c r="G2329" s="94">
        <f t="shared" si="603"/>
        <v>0</v>
      </c>
      <c r="H2329" s="94">
        <f t="shared" si="594"/>
        <v>0</v>
      </c>
      <c r="I2329" s="94">
        <f>'F4.2'!X316</f>
        <v>0</v>
      </c>
      <c r="J2329" s="94">
        <f>'F4.2'!AR316</f>
        <v>0</v>
      </c>
      <c r="K2329" s="94"/>
      <c r="L2329" s="94"/>
      <c r="M2329" s="94">
        <f t="shared" si="620"/>
        <v>0</v>
      </c>
      <c r="N2329" s="94">
        <f t="shared" si="595"/>
        <v>0</v>
      </c>
    </row>
    <row r="2330" spans="1:14" ht="78.75" hidden="1" outlineLevel="1" x14ac:dyDescent="0.25">
      <c r="A2330" s="25" t="str">
        <f t="shared" ref="A2330:E2330" si="660">A1660</f>
        <v>Y10</v>
      </c>
      <c r="B2330" s="26" t="str">
        <f t="shared" si="660"/>
        <v>Retrofitting of existing SF6 HT Circuit Breakers installed at Unit # 7 &amp; EM-II (Outdoor plant) of 3X500MW CSTPS Chandrapur by latest technology HT Contactor/ Vacuum Circuit breakers along with Supply, Installation &amp; Commissioning</v>
      </c>
      <c r="C2330" s="25" t="str">
        <f t="shared" si="660"/>
        <v>Yet To Receive Approval</v>
      </c>
      <c r="D2330" s="69" t="str">
        <f t="shared" si="660"/>
        <v>-</v>
      </c>
      <c r="E2330" s="27">
        <f t="shared" si="660"/>
        <v>0</v>
      </c>
      <c r="F2330" s="94">
        <f t="shared" si="602"/>
        <v>0</v>
      </c>
      <c r="G2330" s="94">
        <f t="shared" si="603"/>
        <v>0</v>
      </c>
      <c r="H2330" s="94">
        <f t="shared" si="594"/>
        <v>0</v>
      </c>
      <c r="I2330" s="94">
        <f>'F4.2'!X317</f>
        <v>0</v>
      </c>
      <c r="J2330" s="94">
        <f>'F4.2'!AR317</f>
        <v>0</v>
      </c>
      <c r="K2330" s="94"/>
      <c r="L2330" s="94"/>
      <c r="M2330" s="94">
        <f t="shared" si="620"/>
        <v>0</v>
      </c>
      <c r="N2330" s="94">
        <f t="shared" si="595"/>
        <v>0</v>
      </c>
    </row>
    <row r="2331" spans="1:14" ht="47.25" hidden="1" outlineLevel="1" x14ac:dyDescent="0.25">
      <c r="A2331" s="29">
        <f t="shared" ref="A2331:E2331" si="661">A1661</f>
        <v>0</v>
      </c>
      <c r="B2331" s="203" t="str">
        <f t="shared" si="661"/>
        <v>Retrofitting of existing ABB make SF6 Circuit Breakers installed at AHP Unit#7 by latest technology SF6 HT Contactor/ Vacuum Circuit Breaker</v>
      </c>
      <c r="C2331" s="29" t="str">
        <f t="shared" si="661"/>
        <v>Yet To Receive Approval</v>
      </c>
      <c r="D2331" s="69" t="str">
        <f t="shared" si="661"/>
        <v>-</v>
      </c>
      <c r="E2331" s="27">
        <f t="shared" si="661"/>
        <v>0</v>
      </c>
      <c r="F2331" s="94">
        <f t="shared" si="602"/>
        <v>0</v>
      </c>
      <c r="G2331" s="94">
        <f t="shared" si="603"/>
        <v>0</v>
      </c>
      <c r="H2331" s="94">
        <f t="shared" si="594"/>
        <v>0</v>
      </c>
      <c r="I2331" s="94">
        <f>'F4.2'!X318</f>
        <v>0</v>
      </c>
      <c r="J2331" s="94">
        <f>'F4.2'!AR318</f>
        <v>0</v>
      </c>
      <c r="K2331" s="94"/>
      <c r="L2331" s="94"/>
      <c r="M2331" s="94">
        <f t="shared" si="620"/>
        <v>0</v>
      </c>
      <c r="N2331" s="94">
        <f t="shared" si="595"/>
        <v>0</v>
      </c>
    </row>
    <row r="2332" spans="1:14" ht="63" hidden="1" outlineLevel="1" x14ac:dyDescent="0.25">
      <c r="A2332" s="29">
        <f t="shared" ref="A2332:E2332" si="662">A1662</f>
        <v>0</v>
      </c>
      <c r="B2332" s="203" t="str">
        <f t="shared" si="662"/>
        <v>Retrofitting of existing ABB/Voltas make SF6 Circuit Breakers installed at CCW Board of Unit#5,6&amp;7 ODP-II, WTP- II Board of ODP-II, Raw water RWS Board of ODP-II by latest technology Vacuum Circuit Breaker:</v>
      </c>
      <c r="C2332" s="29" t="str">
        <f t="shared" si="662"/>
        <v>Yet To Receive Approval</v>
      </c>
      <c r="D2332" s="69" t="str">
        <f t="shared" si="662"/>
        <v>-</v>
      </c>
      <c r="E2332" s="28">
        <f t="shared" si="662"/>
        <v>0</v>
      </c>
      <c r="F2332" s="95">
        <f t="shared" si="602"/>
        <v>0</v>
      </c>
      <c r="G2332" s="95">
        <f t="shared" si="603"/>
        <v>0</v>
      </c>
      <c r="H2332" s="95">
        <f t="shared" si="594"/>
        <v>0</v>
      </c>
      <c r="I2332" s="94">
        <f>'F4.2'!X319</f>
        <v>0</v>
      </c>
      <c r="J2332" s="94">
        <f>'F4.2'!AR319</f>
        <v>0</v>
      </c>
      <c r="K2332" s="95"/>
      <c r="L2332" s="95"/>
      <c r="M2332" s="128">
        <f t="shared" si="620"/>
        <v>0</v>
      </c>
      <c r="N2332" s="95">
        <f t="shared" si="595"/>
        <v>0</v>
      </c>
    </row>
    <row r="2333" spans="1:14" ht="15.75" hidden="1" outlineLevel="1" x14ac:dyDescent="0.25">
      <c r="A2333" s="29">
        <f t="shared" ref="A2333:E2333" si="663">A1663</f>
        <v>0</v>
      </c>
      <c r="B2333" s="203" t="str">
        <f t="shared" si="663"/>
        <v>IDC</v>
      </c>
      <c r="C2333" s="29" t="str">
        <f t="shared" si="663"/>
        <v>Yet To Receive Approval</v>
      </c>
      <c r="D2333" s="69" t="str">
        <f t="shared" si="663"/>
        <v>-</v>
      </c>
      <c r="E2333" s="28">
        <f t="shared" si="663"/>
        <v>0</v>
      </c>
      <c r="F2333" s="95">
        <f t="shared" si="602"/>
        <v>0</v>
      </c>
      <c r="G2333" s="95">
        <f t="shared" si="603"/>
        <v>0</v>
      </c>
      <c r="H2333" s="95">
        <f t="shared" si="594"/>
        <v>0</v>
      </c>
      <c r="I2333" s="94">
        <f>'F4.2'!X320</f>
        <v>0</v>
      </c>
      <c r="J2333" s="94">
        <f>'F4.2'!AR320</f>
        <v>0</v>
      </c>
      <c r="K2333" s="95"/>
      <c r="L2333" s="95"/>
      <c r="M2333" s="128">
        <f t="shared" si="620"/>
        <v>0</v>
      </c>
      <c r="N2333" s="95">
        <f t="shared" si="595"/>
        <v>0</v>
      </c>
    </row>
    <row r="2334" spans="1:14" ht="63" hidden="1" outlineLevel="1" x14ac:dyDescent="0.25">
      <c r="A2334" s="25" t="str">
        <f t="shared" ref="A2334:E2334" si="664">A1664</f>
        <v>Y11</v>
      </c>
      <c r="B2334" s="26" t="str">
        <f t="shared" si="664"/>
        <v>Design, Engineering, Manufacturing, Supply, Erection, Commissioning and testing of Wagon Locking System for wagon Tippler &amp; Portable Reclaim Feeder for CHP of Unit 5 to 9 of CSTPS, Chandrapur</v>
      </c>
      <c r="C2334" s="25" t="str">
        <f t="shared" si="664"/>
        <v>Yet To Receive Approval</v>
      </c>
      <c r="D2334" s="69" t="str">
        <f t="shared" si="664"/>
        <v>-</v>
      </c>
      <c r="E2334" s="28">
        <f t="shared" si="664"/>
        <v>0</v>
      </c>
      <c r="F2334" s="95">
        <f t="shared" si="602"/>
        <v>0</v>
      </c>
      <c r="G2334" s="95">
        <f t="shared" si="603"/>
        <v>0</v>
      </c>
      <c r="H2334" s="95">
        <f t="shared" ref="H2334:H2350" si="665">F2334-G2334</f>
        <v>0</v>
      </c>
      <c r="I2334" s="94">
        <f>'F4.2'!X321</f>
        <v>0</v>
      </c>
      <c r="J2334" s="94">
        <f>'F4.2'!AR321</f>
        <v>0</v>
      </c>
      <c r="K2334" s="95"/>
      <c r="L2334" s="95"/>
      <c r="M2334" s="128">
        <f t="shared" si="620"/>
        <v>0</v>
      </c>
      <c r="N2334" s="95">
        <f t="shared" ref="N2334:N2350" si="666">H2334+I2334-M2334</f>
        <v>0</v>
      </c>
    </row>
    <row r="2335" spans="1:14" ht="63" hidden="1" outlineLevel="1" x14ac:dyDescent="0.25">
      <c r="A2335" s="29">
        <f t="shared" ref="A2335:E2335" si="667">A1665</f>
        <v>0</v>
      </c>
      <c r="B2335" s="203" t="str">
        <f t="shared" si="667"/>
        <v>Scheme-1: Design, Engineering, Manufacturing, Supply, Erection, Commissioning and testing of Wagon Locking System for Wagon Tippler of CHP of Unit 5 to 9 of CSTPS Chandrapur.</v>
      </c>
      <c r="C2335" s="29" t="str">
        <f t="shared" si="667"/>
        <v>Yet To Receive Approval</v>
      </c>
      <c r="D2335" s="69" t="str">
        <f t="shared" si="667"/>
        <v>-</v>
      </c>
      <c r="E2335" s="28">
        <f t="shared" si="667"/>
        <v>0</v>
      </c>
      <c r="F2335" s="95">
        <f t="shared" si="602"/>
        <v>0</v>
      </c>
      <c r="G2335" s="95">
        <f t="shared" si="603"/>
        <v>0</v>
      </c>
      <c r="H2335" s="95">
        <f t="shared" si="665"/>
        <v>0</v>
      </c>
      <c r="I2335" s="94">
        <f>'F4.2'!X322</f>
        <v>11.9</v>
      </c>
      <c r="J2335" s="94">
        <f>'F4.2'!AR322</f>
        <v>11.9</v>
      </c>
      <c r="K2335" s="95"/>
      <c r="L2335" s="95"/>
      <c r="M2335" s="128">
        <f t="shared" si="620"/>
        <v>11.9</v>
      </c>
      <c r="N2335" s="95">
        <f t="shared" si="666"/>
        <v>0</v>
      </c>
    </row>
    <row r="2336" spans="1:14" ht="47.25" hidden="1" outlineLevel="1" x14ac:dyDescent="0.25">
      <c r="A2336" s="29">
        <f t="shared" ref="A2336:E2336" si="668">A1666</f>
        <v>0</v>
      </c>
      <c r="B2336" s="203" t="str">
        <f t="shared" si="668"/>
        <v>Scheme-2: Design, Engineering, Manufacturing, Supply, Erection, Commissioning, and testing of Portable Reclaim Feeder for CHP of Unit 5 to 9 in CSTPS Chandrapur.</v>
      </c>
      <c r="C2336" s="29" t="str">
        <f t="shared" si="668"/>
        <v>Yet To Receive Approval</v>
      </c>
      <c r="D2336" s="69" t="str">
        <f t="shared" si="668"/>
        <v>-</v>
      </c>
      <c r="E2336" s="28">
        <f t="shared" si="668"/>
        <v>0</v>
      </c>
      <c r="F2336" s="95">
        <f t="shared" si="602"/>
        <v>0</v>
      </c>
      <c r="G2336" s="95">
        <f t="shared" si="603"/>
        <v>0</v>
      </c>
      <c r="H2336" s="95">
        <f t="shared" si="665"/>
        <v>0</v>
      </c>
      <c r="I2336" s="94">
        <f>'F4.2'!X323</f>
        <v>18.489999999999998</v>
      </c>
      <c r="J2336" s="94">
        <f>'F4.2'!AR323</f>
        <v>18.489999999999998</v>
      </c>
      <c r="K2336" s="95"/>
      <c r="L2336" s="95"/>
      <c r="M2336" s="128">
        <f t="shared" si="620"/>
        <v>18.489999999999998</v>
      </c>
      <c r="N2336" s="95">
        <f t="shared" si="666"/>
        <v>0</v>
      </c>
    </row>
    <row r="2337" spans="1:14" ht="15.75" hidden="1" outlineLevel="1" x14ac:dyDescent="0.25">
      <c r="A2337" s="29">
        <f t="shared" ref="A2337:E2337" si="669">A1667</f>
        <v>0</v>
      </c>
      <c r="B2337" s="203" t="str">
        <f t="shared" si="669"/>
        <v>IDC</v>
      </c>
      <c r="C2337" s="29" t="str">
        <f t="shared" si="669"/>
        <v>Yet To Receive Approval</v>
      </c>
      <c r="D2337" s="69" t="str">
        <f t="shared" si="669"/>
        <v>-</v>
      </c>
      <c r="E2337" s="28">
        <f t="shared" si="669"/>
        <v>0</v>
      </c>
      <c r="F2337" s="95">
        <f t="shared" si="602"/>
        <v>0</v>
      </c>
      <c r="G2337" s="95">
        <f t="shared" si="603"/>
        <v>0</v>
      </c>
      <c r="H2337" s="95">
        <f t="shared" si="665"/>
        <v>0</v>
      </c>
      <c r="I2337" s="94">
        <f>'F4.2'!X324</f>
        <v>0</v>
      </c>
      <c r="J2337" s="94">
        <f>'F4.2'!AR324</f>
        <v>0</v>
      </c>
      <c r="K2337" s="95"/>
      <c r="L2337" s="95"/>
      <c r="M2337" s="128">
        <f t="shared" si="620"/>
        <v>0</v>
      </c>
      <c r="N2337" s="95">
        <f t="shared" si="666"/>
        <v>0</v>
      </c>
    </row>
    <row r="2338" spans="1:14" ht="63" hidden="1" outlineLevel="1" x14ac:dyDescent="0.25">
      <c r="A2338" s="25" t="str">
        <f t="shared" ref="A2338:E2338" si="670">A1668</f>
        <v>Y12</v>
      </c>
      <c r="B2338" s="26" t="str">
        <f t="shared" si="670"/>
        <v>Efficiency and Reliability improvement of PRDS, HP Heaters &amp;
Boiler pressure part system by rejuvenation of control valves, CSTPS Chandrapur</v>
      </c>
      <c r="C2338" s="25" t="str">
        <f t="shared" si="670"/>
        <v>Yet To Receive Approval</v>
      </c>
      <c r="D2338" s="69" t="str">
        <f t="shared" si="670"/>
        <v>-</v>
      </c>
      <c r="E2338" s="28">
        <f t="shared" si="670"/>
        <v>0</v>
      </c>
      <c r="F2338" s="95">
        <f t="shared" si="602"/>
        <v>0</v>
      </c>
      <c r="G2338" s="95">
        <f t="shared" si="603"/>
        <v>0</v>
      </c>
      <c r="H2338" s="95">
        <f t="shared" si="665"/>
        <v>0</v>
      </c>
      <c r="I2338" s="94">
        <f>'F4.2'!X325</f>
        <v>0</v>
      </c>
      <c r="J2338" s="94">
        <f>'F4.2'!AR325</f>
        <v>0</v>
      </c>
      <c r="K2338" s="95"/>
      <c r="L2338" s="95"/>
      <c r="M2338" s="128">
        <f t="shared" si="620"/>
        <v>0</v>
      </c>
      <c r="N2338" s="95">
        <f t="shared" si="666"/>
        <v>0</v>
      </c>
    </row>
    <row r="2339" spans="1:14" ht="31.5" hidden="1" outlineLevel="1" x14ac:dyDescent="0.25">
      <c r="A2339" s="29">
        <f t="shared" ref="A2339:E2339" si="671">A1669</f>
        <v>0</v>
      </c>
      <c r="B2339" s="203" t="str">
        <f t="shared" si="671"/>
        <v>Scheme-1: Procurement of Sub body assembly &amp; Actuator for control &amp; motorized valves for U#3 &amp; U#4 (210MW).</v>
      </c>
      <c r="C2339" s="29" t="str">
        <f t="shared" si="671"/>
        <v>Yet To Receive Approval</v>
      </c>
      <c r="D2339" s="69" t="str">
        <f t="shared" si="671"/>
        <v>-</v>
      </c>
      <c r="E2339" s="28">
        <f t="shared" si="671"/>
        <v>0</v>
      </c>
      <c r="F2339" s="95">
        <f t="shared" si="602"/>
        <v>0</v>
      </c>
      <c r="G2339" s="95">
        <f t="shared" si="603"/>
        <v>0</v>
      </c>
      <c r="H2339" s="95">
        <f t="shared" si="665"/>
        <v>0</v>
      </c>
      <c r="I2339" s="94">
        <f>'F4.2'!X326</f>
        <v>16.5</v>
      </c>
      <c r="J2339" s="94">
        <f>'F4.2'!AR326</f>
        <v>16.5</v>
      </c>
      <c r="K2339" s="95"/>
      <c r="L2339" s="95"/>
      <c r="M2339" s="128">
        <f t="shared" si="620"/>
        <v>16.5</v>
      </c>
      <c r="N2339" s="95">
        <f t="shared" si="666"/>
        <v>0</v>
      </c>
    </row>
    <row r="2340" spans="1:14" ht="47.25" hidden="1" outlineLevel="1" x14ac:dyDescent="0.25">
      <c r="A2340" s="29">
        <f t="shared" ref="A2340:E2340" si="672">A1670</f>
        <v>0</v>
      </c>
      <c r="B2340" s="203" t="str">
        <f t="shared" si="672"/>
        <v>Scheme-2: Procurement of HC &amp; LC Feed and Soot Blower Drain Control sub body assembly for control valves for boiler Unit- 5, 6 &amp; 7 (500MW).</v>
      </c>
      <c r="C2340" s="29" t="str">
        <f t="shared" si="672"/>
        <v>Yet To Receive Approval</v>
      </c>
      <c r="D2340" s="69" t="str">
        <f t="shared" si="672"/>
        <v>-</v>
      </c>
      <c r="E2340" s="28">
        <f t="shared" si="672"/>
        <v>0</v>
      </c>
      <c r="F2340" s="95">
        <f t="shared" ref="F2340:F2403" si="673">F1670+I1670</f>
        <v>0</v>
      </c>
      <c r="G2340" s="95">
        <f t="shared" ref="G2340:G2403" si="674">G1670+M1670</f>
        <v>0</v>
      </c>
      <c r="H2340" s="95">
        <f t="shared" si="665"/>
        <v>0</v>
      </c>
      <c r="I2340" s="94">
        <f>'F4.2'!X327</f>
        <v>3.05</v>
      </c>
      <c r="J2340" s="94">
        <f>'F4.2'!AR327</f>
        <v>3.05</v>
      </c>
      <c r="K2340" s="95"/>
      <c r="L2340" s="95"/>
      <c r="M2340" s="128">
        <f t="shared" si="620"/>
        <v>3.05</v>
      </c>
      <c r="N2340" s="95">
        <f t="shared" si="666"/>
        <v>0</v>
      </c>
    </row>
    <row r="2341" spans="1:14" ht="31.5" hidden="1" outlineLevel="1" x14ac:dyDescent="0.25">
      <c r="A2341" s="29">
        <f t="shared" ref="A2341:E2341" si="675">A1671</f>
        <v>0</v>
      </c>
      <c r="B2341" s="203" t="str">
        <f t="shared" si="675"/>
        <v>Scheme-3: Procurement of actuator assembly for control valves for boiler Unit- 5, 6 &amp; 7 (500MW).</v>
      </c>
      <c r="C2341" s="29" t="str">
        <f t="shared" si="675"/>
        <v>Yet To Receive Approval</v>
      </c>
      <c r="D2341" s="69" t="str">
        <f t="shared" si="675"/>
        <v>-</v>
      </c>
      <c r="E2341" s="28">
        <f t="shared" si="675"/>
        <v>0</v>
      </c>
      <c r="F2341" s="95">
        <f t="shared" si="673"/>
        <v>0</v>
      </c>
      <c r="G2341" s="95">
        <f t="shared" si="674"/>
        <v>0</v>
      </c>
      <c r="H2341" s="95">
        <f t="shared" si="665"/>
        <v>0</v>
      </c>
      <c r="I2341" s="94">
        <f>'F4.2'!X328</f>
        <v>2.21</v>
      </c>
      <c r="J2341" s="94">
        <f>'F4.2'!AR328</f>
        <v>2.21</v>
      </c>
      <c r="K2341" s="95"/>
      <c r="L2341" s="95"/>
      <c r="M2341" s="128">
        <f t="shared" si="620"/>
        <v>2.21</v>
      </c>
      <c r="N2341" s="95">
        <f t="shared" si="666"/>
        <v>0</v>
      </c>
    </row>
    <row r="2342" spans="1:14" ht="31.5" hidden="1" outlineLevel="1" x14ac:dyDescent="0.25">
      <c r="A2342" s="29">
        <f t="shared" ref="A2342:E2342" si="676">A1672</f>
        <v>0</v>
      </c>
      <c r="B2342" s="203" t="str">
        <f t="shared" si="676"/>
        <v>Scheme-4: Procurement of HP heaters drip sub body assembly for control valve of 500MW Unit-5,6&amp;7.</v>
      </c>
      <c r="C2342" s="29" t="str">
        <f t="shared" si="676"/>
        <v>Yet To Receive Approval</v>
      </c>
      <c r="D2342" s="69" t="str">
        <f t="shared" si="676"/>
        <v>-</v>
      </c>
      <c r="E2342" s="28">
        <f t="shared" si="676"/>
        <v>0</v>
      </c>
      <c r="F2342" s="95">
        <f t="shared" si="673"/>
        <v>0</v>
      </c>
      <c r="G2342" s="95">
        <f t="shared" si="674"/>
        <v>0</v>
      </c>
      <c r="H2342" s="95">
        <f t="shared" si="665"/>
        <v>0</v>
      </c>
      <c r="I2342" s="94">
        <f>'F4.2'!X329</f>
        <v>1.39</v>
      </c>
      <c r="J2342" s="94">
        <f>'F4.2'!AR329</f>
        <v>1.39</v>
      </c>
      <c r="K2342" s="95"/>
      <c r="L2342" s="95"/>
      <c r="M2342" s="128">
        <f t="shared" si="620"/>
        <v>1.39</v>
      </c>
      <c r="N2342" s="95">
        <f t="shared" si="666"/>
        <v>0</v>
      </c>
    </row>
    <row r="2343" spans="1:14" ht="31.5" hidden="1" outlineLevel="1" x14ac:dyDescent="0.25">
      <c r="A2343" s="29">
        <f t="shared" ref="A2343:E2343" si="677">A1673</f>
        <v>0</v>
      </c>
      <c r="B2343" s="203" t="str">
        <f t="shared" si="677"/>
        <v>Scheme-5: Procurement of actuator assembly for control valve of 500MW Unit-5,6&amp;7.</v>
      </c>
      <c r="C2343" s="29" t="str">
        <f t="shared" si="677"/>
        <v>Yet To Receive Approval</v>
      </c>
      <c r="D2343" s="69" t="str">
        <f t="shared" si="677"/>
        <v>-</v>
      </c>
      <c r="E2343" s="28">
        <f t="shared" si="677"/>
        <v>0</v>
      </c>
      <c r="F2343" s="95">
        <f t="shared" si="673"/>
        <v>0</v>
      </c>
      <c r="G2343" s="95">
        <f t="shared" si="674"/>
        <v>0</v>
      </c>
      <c r="H2343" s="95">
        <f t="shared" si="665"/>
        <v>0</v>
      </c>
      <c r="I2343" s="94">
        <f>'F4.2'!X330</f>
        <v>1.95</v>
      </c>
      <c r="J2343" s="94">
        <f>'F4.2'!AR330</f>
        <v>1.95</v>
      </c>
      <c r="K2343" s="95"/>
      <c r="L2343" s="95"/>
      <c r="M2343" s="128">
        <f t="shared" si="620"/>
        <v>1.95</v>
      </c>
      <c r="N2343" s="95">
        <f t="shared" si="666"/>
        <v>0</v>
      </c>
    </row>
    <row r="2344" spans="1:14" ht="15.75" hidden="1" outlineLevel="1" x14ac:dyDescent="0.25">
      <c r="A2344" s="29">
        <f t="shared" ref="A2344:E2344" si="678">A1674</f>
        <v>0</v>
      </c>
      <c r="B2344" s="203" t="str">
        <f t="shared" si="678"/>
        <v>IDC</v>
      </c>
      <c r="C2344" s="29" t="str">
        <f t="shared" si="678"/>
        <v>Yet To Receive Approval</v>
      </c>
      <c r="D2344" s="69" t="str">
        <f t="shared" si="678"/>
        <v>-</v>
      </c>
      <c r="E2344" s="28">
        <f t="shared" si="678"/>
        <v>0</v>
      </c>
      <c r="F2344" s="95">
        <f t="shared" si="673"/>
        <v>0</v>
      </c>
      <c r="G2344" s="95">
        <f t="shared" si="674"/>
        <v>0</v>
      </c>
      <c r="H2344" s="95">
        <f t="shared" si="665"/>
        <v>0</v>
      </c>
      <c r="I2344" s="94">
        <f>'F4.2'!X331</f>
        <v>0</v>
      </c>
      <c r="J2344" s="94">
        <f>'F4.2'!AR331</f>
        <v>0</v>
      </c>
      <c r="K2344" s="95"/>
      <c r="L2344" s="95"/>
      <c r="M2344" s="128">
        <f t="shared" si="620"/>
        <v>0</v>
      </c>
      <c r="N2344" s="95">
        <f t="shared" si="666"/>
        <v>0</v>
      </c>
    </row>
    <row r="2345" spans="1:14" ht="47.25" hidden="1" outlineLevel="1" x14ac:dyDescent="0.25">
      <c r="A2345" s="25" t="str">
        <f t="shared" ref="A2345:E2345" si="679">A1675</f>
        <v>Y13</v>
      </c>
      <c r="B2345" s="26" t="str">
        <f t="shared" si="679"/>
        <v>Supply &amp; installation of Advanced ESP Controller &amp; Numerical relay at U-7 and DAVR &amp; Up-gradation of Servo valves (ST) for HP-Bypass system at U-5,6,7, CSTPS</v>
      </c>
      <c r="C2345" s="25" t="str">
        <f t="shared" si="679"/>
        <v>Yet To Receive Approval</v>
      </c>
      <c r="D2345" s="69" t="str">
        <f t="shared" si="679"/>
        <v>-</v>
      </c>
      <c r="E2345" s="28">
        <f t="shared" si="679"/>
        <v>0</v>
      </c>
      <c r="F2345" s="95">
        <f t="shared" si="673"/>
        <v>0</v>
      </c>
      <c r="G2345" s="95">
        <f t="shared" si="674"/>
        <v>0</v>
      </c>
      <c r="H2345" s="95">
        <f t="shared" si="665"/>
        <v>0</v>
      </c>
      <c r="I2345" s="94">
        <f>'F4.2'!X332</f>
        <v>0</v>
      </c>
      <c r="J2345" s="94">
        <f>'F4.2'!AR332</f>
        <v>0</v>
      </c>
      <c r="K2345" s="95"/>
      <c r="L2345" s="95"/>
      <c r="M2345" s="128">
        <f t="shared" si="620"/>
        <v>0</v>
      </c>
      <c r="N2345" s="95">
        <f t="shared" si="666"/>
        <v>0</v>
      </c>
    </row>
    <row r="2346" spans="1:14" ht="47.25" hidden="1" outlineLevel="1" x14ac:dyDescent="0.25">
      <c r="A2346" s="29">
        <f t="shared" ref="A2346:E2346" si="680">A1676</f>
        <v>0</v>
      </c>
      <c r="B2346" s="203" t="str">
        <f t="shared" si="680"/>
        <v xml:space="preserve">Scheme1: Supply and installation of advanced ESP Controllers for retrofitting in place of existing Alstom make EPIC-II controllers at ESP U-7 </v>
      </c>
      <c r="C2346" s="29" t="str">
        <f t="shared" si="680"/>
        <v>Yet To Receive Approval</v>
      </c>
      <c r="D2346" s="69" t="str">
        <f t="shared" si="680"/>
        <v>-</v>
      </c>
      <c r="E2346" s="28">
        <f t="shared" si="680"/>
        <v>0</v>
      </c>
      <c r="F2346" s="95">
        <f t="shared" si="673"/>
        <v>0</v>
      </c>
      <c r="G2346" s="95">
        <f t="shared" si="674"/>
        <v>0</v>
      </c>
      <c r="H2346" s="95">
        <f t="shared" si="665"/>
        <v>0</v>
      </c>
      <c r="I2346" s="94">
        <f>'F4.2'!X333</f>
        <v>4.1500000000000004</v>
      </c>
      <c r="J2346" s="94">
        <f>'F4.2'!AR333</f>
        <v>4.1500000000000004</v>
      </c>
      <c r="K2346" s="95"/>
      <c r="L2346" s="95"/>
      <c r="M2346" s="128">
        <f t="shared" si="620"/>
        <v>4.1500000000000004</v>
      </c>
      <c r="N2346" s="95">
        <f t="shared" si="666"/>
        <v>0</v>
      </c>
    </row>
    <row r="2347" spans="1:14" ht="15.75" hidden="1" outlineLevel="1" x14ac:dyDescent="0.25">
      <c r="A2347" s="29">
        <f t="shared" ref="A2347:E2347" si="681">A1677</f>
        <v>0</v>
      </c>
      <c r="B2347" s="203" t="str">
        <f t="shared" si="681"/>
        <v>Scheme-2: Supply and installation of DAVR at U-5,6,7</v>
      </c>
      <c r="C2347" s="29" t="str">
        <f t="shared" si="681"/>
        <v>Yet To Receive Approval</v>
      </c>
      <c r="D2347" s="69" t="str">
        <f t="shared" si="681"/>
        <v>-</v>
      </c>
      <c r="E2347" s="28">
        <f t="shared" si="681"/>
        <v>0</v>
      </c>
      <c r="F2347" s="95">
        <f t="shared" si="673"/>
        <v>0</v>
      </c>
      <c r="G2347" s="95">
        <f t="shared" si="674"/>
        <v>0</v>
      </c>
      <c r="H2347" s="95">
        <f t="shared" si="665"/>
        <v>0</v>
      </c>
      <c r="I2347" s="94">
        <f>'F4.2'!X334</f>
        <v>6.07</v>
      </c>
      <c r="J2347" s="94">
        <f>'F4.2'!AR334</f>
        <v>6.07</v>
      </c>
      <c r="K2347" s="95"/>
      <c r="L2347" s="95"/>
      <c r="M2347" s="128">
        <f t="shared" si="620"/>
        <v>6.07</v>
      </c>
      <c r="N2347" s="95">
        <f t="shared" si="666"/>
        <v>0</v>
      </c>
    </row>
    <row r="2348" spans="1:14" ht="47.25" hidden="1" outlineLevel="1" x14ac:dyDescent="0.25">
      <c r="A2348" s="29">
        <f t="shared" ref="A2348:E2348" si="682">A1678</f>
        <v>0</v>
      </c>
      <c r="B2348" s="203" t="str">
        <f t="shared" si="682"/>
        <v>Scheme 3: Supply, installation and commissioning of numerical protection relays with set of auxiliary relays for HT switchgear, Unit-7</v>
      </c>
      <c r="C2348" s="29" t="str">
        <f t="shared" si="682"/>
        <v>Yet To Receive Approval</v>
      </c>
      <c r="D2348" s="69" t="str">
        <f t="shared" si="682"/>
        <v>-</v>
      </c>
      <c r="E2348" s="28">
        <f t="shared" si="682"/>
        <v>0</v>
      </c>
      <c r="F2348" s="95">
        <f t="shared" si="673"/>
        <v>0</v>
      </c>
      <c r="G2348" s="95">
        <f t="shared" si="674"/>
        <v>0</v>
      </c>
      <c r="H2348" s="95">
        <f t="shared" si="665"/>
        <v>0</v>
      </c>
      <c r="I2348" s="94">
        <f>'F4.2'!X335</f>
        <v>9.01</v>
      </c>
      <c r="J2348" s="94">
        <f>'F4.2'!AR335</f>
        <v>9.01</v>
      </c>
      <c r="K2348" s="95"/>
      <c r="L2348" s="95"/>
      <c r="M2348" s="128">
        <f t="shared" si="620"/>
        <v>9.01</v>
      </c>
      <c r="N2348" s="95">
        <f t="shared" si="666"/>
        <v>0</v>
      </c>
    </row>
    <row r="2349" spans="1:14" ht="47.25" hidden="1" outlineLevel="1" x14ac:dyDescent="0.25">
      <c r="A2349" s="29">
        <f t="shared" ref="A2349:E2349" si="683">A1679</f>
        <v>0</v>
      </c>
      <c r="B2349" s="203" t="str">
        <f t="shared" si="683"/>
        <v>Scheme 4: Up-gradation of Servo valves (ST) by Proportional valves (PV) &amp; oil unitOV to HV for HP- Bypass system in U-5,6,7</v>
      </c>
      <c r="C2349" s="29" t="str">
        <f t="shared" si="683"/>
        <v>Yet To Receive Approval</v>
      </c>
      <c r="D2349" s="69" t="str">
        <f t="shared" si="683"/>
        <v>-</v>
      </c>
      <c r="E2349" s="28">
        <f t="shared" si="683"/>
        <v>0</v>
      </c>
      <c r="F2349" s="95">
        <f t="shared" si="673"/>
        <v>0</v>
      </c>
      <c r="G2349" s="95">
        <f t="shared" si="674"/>
        <v>0</v>
      </c>
      <c r="H2349" s="95">
        <f t="shared" si="665"/>
        <v>0</v>
      </c>
      <c r="I2349" s="94">
        <f>'F4.2'!X336</f>
        <v>9.86</v>
      </c>
      <c r="J2349" s="94">
        <f>'F4.2'!AR336</f>
        <v>9.86</v>
      </c>
      <c r="K2349" s="95"/>
      <c r="L2349" s="95"/>
      <c r="M2349" s="128">
        <f t="shared" si="620"/>
        <v>9.86</v>
      </c>
      <c r="N2349" s="95">
        <f t="shared" si="666"/>
        <v>0</v>
      </c>
    </row>
    <row r="2350" spans="1:14" ht="15.75" hidden="1" outlineLevel="1" x14ac:dyDescent="0.25">
      <c r="A2350" s="29">
        <f t="shared" ref="A2350:E2350" si="684">A1680</f>
        <v>0</v>
      </c>
      <c r="B2350" s="203" t="str">
        <f t="shared" si="684"/>
        <v>IDC</v>
      </c>
      <c r="C2350" s="29" t="str">
        <f t="shared" si="684"/>
        <v>Yet To Receive Approval</v>
      </c>
      <c r="D2350" s="69" t="str">
        <f t="shared" si="684"/>
        <v>-</v>
      </c>
      <c r="E2350" s="28">
        <f t="shared" si="684"/>
        <v>0</v>
      </c>
      <c r="F2350" s="95">
        <f t="shared" si="673"/>
        <v>0</v>
      </c>
      <c r="G2350" s="95">
        <f t="shared" si="674"/>
        <v>0</v>
      </c>
      <c r="H2350" s="95">
        <f t="shared" si="665"/>
        <v>0</v>
      </c>
      <c r="I2350" s="94">
        <f>'F4.2'!X337</f>
        <v>0</v>
      </c>
      <c r="J2350" s="94">
        <f>'F4.2'!AR337</f>
        <v>0</v>
      </c>
      <c r="K2350" s="95"/>
      <c r="L2350" s="95"/>
      <c r="M2350" s="128">
        <f t="shared" si="620"/>
        <v>0</v>
      </c>
      <c r="N2350" s="95">
        <f t="shared" si="666"/>
        <v>0</v>
      </c>
    </row>
    <row r="2351" spans="1:14" ht="47.25" hidden="1" outlineLevel="1" x14ac:dyDescent="0.25">
      <c r="A2351" s="25" t="str">
        <f t="shared" ref="A2351:E2351" si="685">A1681</f>
        <v>Y14</v>
      </c>
      <c r="B2351" s="26" t="str">
        <f t="shared" si="685"/>
        <v>Improvement in Reliability and Life Enhancement of Coal Mill by Refurbishment of Flender make KMS 850 Gear Box of XRP-1043 Coal Mill Unit 5 &amp; 6 at CSTPS, Chandrapur</v>
      </c>
      <c r="C2351" s="25" t="str">
        <f t="shared" si="685"/>
        <v>Yet To Receive Approval</v>
      </c>
      <c r="D2351" s="69" t="str">
        <f t="shared" si="685"/>
        <v>-</v>
      </c>
      <c r="E2351" s="28">
        <f t="shared" si="685"/>
        <v>0</v>
      </c>
      <c r="F2351" s="95">
        <f t="shared" si="673"/>
        <v>0</v>
      </c>
      <c r="G2351" s="95">
        <f t="shared" si="674"/>
        <v>0</v>
      </c>
      <c r="H2351" s="95">
        <f>F2351-G2351</f>
        <v>0</v>
      </c>
      <c r="I2351" s="94">
        <f>'F4.2'!X338</f>
        <v>0</v>
      </c>
      <c r="J2351" s="94">
        <f>'F4.2'!AR338</f>
        <v>0</v>
      </c>
      <c r="K2351" s="95"/>
      <c r="L2351" s="95"/>
      <c r="M2351" s="128">
        <f>SUM(J2351:L2351)</f>
        <v>0</v>
      </c>
      <c r="N2351" s="95">
        <f>H2351+I2351-M2351</f>
        <v>0</v>
      </c>
    </row>
    <row r="2352" spans="1:14" ht="31.5" hidden="1" outlineLevel="1" x14ac:dyDescent="0.25">
      <c r="A2352" s="29">
        <f t="shared" ref="A2352:E2352" si="686">A1682</f>
        <v>0</v>
      </c>
      <c r="B2352" s="203" t="str">
        <f t="shared" si="686"/>
        <v>Coal Mill Life Enhancement by Refurbishment of Flender make KMS 850 gear box of XRP-1043 coal mill in Unit-5&amp;6</v>
      </c>
      <c r="C2352" s="29" t="str">
        <f t="shared" si="686"/>
        <v>Yet To Receive Approval</v>
      </c>
      <c r="D2352" s="69" t="str">
        <f t="shared" si="686"/>
        <v>-</v>
      </c>
      <c r="E2352" s="28">
        <f t="shared" si="686"/>
        <v>0</v>
      </c>
      <c r="F2352" s="95">
        <f t="shared" si="673"/>
        <v>0</v>
      </c>
      <c r="G2352" s="95">
        <f t="shared" si="674"/>
        <v>0</v>
      </c>
      <c r="H2352" s="95">
        <f>F2352-G2352</f>
        <v>0</v>
      </c>
      <c r="I2352" s="94">
        <f>'F4.2'!X339</f>
        <v>24.96</v>
      </c>
      <c r="J2352" s="94">
        <f>'F4.2'!AR339</f>
        <v>24.96</v>
      </c>
      <c r="K2352" s="95"/>
      <c r="L2352" s="95"/>
      <c r="M2352" s="128">
        <f>SUM(J2352:L2352)</f>
        <v>24.96</v>
      </c>
      <c r="N2352" s="95">
        <f>H2352+I2352-M2352</f>
        <v>0</v>
      </c>
    </row>
    <row r="2353" spans="1:14" ht="15.75" hidden="1" outlineLevel="1" x14ac:dyDescent="0.25">
      <c r="A2353" s="29">
        <f t="shared" ref="A2353:E2353" si="687">A1683</f>
        <v>0</v>
      </c>
      <c r="B2353" s="203" t="str">
        <f t="shared" si="687"/>
        <v>IDC</v>
      </c>
      <c r="C2353" s="29" t="str">
        <f t="shared" si="687"/>
        <v>Yet To Receive Approval</v>
      </c>
      <c r="D2353" s="69" t="str">
        <f t="shared" si="687"/>
        <v>-</v>
      </c>
      <c r="E2353" s="28">
        <f t="shared" si="687"/>
        <v>0</v>
      </c>
      <c r="F2353" s="95">
        <f t="shared" si="673"/>
        <v>0</v>
      </c>
      <c r="G2353" s="95">
        <f t="shared" si="674"/>
        <v>0</v>
      </c>
      <c r="H2353" s="95">
        <f>F2353-G2353</f>
        <v>0</v>
      </c>
      <c r="I2353" s="94">
        <f>'F4.2'!X340</f>
        <v>0</v>
      </c>
      <c r="J2353" s="94">
        <f>'F4.2'!AR340</f>
        <v>0</v>
      </c>
      <c r="K2353" s="95"/>
      <c r="L2353" s="95"/>
      <c r="M2353" s="128">
        <f>SUM(J2353:L2353)</f>
        <v>0</v>
      </c>
      <c r="N2353" s="95">
        <f>H2353+I2353-M2353</f>
        <v>0</v>
      </c>
    </row>
    <row r="2354" spans="1:14" ht="15.75" hidden="1" outlineLevel="1" x14ac:dyDescent="0.25">
      <c r="A2354" s="29">
        <f t="shared" ref="A2354:E2354" si="688">A1684</f>
        <v>0</v>
      </c>
      <c r="B2354" s="203">
        <f t="shared" si="688"/>
        <v>0</v>
      </c>
      <c r="C2354" s="29">
        <f t="shared" si="688"/>
        <v>0</v>
      </c>
      <c r="D2354" s="69" t="str">
        <f t="shared" si="688"/>
        <v>-</v>
      </c>
      <c r="E2354" s="28">
        <f t="shared" si="688"/>
        <v>0</v>
      </c>
      <c r="F2354" s="95">
        <f t="shared" si="673"/>
        <v>0</v>
      </c>
      <c r="G2354" s="95">
        <f t="shared" si="674"/>
        <v>0</v>
      </c>
      <c r="H2354" s="95">
        <f t="shared" ref="H2354:H2417" si="689">F2354-G2354</f>
        <v>0</v>
      </c>
      <c r="I2354" s="94">
        <f>'F4.2'!X341</f>
        <v>0</v>
      </c>
      <c r="J2354" s="94">
        <f>'F4.2'!AR341</f>
        <v>0</v>
      </c>
      <c r="K2354" s="95"/>
      <c r="L2354" s="95"/>
      <c r="M2354" s="128">
        <f t="shared" ref="M2354:M2417" si="690">SUM(J2354:L2354)</f>
        <v>0</v>
      </c>
      <c r="N2354" s="95">
        <f t="shared" ref="N2354:N2417" si="691">H2354+I2354-M2354</f>
        <v>0</v>
      </c>
    </row>
    <row r="2355" spans="1:14" ht="15.75" hidden="1" outlineLevel="1" x14ac:dyDescent="0.25">
      <c r="A2355" s="29">
        <f t="shared" ref="A2355:E2355" si="692">A1685</f>
        <v>0</v>
      </c>
      <c r="B2355" s="203">
        <f t="shared" si="692"/>
        <v>0</v>
      </c>
      <c r="C2355" s="29">
        <f t="shared" si="692"/>
        <v>0</v>
      </c>
      <c r="D2355" s="69" t="str">
        <f t="shared" si="692"/>
        <v>-</v>
      </c>
      <c r="E2355" s="28">
        <f t="shared" si="692"/>
        <v>0</v>
      </c>
      <c r="F2355" s="95">
        <f t="shared" si="673"/>
        <v>0</v>
      </c>
      <c r="G2355" s="95">
        <f t="shared" si="674"/>
        <v>0</v>
      </c>
      <c r="H2355" s="95">
        <f t="shared" si="689"/>
        <v>0</v>
      </c>
      <c r="I2355" s="94">
        <f>'F4.2'!X342</f>
        <v>0</v>
      </c>
      <c r="J2355" s="94">
        <f>'F4.2'!AR342</f>
        <v>0</v>
      </c>
      <c r="K2355" s="95"/>
      <c r="L2355" s="95"/>
      <c r="M2355" s="128">
        <f t="shared" si="690"/>
        <v>0</v>
      </c>
      <c r="N2355" s="95">
        <f t="shared" si="691"/>
        <v>0</v>
      </c>
    </row>
    <row r="2356" spans="1:14" ht="15.75" hidden="1" outlineLevel="1" x14ac:dyDescent="0.25">
      <c r="A2356" s="161">
        <f t="shared" ref="A2356:E2356" si="693">A1686</f>
        <v>0</v>
      </c>
      <c r="B2356" s="167">
        <f t="shared" si="693"/>
        <v>0</v>
      </c>
      <c r="C2356" s="161">
        <f t="shared" si="693"/>
        <v>0</v>
      </c>
      <c r="D2356" s="164" t="str">
        <f t="shared" si="693"/>
        <v>-</v>
      </c>
      <c r="E2356" s="28">
        <f t="shared" si="693"/>
        <v>0</v>
      </c>
      <c r="F2356" s="95">
        <f t="shared" si="673"/>
        <v>0</v>
      </c>
      <c r="G2356" s="95">
        <f t="shared" si="674"/>
        <v>0</v>
      </c>
      <c r="H2356" s="95">
        <f t="shared" si="689"/>
        <v>0</v>
      </c>
      <c r="I2356" s="94">
        <f>'F4.2'!X343</f>
        <v>0</v>
      </c>
      <c r="J2356" s="94">
        <f>'F4.2'!AR343</f>
        <v>0</v>
      </c>
      <c r="K2356" s="95"/>
      <c r="L2356" s="95"/>
      <c r="M2356" s="128">
        <f t="shared" si="690"/>
        <v>0</v>
      </c>
      <c r="N2356" s="95">
        <f t="shared" si="691"/>
        <v>0</v>
      </c>
    </row>
    <row r="2357" spans="1:14" ht="15.75" hidden="1" outlineLevel="1" x14ac:dyDescent="0.25">
      <c r="A2357" s="22">
        <f t="shared" ref="A2357:E2357" si="694">A1687</f>
        <v>0</v>
      </c>
      <c r="B2357" s="24" t="str">
        <f t="shared" si="694"/>
        <v>(ii) Yet to be submitted to MERC</v>
      </c>
      <c r="C2357" s="22">
        <f t="shared" si="694"/>
        <v>0</v>
      </c>
      <c r="D2357" s="70" t="str">
        <f t="shared" si="694"/>
        <v>-</v>
      </c>
      <c r="E2357" s="28">
        <f t="shared" si="694"/>
        <v>0</v>
      </c>
      <c r="F2357" s="95">
        <f t="shared" si="673"/>
        <v>0</v>
      </c>
      <c r="G2357" s="95">
        <f t="shared" si="674"/>
        <v>0</v>
      </c>
      <c r="H2357" s="95">
        <f t="shared" si="689"/>
        <v>0</v>
      </c>
      <c r="I2357" s="94">
        <f>'F4.2'!X344</f>
        <v>0</v>
      </c>
      <c r="J2357" s="94">
        <f>'F4.2'!AR344</f>
        <v>0</v>
      </c>
      <c r="K2357" s="95"/>
      <c r="L2357" s="95"/>
      <c r="M2357" s="128">
        <f t="shared" si="690"/>
        <v>0</v>
      </c>
      <c r="N2357" s="95">
        <f t="shared" si="691"/>
        <v>0</v>
      </c>
    </row>
    <row r="2358" spans="1:14" ht="15.75" hidden="1" outlineLevel="1" x14ac:dyDescent="0.25">
      <c r="A2358" s="22">
        <f t="shared" ref="A2358:E2358" si="695">A1688</f>
        <v>0</v>
      </c>
      <c r="B2358" s="24">
        <f t="shared" si="695"/>
        <v>0</v>
      </c>
      <c r="C2358" s="22">
        <f t="shared" si="695"/>
        <v>0</v>
      </c>
      <c r="D2358" s="70" t="str">
        <f t="shared" si="695"/>
        <v>-</v>
      </c>
      <c r="E2358" s="28">
        <f t="shared" si="695"/>
        <v>0</v>
      </c>
      <c r="F2358" s="95">
        <f t="shared" si="673"/>
        <v>0</v>
      </c>
      <c r="G2358" s="95">
        <f t="shared" si="674"/>
        <v>0</v>
      </c>
      <c r="H2358" s="95">
        <f t="shared" si="689"/>
        <v>0</v>
      </c>
      <c r="I2358" s="94">
        <f>'F4.2'!X345</f>
        <v>0</v>
      </c>
      <c r="J2358" s="94">
        <f>'F4.2'!AR345</f>
        <v>0</v>
      </c>
      <c r="K2358" s="95"/>
      <c r="L2358" s="95"/>
      <c r="M2358" s="128">
        <f t="shared" si="690"/>
        <v>0</v>
      </c>
      <c r="N2358" s="95">
        <f t="shared" si="691"/>
        <v>0</v>
      </c>
    </row>
    <row r="2359" spans="1:14" ht="78.75" hidden="1" outlineLevel="1" x14ac:dyDescent="0.25">
      <c r="A2359" s="25">
        <f t="shared" ref="A2359:E2359" si="696">A1689</f>
        <v>2</v>
      </c>
      <c r="B2359" s="26" t="str">
        <f t="shared" si="696"/>
        <v>‘Supply, installation, restoration, up-gradation and revamping of Fire Protection Systems viz Fire Hydrant System, Passive Fire Protection System, DV House Construction &amp; Fire Water Spray System at plant &amp; ODP area of Unit-3to9 and CHPs (CHP-A,B,C,&amp;D) of CSTPS, Chandrapur’</v>
      </c>
      <c r="C2359" s="184">
        <f t="shared" si="696"/>
        <v>0</v>
      </c>
      <c r="D2359" s="69" t="str">
        <f t="shared" si="696"/>
        <v>-</v>
      </c>
      <c r="E2359" s="28">
        <f t="shared" si="696"/>
        <v>118.75</v>
      </c>
      <c r="F2359" s="95">
        <f t="shared" si="673"/>
        <v>0</v>
      </c>
      <c r="G2359" s="95">
        <f t="shared" si="674"/>
        <v>0</v>
      </c>
      <c r="H2359" s="95">
        <f t="shared" si="689"/>
        <v>0</v>
      </c>
      <c r="I2359" s="94">
        <f>'F4.2'!X346</f>
        <v>0</v>
      </c>
      <c r="J2359" s="94">
        <f>'F4.2'!AR346</f>
        <v>0</v>
      </c>
      <c r="K2359" s="95"/>
      <c r="L2359" s="95"/>
      <c r="M2359" s="128">
        <f t="shared" si="690"/>
        <v>0</v>
      </c>
      <c r="N2359" s="95">
        <f t="shared" si="691"/>
        <v>0</v>
      </c>
    </row>
    <row r="2360" spans="1:14" ht="78.75" hidden="1" outlineLevel="1" x14ac:dyDescent="0.25">
      <c r="A2360" s="169">
        <f t="shared" ref="A2360:E2360" si="697">A1690</f>
        <v>0</v>
      </c>
      <c r="B2360" s="169" t="str">
        <f t="shared" si="697"/>
        <v>‘Supply, installation, restoration, up-gradation and revamping of Fire Protection Systems viz Fire Hydrant System, Passive Fire Protection System, DV House Construction &amp; Fire Water Spray System at plant &amp; ODP area of Unit-3to9 and CHPs (CHP-A,B,C,&amp;D) of CSTPS, Chandrapur’</v>
      </c>
      <c r="C2360" s="184">
        <f t="shared" si="697"/>
        <v>0</v>
      </c>
      <c r="D2360" s="69" t="str">
        <f t="shared" si="697"/>
        <v>-</v>
      </c>
      <c r="E2360" s="28">
        <f t="shared" si="697"/>
        <v>118.75</v>
      </c>
      <c r="F2360" s="95">
        <f t="shared" si="673"/>
        <v>0</v>
      </c>
      <c r="G2360" s="95">
        <f t="shared" si="674"/>
        <v>0</v>
      </c>
      <c r="H2360" s="95">
        <f t="shared" si="689"/>
        <v>0</v>
      </c>
      <c r="I2360" s="94">
        <f>'F4.2'!X347</f>
        <v>0</v>
      </c>
      <c r="J2360" s="94">
        <f>'F4.2'!AR347</f>
        <v>0</v>
      </c>
      <c r="K2360" s="95"/>
      <c r="L2360" s="95"/>
      <c r="M2360" s="128">
        <f t="shared" si="690"/>
        <v>0</v>
      </c>
      <c r="N2360" s="95">
        <f t="shared" si="691"/>
        <v>0</v>
      </c>
    </row>
    <row r="2361" spans="1:14" ht="63" hidden="1" outlineLevel="1" x14ac:dyDescent="0.25">
      <c r="A2361" s="25">
        <f t="shared" ref="A2361:E2361" si="698">A1691</f>
        <v>3</v>
      </c>
      <c r="B2361" s="26" t="str">
        <f t="shared" si="698"/>
        <v>DPR for Fire Detection &amp; Alarm and Protection System from Fire and Providing Rapid Extinguishing Clean Agent (CA) System at Unit -7, Outdoor Plants, CHPs, Service building &amp; Admin Building at CSTPS</v>
      </c>
      <c r="C2361" s="184">
        <f t="shared" si="698"/>
        <v>0</v>
      </c>
      <c r="D2361" s="69" t="str">
        <f t="shared" si="698"/>
        <v>-</v>
      </c>
      <c r="E2361" s="28">
        <f t="shared" si="698"/>
        <v>31.56</v>
      </c>
      <c r="F2361" s="95">
        <f t="shared" si="673"/>
        <v>0</v>
      </c>
      <c r="G2361" s="95">
        <f t="shared" si="674"/>
        <v>0</v>
      </c>
      <c r="H2361" s="95">
        <f t="shared" si="689"/>
        <v>0</v>
      </c>
      <c r="I2361" s="94">
        <f>'F4.2'!X348</f>
        <v>0</v>
      </c>
      <c r="J2361" s="94">
        <f>'F4.2'!AR348</f>
        <v>0</v>
      </c>
      <c r="K2361" s="95"/>
      <c r="L2361" s="95"/>
      <c r="M2361" s="128">
        <f t="shared" si="690"/>
        <v>0</v>
      </c>
      <c r="N2361" s="95">
        <f t="shared" si="691"/>
        <v>0</v>
      </c>
    </row>
    <row r="2362" spans="1:14" ht="63" hidden="1" outlineLevel="1" x14ac:dyDescent="0.25">
      <c r="A2362" s="169">
        <f t="shared" ref="A2362:E2362" si="699">A1692</f>
        <v>0</v>
      </c>
      <c r="B2362" s="169" t="str">
        <f t="shared" si="699"/>
        <v>DPR for Fire Detection &amp; Alarm and Protection System from Fire and Providing Rapid Extinguishing Clean Agent (CA) System at Unit -7, Outdoor Plants, CHPs, Service building &amp; Admin Building at CSTPS</v>
      </c>
      <c r="C2362" s="184">
        <f t="shared" si="699"/>
        <v>0</v>
      </c>
      <c r="D2362" s="69" t="str">
        <f t="shared" si="699"/>
        <v>-</v>
      </c>
      <c r="E2362" s="28">
        <f t="shared" si="699"/>
        <v>31.56</v>
      </c>
      <c r="F2362" s="95">
        <f t="shared" si="673"/>
        <v>0</v>
      </c>
      <c r="G2362" s="95">
        <f t="shared" si="674"/>
        <v>0</v>
      </c>
      <c r="H2362" s="95">
        <f t="shared" si="689"/>
        <v>0</v>
      </c>
      <c r="I2362" s="94">
        <f>'F4.2'!X349</f>
        <v>0</v>
      </c>
      <c r="J2362" s="94">
        <f>'F4.2'!AR349</f>
        <v>0</v>
      </c>
      <c r="K2362" s="95"/>
      <c r="L2362" s="95"/>
      <c r="M2362" s="128">
        <f t="shared" si="690"/>
        <v>0</v>
      </c>
      <c r="N2362" s="95">
        <f t="shared" si="691"/>
        <v>0</v>
      </c>
    </row>
    <row r="2363" spans="1:14" ht="47.25" hidden="1" outlineLevel="1" x14ac:dyDescent="0.25">
      <c r="A2363" s="25">
        <f t="shared" ref="A2363:E2363" si="700">A1693</f>
        <v>4</v>
      </c>
      <c r="B2363" s="26" t="str">
        <f t="shared" si="700"/>
        <v>Renovation of various component of bottom opening bogie frame at CSTPS Chandrapur &amp; Provision of Wagon Tippler Safety System in Coal Handling Plant at CSTPS</v>
      </c>
      <c r="C2363" s="184">
        <f t="shared" si="700"/>
        <v>0</v>
      </c>
      <c r="D2363" s="69" t="str">
        <f t="shared" si="700"/>
        <v>-</v>
      </c>
      <c r="E2363" s="28">
        <f t="shared" si="700"/>
        <v>35</v>
      </c>
      <c r="F2363" s="95">
        <f t="shared" si="673"/>
        <v>0</v>
      </c>
      <c r="G2363" s="95">
        <f t="shared" si="674"/>
        <v>0</v>
      </c>
      <c r="H2363" s="95">
        <f t="shared" si="689"/>
        <v>0</v>
      </c>
      <c r="I2363" s="94">
        <f>'F4.2'!X350</f>
        <v>0</v>
      </c>
      <c r="J2363" s="94">
        <f>'F4.2'!AR350</f>
        <v>0</v>
      </c>
      <c r="K2363" s="95"/>
      <c r="L2363" s="95"/>
      <c r="M2363" s="128">
        <f t="shared" si="690"/>
        <v>0</v>
      </c>
      <c r="N2363" s="95">
        <f t="shared" si="691"/>
        <v>0</v>
      </c>
    </row>
    <row r="2364" spans="1:14" ht="47.25" hidden="1" outlineLevel="1" x14ac:dyDescent="0.25">
      <c r="A2364" s="169">
        <f t="shared" ref="A2364:E2364" si="701">A1694</f>
        <v>0</v>
      </c>
      <c r="B2364" s="169" t="str">
        <f t="shared" si="701"/>
        <v>Renovation of various component of bottom opening bogie frame at CSTPS Chandrapur &amp; Provision of Wagon Tippler Safety System in Coal Handling Plant at CSTPS</v>
      </c>
      <c r="C2364" s="184">
        <f t="shared" si="701"/>
        <v>0</v>
      </c>
      <c r="D2364" s="69" t="str">
        <f t="shared" si="701"/>
        <v>-</v>
      </c>
      <c r="E2364" s="28">
        <f t="shared" si="701"/>
        <v>35</v>
      </c>
      <c r="F2364" s="95">
        <f t="shared" si="673"/>
        <v>0</v>
      </c>
      <c r="G2364" s="95">
        <f t="shared" si="674"/>
        <v>0</v>
      </c>
      <c r="H2364" s="95">
        <f t="shared" si="689"/>
        <v>0</v>
      </c>
      <c r="I2364" s="94">
        <f>'F4.2'!X351</f>
        <v>0</v>
      </c>
      <c r="J2364" s="94">
        <f>'F4.2'!AR351</f>
        <v>0</v>
      </c>
      <c r="K2364" s="95"/>
      <c r="L2364" s="95"/>
      <c r="M2364" s="128">
        <f t="shared" si="690"/>
        <v>0</v>
      </c>
      <c r="N2364" s="95">
        <f t="shared" si="691"/>
        <v>0</v>
      </c>
    </row>
    <row r="2365" spans="1:14" ht="47.25" hidden="1" outlineLevel="1" x14ac:dyDescent="0.25">
      <c r="A2365" s="25">
        <f t="shared" ref="A2365:E2365" si="702">A1695</f>
        <v>5</v>
      </c>
      <c r="B2365" s="26" t="str">
        <f t="shared" si="702"/>
        <v>Construction of road from CHP Weighbridge to Railway Crossing &amp; provision of Road Under Bridge (RUB) at CSTPS, Chandrapur</v>
      </c>
      <c r="C2365" s="184">
        <f t="shared" si="702"/>
        <v>0</v>
      </c>
      <c r="D2365" s="69" t="str">
        <f t="shared" si="702"/>
        <v>-</v>
      </c>
      <c r="E2365" s="28">
        <f t="shared" si="702"/>
        <v>41.24</v>
      </c>
      <c r="F2365" s="95">
        <f t="shared" si="673"/>
        <v>0</v>
      </c>
      <c r="G2365" s="95">
        <f t="shared" si="674"/>
        <v>0</v>
      </c>
      <c r="H2365" s="95">
        <f t="shared" si="689"/>
        <v>0</v>
      </c>
      <c r="I2365" s="94">
        <f>'F4.2'!X352</f>
        <v>0</v>
      </c>
      <c r="J2365" s="94">
        <f>'F4.2'!AR352</f>
        <v>0</v>
      </c>
      <c r="K2365" s="95"/>
      <c r="L2365" s="95"/>
      <c r="M2365" s="128">
        <f t="shared" si="690"/>
        <v>0</v>
      </c>
      <c r="N2365" s="95">
        <f t="shared" si="691"/>
        <v>0</v>
      </c>
    </row>
    <row r="2366" spans="1:14" ht="31.5" hidden="1" outlineLevel="1" x14ac:dyDescent="0.25">
      <c r="A2366" s="169">
        <f t="shared" ref="A2366:E2366" si="703">A1696</f>
        <v>0</v>
      </c>
      <c r="B2366" s="169" t="str">
        <f t="shared" si="703"/>
        <v>Construction of concrete pavement road connecting to CHP weighbridge to Railway crossing at CSTPS, Chandrapur.</v>
      </c>
      <c r="C2366" s="184">
        <f t="shared" si="703"/>
        <v>0</v>
      </c>
      <c r="D2366" s="69" t="str">
        <f t="shared" si="703"/>
        <v>-</v>
      </c>
      <c r="E2366" s="28">
        <f t="shared" si="703"/>
        <v>5.42</v>
      </c>
      <c r="F2366" s="95">
        <f t="shared" si="673"/>
        <v>0</v>
      </c>
      <c r="G2366" s="95">
        <f t="shared" si="674"/>
        <v>0</v>
      </c>
      <c r="H2366" s="95">
        <f t="shared" si="689"/>
        <v>0</v>
      </c>
      <c r="I2366" s="94">
        <f>'F4.2'!X353</f>
        <v>5.42</v>
      </c>
      <c r="J2366" s="94">
        <f>'F4.2'!AR353</f>
        <v>5.42</v>
      </c>
      <c r="K2366" s="95"/>
      <c r="L2366" s="95"/>
      <c r="M2366" s="128">
        <f t="shared" si="690"/>
        <v>5.42</v>
      </c>
      <c r="N2366" s="95">
        <f t="shared" si="691"/>
        <v>0</v>
      </c>
    </row>
    <row r="2367" spans="1:14" ht="31.5" hidden="1" outlineLevel="1" x14ac:dyDescent="0.25">
      <c r="A2367" s="169">
        <f t="shared" ref="A2367:E2367" si="704">A1697</f>
        <v>0</v>
      </c>
      <c r="B2367" s="169" t="str">
        <f t="shared" si="704"/>
        <v>Provision of Road Under Bridge at Vivekanand Nagar Tukum At CSTPS, Chandrapur.</v>
      </c>
      <c r="C2367" s="184">
        <f t="shared" si="704"/>
        <v>0</v>
      </c>
      <c r="D2367" s="69" t="str">
        <f t="shared" si="704"/>
        <v>-</v>
      </c>
      <c r="E2367" s="28">
        <f t="shared" si="704"/>
        <v>35.82</v>
      </c>
      <c r="F2367" s="95">
        <f t="shared" si="673"/>
        <v>0</v>
      </c>
      <c r="G2367" s="95">
        <f t="shared" si="674"/>
        <v>0</v>
      </c>
      <c r="H2367" s="95">
        <f t="shared" si="689"/>
        <v>0</v>
      </c>
      <c r="I2367" s="94">
        <f>'F4.2'!X354</f>
        <v>35.82</v>
      </c>
      <c r="J2367" s="94">
        <f>'F4.2'!AR354</f>
        <v>35.82</v>
      </c>
      <c r="K2367" s="95"/>
      <c r="L2367" s="95"/>
      <c r="M2367" s="128">
        <f t="shared" si="690"/>
        <v>35.82</v>
      </c>
      <c r="N2367" s="95">
        <f t="shared" si="691"/>
        <v>0</v>
      </c>
    </row>
    <row r="2368" spans="1:14" ht="31.5" hidden="1" outlineLevel="1" x14ac:dyDescent="0.25">
      <c r="A2368" s="25">
        <f t="shared" ref="A2368:E2368" si="705">A1698</f>
        <v>6</v>
      </c>
      <c r="B2368" s="26" t="str">
        <f t="shared" si="705"/>
        <v>Construction of UCR wall and bed of Neri Nallah at CSTPS, Chandrapur.</v>
      </c>
      <c r="C2368" s="184">
        <f t="shared" si="705"/>
        <v>0</v>
      </c>
      <c r="D2368" s="69" t="str">
        <f t="shared" si="705"/>
        <v>-</v>
      </c>
      <c r="E2368" s="28">
        <f t="shared" si="705"/>
        <v>33.47</v>
      </c>
      <c r="F2368" s="95">
        <f t="shared" si="673"/>
        <v>0</v>
      </c>
      <c r="G2368" s="95">
        <f t="shared" si="674"/>
        <v>0</v>
      </c>
      <c r="H2368" s="95">
        <f t="shared" si="689"/>
        <v>0</v>
      </c>
      <c r="I2368" s="94">
        <f>'F4.2'!X355</f>
        <v>0</v>
      </c>
      <c r="J2368" s="94">
        <f>'F4.2'!AR355</f>
        <v>0</v>
      </c>
      <c r="K2368" s="95"/>
      <c r="L2368" s="95"/>
      <c r="M2368" s="128">
        <f t="shared" si="690"/>
        <v>0</v>
      </c>
      <c r="N2368" s="95">
        <f t="shared" si="691"/>
        <v>0</v>
      </c>
    </row>
    <row r="2369" spans="1:14" ht="31.5" hidden="1" outlineLevel="1" x14ac:dyDescent="0.25">
      <c r="A2369" s="169">
        <f t="shared" ref="A2369:E2369" si="706">A1699</f>
        <v>0</v>
      </c>
      <c r="B2369" s="169" t="str">
        <f t="shared" si="706"/>
        <v>Construction of UCR wall and bed of Neri Nallah at CSTPS, Chandrapur.</v>
      </c>
      <c r="C2369" s="184">
        <f t="shared" si="706"/>
        <v>0</v>
      </c>
      <c r="D2369" s="69" t="str">
        <f t="shared" si="706"/>
        <v>-</v>
      </c>
      <c r="E2369" s="28">
        <f t="shared" si="706"/>
        <v>33.47</v>
      </c>
      <c r="F2369" s="95">
        <f t="shared" si="673"/>
        <v>0</v>
      </c>
      <c r="G2369" s="95">
        <f t="shared" si="674"/>
        <v>0</v>
      </c>
      <c r="H2369" s="95">
        <f t="shared" si="689"/>
        <v>0</v>
      </c>
      <c r="I2369" s="94">
        <f>'F4.2'!X356</f>
        <v>5</v>
      </c>
      <c r="J2369" s="94">
        <f>'F4.2'!AR356</f>
        <v>5</v>
      </c>
      <c r="K2369" s="95"/>
      <c r="L2369" s="95"/>
      <c r="M2369" s="128">
        <f t="shared" si="690"/>
        <v>5</v>
      </c>
      <c r="N2369" s="95">
        <f t="shared" si="691"/>
        <v>0</v>
      </c>
    </row>
    <row r="2370" spans="1:14" ht="47.25" hidden="1" outlineLevel="1" x14ac:dyDescent="0.25">
      <c r="A2370" s="25">
        <f t="shared" ref="A2370:E2370" si="707">A1700</f>
        <v>7</v>
      </c>
      <c r="B2370" s="26" t="str">
        <f t="shared" si="707"/>
        <v>Construction of  Concrete Pavement  Road  Connecting to Reject Coal Gate &amp; F point upto  Ash water recovery pump house &amp; F point to CP No- 635 at CSTPS Chandrapur</v>
      </c>
      <c r="C2370" s="184">
        <f t="shared" si="707"/>
        <v>0</v>
      </c>
      <c r="D2370" s="69" t="str">
        <f t="shared" si="707"/>
        <v>-</v>
      </c>
      <c r="E2370" s="28">
        <f t="shared" si="707"/>
        <v>71.5</v>
      </c>
      <c r="F2370" s="95">
        <f t="shared" si="673"/>
        <v>0</v>
      </c>
      <c r="G2370" s="95">
        <f t="shared" si="674"/>
        <v>0</v>
      </c>
      <c r="H2370" s="95">
        <f t="shared" si="689"/>
        <v>0</v>
      </c>
      <c r="I2370" s="94">
        <f>'F4.2'!X357</f>
        <v>0</v>
      </c>
      <c r="J2370" s="94">
        <f>'F4.2'!AR357</f>
        <v>0</v>
      </c>
      <c r="K2370" s="95"/>
      <c r="L2370" s="95"/>
      <c r="M2370" s="128">
        <f t="shared" si="690"/>
        <v>0</v>
      </c>
      <c r="N2370" s="95">
        <f t="shared" si="691"/>
        <v>0</v>
      </c>
    </row>
    <row r="2371" spans="1:14" ht="47.25" hidden="1" outlineLevel="1" x14ac:dyDescent="0.25">
      <c r="A2371" s="169">
        <f t="shared" ref="A2371:E2371" si="708">A1701</f>
        <v>0</v>
      </c>
      <c r="B2371" s="169" t="str">
        <f t="shared" si="708"/>
        <v>Construction of  Concrete Pavement  Road  Connecting to Reject Coal Gate &amp; F point upto  Ash water recovery pump house &amp; F point to CP No- 635 at CSTPS Chandrapur</v>
      </c>
      <c r="C2371" s="184">
        <f t="shared" si="708"/>
        <v>0</v>
      </c>
      <c r="D2371" s="69" t="str">
        <f t="shared" si="708"/>
        <v>-</v>
      </c>
      <c r="E2371" s="28">
        <f t="shared" si="708"/>
        <v>71.5</v>
      </c>
      <c r="F2371" s="95">
        <f t="shared" si="673"/>
        <v>0</v>
      </c>
      <c r="G2371" s="95">
        <f t="shared" si="674"/>
        <v>0</v>
      </c>
      <c r="H2371" s="95">
        <f t="shared" si="689"/>
        <v>0</v>
      </c>
      <c r="I2371" s="94">
        <f>'F4.2'!X358</f>
        <v>15.5</v>
      </c>
      <c r="J2371" s="94">
        <f>'F4.2'!AR358</f>
        <v>15.5</v>
      </c>
      <c r="K2371" s="95"/>
      <c r="L2371" s="95"/>
      <c r="M2371" s="128">
        <f t="shared" si="690"/>
        <v>15.5</v>
      </c>
      <c r="N2371" s="95">
        <f t="shared" si="691"/>
        <v>0</v>
      </c>
    </row>
    <row r="2372" spans="1:14" ht="15.75" hidden="1" outlineLevel="1" x14ac:dyDescent="0.25">
      <c r="A2372" s="227">
        <f t="shared" ref="A2372:E2372" si="709">A1702</f>
        <v>0</v>
      </c>
      <c r="B2372" s="227" t="str">
        <f t="shared" si="709"/>
        <v>Boiler Maintenance-I</v>
      </c>
      <c r="C2372" s="184">
        <f t="shared" si="709"/>
        <v>0</v>
      </c>
      <c r="D2372" s="69" t="str">
        <f t="shared" si="709"/>
        <v>-</v>
      </c>
      <c r="E2372" s="28">
        <f t="shared" si="709"/>
        <v>0</v>
      </c>
      <c r="F2372" s="95">
        <f t="shared" si="673"/>
        <v>0</v>
      </c>
      <c r="G2372" s="95">
        <f t="shared" si="674"/>
        <v>0</v>
      </c>
      <c r="H2372" s="95">
        <f t="shared" si="689"/>
        <v>0</v>
      </c>
      <c r="I2372" s="94">
        <f>'F4.2'!X359</f>
        <v>0</v>
      </c>
      <c r="J2372" s="94">
        <f>'F4.2'!AR359</f>
        <v>0</v>
      </c>
      <c r="K2372" s="95"/>
      <c r="L2372" s="95"/>
      <c r="M2372" s="128">
        <f t="shared" si="690"/>
        <v>0</v>
      </c>
      <c r="N2372" s="95">
        <f t="shared" si="691"/>
        <v>0</v>
      </c>
    </row>
    <row r="2373" spans="1:14" ht="15.75" hidden="1" outlineLevel="1" x14ac:dyDescent="0.25">
      <c r="A2373" s="25">
        <f t="shared" ref="A2373:E2373" si="710">A1703</f>
        <v>1</v>
      </c>
      <c r="B2373" s="26" t="str">
        <f t="shared" si="710"/>
        <v>DPR for Coal mill improvement</v>
      </c>
      <c r="C2373" s="184">
        <f t="shared" si="710"/>
        <v>0</v>
      </c>
      <c r="D2373" s="69" t="str">
        <f t="shared" si="710"/>
        <v>-</v>
      </c>
      <c r="E2373" s="28">
        <f t="shared" si="710"/>
        <v>54.74</v>
      </c>
      <c r="F2373" s="95">
        <f t="shared" si="673"/>
        <v>0</v>
      </c>
      <c r="G2373" s="95">
        <f t="shared" si="674"/>
        <v>0</v>
      </c>
      <c r="H2373" s="95">
        <f t="shared" si="689"/>
        <v>0</v>
      </c>
      <c r="I2373" s="94">
        <f>'F4.2'!X360</f>
        <v>0</v>
      </c>
      <c r="J2373" s="94">
        <f>'F4.2'!AR360</f>
        <v>0</v>
      </c>
      <c r="K2373" s="95"/>
      <c r="L2373" s="95"/>
      <c r="M2373" s="128">
        <f t="shared" si="690"/>
        <v>0</v>
      </c>
      <c r="N2373" s="95">
        <f t="shared" si="691"/>
        <v>0</v>
      </c>
    </row>
    <row r="2374" spans="1:14" ht="31.5" hidden="1" outlineLevel="1" x14ac:dyDescent="0.25">
      <c r="A2374" s="169">
        <f t="shared" ref="A2374:E2374" si="711">A1704</f>
        <v>0</v>
      </c>
      <c r="B2374" s="169" t="str">
        <f t="shared" si="711"/>
        <v>The performance improvement &amp; availability enhancement of coal millsXRP-803 at U#3&amp;4(210MW)CSTPS, Chandrapur</v>
      </c>
      <c r="C2374" s="184">
        <f t="shared" si="711"/>
        <v>0</v>
      </c>
      <c r="D2374" s="69" t="str">
        <f t="shared" si="711"/>
        <v>-</v>
      </c>
      <c r="E2374" s="28">
        <f t="shared" si="711"/>
        <v>18.739999999999998</v>
      </c>
      <c r="F2374" s="95">
        <f t="shared" si="673"/>
        <v>0</v>
      </c>
      <c r="G2374" s="95">
        <f t="shared" si="674"/>
        <v>0</v>
      </c>
      <c r="H2374" s="95">
        <f t="shared" si="689"/>
        <v>0</v>
      </c>
      <c r="I2374" s="94">
        <f>'F4.2'!X361</f>
        <v>18.739999999999998</v>
      </c>
      <c r="J2374" s="94">
        <f>'F4.2'!AR361</f>
        <v>18.739999999999998</v>
      </c>
      <c r="K2374" s="95"/>
      <c r="L2374" s="95"/>
      <c r="M2374" s="128">
        <f t="shared" si="690"/>
        <v>18.739999999999998</v>
      </c>
      <c r="N2374" s="95">
        <f t="shared" si="691"/>
        <v>0</v>
      </c>
    </row>
    <row r="2375" spans="1:14" ht="31.5" hidden="1" outlineLevel="1" x14ac:dyDescent="0.25">
      <c r="A2375" s="169">
        <f t="shared" ref="A2375:E2375" si="712">A1705</f>
        <v>0</v>
      </c>
      <c r="B2375" s="169" t="str">
        <f t="shared" si="712"/>
        <v>Replacement of Existing Volumetric coal feeders by Rotary Gravimetric coal feeders</v>
      </c>
      <c r="C2375" s="184">
        <f t="shared" si="712"/>
        <v>0</v>
      </c>
      <c r="D2375" s="69" t="str">
        <f t="shared" si="712"/>
        <v>-</v>
      </c>
      <c r="E2375" s="28">
        <f t="shared" si="712"/>
        <v>36</v>
      </c>
      <c r="F2375" s="95">
        <f t="shared" si="673"/>
        <v>0</v>
      </c>
      <c r="G2375" s="95">
        <f t="shared" si="674"/>
        <v>0</v>
      </c>
      <c r="H2375" s="95">
        <f t="shared" si="689"/>
        <v>0</v>
      </c>
      <c r="I2375" s="94">
        <f>'F4.2'!X362</f>
        <v>12</v>
      </c>
      <c r="J2375" s="94">
        <f>'F4.2'!AR362</f>
        <v>12</v>
      </c>
      <c r="K2375" s="95"/>
      <c r="L2375" s="95"/>
      <c r="M2375" s="128">
        <f t="shared" si="690"/>
        <v>12</v>
      </c>
      <c r="N2375" s="95">
        <f t="shared" si="691"/>
        <v>0</v>
      </c>
    </row>
    <row r="2376" spans="1:14" ht="15.75" hidden="1" outlineLevel="1" x14ac:dyDescent="0.25">
      <c r="A2376" s="25">
        <f t="shared" ref="A2376:E2376" si="713">A1706</f>
        <v>2</v>
      </c>
      <c r="B2376" s="26" t="str">
        <f t="shared" si="713"/>
        <v>DPR for APH basket, HRH coil and Valves</v>
      </c>
      <c r="C2376" s="29">
        <f t="shared" si="713"/>
        <v>0</v>
      </c>
      <c r="D2376" s="69" t="str">
        <f t="shared" si="713"/>
        <v>-</v>
      </c>
      <c r="E2376" s="28">
        <f t="shared" si="713"/>
        <v>28.94</v>
      </c>
      <c r="F2376" s="95">
        <f t="shared" si="673"/>
        <v>0</v>
      </c>
      <c r="G2376" s="95">
        <f t="shared" si="674"/>
        <v>0</v>
      </c>
      <c r="H2376" s="95">
        <f t="shared" si="689"/>
        <v>0</v>
      </c>
      <c r="I2376" s="94">
        <f>'F4.2'!X363</f>
        <v>0</v>
      </c>
      <c r="J2376" s="94">
        <f>'F4.2'!AR363</f>
        <v>0</v>
      </c>
      <c r="K2376" s="95"/>
      <c r="L2376" s="95"/>
      <c r="M2376" s="128">
        <f t="shared" si="690"/>
        <v>0</v>
      </c>
      <c r="N2376" s="95">
        <f t="shared" si="691"/>
        <v>0</v>
      </c>
    </row>
    <row r="2377" spans="1:14" ht="31.5" hidden="1" outlineLevel="1" x14ac:dyDescent="0.25">
      <c r="A2377" s="169">
        <f t="shared" ref="A2377:E2377" si="714">A1707</f>
        <v>0</v>
      </c>
      <c r="B2377" s="169" t="str">
        <f t="shared" si="714"/>
        <v>Procurement &amp; replacement of APH Basket assemblies at U#3&amp;4,CSTPS, Chandrapur</v>
      </c>
      <c r="C2377" s="29">
        <f t="shared" si="714"/>
        <v>0</v>
      </c>
      <c r="D2377" s="69" t="str">
        <f t="shared" si="714"/>
        <v>-</v>
      </c>
      <c r="E2377" s="28">
        <f t="shared" si="714"/>
        <v>4.9400000000000004</v>
      </c>
      <c r="F2377" s="95">
        <f t="shared" si="673"/>
        <v>0</v>
      </c>
      <c r="G2377" s="95">
        <f t="shared" si="674"/>
        <v>0</v>
      </c>
      <c r="H2377" s="95">
        <f t="shared" si="689"/>
        <v>0</v>
      </c>
      <c r="I2377" s="94">
        <f>'F4.2'!X364</f>
        <v>4.9400000000000004</v>
      </c>
      <c r="J2377" s="94">
        <f>'F4.2'!AR364</f>
        <v>4.9400000000000004</v>
      </c>
      <c r="K2377" s="95"/>
      <c r="L2377" s="95"/>
      <c r="M2377" s="128">
        <f t="shared" si="690"/>
        <v>4.9400000000000004</v>
      </c>
      <c r="N2377" s="95">
        <f t="shared" si="691"/>
        <v>0</v>
      </c>
    </row>
    <row r="2378" spans="1:14" ht="31.5" hidden="1" outlineLevel="1" x14ac:dyDescent="0.25">
      <c r="A2378" s="169">
        <f t="shared" ref="A2378:E2378" si="715">A1708</f>
        <v>0</v>
      </c>
      <c r="B2378" s="169" t="str">
        <f t="shared" si="715"/>
        <v>Procurement &amp; replacement of complete HRH coils assembly in U#4</v>
      </c>
      <c r="C2378" s="29">
        <f t="shared" si="715"/>
        <v>0</v>
      </c>
      <c r="D2378" s="69" t="str">
        <f t="shared" si="715"/>
        <v>-</v>
      </c>
      <c r="E2378" s="28">
        <f t="shared" si="715"/>
        <v>24</v>
      </c>
      <c r="F2378" s="95">
        <f t="shared" si="673"/>
        <v>0</v>
      </c>
      <c r="G2378" s="95">
        <f t="shared" si="674"/>
        <v>0</v>
      </c>
      <c r="H2378" s="95">
        <f t="shared" si="689"/>
        <v>0</v>
      </c>
      <c r="I2378" s="94">
        <f>'F4.2'!X365</f>
        <v>0</v>
      </c>
      <c r="J2378" s="94">
        <f>'F4.2'!AR365</f>
        <v>0</v>
      </c>
      <c r="K2378" s="95"/>
      <c r="L2378" s="95"/>
      <c r="M2378" s="128">
        <f t="shared" si="690"/>
        <v>0</v>
      </c>
      <c r="N2378" s="95">
        <f t="shared" si="691"/>
        <v>0</v>
      </c>
    </row>
    <row r="2379" spans="1:14" ht="15.75" hidden="1" outlineLevel="1" x14ac:dyDescent="0.25">
      <c r="A2379" s="25">
        <f t="shared" ref="A2379:E2379" si="716">A1709</f>
        <v>3</v>
      </c>
      <c r="B2379" s="26" t="str">
        <f t="shared" si="716"/>
        <v>DPR for ESP internal and CRH coil</v>
      </c>
      <c r="C2379" s="29">
        <f t="shared" si="716"/>
        <v>0</v>
      </c>
      <c r="D2379" s="69" t="str">
        <f t="shared" si="716"/>
        <v>-</v>
      </c>
      <c r="E2379" s="28">
        <f t="shared" si="716"/>
        <v>45</v>
      </c>
      <c r="F2379" s="95">
        <f t="shared" si="673"/>
        <v>0</v>
      </c>
      <c r="G2379" s="95">
        <f t="shared" si="674"/>
        <v>0</v>
      </c>
      <c r="H2379" s="95">
        <f t="shared" si="689"/>
        <v>0</v>
      </c>
      <c r="I2379" s="94">
        <f>'F4.2'!X366</f>
        <v>0</v>
      </c>
      <c r="J2379" s="94">
        <f>'F4.2'!AR366</f>
        <v>0</v>
      </c>
      <c r="K2379" s="95"/>
      <c r="L2379" s="95"/>
      <c r="M2379" s="128">
        <f t="shared" si="690"/>
        <v>0</v>
      </c>
      <c r="N2379" s="95">
        <f t="shared" si="691"/>
        <v>0</v>
      </c>
    </row>
    <row r="2380" spans="1:14" ht="15.75" hidden="1" outlineLevel="1" x14ac:dyDescent="0.25">
      <c r="A2380" s="169">
        <f t="shared" ref="A2380:E2380" si="717">A1710</f>
        <v>0</v>
      </c>
      <c r="B2380" s="169" t="str">
        <f t="shared" si="717"/>
        <v>Replacement of complete internals of ESP U#3&amp;4</v>
      </c>
      <c r="C2380" s="29">
        <f t="shared" si="717"/>
        <v>0</v>
      </c>
      <c r="D2380" s="69" t="str">
        <f t="shared" si="717"/>
        <v>-</v>
      </c>
      <c r="E2380" s="28">
        <f t="shared" si="717"/>
        <v>20</v>
      </c>
      <c r="F2380" s="95">
        <f t="shared" si="673"/>
        <v>0</v>
      </c>
      <c r="G2380" s="95">
        <f t="shared" si="674"/>
        <v>0</v>
      </c>
      <c r="H2380" s="95">
        <f t="shared" si="689"/>
        <v>0</v>
      </c>
      <c r="I2380" s="94">
        <f>'F4.2'!X367</f>
        <v>0</v>
      </c>
      <c r="J2380" s="94">
        <f>'F4.2'!AR367</f>
        <v>0</v>
      </c>
      <c r="K2380" s="95"/>
      <c r="L2380" s="95"/>
      <c r="M2380" s="128">
        <f t="shared" si="690"/>
        <v>0</v>
      </c>
      <c r="N2380" s="95">
        <f t="shared" si="691"/>
        <v>0</v>
      </c>
    </row>
    <row r="2381" spans="1:14" ht="15.75" hidden="1" outlineLevel="1" x14ac:dyDescent="0.25">
      <c r="A2381" s="169">
        <f t="shared" ref="A2381:E2381" si="718">A1711</f>
        <v>0</v>
      </c>
      <c r="B2381" s="169" t="str">
        <f t="shared" si="718"/>
        <v xml:space="preserve">Procurement &amp; replacement of CRH coil assemblies in U#3 </v>
      </c>
      <c r="C2381" s="29">
        <f t="shared" si="718"/>
        <v>0</v>
      </c>
      <c r="D2381" s="69" t="str">
        <f t="shared" si="718"/>
        <v>-</v>
      </c>
      <c r="E2381" s="28">
        <f t="shared" si="718"/>
        <v>25</v>
      </c>
      <c r="F2381" s="95">
        <f t="shared" si="673"/>
        <v>0</v>
      </c>
      <c r="G2381" s="95">
        <f t="shared" si="674"/>
        <v>0</v>
      </c>
      <c r="H2381" s="95">
        <f t="shared" si="689"/>
        <v>0</v>
      </c>
      <c r="I2381" s="94">
        <f>'F4.2'!X368</f>
        <v>0</v>
      </c>
      <c r="J2381" s="94">
        <f>'F4.2'!AR368</f>
        <v>0</v>
      </c>
      <c r="K2381" s="95"/>
      <c r="L2381" s="95"/>
      <c r="M2381" s="128">
        <f t="shared" si="690"/>
        <v>0</v>
      </c>
      <c r="N2381" s="95">
        <f t="shared" si="691"/>
        <v>0</v>
      </c>
    </row>
    <row r="2382" spans="1:14" ht="31.5" hidden="1" outlineLevel="1" x14ac:dyDescent="0.25">
      <c r="A2382" s="25">
        <f t="shared" ref="A2382:E2382" si="719">A1712</f>
        <v>4</v>
      </c>
      <c r="B2382" s="26" t="str">
        <f t="shared" si="719"/>
        <v>Procurement &amp; replacement of LTSH &amp; Economiser coil assemblies in U#3</v>
      </c>
      <c r="C2382" s="29">
        <f t="shared" si="719"/>
        <v>0</v>
      </c>
      <c r="D2382" s="69" t="str">
        <f t="shared" si="719"/>
        <v>-</v>
      </c>
      <c r="E2382" s="28">
        <f t="shared" si="719"/>
        <v>30</v>
      </c>
      <c r="F2382" s="95">
        <f t="shared" si="673"/>
        <v>0</v>
      </c>
      <c r="G2382" s="95">
        <f t="shared" si="674"/>
        <v>0</v>
      </c>
      <c r="H2382" s="95">
        <f t="shared" si="689"/>
        <v>0</v>
      </c>
      <c r="I2382" s="94">
        <f>'F4.2'!X369</f>
        <v>0</v>
      </c>
      <c r="J2382" s="94">
        <f>'F4.2'!AR369</f>
        <v>0</v>
      </c>
      <c r="K2382" s="95"/>
      <c r="L2382" s="95"/>
      <c r="M2382" s="128">
        <f t="shared" si="690"/>
        <v>0</v>
      </c>
      <c r="N2382" s="95">
        <f t="shared" si="691"/>
        <v>0</v>
      </c>
    </row>
    <row r="2383" spans="1:14" ht="31.5" hidden="1" outlineLevel="1" x14ac:dyDescent="0.25">
      <c r="A2383" s="169">
        <f t="shared" ref="A2383:E2383" si="720">A1713</f>
        <v>0</v>
      </c>
      <c r="B2383" s="169" t="str">
        <f t="shared" si="720"/>
        <v>Procurement &amp; replacement of LTSH &amp; Economiser coil assemblies in U#3</v>
      </c>
      <c r="C2383" s="29">
        <f t="shared" si="720"/>
        <v>0</v>
      </c>
      <c r="D2383" s="69" t="str">
        <f t="shared" si="720"/>
        <v>-</v>
      </c>
      <c r="E2383" s="28">
        <f t="shared" si="720"/>
        <v>30</v>
      </c>
      <c r="F2383" s="95">
        <f t="shared" si="673"/>
        <v>0</v>
      </c>
      <c r="G2383" s="95">
        <f t="shared" si="674"/>
        <v>0</v>
      </c>
      <c r="H2383" s="95">
        <f t="shared" si="689"/>
        <v>0</v>
      </c>
      <c r="I2383" s="94">
        <f>'F4.2'!X370</f>
        <v>0</v>
      </c>
      <c r="J2383" s="94">
        <f>'F4.2'!AR370</f>
        <v>0</v>
      </c>
      <c r="K2383" s="95"/>
      <c r="L2383" s="95"/>
      <c r="M2383" s="128">
        <f t="shared" si="690"/>
        <v>0</v>
      </c>
      <c r="N2383" s="95">
        <f t="shared" si="691"/>
        <v>0</v>
      </c>
    </row>
    <row r="2384" spans="1:14" ht="15.75" hidden="1" outlineLevel="1" x14ac:dyDescent="0.25">
      <c r="A2384" s="227">
        <f t="shared" ref="A2384:E2384" si="721">A1714</f>
        <v>0</v>
      </c>
      <c r="B2384" s="227" t="str">
        <f t="shared" si="721"/>
        <v>Turbine Maintenance-I</v>
      </c>
      <c r="C2384" s="29">
        <f t="shared" si="721"/>
        <v>0</v>
      </c>
      <c r="D2384" s="69" t="str">
        <f t="shared" si="721"/>
        <v>-</v>
      </c>
      <c r="E2384" s="28">
        <f t="shared" si="721"/>
        <v>0</v>
      </c>
      <c r="F2384" s="95">
        <f t="shared" si="673"/>
        <v>0</v>
      </c>
      <c r="G2384" s="95">
        <f t="shared" si="674"/>
        <v>0</v>
      </c>
      <c r="H2384" s="95">
        <f t="shared" si="689"/>
        <v>0</v>
      </c>
      <c r="I2384" s="94">
        <f>'F4.2'!X371</f>
        <v>0</v>
      </c>
      <c r="J2384" s="94">
        <f>'F4.2'!AR371</f>
        <v>0</v>
      </c>
      <c r="K2384" s="95"/>
      <c r="L2384" s="95"/>
      <c r="M2384" s="128">
        <f t="shared" si="690"/>
        <v>0</v>
      </c>
      <c r="N2384" s="95">
        <f t="shared" si="691"/>
        <v>0</v>
      </c>
    </row>
    <row r="2385" spans="1:14" ht="31.5" hidden="1" outlineLevel="1" x14ac:dyDescent="0.25">
      <c r="A2385" s="25">
        <f t="shared" ref="A2385:E2385" si="722">A1715</f>
        <v>1</v>
      </c>
      <c r="B2385" s="26" t="str">
        <f t="shared" si="722"/>
        <v>DPR for Vaccuum system improvement and procurment of BFP cartridge</v>
      </c>
      <c r="C2385" s="29">
        <f t="shared" si="722"/>
        <v>0</v>
      </c>
      <c r="D2385" s="69" t="str">
        <f t="shared" si="722"/>
        <v>-</v>
      </c>
      <c r="E2385" s="28">
        <f t="shared" si="722"/>
        <v>35</v>
      </c>
      <c r="F2385" s="95">
        <f t="shared" si="673"/>
        <v>0</v>
      </c>
      <c r="G2385" s="95">
        <f t="shared" si="674"/>
        <v>0</v>
      </c>
      <c r="H2385" s="95">
        <f t="shared" si="689"/>
        <v>0</v>
      </c>
      <c r="I2385" s="94">
        <f>'F4.2'!X372</f>
        <v>0</v>
      </c>
      <c r="J2385" s="94">
        <f>'F4.2'!AR372</f>
        <v>0</v>
      </c>
      <c r="K2385" s="95"/>
      <c r="L2385" s="95"/>
      <c r="M2385" s="128">
        <f t="shared" si="690"/>
        <v>0</v>
      </c>
      <c r="N2385" s="95">
        <f t="shared" si="691"/>
        <v>0</v>
      </c>
    </row>
    <row r="2386" spans="1:14" ht="15.75" hidden="1" outlineLevel="1" x14ac:dyDescent="0.25">
      <c r="A2386" s="169">
        <f t="shared" ref="A2386:E2386" si="723">A1716</f>
        <v>0</v>
      </c>
      <c r="B2386" s="169" t="str">
        <f t="shared" si="723"/>
        <v>Condenser vaccuum system improvement</v>
      </c>
      <c r="C2386" s="29">
        <f t="shared" si="723"/>
        <v>0</v>
      </c>
      <c r="D2386" s="69" t="str">
        <f t="shared" si="723"/>
        <v>-</v>
      </c>
      <c r="E2386" s="28">
        <f t="shared" si="723"/>
        <v>16</v>
      </c>
      <c r="F2386" s="95">
        <f t="shared" si="673"/>
        <v>0</v>
      </c>
      <c r="G2386" s="95">
        <f t="shared" si="674"/>
        <v>0</v>
      </c>
      <c r="H2386" s="95">
        <f t="shared" si="689"/>
        <v>0</v>
      </c>
      <c r="I2386" s="94">
        <f>'F4.2'!X373</f>
        <v>16</v>
      </c>
      <c r="J2386" s="94">
        <f>'F4.2'!AR373</f>
        <v>16</v>
      </c>
      <c r="K2386" s="95"/>
      <c r="L2386" s="95"/>
      <c r="M2386" s="128">
        <f t="shared" si="690"/>
        <v>16</v>
      </c>
      <c r="N2386" s="95">
        <f t="shared" si="691"/>
        <v>0</v>
      </c>
    </row>
    <row r="2387" spans="1:14" ht="31.5" hidden="1" outlineLevel="1" x14ac:dyDescent="0.25">
      <c r="A2387" s="169">
        <f t="shared" ref="A2387:E2387" si="724">A1717</f>
        <v>0</v>
      </c>
      <c r="B2387" s="169" t="str">
        <f t="shared" si="724"/>
        <v>Procurement of BFP main pump cartridges for 200 KHI/s BHEL pump &amp; Procurment of Voith Hydraulic Coupling R17K for BFP</v>
      </c>
      <c r="C2387" s="29">
        <f t="shared" si="724"/>
        <v>0</v>
      </c>
      <c r="D2387" s="69" t="str">
        <f t="shared" si="724"/>
        <v>-</v>
      </c>
      <c r="E2387" s="28">
        <f t="shared" si="724"/>
        <v>19</v>
      </c>
      <c r="F2387" s="95">
        <f t="shared" si="673"/>
        <v>0</v>
      </c>
      <c r="G2387" s="95">
        <f t="shared" si="674"/>
        <v>0</v>
      </c>
      <c r="H2387" s="95">
        <f t="shared" si="689"/>
        <v>0</v>
      </c>
      <c r="I2387" s="94">
        <f>'F4.2'!X374</f>
        <v>19</v>
      </c>
      <c r="J2387" s="94">
        <f>'F4.2'!AR374</f>
        <v>19</v>
      </c>
      <c r="K2387" s="95"/>
      <c r="L2387" s="95"/>
      <c r="M2387" s="128">
        <f t="shared" si="690"/>
        <v>19</v>
      </c>
      <c r="N2387" s="95">
        <f t="shared" si="691"/>
        <v>0</v>
      </c>
    </row>
    <row r="2388" spans="1:14" ht="15.75" hidden="1" outlineLevel="1" x14ac:dyDescent="0.25">
      <c r="A2388" s="25">
        <f t="shared" ref="A2388:E2388" si="725">A1718</f>
        <v>2</v>
      </c>
      <c r="B2388" s="26" t="str">
        <f t="shared" si="725"/>
        <v>WTP-I improvement schemes</v>
      </c>
      <c r="C2388" s="29">
        <f t="shared" si="725"/>
        <v>0</v>
      </c>
      <c r="D2388" s="69" t="str">
        <f t="shared" si="725"/>
        <v>-</v>
      </c>
      <c r="E2388" s="28">
        <f t="shared" si="725"/>
        <v>26</v>
      </c>
      <c r="F2388" s="95">
        <f t="shared" si="673"/>
        <v>0</v>
      </c>
      <c r="G2388" s="95">
        <f t="shared" si="674"/>
        <v>0</v>
      </c>
      <c r="H2388" s="95">
        <f t="shared" si="689"/>
        <v>0</v>
      </c>
      <c r="I2388" s="94">
        <f>'F4.2'!X375</f>
        <v>0</v>
      </c>
      <c r="J2388" s="94">
        <f>'F4.2'!AR375</f>
        <v>0</v>
      </c>
      <c r="K2388" s="95"/>
      <c r="L2388" s="95"/>
      <c r="M2388" s="128">
        <f t="shared" si="690"/>
        <v>0</v>
      </c>
      <c r="N2388" s="95">
        <f t="shared" si="691"/>
        <v>0</v>
      </c>
    </row>
    <row r="2389" spans="1:14" ht="47.25" hidden="1" outlineLevel="1" x14ac:dyDescent="0.25">
      <c r="A2389" s="169">
        <f t="shared" ref="A2389:E2389" si="726">A1719</f>
        <v>0</v>
      </c>
      <c r="B2389" s="169" t="str">
        <f t="shared" si="726"/>
        <v>Replacement of instrument air an service air compressors in Unit 3 &amp; 4, WTP-I with screw type compressors including refrigerant type air dryer system</v>
      </c>
      <c r="C2389" s="29">
        <f t="shared" si="726"/>
        <v>0</v>
      </c>
      <c r="D2389" s="69" t="str">
        <f t="shared" si="726"/>
        <v>-</v>
      </c>
      <c r="E2389" s="28">
        <f t="shared" si="726"/>
        <v>6</v>
      </c>
      <c r="F2389" s="95">
        <f t="shared" si="673"/>
        <v>0</v>
      </c>
      <c r="G2389" s="95">
        <f t="shared" si="674"/>
        <v>0</v>
      </c>
      <c r="H2389" s="95">
        <f t="shared" si="689"/>
        <v>0</v>
      </c>
      <c r="I2389" s="94">
        <f>'F4.2'!X376</f>
        <v>0</v>
      </c>
      <c r="J2389" s="94">
        <f>'F4.2'!AR376</f>
        <v>0</v>
      </c>
      <c r="K2389" s="95"/>
      <c r="L2389" s="95"/>
      <c r="M2389" s="128">
        <f t="shared" si="690"/>
        <v>0</v>
      </c>
      <c r="N2389" s="95">
        <f t="shared" si="691"/>
        <v>0</v>
      </c>
    </row>
    <row r="2390" spans="1:14" ht="31.5" hidden="1" outlineLevel="1" x14ac:dyDescent="0.25">
      <c r="A2390" s="169">
        <f t="shared" ref="A2390:E2390" si="727">A1720</f>
        <v>0</v>
      </c>
      <c r="B2390" s="169" t="str">
        <f t="shared" si="727"/>
        <v>Refurbishment of hydrogen compressors at Hydrogen plant WTP-I</v>
      </c>
      <c r="C2390" s="29">
        <f t="shared" si="727"/>
        <v>0</v>
      </c>
      <c r="D2390" s="69" t="str">
        <f t="shared" si="727"/>
        <v>-</v>
      </c>
      <c r="E2390" s="28">
        <f t="shared" si="727"/>
        <v>10</v>
      </c>
      <c r="F2390" s="95">
        <f t="shared" si="673"/>
        <v>0</v>
      </c>
      <c r="G2390" s="95">
        <f t="shared" si="674"/>
        <v>0</v>
      </c>
      <c r="H2390" s="95">
        <f t="shared" si="689"/>
        <v>0</v>
      </c>
      <c r="I2390" s="94">
        <f>'F4.2'!X377</f>
        <v>0</v>
      </c>
      <c r="J2390" s="94">
        <f>'F4.2'!AR377</f>
        <v>0</v>
      </c>
      <c r="K2390" s="95"/>
      <c r="L2390" s="95"/>
      <c r="M2390" s="128">
        <f t="shared" si="690"/>
        <v>0</v>
      </c>
      <c r="N2390" s="95">
        <f t="shared" si="691"/>
        <v>0</v>
      </c>
    </row>
    <row r="2391" spans="1:14" ht="15.75" hidden="1" outlineLevel="1" x14ac:dyDescent="0.25">
      <c r="A2391" s="169">
        <f t="shared" ref="A2391:E2391" si="728">A1721</f>
        <v>0</v>
      </c>
      <c r="B2391" s="169" t="str">
        <f t="shared" si="728"/>
        <v>Replacement of Circulating water pumps in Unit 3 &amp; 4</v>
      </c>
      <c r="C2391" s="29">
        <f t="shared" si="728"/>
        <v>0</v>
      </c>
      <c r="D2391" s="69" t="str">
        <f t="shared" si="728"/>
        <v>-</v>
      </c>
      <c r="E2391" s="28">
        <f t="shared" si="728"/>
        <v>10</v>
      </c>
      <c r="F2391" s="95">
        <f t="shared" si="673"/>
        <v>0</v>
      </c>
      <c r="G2391" s="95">
        <f t="shared" si="674"/>
        <v>0</v>
      </c>
      <c r="H2391" s="95">
        <f t="shared" si="689"/>
        <v>0</v>
      </c>
      <c r="I2391" s="94">
        <f>'F4.2'!X378</f>
        <v>0</v>
      </c>
      <c r="J2391" s="94">
        <f>'F4.2'!AR378</f>
        <v>0</v>
      </c>
      <c r="K2391" s="95"/>
      <c r="L2391" s="95"/>
      <c r="M2391" s="128">
        <f t="shared" si="690"/>
        <v>0</v>
      </c>
      <c r="N2391" s="95">
        <f t="shared" si="691"/>
        <v>0</v>
      </c>
    </row>
    <row r="2392" spans="1:14" ht="15.75" hidden="1" outlineLevel="1" x14ac:dyDescent="0.25">
      <c r="A2392" s="25">
        <f t="shared" ref="A2392:E2392" si="729">A1722</f>
        <v>3</v>
      </c>
      <c r="B2392" s="26" t="str">
        <f t="shared" si="729"/>
        <v>Procurment of HP valves, CEP Cartridge, GS pump</v>
      </c>
      <c r="C2392" s="29">
        <f t="shared" si="729"/>
        <v>0</v>
      </c>
      <c r="D2392" s="69" t="str">
        <f t="shared" si="729"/>
        <v>-</v>
      </c>
      <c r="E2392" s="28">
        <f t="shared" si="729"/>
        <v>25</v>
      </c>
      <c r="F2392" s="95">
        <f t="shared" si="673"/>
        <v>0</v>
      </c>
      <c r="G2392" s="95">
        <f t="shared" si="674"/>
        <v>0</v>
      </c>
      <c r="H2392" s="95">
        <f t="shared" si="689"/>
        <v>0</v>
      </c>
      <c r="I2392" s="94">
        <f>'F4.2'!X379</f>
        <v>0</v>
      </c>
      <c r="J2392" s="94">
        <f>'F4.2'!AR379</f>
        <v>0</v>
      </c>
      <c r="K2392" s="95"/>
      <c r="L2392" s="95"/>
      <c r="M2392" s="128">
        <f t="shared" si="690"/>
        <v>0</v>
      </c>
      <c r="N2392" s="95">
        <f t="shared" si="691"/>
        <v>0</v>
      </c>
    </row>
    <row r="2393" spans="1:14" ht="15.75" hidden="1" outlineLevel="1" x14ac:dyDescent="0.25">
      <c r="A2393" s="169">
        <f t="shared" ref="A2393:E2393" si="730">A1723</f>
        <v>0</v>
      </c>
      <c r="B2393" s="169" t="str">
        <f t="shared" si="730"/>
        <v>Procurement of HP valves for Unit 3 &amp; 4</v>
      </c>
      <c r="C2393" s="29">
        <f t="shared" si="730"/>
        <v>0</v>
      </c>
      <c r="D2393" s="69" t="str">
        <f t="shared" si="730"/>
        <v>-</v>
      </c>
      <c r="E2393" s="28">
        <f t="shared" si="730"/>
        <v>15</v>
      </c>
      <c r="F2393" s="95">
        <f t="shared" si="673"/>
        <v>0</v>
      </c>
      <c r="G2393" s="95">
        <f t="shared" si="674"/>
        <v>0</v>
      </c>
      <c r="H2393" s="95">
        <f t="shared" si="689"/>
        <v>0</v>
      </c>
      <c r="I2393" s="94">
        <f>'F4.2'!X380</f>
        <v>0</v>
      </c>
      <c r="J2393" s="94">
        <f>'F4.2'!AR380</f>
        <v>0</v>
      </c>
      <c r="K2393" s="95"/>
      <c r="L2393" s="95"/>
      <c r="M2393" s="128">
        <f t="shared" si="690"/>
        <v>0</v>
      </c>
      <c r="N2393" s="95">
        <f t="shared" si="691"/>
        <v>0</v>
      </c>
    </row>
    <row r="2394" spans="1:14" ht="31.5" hidden="1" outlineLevel="1" x14ac:dyDescent="0.25">
      <c r="A2394" s="169">
        <f t="shared" ref="A2394:E2394" si="731">A1724</f>
        <v>0</v>
      </c>
      <c r="B2394" s="169" t="str">
        <f t="shared" si="731"/>
        <v>Procurement cartridges for Condensate extraction pump ( Make KSB WKT 150/7)</v>
      </c>
      <c r="C2394" s="29">
        <f t="shared" si="731"/>
        <v>0</v>
      </c>
      <c r="D2394" s="69" t="str">
        <f t="shared" si="731"/>
        <v>-</v>
      </c>
      <c r="E2394" s="28">
        <f t="shared" si="731"/>
        <v>5</v>
      </c>
      <c r="F2394" s="95">
        <f t="shared" si="673"/>
        <v>0</v>
      </c>
      <c r="G2394" s="95">
        <f t="shared" si="674"/>
        <v>0</v>
      </c>
      <c r="H2394" s="95">
        <f t="shared" si="689"/>
        <v>0</v>
      </c>
      <c r="I2394" s="94">
        <f>'F4.2'!X381</f>
        <v>0</v>
      </c>
      <c r="J2394" s="94">
        <f>'F4.2'!AR381</f>
        <v>0</v>
      </c>
      <c r="K2394" s="95"/>
      <c r="L2394" s="95"/>
      <c r="M2394" s="128">
        <f t="shared" si="690"/>
        <v>0</v>
      </c>
      <c r="N2394" s="95">
        <f t="shared" si="691"/>
        <v>0</v>
      </c>
    </row>
    <row r="2395" spans="1:14" ht="31.5" hidden="1" outlineLevel="1" x14ac:dyDescent="0.25">
      <c r="A2395" s="169">
        <f t="shared" ref="A2395:E2395" si="732">A1725</f>
        <v>0</v>
      </c>
      <c r="B2395" s="169" t="str">
        <f t="shared" si="732"/>
        <v>Procurement of WPIL make GS pump JTC 24E with pipelines and valves for Unit 3 &amp; 4</v>
      </c>
      <c r="C2395" s="29">
        <f t="shared" si="732"/>
        <v>0</v>
      </c>
      <c r="D2395" s="69" t="str">
        <f t="shared" si="732"/>
        <v>-</v>
      </c>
      <c r="E2395" s="28">
        <f t="shared" si="732"/>
        <v>5</v>
      </c>
      <c r="F2395" s="95">
        <f t="shared" si="673"/>
        <v>0</v>
      </c>
      <c r="G2395" s="95">
        <f t="shared" si="674"/>
        <v>0</v>
      </c>
      <c r="H2395" s="95">
        <f t="shared" si="689"/>
        <v>0</v>
      </c>
      <c r="I2395" s="94">
        <f>'F4.2'!X382</f>
        <v>0</v>
      </c>
      <c r="J2395" s="94">
        <f>'F4.2'!AR382</f>
        <v>0</v>
      </c>
      <c r="K2395" s="95"/>
      <c r="L2395" s="95"/>
      <c r="M2395" s="128">
        <f t="shared" si="690"/>
        <v>0</v>
      </c>
      <c r="N2395" s="95">
        <f t="shared" si="691"/>
        <v>0</v>
      </c>
    </row>
    <row r="2396" spans="1:14" ht="15.75" hidden="1" outlineLevel="1" x14ac:dyDescent="0.25">
      <c r="A2396" s="227">
        <f t="shared" ref="A2396:E2396" si="733">A1726</f>
        <v>0</v>
      </c>
      <c r="B2396" s="227" t="str">
        <f t="shared" si="733"/>
        <v>Electrical maintenance -I</v>
      </c>
      <c r="C2396" s="29">
        <f t="shared" si="733"/>
        <v>0</v>
      </c>
      <c r="D2396" s="69" t="str">
        <f t="shared" si="733"/>
        <v>-</v>
      </c>
      <c r="E2396" s="28">
        <f t="shared" si="733"/>
        <v>0</v>
      </c>
      <c r="F2396" s="95">
        <f t="shared" si="673"/>
        <v>0</v>
      </c>
      <c r="G2396" s="95">
        <f t="shared" si="674"/>
        <v>0</v>
      </c>
      <c r="H2396" s="95">
        <f t="shared" si="689"/>
        <v>0</v>
      </c>
      <c r="I2396" s="94">
        <f>'F4.2'!X383</f>
        <v>0</v>
      </c>
      <c r="J2396" s="94">
        <f>'F4.2'!AR383</f>
        <v>0</v>
      </c>
      <c r="K2396" s="95"/>
      <c r="L2396" s="95"/>
      <c r="M2396" s="128">
        <f t="shared" si="690"/>
        <v>0</v>
      </c>
      <c r="N2396" s="95">
        <f t="shared" si="691"/>
        <v>0</v>
      </c>
    </row>
    <row r="2397" spans="1:14" ht="31.5" hidden="1" outlineLevel="1" x14ac:dyDescent="0.25">
      <c r="A2397" s="25">
        <f t="shared" ref="A2397:E2397" si="734">A1727</f>
        <v>1</v>
      </c>
      <c r="B2397" s="26" t="str">
        <f t="shared" si="734"/>
        <v>DPR  for colony electrical renovation, switchgear, Energy meter, breaker</v>
      </c>
      <c r="C2397" s="29">
        <f t="shared" si="734"/>
        <v>0</v>
      </c>
      <c r="D2397" s="69" t="str">
        <f t="shared" si="734"/>
        <v>-</v>
      </c>
      <c r="E2397" s="28">
        <f t="shared" si="734"/>
        <v>47.3</v>
      </c>
      <c r="F2397" s="95">
        <f t="shared" si="673"/>
        <v>0</v>
      </c>
      <c r="G2397" s="95">
        <f t="shared" si="674"/>
        <v>0</v>
      </c>
      <c r="H2397" s="95">
        <f t="shared" si="689"/>
        <v>0</v>
      </c>
      <c r="I2397" s="94">
        <f>'F4.2'!X384</f>
        <v>0</v>
      </c>
      <c r="J2397" s="94">
        <f>'F4.2'!AR384</f>
        <v>0</v>
      </c>
      <c r="K2397" s="95"/>
      <c r="L2397" s="95"/>
      <c r="M2397" s="128">
        <f t="shared" si="690"/>
        <v>0</v>
      </c>
      <c r="N2397" s="95">
        <f t="shared" si="691"/>
        <v>0</v>
      </c>
    </row>
    <row r="2398" spans="1:14" ht="15.75" hidden="1" outlineLevel="1" x14ac:dyDescent="0.25">
      <c r="A2398" s="169">
        <f t="shared" ref="A2398:E2398" si="735">A1728</f>
        <v>0</v>
      </c>
      <c r="B2398" s="169" t="str">
        <f t="shared" si="735"/>
        <v>Colony electrical renovation</v>
      </c>
      <c r="C2398" s="29">
        <f t="shared" si="735"/>
        <v>0</v>
      </c>
      <c r="D2398" s="69" t="str">
        <f t="shared" si="735"/>
        <v>-</v>
      </c>
      <c r="E2398" s="28">
        <f t="shared" si="735"/>
        <v>47.3</v>
      </c>
      <c r="F2398" s="95">
        <f t="shared" si="673"/>
        <v>0</v>
      </c>
      <c r="G2398" s="95">
        <f t="shared" si="674"/>
        <v>0</v>
      </c>
      <c r="H2398" s="95">
        <f t="shared" si="689"/>
        <v>0</v>
      </c>
      <c r="I2398" s="94">
        <f>'F4.2'!X385</f>
        <v>7.3</v>
      </c>
      <c r="J2398" s="94">
        <f>'F4.2'!AR385</f>
        <v>7.3</v>
      </c>
      <c r="K2398" s="95"/>
      <c r="L2398" s="95"/>
      <c r="M2398" s="128">
        <f t="shared" si="690"/>
        <v>7.3</v>
      </c>
      <c r="N2398" s="95">
        <f t="shared" si="691"/>
        <v>0</v>
      </c>
    </row>
    <row r="2399" spans="1:14" ht="31.5" hidden="1" outlineLevel="1" x14ac:dyDescent="0.25">
      <c r="A2399" s="25">
        <f t="shared" ref="A2399:E2399" si="736">A1729</f>
        <v>2</v>
      </c>
      <c r="B2399" s="26" t="str">
        <f t="shared" si="736"/>
        <v>Electrification and illumination of perimeter wall CSTPS, Chandapur as per IB recomm</v>
      </c>
      <c r="C2399" s="29">
        <f t="shared" si="736"/>
        <v>0</v>
      </c>
      <c r="D2399" s="69" t="str">
        <f t="shared" si="736"/>
        <v>-</v>
      </c>
      <c r="E2399" s="28">
        <f t="shared" si="736"/>
        <v>25.679999999999996</v>
      </c>
      <c r="F2399" s="95">
        <f t="shared" si="673"/>
        <v>0</v>
      </c>
      <c r="G2399" s="95">
        <f t="shared" si="674"/>
        <v>0</v>
      </c>
      <c r="H2399" s="95">
        <f t="shared" si="689"/>
        <v>0</v>
      </c>
      <c r="I2399" s="94">
        <f>'F4.2'!X386</f>
        <v>0</v>
      </c>
      <c r="J2399" s="94">
        <f>'F4.2'!AR386</f>
        <v>0</v>
      </c>
      <c r="K2399" s="95"/>
      <c r="L2399" s="95"/>
      <c r="M2399" s="128">
        <f t="shared" si="690"/>
        <v>0</v>
      </c>
      <c r="N2399" s="95">
        <f t="shared" si="691"/>
        <v>0</v>
      </c>
    </row>
    <row r="2400" spans="1:14" ht="31.5" hidden="1" outlineLevel="1" x14ac:dyDescent="0.25">
      <c r="A2400" s="169">
        <f t="shared" ref="A2400:E2400" si="737">A1730</f>
        <v>0</v>
      </c>
      <c r="B2400" s="169" t="str">
        <f t="shared" si="737"/>
        <v>Electrification and illumination of perimeter wall CSTPS, Chandapur</v>
      </c>
      <c r="C2400" s="29">
        <f t="shared" si="737"/>
        <v>0</v>
      </c>
      <c r="D2400" s="69" t="str">
        <f t="shared" si="737"/>
        <v>-</v>
      </c>
      <c r="E2400" s="28">
        <f t="shared" si="737"/>
        <v>12.52</v>
      </c>
      <c r="F2400" s="95">
        <f t="shared" si="673"/>
        <v>0</v>
      </c>
      <c r="G2400" s="95">
        <f t="shared" si="674"/>
        <v>0</v>
      </c>
      <c r="H2400" s="95">
        <f t="shared" si="689"/>
        <v>0</v>
      </c>
      <c r="I2400" s="94">
        <f>'F4.2'!X387</f>
        <v>12.52</v>
      </c>
      <c r="J2400" s="94">
        <f>'F4.2'!AR387</f>
        <v>12.52</v>
      </c>
      <c r="K2400" s="95"/>
      <c r="L2400" s="95"/>
      <c r="M2400" s="128">
        <f t="shared" si="690"/>
        <v>12.52</v>
      </c>
      <c r="N2400" s="95">
        <f t="shared" si="691"/>
        <v>0</v>
      </c>
    </row>
    <row r="2401" spans="1:14" ht="31.5" hidden="1" outlineLevel="1" x14ac:dyDescent="0.25">
      <c r="A2401" s="169">
        <f t="shared" ref="A2401:E2401" si="738">A1731</f>
        <v>0</v>
      </c>
      <c r="B2401" s="169" t="str">
        <f t="shared" si="738"/>
        <v>Replacement of Distibution board, and switchgear at different areas of plant, colony, Dam</v>
      </c>
      <c r="C2401" s="29">
        <f t="shared" si="738"/>
        <v>0</v>
      </c>
      <c r="D2401" s="69" t="str">
        <f t="shared" si="738"/>
        <v>-</v>
      </c>
      <c r="E2401" s="28">
        <f t="shared" si="738"/>
        <v>12.35</v>
      </c>
      <c r="F2401" s="95">
        <f t="shared" si="673"/>
        <v>0</v>
      </c>
      <c r="G2401" s="95">
        <f t="shared" si="674"/>
        <v>0</v>
      </c>
      <c r="H2401" s="95">
        <f t="shared" si="689"/>
        <v>0</v>
      </c>
      <c r="I2401" s="94">
        <f>'F4.2'!X388</f>
        <v>2</v>
      </c>
      <c r="J2401" s="94">
        <f>'F4.2'!AR388</f>
        <v>2</v>
      </c>
      <c r="K2401" s="95"/>
      <c r="L2401" s="95"/>
      <c r="M2401" s="128">
        <f t="shared" si="690"/>
        <v>2</v>
      </c>
      <c r="N2401" s="95">
        <f t="shared" si="691"/>
        <v>0</v>
      </c>
    </row>
    <row r="2402" spans="1:14" ht="15.75" hidden="1" outlineLevel="1" x14ac:dyDescent="0.25">
      <c r="A2402" s="169">
        <f t="shared" ref="A2402:E2402" si="739">A1732</f>
        <v>0</v>
      </c>
      <c r="B2402" s="169" t="str">
        <f t="shared" si="739"/>
        <v>Replacement of Energy meter</v>
      </c>
      <c r="C2402" s="29">
        <f t="shared" si="739"/>
        <v>0</v>
      </c>
      <c r="D2402" s="69" t="str">
        <f t="shared" si="739"/>
        <v>-</v>
      </c>
      <c r="E2402" s="28">
        <f t="shared" si="739"/>
        <v>0.81</v>
      </c>
      <c r="F2402" s="95">
        <f t="shared" si="673"/>
        <v>0</v>
      </c>
      <c r="G2402" s="95">
        <f t="shared" si="674"/>
        <v>0</v>
      </c>
      <c r="H2402" s="95">
        <f t="shared" si="689"/>
        <v>0</v>
      </c>
      <c r="I2402" s="94">
        <f>'F4.2'!X389</f>
        <v>0.81</v>
      </c>
      <c r="J2402" s="94">
        <f>'F4.2'!AR389</f>
        <v>0.81</v>
      </c>
      <c r="K2402" s="95"/>
      <c r="L2402" s="95"/>
      <c r="M2402" s="128">
        <f t="shared" si="690"/>
        <v>0.81</v>
      </c>
      <c r="N2402" s="95">
        <f t="shared" si="691"/>
        <v>0</v>
      </c>
    </row>
    <row r="2403" spans="1:14" ht="47.25" hidden="1" outlineLevel="1" x14ac:dyDescent="0.25">
      <c r="A2403" s="25">
        <f t="shared" ref="A2403:E2403" si="740">A1733</f>
        <v>3</v>
      </c>
      <c r="B2403" s="26" t="str">
        <f t="shared" si="740"/>
        <v>Replacement of 400V, 220V, 50V, 26V batteries and its battery chargers at 210MW, Breakers, VFDs at compressor, Watch Tower</v>
      </c>
      <c r="C2403" s="29">
        <f t="shared" si="740"/>
        <v>0</v>
      </c>
      <c r="D2403" s="69" t="str">
        <f t="shared" si="740"/>
        <v>-</v>
      </c>
      <c r="E2403" s="28">
        <f t="shared" si="740"/>
        <v>29</v>
      </c>
      <c r="F2403" s="95">
        <f t="shared" si="673"/>
        <v>0</v>
      </c>
      <c r="G2403" s="95">
        <f t="shared" si="674"/>
        <v>0</v>
      </c>
      <c r="H2403" s="95">
        <f t="shared" si="689"/>
        <v>0</v>
      </c>
      <c r="I2403" s="94">
        <f>'F4.2'!X390</f>
        <v>0</v>
      </c>
      <c r="J2403" s="94">
        <f>'F4.2'!AR390</f>
        <v>0</v>
      </c>
      <c r="K2403" s="95"/>
      <c r="L2403" s="95"/>
      <c r="M2403" s="128">
        <f t="shared" si="690"/>
        <v>0</v>
      </c>
      <c r="N2403" s="95">
        <f t="shared" si="691"/>
        <v>0</v>
      </c>
    </row>
    <row r="2404" spans="1:14" ht="31.5" hidden="1" outlineLevel="1" x14ac:dyDescent="0.25">
      <c r="A2404" s="169">
        <f t="shared" ref="A2404:E2404" si="741">A1734</f>
        <v>0</v>
      </c>
      <c r="B2404" s="169" t="str">
        <f t="shared" si="741"/>
        <v>Replacement of 400V, 220V, 50V, 26V batteries and its battery chargers at 210MW, CSTPS.</v>
      </c>
      <c r="C2404" s="29">
        <f t="shared" si="741"/>
        <v>0</v>
      </c>
      <c r="D2404" s="69" t="str">
        <f t="shared" si="741"/>
        <v>-</v>
      </c>
      <c r="E2404" s="28">
        <f t="shared" si="741"/>
        <v>14</v>
      </c>
      <c r="F2404" s="95">
        <f t="shared" ref="F2404:F2467" si="742">F1734+I1734</f>
        <v>0</v>
      </c>
      <c r="G2404" s="95">
        <f t="shared" ref="G2404:G2467" si="743">G1734+M1734</f>
        <v>0</v>
      </c>
      <c r="H2404" s="95">
        <f t="shared" si="689"/>
        <v>0</v>
      </c>
      <c r="I2404" s="94">
        <f>'F4.2'!X391</f>
        <v>14</v>
      </c>
      <c r="J2404" s="94">
        <f>'F4.2'!AR391</f>
        <v>14</v>
      </c>
      <c r="K2404" s="95"/>
      <c r="L2404" s="95"/>
      <c r="M2404" s="128">
        <f t="shared" si="690"/>
        <v>14</v>
      </c>
      <c r="N2404" s="95">
        <f t="shared" si="691"/>
        <v>0</v>
      </c>
    </row>
    <row r="2405" spans="1:14" ht="15.75" hidden="1" outlineLevel="1" x14ac:dyDescent="0.25">
      <c r="A2405" s="169">
        <f t="shared" ref="A2405:E2405" si="744">A1735</f>
        <v>0</v>
      </c>
      <c r="B2405" s="169" t="str">
        <f t="shared" si="744"/>
        <v>Retrofitting of Breakers</v>
      </c>
      <c r="C2405" s="29">
        <f t="shared" si="744"/>
        <v>0</v>
      </c>
      <c r="D2405" s="69" t="str">
        <f t="shared" si="744"/>
        <v>-</v>
      </c>
      <c r="E2405" s="28">
        <f t="shared" si="744"/>
        <v>6.8000000000000007</v>
      </c>
      <c r="F2405" s="95">
        <f t="shared" si="742"/>
        <v>0</v>
      </c>
      <c r="G2405" s="95">
        <f t="shared" si="743"/>
        <v>0</v>
      </c>
      <c r="H2405" s="95">
        <f t="shared" si="689"/>
        <v>0</v>
      </c>
      <c r="I2405" s="94">
        <f>'F4.2'!X392</f>
        <v>1.1000000000000001</v>
      </c>
      <c r="J2405" s="94">
        <f>'F4.2'!AR392</f>
        <v>1.1000000000000001</v>
      </c>
      <c r="K2405" s="95"/>
      <c r="L2405" s="95"/>
      <c r="M2405" s="128">
        <f t="shared" si="690"/>
        <v>1.1000000000000001</v>
      </c>
      <c r="N2405" s="95">
        <f t="shared" si="691"/>
        <v>0</v>
      </c>
    </row>
    <row r="2406" spans="1:14" ht="47.25" hidden="1" outlineLevel="1" x14ac:dyDescent="0.25">
      <c r="A2406" s="169">
        <f t="shared" ref="A2406:E2406" si="745">A1736</f>
        <v>0</v>
      </c>
      <c r="B2406" s="169" t="str">
        <f t="shared" si="745"/>
        <v>supply, installation and commissioning of VFDs at compressor and of soft starters  for clear water pump  at 210MW, CSTPS.</v>
      </c>
      <c r="C2406" s="29">
        <f t="shared" si="745"/>
        <v>0</v>
      </c>
      <c r="D2406" s="69" t="str">
        <f t="shared" si="745"/>
        <v>-</v>
      </c>
      <c r="E2406" s="28">
        <f t="shared" si="745"/>
        <v>1.8</v>
      </c>
      <c r="F2406" s="95">
        <f t="shared" si="742"/>
        <v>0</v>
      </c>
      <c r="G2406" s="95">
        <f t="shared" si="743"/>
        <v>0</v>
      </c>
      <c r="H2406" s="95">
        <f t="shared" si="689"/>
        <v>0</v>
      </c>
      <c r="I2406" s="94">
        <f>'F4.2'!X393</f>
        <v>0</v>
      </c>
      <c r="J2406" s="94">
        <f>'F4.2'!AR393</f>
        <v>0</v>
      </c>
      <c r="K2406" s="95"/>
      <c r="L2406" s="95"/>
      <c r="M2406" s="128">
        <f t="shared" si="690"/>
        <v>0</v>
      </c>
      <c r="N2406" s="95">
        <f t="shared" si="691"/>
        <v>0</v>
      </c>
    </row>
    <row r="2407" spans="1:14" ht="31.5" hidden="1" outlineLevel="1" x14ac:dyDescent="0.25">
      <c r="A2407" s="169">
        <f t="shared" ref="A2407:E2407" si="746">A1737</f>
        <v>0</v>
      </c>
      <c r="B2407" s="169" t="str">
        <f t="shared" si="746"/>
        <v>Construction of Watch Tower along periphery compound wall as per IB recommendation at CSTPS, Chandrapur</v>
      </c>
      <c r="C2407" s="184">
        <f t="shared" si="746"/>
        <v>0</v>
      </c>
      <c r="D2407" s="69" t="str">
        <f t="shared" si="746"/>
        <v>-</v>
      </c>
      <c r="E2407" s="28">
        <f t="shared" si="746"/>
        <v>6.4</v>
      </c>
      <c r="F2407" s="95">
        <f t="shared" si="742"/>
        <v>0</v>
      </c>
      <c r="G2407" s="95">
        <f t="shared" si="743"/>
        <v>0</v>
      </c>
      <c r="H2407" s="95">
        <f t="shared" si="689"/>
        <v>0</v>
      </c>
      <c r="I2407" s="94">
        <f>'F4.2'!X394</f>
        <v>1.4</v>
      </c>
      <c r="J2407" s="94">
        <f>'F4.2'!AR394</f>
        <v>1.4</v>
      </c>
      <c r="K2407" s="95"/>
      <c r="L2407" s="95"/>
      <c r="M2407" s="128">
        <f t="shared" si="690"/>
        <v>1.4</v>
      </c>
      <c r="N2407" s="95">
        <f t="shared" si="691"/>
        <v>0</v>
      </c>
    </row>
    <row r="2408" spans="1:14" ht="15.75" hidden="1" outlineLevel="1" x14ac:dyDescent="0.25">
      <c r="A2408" s="227">
        <f t="shared" ref="A2408:E2408" si="747">A1738</f>
        <v>0</v>
      </c>
      <c r="B2408" s="227" t="str">
        <f t="shared" si="747"/>
        <v>TIC</v>
      </c>
      <c r="C2408" s="29">
        <f t="shared" si="747"/>
        <v>0</v>
      </c>
      <c r="D2408" s="69" t="str">
        <f t="shared" si="747"/>
        <v>-</v>
      </c>
      <c r="E2408" s="28">
        <f t="shared" si="747"/>
        <v>0</v>
      </c>
      <c r="F2408" s="95">
        <f t="shared" si="742"/>
        <v>0</v>
      </c>
      <c r="G2408" s="95">
        <f t="shared" si="743"/>
        <v>0</v>
      </c>
      <c r="H2408" s="95">
        <f t="shared" si="689"/>
        <v>0</v>
      </c>
      <c r="I2408" s="94">
        <f>'F4.2'!X395</f>
        <v>0</v>
      </c>
      <c r="J2408" s="94">
        <f>'F4.2'!AR395</f>
        <v>0</v>
      </c>
      <c r="K2408" s="95"/>
      <c r="L2408" s="95"/>
      <c r="M2408" s="128">
        <f t="shared" si="690"/>
        <v>0</v>
      </c>
      <c r="N2408" s="95">
        <f t="shared" si="691"/>
        <v>0</v>
      </c>
    </row>
    <row r="2409" spans="1:14" ht="63" hidden="1" outlineLevel="1" x14ac:dyDescent="0.25">
      <c r="A2409" s="25">
        <f t="shared" ref="A2409:E2409" si="748">A1739</f>
        <v>1</v>
      </c>
      <c r="B2409" s="26" t="str">
        <f t="shared" si="748"/>
        <v xml:space="preserve">Up-gradation of complete Instrumentation System including  FSSS System , Soot Blower System, Station C &amp;I System ,Turbine protection system, Turbovisory, HP/LP and PRDS at CSTPS Unit # 3&amp;4 (210 MW) </v>
      </c>
      <c r="C2409" s="29">
        <f t="shared" si="748"/>
        <v>0</v>
      </c>
      <c r="D2409" s="69" t="str">
        <f t="shared" si="748"/>
        <v>-</v>
      </c>
      <c r="E2409" s="28">
        <f t="shared" si="748"/>
        <v>48.607999999999997</v>
      </c>
      <c r="F2409" s="95">
        <f t="shared" si="742"/>
        <v>0</v>
      </c>
      <c r="G2409" s="95">
        <f t="shared" si="743"/>
        <v>0</v>
      </c>
      <c r="H2409" s="95">
        <f t="shared" si="689"/>
        <v>0</v>
      </c>
      <c r="I2409" s="94">
        <f>'F4.2'!X396</f>
        <v>0</v>
      </c>
      <c r="J2409" s="94">
        <f>'F4.2'!AR396</f>
        <v>0</v>
      </c>
      <c r="K2409" s="95"/>
      <c r="L2409" s="95"/>
      <c r="M2409" s="128">
        <f t="shared" si="690"/>
        <v>0</v>
      </c>
      <c r="N2409" s="95">
        <f t="shared" si="691"/>
        <v>0</v>
      </c>
    </row>
    <row r="2410" spans="1:14" ht="63" hidden="1" outlineLevel="1" x14ac:dyDescent="0.25">
      <c r="A2410" s="169">
        <f t="shared" ref="A2410:E2410" si="749">A1740</f>
        <v>0</v>
      </c>
      <c r="B2410" s="169" t="str">
        <f t="shared" si="749"/>
        <v>Up-gradation of complete Instrumentation System including  FSSS System , Soot Blower System, Station C &amp;I System ,Turbine protection system, Turbovisory, HP/LP and PRDS at CSTPS Unit # 3&amp;4 (210 MW)</v>
      </c>
      <c r="C2410" s="29">
        <f t="shared" si="749"/>
        <v>0</v>
      </c>
      <c r="D2410" s="69" t="str">
        <f t="shared" si="749"/>
        <v>-</v>
      </c>
      <c r="E2410" s="28">
        <f t="shared" si="749"/>
        <v>48.607999999999997</v>
      </c>
      <c r="F2410" s="95">
        <f t="shared" si="742"/>
        <v>0</v>
      </c>
      <c r="G2410" s="95">
        <f t="shared" si="743"/>
        <v>0</v>
      </c>
      <c r="H2410" s="95">
        <f t="shared" si="689"/>
        <v>0</v>
      </c>
      <c r="I2410" s="94">
        <f>'F4.2'!X397</f>
        <v>0</v>
      </c>
      <c r="J2410" s="94">
        <f>'F4.2'!AR397</f>
        <v>0</v>
      </c>
      <c r="K2410" s="95"/>
      <c r="L2410" s="95"/>
      <c r="M2410" s="128">
        <f t="shared" si="690"/>
        <v>0</v>
      </c>
      <c r="N2410" s="95">
        <f t="shared" si="691"/>
        <v>0</v>
      </c>
    </row>
    <row r="2411" spans="1:14" ht="78.75" hidden="1" outlineLevel="1" x14ac:dyDescent="0.25">
      <c r="A2411" s="25">
        <f t="shared" ref="A2411:E2411" si="750">A1741</f>
        <v>2</v>
      </c>
      <c r="B2411" s="26" t="str">
        <f t="shared" si="750"/>
        <v>Retrofitting/Upgradation of critical control loops by multiloop programmable controllers at Unit #3 &amp; 4, Upgradation of old ACS, PLC, SCADA WTP, FBTS, WTP measuring and instrumentation &amp; other WTP improvement schemes</v>
      </c>
      <c r="C2411" s="29">
        <f t="shared" si="750"/>
        <v>0</v>
      </c>
      <c r="D2411" s="69" t="str">
        <f t="shared" si="750"/>
        <v>-</v>
      </c>
      <c r="E2411" s="28">
        <f t="shared" si="750"/>
        <v>25.39</v>
      </c>
      <c r="F2411" s="95">
        <f t="shared" si="742"/>
        <v>0</v>
      </c>
      <c r="G2411" s="95">
        <f t="shared" si="743"/>
        <v>0</v>
      </c>
      <c r="H2411" s="95">
        <f t="shared" si="689"/>
        <v>0</v>
      </c>
      <c r="I2411" s="94">
        <f>'F4.2'!X398</f>
        <v>0</v>
      </c>
      <c r="J2411" s="94">
        <f>'F4.2'!AR398</f>
        <v>0</v>
      </c>
      <c r="K2411" s="95"/>
      <c r="L2411" s="95"/>
      <c r="M2411" s="128">
        <f t="shared" si="690"/>
        <v>0</v>
      </c>
      <c r="N2411" s="95">
        <f t="shared" si="691"/>
        <v>0</v>
      </c>
    </row>
    <row r="2412" spans="1:14" ht="31.5" hidden="1" outlineLevel="1" x14ac:dyDescent="0.25">
      <c r="A2412" s="169">
        <f t="shared" ref="A2412:E2412" si="751">A1742</f>
        <v>0</v>
      </c>
      <c r="B2412" s="169" t="str">
        <f t="shared" si="751"/>
        <v>Retrofitting/Upgradation of critical control loops by multiloop programmable controllers at Unit #3 &amp; 4 CSTPS,Chandrapur.</v>
      </c>
      <c r="C2412" s="29">
        <f t="shared" si="751"/>
        <v>0</v>
      </c>
      <c r="D2412" s="69" t="str">
        <f t="shared" si="751"/>
        <v>-</v>
      </c>
      <c r="E2412" s="28">
        <f t="shared" si="751"/>
        <v>6</v>
      </c>
      <c r="F2412" s="95">
        <f t="shared" si="742"/>
        <v>0</v>
      </c>
      <c r="G2412" s="95">
        <f t="shared" si="743"/>
        <v>0</v>
      </c>
      <c r="H2412" s="95">
        <f t="shared" si="689"/>
        <v>0</v>
      </c>
      <c r="I2412" s="94">
        <f>'F4.2'!X399</f>
        <v>0</v>
      </c>
      <c r="J2412" s="94">
        <f>'F4.2'!AR399</f>
        <v>0</v>
      </c>
      <c r="K2412" s="95"/>
      <c r="L2412" s="95"/>
      <c r="M2412" s="128">
        <f t="shared" si="690"/>
        <v>0</v>
      </c>
      <c r="N2412" s="95">
        <f t="shared" si="691"/>
        <v>0</v>
      </c>
    </row>
    <row r="2413" spans="1:14" ht="31.5" hidden="1" outlineLevel="1" x14ac:dyDescent="0.25">
      <c r="A2413" s="169">
        <f t="shared" ref="A2413:E2413" si="752">A1743</f>
        <v>0</v>
      </c>
      <c r="B2413" s="169" t="str">
        <f t="shared" si="752"/>
        <v>Upgradation of Old control system with PLC and SCADA at WTP  Stg-I of U# 3,4, 8 and 9, CSTPS, Chandrapur.</v>
      </c>
      <c r="C2413" s="29">
        <f t="shared" si="752"/>
        <v>0</v>
      </c>
      <c r="D2413" s="69" t="str">
        <f t="shared" si="752"/>
        <v>-</v>
      </c>
      <c r="E2413" s="28">
        <f t="shared" si="752"/>
        <v>3.89</v>
      </c>
      <c r="F2413" s="95">
        <f t="shared" si="742"/>
        <v>0</v>
      </c>
      <c r="G2413" s="95">
        <f t="shared" si="743"/>
        <v>0</v>
      </c>
      <c r="H2413" s="95">
        <f t="shared" si="689"/>
        <v>0</v>
      </c>
      <c r="I2413" s="94">
        <f>'F4.2'!X400</f>
        <v>0</v>
      </c>
      <c r="J2413" s="94">
        <f>'F4.2'!AR400</f>
        <v>0</v>
      </c>
      <c r="K2413" s="95"/>
      <c r="L2413" s="95"/>
      <c r="M2413" s="128">
        <f t="shared" si="690"/>
        <v>0</v>
      </c>
      <c r="N2413" s="95">
        <f t="shared" si="691"/>
        <v>0</v>
      </c>
    </row>
    <row r="2414" spans="1:14" ht="47.25" hidden="1" outlineLevel="1" x14ac:dyDescent="0.25">
      <c r="A2414" s="169">
        <f t="shared" ref="A2414:E2414" si="753">A1744</f>
        <v>0</v>
      </c>
      <c r="B2414" s="169" t="str">
        <f t="shared" si="753"/>
        <v xml:space="preserve">Supply &amp; commissioning of advanced Microprocessor based Fast Bus Transfer Scheme for Stage-II Unit 3&amp;4, CSTPS, Chandrapur. </v>
      </c>
      <c r="C2414" s="29">
        <f t="shared" si="753"/>
        <v>0</v>
      </c>
      <c r="D2414" s="69" t="str">
        <f t="shared" si="753"/>
        <v>-</v>
      </c>
      <c r="E2414" s="28">
        <f t="shared" si="753"/>
        <v>3</v>
      </c>
      <c r="F2414" s="95">
        <f t="shared" si="742"/>
        <v>0</v>
      </c>
      <c r="G2414" s="95">
        <f t="shared" si="743"/>
        <v>0</v>
      </c>
      <c r="H2414" s="95">
        <f t="shared" si="689"/>
        <v>0</v>
      </c>
      <c r="I2414" s="94">
        <f>'F4.2'!X401</f>
        <v>0</v>
      </c>
      <c r="J2414" s="94">
        <f>'F4.2'!AR401</f>
        <v>0</v>
      </c>
      <c r="K2414" s="95"/>
      <c r="L2414" s="95"/>
      <c r="M2414" s="128">
        <f t="shared" si="690"/>
        <v>0</v>
      </c>
      <c r="N2414" s="95">
        <f t="shared" si="691"/>
        <v>0</v>
      </c>
    </row>
    <row r="2415" spans="1:14" ht="31.5" hidden="1" outlineLevel="1" x14ac:dyDescent="0.25">
      <c r="A2415" s="169">
        <f t="shared" ref="A2415:E2415" si="754">A1745</f>
        <v>0</v>
      </c>
      <c r="B2415" s="169" t="str">
        <f t="shared" si="754"/>
        <v>Upgradation of Measuring &amp; Instrumentation of  WTP  Stg-I of U# 3,4, 8 and 9, CSTPS, Chandrapur.</v>
      </c>
      <c r="C2415" s="29">
        <f t="shared" si="754"/>
        <v>0</v>
      </c>
      <c r="D2415" s="69" t="str">
        <f t="shared" si="754"/>
        <v>-</v>
      </c>
      <c r="E2415" s="28">
        <f t="shared" si="754"/>
        <v>3.5</v>
      </c>
      <c r="F2415" s="95">
        <f t="shared" si="742"/>
        <v>0</v>
      </c>
      <c r="G2415" s="95">
        <f t="shared" si="743"/>
        <v>0</v>
      </c>
      <c r="H2415" s="95">
        <f t="shared" si="689"/>
        <v>0</v>
      </c>
      <c r="I2415" s="94">
        <f>'F4.2'!X402</f>
        <v>0</v>
      </c>
      <c r="J2415" s="94">
        <f>'F4.2'!AR402</f>
        <v>0</v>
      </c>
      <c r="K2415" s="95"/>
      <c r="L2415" s="95"/>
      <c r="M2415" s="128">
        <f t="shared" si="690"/>
        <v>0</v>
      </c>
      <c r="N2415" s="95">
        <f t="shared" si="691"/>
        <v>0</v>
      </c>
    </row>
    <row r="2416" spans="1:14" ht="31.5" hidden="1" outlineLevel="1" x14ac:dyDescent="0.25">
      <c r="A2416" s="169">
        <f t="shared" ref="A2416:E2416" si="755">A1746</f>
        <v>0</v>
      </c>
      <c r="B2416" s="169" t="str">
        <f t="shared" si="755"/>
        <v>Upgradation of Ash Level Monitoring System at ESP/Eco / AHP Ash Hoppers at U# 3,4 CSTPS, Chandrapur.</v>
      </c>
      <c r="C2416" s="29">
        <f t="shared" si="755"/>
        <v>0</v>
      </c>
      <c r="D2416" s="69" t="str">
        <f t="shared" si="755"/>
        <v>-</v>
      </c>
      <c r="E2416" s="28">
        <f t="shared" si="755"/>
        <v>3</v>
      </c>
      <c r="F2416" s="95">
        <f t="shared" si="742"/>
        <v>0</v>
      </c>
      <c r="G2416" s="95">
        <f t="shared" si="743"/>
        <v>0</v>
      </c>
      <c r="H2416" s="95">
        <f t="shared" si="689"/>
        <v>0</v>
      </c>
      <c r="I2416" s="94">
        <f>'F4.2'!X403</f>
        <v>0</v>
      </c>
      <c r="J2416" s="94">
        <f>'F4.2'!AR403</f>
        <v>0</v>
      </c>
      <c r="K2416" s="95"/>
      <c r="L2416" s="95"/>
      <c r="M2416" s="128">
        <f t="shared" si="690"/>
        <v>0</v>
      </c>
      <c r="N2416" s="95">
        <f t="shared" si="691"/>
        <v>0</v>
      </c>
    </row>
    <row r="2417" spans="1:14" ht="31.5" hidden="1" outlineLevel="1" x14ac:dyDescent="0.25">
      <c r="A2417" s="169">
        <f t="shared" ref="A2417:E2417" si="756">A1747</f>
        <v>0</v>
      </c>
      <c r="B2417" s="169" t="str">
        <f t="shared" si="756"/>
        <v>Upgradation of Obsolete Electromechanical Protection Relays to advanced Numeric Relays Installed at WTP - I</v>
      </c>
      <c r="C2417" s="29">
        <f t="shared" si="756"/>
        <v>0</v>
      </c>
      <c r="D2417" s="69" t="str">
        <f t="shared" si="756"/>
        <v>-</v>
      </c>
      <c r="E2417" s="28">
        <f t="shared" si="756"/>
        <v>3</v>
      </c>
      <c r="F2417" s="95">
        <f t="shared" si="742"/>
        <v>0</v>
      </c>
      <c r="G2417" s="95">
        <f t="shared" si="743"/>
        <v>0</v>
      </c>
      <c r="H2417" s="95">
        <f t="shared" si="689"/>
        <v>0</v>
      </c>
      <c r="I2417" s="94">
        <f>'F4.2'!X404</f>
        <v>0</v>
      </c>
      <c r="J2417" s="94">
        <f>'F4.2'!AR404</f>
        <v>0</v>
      </c>
      <c r="K2417" s="95"/>
      <c r="L2417" s="95"/>
      <c r="M2417" s="128">
        <f t="shared" si="690"/>
        <v>0</v>
      </c>
      <c r="N2417" s="95">
        <f t="shared" si="691"/>
        <v>0</v>
      </c>
    </row>
    <row r="2418" spans="1:14" ht="31.5" hidden="1" outlineLevel="1" x14ac:dyDescent="0.25">
      <c r="A2418" s="169">
        <f t="shared" ref="A2418:E2418" si="757">A1748</f>
        <v>0</v>
      </c>
      <c r="B2418" s="169" t="str">
        <f t="shared" si="757"/>
        <v>Upgardation of BPF Scoop with electrical actuators at U#3 &amp; 4 CSTPS, Chandrapur.</v>
      </c>
      <c r="C2418" s="29">
        <f t="shared" si="757"/>
        <v>0</v>
      </c>
      <c r="D2418" s="69" t="str">
        <f t="shared" si="757"/>
        <v>-</v>
      </c>
      <c r="E2418" s="28">
        <f t="shared" si="757"/>
        <v>3</v>
      </c>
      <c r="F2418" s="95">
        <f t="shared" si="742"/>
        <v>0</v>
      </c>
      <c r="G2418" s="95">
        <f t="shared" si="743"/>
        <v>0</v>
      </c>
      <c r="H2418" s="95">
        <f t="shared" ref="H2418:H2481" si="758">F2418-G2418</f>
        <v>0</v>
      </c>
      <c r="I2418" s="94">
        <f>'F4.2'!X405</f>
        <v>0</v>
      </c>
      <c r="J2418" s="94">
        <f>'F4.2'!AR405</f>
        <v>0</v>
      </c>
      <c r="K2418" s="95"/>
      <c r="L2418" s="95"/>
      <c r="M2418" s="128">
        <f t="shared" ref="M2418:M2481" si="759">SUM(J2418:L2418)</f>
        <v>0</v>
      </c>
      <c r="N2418" s="95">
        <f t="shared" ref="N2418:N2481" si="760">H2418+I2418-M2418</f>
        <v>0</v>
      </c>
    </row>
    <row r="2419" spans="1:14" ht="47.25" hidden="1" outlineLevel="1" x14ac:dyDescent="0.25">
      <c r="A2419" s="25">
        <f t="shared" ref="A2419:E2419" si="761">A1749</f>
        <v>3</v>
      </c>
      <c r="B2419" s="26" t="str">
        <f t="shared" si="761"/>
        <v xml:space="preserve">Upgradation of Measuring Instruments, Final Control Elements and Control System for Unit #3/4, WTP, AHP CSTPS Chandrapur </v>
      </c>
      <c r="C2419" s="29">
        <f t="shared" si="761"/>
        <v>0</v>
      </c>
      <c r="D2419" s="69" t="str">
        <f t="shared" si="761"/>
        <v>-</v>
      </c>
      <c r="E2419" s="28">
        <f t="shared" si="761"/>
        <v>30</v>
      </c>
      <c r="F2419" s="95">
        <f t="shared" si="742"/>
        <v>0</v>
      </c>
      <c r="G2419" s="95">
        <f t="shared" si="743"/>
        <v>0</v>
      </c>
      <c r="H2419" s="95">
        <f t="shared" si="758"/>
        <v>0</v>
      </c>
      <c r="I2419" s="94">
        <f>'F4.2'!X406</f>
        <v>0</v>
      </c>
      <c r="J2419" s="94">
        <f>'F4.2'!AR406</f>
        <v>0</v>
      </c>
      <c r="K2419" s="95"/>
      <c r="L2419" s="95"/>
      <c r="M2419" s="128">
        <f t="shared" si="759"/>
        <v>0</v>
      </c>
      <c r="N2419" s="95">
        <f t="shared" si="760"/>
        <v>0</v>
      </c>
    </row>
    <row r="2420" spans="1:14" ht="47.25" hidden="1" outlineLevel="1" x14ac:dyDescent="0.25">
      <c r="A2420" s="169">
        <f t="shared" ref="A2420:E2420" si="762">A1750</f>
        <v>0</v>
      </c>
      <c r="B2420" s="169" t="str">
        <f t="shared" si="762"/>
        <v xml:space="preserve">Upgradation of Measuring Instruments, Final Control Elements and Control System for Unit #3/4, WTP, AHP CSTPS Chandrapur </v>
      </c>
      <c r="C2420" s="29">
        <f t="shared" si="762"/>
        <v>0</v>
      </c>
      <c r="D2420" s="69" t="str">
        <f t="shared" si="762"/>
        <v>-</v>
      </c>
      <c r="E2420" s="28">
        <f t="shared" si="762"/>
        <v>30</v>
      </c>
      <c r="F2420" s="95">
        <f t="shared" si="742"/>
        <v>0</v>
      </c>
      <c r="G2420" s="95">
        <f t="shared" si="743"/>
        <v>0</v>
      </c>
      <c r="H2420" s="95">
        <f t="shared" si="758"/>
        <v>0</v>
      </c>
      <c r="I2420" s="94">
        <f>'F4.2'!X407</f>
        <v>0</v>
      </c>
      <c r="J2420" s="94">
        <f>'F4.2'!AR407</f>
        <v>0</v>
      </c>
      <c r="K2420" s="95"/>
      <c r="L2420" s="95"/>
      <c r="M2420" s="128">
        <f t="shared" si="759"/>
        <v>0</v>
      </c>
      <c r="N2420" s="95">
        <f t="shared" si="760"/>
        <v>0</v>
      </c>
    </row>
    <row r="2421" spans="1:14" ht="31.5" hidden="1" outlineLevel="1" x14ac:dyDescent="0.25">
      <c r="A2421" s="25">
        <f t="shared" ref="A2421:E2421" si="763">A1751</f>
        <v>4</v>
      </c>
      <c r="B2421" s="26" t="str">
        <f t="shared" si="763"/>
        <v>Installation Errection and commissioning of Solar System for Electrical Suppy to CSTPS Colony.</v>
      </c>
      <c r="C2421" s="29">
        <f t="shared" si="763"/>
        <v>0</v>
      </c>
      <c r="D2421" s="69" t="str">
        <f t="shared" si="763"/>
        <v>-</v>
      </c>
      <c r="E2421" s="28">
        <f t="shared" si="763"/>
        <v>60</v>
      </c>
      <c r="F2421" s="95">
        <f t="shared" si="742"/>
        <v>0</v>
      </c>
      <c r="G2421" s="95">
        <f t="shared" si="743"/>
        <v>0</v>
      </c>
      <c r="H2421" s="95">
        <f t="shared" si="758"/>
        <v>0</v>
      </c>
      <c r="I2421" s="94">
        <f>'F4.2'!X408</f>
        <v>0</v>
      </c>
      <c r="J2421" s="94">
        <f>'F4.2'!AR408</f>
        <v>0</v>
      </c>
      <c r="K2421" s="95"/>
      <c r="L2421" s="95"/>
      <c r="M2421" s="128">
        <f t="shared" si="759"/>
        <v>0</v>
      </c>
      <c r="N2421" s="95">
        <f t="shared" si="760"/>
        <v>0</v>
      </c>
    </row>
    <row r="2422" spans="1:14" ht="31.5" hidden="1" outlineLevel="1" x14ac:dyDescent="0.25">
      <c r="A2422" s="169">
        <f t="shared" ref="A2422:E2422" si="764">A1752</f>
        <v>0</v>
      </c>
      <c r="B2422" s="169" t="str">
        <f t="shared" si="764"/>
        <v>Installation Errection and commissioning of Solar System for Electrical Suppy to CSTPS Colony.</v>
      </c>
      <c r="C2422" s="29">
        <f t="shared" si="764"/>
        <v>0</v>
      </c>
      <c r="D2422" s="69" t="str">
        <f t="shared" si="764"/>
        <v>-</v>
      </c>
      <c r="E2422" s="28">
        <f t="shared" si="764"/>
        <v>60</v>
      </c>
      <c r="F2422" s="95">
        <f t="shared" si="742"/>
        <v>0</v>
      </c>
      <c r="G2422" s="95">
        <f t="shared" si="743"/>
        <v>0</v>
      </c>
      <c r="H2422" s="95">
        <f t="shared" si="758"/>
        <v>0</v>
      </c>
      <c r="I2422" s="94">
        <f>'F4.2'!X409</f>
        <v>0</v>
      </c>
      <c r="J2422" s="94">
        <f>'F4.2'!AR409</f>
        <v>0</v>
      </c>
      <c r="K2422" s="95"/>
      <c r="L2422" s="95"/>
      <c r="M2422" s="128">
        <f t="shared" si="759"/>
        <v>0</v>
      </c>
      <c r="N2422" s="95">
        <f t="shared" si="760"/>
        <v>0</v>
      </c>
    </row>
    <row r="2423" spans="1:14" ht="15.75" hidden="1" outlineLevel="1" x14ac:dyDescent="0.25">
      <c r="A2423" s="25">
        <f t="shared" ref="A2423:E2423" si="765">A1753</f>
        <v>5</v>
      </c>
      <c r="B2423" s="26" t="str">
        <f t="shared" si="765"/>
        <v>Rejuvenation of WTP-I</v>
      </c>
      <c r="C2423" s="29">
        <f t="shared" si="765"/>
        <v>0</v>
      </c>
      <c r="D2423" s="69" t="str">
        <f t="shared" si="765"/>
        <v>-</v>
      </c>
      <c r="E2423" s="28">
        <f t="shared" si="765"/>
        <v>26.4</v>
      </c>
      <c r="F2423" s="95">
        <f t="shared" si="742"/>
        <v>0</v>
      </c>
      <c r="G2423" s="95">
        <f t="shared" si="743"/>
        <v>0</v>
      </c>
      <c r="H2423" s="95">
        <f t="shared" si="758"/>
        <v>0</v>
      </c>
      <c r="I2423" s="94">
        <f>'F4.2'!X410</f>
        <v>0</v>
      </c>
      <c r="J2423" s="94">
        <f>'F4.2'!AR410</f>
        <v>0</v>
      </c>
      <c r="K2423" s="95"/>
      <c r="L2423" s="95"/>
      <c r="M2423" s="128">
        <f t="shared" si="759"/>
        <v>0</v>
      </c>
      <c r="N2423" s="95">
        <f t="shared" si="760"/>
        <v>0</v>
      </c>
    </row>
    <row r="2424" spans="1:14" ht="31.5" hidden="1" outlineLevel="1" x14ac:dyDescent="0.25">
      <c r="A2424" s="169">
        <f t="shared" ref="A2424:E2424" si="766">A1754</f>
        <v>0</v>
      </c>
      <c r="B2424" s="169" t="str">
        <f t="shared" si="766"/>
        <v>Repairing rejuvenation with upgradation of rapid gravity sand filters under drain system.</v>
      </c>
      <c r="C2424" s="29">
        <f t="shared" si="766"/>
        <v>0</v>
      </c>
      <c r="D2424" s="69" t="str">
        <f t="shared" si="766"/>
        <v>-</v>
      </c>
      <c r="E2424" s="28">
        <f t="shared" si="766"/>
        <v>8.1999999999999993</v>
      </c>
      <c r="F2424" s="95">
        <f t="shared" si="742"/>
        <v>0</v>
      </c>
      <c r="G2424" s="95">
        <f t="shared" si="743"/>
        <v>0</v>
      </c>
      <c r="H2424" s="95">
        <f t="shared" si="758"/>
        <v>0</v>
      </c>
      <c r="I2424" s="94">
        <f>'F4.2'!X411</f>
        <v>0</v>
      </c>
      <c r="J2424" s="94">
        <f>'F4.2'!AR411</f>
        <v>0</v>
      </c>
      <c r="K2424" s="95"/>
      <c r="L2424" s="95"/>
      <c r="M2424" s="128">
        <f t="shared" si="759"/>
        <v>0</v>
      </c>
      <c r="N2424" s="95">
        <f t="shared" si="760"/>
        <v>0</v>
      </c>
    </row>
    <row r="2425" spans="1:14" ht="31.5" hidden="1" outlineLevel="1" x14ac:dyDescent="0.25">
      <c r="A2425" s="169">
        <f t="shared" ref="A2425:E2425" si="767">A1755</f>
        <v>0</v>
      </c>
      <c r="B2425" s="169" t="str">
        <f t="shared" si="767"/>
        <v>Repairing &amp; reconditioning of NDM clarifier of 27 Mtr dia &amp; DM clarifier of 15 mtr dia.</v>
      </c>
      <c r="C2425" s="29">
        <f t="shared" si="767"/>
        <v>0</v>
      </c>
      <c r="D2425" s="69" t="str">
        <f t="shared" si="767"/>
        <v>-</v>
      </c>
      <c r="E2425" s="28">
        <f t="shared" si="767"/>
        <v>2.4500000000000002</v>
      </c>
      <c r="F2425" s="95">
        <f t="shared" si="742"/>
        <v>0</v>
      </c>
      <c r="G2425" s="95">
        <f t="shared" si="743"/>
        <v>0</v>
      </c>
      <c r="H2425" s="95">
        <f t="shared" si="758"/>
        <v>0</v>
      </c>
      <c r="I2425" s="94">
        <f>'F4.2'!X412</f>
        <v>0</v>
      </c>
      <c r="J2425" s="94">
        <f>'F4.2'!AR412</f>
        <v>0</v>
      </c>
      <c r="K2425" s="95"/>
      <c r="L2425" s="95"/>
      <c r="M2425" s="128">
        <f t="shared" si="759"/>
        <v>0</v>
      </c>
      <c r="N2425" s="95">
        <f t="shared" si="760"/>
        <v>0</v>
      </c>
    </row>
    <row r="2426" spans="1:14" ht="31.5" hidden="1" outlineLevel="1" x14ac:dyDescent="0.25">
      <c r="A2426" s="169">
        <f t="shared" ref="A2426:E2426" si="768">A1756</f>
        <v>0</v>
      </c>
      <c r="B2426" s="169" t="str">
        <f t="shared" si="768"/>
        <v>Repairing &amp; reconditioning of ion exchanger vessels of DM plant stream (PF,ACF,SAC,WBA,SBA,MB &amp;Degassor)</v>
      </c>
      <c r="C2426" s="29">
        <f t="shared" si="768"/>
        <v>0</v>
      </c>
      <c r="D2426" s="69" t="str">
        <f t="shared" si="768"/>
        <v>-</v>
      </c>
      <c r="E2426" s="28">
        <f t="shared" si="768"/>
        <v>15.75</v>
      </c>
      <c r="F2426" s="95">
        <f t="shared" si="742"/>
        <v>0</v>
      </c>
      <c r="G2426" s="95">
        <f t="shared" si="743"/>
        <v>0</v>
      </c>
      <c r="H2426" s="95">
        <f t="shared" si="758"/>
        <v>0</v>
      </c>
      <c r="I2426" s="94">
        <f>'F4.2'!X413</f>
        <v>0</v>
      </c>
      <c r="J2426" s="94">
        <f>'F4.2'!AR413</f>
        <v>0</v>
      </c>
      <c r="K2426" s="95"/>
      <c r="L2426" s="95"/>
      <c r="M2426" s="128">
        <f t="shared" si="759"/>
        <v>0</v>
      </c>
      <c r="N2426" s="95">
        <f t="shared" si="760"/>
        <v>0</v>
      </c>
    </row>
    <row r="2427" spans="1:14" ht="15.75" hidden="1" outlineLevel="1" x14ac:dyDescent="0.25">
      <c r="A2427" s="227">
        <f t="shared" ref="A2427:E2427" si="769">A1757</f>
        <v>0</v>
      </c>
      <c r="B2427" s="227" t="str">
        <f t="shared" si="769"/>
        <v>CHP-A</v>
      </c>
      <c r="C2427" s="29">
        <f t="shared" si="769"/>
        <v>0</v>
      </c>
      <c r="D2427" s="69" t="str">
        <f t="shared" si="769"/>
        <v>-</v>
      </c>
      <c r="E2427" s="28">
        <f t="shared" si="769"/>
        <v>0</v>
      </c>
      <c r="F2427" s="95">
        <f t="shared" si="742"/>
        <v>0</v>
      </c>
      <c r="G2427" s="95">
        <f t="shared" si="743"/>
        <v>0</v>
      </c>
      <c r="H2427" s="95">
        <f t="shared" si="758"/>
        <v>0</v>
      </c>
      <c r="I2427" s="94">
        <f>'F4.2'!X414</f>
        <v>0</v>
      </c>
      <c r="J2427" s="94">
        <f>'F4.2'!AR414</f>
        <v>0</v>
      </c>
      <c r="K2427" s="95"/>
      <c r="L2427" s="95"/>
      <c r="M2427" s="128">
        <f t="shared" si="759"/>
        <v>0</v>
      </c>
      <c r="N2427" s="95">
        <f t="shared" si="760"/>
        <v>0</v>
      </c>
    </row>
    <row r="2428" spans="1:14" ht="47.25" hidden="1" outlineLevel="1" x14ac:dyDescent="0.25">
      <c r="A2428" s="25">
        <f t="shared" ref="A2428:E2428" si="770">A1758</f>
        <v>1</v>
      </c>
      <c r="B2428" s="26" t="str">
        <f t="shared" si="770"/>
        <v>Proc of Loco, Bulldozer, &amp; upgradation of Wagon Tippler, Stacker, Wing Tripper &amp; installation of  Dust Extraction system</v>
      </c>
      <c r="C2428" s="29">
        <f t="shared" si="770"/>
        <v>0</v>
      </c>
      <c r="D2428" s="69" t="str">
        <f t="shared" si="770"/>
        <v>-</v>
      </c>
      <c r="E2428" s="28">
        <f t="shared" si="770"/>
        <v>58</v>
      </c>
      <c r="F2428" s="95">
        <f t="shared" si="742"/>
        <v>0</v>
      </c>
      <c r="G2428" s="95">
        <f t="shared" si="743"/>
        <v>0</v>
      </c>
      <c r="H2428" s="95">
        <f t="shared" si="758"/>
        <v>0</v>
      </c>
      <c r="I2428" s="94">
        <f>'F4.2'!X415</f>
        <v>0</v>
      </c>
      <c r="J2428" s="94">
        <f>'F4.2'!AR415</f>
        <v>0</v>
      </c>
      <c r="K2428" s="95"/>
      <c r="L2428" s="95"/>
      <c r="M2428" s="128">
        <f t="shared" si="759"/>
        <v>0</v>
      </c>
      <c r="N2428" s="95">
        <f t="shared" si="760"/>
        <v>0</v>
      </c>
    </row>
    <row r="2429" spans="1:14" ht="31.5" hidden="1" outlineLevel="1" x14ac:dyDescent="0.25">
      <c r="A2429" s="169">
        <f t="shared" ref="A2429:E2429" si="771">A1759</f>
        <v>0</v>
      </c>
      <c r="B2429" s="169" t="str">
        <f t="shared" si="771"/>
        <v>Procurement of 2 numbers WDG-3A Locomotives and 4 numbers Bulldozers</v>
      </c>
      <c r="C2429" s="29">
        <f t="shared" si="771"/>
        <v>0</v>
      </c>
      <c r="D2429" s="69" t="str">
        <f t="shared" si="771"/>
        <v>-</v>
      </c>
      <c r="E2429" s="28">
        <f t="shared" si="771"/>
        <v>38</v>
      </c>
      <c r="F2429" s="95">
        <f t="shared" si="742"/>
        <v>0</v>
      </c>
      <c r="G2429" s="95">
        <f t="shared" si="743"/>
        <v>0</v>
      </c>
      <c r="H2429" s="95">
        <f t="shared" si="758"/>
        <v>0</v>
      </c>
      <c r="I2429" s="94">
        <f>'F4.2'!X416</f>
        <v>38</v>
      </c>
      <c r="J2429" s="94">
        <f>'F4.2'!AR416</f>
        <v>38</v>
      </c>
      <c r="K2429" s="95"/>
      <c r="L2429" s="95"/>
      <c r="M2429" s="128">
        <f t="shared" si="759"/>
        <v>38</v>
      </c>
      <c r="N2429" s="95">
        <f t="shared" si="760"/>
        <v>0</v>
      </c>
    </row>
    <row r="2430" spans="1:14" ht="31.5" hidden="1" outlineLevel="1" x14ac:dyDescent="0.25">
      <c r="A2430" s="169">
        <f t="shared" ref="A2430:E2430" si="772">A1760</f>
        <v>0</v>
      </c>
      <c r="B2430" s="169" t="str">
        <f t="shared" si="772"/>
        <v>Upgradation of Wagon Tipplers, Stacker Reclaimer Machine and Wing Tripper at CHP-A</v>
      </c>
      <c r="C2430" s="29">
        <f t="shared" si="772"/>
        <v>0</v>
      </c>
      <c r="D2430" s="69" t="str">
        <f t="shared" si="772"/>
        <v>-</v>
      </c>
      <c r="E2430" s="28">
        <f t="shared" si="772"/>
        <v>15</v>
      </c>
      <c r="F2430" s="95">
        <f t="shared" si="742"/>
        <v>0</v>
      </c>
      <c r="G2430" s="95">
        <f t="shared" si="743"/>
        <v>0</v>
      </c>
      <c r="H2430" s="95">
        <f t="shared" si="758"/>
        <v>0</v>
      </c>
      <c r="I2430" s="94">
        <f>'F4.2'!X417</f>
        <v>15</v>
      </c>
      <c r="J2430" s="94">
        <f>'F4.2'!AR417</f>
        <v>15</v>
      </c>
      <c r="K2430" s="95"/>
      <c r="L2430" s="95"/>
      <c r="M2430" s="128">
        <f t="shared" si="759"/>
        <v>15</v>
      </c>
      <c r="N2430" s="95">
        <f t="shared" si="760"/>
        <v>0</v>
      </c>
    </row>
    <row r="2431" spans="1:14" ht="31.5" hidden="1" outlineLevel="1" x14ac:dyDescent="0.25">
      <c r="A2431" s="169">
        <f t="shared" ref="A2431:E2431" si="773">A1761</f>
        <v>0</v>
      </c>
      <c r="B2431" s="169" t="str">
        <f t="shared" si="773"/>
        <v>Installation of Dust Extraction system at Bunker and SCR buildings</v>
      </c>
      <c r="C2431" s="29">
        <f t="shared" si="773"/>
        <v>0</v>
      </c>
      <c r="D2431" s="69" t="str">
        <f t="shared" si="773"/>
        <v>-</v>
      </c>
      <c r="E2431" s="28">
        <f t="shared" si="773"/>
        <v>5</v>
      </c>
      <c r="F2431" s="95">
        <f t="shared" si="742"/>
        <v>0</v>
      </c>
      <c r="G2431" s="95">
        <f t="shared" si="743"/>
        <v>0</v>
      </c>
      <c r="H2431" s="95">
        <f t="shared" si="758"/>
        <v>0</v>
      </c>
      <c r="I2431" s="94">
        <f>'F4.2'!X418</f>
        <v>5</v>
      </c>
      <c r="J2431" s="94">
        <f>'F4.2'!AR418</f>
        <v>5</v>
      </c>
      <c r="K2431" s="95"/>
      <c r="L2431" s="95"/>
      <c r="M2431" s="128">
        <f t="shared" si="759"/>
        <v>5</v>
      </c>
      <c r="N2431" s="95">
        <f t="shared" si="760"/>
        <v>0</v>
      </c>
    </row>
    <row r="2432" spans="1:14" ht="78.75" hidden="1" outlineLevel="1" x14ac:dyDescent="0.25">
      <c r="A2432" s="25">
        <f t="shared" ref="A2432:E2432" si="774">A1762</f>
        <v>2</v>
      </c>
      <c r="B2432" s="26" t="str">
        <f t="shared" si="774"/>
        <v>Upgradation of BC-9A &amp; BC-9C, Aerial Ropeway System 1 &amp; 2 &amp; BC-L1,L2 &amp; L3, Upgradation of Junction Tower-1 Hopper and Bunkering Trippers, Providing and Installation of Hopper Grills of Wagon Tippler-169 &amp; 170, Road Hopper, DT Ho[pper and DRCC Grills</v>
      </c>
      <c r="C2432" s="29">
        <f t="shared" si="774"/>
        <v>0</v>
      </c>
      <c r="D2432" s="69" t="str">
        <f t="shared" si="774"/>
        <v>-</v>
      </c>
      <c r="E2432" s="28">
        <f t="shared" si="774"/>
        <v>33</v>
      </c>
      <c r="F2432" s="95">
        <f t="shared" si="742"/>
        <v>0</v>
      </c>
      <c r="G2432" s="95">
        <f t="shared" si="743"/>
        <v>0</v>
      </c>
      <c r="H2432" s="95">
        <f t="shared" si="758"/>
        <v>0</v>
      </c>
      <c r="I2432" s="94">
        <f>'F4.2'!X419</f>
        <v>0</v>
      </c>
      <c r="J2432" s="94">
        <f>'F4.2'!AR419</f>
        <v>0</v>
      </c>
      <c r="K2432" s="95"/>
      <c r="L2432" s="95"/>
      <c r="M2432" s="128">
        <f t="shared" si="759"/>
        <v>0</v>
      </c>
      <c r="N2432" s="95">
        <f t="shared" si="760"/>
        <v>0</v>
      </c>
    </row>
    <row r="2433" spans="1:14" ht="31.5" hidden="1" outlineLevel="1" x14ac:dyDescent="0.25">
      <c r="A2433" s="169">
        <f t="shared" ref="A2433:E2433" si="775">A1763</f>
        <v>0</v>
      </c>
      <c r="B2433" s="169" t="str">
        <f t="shared" si="775"/>
        <v>Upgradation of BC-9A &amp; BC-9C for converting 1000 mm to 1200 mm along with Gantry structure replacement</v>
      </c>
      <c r="C2433" s="29">
        <f t="shared" si="775"/>
        <v>0</v>
      </c>
      <c r="D2433" s="69" t="str">
        <f t="shared" si="775"/>
        <v>-</v>
      </c>
      <c r="E2433" s="28">
        <f t="shared" si="775"/>
        <v>12</v>
      </c>
      <c r="F2433" s="95">
        <f t="shared" si="742"/>
        <v>0</v>
      </c>
      <c r="G2433" s="95">
        <f t="shared" si="743"/>
        <v>0</v>
      </c>
      <c r="H2433" s="95">
        <f t="shared" si="758"/>
        <v>0</v>
      </c>
      <c r="I2433" s="94">
        <f>'F4.2'!X420</f>
        <v>0</v>
      </c>
      <c r="J2433" s="94">
        <f>'F4.2'!AR420</f>
        <v>0</v>
      </c>
      <c r="K2433" s="95"/>
      <c r="L2433" s="95"/>
      <c r="M2433" s="128">
        <f t="shared" si="759"/>
        <v>0</v>
      </c>
      <c r="N2433" s="95">
        <f t="shared" si="760"/>
        <v>0</v>
      </c>
    </row>
    <row r="2434" spans="1:14" ht="31.5" hidden="1" outlineLevel="1" x14ac:dyDescent="0.25">
      <c r="A2434" s="169">
        <f t="shared" ref="A2434:E2434" si="776">A1764</f>
        <v>0</v>
      </c>
      <c r="B2434" s="169" t="str">
        <f t="shared" si="776"/>
        <v>Upgradation of Aerial Ropeway System 1 &amp; 2 &amp; BC-L1,L2 &amp; L3</v>
      </c>
      <c r="C2434" s="29">
        <f t="shared" si="776"/>
        <v>0</v>
      </c>
      <c r="D2434" s="69" t="str">
        <f t="shared" si="776"/>
        <v>-</v>
      </c>
      <c r="E2434" s="28">
        <f t="shared" si="776"/>
        <v>10</v>
      </c>
      <c r="F2434" s="95">
        <f t="shared" si="742"/>
        <v>0</v>
      </c>
      <c r="G2434" s="95">
        <f t="shared" si="743"/>
        <v>0</v>
      </c>
      <c r="H2434" s="95">
        <f t="shared" si="758"/>
        <v>0</v>
      </c>
      <c r="I2434" s="94">
        <f>'F4.2'!X421</f>
        <v>0</v>
      </c>
      <c r="J2434" s="94">
        <f>'F4.2'!AR421</f>
        <v>0</v>
      </c>
      <c r="K2434" s="95"/>
      <c r="L2434" s="95"/>
      <c r="M2434" s="128">
        <f t="shared" si="759"/>
        <v>0</v>
      </c>
      <c r="N2434" s="95">
        <f t="shared" si="760"/>
        <v>0</v>
      </c>
    </row>
    <row r="2435" spans="1:14" ht="31.5" hidden="1" outlineLevel="1" x14ac:dyDescent="0.25">
      <c r="A2435" s="169">
        <f t="shared" ref="A2435:E2435" si="777">A1765</f>
        <v>0</v>
      </c>
      <c r="B2435" s="169" t="str">
        <f t="shared" si="777"/>
        <v>Upgradation of Junction Tower-1 Hopper and Bunkering Trippers</v>
      </c>
      <c r="C2435" s="29">
        <f t="shared" si="777"/>
        <v>0</v>
      </c>
      <c r="D2435" s="69" t="str">
        <f t="shared" si="777"/>
        <v>-</v>
      </c>
      <c r="E2435" s="28">
        <f t="shared" si="777"/>
        <v>5.5</v>
      </c>
      <c r="F2435" s="95">
        <f t="shared" si="742"/>
        <v>0</v>
      </c>
      <c r="G2435" s="95">
        <f t="shared" si="743"/>
        <v>0</v>
      </c>
      <c r="H2435" s="95">
        <f t="shared" si="758"/>
        <v>0</v>
      </c>
      <c r="I2435" s="94">
        <f>'F4.2'!X422</f>
        <v>0</v>
      </c>
      <c r="J2435" s="94">
        <f>'F4.2'!AR422</f>
        <v>0</v>
      </c>
      <c r="K2435" s="95"/>
      <c r="L2435" s="95"/>
      <c r="M2435" s="128">
        <f t="shared" si="759"/>
        <v>0</v>
      </c>
      <c r="N2435" s="95">
        <f t="shared" si="760"/>
        <v>0</v>
      </c>
    </row>
    <row r="2436" spans="1:14" ht="31.5" hidden="1" outlineLevel="1" x14ac:dyDescent="0.25">
      <c r="A2436" s="169">
        <f t="shared" ref="A2436:E2436" si="778">A1766</f>
        <v>0</v>
      </c>
      <c r="B2436" s="169" t="str">
        <f t="shared" si="778"/>
        <v>Providing and Installation of Hopper Grills of Wagon Tippler-169 &amp; 170, Road Hopper, DT Ho[pper and DRCC Grills</v>
      </c>
      <c r="C2436" s="29">
        <f t="shared" si="778"/>
        <v>0</v>
      </c>
      <c r="D2436" s="69" t="str">
        <f t="shared" si="778"/>
        <v>-</v>
      </c>
      <c r="E2436" s="28">
        <f t="shared" si="778"/>
        <v>5.5</v>
      </c>
      <c r="F2436" s="95">
        <f t="shared" si="742"/>
        <v>0</v>
      </c>
      <c r="G2436" s="95">
        <f t="shared" si="743"/>
        <v>0</v>
      </c>
      <c r="H2436" s="95">
        <f t="shared" si="758"/>
        <v>0</v>
      </c>
      <c r="I2436" s="94">
        <f>'F4.2'!X423</f>
        <v>0</v>
      </c>
      <c r="J2436" s="94">
        <f>'F4.2'!AR423</f>
        <v>0</v>
      </c>
      <c r="K2436" s="95"/>
      <c r="L2436" s="95"/>
      <c r="M2436" s="128">
        <f t="shared" si="759"/>
        <v>0</v>
      </c>
      <c r="N2436" s="95">
        <f t="shared" si="760"/>
        <v>0</v>
      </c>
    </row>
    <row r="2437" spans="1:14" ht="31.5" hidden="1" outlineLevel="1" x14ac:dyDescent="0.25">
      <c r="A2437" s="25">
        <f t="shared" ref="A2437:E2437" si="779">A1767</f>
        <v>3</v>
      </c>
      <c r="B2437" s="26" t="str">
        <f t="shared" si="779"/>
        <v>DPR for Bulldozer, Locomotives, Tunnel conveyors, Augur machines</v>
      </c>
      <c r="C2437" s="29">
        <f t="shared" si="779"/>
        <v>0</v>
      </c>
      <c r="D2437" s="69" t="str">
        <f t="shared" si="779"/>
        <v>-</v>
      </c>
      <c r="E2437" s="28">
        <f t="shared" si="779"/>
        <v>32</v>
      </c>
      <c r="F2437" s="95">
        <f t="shared" si="742"/>
        <v>0</v>
      </c>
      <c r="G2437" s="95">
        <f t="shared" si="743"/>
        <v>0</v>
      </c>
      <c r="H2437" s="95">
        <f t="shared" si="758"/>
        <v>0</v>
      </c>
      <c r="I2437" s="94">
        <f>'F4.2'!X424</f>
        <v>0</v>
      </c>
      <c r="J2437" s="94">
        <f>'F4.2'!AR424</f>
        <v>0</v>
      </c>
      <c r="K2437" s="95"/>
      <c r="L2437" s="95"/>
      <c r="M2437" s="128">
        <f t="shared" si="759"/>
        <v>0</v>
      </c>
      <c r="N2437" s="95">
        <f t="shared" si="760"/>
        <v>0</v>
      </c>
    </row>
    <row r="2438" spans="1:14" ht="15.75" hidden="1" outlineLevel="1" x14ac:dyDescent="0.25">
      <c r="A2438" s="169">
        <f t="shared" ref="A2438:E2438" si="780">A1768</f>
        <v>0</v>
      </c>
      <c r="B2438" s="169" t="str">
        <f t="shared" si="780"/>
        <v>Procurement of 4 Numbers Bulldozers</v>
      </c>
      <c r="C2438" s="29">
        <f t="shared" si="780"/>
        <v>0</v>
      </c>
      <c r="D2438" s="69" t="str">
        <f t="shared" si="780"/>
        <v>-</v>
      </c>
      <c r="E2438" s="28">
        <f t="shared" si="780"/>
        <v>12</v>
      </c>
      <c r="F2438" s="95">
        <f t="shared" si="742"/>
        <v>0</v>
      </c>
      <c r="G2438" s="95">
        <f t="shared" si="743"/>
        <v>0</v>
      </c>
      <c r="H2438" s="95">
        <f t="shared" si="758"/>
        <v>0</v>
      </c>
      <c r="I2438" s="94">
        <f>'F4.2'!X425</f>
        <v>0</v>
      </c>
      <c r="J2438" s="94">
        <f>'F4.2'!AR425</f>
        <v>0</v>
      </c>
      <c r="K2438" s="95"/>
      <c r="L2438" s="95"/>
      <c r="M2438" s="128">
        <f t="shared" si="759"/>
        <v>0</v>
      </c>
      <c r="N2438" s="95">
        <f t="shared" si="760"/>
        <v>0</v>
      </c>
    </row>
    <row r="2439" spans="1:14" ht="15.75" hidden="1" outlineLevel="1" x14ac:dyDescent="0.25">
      <c r="A2439" s="169">
        <f t="shared" ref="A2439:E2439" si="781">A1769</f>
        <v>0</v>
      </c>
      <c r="B2439" s="169" t="str">
        <f t="shared" si="781"/>
        <v>Procurement of 2 Numbers 800 HP Locomotives</v>
      </c>
      <c r="C2439" s="29">
        <f t="shared" si="781"/>
        <v>0</v>
      </c>
      <c r="D2439" s="69" t="str">
        <f t="shared" si="781"/>
        <v>-</v>
      </c>
      <c r="E2439" s="28">
        <f t="shared" si="781"/>
        <v>9</v>
      </c>
      <c r="F2439" s="95">
        <f t="shared" si="742"/>
        <v>0</v>
      </c>
      <c r="G2439" s="95">
        <f t="shared" si="743"/>
        <v>0</v>
      </c>
      <c r="H2439" s="95">
        <f t="shared" si="758"/>
        <v>0</v>
      </c>
      <c r="I2439" s="94">
        <f>'F4.2'!X426</f>
        <v>0</v>
      </c>
      <c r="J2439" s="94">
        <f>'F4.2'!AR426</f>
        <v>0</v>
      </c>
      <c r="K2439" s="95"/>
      <c r="L2439" s="95"/>
      <c r="M2439" s="128">
        <f t="shared" si="759"/>
        <v>0</v>
      </c>
      <c r="N2439" s="95">
        <f t="shared" si="760"/>
        <v>0</v>
      </c>
    </row>
    <row r="2440" spans="1:14" ht="31.5" hidden="1" outlineLevel="1" x14ac:dyDescent="0.25">
      <c r="A2440" s="169">
        <f t="shared" ref="A2440:E2440" si="782">A1770</f>
        <v>0</v>
      </c>
      <c r="B2440" s="169" t="str">
        <f t="shared" si="782"/>
        <v>Upgradation of Tunnel conveyors BC-1AB, BC-4AB, BC-3, BC-5AB &amp; BC-21B</v>
      </c>
      <c r="C2440" s="29">
        <f t="shared" si="782"/>
        <v>0</v>
      </c>
      <c r="D2440" s="69" t="str">
        <f t="shared" si="782"/>
        <v>-</v>
      </c>
      <c r="E2440" s="28">
        <f t="shared" si="782"/>
        <v>5</v>
      </c>
      <c r="F2440" s="95">
        <f t="shared" si="742"/>
        <v>0</v>
      </c>
      <c r="G2440" s="95">
        <f t="shared" si="743"/>
        <v>0</v>
      </c>
      <c r="H2440" s="95">
        <f t="shared" si="758"/>
        <v>0</v>
      </c>
      <c r="I2440" s="94">
        <f>'F4.2'!X427</f>
        <v>0</v>
      </c>
      <c r="J2440" s="94">
        <f>'F4.2'!AR427</f>
        <v>0</v>
      </c>
      <c r="K2440" s="95"/>
      <c r="L2440" s="95"/>
      <c r="M2440" s="128">
        <f t="shared" si="759"/>
        <v>0</v>
      </c>
      <c r="N2440" s="95">
        <f t="shared" si="760"/>
        <v>0</v>
      </c>
    </row>
    <row r="2441" spans="1:14" ht="31.5" hidden="1" outlineLevel="1" x14ac:dyDescent="0.25">
      <c r="A2441" s="169">
        <f t="shared" ref="A2441:E2441" si="783">A1771</f>
        <v>0</v>
      </c>
      <c r="B2441" s="169" t="str">
        <f t="shared" si="783"/>
        <v>Procurement of 4 Numbers Mobile Coal sampling Equipments (Augur Machines)</v>
      </c>
      <c r="C2441" s="29">
        <f t="shared" si="783"/>
        <v>0</v>
      </c>
      <c r="D2441" s="69" t="str">
        <f t="shared" si="783"/>
        <v>-</v>
      </c>
      <c r="E2441" s="28">
        <f t="shared" si="783"/>
        <v>6</v>
      </c>
      <c r="F2441" s="95">
        <f t="shared" si="742"/>
        <v>0</v>
      </c>
      <c r="G2441" s="95">
        <f t="shared" si="743"/>
        <v>0</v>
      </c>
      <c r="H2441" s="95">
        <f t="shared" si="758"/>
        <v>0</v>
      </c>
      <c r="I2441" s="94">
        <f>'F4.2'!X428</f>
        <v>0</v>
      </c>
      <c r="J2441" s="94">
        <f>'F4.2'!AR428</f>
        <v>0</v>
      </c>
      <c r="K2441" s="95"/>
      <c r="L2441" s="95"/>
      <c r="M2441" s="128">
        <f t="shared" si="759"/>
        <v>0</v>
      </c>
      <c r="N2441" s="95">
        <f t="shared" si="760"/>
        <v>0</v>
      </c>
    </row>
    <row r="2442" spans="1:14" ht="15.75" hidden="1" outlineLevel="1" x14ac:dyDescent="0.25">
      <c r="A2442" s="227">
        <f t="shared" ref="A2442:E2442" si="784">A1772</f>
        <v>0</v>
      </c>
      <c r="B2442" s="227" t="str">
        <f t="shared" si="784"/>
        <v>Boiler Maintenance -II</v>
      </c>
      <c r="C2442" s="29">
        <f t="shared" si="784"/>
        <v>0</v>
      </c>
      <c r="D2442" s="69" t="str">
        <f t="shared" si="784"/>
        <v>-</v>
      </c>
      <c r="E2442" s="28">
        <f t="shared" si="784"/>
        <v>0</v>
      </c>
      <c r="F2442" s="95">
        <f t="shared" si="742"/>
        <v>0</v>
      </c>
      <c r="G2442" s="95">
        <f t="shared" si="743"/>
        <v>0</v>
      </c>
      <c r="H2442" s="95">
        <f t="shared" si="758"/>
        <v>0</v>
      </c>
      <c r="I2442" s="94">
        <f>'F4.2'!X429</f>
        <v>0</v>
      </c>
      <c r="J2442" s="94">
        <f>'F4.2'!AR429</f>
        <v>0</v>
      </c>
      <c r="K2442" s="95"/>
      <c r="L2442" s="95"/>
      <c r="M2442" s="128">
        <f t="shared" si="759"/>
        <v>0</v>
      </c>
      <c r="N2442" s="95">
        <f t="shared" si="760"/>
        <v>0</v>
      </c>
    </row>
    <row r="2443" spans="1:14" ht="31.5" hidden="1" outlineLevel="1" x14ac:dyDescent="0.25">
      <c r="A2443" s="25">
        <f t="shared" ref="A2443:E2443" si="785">A1773</f>
        <v>1</v>
      </c>
      <c r="B2443" s="26" t="str">
        <f t="shared" si="785"/>
        <v xml:space="preserve">Up  Gradation of existing volumetric belt type coal feeders to gravimetric rotary weigh coal feeder of U-5 &amp; 6 at CSTPS </v>
      </c>
      <c r="C2443" s="29">
        <f t="shared" si="785"/>
        <v>0</v>
      </c>
      <c r="D2443" s="69" t="str">
        <f t="shared" si="785"/>
        <v>-</v>
      </c>
      <c r="E2443" s="28">
        <f t="shared" si="785"/>
        <v>85.69</v>
      </c>
      <c r="F2443" s="95">
        <f t="shared" si="742"/>
        <v>0</v>
      </c>
      <c r="G2443" s="95">
        <f t="shared" si="743"/>
        <v>0</v>
      </c>
      <c r="H2443" s="95">
        <f t="shared" si="758"/>
        <v>0</v>
      </c>
      <c r="I2443" s="94">
        <f>'F4.2'!X430</f>
        <v>0</v>
      </c>
      <c r="J2443" s="94">
        <f>'F4.2'!AR430</f>
        <v>0</v>
      </c>
      <c r="K2443" s="95"/>
      <c r="L2443" s="95"/>
      <c r="M2443" s="128">
        <f t="shared" si="759"/>
        <v>0</v>
      </c>
      <c r="N2443" s="95">
        <f t="shared" si="760"/>
        <v>0</v>
      </c>
    </row>
    <row r="2444" spans="1:14" ht="31.5" hidden="1" outlineLevel="1" x14ac:dyDescent="0.25">
      <c r="A2444" s="169">
        <f t="shared" ref="A2444:E2444" si="786">A1774</f>
        <v>0</v>
      </c>
      <c r="B2444" s="169" t="str">
        <f t="shared" si="786"/>
        <v xml:space="preserve">Up  Gradation of existing volumetric belt type coal feeders to gravimetric rotary weigh coal feeder of U-5 &amp; 6 at CSTPS </v>
      </c>
      <c r="C2444" s="29">
        <f t="shared" si="786"/>
        <v>0</v>
      </c>
      <c r="D2444" s="69" t="str">
        <f t="shared" si="786"/>
        <v>-</v>
      </c>
      <c r="E2444" s="28">
        <f t="shared" si="786"/>
        <v>85.679999999999993</v>
      </c>
      <c r="F2444" s="95">
        <f t="shared" si="742"/>
        <v>0</v>
      </c>
      <c r="G2444" s="95">
        <f t="shared" si="743"/>
        <v>0</v>
      </c>
      <c r="H2444" s="95">
        <f t="shared" si="758"/>
        <v>0</v>
      </c>
      <c r="I2444" s="94">
        <f>'F4.2'!X431</f>
        <v>28.56</v>
      </c>
      <c r="J2444" s="94">
        <f>'F4.2'!AR431</f>
        <v>28.56</v>
      </c>
      <c r="K2444" s="95"/>
      <c r="L2444" s="95"/>
      <c r="M2444" s="128">
        <f t="shared" si="759"/>
        <v>28.56</v>
      </c>
      <c r="N2444" s="95">
        <f t="shared" si="760"/>
        <v>0</v>
      </c>
    </row>
    <row r="2445" spans="1:14" ht="63" hidden="1" outlineLevel="1" x14ac:dyDescent="0.25">
      <c r="A2445" s="25">
        <f t="shared" ref="A2445:E2445" si="787">A1775</f>
        <v>2</v>
      </c>
      <c r="B2445" s="26" t="str">
        <f t="shared" si="787"/>
        <v>DPR for the Work of Modification of existing coal bunker and commissioning of bunker chute assembly with vibrating motor to avoid bunker mouth coal choke up for Unit 5 &amp;6 at CSTPS, Chandrapur.</v>
      </c>
      <c r="C2445" s="29">
        <f t="shared" si="787"/>
        <v>0</v>
      </c>
      <c r="D2445" s="69" t="str">
        <f t="shared" si="787"/>
        <v>-</v>
      </c>
      <c r="E2445" s="28">
        <f t="shared" si="787"/>
        <v>32.28</v>
      </c>
      <c r="F2445" s="95">
        <f t="shared" si="742"/>
        <v>0</v>
      </c>
      <c r="G2445" s="95">
        <f t="shared" si="743"/>
        <v>0</v>
      </c>
      <c r="H2445" s="95">
        <f t="shared" si="758"/>
        <v>0</v>
      </c>
      <c r="I2445" s="94">
        <f>'F4.2'!X432</f>
        <v>0</v>
      </c>
      <c r="J2445" s="94">
        <f>'F4.2'!AR432</f>
        <v>0</v>
      </c>
      <c r="K2445" s="95"/>
      <c r="L2445" s="95"/>
      <c r="M2445" s="128">
        <f t="shared" si="759"/>
        <v>0</v>
      </c>
      <c r="N2445" s="95">
        <f t="shared" si="760"/>
        <v>0</v>
      </c>
    </row>
    <row r="2446" spans="1:14" ht="63" hidden="1" outlineLevel="1" x14ac:dyDescent="0.25">
      <c r="A2446" s="169">
        <f t="shared" ref="A2446:E2446" si="788">A1776</f>
        <v>0</v>
      </c>
      <c r="B2446" s="169" t="str">
        <f t="shared" si="788"/>
        <v>DPR for the Work of Modification of existing coal bunker and commissioning of bunker chute assembly with vibrating motor to avoid bunker mouth coal choke up for Unit 5 &amp;6 at CSTPS, Chandrapur.</v>
      </c>
      <c r="C2446" s="29">
        <f t="shared" si="788"/>
        <v>0</v>
      </c>
      <c r="D2446" s="69" t="str">
        <f t="shared" si="788"/>
        <v>-</v>
      </c>
      <c r="E2446" s="28">
        <f t="shared" si="788"/>
        <v>32.28</v>
      </c>
      <c r="F2446" s="95">
        <f t="shared" si="742"/>
        <v>0</v>
      </c>
      <c r="G2446" s="95">
        <f t="shared" si="743"/>
        <v>0</v>
      </c>
      <c r="H2446" s="95">
        <f t="shared" si="758"/>
        <v>0</v>
      </c>
      <c r="I2446" s="94">
        <f>'F4.2'!X433</f>
        <v>32.28</v>
      </c>
      <c r="J2446" s="94">
        <f>'F4.2'!AR433</f>
        <v>32.28</v>
      </c>
      <c r="K2446" s="95"/>
      <c r="L2446" s="95"/>
      <c r="M2446" s="128">
        <f t="shared" si="759"/>
        <v>32.28</v>
      </c>
      <c r="N2446" s="95">
        <f t="shared" si="760"/>
        <v>0</v>
      </c>
    </row>
    <row r="2447" spans="1:14" ht="31.5" hidden="1" outlineLevel="1" x14ac:dyDescent="0.25">
      <c r="A2447" s="25">
        <f t="shared" ref="A2447:E2447" si="789">A1777</f>
        <v>3</v>
      </c>
      <c r="B2447" s="26" t="str">
        <f t="shared" si="789"/>
        <v>DPR for  Supply &amp; Replacment of Boiler Thermal Insulation Unit 5 &amp;6, 7 at CSTPS, Chandrapur.</v>
      </c>
      <c r="C2447" s="29">
        <f t="shared" si="789"/>
        <v>0</v>
      </c>
      <c r="D2447" s="69" t="str">
        <f t="shared" si="789"/>
        <v>-</v>
      </c>
      <c r="E2447" s="28">
        <f t="shared" si="789"/>
        <v>30</v>
      </c>
      <c r="F2447" s="95">
        <f t="shared" si="742"/>
        <v>0</v>
      </c>
      <c r="G2447" s="95">
        <f t="shared" si="743"/>
        <v>0</v>
      </c>
      <c r="H2447" s="95">
        <f t="shared" si="758"/>
        <v>0</v>
      </c>
      <c r="I2447" s="94">
        <f>'F4.2'!X434</f>
        <v>0</v>
      </c>
      <c r="J2447" s="94">
        <f>'F4.2'!AR434</f>
        <v>0</v>
      </c>
      <c r="K2447" s="95"/>
      <c r="L2447" s="95"/>
      <c r="M2447" s="128">
        <f t="shared" si="759"/>
        <v>0</v>
      </c>
      <c r="N2447" s="95">
        <f t="shared" si="760"/>
        <v>0</v>
      </c>
    </row>
    <row r="2448" spans="1:14" ht="31.5" hidden="1" outlineLevel="1" x14ac:dyDescent="0.25">
      <c r="A2448" s="169">
        <f t="shared" ref="A2448:E2448" si="790">A1778</f>
        <v>0</v>
      </c>
      <c r="B2448" s="169" t="str">
        <f t="shared" si="790"/>
        <v>DPR for  Supply &amp; Replacment of Boiler Thermal Insulation Unit 5 &amp;6, 7 at CSTPS, Chandrapur.</v>
      </c>
      <c r="C2448" s="29">
        <f t="shared" si="790"/>
        <v>0</v>
      </c>
      <c r="D2448" s="69" t="str">
        <f t="shared" si="790"/>
        <v>-</v>
      </c>
      <c r="E2448" s="28">
        <f t="shared" si="790"/>
        <v>30</v>
      </c>
      <c r="F2448" s="95">
        <f t="shared" si="742"/>
        <v>0</v>
      </c>
      <c r="G2448" s="95">
        <f t="shared" si="743"/>
        <v>0</v>
      </c>
      <c r="H2448" s="95">
        <f t="shared" si="758"/>
        <v>0</v>
      </c>
      <c r="I2448" s="94">
        <f>'F4.2'!X435</f>
        <v>30</v>
      </c>
      <c r="J2448" s="94">
        <f>'F4.2'!AR435</f>
        <v>30</v>
      </c>
      <c r="K2448" s="95"/>
      <c r="L2448" s="95"/>
      <c r="M2448" s="128">
        <f t="shared" si="759"/>
        <v>30</v>
      </c>
      <c r="N2448" s="95">
        <f t="shared" si="760"/>
        <v>0</v>
      </c>
    </row>
    <row r="2449" spans="1:14" ht="78.75" hidden="1" outlineLevel="1" x14ac:dyDescent="0.25">
      <c r="A2449" s="25">
        <f t="shared" ref="A2449:E2449" si="791">A1779</f>
        <v>4</v>
      </c>
      <c r="B2449" s="26" t="str">
        <f t="shared" si="791"/>
        <v>Detailed Project Report for Manufacturing, supply and application of wear resistance liners for Coal Mill XRP-1043 and Procurement of Complete Gear box for Coal Mill XRP-1043, ID Fan impeller and sub assembly for Unit 5 &amp; 6 At CSTPS, Chandrapur.</v>
      </c>
      <c r="C2449" s="29">
        <f t="shared" si="791"/>
        <v>0</v>
      </c>
      <c r="D2449" s="69" t="str">
        <f t="shared" si="791"/>
        <v>-</v>
      </c>
      <c r="E2449" s="28">
        <f t="shared" si="791"/>
        <v>25</v>
      </c>
      <c r="F2449" s="95">
        <f t="shared" si="742"/>
        <v>0</v>
      </c>
      <c r="G2449" s="95">
        <f t="shared" si="743"/>
        <v>0</v>
      </c>
      <c r="H2449" s="95">
        <f t="shared" si="758"/>
        <v>0</v>
      </c>
      <c r="I2449" s="94">
        <f>'F4.2'!X436</f>
        <v>0</v>
      </c>
      <c r="J2449" s="94">
        <f>'F4.2'!AR436</f>
        <v>0</v>
      </c>
      <c r="K2449" s="95"/>
      <c r="L2449" s="95"/>
      <c r="M2449" s="128">
        <f t="shared" si="759"/>
        <v>0</v>
      </c>
      <c r="N2449" s="95">
        <f t="shared" si="760"/>
        <v>0</v>
      </c>
    </row>
    <row r="2450" spans="1:14" ht="78.75" hidden="1" outlineLevel="1" x14ac:dyDescent="0.25">
      <c r="A2450" s="169">
        <f t="shared" ref="A2450:E2450" si="792">A1780</f>
        <v>0</v>
      </c>
      <c r="B2450" s="169" t="str">
        <f t="shared" si="792"/>
        <v>Detailed Project Report for Manufacturing, supply and application of wear resistance liners for Coal Mill XRP-1043 and Procurement of Complete Gear box for Coal Mill XRP-1043, ID Fan impeller and sub assembly for Unit 5 &amp; 6 At CSTPS, Chandrapur.</v>
      </c>
      <c r="C2450" s="29">
        <f t="shared" si="792"/>
        <v>0</v>
      </c>
      <c r="D2450" s="69" t="str">
        <f t="shared" si="792"/>
        <v>-</v>
      </c>
      <c r="E2450" s="28">
        <f t="shared" si="792"/>
        <v>25</v>
      </c>
      <c r="F2450" s="95">
        <f t="shared" si="742"/>
        <v>0</v>
      </c>
      <c r="G2450" s="95">
        <f t="shared" si="743"/>
        <v>0</v>
      </c>
      <c r="H2450" s="95">
        <f t="shared" si="758"/>
        <v>0</v>
      </c>
      <c r="I2450" s="94">
        <f>'F4.2'!X437</f>
        <v>25</v>
      </c>
      <c r="J2450" s="94">
        <f>'F4.2'!AR437</f>
        <v>25</v>
      </c>
      <c r="K2450" s="95"/>
      <c r="L2450" s="95"/>
      <c r="M2450" s="128">
        <f t="shared" si="759"/>
        <v>25</v>
      </c>
      <c r="N2450" s="95">
        <f t="shared" si="760"/>
        <v>0</v>
      </c>
    </row>
    <row r="2451" spans="1:14" ht="31.5" hidden="1" outlineLevel="1" x14ac:dyDescent="0.25">
      <c r="A2451" s="25">
        <f t="shared" ref="A2451:E2451" si="793">A1781</f>
        <v>5</v>
      </c>
      <c r="B2451" s="26" t="str">
        <f t="shared" si="793"/>
        <v>DPR for Modification and Restoration of Eco. outlet to ESP inlet duct of Unit -6 (500MW) CSTPS, Chandrapur .</v>
      </c>
      <c r="C2451" s="29">
        <f t="shared" si="793"/>
        <v>0</v>
      </c>
      <c r="D2451" s="69" t="str">
        <f t="shared" si="793"/>
        <v>-</v>
      </c>
      <c r="E2451" s="28">
        <f t="shared" si="793"/>
        <v>25</v>
      </c>
      <c r="F2451" s="95">
        <f t="shared" si="742"/>
        <v>0</v>
      </c>
      <c r="G2451" s="95">
        <f t="shared" si="743"/>
        <v>0</v>
      </c>
      <c r="H2451" s="95">
        <f t="shared" si="758"/>
        <v>0</v>
      </c>
      <c r="I2451" s="94">
        <f>'F4.2'!X438</f>
        <v>0</v>
      </c>
      <c r="J2451" s="94">
        <f>'F4.2'!AR438</f>
        <v>0</v>
      </c>
      <c r="K2451" s="95"/>
      <c r="L2451" s="95"/>
      <c r="M2451" s="128">
        <f t="shared" si="759"/>
        <v>0</v>
      </c>
      <c r="N2451" s="95">
        <f t="shared" si="760"/>
        <v>0</v>
      </c>
    </row>
    <row r="2452" spans="1:14" ht="31.5" hidden="1" outlineLevel="1" x14ac:dyDescent="0.25">
      <c r="A2452" s="169">
        <f t="shared" ref="A2452:E2452" si="794">A1782</f>
        <v>0</v>
      </c>
      <c r="B2452" s="169" t="str">
        <f t="shared" si="794"/>
        <v>DPR for Modification and Restoration of Eco. outlet to ESP inlet duct of Unit -6 (500MW) CSTPS, Chandrapur .</v>
      </c>
      <c r="C2452" s="29">
        <f t="shared" si="794"/>
        <v>0</v>
      </c>
      <c r="D2452" s="69" t="str">
        <f t="shared" si="794"/>
        <v>-</v>
      </c>
      <c r="E2452" s="28">
        <f t="shared" si="794"/>
        <v>25</v>
      </c>
      <c r="F2452" s="95">
        <f t="shared" si="742"/>
        <v>0</v>
      </c>
      <c r="G2452" s="95">
        <f t="shared" si="743"/>
        <v>0</v>
      </c>
      <c r="H2452" s="95">
        <f t="shared" si="758"/>
        <v>0</v>
      </c>
      <c r="I2452" s="94">
        <f>'F4.2'!X439</f>
        <v>25</v>
      </c>
      <c r="J2452" s="94">
        <f>'F4.2'!AR439</f>
        <v>25</v>
      </c>
      <c r="K2452" s="95"/>
      <c r="L2452" s="95"/>
      <c r="M2452" s="128">
        <f t="shared" si="759"/>
        <v>25</v>
      </c>
      <c r="N2452" s="95">
        <f t="shared" si="760"/>
        <v>0</v>
      </c>
    </row>
    <row r="2453" spans="1:14" ht="110.25" hidden="1" outlineLevel="1" x14ac:dyDescent="0.25">
      <c r="A2453" s="25">
        <f t="shared" ref="A2453:E2453" si="795">A1783</f>
        <v>6</v>
      </c>
      <c r="B2453" s="26" t="str">
        <f t="shared" si="795"/>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2453" s="29">
        <f t="shared" si="795"/>
        <v>0</v>
      </c>
      <c r="D2453" s="69" t="str">
        <f t="shared" si="795"/>
        <v>-</v>
      </c>
      <c r="E2453" s="28">
        <f t="shared" si="795"/>
        <v>40</v>
      </c>
      <c r="F2453" s="95">
        <f t="shared" si="742"/>
        <v>0</v>
      </c>
      <c r="G2453" s="95">
        <f t="shared" si="743"/>
        <v>0</v>
      </c>
      <c r="H2453" s="95">
        <f t="shared" si="758"/>
        <v>0</v>
      </c>
      <c r="I2453" s="94">
        <f>'F4.2'!X440</f>
        <v>0</v>
      </c>
      <c r="J2453" s="94">
        <f>'F4.2'!AR440</f>
        <v>0</v>
      </c>
      <c r="K2453" s="95"/>
      <c r="L2453" s="95"/>
      <c r="M2453" s="128">
        <f t="shared" si="759"/>
        <v>0</v>
      </c>
      <c r="N2453" s="95">
        <f t="shared" si="760"/>
        <v>0</v>
      </c>
    </row>
    <row r="2454" spans="1:14" ht="110.25" hidden="1" outlineLevel="1" x14ac:dyDescent="0.25">
      <c r="A2454" s="169">
        <f t="shared" ref="A2454:E2454" si="796">A1784</f>
        <v>0</v>
      </c>
      <c r="B2454" s="169" t="str">
        <f t="shared" si="796"/>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2454" s="29">
        <f t="shared" si="796"/>
        <v>0</v>
      </c>
      <c r="D2454" s="69" t="str">
        <f t="shared" si="796"/>
        <v>-</v>
      </c>
      <c r="E2454" s="28">
        <f t="shared" si="796"/>
        <v>40</v>
      </c>
      <c r="F2454" s="95">
        <f t="shared" si="742"/>
        <v>0</v>
      </c>
      <c r="G2454" s="95">
        <f t="shared" si="743"/>
        <v>0</v>
      </c>
      <c r="H2454" s="95">
        <f t="shared" si="758"/>
        <v>0</v>
      </c>
      <c r="I2454" s="94">
        <f>'F4.2'!X441</f>
        <v>40</v>
      </c>
      <c r="J2454" s="94">
        <f>'F4.2'!AR441</f>
        <v>40</v>
      </c>
      <c r="K2454" s="95"/>
      <c r="L2454" s="95"/>
      <c r="M2454" s="128">
        <f t="shared" si="759"/>
        <v>40</v>
      </c>
      <c r="N2454" s="95">
        <f t="shared" si="760"/>
        <v>0</v>
      </c>
    </row>
    <row r="2455" spans="1:14" ht="47.25" hidden="1" outlineLevel="1" x14ac:dyDescent="0.25">
      <c r="A2455" s="25">
        <f t="shared" ref="A2455:E2455" si="797">A1785</f>
        <v>7</v>
      </c>
      <c r="B2455" s="26" t="str">
        <f t="shared" si="797"/>
        <v>DPR for Supply &amp; Replacement of Divisional Panels in Boiler Unit 5,6 &amp; 7 and Economizer upper coil assembly in Unit 5 &amp; 6 CSTPS, Chandrapur.</v>
      </c>
      <c r="C2455" s="29">
        <f t="shared" si="797"/>
        <v>0</v>
      </c>
      <c r="D2455" s="69" t="str">
        <f t="shared" si="797"/>
        <v>-</v>
      </c>
      <c r="E2455" s="28">
        <f t="shared" si="797"/>
        <v>40</v>
      </c>
      <c r="F2455" s="95">
        <f t="shared" si="742"/>
        <v>0</v>
      </c>
      <c r="G2455" s="95">
        <f t="shared" si="743"/>
        <v>0</v>
      </c>
      <c r="H2455" s="95">
        <f t="shared" si="758"/>
        <v>0</v>
      </c>
      <c r="I2455" s="94">
        <f>'F4.2'!X442</f>
        <v>0</v>
      </c>
      <c r="J2455" s="94">
        <f>'F4.2'!AR442</f>
        <v>0</v>
      </c>
      <c r="K2455" s="95"/>
      <c r="L2455" s="95"/>
      <c r="M2455" s="128">
        <f t="shared" si="759"/>
        <v>0</v>
      </c>
      <c r="N2455" s="95">
        <f t="shared" si="760"/>
        <v>0</v>
      </c>
    </row>
    <row r="2456" spans="1:14" ht="47.25" hidden="1" outlineLevel="1" x14ac:dyDescent="0.25">
      <c r="A2456" s="169">
        <f t="shared" ref="A2456:E2456" si="798">A1786</f>
        <v>0</v>
      </c>
      <c r="B2456" s="169" t="str">
        <f t="shared" si="798"/>
        <v>DPR for Supply &amp; Replacement of Divisional Panels in Boiler Unit 5,6 &amp; 7 and Economizer upper coil assembly in Unit 5 &amp; 6 CSTPS, Chandrapur.</v>
      </c>
      <c r="C2456" s="29">
        <f t="shared" si="798"/>
        <v>0</v>
      </c>
      <c r="D2456" s="69" t="str">
        <f t="shared" si="798"/>
        <v>-</v>
      </c>
      <c r="E2456" s="28">
        <f t="shared" si="798"/>
        <v>40</v>
      </c>
      <c r="F2456" s="95">
        <f t="shared" si="742"/>
        <v>0</v>
      </c>
      <c r="G2456" s="95">
        <f t="shared" si="743"/>
        <v>0</v>
      </c>
      <c r="H2456" s="95">
        <f t="shared" si="758"/>
        <v>0</v>
      </c>
      <c r="I2456" s="94">
        <f>'F4.2'!X443</f>
        <v>40</v>
      </c>
      <c r="J2456" s="94">
        <f>'F4.2'!AR443</f>
        <v>40</v>
      </c>
      <c r="K2456" s="95"/>
      <c r="L2456" s="95"/>
      <c r="M2456" s="128">
        <f t="shared" si="759"/>
        <v>40</v>
      </c>
      <c r="N2456" s="95">
        <f t="shared" si="760"/>
        <v>0</v>
      </c>
    </row>
    <row r="2457" spans="1:14" ht="63" hidden="1" outlineLevel="1" x14ac:dyDescent="0.25">
      <c r="A2457" s="25">
        <f t="shared" ref="A2457:E2457" si="799">A1787</f>
        <v>8</v>
      </c>
      <c r="B2457" s="26" t="str">
        <f t="shared" si="799"/>
        <v>DPR for the Supply &amp; Replacement of Platen Superheater, Front Reheater in Unit-7 and Economizer middle &amp; Economizer lower coil assembly in Unit 5 &amp; 6 CSTPS, Chandrapur.</v>
      </c>
      <c r="C2457" s="29">
        <f t="shared" si="799"/>
        <v>0</v>
      </c>
      <c r="D2457" s="69" t="str">
        <f t="shared" si="799"/>
        <v>-</v>
      </c>
      <c r="E2457" s="28">
        <f t="shared" si="799"/>
        <v>52</v>
      </c>
      <c r="F2457" s="95">
        <f t="shared" si="742"/>
        <v>0</v>
      </c>
      <c r="G2457" s="95">
        <f t="shared" si="743"/>
        <v>0</v>
      </c>
      <c r="H2457" s="95">
        <f t="shared" si="758"/>
        <v>0</v>
      </c>
      <c r="I2457" s="94">
        <f>'F4.2'!X444</f>
        <v>0</v>
      </c>
      <c r="J2457" s="94">
        <f>'F4.2'!AR444</f>
        <v>0</v>
      </c>
      <c r="K2457" s="95"/>
      <c r="L2457" s="95"/>
      <c r="M2457" s="128">
        <f t="shared" si="759"/>
        <v>0</v>
      </c>
      <c r="N2457" s="95">
        <f t="shared" si="760"/>
        <v>0</v>
      </c>
    </row>
    <row r="2458" spans="1:14" ht="63" hidden="1" outlineLevel="1" x14ac:dyDescent="0.25">
      <c r="A2458" s="169">
        <f t="shared" ref="A2458:E2458" si="800">A1788</f>
        <v>0</v>
      </c>
      <c r="B2458" s="169" t="str">
        <f t="shared" si="800"/>
        <v>DPR for the Supply &amp; Replacement of Platen Superheater, Front Reheater in Unit-7 and Economizer middle &amp; Economizer lower coil assembly in Unit 5 &amp; 6 CSTPS, Chandrapur.</v>
      </c>
      <c r="C2458" s="29">
        <f t="shared" si="800"/>
        <v>0</v>
      </c>
      <c r="D2458" s="69" t="str">
        <f t="shared" si="800"/>
        <v>-</v>
      </c>
      <c r="E2458" s="28">
        <f t="shared" si="800"/>
        <v>52</v>
      </c>
      <c r="F2458" s="95">
        <f t="shared" si="742"/>
        <v>0</v>
      </c>
      <c r="G2458" s="95">
        <f t="shared" si="743"/>
        <v>0</v>
      </c>
      <c r="H2458" s="95">
        <f t="shared" si="758"/>
        <v>0</v>
      </c>
      <c r="I2458" s="94">
        <f>'F4.2'!X445</f>
        <v>52</v>
      </c>
      <c r="J2458" s="94">
        <f>'F4.2'!AR445</f>
        <v>52</v>
      </c>
      <c r="K2458" s="95"/>
      <c r="L2458" s="95"/>
      <c r="M2458" s="128">
        <f t="shared" si="759"/>
        <v>52</v>
      </c>
      <c r="N2458" s="95">
        <f t="shared" si="760"/>
        <v>0</v>
      </c>
    </row>
    <row r="2459" spans="1:14" ht="47.25" hidden="1" outlineLevel="1" x14ac:dyDescent="0.25">
      <c r="A2459" s="25">
        <f t="shared" ref="A2459:E2459" si="801">A1789</f>
        <v>9</v>
      </c>
      <c r="B2459" s="26" t="str">
        <f t="shared" si="801"/>
        <v>DPR for the Supply &amp; Replacement of Front &amp; Rear Reheater coil assemblies and LTSH terminal tube assembly in Boiler Unit 5 &amp; 6</v>
      </c>
      <c r="C2459" s="29">
        <f t="shared" si="801"/>
        <v>0</v>
      </c>
      <c r="D2459" s="69" t="str">
        <f t="shared" si="801"/>
        <v>-</v>
      </c>
      <c r="E2459" s="28">
        <f t="shared" si="801"/>
        <v>30</v>
      </c>
      <c r="F2459" s="95">
        <f t="shared" si="742"/>
        <v>0</v>
      </c>
      <c r="G2459" s="95">
        <f t="shared" si="743"/>
        <v>0</v>
      </c>
      <c r="H2459" s="95">
        <f t="shared" si="758"/>
        <v>0</v>
      </c>
      <c r="I2459" s="94">
        <f>'F4.2'!X446</f>
        <v>0</v>
      </c>
      <c r="J2459" s="94">
        <f>'F4.2'!AR446</f>
        <v>0</v>
      </c>
      <c r="K2459" s="95"/>
      <c r="L2459" s="95"/>
      <c r="M2459" s="128">
        <f t="shared" si="759"/>
        <v>0</v>
      </c>
      <c r="N2459" s="95">
        <f t="shared" si="760"/>
        <v>0</v>
      </c>
    </row>
    <row r="2460" spans="1:14" ht="47.25" hidden="1" outlineLevel="1" x14ac:dyDescent="0.25">
      <c r="A2460" s="169">
        <f t="shared" ref="A2460:E2460" si="802">A1790</f>
        <v>0</v>
      </c>
      <c r="B2460" s="169" t="str">
        <f t="shared" si="802"/>
        <v xml:space="preserve">DPR for the Supply &amp; Replacement of Front &amp; Rear Reheater coil assemblies and LTSH terminal tube assembly in Boiler Unit 5 &amp; 6 . </v>
      </c>
      <c r="C2460" s="29">
        <f t="shared" si="802"/>
        <v>0</v>
      </c>
      <c r="D2460" s="69" t="str">
        <f t="shared" si="802"/>
        <v>-</v>
      </c>
      <c r="E2460" s="28">
        <f t="shared" si="802"/>
        <v>30</v>
      </c>
      <c r="F2460" s="95">
        <f t="shared" si="742"/>
        <v>0</v>
      </c>
      <c r="G2460" s="95">
        <f t="shared" si="743"/>
        <v>0</v>
      </c>
      <c r="H2460" s="95">
        <f t="shared" si="758"/>
        <v>0</v>
      </c>
      <c r="I2460" s="94">
        <f>'F4.2'!X447</f>
        <v>30</v>
      </c>
      <c r="J2460" s="94">
        <f>'F4.2'!AR447</f>
        <v>30</v>
      </c>
      <c r="K2460" s="95"/>
      <c r="L2460" s="95"/>
      <c r="M2460" s="128">
        <f t="shared" si="759"/>
        <v>30</v>
      </c>
      <c r="N2460" s="95">
        <f t="shared" si="760"/>
        <v>0</v>
      </c>
    </row>
    <row r="2461" spans="1:14" ht="47.25" hidden="1" outlineLevel="1" x14ac:dyDescent="0.25">
      <c r="A2461" s="25">
        <f t="shared" ref="A2461:E2461" si="803">A1791</f>
        <v>10</v>
      </c>
      <c r="B2461" s="26" t="str">
        <f t="shared" si="803"/>
        <v>DPR For Coal Mill Performance Improvement and Life Enhancement of BHEL Make XRP-1043 Coal Mills in Unit 5 &amp; 6 At CSTPS, Chandrapur.</v>
      </c>
      <c r="C2461" s="29">
        <f t="shared" si="803"/>
        <v>0</v>
      </c>
      <c r="D2461" s="69" t="str">
        <f t="shared" si="803"/>
        <v>-</v>
      </c>
      <c r="E2461" s="28">
        <f t="shared" si="803"/>
        <v>52.62</v>
      </c>
      <c r="F2461" s="95">
        <f t="shared" si="742"/>
        <v>0</v>
      </c>
      <c r="G2461" s="95">
        <f t="shared" si="743"/>
        <v>0</v>
      </c>
      <c r="H2461" s="95">
        <f t="shared" si="758"/>
        <v>0</v>
      </c>
      <c r="I2461" s="94">
        <f>'F4.2'!X448</f>
        <v>0</v>
      </c>
      <c r="J2461" s="94">
        <f>'F4.2'!AR448</f>
        <v>0</v>
      </c>
      <c r="K2461" s="95"/>
      <c r="L2461" s="95"/>
      <c r="M2461" s="128">
        <f t="shared" si="759"/>
        <v>0</v>
      </c>
      <c r="N2461" s="95">
        <f t="shared" si="760"/>
        <v>0</v>
      </c>
    </row>
    <row r="2462" spans="1:14" ht="47.25" hidden="1" outlineLevel="1" x14ac:dyDescent="0.25">
      <c r="A2462" s="169">
        <f t="shared" ref="A2462:E2462" si="804">A1792</f>
        <v>0</v>
      </c>
      <c r="B2462" s="169" t="str">
        <f t="shared" si="804"/>
        <v>DPR For Coal Mill Performance Improvement and Life Enhancement of BHEL Make XRP-1043 Coal Mills in Unit 5 &amp; 6 At CSTPS, Chandrapur.</v>
      </c>
      <c r="C2462" s="29">
        <f t="shared" si="804"/>
        <v>0</v>
      </c>
      <c r="D2462" s="69" t="str">
        <f t="shared" si="804"/>
        <v>-</v>
      </c>
      <c r="E2462" s="28">
        <f t="shared" si="804"/>
        <v>52.62</v>
      </c>
      <c r="F2462" s="95">
        <f t="shared" si="742"/>
        <v>0</v>
      </c>
      <c r="G2462" s="95">
        <f t="shared" si="743"/>
        <v>0</v>
      </c>
      <c r="H2462" s="95">
        <f t="shared" si="758"/>
        <v>0</v>
      </c>
      <c r="I2462" s="94">
        <f>'F4.2'!X449</f>
        <v>52.62</v>
      </c>
      <c r="J2462" s="94">
        <f>'F4.2'!AR449</f>
        <v>52.62</v>
      </c>
      <c r="K2462" s="95"/>
      <c r="L2462" s="95"/>
      <c r="M2462" s="128">
        <f t="shared" si="759"/>
        <v>52.62</v>
      </c>
      <c r="N2462" s="95">
        <f t="shared" si="760"/>
        <v>0</v>
      </c>
    </row>
    <row r="2463" spans="1:14" ht="15.75" hidden="1" outlineLevel="1" x14ac:dyDescent="0.25">
      <c r="A2463" s="227">
        <f t="shared" ref="A2463:E2463" si="805">A1793</f>
        <v>0</v>
      </c>
      <c r="B2463" s="227" t="str">
        <f t="shared" si="805"/>
        <v>Turbine Maintenance-II</v>
      </c>
      <c r="C2463" s="29">
        <f t="shared" si="805"/>
        <v>0</v>
      </c>
      <c r="D2463" s="69" t="str">
        <f t="shared" si="805"/>
        <v>-</v>
      </c>
      <c r="E2463" s="28">
        <f t="shared" si="805"/>
        <v>0</v>
      </c>
      <c r="F2463" s="95">
        <f t="shared" si="742"/>
        <v>0</v>
      </c>
      <c r="G2463" s="95">
        <f t="shared" si="743"/>
        <v>0</v>
      </c>
      <c r="H2463" s="95">
        <f t="shared" si="758"/>
        <v>0</v>
      </c>
      <c r="I2463" s="94">
        <f>'F4.2'!X450</f>
        <v>0</v>
      </c>
      <c r="J2463" s="94">
        <f>'F4.2'!AR450</f>
        <v>0</v>
      </c>
      <c r="K2463" s="95"/>
      <c r="L2463" s="95"/>
      <c r="M2463" s="128">
        <f t="shared" si="759"/>
        <v>0</v>
      </c>
      <c r="N2463" s="95">
        <f t="shared" si="760"/>
        <v>0</v>
      </c>
    </row>
    <row r="2464" spans="1:14" ht="63" hidden="1" outlineLevel="1" x14ac:dyDescent="0.25">
      <c r="A2464" s="25">
        <f t="shared" ref="A2464:E2464" si="806">A1794</f>
        <v>1</v>
      </c>
      <c r="B2464" s="26" t="str">
        <f t="shared" si="806"/>
        <v>Post facto DPR for "Urgent restoration and Life Enhancement of Unit#5 500 MW BHEL make Turbo Generator for prolonged efficient operation at Stage-III CSTPS Chandrapur"</v>
      </c>
      <c r="C2464" s="184">
        <f t="shared" si="806"/>
        <v>0</v>
      </c>
      <c r="D2464" s="69" t="str">
        <f t="shared" si="806"/>
        <v>-</v>
      </c>
      <c r="E2464" s="28">
        <f t="shared" si="806"/>
        <v>25.42</v>
      </c>
      <c r="F2464" s="95">
        <f t="shared" si="742"/>
        <v>0</v>
      </c>
      <c r="G2464" s="95">
        <f t="shared" si="743"/>
        <v>0</v>
      </c>
      <c r="H2464" s="95">
        <f t="shared" si="758"/>
        <v>0</v>
      </c>
      <c r="I2464" s="94">
        <f>'F4.2'!X451</f>
        <v>0</v>
      </c>
      <c r="J2464" s="94">
        <f>'F4.2'!AR451</f>
        <v>0</v>
      </c>
      <c r="K2464" s="95"/>
      <c r="L2464" s="95"/>
      <c r="M2464" s="128">
        <f t="shared" si="759"/>
        <v>0</v>
      </c>
      <c r="N2464" s="95">
        <f t="shared" si="760"/>
        <v>0</v>
      </c>
    </row>
    <row r="2465" spans="1:14" ht="47.25" hidden="1" outlineLevel="1" x14ac:dyDescent="0.25">
      <c r="A2465" s="169">
        <f t="shared" ref="A2465:E2465" si="807">A1795</f>
        <v>0</v>
      </c>
      <c r="B2465" s="169" t="str">
        <f t="shared" si="807"/>
        <v>Post facto DPR for "Urgent restoration and Life Enhancement of Unit#5 500 MW BHEL make Turbo Generator for prolonged efficient operation at Stage-III CSTPS Chandrapur"</v>
      </c>
      <c r="C2465" s="184">
        <f t="shared" si="807"/>
        <v>0</v>
      </c>
      <c r="D2465" s="69" t="str">
        <f t="shared" si="807"/>
        <v>-</v>
      </c>
      <c r="E2465" s="28">
        <f t="shared" si="807"/>
        <v>25.42</v>
      </c>
      <c r="F2465" s="95">
        <f t="shared" si="742"/>
        <v>25.42</v>
      </c>
      <c r="G2465" s="95">
        <f t="shared" si="743"/>
        <v>25.42</v>
      </c>
      <c r="H2465" s="95">
        <f t="shared" si="758"/>
        <v>0</v>
      </c>
      <c r="I2465" s="94">
        <f>'F4.2'!X452</f>
        <v>0</v>
      </c>
      <c r="J2465" s="94">
        <f>'F4.2'!AR452</f>
        <v>0</v>
      </c>
      <c r="K2465" s="95"/>
      <c r="L2465" s="95"/>
      <c r="M2465" s="128">
        <f t="shared" si="759"/>
        <v>0</v>
      </c>
      <c r="N2465" s="95">
        <f t="shared" si="760"/>
        <v>0</v>
      </c>
    </row>
    <row r="2466" spans="1:14" ht="31.5" hidden="1" outlineLevel="1" x14ac:dyDescent="0.25">
      <c r="A2466" s="25">
        <f t="shared" ref="A2466:E2466" si="808">A1796</f>
        <v>2</v>
      </c>
      <c r="B2466" s="26" t="str">
        <f t="shared" si="808"/>
        <v>Upgradation and modernization scheme for Air Washer system installed in U-5 &amp; 6, CSTPS, Chandrapur</v>
      </c>
      <c r="C2466" s="29">
        <f t="shared" si="808"/>
        <v>0</v>
      </c>
      <c r="D2466" s="69" t="str">
        <f t="shared" si="808"/>
        <v>-</v>
      </c>
      <c r="E2466" s="28">
        <f t="shared" si="808"/>
        <v>25</v>
      </c>
      <c r="F2466" s="95">
        <f t="shared" si="742"/>
        <v>0</v>
      </c>
      <c r="G2466" s="95">
        <f t="shared" si="743"/>
        <v>0</v>
      </c>
      <c r="H2466" s="95">
        <f t="shared" si="758"/>
        <v>0</v>
      </c>
      <c r="I2466" s="94">
        <f>'F4.2'!X453</f>
        <v>0</v>
      </c>
      <c r="J2466" s="94">
        <f>'F4.2'!AR453</f>
        <v>0</v>
      </c>
      <c r="K2466" s="95"/>
      <c r="L2466" s="95"/>
      <c r="M2466" s="128">
        <f t="shared" si="759"/>
        <v>0</v>
      </c>
      <c r="N2466" s="95">
        <f t="shared" si="760"/>
        <v>0</v>
      </c>
    </row>
    <row r="2467" spans="1:14" ht="47.25" hidden="1" outlineLevel="1" x14ac:dyDescent="0.25">
      <c r="A2467" s="169">
        <f t="shared" ref="A2467:E2467" si="809">A1797</f>
        <v>0</v>
      </c>
      <c r="B2467" s="169" t="str">
        <f t="shared" si="809"/>
        <v>Design, Supply, Installation, Testing &amp; commissioning of Energy Efficient Air Washer System for Unit -5 &amp; 6, 500MW, CSTPS, Chandrapur</v>
      </c>
      <c r="C2467" s="29">
        <f t="shared" si="809"/>
        <v>0</v>
      </c>
      <c r="D2467" s="69" t="str">
        <f t="shared" si="809"/>
        <v>-</v>
      </c>
      <c r="E2467" s="28">
        <f t="shared" si="809"/>
        <v>25</v>
      </c>
      <c r="F2467" s="95">
        <f t="shared" si="742"/>
        <v>0</v>
      </c>
      <c r="G2467" s="95">
        <f t="shared" si="743"/>
        <v>0</v>
      </c>
      <c r="H2467" s="95">
        <f t="shared" si="758"/>
        <v>0</v>
      </c>
      <c r="I2467" s="94">
        <f>'F4.2'!X454</f>
        <v>0</v>
      </c>
      <c r="J2467" s="94">
        <f>'F4.2'!AR454</f>
        <v>0</v>
      </c>
      <c r="K2467" s="95"/>
      <c r="L2467" s="95"/>
      <c r="M2467" s="128">
        <f t="shared" si="759"/>
        <v>0</v>
      </c>
      <c r="N2467" s="95">
        <f t="shared" si="760"/>
        <v>0</v>
      </c>
    </row>
    <row r="2468" spans="1:14" ht="31.5" hidden="1" outlineLevel="1" x14ac:dyDescent="0.25">
      <c r="A2468" s="25">
        <f t="shared" ref="A2468:E2468" si="810">A1798</f>
        <v>3</v>
      </c>
      <c r="B2468" s="26" t="str">
        <f t="shared" si="810"/>
        <v>Schemes for Improvement in availability &amp; performance of feed system for U-5, 6 &amp; 7, CSTPS, Chandrapur</v>
      </c>
      <c r="C2468" s="29">
        <f t="shared" si="810"/>
        <v>0</v>
      </c>
      <c r="D2468" s="69" t="str">
        <f t="shared" si="810"/>
        <v>-</v>
      </c>
      <c r="E2468" s="28">
        <f t="shared" si="810"/>
        <v>44.25</v>
      </c>
      <c r="F2468" s="95">
        <f t="shared" ref="F2468:F2531" si="811">F1798+I1798</f>
        <v>0</v>
      </c>
      <c r="G2468" s="95">
        <f t="shared" ref="G2468:G2531" si="812">G1798+M1798</f>
        <v>0</v>
      </c>
      <c r="H2468" s="95">
        <f t="shared" si="758"/>
        <v>0</v>
      </c>
      <c r="I2468" s="94">
        <f>'F4.2'!X455</f>
        <v>0</v>
      </c>
      <c r="J2468" s="94">
        <f>'F4.2'!AR455</f>
        <v>0</v>
      </c>
      <c r="K2468" s="95"/>
      <c r="L2468" s="95"/>
      <c r="M2468" s="128">
        <f t="shared" si="759"/>
        <v>0</v>
      </c>
      <c r="N2468" s="95">
        <f t="shared" si="760"/>
        <v>0</v>
      </c>
    </row>
    <row r="2469" spans="1:14" ht="31.5" hidden="1" outlineLevel="1" x14ac:dyDescent="0.25">
      <c r="A2469" s="169">
        <f t="shared" ref="A2469:E2469" si="813">A1799</f>
        <v>0</v>
      </c>
      <c r="B2469" s="169" t="str">
        <f t="shared" si="813"/>
        <v>Procurement of BFP Booster Pump assembly for Unit-5, 6 &amp; 7 CSTPS Chandrapur</v>
      </c>
      <c r="C2469" s="29">
        <f t="shared" si="813"/>
        <v>0</v>
      </c>
      <c r="D2469" s="69" t="str">
        <f t="shared" si="813"/>
        <v>-</v>
      </c>
      <c r="E2469" s="28">
        <f t="shared" si="813"/>
        <v>7.2</v>
      </c>
      <c r="F2469" s="95">
        <f t="shared" si="811"/>
        <v>0</v>
      </c>
      <c r="G2469" s="95">
        <f t="shared" si="812"/>
        <v>0</v>
      </c>
      <c r="H2469" s="95">
        <f t="shared" si="758"/>
        <v>0</v>
      </c>
      <c r="I2469" s="94">
        <f>'F4.2'!X456</f>
        <v>0</v>
      </c>
      <c r="J2469" s="94">
        <f>'F4.2'!AR456</f>
        <v>0</v>
      </c>
      <c r="K2469" s="95"/>
      <c r="L2469" s="95"/>
      <c r="M2469" s="128">
        <f t="shared" si="759"/>
        <v>0</v>
      </c>
      <c r="N2469" s="95">
        <f t="shared" si="760"/>
        <v>0</v>
      </c>
    </row>
    <row r="2470" spans="1:14" ht="31.5" hidden="1" outlineLevel="1" x14ac:dyDescent="0.25">
      <c r="A2470" s="169">
        <f t="shared" ref="A2470:E2470" si="814">A1800</f>
        <v>0</v>
      </c>
      <c r="B2470" s="169" t="str">
        <f t="shared" si="814"/>
        <v>Procurement of Boiler Feed Pump catridge with CI sealing for Unit- 5 &amp; 6 CSTPS Chandrapur</v>
      </c>
      <c r="C2470" s="29">
        <f t="shared" si="814"/>
        <v>0</v>
      </c>
      <c r="D2470" s="69" t="str">
        <f t="shared" si="814"/>
        <v>-</v>
      </c>
      <c r="E2470" s="28">
        <f t="shared" si="814"/>
        <v>11.2</v>
      </c>
      <c r="F2470" s="95">
        <f t="shared" si="811"/>
        <v>0</v>
      </c>
      <c r="G2470" s="95">
        <f t="shared" si="812"/>
        <v>0</v>
      </c>
      <c r="H2470" s="95">
        <f t="shared" si="758"/>
        <v>0</v>
      </c>
      <c r="I2470" s="94">
        <f>'F4.2'!X457</f>
        <v>0</v>
      </c>
      <c r="J2470" s="94">
        <f>'F4.2'!AR457</f>
        <v>0</v>
      </c>
      <c r="K2470" s="95"/>
      <c r="L2470" s="95"/>
      <c r="M2470" s="128">
        <f t="shared" si="759"/>
        <v>0</v>
      </c>
      <c r="N2470" s="95">
        <f t="shared" si="760"/>
        <v>0</v>
      </c>
    </row>
    <row r="2471" spans="1:14" ht="31.5" hidden="1" outlineLevel="1" x14ac:dyDescent="0.25">
      <c r="A2471" s="169">
        <f t="shared" ref="A2471:E2471" si="815">A1801</f>
        <v>0</v>
      </c>
      <c r="B2471" s="169" t="str">
        <f t="shared" si="815"/>
        <v>Procurement of Modulating type Boiler Feed Pump Recirculation valve  assembly for 500 MW, U-5, 6 &amp; 7</v>
      </c>
      <c r="C2471" s="29">
        <f t="shared" si="815"/>
        <v>0</v>
      </c>
      <c r="D2471" s="69" t="str">
        <f t="shared" si="815"/>
        <v>-</v>
      </c>
      <c r="E2471" s="28">
        <f t="shared" si="815"/>
        <v>15.85</v>
      </c>
      <c r="F2471" s="95">
        <f t="shared" si="811"/>
        <v>0</v>
      </c>
      <c r="G2471" s="95">
        <f t="shared" si="812"/>
        <v>0</v>
      </c>
      <c r="H2471" s="95">
        <f t="shared" si="758"/>
        <v>0</v>
      </c>
      <c r="I2471" s="94">
        <f>'F4.2'!X458</f>
        <v>0</v>
      </c>
      <c r="J2471" s="94">
        <f>'F4.2'!AR458</f>
        <v>0</v>
      </c>
      <c r="K2471" s="95"/>
      <c r="L2471" s="95"/>
      <c r="M2471" s="128">
        <f t="shared" si="759"/>
        <v>0</v>
      </c>
      <c r="N2471" s="95">
        <f t="shared" si="760"/>
        <v>0</v>
      </c>
    </row>
    <row r="2472" spans="1:14" ht="31.5" hidden="1" outlineLevel="1" x14ac:dyDescent="0.25">
      <c r="A2472" s="169">
        <f t="shared" ref="A2472:E2472" si="816">A1802</f>
        <v>0</v>
      </c>
      <c r="B2472" s="169" t="str">
        <f t="shared" si="816"/>
        <v>Procurement of Fully bladed dynamically balanced Rotor (along with both side coupling hub) for TDBFP Turbine</v>
      </c>
      <c r="C2472" s="29">
        <f t="shared" si="816"/>
        <v>0</v>
      </c>
      <c r="D2472" s="69" t="str">
        <f t="shared" si="816"/>
        <v>-</v>
      </c>
      <c r="E2472" s="28">
        <f t="shared" si="816"/>
        <v>8.5</v>
      </c>
      <c r="F2472" s="95">
        <f t="shared" si="811"/>
        <v>0</v>
      </c>
      <c r="G2472" s="95">
        <f t="shared" si="812"/>
        <v>0</v>
      </c>
      <c r="H2472" s="95">
        <f t="shared" si="758"/>
        <v>0</v>
      </c>
      <c r="I2472" s="94">
        <f>'F4.2'!X459</f>
        <v>0</v>
      </c>
      <c r="J2472" s="94">
        <f>'F4.2'!AR459</f>
        <v>0</v>
      </c>
      <c r="K2472" s="95"/>
      <c r="L2472" s="95"/>
      <c r="M2472" s="128">
        <f t="shared" si="759"/>
        <v>0</v>
      </c>
      <c r="N2472" s="95">
        <f t="shared" si="760"/>
        <v>0</v>
      </c>
    </row>
    <row r="2473" spans="1:14" ht="31.5" hidden="1" outlineLevel="1" x14ac:dyDescent="0.25">
      <c r="A2473" s="169">
        <f t="shared" ref="A2473:E2473" si="817">A1803</f>
        <v>0</v>
      </c>
      <c r="B2473" s="169" t="str">
        <f t="shared" si="817"/>
        <v>Life enhancement and efficiency improvement of 500MW U-5 &amp; 6 TDBFP Lub System</v>
      </c>
      <c r="C2473" s="29">
        <f t="shared" si="817"/>
        <v>0</v>
      </c>
      <c r="D2473" s="69" t="str">
        <f t="shared" si="817"/>
        <v>-</v>
      </c>
      <c r="E2473" s="28">
        <f t="shared" si="817"/>
        <v>1.5</v>
      </c>
      <c r="F2473" s="95">
        <f t="shared" si="811"/>
        <v>0</v>
      </c>
      <c r="G2473" s="95">
        <f t="shared" si="812"/>
        <v>0</v>
      </c>
      <c r="H2473" s="95">
        <f t="shared" si="758"/>
        <v>0</v>
      </c>
      <c r="I2473" s="94">
        <f>'F4.2'!X460</f>
        <v>0</v>
      </c>
      <c r="J2473" s="94">
        <f>'F4.2'!AR460</f>
        <v>0</v>
      </c>
      <c r="K2473" s="95"/>
      <c r="L2473" s="95"/>
      <c r="M2473" s="128">
        <f t="shared" si="759"/>
        <v>0</v>
      </c>
      <c r="N2473" s="95">
        <f t="shared" si="760"/>
        <v>0</v>
      </c>
    </row>
    <row r="2474" spans="1:14" ht="31.5" hidden="1" outlineLevel="1" x14ac:dyDescent="0.25">
      <c r="A2474" s="25">
        <f t="shared" ref="A2474:E2474" si="818">A1804</f>
        <v>4</v>
      </c>
      <c r="B2474" s="26" t="str">
        <f t="shared" si="818"/>
        <v xml:space="preserve">Life enhancement and Reliability improvement schemes of 500MW Main Turbine Assests </v>
      </c>
      <c r="C2474" s="29">
        <f t="shared" si="818"/>
        <v>0</v>
      </c>
      <c r="D2474" s="69" t="str">
        <f t="shared" si="818"/>
        <v>-</v>
      </c>
      <c r="E2474" s="28">
        <f t="shared" si="818"/>
        <v>36.81</v>
      </c>
      <c r="F2474" s="95">
        <f t="shared" si="811"/>
        <v>0</v>
      </c>
      <c r="G2474" s="95">
        <f t="shared" si="812"/>
        <v>0</v>
      </c>
      <c r="H2474" s="95">
        <f t="shared" si="758"/>
        <v>0</v>
      </c>
      <c r="I2474" s="94">
        <f>'F4.2'!X461</f>
        <v>0</v>
      </c>
      <c r="J2474" s="94">
        <f>'F4.2'!AR461</f>
        <v>0</v>
      </c>
      <c r="K2474" s="95"/>
      <c r="L2474" s="95"/>
      <c r="M2474" s="128">
        <f t="shared" si="759"/>
        <v>0</v>
      </c>
      <c r="N2474" s="95">
        <f t="shared" si="760"/>
        <v>0</v>
      </c>
    </row>
    <row r="2475" spans="1:14" ht="47.25" hidden="1" outlineLevel="1" x14ac:dyDescent="0.25">
      <c r="A2475" s="169">
        <f t="shared" ref="A2475:E2475" si="819">A1805</f>
        <v>0</v>
      </c>
      <c r="B2475" s="169" t="str">
        <f t="shared" si="819"/>
        <v>Reliability improvement of Low pressure Turbine by maintaining one set of LP free standing blades as insurance spare</v>
      </c>
      <c r="C2475" s="29">
        <f t="shared" si="819"/>
        <v>0</v>
      </c>
      <c r="D2475" s="69" t="str">
        <f t="shared" si="819"/>
        <v>-</v>
      </c>
      <c r="E2475" s="28">
        <f t="shared" si="819"/>
        <v>24</v>
      </c>
      <c r="F2475" s="95">
        <f t="shared" si="811"/>
        <v>0</v>
      </c>
      <c r="G2475" s="95">
        <f t="shared" si="812"/>
        <v>0</v>
      </c>
      <c r="H2475" s="95">
        <f t="shared" si="758"/>
        <v>0</v>
      </c>
      <c r="I2475" s="94">
        <f>'F4.2'!X462</f>
        <v>0</v>
      </c>
      <c r="J2475" s="94">
        <f>'F4.2'!AR462</f>
        <v>0</v>
      </c>
      <c r="K2475" s="95"/>
      <c r="L2475" s="95"/>
      <c r="M2475" s="128">
        <f t="shared" si="759"/>
        <v>0</v>
      </c>
      <c r="N2475" s="95">
        <f t="shared" si="760"/>
        <v>0</v>
      </c>
    </row>
    <row r="2476" spans="1:14" ht="31.5" hidden="1" outlineLevel="1" x14ac:dyDescent="0.25">
      <c r="A2476" s="169">
        <f t="shared" ref="A2476:E2476" si="820">A1806</f>
        <v>0</v>
      </c>
      <c r="B2476" s="169" t="str">
        <f t="shared" si="820"/>
        <v>Performance and efficiency improvement of 500MW U-5 &amp; 6 High Pressure Turbine module</v>
      </c>
      <c r="C2476" s="29">
        <f t="shared" si="820"/>
        <v>0</v>
      </c>
      <c r="D2476" s="69" t="str">
        <f t="shared" si="820"/>
        <v>-</v>
      </c>
      <c r="E2476" s="28">
        <f t="shared" si="820"/>
        <v>9.81</v>
      </c>
      <c r="F2476" s="95">
        <f t="shared" si="811"/>
        <v>0</v>
      </c>
      <c r="G2476" s="95">
        <f t="shared" si="812"/>
        <v>0</v>
      </c>
      <c r="H2476" s="95">
        <f t="shared" si="758"/>
        <v>0</v>
      </c>
      <c r="I2476" s="94">
        <f>'F4.2'!X463</f>
        <v>9.81</v>
      </c>
      <c r="J2476" s="94">
        <f>'F4.2'!AR463</f>
        <v>9.81</v>
      </c>
      <c r="K2476" s="95"/>
      <c r="L2476" s="95"/>
      <c r="M2476" s="128">
        <f t="shared" si="759"/>
        <v>9.81</v>
      </c>
      <c r="N2476" s="95">
        <f t="shared" si="760"/>
        <v>0</v>
      </c>
    </row>
    <row r="2477" spans="1:14" ht="31.5" hidden="1" outlineLevel="1" x14ac:dyDescent="0.25">
      <c r="A2477" s="169">
        <f t="shared" ref="A2477:E2477" si="821">A1807</f>
        <v>0</v>
      </c>
      <c r="B2477" s="169" t="str">
        <f t="shared" si="821"/>
        <v xml:space="preserve"> Life enhancement and efficiency improvement of 500MW U-5 &amp; 6 Main TG Lub System</v>
      </c>
      <c r="C2477" s="29">
        <f t="shared" si="821"/>
        <v>0</v>
      </c>
      <c r="D2477" s="69" t="str">
        <f t="shared" si="821"/>
        <v>-</v>
      </c>
      <c r="E2477" s="28">
        <f t="shared" si="821"/>
        <v>3</v>
      </c>
      <c r="F2477" s="95">
        <f t="shared" si="811"/>
        <v>0</v>
      </c>
      <c r="G2477" s="95">
        <f t="shared" si="812"/>
        <v>0</v>
      </c>
      <c r="H2477" s="95">
        <f t="shared" si="758"/>
        <v>0</v>
      </c>
      <c r="I2477" s="94">
        <f>'F4.2'!X464</f>
        <v>0</v>
      </c>
      <c r="J2477" s="94">
        <f>'F4.2'!AR464</f>
        <v>0</v>
      </c>
      <c r="K2477" s="95"/>
      <c r="L2477" s="95"/>
      <c r="M2477" s="128">
        <f t="shared" si="759"/>
        <v>0</v>
      </c>
      <c r="N2477" s="95">
        <f t="shared" si="760"/>
        <v>0</v>
      </c>
    </row>
    <row r="2478" spans="1:14" ht="15.75" hidden="1" outlineLevel="1" x14ac:dyDescent="0.25">
      <c r="A2478" s="25">
        <f t="shared" ref="A2478:E2478" si="822">A1808</f>
        <v>5</v>
      </c>
      <c r="B2478" s="26" t="str">
        <f t="shared" si="822"/>
        <v xml:space="preserve"> Reliability improvement of Main Turbine </v>
      </c>
      <c r="C2478" s="29">
        <f t="shared" si="822"/>
        <v>0</v>
      </c>
      <c r="D2478" s="69" t="str">
        <f t="shared" si="822"/>
        <v>-</v>
      </c>
      <c r="E2478" s="28">
        <f t="shared" si="822"/>
        <v>45</v>
      </c>
      <c r="F2478" s="95">
        <f t="shared" si="811"/>
        <v>0</v>
      </c>
      <c r="G2478" s="95">
        <f t="shared" si="812"/>
        <v>0</v>
      </c>
      <c r="H2478" s="95">
        <f t="shared" si="758"/>
        <v>0</v>
      </c>
      <c r="I2478" s="94">
        <f>'F4.2'!X465</f>
        <v>0</v>
      </c>
      <c r="J2478" s="94">
        <f>'F4.2'!AR465</f>
        <v>0</v>
      </c>
      <c r="K2478" s="95"/>
      <c r="L2478" s="95"/>
      <c r="M2478" s="128">
        <f t="shared" si="759"/>
        <v>0</v>
      </c>
      <c r="N2478" s="95">
        <f t="shared" si="760"/>
        <v>0</v>
      </c>
    </row>
    <row r="2479" spans="1:14" ht="31.5" hidden="1" outlineLevel="1" x14ac:dyDescent="0.25">
      <c r="A2479" s="169">
        <f t="shared" ref="A2479:E2479" si="823">A1809</f>
        <v>0</v>
      </c>
      <c r="B2479" s="169" t="str">
        <f t="shared" si="823"/>
        <v>Brief Scope of Work; Procurement of critical spares for Main TG U-5, 6 &amp; 7</v>
      </c>
      <c r="C2479" s="29">
        <f t="shared" si="823"/>
        <v>0</v>
      </c>
      <c r="D2479" s="69" t="str">
        <f t="shared" si="823"/>
        <v>-</v>
      </c>
      <c r="E2479" s="28">
        <f t="shared" si="823"/>
        <v>10</v>
      </c>
      <c r="F2479" s="95">
        <f t="shared" si="811"/>
        <v>0</v>
      </c>
      <c r="G2479" s="95">
        <f t="shared" si="812"/>
        <v>0</v>
      </c>
      <c r="H2479" s="95">
        <f t="shared" si="758"/>
        <v>0</v>
      </c>
      <c r="I2479" s="94">
        <f>'F4.2'!X466</f>
        <v>10</v>
      </c>
      <c r="J2479" s="94">
        <f>'F4.2'!AR466</f>
        <v>10</v>
      </c>
      <c r="K2479" s="95"/>
      <c r="L2479" s="95"/>
      <c r="M2479" s="128">
        <f t="shared" si="759"/>
        <v>10</v>
      </c>
      <c r="N2479" s="95">
        <f t="shared" si="760"/>
        <v>0</v>
      </c>
    </row>
    <row r="2480" spans="1:14" ht="47.25" hidden="1" outlineLevel="1" x14ac:dyDescent="0.25">
      <c r="A2480" s="169">
        <f t="shared" ref="A2480:E2480" si="824">A1810</f>
        <v>0</v>
      </c>
      <c r="B2480" s="169" t="str">
        <f t="shared" si="824"/>
        <v xml:space="preserve">Procurement of HP turbine Module along with breach nuts and pipe spool pieces (Type:H30-100-2) for Unit-7, CSTPS, Chandrapur </v>
      </c>
      <c r="C2480" s="29">
        <f t="shared" si="824"/>
        <v>0</v>
      </c>
      <c r="D2480" s="69" t="str">
        <f t="shared" si="824"/>
        <v>-</v>
      </c>
      <c r="E2480" s="28">
        <f t="shared" si="824"/>
        <v>35</v>
      </c>
      <c r="F2480" s="95">
        <f t="shared" si="811"/>
        <v>0</v>
      </c>
      <c r="G2480" s="95">
        <f t="shared" si="812"/>
        <v>0</v>
      </c>
      <c r="H2480" s="95">
        <f t="shared" si="758"/>
        <v>0</v>
      </c>
      <c r="I2480" s="94">
        <f>'F4.2'!X467</f>
        <v>35</v>
      </c>
      <c r="J2480" s="94">
        <f>'F4.2'!AR467</f>
        <v>35</v>
      </c>
      <c r="K2480" s="95"/>
      <c r="L2480" s="95"/>
      <c r="M2480" s="128">
        <f t="shared" si="759"/>
        <v>35</v>
      </c>
      <c r="N2480" s="95">
        <f t="shared" si="760"/>
        <v>0</v>
      </c>
    </row>
    <row r="2481" spans="1:14" ht="31.5" hidden="1" outlineLevel="1" x14ac:dyDescent="0.25">
      <c r="A2481" s="25">
        <f t="shared" ref="A2481:E2481" si="825">A1811</f>
        <v>6</v>
      </c>
      <c r="B2481" s="26" t="str">
        <f t="shared" si="825"/>
        <v xml:space="preserve">Reliability improvement of IP Turbine for 500 MW Main TG U-5 &amp; 6 </v>
      </c>
      <c r="C2481" s="29">
        <f t="shared" si="825"/>
        <v>0</v>
      </c>
      <c r="D2481" s="69" t="str">
        <f t="shared" si="825"/>
        <v>-</v>
      </c>
      <c r="E2481" s="28">
        <f t="shared" si="825"/>
        <v>35</v>
      </c>
      <c r="F2481" s="95">
        <f t="shared" si="811"/>
        <v>0</v>
      </c>
      <c r="G2481" s="95">
        <f t="shared" si="812"/>
        <v>0</v>
      </c>
      <c r="H2481" s="95">
        <f t="shared" si="758"/>
        <v>0</v>
      </c>
      <c r="I2481" s="94">
        <f>'F4.2'!X468</f>
        <v>0</v>
      </c>
      <c r="J2481" s="94">
        <f>'F4.2'!AR468</f>
        <v>0</v>
      </c>
      <c r="K2481" s="95"/>
      <c r="L2481" s="95"/>
      <c r="M2481" s="128">
        <f t="shared" si="759"/>
        <v>0</v>
      </c>
      <c r="N2481" s="95">
        <f t="shared" si="760"/>
        <v>0</v>
      </c>
    </row>
    <row r="2482" spans="1:14" ht="47.25" hidden="1" outlineLevel="1" x14ac:dyDescent="0.25">
      <c r="A2482" s="169">
        <f t="shared" ref="A2482:E2482" si="826">A1812</f>
        <v>0</v>
      </c>
      <c r="B2482" s="169" t="str">
        <f t="shared" si="826"/>
        <v>Procurement of Fully Bladed &amp; Dynamically Balanced IP Rotor (M 30-50) for 500MW Unit-5 &amp; 6, CSTPS, Chandrapur under Capital Nature items.</v>
      </c>
      <c r="C2482" s="29">
        <f t="shared" si="826"/>
        <v>0</v>
      </c>
      <c r="D2482" s="69" t="str">
        <f t="shared" si="826"/>
        <v>-</v>
      </c>
      <c r="E2482" s="28">
        <f t="shared" si="826"/>
        <v>35</v>
      </c>
      <c r="F2482" s="95">
        <f t="shared" si="811"/>
        <v>0</v>
      </c>
      <c r="G2482" s="95">
        <f t="shared" si="812"/>
        <v>0</v>
      </c>
      <c r="H2482" s="95">
        <f t="shared" ref="H2482:H2545" si="827">F2482-G2482</f>
        <v>0</v>
      </c>
      <c r="I2482" s="94">
        <f>'F4.2'!X469</f>
        <v>0</v>
      </c>
      <c r="J2482" s="94">
        <f>'F4.2'!AR469</f>
        <v>0</v>
      </c>
      <c r="K2482" s="95"/>
      <c r="L2482" s="95"/>
      <c r="M2482" s="128">
        <f t="shared" ref="M2482:M2545" si="828">SUM(J2482:L2482)</f>
        <v>0</v>
      </c>
      <c r="N2482" s="95">
        <f t="shared" ref="N2482:N2545" si="829">H2482+I2482-M2482</f>
        <v>0</v>
      </c>
    </row>
    <row r="2483" spans="1:14" ht="15.75" hidden="1" outlineLevel="1" x14ac:dyDescent="0.25">
      <c r="A2483" s="25">
        <f t="shared" ref="A2483:E2483" si="830">A1813</f>
        <v>7</v>
      </c>
      <c r="B2483" s="26" t="str">
        <f t="shared" si="830"/>
        <v>Energy saving in Air compressors</v>
      </c>
      <c r="C2483" s="29">
        <f t="shared" si="830"/>
        <v>0</v>
      </c>
      <c r="D2483" s="69" t="str">
        <f t="shared" si="830"/>
        <v>-</v>
      </c>
      <c r="E2483" s="28">
        <f t="shared" si="830"/>
        <v>30</v>
      </c>
      <c r="F2483" s="95">
        <f t="shared" si="811"/>
        <v>0</v>
      </c>
      <c r="G2483" s="95">
        <f t="shared" si="812"/>
        <v>0</v>
      </c>
      <c r="H2483" s="95">
        <f t="shared" si="827"/>
        <v>0</v>
      </c>
      <c r="I2483" s="94">
        <f>'F4.2'!X470</f>
        <v>0</v>
      </c>
      <c r="J2483" s="94">
        <f>'F4.2'!AR470</f>
        <v>0</v>
      </c>
      <c r="K2483" s="95"/>
      <c r="L2483" s="95"/>
      <c r="M2483" s="128">
        <f t="shared" si="828"/>
        <v>0</v>
      </c>
      <c r="N2483" s="95">
        <f t="shared" si="829"/>
        <v>0</v>
      </c>
    </row>
    <row r="2484" spans="1:14" ht="31.5" hidden="1" outlineLevel="1" x14ac:dyDescent="0.25">
      <c r="A2484" s="169">
        <f t="shared" ref="A2484:E2484" si="831">A1814</f>
        <v>0</v>
      </c>
      <c r="B2484" s="169" t="str">
        <f t="shared" si="831"/>
        <v>Air Compressor Unit-7 to be replaced in a phased manner with energy efficient compressor</v>
      </c>
      <c r="C2484" s="29">
        <f t="shared" si="831"/>
        <v>0</v>
      </c>
      <c r="D2484" s="69" t="str">
        <f t="shared" si="831"/>
        <v>-</v>
      </c>
      <c r="E2484" s="28">
        <f t="shared" si="831"/>
        <v>30</v>
      </c>
      <c r="F2484" s="95">
        <f t="shared" si="811"/>
        <v>0</v>
      </c>
      <c r="G2484" s="95">
        <f t="shared" si="812"/>
        <v>0</v>
      </c>
      <c r="H2484" s="95">
        <f t="shared" si="827"/>
        <v>0</v>
      </c>
      <c r="I2484" s="94">
        <f>'F4.2'!X471</f>
        <v>0</v>
      </c>
      <c r="J2484" s="94">
        <f>'F4.2'!AR471</f>
        <v>0</v>
      </c>
      <c r="K2484" s="95"/>
      <c r="L2484" s="95"/>
      <c r="M2484" s="128">
        <f t="shared" si="828"/>
        <v>0</v>
      </c>
      <c r="N2484" s="95">
        <f t="shared" si="829"/>
        <v>0</v>
      </c>
    </row>
    <row r="2485" spans="1:14" ht="15.75" hidden="1" outlineLevel="1" x14ac:dyDescent="0.25">
      <c r="A2485" s="25">
        <f t="shared" ref="A2485:E2485" si="832">A1815</f>
        <v>8</v>
      </c>
      <c r="B2485" s="26" t="str">
        <f t="shared" si="832"/>
        <v>Efficiency Upgrade of AC Plant of Unit-5 &amp; 6</v>
      </c>
      <c r="C2485" s="29">
        <f t="shared" si="832"/>
        <v>0</v>
      </c>
      <c r="D2485" s="69" t="str">
        <f t="shared" si="832"/>
        <v>-</v>
      </c>
      <c r="E2485" s="28">
        <f t="shared" si="832"/>
        <v>50</v>
      </c>
      <c r="F2485" s="95">
        <f t="shared" si="811"/>
        <v>0</v>
      </c>
      <c r="G2485" s="95">
        <f t="shared" si="812"/>
        <v>0</v>
      </c>
      <c r="H2485" s="95">
        <f t="shared" si="827"/>
        <v>0</v>
      </c>
      <c r="I2485" s="94">
        <f>'F4.2'!X472</f>
        <v>0</v>
      </c>
      <c r="J2485" s="94">
        <f>'F4.2'!AR472</f>
        <v>0</v>
      </c>
      <c r="K2485" s="95"/>
      <c r="L2485" s="95"/>
      <c r="M2485" s="128">
        <f t="shared" si="828"/>
        <v>0</v>
      </c>
      <c r="N2485" s="95">
        <f t="shared" si="829"/>
        <v>0</v>
      </c>
    </row>
    <row r="2486" spans="1:14" ht="47.25" hidden="1" outlineLevel="1" x14ac:dyDescent="0.25">
      <c r="A2486" s="169">
        <f t="shared" ref="A2486:E2486" si="833">A1816</f>
        <v>0</v>
      </c>
      <c r="B2486" s="169" t="str">
        <f t="shared" si="833"/>
        <v>Design, Manufacture, Supply, Erection &amp; Commissioning,environment friendly, Efficiency Upgrade of AC Plant of Unit-5 &amp; 6</v>
      </c>
      <c r="C2486" s="29">
        <f t="shared" si="833"/>
        <v>0</v>
      </c>
      <c r="D2486" s="69" t="str">
        <f t="shared" si="833"/>
        <v>-</v>
      </c>
      <c r="E2486" s="28">
        <f t="shared" si="833"/>
        <v>50</v>
      </c>
      <c r="F2486" s="95">
        <f t="shared" si="811"/>
        <v>0</v>
      </c>
      <c r="G2486" s="95">
        <f t="shared" si="812"/>
        <v>0</v>
      </c>
      <c r="H2486" s="95">
        <f t="shared" si="827"/>
        <v>0</v>
      </c>
      <c r="I2486" s="94">
        <f>'F4.2'!X473</f>
        <v>0</v>
      </c>
      <c r="J2486" s="94">
        <f>'F4.2'!AR473</f>
        <v>0</v>
      </c>
      <c r="K2486" s="95"/>
      <c r="L2486" s="95"/>
      <c r="M2486" s="128">
        <f t="shared" si="828"/>
        <v>0</v>
      </c>
      <c r="N2486" s="95">
        <f t="shared" si="829"/>
        <v>0</v>
      </c>
    </row>
    <row r="2487" spans="1:14" ht="15.75" hidden="1" outlineLevel="1" x14ac:dyDescent="0.25">
      <c r="A2487" s="227">
        <f t="shared" ref="A2487:E2487" si="834">A1817</f>
        <v>0</v>
      </c>
      <c r="B2487" s="227" t="str">
        <f t="shared" si="834"/>
        <v>Electrical Maintenance-II</v>
      </c>
      <c r="C2487" s="29">
        <f t="shared" si="834"/>
        <v>0</v>
      </c>
      <c r="D2487" s="69" t="str">
        <f t="shared" si="834"/>
        <v>-</v>
      </c>
      <c r="E2487" s="28">
        <f t="shared" si="834"/>
        <v>0</v>
      </c>
      <c r="F2487" s="95">
        <f t="shared" si="811"/>
        <v>0</v>
      </c>
      <c r="G2487" s="95">
        <f t="shared" si="812"/>
        <v>0</v>
      </c>
      <c r="H2487" s="95">
        <f t="shared" si="827"/>
        <v>0</v>
      </c>
      <c r="I2487" s="94">
        <f>'F4.2'!X474</f>
        <v>0</v>
      </c>
      <c r="J2487" s="94">
        <f>'F4.2'!AR474</f>
        <v>0</v>
      </c>
      <c r="K2487" s="95"/>
      <c r="L2487" s="95"/>
      <c r="M2487" s="128">
        <f t="shared" si="828"/>
        <v>0</v>
      </c>
      <c r="N2487" s="95">
        <f t="shared" si="829"/>
        <v>0</v>
      </c>
    </row>
    <row r="2488" spans="1:14" ht="157.5" hidden="1" outlineLevel="1" x14ac:dyDescent="0.25">
      <c r="A2488" s="25">
        <f t="shared" ref="A2488:E2488" si="835">A1818</f>
        <v>1</v>
      </c>
      <c r="B2488" s="26" t="str">
        <f t="shared" si="835"/>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2488" s="29">
        <f t="shared" si="835"/>
        <v>0</v>
      </c>
      <c r="D2488" s="69" t="str">
        <f t="shared" si="835"/>
        <v>-</v>
      </c>
      <c r="E2488" s="28">
        <f t="shared" si="835"/>
        <v>25.07</v>
      </c>
      <c r="F2488" s="95">
        <f t="shared" si="811"/>
        <v>0</v>
      </c>
      <c r="G2488" s="95">
        <f t="shared" si="812"/>
        <v>0</v>
      </c>
      <c r="H2488" s="95">
        <f t="shared" si="827"/>
        <v>0</v>
      </c>
      <c r="I2488" s="94">
        <f>'F4.2'!X475</f>
        <v>0</v>
      </c>
      <c r="J2488" s="94">
        <f>'F4.2'!AR475</f>
        <v>0</v>
      </c>
      <c r="K2488" s="95"/>
      <c r="L2488" s="95"/>
      <c r="M2488" s="128">
        <f t="shared" si="828"/>
        <v>0</v>
      </c>
      <c r="N2488" s="95">
        <f t="shared" si="829"/>
        <v>0</v>
      </c>
    </row>
    <row r="2489" spans="1:14" ht="78.75" hidden="1" outlineLevel="1" x14ac:dyDescent="0.25">
      <c r="A2489" s="169">
        <f t="shared" ref="A2489:E2489" si="836">A1819</f>
        <v>0</v>
      </c>
      <c r="B2489" s="169" t="str">
        <f t="shared" si="836"/>
        <v>Supply, Installation, Testing, Commissioning for complete solution and comprehensive protection and monitoring package along with retrofit of allied accessories for Generator Transformers for 3 X 500 MW Unit#5,6&amp;7 500MW Stage-III CSTPS Chandrapur.</v>
      </c>
      <c r="C2489" s="29">
        <f t="shared" si="836"/>
        <v>0</v>
      </c>
      <c r="D2489" s="69" t="str">
        <f t="shared" si="836"/>
        <v>-</v>
      </c>
      <c r="E2489" s="28">
        <f t="shared" si="836"/>
        <v>15.07</v>
      </c>
      <c r="F2489" s="95">
        <f t="shared" si="811"/>
        <v>0</v>
      </c>
      <c r="G2489" s="95">
        <f t="shared" si="812"/>
        <v>0</v>
      </c>
      <c r="H2489" s="95">
        <f t="shared" si="827"/>
        <v>0</v>
      </c>
      <c r="I2489" s="94">
        <f>'F4.2'!X476</f>
        <v>15.07</v>
      </c>
      <c r="J2489" s="94">
        <f>'F4.2'!AR476</f>
        <v>15.07</v>
      </c>
      <c r="K2489" s="95"/>
      <c r="L2489" s="95"/>
      <c r="M2489" s="128">
        <f t="shared" si="828"/>
        <v>15.07</v>
      </c>
      <c r="N2489" s="95">
        <f t="shared" si="829"/>
        <v>0</v>
      </c>
    </row>
    <row r="2490" spans="1:14" ht="110.25" hidden="1" outlineLevel="1" x14ac:dyDescent="0.25">
      <c r="A2490" s="169">
        <f t="shared" ref="A2490:E2490" si="837">A1820</f>
        <v>0</v>
      </c>
      <c r="B2490" s="169" t="str">
        <f t="shared" si="837"/>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2490" s="29">
        <f t="shared" si="837"/>
        <v>0</v>
      </c>
      <c r="D2490" s="69" t="str">
        <f t="shared" si="837"/>
        <v>-</v>
      </c>
      <c r="E2490" s="28">
        <f t="shared" si="837"/>
        <v>10</v>
      </c>
      <c r="F2490" s="95">
        <f t="shared" si="811"/>
        <v>0</v>
      </c>
      <c r="G2490" s="95">
        <f t="shared" si="812"/>
        <v>0</v>
      </c>
      <c r="H2490" s="95">
        <f t="shared" si="827"/>
        <v>0</v>
      </c>
      <c r="I2490" s="94">
        <f>'F4.2'!X477</f>
        <v>10</v>
      </c>
      <c r="J2490" s="94">
        <f>'F4.2'!AR477</f>
        <v>10</v>
      </c>
      <c r="K2490" s="95"/>
      <c r="L2490" s="95"/>
      <c r="M2490" s="128">
        <f t="shared" si="828"/>
        <v>10</v>
      </c>
      <c r="N2490" s="95">
        <f t="shared" si="829"/>
        <v>0</v>
      </c>
    </row>
    <row r="2491" spans="1:14" ht="31.5" hidden="1" outlineLevel="1" x14ac:dyDescent="0.25">
      <c r="A2491" s="25">
        <f t="shared" ref="A2491:E2491" si="838">A1821</f>
        <v>2</v>
      </c>
      <c r="B2491" s="26" t="str">
        <f t="shared" si="838"/>
        <v>DPR for Life enhancement and Energy efficiency of Critical HT Auxiliaries of Unit#3 to 7, CSTPS, Chandrapur</v>
      </c>
      <c r="C2491" s="29">
        <f t="shared" si="838"/>
        <v>0</v>
      </c>
      <c r="D2491" s="69" t="str">
        <f t="shared" si="838"/>
        <v>-</v>
      </c>
      <c r="E2491" s="28">
        <f t="shared" si="838"/>
        <v>44.31</v>
      </c>
      <c r="F2491" s="95">
        <f t="shared" si="811"/>
        <v>0</v>
      </c>
      <c r="G2491" s="95">
        <f t="shared" si="812"/>
        <v>0</v>
      </c>
      <c r="H2491" s="95">
        <f t="shared" si="827"/>
        <v>0</v>
      </c>
      <c r="I2491" s="94">
        <f>'F4.2'!X478</f>
        <v>0</v>
      </c>
      <c r="J2491" s="94">
        <f>'F4.2'!AR478</f>
        <v>0</v>
      </c>
      <c r="K2491" s="95"/>
      <c r="L2491" s="95"/>
      <c r="M2491" s="128">
        <f t="shared" si="828"/>
        <v>0</v>
      </c>
      <c r="N2491" s="95">
        <f t="shared" si="829"/>
        <v>0</v>
      </c>
    </row>
    <row r="2492" spans="1:14" ht="31.5" hidden="1" outlineLevel="1" x14ac:dyDescent="0.25">
      <c r="A2492" s="169">
        <f t="shared" ref="A2492:E2492" si="839">A1822</f>
        <v>0</v>
      </c>
      <c r="B2492" s="169" t="str">
        <f t="shared" si="839"/>
        <v>Life enhancement and Energy efficiency of Critical HT Auxiliaries of Unit#3 to 7, CSTPS, Chandrapur</v>
      </c>
      <c r="C2492" s="29">
        <f t="shared" si="839"/>
        <v>0</v>
      </c>
      <c r="D2492" s="69" t="str">
        <f t="shared" si="839"/>
        <v>-</v>
      </c>
      <c r="E2492" s="28">
        <f t="shared" si="839"/>
        <v>44.31</v>
      </c>
      <c r="F2492" s="95">
        <f t="shared" si="811"/>
        <v>0</v>
      </c>
      <c r="G2492" s="95">
        <f t="shared" si="812"/>
        <v>0</v>
      </c>
      <c r="H2492" s="95">
        <f t="shared" si="827"/>
        <v>0</v>
      </c>
      <c r="I2492" s="94">
        <f>'F4.2'!X479</f>
        <v>44.31</v>
      </c>
      <c r="J2492" s="94">
        <f>'F4.2'!AR479</f>
        <v>44.31</v>
      </c>
      <c r="K2492" s="95"/>
      <c r="L2492" s="95"/>
      <c r="M2492" s="128">
        <f t="shared" si="828"/>
        <v>44.31</v>
      </c>
      <c r="N2492" s="95">
        <f t="shared" si="829"/>
        <v>0</v>
      </c>
    </row>
    <row r="2493" spans="1:14" ht="31.5" hidden="1" outlineLevel="1" x14ac:dyDescent="0.25">
      <c r="A2493" s="25">
        <f t="shared" ref="A2493:E2493" si="840">A1823</f>
        <v>3</v>
      </c>
      <c r="B2493" s="26" t="str">
        <f t="shared" si="840"/>
        <v>DPR for “Supply &amp; Installation of energy saving plates for Energy Conservation  at 3X500MW, CSTPS, Chandrapur.”</v>
      </c>
      <c r="C2493" s="29">
        <f t="shared" si="840"/>
        <v>0</v>
      </c>
      <c r="D2493" s="69" t="str">
        <f t="shared" si="840"/>
        <v>-</v>
      </c>
      <c r="E2493" s="28">
        <f t="shared" si="840"/>
        <v>25</v>
      </c>
      <c r="F2493" s="95">
        <f t="shared" si="811"/>
        <v>0</v>
      </c>
      <c r="G2493" s="95">
        <f t="shared" si="812"/>
        <v>0</v>
      </c>
      <c r="H2493" s="95">
        <f t="shared" si="827"/>
        <v>0</v>
      </c>
      <c r="I2493" s="94">
        <f>'F4.2'!X480</f>
        <v>0</v>
      </c>
      <c r="J2493" s="94">
        <f>'F4.2'!AR480</f>
        <v>0</v>
      </c>
      <c r="K2493" s="95"/>
      <c r="L2493" s="95"/>
      <c r="M2493" s="128">
        <f t="shared" si="828"/>
        <v>0</v>
      </c>
      <c r="N2493" s="95">
        <f t="shared" si="829"/>
        <v>0</v>
      </c>
    </row>
    <row r="2494" spans="1:14" ht="31.5" hidden="1" outlineLevel="1" x14ac:dyDescent="0.25">
      <c r="A2494" s="169">
        <f t="shared" ref="A2494:E2494" si="841">A1824</f>
        <v>0</v>
      </c>
      <c r="B2494" s="169" t="str">
        <f t="shared" si="841"/>
        <v>Supply &amp; Installation of energy saving plates for Energy Conservation  at 3X500MW, CSTPS, Chandrapur.</v>
      </c>
      <c r="C2494" s="29">
        <f t="shared" si="841"/>
        <v>0</v>
      </c>
      <c r="D2494" s="69" t="str">
        <f t="shared" si="841"/>
        <v>-</v>
      </c>
      <c r="E2494" s="28">
        <f t="shared" si="841"/>
        <v>25</v>
      </c>
      <c r="F2494" s="95">
        <f t="shared" si="811"/>
        <v>0</v>
      </c>
      <c r="G2494" s="95">
        <f t="shared" si="812"/>
        <v>0</v>
      </c>
      <c r="H2494" s="95">
        <f t="shared" si="827"/>
        <v>0</v>
      </c>
      <c r="I2494" s="94">
        <f>'F4.2'!X481</f>
        <v>0</v>
      </c>
      <c r="J2494" s="94">
        <f>'F4.2'!AR481</f>
        <v>0</v>
      </c>
      <c r="K2494" s="95"/>
      <c r="L2494" s="95"/>
      <c r="M2494" s="128">
        <f t="shared" si="828"/>
        <v>0</v>
      </c>
      <c r="N2494" s="95">
        <f t="shared" si="829"/>
        <v>0</v>
      </c>
    </row>
    <row r="2495" spans="1:14" ht="110.25" hidden="1" outlineLevel="1" x14ac:dyDescent="0.25">
      <c r="A2495" s="25">
        <f t="shared" ref="A2495:E2495" si="842">A1825</f>
        <v>4</v>
      </c>
      <c r="B2495" s="26" t="str">
        <f t="shared" si="842"/>
        <v>DPR for "Complete renovation of Chimney elevator ) of Unit-5,6,7" &amp;
Complete revamping of chimney aviation obstruction lights (AOL) &amp; other associated spares installed at unit#5,6&amp;7 CSTPS Chandrapur. &amp;
DPR for “Provision of 11KV supply to Aundha pump house from Unit 5,6&amp;7.”</v>
      </c>
      <c r="C2495" s="29">
        <f t="shared" si="842"/>
        <v>0</v>
      </c>
      <c r="D2495" s="69" t="str">
        <f t="shared" si="842"/>
        <v>-</v>
      </c>
      <c r="E2495" s="28">
        <f t="shared" si="842"/>
        <v>38</v>
      </c>
      <c r="F2495" s="95">
        <f t="shared" si="811"/>
        <v>0</v>
      </c>
      <c r="G2495" s="95">
        <f t="shared" si="812"/>
        <v>0</v>
      </c>
      <c r="H2495" s="95">
        <f t="shared" si="827"/>
        <v>0</v>
      </c>
      <c r="I2495" s="94">
        <f>'F4.2'!X482</f>
        <v>0</v>
      </c>
      <c r="J2495" s="94">
        <f>'F4.2'!AR482</f>
        <v>0</v>
      </c>
      <c r="K2495" s="95"/>
      <c r="L2495" s="95"/>
      <c r="M2495" s="128">
        <f t="shared" si="828"/>
        <v>0</v>
      </c>
      <c r="N2495" s="95">
        <f t="shared" si="829"/>
        <v>0</v>
      </c>
    </row>
    <row r="2496" spans="1:14" ht="47.25" hidden="1" outlineLevel="1" x14ac:dyDescent="0.25">
      <c r="A2496" s="169">
        <f t="shared" ref="A2496:E2496" si="843">A1826</f>
        <v>0</v>
      </c>
      <c r="B2496" s="169" t="str">
        <f t="shared" si="843"/>
        <v xml:space="preserve">Complete renovation of Chimney elevator of Unit-5,6,7
</v>
      </c>
      <c r="C2496" s="29">
        <f t="shared" si="843"/>
        <v>0</v>
      </c>
      <c r="D2496" s="69" t="str">
        <f t="shared" si="843"/>
        <v>-</v>
      </c>
      <c r="E2496" s="28">
        <f t="shared" si="843"/>
        <v>10</v>
      </c>
      <c r="F2496" s="95">
        <f t="shared" si="811"/>
        <v>0</v>
      </c>
      <c r="G2496" s="95">
        <f t="shared" si="812"/>
        <v>0</v>
      </c>
      <c r="H2496" s="95">
        <f t="shared" si="827"/>
        <v>0</v>
      </c>
      <c r="I2496" s="94">
        <f>'F4.2'!X483</f>
        <v>0</v>
      </c>
      <c r="J2496" s="94">
        <f>'F4.2'!AR483</f>
        <v>0</v>
      </c>
      <c r="K2496" s="95"/>
      <c r="L2496" s="95"/>
      <c r="M2496" s="128">
        <f t="shared" si="828"/>
        <v>0</v>
      </c>
      <c r="N2496" s="95">
        <f t="shared" si="829"/>
        <v>0</v>
      </c>
    </row>
    <row r="2497" spans="1:14" ht="47.25" hidden="1" outlineLevel="1" x14ac:dyDescent="0.25">
      <c r="A2497" s="169">
        <f t="shared" ref="A2497:E2497" si="844">A1827</f>
        <v>0</v>
      </c>
      <c r="B2497" s="169" t="str">
        <f t="shared" si="844"/>
        <v>Complete revamping of chimney aviation obstruction lights (AOL) &amp; other associated spares installed at unit#5,6&amp;7 CSTPS Chandrapur.</v>
      </c>
      <c r="C2497" s="29">
        <f t="shared" si="844"/>
        <v>0</v>
      </c>
      <c r="D2497" s="69" t="str">
        <f t="shared" si="844"/>
        <v>-</v>
      </c>
      <c r="E2497" s="28">
        <f t="shared" si="844"/>
        <v>3</v>
      </c>
      <c r="F2497" s="95">
        <f t="shared" si="811"/>
        <v>0</v>
      </c>
      <c r="G2497" s="95">
        <f t="shared" si="812"/>
        <v>0</v>
      </c>
      <c r="H2497" s="95">
        <f t="shared" si="827"/>
        <v>0</v>
      </c>
      <c r="I2497" s="94">
        <f>'F4.2'!X484</f>
        <v>3</v>
      </c>
      <c r="J2497" s="94">
        <f>'F4.2'!AR484</f>
        <v>3</v>
      </c>
      <c r="K2497" s="95"/>
      <c r="L2497" s="95"/>
      <c r="M2497" s="128">
        <f t="shared" si="828"/>
        <v>3</v>
      </c>
      <c r="N2497" s="95">
        <f t="shared" si="829"/>
        <v>0</v>
      </c>
    </row>
    <row r="2498" spans="1:14" ht="31.5" hidden="1" outlineLevel="1" x14ac:dyDescent="0.25">
      <c r="A2498" s="169">
        <f t="shared" ref="A2498:E2498" si="845">A1828</f>
        <v>0</v>
      </c>
      <c r="B2498" s="169" t="str">
        <f t="shared" si="845"/>
        <v>Provision of 11KV supply to Aundha pump house from U 5,6&amp;7 Station boards.</v>
      </c>
      <c r="C2498" s="29">
        <f t="shared" si="845"/>
        <v>0</v>
      </c>
      <c r="D2498" s="69" t="str">
        <f t="shared" si="845"/>
        <v>-</v>
      </c>
      <c r="E2498" s="28">
        <f t="shared" si="845"/>
        <v>25</v>
      </c>
      <c r="F2498" s="95">
        <f t="shared" si="811"/>
        <v>0</v>
      </c>
      <c r="G2498" s="95">
        <f t="shared" si="812"/>
        <v>0</v>
      </c>
      <c r="H2498" s="95">
        <f t="shared" si="827"/>
        <v>0</v>
      </c>
      <c r="I2498" s="94">
        <f>'F4.2'!X485</f>
        <v>0</v>
      </c>
      <c r="J2498" s="94">
        <f>'F4.2'!AR485</f>
        <v>0</v>
      </c>
      <c r="K2498" s="95"/>
      <c r="L2498" s="95"/>
      <c r="M2498" s="128">
        <f t="shared" si="828"/>
        <v>0</v>
      </c>
      <c r="N2498" s="95">
        <f t="shared" si="829"/>
        <v>0</v>
      </c>
    </row>
    <row r="2499" spans="1:14" ht="63" hidden="1" outlineLevel="1" x14ac:dyDescent="0.25">
      <c r="A2499" s="25">
        <f t="shared" ref="A2499:E2499" si="846">A1829</f>
        <v>5</v>
      </c>
      <c r="B2499" s="26" t="str">
        <f t="shared" si="846"/>
        <v xml:space="preserve">DPR for Energy saving by installation of VFD for CEP motors at Unit#5 to 9, CSTPS, Chandrapur.
</v>
      </c>
      <c r="C2499" s="29">
        <f t="shared" si="846"/>
        <v>0</v>
      </c>
      <c r="D2499" s="69" t="str">
        <f t="shared" si="846"/>
        <v>-</v>
      </c>
      <c r="E2499" s="28">
        <f t="shared" si="846"/>
        <v>26</v>
      </c>
      <c r="F2499" s="95">
        <f t="shared" si="811"/>
        <v>0</v>
      </c>
      <c r="G2499" s="95">
        <f t="shared" si="812"/>
        <v>0</v>
      </c>
      <c r="H2499" s="95">
        <f t="shared" si="827"/>
        <v>0</v>
      </c>
      <c r="I2499" s="94">
        <f>'F4.2'!X486</f>
        <v>0</v>
      </c>
      <c r="J2499" s="94">
        <f>'F4.2'!AR486</f>
        <v>0</v>
      </c>
      <c r="K2499" s="95"/>
      <c r="L2499" s="95"/>
      <c r="M2499" s="128">
        <f t="shared" si="828"/>
        <v>0</v>
      </c>
      <c r="N2499" s="95">
        <f t="shared" si="829"/>
        <v>0</v>
      </c>
    </row>
    <row r="2500" spans="1:14" ht="63" hidden="1" outlineLevel="1" x14ac:dyDescent="0.25">
      <c r="A2500" s="169">
        <f t="shared" ref="A2500:E2500" si="847">A1830</f>
        <v>0</v>
      </c>
      <c r="B2500" s="169" t="str">
        <f t="shared" si="847"/>
        <v xml:space="preserve">Energy saving by installation of VFD for CEP motors at Unit#5 to 9, CSTPS, Chandrapur.
</v>
      </c>
      <c r="C2500" s="29">
        <f t="shared" si="847"/>
        <v>0</v>
      </c>
      <c r="D2500" s="69" t="str">
        <f t="shared" si="847"/>
        <v>-</v>
      </c>
      <c r="E2500" s="28">
        <f t="shared" si="847"/>
        <v>26</v>
      </c>
      <c r="F2500" s="95">
        <f t="shared" si="811"/>
        <v>0</v>
      </c>
      <c r="G2500" s="95">
        <f t="shared" si="812"/>
        <v>0</v>
      </c>
      <c r="H2500" s="95">
        <f t="shared" si="827"/>
        <v>0</v>
      </c>
      <c r="I2500" s="94">
        <f>'F4.2'!X487</f>
        <v>0</v>
      </c>
      <c r="J2500" s="94">
        <f>'F4.2'!AR487</f>
        <v>0</v>
      </c>
      <c r="K2500" s="95"/>
      <c r="L2500" s="95"/>
      <c r="M2500" s="128">
        <f t="shared" si="828"/>
        <v>0</v>
      </c>
      <c r="N2500" s="95">
        <f t="shared" si="829"/>
        <v>0</v>
      </c>
    </row>
    <row r="2501" spans="1:14" ht="31.5" hidden="1" outlineLevel="1" x14ac:dyDescent="0.25">
      <c r="A2501" s="25">
        <f t="shared" ref="A2501:E2501" si="848">A1831</f>
        <v>6</v>
      </c>
      <c r="B2501" s="26" t="str">
        <f t="shared" si="848"/>
        <v>DPR for Energy saving by installation of VFD for PA Fan &amp; ID Fan  motors at Unit#5 to 9, CSTPS, Chandrapur.</v>
      </c>
      <c r="C2501" s="29">
        <f t="shared" si="848"/>
        <v>0</v>
      </c>
      <c r="D2501" s="69" t="str">
        <f t="shared" si="848"/>
        <v>-</v>
      </c>
      <c r="E2501" s="28">
        <f t="shared" si="848"/>
        <v>25</v>
      </c>
      <c r="F2501" s="95">
        <f t="shared" si="811"/>
        <v>0</v>
      </c>
      <c r="G2501" s="95">
        <f t="shared" si="812"/>
        <v>0</v>
      </c>
      <c r="H2501" s="95">
        <f t="shared" si="827"/>
        <v>0</v>
      </c>
      <c r="I2501" s="94">
        <f>'F4.2'!X488</f>
        <v>0</v>
      </c>
      <c r="J2501" s="94">
        <f>'F4.2'!AR488</f>
        <v>0</v>
      </c>
      <c r="K2501" s="95"/>
      <c r="L2501" s="95"/>
      <c r="M2501" s="128">
        <f t="shared" si="828"/>
        <v>0</v>
      </c>
      <c r="N2501" s="95">
        <f t="shared" si="829"/>
        <v>0</v>
      </c>
    </row>
    <row r="2502" spans="1:14" ht="31.5" hidden="1" outlineLevel="1" x14ac:dyDescent="0.25">
      <c r="A2502" s="169">
        <f t="shared" ref="A2502:E2502" si="849">A1832</f>
        <v>0</v>
      </c>
      <c r="B2502" s="169" t="str">
        <f t="shared" si="849"/>
        <v>Energy saving by installation of VFD for PA Fan &amp; ID Fan  motors at Unit#5 to 9, CSTPS, Chandrapur.</v>
      </c>
      <c r="C2502" s="29">
        <f t="shared" si="849"/>
        <v>0</v>
      </c>
      <c r="D2502" s="69" t="str">
        <f t="shared" si="849"/>
        <v>-</v>
      </c>
      <c r="E2502" s="28">
        <f t="shared" si="849"/>
        <v>25</v>
      </c>
      <c r="F2502" s="95">
        <f t="shared" si="811"/>
        <v>0</v>
      </c>
      <c r="G2502" s="95">
        <f t="shared" si="812"/>
        <v>0</v>
      </c>
      <c r="H2502" s="95">
        <f t="shared" si="827"/>
        <v>0</v>
      </c>
      <c r="I2502" s="94">
        <f>'F4.2'!X489</f>
        <v>0</v>
      </c>
      <c r="J2502" s="94">
        <f>'F4.2'!AR489</f>
        <v>0</v>
      </c>
      <c r="K2502" s="95"/>
      <c r="L2502" s="95"/>
      <c r="M2502" s="128">
        <f t="shared" si="828"/>
        <v>0</v>
      </c>
      <c r="N2502" s="95">
        <f t="shared" si="829"/>
        <v>0</v>
      </c>
    </row>
    <row r="2503" spans="1:14" ht="31.5" hidden="1" outlineLevel="1" x14ac:dyDescent="0.25">
      <c r="A2503" s="25">
        <f t="shared" ref="A2503:E2503" si="850">A1833</f>
        <v>7</v>
      </c>
      <c r="B2503" s="26" t="str">
        <f t="shared" si="850"/>
        <v>DPR for refurbishment of Critical HT &amp; LT board installed at Unit#5,6,&amp;7, CSTPS Chandrapur.</v>
      </c>
      <c r="C2503" s="29">
        <f t="shared" si="850"/>
        <v>0</v>
      </c>
      <c r="D2503" s="69" t="str">
        <f t="shared" si="850"/>
        <v>-</v>
      </c>
      <c r="E2503" s="28">
        <f t="shared" si="850"/>
        <v>25</v>
      </c>
      <c r="F2503" s="95">
        <f t="shared" si="811"/>
        <v>0</v>
      </c>
      <c r="G2503" s="95">
        <f t="shared" si="812"/>
        <v>0</v>
      </c>
      <c r="H2503" s="95">
        <f t="shared" si="827"/>
        <v>0</v>
      </c>
      <c r="I2503" s="94">
        <f>'F4.2'!X490</f>
        <v>0</v>
      </c>
      <c r="J2503" s="94">
        <f>'F4.2'!AR490</f>
        <v>0</v>
      </c>
      <c r="K2503" s="95"/>
      <c r="L2503" s="95"/>
      <c r="M2503" s="128">
        <f t="shared" si="828"/>
        <v>0</v>
      </c>
      <c r="N2503" s="95">
        <f t="shared" si="829"/>
        <v>0</v>
      </c>
    </row>
    <row r="2504" spans="1:14" ht="31.5" hidden="1" outlineLevel="1" x14ac:dyDescent="0.25">
      <c r="A2504" s="169">
        <f t="shared" ref="A2504:E2504" si="851">A1834</f>
        <v>0</v>
      </c>
      <c r="B2504" s="169" t="str">
        <f t="shared" si="851"/>
        <v xml:space="preserve"> Refurbishment of Critical HT &amp; LT board installed at Unit#5,6,&amp;7, CSTPS Chandrapur.</v>
      </c>
      <c r="C2504" s="29">
        <f t="shared" si="851"/>
        <v>0</v>
      </c>
      <c r="D2504" s="69" t="str">
        <f t="shared" si="851"/>
        <v>-</v>
      </c>
      <c r="E2504" s="28">
        <f t="shared" si="851"/>
        <v>25</v>
      </c>
      <c r="F2504" s="95">
        <f t="shared" si="811"/>
        <v>0</v>
      </c>
      <c r="G2504" s="95">
        <f t="shared" si="812"/>
        <v>0</v>
      </c>
      <c r="H2504" s="95">
        <f t="shared" si="827"/>
        <v>0</v>
      </c>
      <c r="I2504" s="94">
        <f>'F4.2'!X491</f>
        <v>0</v>
      </c>
      <c r="J2504" s="94">
        <f>'F4.2'!AR491</f>
        <v>0</v>
      </c>
      <c r="K2504" s="95"/>
      <c r="L2504" s="95"/>
      <c r="M2504" s="128">
        <f t="shared" si="828"/>
        <v>0</v>
      </c>
      <c r="N2504" s="95">
        <f t="shared" si="829"/>
        <v>0</v>
      </c>
    </row>
    <row r="2505" spans="1:14" ht="31.5" hidden="1" outlineLevel="1" x14ac:dyDescent="0.25">
      <c r="A2505" s="25">
        <f t="shared" ref="A2505:E2505" si="852">A1835</f>
        <v>8</v>
      </c>
      <c r="B2505" s="26" t="str">
        <f t="shared" si="852"/>
        <v>Refurbishment of LV bus duct Bus duct of UAT, SAT, station transformer installed at Unit#5,6,&amp;7, CSTPS Chandrapur.</v>
      </c>
      <c r="C2505" s="29">
        <f t="shared" si="852"/>
        <v>0</v>
      </c>
      <c r="D2505" s="69" t="str">
        <f t="shared" si="852"/>
        <v>-</v>
      </c>
      <c r="E2505" s="28">
        <f t="shared" si="852"/>
        <v>30</v>
      </c>
      <c r="F2505" s="95">
        <f t="shared" si="811"/>
        <v>0</v>
      </c>
      <c r="G2505" s="95">
        <f t="shared" si="812"/>
        <v>0</v>
      </c>
      <c r="H2505" s="95">
        <f t="shared" si="827"/>
        <v>0</v>
      </c>
      <c r="I2505" s="94">
        <f>'F4.2'!X492</f>
        <v>0</v>
      </c>
      <c r="J2505" s="94">
        <f>'F4.2'!AR492</f>
        <v>0</v>
      </c>
      <c r="K2505" s="95"/>
      <c r="L2505" s="95"/>
      <c r="M2505" s="128">
        <f t="shared" si="828"/>
        <v>0</v>
      </c>
      <c r="N2505" s="95">
        <f t="shared" si="829"/>
        <v>0</v>
      </c>
    </row>
    <row r="2506" spans="1:14" ht="31.5" hidden="1" outlineLevel="1" x14ac:dyDescent="0.25">
      <c r="A2506" s="169">
        <f t="shared" ref="A2506:E2506" si="853">A1836</f>
        <v>0</v>
      </c>
      <c r="B2506" s="169" t="str">
        <f t="shared" si="853"/>
        <v>Refurbishment of LV bus duct Bus duct of UAT, SAT, station transformer installed at Unit#5,6,&amp;7, CSTPS Chandrapur.</v>
      </c>
      <c r="C2506" s="29">
        <f t="shared" si="853"/>
        <v>0</v>
      </c>
      <c r="D2506" s="69" t="str">
        <f t="shared" si="853"/>
        <v>-</v>
      </c>
      <c r="E2506" s="28">
        <f t="shared" si="853"/>
        <v>30</v>
      </c>
      <c r="F2506" s="95">
        <f t="shared" si="811"/>
        <v>0</v>
      </c>
      <c r="G2506" s="95">
        <f t="shared" si="812"/>
        <v>0</v>
      </c>
      <c r="H2506" s="95">
        <f t="shared" si="827"/>
        <v>0</v>
      </c>
      <c r="I2506" s="94">
        <f>'F4.2'!X493</f>
        <v>0</v>
      </c>
      <c r="J2506" s="94">
        <f>'F4.2'!AR493</f>
        <v>0</v>
      </c>
      <c r="K2506" s="95"/>
      <c r="L2506" s="95"/>
      <c r="M2506" s="128">
        <f t="shared" si="828"/>
        <v>0</v>
      </c>
      <c r="N2506" s="95">
        <f t="shared" si="829"/>
        <v>0</v>
      </c>
    </row>
    <row r="2507" spans="1:14" ht="15.75" hidden="1" outlineLevel="1" x14ac:dyDescent="0.25">
      <c r="A2507" s="227">
        <f t="shared" ref="A2507:E2507" si="854">A1837</f>
        <v>0</v>
      </c>
      <c r="B2507" s="227" t="str">
        <f t="shared" si="854"/>
        <v>Instrumentation &amp; Control-II</v>
      </c>
      <c r="C2507" s="29">
        <f t="shared" si="854"/>
        <v>0</v>
      </c>
      <c r="D2507" s="69" t="str">
        <f t="shared" si="854"/>
        <v>-</v>
      </c>
      <c r="E2507" s="28">
        <f t="shared" si="854"/>
        <v>0</v>
      </c>
      <c r="F2507" s="95">
        <f t="shared" si="811"/>
        <v>0</v>
      </c>
      <c r="G2507" s="95">
        <f t="shared" si="812"/>
        <v>0</v>
      </c>
      <c r="H2507" s="95">
        <f t="shared" si="827"/>
        <v>0</v>
      </c>
      <c r="I2507" s="94">
        <f>'F4.2'!X494</f>
        <v>0</v>
      </c>
      <c r="J2507" s="94">
        <f>'F4.2'!AR494</f>
        <v>0</v>
      </c>
      <c r="K2507" s="95"/>
      <c r="L2507" s="95"/>
      <c r="M2507" s="128">
        <f t="shared" si="828"/>
        <v>0</v>
      </c>
      <c r="N2507" s="95">
        <f t="shared" si="829"/>
        <v>0</v>
      </c>
    </row>
    <row r="2508" spans="1:14" ht="31.5" hidden="1" outlineLevel="1" x14ac:dyDescent="0.25">
      <c r="A2508" s="25">
        <f t="shared" ref="A2508:E2508" si="855">A1838</f>
        <v>1</v>
      </c>
      <c r="B2508" s="26" t="str">
        <f t="shared" si="855"/>
        <v>Complete Supply ,Erection and Commissioning DDCMIS system of Unit 7 at CSTPS</v>
      </c>
      <c r="C2508" s="29">
        <f t="shared" si="855"/>
        <v>0</v>
      </c>
      <c r="D2508" s="69" t="str">
        <f t="shared" si="855"/>
        <v>-</v>
      </c>
      <c r="E2508" s="28">
        <f t="shared" si="855"/>
        <v>30</v>
      </c>
      <c r="F2508" s="95">
        <f t="shared" si="811"/>
        <v>0</v>
      </c>
      <c r="G2508" s="95">
        <f t="shared" si="812"/>
        <v>0</v>
      </c>
      <c r="H2508" s="95">
        <f t="shared" si="827"/>
        <v>0</v>
      </c>
      <c r="I2508" s="94">
        <f>'F4.2'!X495</f>
        <v>0</v>
      </c>
      <c r="J2508" s="94">
        <f>'F4.2'!AR495</f>
        <v>0</v>
      </c>
      <c r="K2508" s="95"/>
      <c r="L2508" s="95"/>
      <c r="M2508" s="128">
        <f t="shared" si="828"/>
        <v>0</v>
      </c>
      <c r="N2508" s="95">
        <f t="shared" si="829"/>
        <v>0</v>
      </c>
    </row>
    <row r="2509" spans="1:14" ht="31.5" hidden="1" outlineLevel="1" x14ac:dyDescent="0.25">
      <c r="A2509" s="169">
        <f t="shared" ref="A2509:E2509" si="856">A1839</f>
        <v>0</v>
      </c>
      <c r="B2509" s="169" t="str">
        <f t="shared" si="856"/>
        <v>Complete Supply ,Erection and Commissioning DDCMIS system of Unit 7  at CSTPS</v>
      </c>
      <c r="C2509" s="29">
        <f t="shared" si="856"/>
        <v>0</v>
      </c>
      <c r="D2509" s="69" t="str">
        <f t="shared" si="856"/>
        <v>-</v>
      </c>
      <c r="E2509" s="28">
        <f t="shared" si="856"/>
        <v>30</v>
      </c>
      <c r="F2509" s="95">
        <f t="shared" si="811"/>
        <v>0</v>
      </c>
      <c r="G2509" s="95">
        <f t="shared" si="812"/>
        <v>0</v>
      </c>
      <c r="H2509" s="95">
        <f t="shared" si="827"/>
        <v>0</v>
      </c>
      <c r="I2509" s="94">
        <f>'F4.2'!X496</f>
        <v>30</v>
      </c>
      <c r="J2509" s="94">
        <f>'F4.2'!AR496</f>
        <v>30</v>
      </c>
      <c r="K2509" s="95"/>
      <c r="L2509" s="95"/>
      <c r="M2509" s="128">
        <f t="shared" si="828"/>
        <v>30</v>
      </c>
      <c r="N2509" s="95">
        <f t="shared" si="829"/>
        <v>0</v>
      </c>
    </row>
    <row r="2510" spans="1:14" ht="31.5" hidden="1" outlineLevel="1" x14ac:dyDescent="0.25">
      <c r="A2510" s="25">
        <f t="shared" ref="A2510:E2510" si="857">A1840</f>
        <v>2</v>
      </c>
      <c r="B2510" s="26" t="str">
        <f t="shared" si="857"/>
        <v>Implementation of Flexible Operation Solutions for Unit5,6 &amp;7, CSTPS, Chandrapur</v>
      </c>
      <c r="C2510" s="29">
        <f t="shared" si="857"/>
        <v>0</v>
      </c>
      <c r="D2510" s="69" t="str">
        <f t="shared" si="857"/>
        <v>-</v>
      </c>
      <c r="E2510" s="28">
        <f t="shared" si="857"/>
        <v>40</v>
      </c>
      <c r="F2510" s="95">
        <f t="shared" si="811"/>
        <v>0</v>
      </c>
      <c r="G2510" s="95">
        <f t="shared" si="812"/>
        <v>0</v>
      </c>
      <c r="H2510" s="95">
        <f t="shared" si="827"/>
        <v>0</v>
      </c>
      <c r="I2510" s="94">
        <f>'F4.2'!X497</f>
        <v>0</v>
      </c>
      <c r="J2510" s="94">
        <f>'F4.2'!AR497</f>
        <v>0</v>
      </c>
      <c r="K2510" s="95"/>
      <c r="L2510" s="95"/>
      <c r="M2510" s="128">
        <f t="shared" si="828"/>
        <v>0</v>
      </c>
      <c r="N2510" s="95">
        <f t="shared" si="829"/>
        <v>0</v>
      </c>
    </row>
    <row r="2511" spans="1:14" ht="31.5" hidden="1" outlineLevel="1" x14ac:dyDescent="0.25">
      <c r="A2511" s="169">
        <f t="shared" ref="A2511:E2511" si="858">A1841</f>
        <v>0</v>
      </c>
      <c r="B2511" s="169" t="str">
        <f t="shared" si="858"/>
        <v>Implementation of Flexible Operation Solutions for Unit5,6 &amp;7, CSTPS, Chandrapur</v>
      </c>
      <c r="C2511" s="29">
        <f t="shared" si="858"/>
        <v>0</v>
      </c>
      <c r="D2511" s="69" t="str">
        <f t="shared" si="858"/>
        <v>-</v>
      </c>
      <c r="E2511" s="28">
        <f t="shared" si="858"/>
        <v>40</v>
      </c>
      <c r="F2511" s="95">
        <f t="shared" si="811"/>
        <v>0</v>
      </c>
      <c r="G2511" s="95">
        <f t="shared" si="812"/>
        <v>0</v>
      </c>
      <c r="H2511" s="95">
        <f t="shared" si="827"/>
        <v>0</v>
      </c>
      <c r="I2511" s="94">
        <f>'F4.2'!X498</f>
        <v>0</v>
      </c>
      <c r="J2511" s="94">
        <f>'F4.2'!AR498</f>
        <v>0</v>
      </c>
      <c r="K2511" s="95"/>
      <c r="L2511" s="95"/>
      <c r="M2511" s="128">
        <f t="shared" si="828"/>
        <v>0</v>
      </c>
      <c r="N2511" s="95">
        <f t="shared" si="829"/>
        <v>0</v>
      </c>
    </row>
    <row r="2512" spans="1:14" ht="47.25" hidden="1" outlineLevel="1" x14ac:dyDescent="0.25">
      <c r="A2512" s="25">
        <f t="shared" ref="A2512:E2512" si="859">A1842</f>
        <v>3</v>
      </c>
      <c r="B2512" s="26" t="str">
        <f t="shared" si="859"/>
        <v>Supply of sub-assy for ID Fan VFD System&amp;  Energy Management System (EMS) at Stage-III, CSTPS, &amp; Procurement of numerical motor/feeder protection relay</v>
      </c>
      <c r="C2512" s="29">
        <f t="shared" si="859"/>
        <v>0</v>
      </c>
      <c r="D2512" s="69" t="str">
        <f t="shared" si="859"/>
        <v>-</v>
      </c>
      <c r="E2512" s="28">
        <f t="shared" si="859"/>
        <v>26.1</v>
      </c>
      <c r="F2512" s="95">
        <f t="shared" si="811"/>
        <v>0</v>
      </c>
      <c r="G2512" s="95">
        <f t="shared" si="812"/>
        <v>0</v>
      </c>
      <c r="H2512" s="95">
        <f t="shared" si="827"/>
        <v>0</v>
      </c>
      <c r="I2512" s="94">
        <f>'F4.2'!X499</f>
        <v>0</v>
      </c>
      <c r="J2512" s="94">
        <f>'F4.2'!AR499</f>
        <v>0</v>
      </c>
      <c r="K2512" s="95"/>
      <c r="L2512" s="95"/>
      <c r="M2512" s="128">
        <f t="shared" si="828"/>
        <v>0</v>
      </c>
      <c r="N2512" s="95">
        <f t="shared" si="829"/>
        <v>0</v>
      </c>
    </row>
    <row r="2513" spans="1:14" ht="15.75" hidden="1" outlineLevel="1" x14ac:dyDescent="0.25">
      <c r="A2513" s="169">
        <f t="shared" ref="A2513:E2513" si="860">A1843</f>
        <v>0</v>
      </c>
      <c r="B2513" s="169" t="str">
        <f t="shared" si="860"/>
        <v>Supply of sub-assy for ID Fan VFD System</v>
      </c>
      <c r="C2513" s="29">
        <f t="shared" si="860"/>
        <v>0</v>
      </c>
      <c r="D2513" s="69" t="str">
        <f t="shared" si="860"/>
        <v>-</v>
      </c>
      <c r="E2513" s="28">
        <f t="shared" si="860"/>
        <v>4.5</v>
      </c>
      <c r="F2513" s="95">
        <f t="shared" si="811"/>
        <v>0</v>
      </c>
      <c r="G2513" s="95">
        <f t="shared" si="812"/>
        <v>0</v>
      </c>
      <c r="H2513" s="95">
        <f t="shared" si="827"/>
        <v>0</v>
      </c>
      <c r="I2513" s="94">
        <f>'F4.2'!X500</f>
        <v>0</v>
      </c>
      <c r="J2513" s="94">
        <f>'F4.2'!AR500</f>
        <v>0</v>
      </c>
      <c r="K2513" s="95"/>
      <c r="L2513" s="95"/>
      <c r="M2513" s="128">
        <f t="shared" si="828"/>
        <v>0</v>
      </c>
      <c r="N2513" s="95">
        <f t="shared" si="829"/>
        <v>0</v>
      </c>
    </row>
    <row r="2514" spans="1:14" ht="31.5" hidden="1" outlineLevel="1" x14ac:dyDescent="0.25">
      <c r="A2514" s="169">
        <f t="shared" ref="A2514:E2514" si="861">A1844</f>
        <v>0</v>
      </c>
      <c r="B2514" s="169" t="str">
        <f t="shared" si="861"/>
        <v>Energy Management System (EMS) at Stage-III, CSTPS, Chandrapur.</v>
      </c>
      <c r="C2514" s="29">
        <f t="shared" si="861"/>
        <v>0</v>
      </c>
      <c r="D2514" s="69" t="str">
        <f t="shared" si="861"/>
        <v>-</v>
      </c>
      <c r="E2514" s="28">
        <f t="shared" si="861"/>
        <v>5.5</v>
      </c>
      <c r="F2514" s="95">
        <f t="shared" si="811"/>
        <v>0</v>
      </c>
      <c r="G2514" s="95">
        <f t="shared" si="812"/>
        <v>0</v>
      </c>
      <c r="H2514" s="95">
        <f t="shared" si="827"/>
        <v>0</v>
      </c>
      <c r="I2514" s="94">
        <f>'F4.2'!X501</f>
        <v>0</v>
      </c>
      <c r="J2514" s="94">
        <f>'F4.2'!AR501</f>
        <v>0</v>
      </c>
      <c r="K2514" s="95"/>
      <c r="L2514" s="95"/>
      <c r="M2514" s="128">
        <f t="shared" si="828"/>
        <v>0</v>
      </c>
      <c r="N2514" s="95">
        <f t="shared" si="829"/>
        <v>0</v>
      </c>
    </row>
    <row r="2515" spans="1:14" ht="15.75" hidden="1" outlineLevel="1" x14ac:dyDescent="0.25">
      <c r="A2515" s="169">
        <f t="shared" ref="A2515:E2515" si="862">A1845</f>
        <v>0</v>
      </c>
      <c r="B2515" s="169" t="str">
        <f t="shared" si="862"/>
        <v>Procurement of numerical motor/feeder protection relays</v>
      </c>
      <c r="C2515" s="29">
        <f t="shared" si="862"/>
        <v>0</v>
      </c>
      <c r="D2515" s="69" t="str">
        <f t="shared" si="862"/>
        <v>-</v>
      </c>
      <c r="E2515" s="28">
        <f t="shared" si="862"/>
        <v>8.1</v>
      </c>
      <c r="F2515" s="95">
        <f t="shared" si="811"/>
        <v>0</v>
      </c>
      <c r="G2515" s="95">
        <f t="shared" si="812"/>
        <v>0</v>
      </c>
      <c r="H2515" s="95">
        <f t="shared" si="827"/>
        <v>0</v>
      </c>
      <c r="I2515" s="94">
        <f>'F4.2'!X502</f>
        <v>0</v>
      </c>
      <c r="J2515" s="94">
        <f>'F4.2'!AR502</f>
        <v>0</v>
      </c>
      <c r="K2515" s="95"/>
      <c r="L2515" s="95"/>
      <c r="M2515" s="128">
        <f t="shared" si="828"/>
        <v>0</v>
      </c>
      <c r="N2515" s="95">
        <f t="shared" si="829"/>
        <v>0</v>
      </c>
    </row>
    <row r="2516" spans="1:14" ht="47.25" hidden="1" outlineLevel="1" x14ac:dyDescent="0.25">
      <c r="A2516" s="169">
        <f t="shared" ref="A2516:E2516" si="863">A1846</f>
        <v>0</v>
      </c>
      <c r="B2516" s="169" t="str">
        <f t="shared" si="863"/>
        <v>Procurement of portable multi function test kit, Microprocessot based CB TIM, CRM &amp; MVDT, CBO analyser, Vacuum cleaner bottle HV tester</v>
      </c>
      <c r="C2516" s="29">
        <f t="shared" si="863"/>
        <v>0</v>
      </c>
      <c r="D2516" s="69" t="str">
        <f t="shared" si="863"/>
        <v>-</v>
      </c>
      <c r="E2516" s="28">
        <f t="shared" si="863"/>
        <v>2</v>
      </c>
      <c r="F2516" s="95">
        <f t="shared" si="811"/>
        <v>0</v>
      </c>
      <c r="G2516" s="95">
        <f t="shared" si="812"/>
        <v>0</v>
      </c>
      <c r="H2516" s="95">
        <f t="shared" si="827"/>
        <v>0</v>
      </c>
      <c r="I2516" s="94">
        <f>'F4.2'!X503</f>
        <v>0</v>
      </c>
      <c r="J2516" s="94">
        <f>'F4.2'!AR503</f>
        <v>0</v>
      </c>
      <c r="K2516" s="95"/>
      <c r="L2516" s="95"/>
      <c r="M2516" s="128">
        <f t="shared" si="828"/>
        <v>0</v>
      </c>
      <c r="N2516" s="95">
        <f t="shared" si="829"/>
        <v>0</v>
      </c>
    </row>
    <row r="2517" spans="1:14" ht="31.5" hidden="1" outlineLevel="1" x14ac:dyDescent="0.25">
      <c r="A2517" s="169">
        <f t="shared" ref="A2517:E2517" si="864">A1847</f>
        <v>0</v>
      </c>
      <c r="B2517" s="169" t="str">
        <f t="shared" si="864"/>
        <v xml:space="preserve">Replacement of various motorised control actuators at Unit 5, 6  CSTPS,Chandrapur.                              </v>
      </c>
      <c r="C2517" s="29">
        <f t="shared" si="864"/>
        <v>0</v>
      </c>
      <c r="D2517" s="69" t="str">
        <f t="shared" si="864"/>
        <v>-</v>
      </c>
      <c r="E2517" s="28">
        <f t="shared" si="864"/>
        <v>6</v>
      </c>
      <c r="F2517" s="95">
        <f t="shared" si="811"/>
        <v>0</v>
      </c>
      <c r="G2517" s="95">
        <f t="shared" si="812"/>
        <v>0</v>
      </c>
      <c r="H2517" s="95">
        <f t="shared" si="827"/>
        <v>0</v>
      </c>
      <c r="I2517" s="94">
        <f>'F4.2'!X504</f>
        <v>0</v>
      </c>
      <c r="J2517" s="94">
        <f>'F4.2'!AR504</f>
        <v>0</v>
      </c>
      <c r="K2517" s="95"/>
      <c r="L2517" s="95"/>
      <c r="M2517" s="128">
        <f t="shared" si="828"/>
        <v>0</v>
      </c>
      <c r="N2517" s="95">
        <f t="shared" si="829"/>
        <v>0</v>
      </c>
    </row>
    <row r="2518" spans="1:14" ht="78.75" hidden="1" outlineLevel="1" x14ac:dyDescent="0.25">
      <c r="A2518" s="25">
        <f t="shared" ref="A2518:E2518" si="865">A1848</f>
        <v>4</v>
      </c>
      <c r="B2518" s="26" t="str">
        <f t="shared" si="865"/>
        <v>Supply and commissioning of Energy Optimization &amp; Real Time Analysis system software for Auxiliary Power management of power network &amp; Pump performance monitoring system for water pumping stations for Unit#5,6&amp;7, CSTPS, Chandrapur</v>
      </c>
      <c r="C2518" s="29">
        <f t="shared" si="865"/>
        <v>0</v>
      </c>
      <c r="D2518" s="69" t="str">
        <f t="shared" si="865"/>
        <v>-</v>
      </c>
      <c r="E2518" s="28">
        <f t="shared" si="865"/>
        <v>26</v>
      </c>
      <c r="F2518" s="95">
        <f t="shared" si="811"/>
        <v>0</v>
      </c>
      <c r="G2518" s="95">
        <f t="shared" si="812"/>
        <v>0</v>
      </c>
      <c r="H2518" s="95">
        <f t="shared" si="827"/>
        <v>0</v>
      </c>
      <c r="I2518" s="94">
        <f>'F4.2'!X505</f>
        <v>0</v>
      </c>
      <c r="J2518" s="94">
        <f>'F4.2'!AR505</f>
        <v>0</v>
      </c>
      <c r="K2518" s="95"/>
      <c r="L2518" s="95"/>
      <c r="M2518" s="128">
        <f t="shared" si="828"/>
        <v>0</v>
      </c>
      <c r="N2518" s="95">
        <f t="shared" si="829"/>
        <v>0</v>
      </c>
    </row>
    <row r="2519" spans="1:14" ht="47.25" hidden="1" outlineLevel="1" x14ac:dyDescent="0.25">
      <c r="A2519" s="169">
        <f t="shared" ref="A2519:E2519" si="866">A1849</f>
        <v>0</v>
      </c>
      <c r="B2519" s="169" t="str">
        <f t="shared" si="866"/>
        <v>Supply and commissioning of Energy Optimization &amp; Real Time Analysis system software for Auxiliary Power management of power network</v>
      </c>
      <c r="C2519" s="29">
        <f t="shared" si="866"/>
        <v>0</v>
      </c>
      <c r="D2519" s="69" t="str">
        <f t="shared" si="866"/>
        <v>-</v>
      </c>
      <c r="E2519" s="28">
        <f t="shared" si="866"/>
        <v>9</v>
      </c>
      <c r="F2519" s="95">
        <f t="shared" si="811"/>
        <v>0</v>
      </c>
      <c r="G2519" s="95">
        <f t="shared" si="812"/>
        <v>0</v>
      </c>
      <c r="H2519" s="95">
        <f t="shared" si="827"/>
        <v>0</v>
      </c>
      <c r="I2519" s="94">
        <f>'F4.2'!X506</f>
        <v>0</v>
      </c>
      <c r="J2519" s="94">
        <f>'F4.2'!AR506</f>
        <v>0</v>
      </c>
      <c r="K2519" s="95"/>
      <c r="L2519" s="95"/>
      <c r="M2519" s="128">
        <f t="shared" si="828"/>
        <v>0</v>
      </c>
      <c r="N2519" s="95">
        <f t="shared" si="829"/>
        <v>0</v>
      </c>
    </row>
    <row r="2520" spans="1:14" ht="47.25" hidden="1" outlineLevel="1" x14ac:dyDescent="0.25">
      <c r="A2520" s="169">
        <f t="shared" ref="A2520:E2520" si="867">A1850</f>
        <v>0</v>
      </c>
      <c r="B2520" s="169" t="str">
        <f t="shared" si="867"/>
        <v>Supply and installation of advanced Microprocessor based Pump performance monitoring system for water pumping stations for Unit#5,6&amp;7, CSTPS, Chandrapur</v>
      </c>
      <c r="C2520" s="29">
        <f t="shared" si="867"/>
        <v>0</v>
      </c>
      <c r="D2520" s="69" t="str">
        <f t="shared" si="867"/>
        <v>-</v>
      </c>
      <c r="E2520" s="28">
        <f t="shared" si="867"/>
        <v>7</v>
      </c>
      <c r="F2520" s="95">
        <f t="shared" si="811"/>
        <v>0</v>
      </c>
      <c r="G2520" s="95">
        <f t="shared" si="812"/>
        <v>0</v>
      </c>
      <c r="H2520" s="95">
        <f t="shared" si="827"/>
        <v>0</v>
      </c>
      <c r="I2520" s="94">
        <f>'F4.2'!X507</f>
        <v>0</v>
      </c>
      <c r="J2520" s="94">
        <f>'F4.2'!AR507</f>
        <v>0</v>
      </c>
      <c r="K2520" s="95"/>
      <c r="L2520" s="95"/>
      <c r="M2520" s="128">
        <f t="shared" si="828"/>
        <v>0</v>
      </c>
      <c r="N2520" s="95">
        <f t="shared" si="829"/>
        <v>0</v>
      </c>
    </row>
    <row r="2521" spans="1:14" ht="31.5" hidden="1" outlineLevel="1" x14ac:dyDescent="0.25">
      <c r="A2521" s="169">
        <f t="shared" ref="A2521:E2521" si="868">A1851</f>
        <v>0</v>
      </c>
      <c r="B2521" s="169" t="str">
        <f t="shared" si="868"/>
        <v>Upgradation of Online Connectivity and Environmental Monitoring (OCEMS) System at Unit-5,6&amp;7</v>
      </c>
      <c r="C2521" s="29">
        <f t="shared" si="868"/>
        <v>0</v>
      </c>
      <c r="D2521" s="69" t="str">
        <f t="shared" si="868"/>
        <v>-</v>
      </c>
      <c r="E2521" s="28">
        <f t="shared" si="868"/>
        <v>4</v>
      </c>
      <c r="F2521" s="95">
        <f t="shared" si="811"/>
        <v>0</v>
      </c>
      <c r="G2521" s="95">
        <f t="shared" si="812"/>
        <v>0</v>
      </c>
      <c r="H2521" s="95">
        <f t="shared" si="827"/>
        <v>0</v>
      </c>
      <c r="I2521" s="94">
        <f>'F4.2'!X508</f>
        <v>0</v>
      </c>
      <c r="J2521" s="94">
        <f>'F4.2'!AR508</f>
        <v>0</v>
      </c>
      <c r="K2521" s="95"/>
      <c r="L2521" s="95"/>
      <c r="M2521" s="128">
        <f t="shared" si="828"/>
        <v>0</v>
      </c>
      <c r="N2521" s="95">
        <f t="shared" si="829"/>
        <v>0</v>
      </c>
    </row>
    <row r="2522" spans="1:14" ht="15.75" hidden="1" outlineLevel="1" x14ac:dyDescent="0.25">
      <c r="A2522" s="169">
        <f t="shared" ref="A2522:E2522" si="869">A1852</f>
        <v>0</v>
      </c>
      <c r="B2522" s="169" t="str">
        <f t="shared" si="869"/>
        <v xml:space="preserve">Procurement of I&amp;C Testing Labouratory Instruments </v>
      </c>
      <c r="C2522" s="29">
        <f t="shared" si="869"/>
        <v>0</v>
      </c>
      <c r="D2522" s="69" t="str">
        <f t="shared" si="869"/>
        <v>-</v>
      </c>
      <c r="E2522" s="28">
        <f t="shared" si="869"/>
        <v>2</v>
      </c>
      <c r="F2522" s="95">
        <f t="shared" si="811"/>
        <v>0</v>
      </c>
      <c r="G2522" s="95">
        <f t="shared" si="812"/>
        <v>0</v>
      </c>
      <c r="H2522" s="95">
        <f t="shared" si="827"/>
        <v>0</v>
      </c>
      <c r="I2522" s="94">
        <f>'F4.2'!X509</f>
        <v>0</v>
      </c>
      <c r="J2522" s="94">
        <f>'F4.2'!AR509</f>
        <v>0</v>
      </c>
      <c r="K2522" s="95"/>
      <c r="L2522" s="95"/>
      <c r="M2522" s="128">
        <f t="shared" si="828"/>
        <v>0</v>
      </c>
      <c r="N2522" s="95">
        <f t="shared" si="829"/>
        <v>0</v>
      </c>
    </row>
    <row r="2523" spans="1:14" ht="31.5" hidden="1" outlineLevel="1" x14ac:dyDescent="0.25">
      <c r="A2523" s="169">
        <f t="shared" ref="A2523:E2523" si="870">A1853</f>
        <v>0</v>
      </c>
      <c r="B2523" s="169" t="str">
        <f t="shared" si="870"/>
        <v xml:space="preserve">Upgradation of various motorised control actuators at Unit-7,  CSTPS,Chandrapur.                              </v>
      </c>
      <c r="C2523" s="29">
        <f t="shared" si="870"/>
        <v>0</v>
      </c>
      <c r="D2523" s="69" t="str">
        <f t="shared" si="870"/>
        <v>-</v>
      </c>
      <c r="E2523" s="28">
        <f t="shared" si="870"/>
        <v>4</v>
      </c>
      <c r="F2523" s="95">
        <f t="shared" si="811"/>
        <v>0</v>
      </c>
      <c r="G2523" s="95">
        <f t="shared" si="812"/>
        <v>0</v>
      </c>
      <c r="H2523" s="95">
        <f t="shared" si="827"/>
        <v>0</v>
      </c>
      <c r="I2523" s="94">
        <f>'F4.2'!X510</f>
        <v>0</v>
      </c>
      <c r="J2523" s="94">
        <f>'F4.2'!AR510</f>
        <v>0</v>
      </c>
      <c r="K2523" s="95"/>
      <c r="L2523" s="95"/>
      <c r="M2523" s="128">
        <f t="shared" si="828"/>
        <v>0</v>
      </c>
      <c r="N2523" s="95">
        <f t="shared" si="829"/>
        <v>0</v>
      </c>
    </row>
    <row r="2524" spans="1:14" ht="15.75" hidden="1" outlineLevel="1" x14ac:dyDescent="0.25">
      <c r="A2524" s="227">
        <f t="shared" ref="A2524:E2524" si="871">A1854</f>
        <v>0</v>
      </c>
      <c r="B2524" s="227" t="str">
        <f t="shared" si="871"/>
        <v>ODP-II</v>
      </c>
      <c r="C2524" s="29">
        <f t="shared" si="871"/>
        <v>0</v>
      </c>
      <c r="D2524" s="69" t="str">
        <f t="shared" si="871"/>
        <v>-</v>
      </c>
      <c r="E2524" s="28">
        <f t="shared" si="871"/>
        <v>0</v>
      </c>
      <c r="F2524" s="95">
        <f t="shared" si="811"/>
        <v>0</v>
      </c>
      <c r="G2524" s="95">
        <f t="shared" si="812"/>
        <v>0</v>
      </c>
      <c r="H2524" s="95">
        <f t="shared" si="827"/>
        <v>0</v>
      </c>
      <c r="I2524" s="94">
        <f>'F4.2'!X511</f>
        <v>0</v>
      </c>
      <c r="J2524" s="94">
        <f>'F4.2'!AR511</f>
        <v>0</v>
      </c>
      <c r="K2524" s="95"/>
      <c r="L2524" s="95"/>
      <c r="M2524" s="128">
        <f t="shared" si="828"/>
        <v>0</v>
      </c>
      <c r="N2524" s="95">
        <f t="shared" si="829"/>
        <v>0</v>
      </c>
    </row>
    <row r="2525" spans="1:14" ht="47.25" hidden="1" outlineLevel="1" x14ac:dyDescent="0.25">
      <c r="A2525" s="25">
        <f t="shared" ref="A2525:E2525" si="872">A1855</f>
        <v>1</v>
      </c>
      <c r="B2525" s="26" t="str">
        <f t="shared" si="872"/>
        <v>Complete reconditioning of Condensate cooling water system, Ash raw water system &amp; fire fightning system of U-5,6 &amp; 7</v>
      </c>
      <c r="C2525" s="29">
        <f t="shared" si="872"/>
        <v>0</v>
      </c>
      <c r="D2525" s="69" t="str">
        <f t="shared" si="872"/>
        <v>-</v>
      </c>
      <c r="E2525" s="28">
        <f t="shared" si="872"/>
        <v>92</v>
      </c>
      <c r="F2525" s="95">
        <f t="shared" si="811"/>
        <v>0</v>
      </c>
      <c r="G2525" s="95">
        <f t="shared" si="812"/>
        <v>0</v>
      </c>
      <c r="H2525" s="95">
        <f t="shared" si="827"/>
        <v>0</v>
      </c>
      <c r="I2525" s="94">
        <f>'F4.2'!X512</f>
        <v>0</v>
      </c>
      <c r="J2525" s="94">
        <f>'F4.2'!AR512</f>
        <v>0</v>
      </c>
      <c r="K2525" s="95"/>
      <c r="L2525" s="95"/>
      <c r="M2525" s="128">
        <f t="shared" si="828"/>
        <v>0</v>
      </c>
      <c r="N2525" s="95">
        <f t="shared" si="829"/>
        <v>0</v>
      </c>
    </row>
    <row r="2526" spans="1:14" ht="15.75" hidden="1" outlineLevel="1" x14ac:dyDescent="0.25">
      <c r="A2526" s="169">
        <f t="shared" ref="A2526:E2526" si="873">A1856</f>
        <v>0</v>
      </c>
      <c r="B2526" s="169" t="str">
        <f t="shared" si="873"/>
        <v xml:space="preserve"> Complete reconditioning of cooling tower 5A &amp; 5B of Unit -5. </v>
      </c>
      <c r="C2526" s="29">
        <f t="shared" si="873"/>
        <v>0</v>
      </c>
      <c r="D2526" s="69" t="str">
        <f t="shared" si="873"/>
        <v>-</v>
      </c>
      <c r="E2526" s="28">
        <f t="shared" si="873"/>
        <v>45</v>
      </c>
      <c r="F2526" s="95">
        <f t="shared" si="811"/>
        <v>0</v>
      </c>
      <c r="G2526" s="95">
        <f t="shared" si="812"/>
        <v>0</v>
      </c>
      <c r="H2526" s="95">
        <f t="shared" si="827"/>
        <v>0</v>
      </c>
      <c r="I2526" s="94">
        <f>'F4.2'!X513</f>
        <v>15</v>
      </c>
      <c r="J2526" s="94">
        <f>'F4.2'!AR513</f>
        <v>15</v>
      </c>
      <c r="K2526" s="95"/>
      <c r="L2526" s="95"/>
      <c r="M2526" s="128">
        <f t="shared" si="828"/>
        <v>15</v>
      </c>
      <c r="N2526" s="95">
        <f t="shared" si="829"/>
        <v>0</v>
      </c>
    </row>
    <row r="2527" spans="1:14" ht="63" hidden="1" outlineLevel="1" x14ac:dyDescent="0.25">
      <c r="A2527" s="169">
        <f t="shared" ref="A2527:E2527" si="874">A1857</f>
        <v>0</v>
      </c>
      <c r="B2527" s="169" t="str">
        <f t="shared" si="874"/>
        <v>Revamping of induced draft Cooling tower - 6A &amp; 6B internals with supply &amp; replacement to improve the performance of Cooling tower of Unit -6 (500MW), CSTPS, Chandrapur</v>
      </c>
      <c r="C2527" s="29">
        <f t="shared" si="874"/>
        <v>0</v>
      </c>
      <c r="D2527" s="69" t="str">
        <f t="shared" si="874"/>
        <v>-</v>
      </c>
      <c r="E2527" s="28">
        <f t="shared" si="874"/>
        <v>47</v>
      </c>
      <c r="F2527" s="95">
        <f t="shared" si="811"/>
        <v>0</v>
      </c>
      <c r="G2527" s="95">
        <f t="shared" si="812"/>
        <v>0</v>
      </c>
      <c r="H2527" s="95">
        <f t="shared" si="827"/>
        <v>0</v>
      </c>
      <c r="I2527" s="94">
        <f>'F4.2'!X514</f>
        <v>0</v>
      </c>
      <c r="J2527" s="94">
        <f>'F4.2'!AR514</f>
        <v>0</v>
      </c>
      <c r="K2527" s="95"/>
      <c r="L2527" s="95"/>
      <c r="M2527" s="128">
        <f t="shared" si="828"/>
        <v>0</v>
      </c>
      <c r="N2527" s="95">
        <f t="shared" si="829"/>
        <v>0</v>
      </c>
    </row>
    <row r="2528" spans="1:14" ht="31.5" hidden="1" outlineLevel="1" x14ac:dyDescent="0.25">
      <c r="A2528" s="25">
        <f t="shared" ref="A2528:E2528" si="875">A1858</f>
        <v>2</v>
      </c>
      <c r="B2528" s="26" t="str">
        <f t="shared" si="875"/>
        <v>Replacement of  Complete pump assembly of CCW pump, ACW pump and other schemes</v>
      </c>
      <c r="C2528" s="29">
        <f t="shared" si="875"/>
        <v>0</v>
      </c>
      <c r="D2528" s="69" t="str">
        <f t="shared" si="875"/>
        <v>-</v>
      </c>
      <c r="E2528" s="28">
        <f t="shared" si="875"/>
        <v>121</v>
      </c>
      <c r="F2528" s="95">
        <f t="shared" si="811"/>
        <v>0</v>
      </c>
      <c r="G2528" s="95">
        <f t="shared" si="812"/>
        <v>0</v>
      </c>
      <c r="H2528" s="95">
        <f t="shared" si="827"/>
        <v>0</v>
      </c>
      <c r="I2528" s="94">
        <f>'F4.2'!X515</f>
        <v>0</v>
      </c>
      <c r="J2528" s="94">
        <f>'F4.2'!AR515</f>
        <v>0</v>
      </c>
      <c r="K2528" s="95"/>
      <c r="L2528" s="95"/>
      <c r="M2528" s="128">
        <f t="shared" si="828"/>
        <v>0</v>
      </c>
      <c r="N2528" s="95">
        <f t="shared" si="829"/>
        <v>0</v>
      </c>
    </row>
    <row r="2529" spans="1:14" ht="31.5" hidden="1" outlineLevel="1" x14ac:dyDescent="0.25">
      <c r="A2529" s="169">
        <f t="shared" ref="A2529:E2529" si="876">A1859</f>
        <v>0</v>
      </c>
      <c r="B2529" s="169" t="str">
        <f t="shared" si="876"/>
        <v>Replacement of  Complete pump assembly of CCW pump installed at U-5,6,7.</v>
      </c>
      <c r="C2529" s="29">
        <f t="shared" si="876"/>
        <v>0</v>
      </c>
      <c r="D2529" s="69" t="str">
        <f t="shared" si="876"/>
        <v>-</v>
      </c>
      <c r="E2529" s="28">
        <f t="shared" si="876"/>
        <v>100</v>
      </c>
      <c r="F2529" s="95">
        <f t="shared" si="811"/>
        <v>0</v>
      </c>
      <c r="G2529" s="95">
        <f t="shared" si="812"/>
        <v>0</v>
      </c>
      <c r="H2529" s="95">
        <f t="shared" si="827"/>
        <v>0</v>
      </c>
      <c r="I2529" s="94">
        <f>'F4.2'!X516</f>
        <v>20</v>
      </c>
      <c r="J2529" s="94">
        <f>'F4.2'!AR516</f>
        <v>20</v>
      </c>
      <c r="K2529" s="95"/>
      <c r="L2529" s="95"/>
      <c r="M2529" s="128">
        <f t="shared" si="828"/>
        <v>20</v>
      </c>
      <c r="N2529" s="95">
        <f t="shared" si="829"/>
        <v>0</v>
      </c>
    </row>
    <row r="2530" spans="1:14" ht="31.5" hidden="1" outlineLevel="1" x14ac:dyDescent="0.25">
      <c r="A2530" s="169">
        <f t="shared" ref="A2530:E2530" si="877">A1860</f>
        <v>0</v>
      </c>
      <c r="B2530" s="169" t="str">
        <f t="shared" si="877"/>
        <v xml:space="preserve"> Replacement of  Complete pump assembly of ACW  pump installed at U-5,6,7.</v>
      </c>
      <c r="C2530" s="29">
        <f t="shared" si="877"/>
        <v>0</v>
      </c>
      <c r="D2530" s="69" t="str">
        <f t="shared" si="877"/>
        <v>-</v>
      </c>
      <c r="E2530" s="28">
        <f t="shared" si="877"/>
        <v>11</v>
      </c>
      <c r="F2530" s="95">
        <f t="shared" si="811"/>
        <v>0</v>
      </c>
      <c r="G2530" s="95">
        <f t="shared" si="812"/>
        <v>0</v>
      </c>
      <c r="H2530" s="95">
        <f t="shared" si="827"/>
        <v>0</v>
      </c>
      <c r="I2530" s="94">
        <f>'F4.2'!X517</f>
        <v>5.5</v>
      </c>
      <c r="J2530" s="94">
        <f>'F4.2'!AR517</f>
        <v>5.5</v>
      </c>
      <c r="K2530" s="95"/>
      <c r="L2530" s="95"/>
      <c r="M2530" s="128">
        <f t="shared" si="828"/>
        <v>5.5</v>
      </c>
      <c r="N2530" s="95">
        <f t="shared" si="829"/>
        <v>0</v>
      </c>
    </row>
    <row r="2531" spans="1:14" ht="31.5" hidden="1" outlineLevel="1" x14ac:dyDescent="0.25">
      <c r="A2531" s="169">
        <f t="shared" ref="A2531:E2531" si="878">A1861</f>
        <v>0</v>
      </c>
      <c r="B2531" s="169" t="str">
        <f t="shared" si="878"/>
        <v xml:space="preserve"> Complete reconditioning of Ash Raw water system &amp; DM/NDM system of U- 7. </v>
      </c>
      <c r="C2531" s="29">
        <f t="shared" si="878"/>
        <v>0</v>
      </c>
      <c r="D2531" s="69" t="str">
        <f t="shared" si="878"/>
        <v>-</v>
      </c>
      <c r="E2531" s="28">
        <f t="shared" si="878"/>
        <v>8</v>
      </c>
      <c r="F2531" s="95">
        <f t="shared" si="811"/>
        <v>0</v>
      </c>
      <c r="G2531" s="95">
        <f t="shared" si="812"/>
        <v>0</v>
      </c>
      <c r="H2531" s="95">
        <f t="shared" si="827"/>
        <v>0</v>
      </c>
      <c r="I2531" s="94">
        <f>'F4.2'!X518</f>
        <v>5</v>
      </c>
      <c r="J2531" s="94">
        <f>'F4.2'!AR518</f>
        <v>5</v>
      </c>
      <c r="K2531" s="95"/>
      <c r="L2531" s="95"/>
      <c r="M2531" s="128">
        <f t="shared" si="828"/>
        <v>5</v>
      </c>
      <c r="N2531" s="95">
        <f t="shared" si="829"/>
        <v>0</v>
      </c>
    </row>
    <row r="2532" spans="1:14" ht="31.5" hidden="1" outlineLevel="1" x14ac:dyDescent="0.25">
      <c r="A2532" s="169">
        <f t="shared" ref="A2532:E2532" si="879">A1862</f>
        <v>0</v>
      </c>
      <c r="B2532" s="169" t="str">
        <f t="shared" si="879"/>
        <v xml:space="preserve">Complete reconditioning of Fire fightning system of Stage -I, II, III. </v>
      </c>
      <c r="C2532" s="29">
        <f t="shared" si="879"/>
        <v>0</v>
      </c>
      <c r="D2532" s="69" t="str">
        <f t="shared" si="879"/>
        <v>-</v>
      </c>
      <c r="E2532" s="28">
        <f t="shared" si="879"/>
        <v>2</v>
      </c>
      <c r="F2532" s="95">
        <f t="shared" ref="F2532:F2595" si="880">F1862+I1862</f>
        <v>0</v>
      </c>
      <c r="G2532" s="95">
        <f t="shared" ref="G2532:G2595" si="881">G1862+M1862</f>
        <v>0</v>
      </c>
      <c r="H2532" s="95">
        <f t="shared" si="827"/>
        <v>0</v>
      </c>
      <c r="I2532" s="94">
        <f>'F4.2'!X519</f>
        <v>2</v>
      </c>
      <c r="J2532" s="94">
        <f>'F4.2'!AR519</f>
        <v>2</v>
      </c>
      <c r="K2532" s="95"/>
      <c r="L2532" s="95"/>
      <c r="M2532" s="128">
        <f t="shared" si="828"/>
        <v>2</v>
      </c>
      <c r="N2532" s="95">
        <f t="shared" si="829"/>
        <v>0</v>
      </c>
    </row>
    <row r="2533" spans="1:14" ht="94.5" hidden="1" outlineLevel="1" x14ac:dyDescent="0.25">
      <c r="A2533" s="25">
        <f t="shared" ref="A2533:E2533" si="882">A1863</f>
        <v>3</v>
      </c>
      <c r="B2533" s="26" t="str">
        <f t="shared" si="882"/>
        <v xml:space="preserve">Upgradation of existing DM water system along with supply, erection &amp; Commissioning of PLC panel, Instrumentation, CPVC Pipes &amp; fittings, installed at WTP–500MW, CSTPS, Chandrapur.
</v>
      </c>
      <c r="C2533" s="29">
        <f t="shared" si="882"/>
        <v>0</v>
      </c>
      <c r="D2533" s="69" t="str">
        <f t="shared" si="882"/>
        <v>-</v>
      </c>
      <c r="E2533" s="28">
        <f t="shared" si="882"/>
        <v>56</v>
      </c>
      <c r="F2533" s="95">
        <f t="shared" si="880"/>
        <v>0</v>
      </c>
      <c r="G2533" s="95">
        <f t="shared" si="881"/>
        <v>0</v>
      </c>
      <c r="H2533" s="95">
        <f t="shared" si="827"/>
        <v>0</v>
      </c>
      <c r="I2533" s="94">
        <f>'F4.2'!X520</f>
        <v>0</v>
      </c>
      <c r="J2533" s="94">
        <f>'F4.2'!AR520</f>
        <v>0</v>
      </c>
      <c r="K2533" s="95"/>
      <c r="L2533" s="95"/>
      <c r="M2533" s="128">
        <f t="shared" si="828"/>
        <v>0</v>
      </c>
      <c r="N2533" s="95">
        <f t="shared" si="829"/>
        <v>0</v>
      </c>
    </row>
    <row r="2534" spans="1:14" ht="94.5" hidden="1" outlineLevel="1" x14ac:dyDescent="0.25">
      <c r="A2534" s="169">
        <f t="shared" ref="A2534:E2534" si="883">A1864</f>
        <v>0</v>
      </c>
      <c r="B2534" s="169" t="str">
        <f t="shared" si="883"/>
        <v xml:space="preserve">Upgradation of existing DM water system along with supply, erection &amp; Commissioning of PLC panel, Instrumentation, CPVC Pipes &amp; fittings, installed at WTP–500MW, CSTPS, Chandrapur.
</v>
      </c>
      <c r="C2534" s="29">
        <f t="shared" si="883"/>
        <v>0</v>
      </c>
      <c r="D2534" s="69" t="str">
        <f t="shared" si="883"/>
        <v>-</v>
      </c>
      <c r="E2534" s="28">
        <f t="shared" si="883"/>
        <v>56</v>
      </c>
      <c r="F2534" s="95">
        <f t="shared" si="880"/>
        <v>0</v>
      </c>
      <c r="G2534" s="95">
        <f t="shared" si="881"/>
        <v>0</v>
      </c>
      <c r="H2534" s="95">
        <f t="shared" si="827"/>
        <v>0</v>
      </c>
      <c r="I2534" s="94">
        <f>'F4.2'!X521</f>
        <v>28</v>
      </c>
      <c r="J2534" s="94">
        <f>'F4.2'!AR521</f>
        <v>28</v>
      </c>
      <c r="K2534" s="95"/>
      <c r="L2534" s="95"/>
      <c r="M2534" s="128">
        <f t="shared" si="828"/>
        <v>28</v>
      </c>
      <c r="N2534" s="95">
        <f t="shared" si="829"/>
        <v>0</v>
      </c>
    </row>
    <row r="2535" spans="1:14" ht="31.5" hidden="1" outlineLevel="1" x14ac:dyDescent="0.25">
      <c r="A2535" s="25">
        <f t="shared" ref="A2535:E2535" si="884">A1865</f>
        <v>4</v>
      </c>
      <c r="B2535" s="26" t="str">
        <f t="shared" si="884"/>
        <v>Various work for renovation &amp; improvement of ash disposal pipeline system of Unit # 5 &amp; 6 at  CSTPS, Chandrapur.</v>
      </c>
      <c r="C2535" s="29">
        <f t="shared" si="884"/>
        <v>0</v>
      </c>
      <c r="D2535" s="69" t="str">
        <f t="shared" si="884"/>
        <v>-</v>
      </c>
      <c r="E2535" s="28">
        <f t="shared" si="884"/>
        <v>58.37</v>
      </c>
      <c r="F2535" s="95">
        <f t="shared" si="880"/>
        <v>0</v>
      </c>
      <c r="G2535" s="95">
        <f t="shared" si="881"/>
        <v>0</v>
      </c>
      <c r="H2535" s="95">
        <f t="shared" si="827"/>
        <v>0</v>
      </c>
      <c r="I2535" s="94">
        <f>'F4.2'!X522</f>
        <v>0</v>
      </c>
      <c r="J2535" s="94">
        <f>'F4.2'!AR522</f>
        <v>0</v>
      </c>
      <c r="K2535" s="95"/>
      <c r="L2535" s="95"/>
      <c r="M2535" s="128">
        <f t="shared" si="828"/>
        <v>0</v>
      </c>
      <c r="N2535" s="95">
        <f t="shared" si="829"/>
        <v>0</v>
      </c>
    </row>
    <row r="2536" spans="1:14" ht="31.5" hidden="1" outlineLevel="1" x14ac:dyDescent="0.25">
      <c r="A2536" s="169">
        <f t="shared" ref="A2536:E2536" si="885">A1866</f>
        <v>0</v>
      </c>
      <c r="B2536" s="169" t="str">
        <f t="shared" si="885"/>
        <v>Supply, Erection &amp; commissioning of third 400 NB ash slurry disposal pipeline for Unit #5 at CSTPS, Chandrapur</v>
      </c>
      <c r="C2536" s="29">
        <f t="shared" si="885"/>
        <v>0</v>
      </c>
      <c r="D2536" s="69" t="str">
        <f t="shared" si="885"/>
        <v>-</v>
      </c>
      <c r="E2536" s="28">
        <f t="shared" si="885"/>
        <v>20.190000000000001</v>
      </c>
      <c r="F2536" s="95">
        <f t="shared" si="880"/>
        <v>0</v>
      </c>
      <c r="G2536" s="95">
        <f t="shared" si="881"/>
        <v>0</v>
      </c>
      <c r="H2536" s="95">
        <f t="shared" si="827"/>
        <v>0</v>
      </c>
      <c r="I2536" s="94">
        <f>'F4.2'!X523</f>
        <v>20.190000000000001</v>
      </c>
      <c r="J2536" s="94">
        <f>'F4.2'!AR523</f>
        <v>20.190000000000001</v>
      </c>
      <c r="K2536" s="95"/>
      <c r="L2536" s="95"/>
      <c r="M2536" s="128">
        <f t="shared" si="828"/>
        <v>20.190000000000001</v>
      </c>
      <c r="N2536" s="95">
        <f t="shared" si="829"/>
        <v>0</v>
      </c>
    </row>
    <row r="2537" spans="1:14" ht="47.25" hidden="1" outlineLevel="1" x14ac:dyDescent="0.25">
      <c r="A2537" s="169">
        <f t="shared" ref="A2537:E2537" si="886">A1867</f>
        <v>0</v>
      </c>
      <c r="B2537" s="169" t="str">
        <f t="shared" si="886"/>
        <v>Supply, Erection, Replacement of 400 NB MSERW pipes of existing Ash disposal pipelines of Unit # 5 &amp; 6 in ‘B’ &amp; ‘C’ zone at CSTPS, Chandrapur.</v>
      </c>
      <c r="C2537" s="29">
        <f t="shared" si="886"/>
        <v>0</v>
      </c>
      <c r="D2537" s="69" t="str">
        <f t="shared" si="886"/>
        <v>-</v>
      </c>
      <c r="E2537" s="28">
        <f t="shared" si="886"/>
        <v>38.18</v>
      </c>
      <c r="F2537" s="95">
        <f t="shared" si="880"/>
        <v>0</v>
      </c>
      <c r="G2537" s="95">
        <f t="shared" si="881"/>
        <v>0</v>
      </c>
      <c r="H2537" s="95">
        <f t="shared" si="827"/>
        <v>0</v>
      </c>
      <c r="I2537" s="94">
        <f>'F4.2'!X524</f>
        <v>18.809999999999999</v>
      </c>
      <c r="J2537" s="94">
        <f>'F4.2'!AR524</f>
        <v>18.809999999999999</v>
      </c>
      <c r="K2537" s="95"/>
      <c r="L2537" s="95"/>
      <c r="M2537" s="128">
        <f t="shared" si="828"/>
        <v>18.809999999999999</v>
      </c>
      <c r="N2537" s="95">
        <f t="shared" si="829"/>
        <v>0</v>
      </c>
    </row>
    <row r="2538" spans="1:14" ht="47.25" hidden="1" outlineLevel="1" x14ac:dyDescent="0.25">
      <c r="A2538" s="25">
        <f t="shared" ref="A2538:E2538" si="887">A1868</f>
        <v>5</v>
      </c>
      <c r="B2538" s="26" t="str">
        <f t="shared" si="887"/>
        <v>Design, engineering, supply, installation and commissioning of disposal of bottom ash in under ground mines at Chandrapur area WCL at CSTPS, Chandrapur</v>
      </c>
      <c r="C2538" s="29">
        <f t="shared" si="887"/>
        <v>0</v>
      </c>
      <c r="D2538" s="69" t="str">
        <f t="shared" si="887"/>
        <v>-</v>
      </c>
      <c r="E2538" s="28">
        <f t="shared" si="887"/>
        <v>27.55</v>
      </c>
      <c r="F2538" s="95">
        <f t="shared" si="880"/>
        <v>0</v>
      </c>
      <c r="G2538" s="95">
        <f t="shared" si="881"/>
        <v>0</v>
      </c>
      <c r="H2538" s="95">
        <f t="shared" si="827"/>
        <v>0</v>
      </c>
      <c r="I2538" s="94">
        <f>'F4.2'!X525</f>
        <v>0</v>
      </c>
      <c r="J2538" s="94">
        <f>'F4.2'!AR525</f>
        <v>0</v>
      </c>
      <c r="K2538" s="95"/>
      <c r="L2538" s="95"/>
      <c r="M2538" s="128">
        <f t="shared" si="828"/>
        <v>0</v>
      </c>
      <c r="N2538" s="95">
        <f t="shared" si="829"/>
        <v>0</v>
      </c>
    </row>
    <row r="2539" spans="1:14" ht="47.25" hidden="1" outlineLevel="1" x14ac:dyDescent="0.25">
      <c r="A2539" s="169">
        <f t="shared" ref="A2539:E2539" si="888">A1869</f>
        <v>0</v>
      </c>
      <c r="B2539" s="169" t="str">
        <f t="shared" si="888"/>
        <v>Design, engineering, supply, installation and commissioning of disposal of bottom ash in under ground mines at Chandrapur area WCL at CSTPS, Chandrapur</v>
      </c>
      <c r="C2539" s="29">
        <f t="shared" si="888"/>
        <v>0</v>
      </c>
      <c r="D2539" s="69" t="str">
        <f t="shared" si="888"/>
        <v>-</v>
      </c>
      <c r="E2539" s="28">
        <f t="shared" si="888"/>
        <v>27.55</v>
      </c>
      <c r="F2539" s="95">
        <f t="shared" si="880"/>
        <v>0</v>
      </c>
      <c r="G2539" s="95">
        <f t="shared" si="881"/>
        <v>0</v>
      </c>
      <c r="H2539" s="95">
        <f t="shared" si="827"/>
        <v>0</v>
      </c>
      <c r="I2539" s="94">
        <f>'F4.2'!X526</f>
        <v>17.55</v>
      </c>
      <c r="J2539" s="94">
        <f>'F4.2'!AR526</f>
        <v>17.55</v>
      </c>
      <c r="K2539" s="95"/>
      <c r="L2539" s="95"/>
      <c r="M2539" s="128">
        <f t="shared" si="828"/>
        <v>17.55</v>
      </c>
      <c r="N2539" s="95">
        <f t="shared" si="829"/>
        <v>0</v>
      </c>
    </row>
    <row r="2540" spans="1:14" ht="31.5" hidden="1" outlineLevel="1" x14ac:dyDescent="0.25">
      <c r="A2540" s="25">
        <f t="shared" ref="A2540:E2540" si="889">A1870</f>
        <v>6</v>
      </c>
      <c r="B2540" s="26" t="str">
        <f t="shared" si="889"/>
        <v>Supply and replacement of 400 NB MSERW pipe lines of ash disposal system in Ash Handling Plant at CSTPS, Chandrapur.</v>
      </c>
      <c r="C2540" s="29">
        <f t="shared" si="889"/>
        <v>0</v>
      </c>
      <c r="D2540" s="69" t="str">
        <f t="shared" si="889"/>
        <v>-</v>
      </c>
      <c r="E2540" s="28">
        <f t="shared" si="889"/>
        <v>81.06</v>
      </c>
      <c r="F2540" s="95">
        <f t="shared" si="880"/>
        <v>0</v>
      </c>
      <c r="G2540" s="95">
        <f t="shared" si="881"/>
        <v>0</v>
      </c>
      <c r="H2540" s="95">
        <f t="shared" si="827"/>
        <v>0</v>
      </c>
      <c r="I2540" s="94">
        <f>'F4.2'!X527</f>
        <v>0</v>
      </c>
      <c r="J2540" s="94">
        <f>'F4.2'!AR527</f>
        <v>0</v>
      </c>
      <c r="K2540" s="95"/>
      <c r="L2540" s="95"/>
      <c r="M2540" s="128">
        <f t="shared" si="828"/>
        <v>0</v>
      </c>
      <c r="N2540" s="95">
        <f t="shared" si="829"/>
        <v>0</v>
      </c>
    </row>
    <row r="2541" spans="1:14" ht="47.25" hidden="1" outlineLevel="1" x14ac:dyDescent="0.25">
      <c r="A2541" s="169">
        <f t="shared" ref="A2541:E2541" si="890">A1871</f>
        <v>0</v>
      </c>
      <c r="B2541" s="169" t="str">
        <f t="shared" si="890"/>
        <v>Procurement and replacement of 400 NB MSERW pipe lines of ash disposal system in Ash Handling Plant at CSTPS, Chandrapur.</v>
      </c>
      <c r="C2541" s="29">
        <f t="shared" si="890"/>
        <v>0</v>
      </c>
      <c r="D2541" s="69" t="str">
        <f t="shared" si="890"/>
        <v>-</v>
      </c>
      <c r="E2541" s="28">
        <f t="shared" si="890"/>
        <v>81.06</v>
      </c>
      <c r="F2541" s="95">
        <f t="shared" si="880"/>
        <v>0</v>
      </c>
      <c r="G2541" s="95">
        <f t="shared" si="881"/>
        <v>0</v>
      </c>
      <c r="H2541" s="95">
        <f t="shared" si="827"/>
        <v>0</v>
      </c>
      <c r="I2541" s="94">
        <f>'F4.2'!X528</f>
        <v>0</v>
      </c>
      <c r="J2541" s="94">
        <f>'F4.2'!AR528</f>
        <v>0</v>
      </c>
      <c r="K2541" s="95"/>
      <c r="L2541" s="95"/>
      <c r="M2541" s="128">
        <f t="shared" si="828"/>
        <v>0</v>
      </c>
      <c r="N2541" s="95">
        <f t="shared" si="829"/>
        <v>0</v>
      </c>
    </row>
    <row r="2542" spans="1:14" ht="15.75" hidden="1" outlineLevel="1" x14ac:dyDescent="0.25">
      <c r="A2542" s="227">
        <f t="shared" ref="A2542:E2542" si="891">A1872</f>
        <v>0</v>
      </c>
      <c r="B2542" s="227" t="str">
        <f t="shared" si="891"/>
        <v>WTP-II</v>
      </c>
      <c r="C2542" s="29">
        <f t="shared" si="891"/>
        <v>0</v>
      </c>
      <c r="D2542" s="69" t="str">
        <f t="shared" si="891"/>
        <v>-</v>
      </c>
      <c r="E2542" s="28">
        <f t="shared" si="891"/>
        <v>0</v>
      </c>
      <c r="F2542" s="95">
        <f t="shared" si="880"/>
        <v>0</v>
      </c>
      <c r="G2542" s="95">
        <f t="shared" si="881"/>
        <v>0</v>
      </c>
      <c r="H2542" s="95">
        <f t="shared" si="827"/>
        <v>0</v>
      </c>
      <c r="I2542" s="94">
        <f>'F4.2'!X529</f>
        <v>0</v>
      </c>
      <c r="J2542" s="94">
        <f>'F4.2'!AR529</f>
        <v>0</v>
      </c>
      <c r="K2542" s="95"/>
      <c r="L2542" s="95"/>
      <c r="M2542" s="128">
        <f t="shared" si="828"/>
        <v>0</v>
      </c>
      <c r="N2542" s="95">
        <f t="shared" si="829"/>
        <v>0</v>
      </c>
    </row>
    <row r="2543" spans="1:14" ht="31.5" hidden="1" outlineLevel="1" x14ac:dyDescent="0.25">
      <c r="A2543" s="25">
        <f t="shared" ref="A2543:E2543" si="892">A1873</f>
        <v>1</v>
      </c>
      <c r="B2543" s="26" t="str">
        <f t="shared" si="892"/>
        <v xml:space="preserve">SWAS system &amp; STREAM FILTRATION FOR COOLING WATER SYSTEM </v>
      </c>
      <c r="C2543" s="29">
        <f t="shared" si="892"/>
        <v>0</v>
      </c>
      <c r="D2543" s="69" t="str">
        <f t="shared" si="892"/>
        <v>-</v>
      </c>
      <c r="E2543" s="28">
        <f t="shared" si="892"/>
        <v>95.65</v>
      </c>
      <c r="F2543" s="95">
        <f t="shared" si="880"/>
        <v>0</v>
      </c>
      <c r="G2543" s="95">
        <f t="shared" si="881"/>
        <v>0</v>
      </c>
      <c r="H2543" s="95">
        <f t="shared" si="827"/>
        <v>0</v>
      </c>
      <c r="I2543" s="94">
        <f>'F4.2'!X530</f>
        <v>0</v>
      </c>
      <c r="J2543" s="94">
        <f>'F4.2'!AR530</f>
        <v>0</v>
      </c>
      <c r="K2543" s="95"/>
      <c r="L2543" s="95"/>
      <c r="M2543" s="128">
        <f t="shared" si="828"/>
        <v>0</v>
      </c>
      <c r="N2543" s="95">
        <f t="shared" si="829"/>
        <v>0</v>
      </c>
    </row>
    <row r="2544" spans="1:14" ht="31.5" hidden="1" outlineLevel="1" x14ac:dyDescent="0.25">
      <c r="A2544" s="169">
        <f t="shared" ref="A2544:E2544" si="893">A1874</f>
        <v>0</v>
      </c>
      <c r="B2544" s="169" t="str">
        <f t="shared" si="893"/>
        <v>Revamping of SWAS system at 3 x 500 MW at WTP-II of CSTPS, Chandrapur</v>
      </c>
      <c r="C2544" s="29">
        <f t="shared" si="893"/>
        <v>0</v>
      </c>
      <c r="D2544" s="69" t="str">
        <f t="shared" si="893"/>
        <v>-</v>
      </c>
      <c r="E2544" s="28">
        <f t="shared" si="893"/>
        <v>16</v>
      </c>
      <c r="F2544" s="95">
        <f t="shared" si="880"/>
        <v>0</v>
      </c>
      <c r="G2544" s="95">
        <f t="shared" si="881"/>
        <v>0</v>
      </c>
      <c r="H2544" s="95">
        <f t="shared" si="827"/>
        <v>0</v>
      </c>
      <c r="I2544" s="94">
        <f>'F4.2'!X531</f>
        <v>0</v>
      </c>
      <c r="J2544" s="94">
        <f>'F4.2'!AR531</f>
        <v>0</v>
      </c>
      <c r="K2544" s="95"/>
      <c r="L2544" s="95"/>
      <c r="M2544" s="128">
        <f t="shared" si="828"/>
        <v>0</v>
      </c>
      <c r="N2544" s="95">
        <f t="shared" si="829"/>
        <v>0</v>
      </c>
    </row>
    <row r="2545" spans="1:14" ht="31.5" hidden="1" outlineLevel="1" x14ac:dyDescent="0.25">
      <c r="A2545" s="169">
        <f t="shared" ref="A2545:E2545" si="894">A1875</f>
        <v>0</v>
      </c>
      <c r="B2545" s="169" t="str">
        <f t="shared" si="894"/>
        <v>STREAM FILTRATION FOR COOLING WATER SYSTEM OF UNIT 5,6,7,8 and 9 OF CSTPS CHANDRAPUR</v>
      </c>
      <c r="C2545" s="29">
        <f t="shared" si="894"/>
        <v>0</v>
      </c>
      <c r="D2545" s="69" t="str">
        <f t="shared" si="894"/>
        <v>-</v>
      </c>
      <c r="E2545" s="28">
        <f t="shared" si="894"/>
        <v>85.529939999999996</v>
      </c>
      <c r="F2545" s="95">
        <f t="shared" si="880"/>
        <v>0</v>
      </c>
      <c r="G2545" s="95">
        <f t="shared" si="881"/>
        <v>0</v>
      </c>
      <c r="H2545" s="95">
        <f t="shared" si="827"/>
        <v>0</v>
      </c>
      <c r="I2545" s="94">
        <f>'F4.2'!X532</f>
        <v>0</v>
      </c>
      <c r="J2545" s="94">
        <f>'F4.2'!AR532</f>
        <v>0</v>
      </c>
      <c r="K2545" s="95"/>
      <c r="L2545" s="95"/>
      <c r="M2545" s="128">
        <f t="shared" si="828"/>
        <v>0</v>
      </c>
      <c r="N2545" s="95">
        <f t="shared" si="829"/>
        <v>0</v>
      </c>
    </row>
    <row r="2546" spans="1:14" ht="15.75" hidden="1" outlineLevel="1" x14ac:dyDescent="0.25">
      <c r="A2546" s="227">
        <f t="shared" ref="A2546:E2546" si="895">A1876</f>
        <v>0</v>
      </c>
      <c r="B2546" s="227" t="str">
        <f t="shared" si="895"/>
        <v>CHP-B</v>
      </c>
      <c r="C2546" s="29">
        <f t="shared" si="895"/>
        <v>0</v>
      </c>
      <c r="D2546" s="69" t="str">
        <f t="shared" si="895"/>
        <v>-</v>
      </c>
      <c r="E2546" s="28">
        <f t="shared" si="895"/>
        <v>0</v>
      </c>
      <c r="F2546" s="95">
        <f t="shared" si="880"/>
        <v>0</v>
      </c>
      <c r="G2546" s="95">
        <f t="shared" si="881"/>
        <v>0</v>
      </c>
      <c r="H2546" s="95">
        <f t="shared" ref="H2546:H2609" si="896">F2546-G2546</f>
        <v>0</v>
      </c>
      <c r="I2546" s="94">
        <f>'F4.2'!X533</f>
        <v>0</v>
      </c>
      <c r="J2546" s="94">
        <f>'F4.2'!AR533</f>
        <v>0</v>
      </c>
      <c r="K2546" s="95"/>
      <c r="L2546" s="95"/>
      <c r="M2546" s="128">
        <f t="shared" ref="M2546:M2609" si="897">SUM(J2546:L2546)</f>
        <v>0</v>
      </c>
      <c r="N2546" s="95">
        <f t="shared" ref="N2546:N2609" si="898">H2546+I2546-M2546</f>
        <v>0</v>
      </c>
    </row>
    <row r="2547" spans="1:14" ht="63" hidden="1" outlineLevel="1" x14ac:dyDescent="0.25">
      <c r="A2547" s="25">
        <f t="shared" ref="A2547:E2547" si="899">A1877</f>
        <v>1</v>
      </c>
      <c r="B2547" s="26" t="str">
        <f t="shared" si="899"/>
        <v xml:space="preserve">Renovation of Bunker Hopper of Unit 5&amp;6 along with coal flow system &amp;  Design, Engineering, Manufacturing, Fabrication, Erection and commissioning of Modified Wobbler Feeder at CHPC </v>
      </c>
      <c r="C2547" s="29">
        <f t="shared" si="899"/>
        <v>0</v>
      </c>
      <c r="D2547" s="69" t="str">
        <f t="shared" si="899"/>
        <v>-</v>
      </c>
      <c r="E2547" s="28">
        <f t="shared" si="899"/>
        <v>38</v>
      </c>
      <c r="F2547" s="95">
        <f t="shared" si="880"/>
        <v>0</v>
      </c>
      <c r="G2547" s="95">
        <f t="shared" si="881"/>
        <v>0</v>
      </c>
      <c r="H2547" s="95">
        <f t="shared" si="896"/>
        <v>0</v>
      </c>
      <c r="I2547" s="94">
        <f>'F4.2'!X534</f>
        <v>0</v>
      </c>
      <c r="J2547" s="94">
        <f>'F4.2'!AR534</f>
        <v>0</v>
      </c>
      <c r="K2547" s="95"/>
      <c r="L2547" s="95"/>
      <c r="M2547" s="128">
        <f t="shared" si="897"/>
        <v>0</v>
      </c>
      <c r="N2547" s="95">
        <f t="shared" si="898"/>
        <v>0</v>
      </c>
    </row>
    <row r="2548" spans="1:14" ht="47.25" hidden="1" outlineLevel="1" x14ac:dyDescent="0.25">
      <c r="A2548" s="169">
        <f t="shared" ref="A2548:E2548" si="900">A1878</f>
        <v>0</v>
      </c>
      <c r="B2548" s="169" t="str">
        <f t="shared" si="900"/>
        <v>Scheme-1 Work of Modification,Upgradation &amp; renovation of Bunker Hopper of Unit 5&amp;6 along with coal flow system at CSTPS Chandrapur</v>
      </c>
      <c r="C2548" s="29">
        <f t="shared" si="900"/>
        <v>0</v>
      </c>
      <c r="D2548" s="69" t="str">
        <f t="shared" si="900"/>
        <v>-</v>
      </c>
      <c r="E2548" s="28">
        <f t="shared" si="900"/>
        <v>16</v>
      </c>
      <c r="F2548" s="95">
        <f t="shared" si="880"/>
        <v>0</v>
      </c>
      <c r="G2548" s="95">
        <f t="shared" si="881"/>
        <v>0</v>
      </c>
      <c r="H2548" s="95">
        <f t="shared" si="896"/>
        <v>0</v>
      </c>
      <c r="I2548" s="94">
        <f>'F4.2'!X535</f>
        <v>16</v>
      </c>
      <c r="J2548" s="94">
        <f>'F4.2'!AR535</f>
        <v>16</v>
      </c>
      <c r="K2548" s="95"/>
      <c r="L2548" s="95"/>
      <c r="M2548" s="128">
        <f t="shared" si="897"/>
        <v>16</v>
      </c>
      <c r="N2548" s="95">
        <f t="shared" si="898"/>
        <v>0</v>
      </c>
    </row>
    <row r="2549" spans="1:14" ht="31.5" hidden="1" outlineLevel="1" x14ac:dyDescent="0.25">
      <c r="A2549" s="169">
        <f t="shared" ref="A2549:E2549" si="901">A1879</f>
        <v>0</v>
      </c>
      <c r="B2549" s="169" t="str">
        <f t="shared" si="901"/>
        <v>Scheme-2 :- Renovation &amp; up gradation of conveyor gantries &amp; Travelling Tripper of CHPB.</v>
      </c>
      <c r="C2549" s="29">
        <f t="shared" si="901"/>
        <v>0</v>
      </c>
      <c r="D2549" s="69" t="str">
        <f t="shared" si="901"/>
        <v>-</v>
      </c>
      <c r="E2549" s="28">
        <f t="shared" si="901"/>
        <v>7</v>
      </c>
      <c r="F2549" s="95">
        <f t="shared" si="880"/>
        <v>0</v>
      </c>
      <c r="G2549" s="95">
        <f t="shared" si="881"/>
        <v>0</v>
      </c>
      <c r="H2549" s="95">
        <f t="shared" si="896"/>
        <v>0</v>
      </c>
      <c r="I2549" s="94">
        <f>'F4.2'!X536</f>
        <v>7</v>
      </c>
      <c r="J2549" s="94">
        <f>'F4.2'!AR536</f>
        <v>7</v>
      </c>
      <c r="K2549" s="95"/>
      <c r="L2549" s="95"/>
      <c r="M2549" s="128">
        <f t="shared" si="897"/>
        <v>7</v>
      </c>
      <c r="N2549" s="95">
        <f t="shared" si="898"/>
        <v>0</v>
      </c>
    </row>
    <row r="2550" spans="1:14" ht="47.25" hidden="1" outlineLevel="1" x14ac:dyDescent="0.25">
      <c r="A2550" s="169">
        <f t="shared" ref="A2550:E2550" si="902">A1880</f>
        <v>0</v>
      </c>
      <c r="B2550" s="169" t="str">
        <f t="shared" si="902"/>
        <v>Scheme-3 :- Design, Engineering, Manufacturing, Fabrication, Erection and commissioning of Modified Wobbler Feeder at CHPC of Unit 6&amp;7 of CSTPS Chandrapur</v>
      </c>
      <c r="C2550" s="29">
        <f t="shared" si="902"/>
        <v>0</v>
      </c>
      <c r="D2550" s="69" t="str">
        <f t="shared" si="902"/>
        <v>-</v>
      </c>
      <c r="E2550" s="28">
        <f t="shared" si="902"/>
        <v>5</v>
      </c>
      <c r="F2550" s="95">
        <f t="shared" si="880"/>
        <v>0</v>
      </c>
      <c r="G2550" s="95">
        <f t="shared" si="881"/>
        <v>0</v>
      </c>
      <c r="H2550" s="95">
        <f t="shared" si="896"/>
        <v>0</v>
      </c>
      <c r="I2550" s="94">
        <f>'F4.2'!X537</f>
        <v>5</v>
      </c>
      <c r="J2550" s="94">
        <f>'F4.2'!AR537</f>
        <v>5</v>
      </c>
      <c r="K2550" s="95"/>
      <c r="L2550" s="95"/>
      <c r="M2550" s="128">
        <f t="shared" si="897"/>
        <v>5</v>
      </c>
      <c r="N2550" s="95">
        <f t="shared" si="898"/>
        <v>0</v>
      </c>
    </row>
    <row r="2551" spans="1:14" ht="31.5" hidden="1" outlineLevel="1" x14ac:dyDescent="0.25">
      <c r="A2551" s="25">
        <f t="shared" ref="A2551:E2551" si="903">A1881</f>
        <v>2</v>
      </c>
      <c r="B2551" s="26" t="str">
        <f t="shared" si="903"/>
        <v xml:space="preserve">installation &amp; commissioning of various LV and MV drives at CHPA &amp; Automation of Control Room of CHPA/B </v>
      </c>
      <c r="C2551" s="29">
        <f t="shared" si="903"/>
        <v>0</v>
      </c>
      <c r="D2551" s="69" t="str">
        <f t="shared" si="903"/>
        <v>-</v>
      </c>
      <c r="E2551" s="28">
        <f t="shared" si="903"/>
        <v>75</v>
      </c>
      <c r="F2551" s="95">
        <f t="shared" si="880"/>
        <v>0</v>
      </c>
      <c r="G2551" s="95">
        <f t="shared" si="881"/>
        <v>0</v>
      </c>
      <c r="H2551" s="95">
        <f t="shared" si="896"/>
        <v>0</v>
      </c>
      <c r="I2551" s="94">
        <f>'F4.2'!X538</f>
        <v>0</v>
      </c>
      <c r="J2551" s="94">
        <f>'F4.2'!AR538</f>
        <v>0</v>
      </c>
      <c r="K2551" s="95"/>
      <c r="L2551" s="95"/>
      <c r="M2551" s="128">
        <f t="shared" si="897"/>
        <v>0</v>
      </c>
      <c r="N2551" s="95">
        <f t="shared" si="898"/>
        <v>0</v>
      </c>
    </row>
    <row r="2552" spans="1:14" ht="31.5" hidden="1" outlineLevel="1" x14ac:dyDescent="0.25">
      <c r="A2552" s="169">
        <f t="shared" ref="A2552:E2552" si="904">A1882</f>
        <v>0</v>
      </c>
      <c r="B2552" s="169" t="str">
        <f t="shared" si="904"/>
        <v>Scheme-1 Design, Engineering, supply, installation &amp; commissioning of various LV and MV drives at CHPA</v>
      </c>
      <c r="C2552" s="29">
        <f t="shared" si="904"/>
        <v>0</v>
      </c>
      <c r="D2552" s="69" t="str">
        <f t="shared" si="904"/>
        <v>-</v>
      </c>
      <c r="E2552" s="28">
        <f t="shared" si="904"/>
        <v>39</v>
      </c>
      <c r="F2552" s="95">
        <f t="shared" si="880"/>
        <v>0</v>
      </c>
      <c r="G2552" s="95">
        <f t="shared" si="881"/>
        <v>0</v>
      </c>
      <c r="H2552" s="95">
        <f t="shared" si="896"/>
        <v>0</v>
      </c>
      <c r="I2552" s="94">
        <f>'F4.2'!X539</f>
        <v>39</v>
      </c>
      <c r="J2552" s="94">
        <f>'F4.2'!AR539</f>
        <v>39</v>
      </c>
      <c r="K2552" s="95"/>
      <c r="L2552" s="95"/>
      <c r="M2552" s="128">
        <f t="shared" si="897"/>
        <v>39</v>
      </c>
      <c r="N2552" s="95">
        <f t="shared" si="898"/>
        <v>0</v>
      </c>
    </row>
    <row r="2553" spans="1:14" ht="15.75" hidden="1" outlineLevel="1" x14ac:dyDescent="0.25">
      <c r="A2553" s="169">
        <f t="shared" ref="A2553:E2553" si="905">A1883</f>
        <v>0</v>
      </c>
      <c r="B2553" s="169" t="str">
        <f t="shared" si="905"/>
        <v xml:space="preserve">Scheme-2 Automation of Control Room of CHPA/B </v>
      </c>
      <c r="C2553" s="29">
        <f t="shared" si="905"/>
        <v>0</v>
      </c>
      <c r="D2553" s="69" t="str">
        <f t="shared" si="905"/>
        <v>-</v>
      </c>
      <c r="E2553" s="28">
        <f t="shared" si="905"/>
        <v>15</v>
      </c>
      <c r="F2553" s="95">
        <f t="shared" si="880"/>
        <v>0</v>
      </c>
      <c r="G2553" s="95">
        <f t="shared" si="881"/>
        <v>0</v>
      </c>
      <c r="H2553" s="95">
        <f t="shared" si="896"/>
        <v>0</v>
      </c>
      <c r="I2553" s="94">
        <f>'F4.2'!X540</f>
        <v>15</v>
      </c>
      <c r="J2553" s="94">
        <f>'F4.2'!AR540</f>
        <v>15</v>
      </c>
      <c r="K2553" s="95"/>
      <c r="L2553" s="95"/>
      <c r="M2553" s="128">
        <f t="shared" si="897"/>
        <v>15</v>
      </c>
      <c r="N2553" s="95">
        <f t="shared" si="898"/>
        <v>0</v>
      </c>
    </row>
    <row r="2554" spans="1:14" ht="47.25" hidden="1" outlineLevel="1" x14ac:dyDescent="0.25">
      <c r="A2554" s="169">
        <f t="shared" ref="A2554:E2554" si="906">A1884</f>
        <v>0</v>
      </c>
      <c r="B2554" s="169" t="str">
        <f t="shared" si="906"/>
        <v>Scheme-3 Design, Engineering, supply, installation &amp; commissioning of various MV VFD for Crusher 1,2,3&amp;4 at CHPB</v>
      </c>
      <c r="C2554" s="29">
        <f t="shared" si="906"/>
        <v>0</v>
      </c>
      <c r="D2554" s="69" t="str">
        <f t="shared" si="906"/>
        <v>-</v>
      </c>
      <c r="E2554" s="28">
        <f t="shared" si="906"/>
        <v>11</v>
      </c>
      <c r="F2554" s="95">
        <f t="shared" si="880"/>
        <v>0</v>
      </c>
      <c r="G2554" s="95">
        <f t="shared" si="881"/>
        <v>0</v>
      </c>
      <c r="H2554" s="95">
        <f t="shared" si="896"/>
        <v>0</v>
      </c>
      <c r="I2554" s="94">
        <f>'F4.2'!X541</f>
        <v>11</v>
      </c>
      <c r="J2554" s="94">
        <f>'F4.2'!AR541</f>
        <v>11</v>
      </c>
      <c r="K2554" s="95"/>
      <c r="L2554" s="95"/>
      <c r="M2554" s="128">
        <f t="shared" si="897"/>
        <v>11</v>
      </c>
      <c r="N2554" s="95">
        <f t="shared" si="898"/>
        <v>0</v>
      </c>
    </row>
    <row r="2555" spans="1:14" ht="31.5" hidden="1" outlineLevel="1" x14ac:dyDescent="0.25">
      <c r="A2555" s="169">
        <f t="shared" ref="A2555:E2555" si="907">A1885</f>
        <v>0</v>
      </c>
      <c r="B2555" s="169" t="str">
        <f t="shared" si="907"/>
        <v>Scheme-4:- Renovation modernization of 11 KV PMCC Board at Sub-Station-2 of CHPB</v>
      </c>
      <c r="C2555" s="29">
        <f t="shared" si="907"/>
        <v>0</v>
      </c>
      <c r="D2555" s="69" t="str">
        <f t="shared" si="907"/>
        <v>-</v>
      </c>
      <c r="E2555" s="28">
        <f t="shared" si="907"/>
        <v>10</v>
      </c>
      <c r="F2555" s="95">
        <f t="shared" si="880"/>
        <v>0</v>
      </c>
      <c r="G2555" s="95">
        <f t="shared" si="881"/>
        <v>0</v>
      </c>
      <c r="H2555" s="95">
        <f t="shared" si="896"/>
        <v>0</v>
      </c>
      <c r="I2555" s="94">
        <f>'F4.2'!X542</f>
        <v>10</v>
      </c>
      <c r="J2555" s="94">
        <f>'F4.2'!AR542</f>
        <v>10</v>
      </c>
      <c r="K2555" s="95"/>
      <c r="L2555" s="95"/>
      <c r="M2555" s="128">
        <f t="shared" si="897"/>
        <v>10</v>
      </c>
      <c r="N2555" s="95">
        <f t="shared" si="898"/>
        <v>0</v>
      </c>
    </row>
    <row r="2556" spans="1:14" ht="47.25" hidden="1" outlineLevel="1" x14ac:dyDescent="0.25">
      <c r="A2556" s="25">
        <f t="shared" ref="A2556:E2556" si="908">A1886</f>
        <v>3</v>
      </c>
      <c r="B2556" s="26" t="str">
        <f t="shared" si="908"/>
        <v>Renovation &amp; Upgrdation of Bunker lift &amp; Desgin, Engineering, supply, installation &amp; commissioning of Energy chain system at various locations of CHPB &amp; CHPC</v>
      </c>
      <c r="C2556" s="29">
        <f t="shared" si="908"/>
        <v>0</v>
      </c>
      <c r="D2556" s="69" t="str">
        <f t="shared" si="908"/>
        <v>-</v>
      </c>
      <c r="E2556" s="28">
        <f t="shared" si="908"/>
        <v>29</v>
      </c>
      <c r="F2556" s="95">
        <f t="shared" si="880"/>
        <v>0</v>
      </c>
      <c r="G2556" s="95">
        <f t="shared" si="881"/>
        <v>0</v>
      </c>
      <c r="H2556" s="95">
        <f t="shared" si="896"/>
        <v>0</v>
      </c>
      <c r="I2556" s="94">
        <f>'F4.2'!X543</f>
        <v>0</v>
      </c>
      <c r="J2556" s="94">
        <f>'F4.2'!AR543</f>
        <v>0</v>
      </c>
      <c r="K2556" s="95"/>
      <c r="L2556" s="95"/>
      <c r="M2556" s="128">
        <f t="shared" si="897"/>
        <v>0</v>
      </c>
      <c r="N2556" s="95">
        <f t="shared" si="898"/>
        <v>0</v>
      </c>
    </row>
    <row r="2557" spans="1:14" ht="31.5" hidden="1" outlineLevel="1" x14ac:dyDescent="0.25">
      <c r="A2557" s="169">
        <f t="shared" ref="A2557:E2557" si="909">A1887</f>
        <v>0</v>
      </c>
      <c r="B2557" s="169" t="str">
        <f t="shared" si="909"/>
        <v>Scheme-1: Renovation &amp; Upgrdation of Bunker lift of Unit 5,6&amp;7 of CHPB</v>
      </c>
      <c r="C2557" s="29">
        <f t="shared" si="909"/>
        <v>0</v>
      </c>
      <c r="D2557" s="69" t="str">
        <f t="shared" si="909"/>
        <v>-</v>
      </c>
      <c r="E2557" s="28">
        <f t="shared" si="909"/>
        <v>9</v>
      </c>
      <c r="F2557" s="95">
        <f t="shared" si="880"/>
        <v>0</v>
      </c>
      <c r="G2557" s="95">
        <f t="shared" si="881"/>
        <v>0</v>
      </c>
      <c r="H2557" s="95">
        <f t="shared" si="896"/>
        <v>0</v>
      </c>
      <c r="I2557" s="94">
        <f>'F4.2'!X544</f>
        <v>9</v>
      </c>
      <c r="J2557" s="94">
        <f>'F4.2'!AR544</f>
        <v>9</v>
      </c>
      <c r="K2557" s="95"/>
      <c r="L2557" s="95"/>
      <c r="M2557" s="128">
        <f t="shared" si="897"/>
        <v>9</v>
      </c>
      <c r="N2557" s="95">
        <f t="shared" si="898"/>
        <v>0</v>
      </c>
    </row>
    <row r="2558" spans="1:14" ht="47.25" hidden="1" outlineLevel="1" x14ac:dyDescent="0.25">
      <c r="A2558" s="169">
        <f t="shared" ref="A2558:E2558" si="910">A1888</f>
        <v>0</v>
      </c>
      <c r="B2558" s="169" t="str">
        <f t="shared" si="910"/>
        <v>Scheme-2:- Desgin, Engineering, supply, installation &amp; commissioning of Energy chain system at various locations of CHPB &amp; CHPC</v>
      </c>
      <c r="C2558" s="29">
        <f t="shared" si="910"/>
        <v>0</v>
      </c>
      <c r="D2558" s="69" t="str">
        <f t="shared" si="910"/>
        <v>-</v>
      </c>
      <c r="E2558" s="28">
        <f t="shared" si="910"/>
        <v>20</v>
      </c>
      <c r="F2558" s="95">
        <f t="shared" si="880"/>
        <v>0</v>
      </c>
      <c r="G2558" s="95">
        <f t="shared" si="881"/>
        <v>0</v>
      </c>
      <c r="H2558" s="95">
        <f t="shared" si="896"/>
        <v>0</v>
      </c>
      <c r="I2558" s="94">
        <f>'F4.2'!X545</f>
        <v>20</v>
      </c>
      <c r="J2558" s="94">
        <f>'F4.2'!AR545</f>
        <v>20</v>
      </c>
      <c r="K2558" s="95"/>
      <c r="L2558" s="95"/>
      <c r="M2558" s="128">
        <f t="shared" si="897"/>
        <v>20</v>
      </c>
      <c r="N2558" s="95">
        <f t="shared" si="898"/>
        <v>0</v>
      </c>
    </row>
    <row r="2559" spans="1:14" ht="31.5" hidden="1" outlineLevel="1" x14ac:dyDescent="0.25">
      <c r="A2559" s="25">
        <f t="shared" ref="A2559:E2559" si="911">A1889</f>
        <v>4</v>
      </c>
      <c r="B2559" s="26" t="str">
        <f t="shared" si="911"/>
        <v xml:space="preserve">Upgradation of old ropeway, BC-108 A/B, installation of coal pile thermal monitoring system for stack pile of CHPA/B. </v>
      </c>
      <c r="C2559" s="29">
        <f t="shared" si="911"/>
        <v>0</v>
      </c>
      <c r="D2559" s="69" t="str">
        <f t="shared" si="911"/>
        <v>-</v>
      </c>
      <c r="E2559" s="28">
        <f t="shared" si="911"/>
        <v>29</v>
      </c>
      <c r="F2559" s="95">
        <f t="shared" si="880"/>
        <v>0</v>
      </c>
      <c r="G2559" s="95">
        <f t="shared" si="881"/>
        <v>0</v>
      </c>
      <c r="H2559" s="95">
        <f t="shared" si="896"/>
        <v>0</v>
      </c>
      <c r="I2559" s="94">
        <f>'F4.2'!X546</f>
        <v>0</v>
      </c>
      <c r="J2559" s="94">
        <f>'F4.2'!AR546</f>
        <v>0</v>
      </c>
      <c r="K2559" s="95"/>
      <c r="L2559" s="95"/>
      <c r="M2559" s="128">
        <f t="shared" si="897"/>
        <v>0</v>
      </c>
      <c r="N2559" s="95">
        <f t="shared" si="898"/>
        <v>0</v>
      </c>
    </row>
    <row r="2560" spans="1:14" ht="31.5" hidden="1" outlineLevel="1" x14ac:dyDescent="0.25">
      <c r="A2560" s="169">
        <f t="shared" ref="A2560:E2560" si="912">A1890</f>
        <v>0</v>
      </c>
      <c r="B2560" s="169" t="str">
        <f t="shared" si="912"/>
        <v>Scheme-1 Work of Renovation &amp; upgradation of Ventilation system of CHPA&amp;CHPB.</v>
      </c>
      <c r="C2560" s="29">
        <f t="shared" si="912"/>
        <v>0</v>
      </c>
      <c r="D2560" s="69" t="str">
        <f t="shared" si="912"/>
        <v>-</v>
      </c>
      <c r="E2560" s="28">
        <f t="shared" si="912"/>
        <v>8</v>
      </c>
      <c r="F2560" s="95">
        <f t="shared" si="880"/>
        <v>0</v>
      </c>
      <c r="G2560" s="95">
        <f t="shared" si="881"/>
        <v>0</v>
      </c>
      <c r="H2560" s="95">
        <f t="shared" si="896"/>
        <v>0</v>
      </c>
      <c r="I2560" s="94">
        <f>'F4.2'!X547</f>
        <v>8</v>
      </c>
      <c r="J2560" s="94">
        <f>'F4.2'!AR547</f>
        <v>8</v>
      </c>
      <c r="K2560" s="95"/>
      <c r="L2560" s="95"/>
      <c r="M2560" s="128">
        <f t="shared" si="897"/>
        <v>8</v>
      </c>
      <c r="N2560" s="95">
        <f t="shared" si="898"/>
        <v>0</v>
      </c>
    </row>
    <row r="2561" spans="1:14" ht="47.25" hidden="1" outlineLevel="1" x14ac:dyDescent="0.25">
      <c r="A2561" s="169">
        <f t="shared" ref="A2561:E2561" si="913">A1891</f>
        <v>0</v>
      </c>
      <c r="B2561" s="169" t="str">
        <f t="shared" si="913"/>
        <v>Scheme-2: Design, Engineering, Supply, fabrication, Erection, installation &amp; commissioning of modified take up arrangement for BC 108A/B of CHPB.</v>
      </c>
      <c r="C2561" s="29">
        <f t="shared" si="913"/>
        <v>0</v>
      </c>
      <c r="D2561" s="69" t="str">
        <f t="shared" si="913"/>
        <v>-</v>
      </c>
      <c r="E2561" s="28">
        <f t="shared" si="913"/>
        <v>4</v>
      </c>
      <c r="F2561" s="95">
        <f t="shared" si="880"/>
        <v>0</v>
      </c>
      <c r="G2561" s="95">
        <f t="shared" si="881"/>
        <v>0</v>
      </c>
      <c r="H2561" s="95">
        <f t="shared" si="896"/>
        <v>0</v>
      </c>
      <c r="I2561" s="94">
        <f>'F4.2'!X548</f>
        <v>4</v>
      </c>
      <c r="J2561" s="94">
        <f>'F4.2'!AR548</f>
        <v>4</v>
      </c>
      <c r="K2561" s="95"/>
      <c r="L2561" s="95"/>
      <c r="M2561" s="128">
        <f t="shared" si="897"/>
        <v>4</v>
      </c>
      <c r="N2561" s="95">
        <f t="shared" si="898"/>
        <v>0</v>
      </c>
    </row>
    <row r="2562" spans="1:14" ht="31.5" hidden="1" outlineLevel="1" x14ac:dyDescent="0.25">
      <c r="A2562" s="169">
        <f t="shared" ref="A2562:E2562" si="914">A1892</f>
        <v>0</v>
      </c>
      <c r="B2562" s="169" t="str">
        <f t="shared" si="914"/>
        <v>Scheme-3: Design, Engineering, supply &amp; installation of coal pile thermal monitoring system for stack pile of CHPA/B.</v>
      </c>
      <c r="C2562" s="29">
        <f t="shared" si="914"/>
        <v>0</v>
      </c>
      <c r="D2562" s="69" t="str">
        <f t="shared" si="914"/>
        <v>-</v>
      </c>
      <c r="E2562" s="28">
        <f t="shared" si="914"/>
        <v>8</v>
      </c>
      <c r="F2562" s="95">
        <f t="shared" si="880"/>
        <v>0</v>
      </c>
      <c r="G2562" s="95">
        <f t="shared" si="881"/>
        <v>0</v>
      </c>
      <c r="H2562" s="95">
        <f t="shared" si="896"/>
        <v>0</v>
      </c>
      <c r="I2562" s="94">
        <f>'F4.2'!X549</f>
        <v>5</v>
      </c>
      <c r="J2562" s="94">
        <f>'F4.2'!AR549</f>
        <v>5</v>
      </c>
      <c r="K2562" s="95"/>
      <c r="L2562" s="95"/>
      <c r="M2562" s="128">
        <f t="shared" si="897"/>
        <v>5</v>
      </c>
      <c r="N2562" s="95">
        <f t="shared" si="898"/>
        <v>0</v>
      </c>
    </row>
    <row r="2563" spans="1:14" ht="31.5" hidden="1" outlineLevel="1" x14ac:dyDescent="0.25">
      <c r="A2563" s="169">
        <f t="shared" ref="A2563:E2563" si="915">A1893</f>
        <v>0</v>
      </c>
      <c r="B2563" s="169" t="str">
        <f t="shared" si="915"/>
        <v>Scheme-3: Design, Engineering, supply &amp; installation of Belt Tear Detector system for belt conveyor system of CHPB.</v>
      </c>
      <c r="C2563" s="29">
        <f t="shared" si="915"/>
        <v>0</v>
      </c>
      <c r="D2563" s="69" t="str">
        <f t="shared" si="915"/>
        <v>-</v>
      </c>
      <c r="E2563" s="28">
        <f t="shared" si="915"/>
        <v>4</v>
      </c>
      <c r="F2563" s="95">
        <f t="shared" si="880"/>
        <v>0</v>
      </c>
      <c r="G2563" s="95">
        <f t="shared" si="881"/>
        <v>0</v>
      </c>
      <c r="H2563" s="95">
        <f t="shared" si="896"/>
        <v>0</v>
      </c>
      <c r="I2563" s="94">
        <f>'F4.2'!X550</f>
        <v>4</v>
      </c>
      <c r="J2563" s="94">
        <f>'F4.2'!AR550</f>
        <v>4</v>
      </c>
      <c r="K2563" s="95"/>
      <c r="L2563" s="95"/>
      <c r="M2563" s="128">
        <f t="shared" si="897"/>
        <v>4</v>
      </c>
      <c r="N2563" s="95">
        <f t="shared" si="898"/>
        <v>0</v>
      </c>
    </row>
    <row r="2564" spans="1:14" ht="31.5" hidden="1" outlineLevel="1" x14ac:dyDescent="0.25">
      <c r="A2564" s="169">
        <f t="shared" ref="A2564:E2564" si="916">A1894</f>
        <v>0</v>
      </c>
      <c r="B2564" s="169" t="str">
        <f t="shared" si="916"/>
        <v>Scheme-4: Capacity Enhancement of Belt Conveyor Drives of CHPB by upgrdation of conveyor drvie system.</v>
      </c>
      <c r="C2564" s="29">
        <f t="shared" si="916"/>
        <v>0</v>
      </c>
      <c r="D2564" s="69" t="str">
        <f t="shared" si="916"/>
        <v>-</v>
      </c>
      <c r="E2564" s="28">
        <f t="shared" si="916"/>
        <v>5</v>
      </c>
      <c r="F2564" s="95">
        <f t="shared" si="880"/>
        <v>0</v>
      </c>
      <c r="G2564" s="95">
        <f t="shared" si="881"/>
        <v>0</v>
      </c>
      <c r="H2564" s="95">
        <f t="shared" si="896"/>
        <v>0</v>
      </c>
      <c r="I2564" s="94">
        <f>'F4.2'!X551</f>
        <v>5</v>
      </c>
      <c r="J2564" s="94">
        <f>'F4.2'!AR551</f>
        <v>5</v>
      </c>
      <c r="K2564" s="95"/>
      <c r="L2564" s="95"/>
      <c r="M2564" s="128">
        <f t="shared" si="897"/>
        <v>5</v>
      </c>
      <c r="N2564" s="95">
        <f t="shared" si="898"/>
        <v>0</v>
      </c>
    </row>
    <row r="2565" spans="1:14" ht="31.5" hidden="1" outlineLevel="1" x14ac:dyDescent="0.25">
      <c r="A2565" s="25">
        <f t="shared" ref="A2565:E2565" si="917">A1895</f>
        <v>5</v>
      </c>
      <c r="B2565" s="26" t="str">
        <f t="shared" si="917"/>
        <v>Modification &amp; upgradation in Railway Track network of CSTPS</v>
      </c>
      <c r="C2565" s="29">
        <f t="shared" si="917"/>
        <v>0</v>
      </c>
      <c r="D2565" s="69" t="str">
        <f t="shared" si="917"/>
        <v>-</v>
      </c>
      <c r="E2565" s="28">
        <f t="shared" si="917"/>
        <v>29</v>
      </c>
      <c r="F2565" s="95">
        <f t="shared" si="880"/>
        <v>0</v>
      </c>
      <c r="G2565" s="95">
        <f t="shared" si="881"/>
        <v>0</v>
      </c>
      <c r="H2565" s="95">
        <f t="shared" si="896"/>
        <v>0</v>
      </c>
      <c r="I2565" s="94">
        <f>'F4.2'!X552</f>
        <v>0</v>
      </c>
      <c r="J2565" s="94">
        <f>'F4.2'!AR552</f>
        <v>0</v>
      </c>
      <c r="K2565" s="95"/>
      <c r="L2565" s="95"/>
      <c r="M2565" s="128">
        <f t="shared" si="897"/>
        <v>0</v>
      </c>
      <c r="N2565" s="95">
        <f t="shared" si="898"/>
        <v>0</v>
      </c>
    </row>
    <row r="2566" spans="1:14" ht="63" hidden="1" outlineLevel="1" x14ac:dyDescent="0.25">
      <c r="A2566" s="169">
        <f t="shared" ref="A2566:E2566" si="918">A1896</f>
        <v>0</v>
      </c>
      <c r="B2566" s="169" t="str">
        <f t="shared" si="918"/>
        <v xml:space="preserve">Scheme-1: Work of Modification &amp; upgradation in Railway Track network of CSTPS by Provision of additional take off &amp; cutoff point for CHPD and empty formation at WT outhaul in CSTPS Railway Siding. </v>
      </c>
      <c r="C2566" s="29">
        <f t="shared" si="918"/>
        <v>0</v>
      </c>
      <c r="D2566" s="69" t="str">
        <f t="shared" si="918"/>
        <v>-</v>
      </c>
      <c r="E2566" s="28">
        <f t="shared" si="918"/>
        <v>14</v>
      </c>
      <c r="F2566" s="95">
        <f t="shared" si="880"/>
        <v>0</v>
      </c>
      <c r="G2566" s="95">
        <f t="shared" si="881"/>
        <v>0</v>
      </c>
      <c r="H2566" s="95">
        <f t="shared" si="896"/>
        <v>0</v>
      </c>
      <c r="I2566" s="94">
        <f>'F4.2'!X553</f>
        <v>0</v>
      </c>
      <c r="J2566" s="94">
        <f>'F4.2'!AR553</f>
        <v>0</v>
      </c>
      <c r="K2566" s="95"/>
      <c r="L2566" s="95"/>
      <c r="M2566" s="128">
        <f t="shared" si="897"/>
        <v>0</v>
      </c>
      <c r="N2566" s="95">
        <f t="shared" si="898"/>
        <v>0</v>
      </c>
    </row>
    <row r="2567" spans="1:14" ht="47.25" hidden="1" outlineLevel="1" x14ac:dyDescent="0.25">
      <c r="A2567" s="169">
        <f t="shared" ref="A2567:E2567" si="919">A1897</f>
        <v>0</v>
      </c>
      <c r="B2567" s="169" t="str">
        <f t="shared" si="919"/>
        <v>Scheme-1: Work of Modification &amp; upgradation in Railway Track network of CSTPS by Complete Track Renewal of old BG rail with other allied works in CSTPS Railway Siding.</v>
      </c>
      <c r="C2567" s="29">
        <f t="shared" si="919"/>
        <v>0</v>
      </c>
      <c r="D2567" s="69" t="str">
        <f t="shared" si="919"/>
        <v>-</v>
      </c>
      <c r="E2567" s="28">
        <f t="shared" si="919"/>
        <v>15</v>
      </c>
      <c r="F2567" s="95">
        <f t="shared" si="880"/>
        <v>0</v>
      </c>
      <c r="G2567" s="95">
        <f t="shared" si="881"/>
        <v>0</v>
      </c>
      <c r="H2567" s="95">
        <f t="shared" si="896"/>
        <v>0</v>
      </c>
      <c r="I2567" s="94">
        <f>'F4.2'!X554</f>
        <v>0</v>
      </c>
      <c r="J2567" s="94">
        <f>'F4.2'!AR554</f>
        <v>0</v>
      </c>
      <c r="K2567" s="95"/>
      <c r="L2567" s="95"/>
      <c r="M2567" s="128">
        <f t="shared" si="897"/>
        <v>0</v>
      </c>
      <c r="N2567" s="95">
        <f t="shared" si="898"/>
        <v>0</v>
      </c>
    </row>
    <row r="2568" spans="1:14" ht="47.25" hidden="1" outlineLevel="1" x14ac:dyDescent="0.25">
      <c r="A2568" s="25">
        <f t="shared" ref="A2568:E2568" si="920">A1898</f>
        <v>6</v>
      </c>
      <c r="B2568" s="26" t="str">
        <f t="shared" si="920"/>
        <v>extension of Pipe Conveyor System from Padmapur Loading Station to Coal Handling Plant-C of Unit 5,6&amp;7 at CSTPS Chandrapur.</v>
      </c>
      <c r="C2568" s="29">
        <f t="shared" si="920"/>
        <v>0</v>
      </c>
      <c r="D2568" s="69" t="str">
        <f t="shared" si="920"/>
        <v>-</v>
      </c>
      <c r="E2568" s="28">
        <f t="shared" si="920"/>
        <v>100</v>
      </c>
      <c r="F2568" s="95">
        <f t="shared" si="880"/>
        <v>0</v>
      </c>
      <c r="G2568" s="95">
        <f t="shared" si="881"/>
        <v>0</v>
      </c>
      <c r="H2568" s="95">
        <f t="shared" si="896"/>
        <v>0</v>
      </c>
      <c r="I2568" s="94">
        <f>'F4.2'!X555</f>
        <v>0</v>
      </c>
      <c r="J2568" s="94">
        <f>'F4.2'!AR555</f>
        <v>0</v>
      </c>
      <c r="K2568" s="95"/>
      <c r="L2568" s="95"/>
      <c r="M2568" s="128">
        <f t="shared" si="897"/>
        <v>0</v>
      </c>
      <c r="N2568" s="95">
        <f t="shared" si="898"/>
        <v>0</v>
      </c>
    </row>
    <row r="2569" spans="1:14" ht="47.25" hidden="1" outlineLevel="1" x14ac:dyDescent="0.25">
      <c r="A2569" s="169">
        <f t="shared" ref="A2569:E2569" si="921">A1899</f>
        <v>0</v>
      </c>
      <c r="B2569" s="169" t="str">
        <f t="shared" si="921"/>
        <v>Scheme-1: Augmentation of extension of Pipe Conveyor System from Padmapur Loading Station to Coal Handling Plant-C of Unit 5,6&amp;7 at CSTPS Chandrapur.</v>
      </c>
      <c r="C2569" s="29">
        <f t="shared" si="921"/>
        <v>0</v>
      </c>
      <c r="D2569" s="69" t="str">
        <f t="shared" si="921"/>
        <v>-</v>
      </c>
      <c r="E2569" s="28">
        <f t="shared" si="921"/>
        <v>100</v>
      </c>
      <c r="F2569" s="95">
        <f t="shared" si="880"/>
        <v>0</v>
      </c>
      <c r="G2569" s="95">
        <f t="shared" si="881"/>
        <v>0</v>
      </c>
      <c r="H2569" s="95">
        <f t="shared" si="896"/>
        <v>0</v>
      </c>
      <c r="I2569" s="94">
        <f>'F4.2'!X556</f>
        <v>0</v>
      </c>
      <c r="J2569" s="94">
        <f>'F4.2'!AR556</f>
        <v>0</v>
      </c>
      <c r="K2569" s="95"/>
      <c r="L2569" s="95"/>
      <c r="M2569" s="128">
        <f t="shared" si="897"/>
        <v>0</v>
      </c>
      <c r="N2569" s="95">
        <f t="shared" si="898"/>
        <v>0</v>
      </c>
    </row>
    <row r="2570" spans="1:14" ht="15.75" hidden="1" outlineLevel="1" x14ac:dyDescent="0.25">
      <c r="A2570" s="227">
        <f t="shared" ref="A2570:E2570" si="922">A1900</f>
        <v>0</v>
      </c>
      <c r="B2570" s="227" t="str">
        <f t="shared" si="922"/>
        <v>CHP-C</v>
      </c>
      <c r="C2570" s="29">
        <f t="shared" si="922"/>
        <v>0</v>
      </c>
      <c r="D2570" s="69" t="str">
        <f t="shared" si="922"/>
        <v>-</v>
      </c>
      <c r="E2570" s="28">
        <f t="shared" si="922"/>
        <v>0</v>
      </c>
      <c r="F2570" s="95">
        <f t="shared" si="880"/>
        <v>0</v>
      </c>
      <c r="G2570" s="95">
        <f t="shared" si="881"/>
        <v>0</v>
      </c>
      <c r="H2570" s="95">
        <f t="shared" si="896"/>
        <v>0</v>
      </c>
      <c r="I2570" s="94">
        <f>'F4.2'!X557</f>
        <v>0</v>
      </c>
      <c r="J2570" s="94">
        <f>'F4.2'!AR557</f>
        <v>0</v>
      </c>
      <c r="K2570" s="95"/>
      <c r="L2570" s="95"/>
      <c r="M2570" s="128">
        <f t="shared" si="897"/>
        <v>0</v>
      </c>
      <c r="N2570" s="95">
        <f t="shared" si="898"/>
        <v>0</v>
      </c>
    </row>
    <row r="2571" spans="1:14" ht="47.25" hidden="1" outlineLevel="1" x14ac:dyDescent="0.25">
      <c r="A2571" s="25">
        <f t="shared" ref="A2571:E2571" si="923">A1901</f>
        <v>1</v>
      </c>
      <c r="B2571" s="26" t="str">
        <f t="shared" si="923"/>
        <v>Design, Engineering, supply, Erection and commissioning of new fire fighting system at Pipe conveyor of CSTPS, Chandrapur</v>
      </c>
      <c r="C2571" s="29">
        <f t="shared" si="923"/>
        <v>0</v>
      </c>
      <c r="D2571" s="69" t="str">
        <f t="shared" si="923"/>
        <v>-</v>
      </c>
      <c r="E2571" s="28">
        <f t="shared" si="923"/>
        <v>25</v>
      </c>
      <c r="F2571" s="95">
        <f t="shared" si="880"/>
        <v>0</v>
      </c>
      <c r="G2571" s="95">
        <f t="shared" si="881"/>
        <v>0</v>
      </c>
      <c r="H2571" s="95">
        <f t="shared" si="896"/>
        <v>0</v>
      </c>
      <c r="I2571" s="94">
        <f>'F4.2'!X558</f>
        <v>0</v>
      </c>
      <c r="J2571" s="94">
        <f>'F4.2'!AR558</f>
        <v>0</v>
      </c>
      <c r="K2571" s="95"/>
      <c r="L2571" s="95"/>
      <c r="M2571" s="128">
        <f t="shared" si="897"/>
        <v>0</v>
      </c>
      <c r="N2571" s="95">
        <f t="shared" si="898"/>
        <v>0</v>
      </c>
    </row>
    <row r="2572" spans="1:14" ht="47.25" hidden="1" outlineLevel="1" x14ac:dyDescent="0.25">
      <c r="A2572" s="169">
        <f t="shared" ref="A2572:E2572" si="924">A1902</f>
        <v>0</v>
      </c>
      <c r="B2572" s="169" t="str">
        <f t="shared" si="924"/>
        <v>Design, Engineering, supply, Erection and commissioning of new fire fighting system at Pipe conveyor of CSTPS, Chandrapur</v>
      </c>
      <c r="C2572" s="29">
        <f t="shared" si="924"/>
        <v>0</v>
      </c>
      <c r="D2572" s="69" t="str">
        <f t="shared" si="924"/>
        <v>-</v>
      </c>
      <c r="E2572" s="28">
        <f t="shared" si="924"/>
        <v>25</v>
      </c>
      <c r="F2572" s="95">
        <f t="shared" si="880"/>
        <v>0</v>
      </c>
      <c r="G2572" s="95">
        <f t="shared" si="881"/>
        <v>0</v>
      </c>
      <c r="H2572" s="95">
        <f t="shared" si="896"/>
        <v>0</v>
      </c>
      <c r="I2572" s="94">
        <f>'F4.2'!X559</f>
        <v>25</v>
      </c>
      <c r="J2572" s="94">
        <f>'F4.2'!AR559</f>
        <v>0</v>
      </c>
      <c r="K2572" s="95"/>
      <c r="L2572" s="95"/>
      <c r="M2572" s="128">
        <f t="shared" si="897"/>
        <v>0</v>
      </c>
      <c r="N2572" s="95">
        <f t="shared" si="898"/>
        <v>25</v>
      </c>
    </row>
    <row r="2573" spans="1:14" ht="31.5" hidden="1" outlineLevel="1" x14ac:dyDescent="0.25">
      <c r="A2573" s="25">
        <f t="shared" ref="A2573:E2573" si="925">A1903</f>
        <v>2</v>
      </c>
      <c r="B2573" s="26" t="str">
        <f t="shared" si="925"/>
        <v>Reliability &amp; availability improvement of coal transportation by Procurement of UTS (BOBR) Wagons for CHP</v>
      </c>
      <c r="C2573" s="29">
        <f t="shared" si="925"/>
        <v>0</v>
      </c>
      <c r="D2573" s="69" t="str">
        <f t="shared" si="925"/>
        <v>-</v>
      </c>
      <c r="E2573" s="28">
        <f t="shared" si="925"/>
        <v>15</v>
      </c>
      <c r="F2573" s="95">
        <f t="shared" si="880"/>
        <v>0</v>
      </c>
      <c r="G2573" s="95">
        <f t="shared" si="881"/>
        <v>0</v>
      </c>
      <c r="H2573" s="95">
        <f t="shared" si="896"/>
        <v>0</v>
      </c>
      <c r="I2573" s="94">
        <f>'F4.2'!X560</f>
        <v>0</v>
      </c>
      <c r="J2573" s="94">
        <f>'F4.2'!AR560</f>
        <v>0</v>
      </c>
      <c r="K2573" s="95"/>
      <c r="L2573" s="95"/>
      <c r="M2573" s="128">
        <f t="shared" si="897"/>
        <v>0</v>
      </c>
      <c r="N2573" s="95">
        <f t="shared" si="898"/>
        <v>0</v>
      </c>
    </row>
    <row r="2574" spans="1:14" ht="31.5" hidden="1" outlineLevel="1" x14ac:dyDescent="0.25">
      <c r="A2574" s="169">
        <f t="shared" ref="A2574:E2574" si="926">A1904</f>
        <v>0</v>
      </c>
      <c r="B2574" s="169" t="str">
        <f t="shared" si="926"/>
        <v>Reliability &amp; availability improvement of coal transportation by Procurement of UTS (BOBR) Wagons for CHP</v>
      </c>
      <c r="C2574" s="29">
        <f t="shared" si="926"/>
        <v>0</v>
      </c>
      <c r="D2574" s="69" t="str">
        <f t="shared" si="926"/>
        <v>-</v>
      </c>
      <c r="E2574" s="28">
        <f t="shared" si="926"/>
        <v>15</v>
      </c>
      <c r="F2574" s="95">
        <f t="shared" si="880"/>
        <v>0</v>
      </c>
      <c r="G2574" s="95">
        <f t="shared" si="881"/>
        <v>0</v>
      </c>
      <c r="H2574" s="95">
        <f t="shared" si="896"/>
        <v>0</v>
      </c>
      <c r="I2574" s="94">
        <f>'F4.2'!X561</f>
        <v>0</v>
      </c>
      <c r="J2574" s="94">
        <f>'F4.2'!AR561</f>
        <v>0</v>
      </c>
      <c r="K2574" s="95"/>
      <c r="L2574" s="95"/>
      <c r="M2574" s="128">
        <f t="shared" si="897"/>
        <v>0</v>
      </c>
      <c r="N2574" s="95">
        <f t="shared" si="898"/>
        <v>0</v>
      </c>
    </row>
    <row r="2575" spans="1:14" ht="31.5" hidden="1" outlineLevel="1" x14ac:dyDescent="0.25">
      <c r="A2575" s="25">
        <f t="shared" ref="A2575:E2575" si="927">A1905</f>
        <v>3</v>
      </c>
      <c r="B2575" s="26" t="str">
        <f t="shared" si="927"/>
        <v>Reliability &amp; availability improvement by replacement of set of internals for Paddle feeders</v>
      </c>
      <c r="C2575" s="29">
        <f t="shared" si="927"/>
        <v>0</v>
      </c>
      <c r="D2575" s="69" t="str">
        <f t="shared" si="927"/>
        <v>-</v>
      </c>
      <c r="E2575" s="28">
        <f t="shared" si="927"/>
        <v>6</v>
      </c>
      <c r="F2575" s="95">
        <f t="shared" si="880"/>
        <v>0</v>
      </c>
      <c r="G2575" s="95">
        <f t="shared" si="881"/>
        <v>0</v>
      </c>
      <c r="H2575" s="95">
        <f t="shared" si="896"/>
        <v>0</v>
      </c>
      <c r="I2575" s="94">
        <f>'F4.2'!X562</f>
        <v>0</v>
      </c>
      <c r="J2575" s="94">
        <f>'F4.2'!AR562</f>
        <v>0</v>
      </c>
      <c r="K2575" s="95"/>
      <c r="L2575" s="95"/>
      <c r="M2575" s="128">
        <f t="shared" si="897"/>
        <v>0</v>
      </c>
      <c r="N2575" s="95">
        <f t="shared" si="898"/>
        <v>0</v>
      </c>
    </row>
    <row r="2576" spans="1:14" ht="31.5" hidden="1" outlineLevel="1" x14ac:dyDescent="0.25">
      <c r="A2576" s="169">
        <f t="shared" ref="A2576:E2576" si="928">A1906</f>
        <v>0</v>
      </c>
      <c r="B2576" s="169" t="str">
        <f t="shared" si="928"/>
        <v>Reliability &amp; availability improvement by replacement of set of internals for Paddle feeders</v>
      </c>
      <c r="C2576" s="29">
        <f t="shared" si="928"/>
        <v>0</v>
      </c>
      <c r="D2576" s="69" t="str">
        <f t="shared" si="928"/>
        <v>-</v>
      </c>
      <c r="E2576" s="28">
        <f t="shared" si="928"/>
        <v>6</v>
      </c>
      <c r="F2576" s="95">
        <f t="shared" si="880"/>
        <v>0</v>
      </c>
      <c r="G2576" s="95">
        <f t="shared" si="881"/>
        <v>0</v>
      </c>
      <c r="H2576" s="95">
        <f t="shared" si="896"/>
        <v>0</v>
      </c>
      <c r="I2576" s="94">
        <f>'F4.2'!X563</f>
        <v>6</v>
      </c>
      <c r="J2576" s="94">
        <f>'F4.2'!AR563</f>
        <v>0</v>
      </c>
      <c r="K2576" s="95"/>
      <c r="L2576" s="95"/>
      <c r="M2576" s="128">
        <f t="shared" si="897"/>
        <v>0</v>
      </c>
      <c r="N2576" s="95">
        <f t="shared" si="898"/>
        <v>6</v>
      </c>
    </row>
    <row r="2577" spans="1:14" ht="31.5" hidden="1" outlineLevel="1" x14ac:dyDescent="0.25">
      <c r="A2577" s="25">
        <f t="shared" ref="A2577:E2577" si="929">A1907</f>
        <v>4</v>
      </c>
      <c r="B2577" s="26" t="str">
        <f t="shared" si="929"/>
        <v>Reliability &amp; availability improvement by replacement of transfer chutes at CHP-C</v>
      </c>
      <c r="C2577" s="29">
        <f t="shared" si="929"/>
        <v>0</v>
      </c>
      <c r="D2577" s="69" t="str">
        <f t="shared" si="929"/>
        <v>-</v>
      </c>
      <c r="E2577" s="28">
        <f t="shared" si="929"/>
        <v>10</v>
      </c>
      <c r="F2577" s="95">
        <f t="shared" si="880"/>
        <v>0</v>
      </c>
      <c r="G2577" s="95">
        <f t="shared" si="881"/>
        <v>0</v>
      </c>
      <c r="H2577" s="95">
        <f t="shared" si="896"/>
        <v>0</v>
      </c>
      <c r="I2577" s="94">
        <f>'F4.2'!X564</f>
        <v>0</v>
      </c>
      <c r="J2577" s="94">
        <f>'F4.2'!AR564</f>
        <v>0</v>
      </c>
      <c r="K2577" s="95"/>
      <c r="L2577" s="95"/>
      <c r="M2577" s="128">
        <f t="shared" si="897"/>
        <v>0</v>
      </c>
      <c r="N2577" s="95">
        <f t="shared" si="898"/>
        <v>0</v>
      </c>
    </row>
    <row r="2578" spans="1:14" ht="31.5" hidden="1" outlineLevel="1" x14ac:dyDescent="0.25">
      <c r="A2578" s="169">
        <f t="shared" ref="A2578:E2578" si="930">A1908</f>
        <v>0</v>
      </c>
      <c r="B2578" s="169" t="str">
        <f t="shared" si="930"/>
        <v>Reliability &amp; availability improvement by replacement of transfer chutes at CHP-C</v>
      </c>
      <c r="C2578" s="29">
        <f t="shared" si="930"/>
        <v>0</v>
      </c>
      <c r="D2578" s="69" t="str">
        <f t="shared" si="930"/>
        <v>-</v>
      </c>
      <c r="E2578" s="28">
        <f t="shared" si="930"/>
        <v>10</v>
      </c>
      <c r="F2578" s="95">
        <f t="shared" si="880"/>
        <v>0</v>
      </c>
      <c r="G2578" s="95">
        <f t="shared" si="881"/>
        <v>0</v>
      </c>
      <c r="H2578" s="95">
        <f t="shared" si="896"/>
        <v>0</v>
      </c>
      <c r="I2578" s="94">
        <f>'F4.2'!X565</f>
        <v>0</v>
      </c>
      <c r="J2578" s="94">
        <f>'F4.2'!AR565</f>
        <v>0</v>
      </c>
      <c r="K2578" s="95"/>
      <c r="L2578" s="95"/>
      <c r="M2578" s="128">
        <f t="shared" si="897"/>
        <v>0</v>
      </c>
      <c r="N2578" s="95">
        <f t="shared" si="898"/>
        <v>0</v>
      </c>
    </row>
    <row r="2579" spans="1:14" ht="15.75" hidden="1" outlineLevel="1" x14ac:dyDescent="0.25">
      <c r="A2579" s="227">
        <f t="shared" ref="A2579:E2579" si="931">A1909</f>
        <v>0</v>
      </c>
      <c r="B2579" s="227" t="str">
        <f t="shared" si="931"/>
        <v>Civil U#3  to U#7</v>
      </c>
      <c r="C2579" s="29">
        <f t="shared" si="931"/>
        <v>0</v>
      </c>
      <c r="D2579" s="69" t="str">
        <f t="shared" si="931"/>
        <v>-</v>
      </c>
      <c r="E2579" s="28">
        <f t="shared" si="931"/>
        <v>0</v>
      </c>
      <c r="F2579" s="95">
        <f t="shared" si="880"/>
        <v>0</v>
      </c>
      <c r="G2579" s="95">
        <f t="shared" si="881"/>
        <v>0</v>
      </c>
      <c r="H2579" s="95">
        <f t="shared" si="896"/>
        <v>0</v>
      </c>
      <c r="I2579" s="94">
        <f>'F4.2'!X566</f>
        <v>0</v>
      </c>
      <c r="J2579" s="94">
        <f>'F4.2'!AR566</f>
        <v>0</v>
      </c>
      <c r="K2579" s="95"/>
      <c r="L2579" s="95"/>
      <c r="M2579" s="128">
        <f t="shared" si="897"/>
        <v>0</v>
      </c>
      <c r="N2579" s="95">
        <f t="shared" si="898"/>
        <v>0</v>
      </c>
    </row>
    <row r="2580" spans="1:14" ht="31.5" hidden="1" outlineLevel="1" x14ac:dyDescent="0.25">
      <c r="A2580" s="25">
        <f t="shared" ref="A2580:E2580" si="932">A1910</f>
        <v>1</v>
      </c>
      <c r="B2580" s="26" t="str">
        <f t="shared" si="932"/>
        <v xml:space="preserve">Provision for Scientific storage of coal reject and leachate collection system at CSTPS, Chandrapur </v>
      </c>
      <c r="C2580" s="29">
        <f t="shared" si="932"/>
        <v>0</v>
      </c>
      <c r="D2580" s="69" t="str">
        <f t="shared" si="932"/>
        <v>-</v>
      </c>
      <c r="E2580" s="28">
        <f t="shared" si="932"/>
        <v>37.57</v>
      </c>
      <c r="F2580" s="95">
        <f t="shared" si="880"/>
        <v>0</v>
      </c>
      <c r="G2580" s="95">
        <f t="shared" si="881"/>
        <v>0</v>
      </c>
      <c r="H2580" s="95">
        <f t="shared" si="896"/>
        <v>0</v>
      </c>
      <c r="I2580" s="94">
        <f>'F4.2'!X567</f>
        <v>0</v>
      </c>
      <c r="J2580" s="94">
        <f>'F4.2'!AR567</f>
        <v>0</v>
      </c>
      <c r="K2580" s="95"/>
      <c r="L2580" s="95"/>
      <c r="M2580" s="128">
        <f t="shared" si="897"/>
        <v>0</v>
      </c>
      <c r="N2580" s="95">
        <f t="shared" si="898"/>
        <v>0</v>
      </c>
    </row>
    <row r="2581" spans="1:14" ht="31.5" hidden="1" outlineLevel="1" x14ac:dyDescent="0.25">
      <c r="A2581" s="169">
        <f t="shared" ref="A2581:E2581" si="933">A1911</f>
        <v>0</v>
      </c>
      <c r="B2581" s="169" t="str">
        <f t="shared" si="933"/>
        <v>Provision for Scientific storage of coal reject and leachate collection system at CSTPS, Chandrapur</v>
      </c>
      <c r="C2581" s="29">
        <f t="shared" si="933"/>
        <v>0</v>
      </c>
      <c r="D2581" s="69" t="str">
        <f t="shared" si="933"/>
        <v>-</v>
      </c>
      <c r="E2581" s="28">
        <f t="shared" si="933"/>
        <v>37.57</v>
      </c>
      <c r="F2581" s="95">
        <f t="shared" si="880"/>
        <v>0</v>
      </c>
      <c r="G2581" s="95">
        <f t="shared" si="881"/>
        <v>0</v>
      </c>
      <c r="H2581" s="95">
        <f t="shared" si="896"/>
        <v>0</v>
      </c>
      <c r="I2581" s="94">
        <f>'F4.2'!X568</f>
        <v>10</v>
      </c>
      <c r="J2581" s="94">
        <f>'F4.2'!AR568</f>
        <v>10</v>
      </c>
      <c r="K2581" s="95"/>
      <c r="L2581" s="95"/>
      <c r="M2581" s="128">
        <f t="shared" si="897"/>
        <v>10</v>
      </c>
      <c r="N2581" s="95">
        <f t="shared" si="898"/>
        <v>0</v>
      </c>
    </row>
    <row r="2582" spans="1:14" ht="31.5" hidden="1" outlineLevel="1" x14ac:dyDescent="0.25">
      <c r="A2582" s="25">
        <f t="shared" ref="A2582:E2582" si="934">A1912</f>
        <v>2</v>
      </c>
      <c r="B2582" s="26" t="str">
        <f t="shared" si="934"/>
        <v xml:space="preserve">Infrastructure  development scheme for improvement of CHP at CSTPS, Chandrapur </v>
      </c>
      <c r="C2582" s="29">
        <f t="shared" si="934"/>
        <v>0</v>
      </c>
      <c r="D2582" s="69" t="str">
        <f t="shared" si="934"/>
        <v>-</v>
      </c>
      <c r="E2582" s="28">
        <f t="shared" si="934"/>
        <v>47.15</v>
      </c>
      <c r="F2582" s="95">
        <f t="shared" si="880"/>
        <v>0</v>
      </c>
      <c r="G2582" s="95">
        <f t="shared" si="881"/>
        <v>0</v>
      </c>
      <c r="H2582" s="95">
        <f t="shared" si="896"/>
        <v>0</v>
      </c>
      <c r="I2582" s="94">
        <f>'F4.2'!X569</f>
        <v>0</v>
      </c>
      <c r="J2582" s="94">
        <f>'F4.2'!AR569</f>
        <v>0</v>
      </c>
      <c r="K2582" s="95"/>
      <c r="L2582" s="95"/>
      <c r="M2582" s="128">
        <f t="shared" si="897"/>
        <v>0</v>
      </c>
      <c r="N2582" s="95">
        <f t="shared" si="898"/>
        <v>0</v>
      </c>
    </row>
    <row r="2583" spans="1:14" ht="47.25" hidden="1" outlineLevel="1" x14ac:dyDescent="0.25">
      <c r="A2583" s="169">
        <f t="shared" ref="A2583:E2583" si="935">A1913</f>
        <v>0</v>
      </c>
      <c r="B2583" s="169" t="str">
        <f t="shared" si="935"/>
        <v xml:space="preserve">Construction of RCC platform facility for Coal storage &amp; transportation in CHP-B STACKER I &amp; II area (500MW) at CSTPS, Chandrapur </v>
      </c>
      <c r="C2583" s="29">
        <f t="shared" si="935"/>
        <v>0</v>
      </c>
      <c r="D2583" s="69" t="str">
        <f t="shared" si="935"/>
        <v>-</v>
      </c>
      <c r="E2583" s="28">
        <f t="shared" si="935"/>
        <v>47.15</v>
      </c>
      <c r="F2583" s="95">
        <f t="shared" si="880"/>
        <v>0</v>
      </c>
      <c r="G2583" s="95">
        <f t="shared" si="881"/>
        <v>0</v>
      </c>
      <c r="H2583" s="95">
        <f t="shared" si="896"/>
        <v>0</v>
      </c>
      <c r="I2583" s="94">
        <f>'F4.2'!X570</f>
        <v>15</v>
      </c>
      <c r="J2583" s="94">
        <f>'F4.2'!AR570</f>
        <v>15</v>
      </c>
      <c r="K2583" s="95"/>
      <c r="L2583" s="95"/>
      <c r="M2583" s="128">
        <f t="shared" si="897"/>
        <v>15</v>
      </c>
      <c r="N2583" s="95">
        <f t="shared" si="898"/>
        <v>0</v>
      </c>
    </row>
    <row r="2584" spans="1:14" ht="31.5" hidden="1" outlineLevel="1" x14ac:dyDescent="0.25">
      <c r="A2584" s="25">
        <f t="shared" ref="A2584:E2584" si="936">A1914</f>
        <v>3</v>
      </c>
      <c r="B2584" s="26" t="str">
        <f t="shared" si="936"/>
        <v>Contruction of cement concrete roads in CHP area at CSTPS, Chandrapur</v>
      </c>
      <c r="C2584" s="29">
        <f t="shared" si="936"/>
        <v>0</v>
      </c>
      <c r="D2584" s="69" t="str">
        <f t="shared" si="936"/>
        <v>-</v>
      </c>
      <c r="E2584" s="28">
        <f t="shared" si="936"/>
        <v>27.05</v>
      </c>
      <c r="F2584" s="95">
        <f t="shared" si="880"/>
        <v>0</v>
      </c>
      <c r="G2584" s="95">
        <f t="shared" si="881"/>
        <v>0</v>
      </c>
      <c r="H2584" s="95">
        <f t="shared" si="896"/>
        <v>0</v>
      </c>
      <c r="I2584" s="94">
        <f>'F4.2'!X571</f>
        <v>0</v>
      </c>
      <c r="J2584" s="94">
        <f>'F4.2'!AR571</f>
        <v>0</v>
      </c>
      <c r="K2584" s="95"/>
      <c r="L2584" s="95"/>
      <c r="M2584" s="128">
        <f t="shared" si="897"/>
        <v>0</v>
      </c>
      <c r="N2584" s="95">
        <f t="shared" si="898"/>
        <v>0</v>
      </c>
    </row>
    <row r="2585" spans="1:14" ht="31.5" hidden="1" outlineLevel="1" x14ac:dyDescent="0.25">
      <c r="A2585" s="169">
        <f t="shared" ref="A2585:E2585" si="937">A1915</f>
        <v>0</v>
      </c>
      <c r="B2585" s="169" t="str">
        <f t="shared" si="937"/>
        <v>Contruction of cement concrete roads in CHP area at CSTPS, Chandrapur</v>
      </c>
      <c r="C2585" s="29">
        <f t="shared" si="937"/>
        <v>0</v>
      </c>
      <c r="D2585" s="69" t="str">
        <f t="shared" si="937"/>
        <v>-</v>
      </c>
      <c r="E2585" s="28">
        <f t="shared" si="937"/>
        <v>27.05</v>
      </c>
      <c r="F2585" s="95">
        <f t="shared" si="880"/>
        <v>0</v>
      </c>
      <c r="G2585" s="95">
        <f t="shared" si="881"/>
        <v>0</v>
      </c>
      <c r="H2585" s="95">
        <f t="shared" si="896"/>
        <v>0</v>
      </c>
      <c r="I2585" s="94">
        <f>'F4.2'!X572</f>
        <v>15</v>
      </c>
      <c r="J2585" s="94">
        <f>'F4.2'!AR572</f>
        <v>15</v>
      </c>
      <c r="K2585" s="95"/>
      <c r="L2585" s="95"/>
      <c r="M2585" s="128">
        <f t="shared" si="897"/>
        <v>15</v>
      </c>
      <c r="N2585" s="95">
        <f t="shared" si="898"/>
        <v>0</v>
      </c>
    </row>
    <row r="2586" spans="1:14" ht="31.5" hidden="1" outlineLevel="1" x14ac:dyDescent="0.25">
      <c r="A2586" s="25">
        <f t="shared" ref="A2586:E2586" si="938">A1916</f>
        <v>4</v>
      </c>
      <c r="B2586" s="26" t="str">
        <f t="shared" si="938"/>
        <v>Arresting Leakages by  water proofing treatment in main Plant &amp; ancillary buildings  at CSTPS, Chandrapur.</v>
      </c>
      <c r="C2586" s="29">
        <f t="shared" si="938"/>
        <v>0</v>
      </c>
      <c r="D2586" s="69" t="str">
        <f t="shared" si="938"/>
        <v>-</v>
      </c>
      <c r="E2586" s="28">
        <f t="shared" si="938"/>
        <v>30</v>
      </c>
      <c r="F2586" s="95">
        <f t="shared" si="880"/>
        <v>0</v>
      </c>
      <c r="G2586" s="95">
        <f t="shared" si="881"/>
        <v>0</v>
      </c>
      <c r="H2586" s="95">
        <f t="shared" si="896"/>
        <v>0</v>
      </c>
      <c r="I2586" s="94">
        <f>'F4.2'!X573</f>
        <v>0</v>
      </c>
      <c r="J2586" s="94">
        <f>'F4.2'!AR573</f>
        <v>0</v>
      </c>
      <c r="K2586" s="95"/>
      <c r="L2586" s="95"/>
      <c r="M2586" s="128">
        <f t="shared" si="897"/>
        <v>0</v>
      </c>
      <c r="N2586" s="95">
        <f t="shared" si="898"/>
        <v>0</v>
      </c>
    </row>
    <row r="2587" spans="1:14" ht="63" hidden="1" outlineLevel="1" x14ac:dyDescent="0.25">
      <c r="A2587" s="169">
        <f t="shared" ref="A2587:E2587" si="939">A1917</f>
        <v>0</v>
      </c>
      <c r="B2587" s="169" t="str">
        <f t="shared" si="939"/>
        <v xml:space="preserve">A)- water proofing treatment in Control room of WTP-I area.
(B)- water proofing treatment inControl room of WTP-II area.
(C)-  water proofing treatment in Control room of CT Fan area 
(D)- water proofing treatment in   Main Plant area. </v>
      </c>
      <c r="C2587" s="29">
        <f t="shared" si="939"/>
        <v>0</v>
      </c>
      <c r="D2587" s="69" t="str">
        <f t="shared" si="939"/>
        <v>-</v>
      </c>
      <c r="E2587" s="28">
        <f t="shared" si="939"/>
        <v>30</v>
      </c>
      <c r="F2587" s="95">
        <f t="shared" si="880"/>
        <v>0</v>
      </c>
      <c r="G2587" s="95">
        <f t="shared" si="881"/>
        <v>0</v>
      </c>
      <c r="H2587" s="95">
        <f t="shared" si="896"/>
        <v>0</v>
      </c>
      <c r="I2587" s="94">
        <f>'F4.2'!X574</f>
        <v>15</v>
      </c>
      <c r="J2587" s="94">
        <f>'F4.2'!AR574</f>
        <v>15</v>
      </c>
      <c r="K2587" s="95"/>
      <c r="L2587" s="95"/>
      <c r="M2587" s="128">
        <f t="shared" si="897"/>
        <v>15</v>
      </c>
      <c r="N2587" s="95">
        <f t="shared" si="898"/>
        <v>0</v>
      </c>
    </row>
    <row r="2588" spans="1:14" ht="15.75" hidden="1" outlineLevel="1" x14ac:dyDescent="0.25">
      <c r="A2588" s="25">
        <f t="shared" ref="A2588:E2588" si="940">A1918</f>
        <v>5</v>
      </c>
      <c r="B2588" s="26" t="str">
        <f t="shared" si="940"/>
        <v>Structural strengthening of Unit 3&amp; 4 at CSTPS, Chandrapur</v>
      </c>
      <c r="C2588" s="29">
        <f t="shared" si="940"/>
        <v>0</v>
      </c>
      <c r="D2588" s="69" t="str">
        <f t="shared" si="940"/>
        <v>-</v>
      </c>
      <c r="E2588" s="28">
        <f t="shared" si="940"/>
        <v>40</v>
      </c>
      <c r="F2588" s="95">
        <f t="shared" si="880"/>
        <v>0</v>
      </c>
      <c r="G2588" s="95">
        <f t="shared" si="881"/>
        <v>0</v>
      </c>
      <c r="H2588" s="95">
        <f t="shared" si="896"/>
        <v>0</v>
      </c>
      <c r="I2588" s="94">
        <f>'F4.2'!X575</f>
        <v>0</v>
      </c>
      <c r="J2588" s="94">
        <f>'F4.2'!AR575</f>
        <v>0</v>
      </c>
      <c r="K2588" s="95"/>
      <c r="L2588" s="95"/>
      <c r="M2588" s="128">
        <f t="shared" si="897"/>
        <v>0</v>
      </c>
      <c r="N2588" s="95">
        <f t="shared" si="898"/>
        <v>0</v>
      </c>
    </row>
    <row r="2589" spans="1:14" ht="15.75" hidden="1" outlineLevel="1" x14ac:dyDescent="0.25">
      <c r="A2589" s="169">
        <f t="shared" ref="A2589:E2589" si="941">A1919</f>
        <v>0</v>
      </c>
      <c r="B2589" s="169" t="str">
        <f t="shared" si="941"/>
        <v>Structural strengthening of Unit 3&amp; 4 at CSTPS, Chandrapur</v>
      </c>
      <c r="C2589" s="29">
        <f t="shared" si="941"/>
        <v>0</v>
      </c>
      <c r="D2589" s="69" t="str">
        <f t="shared" si="941"/>
        <v>-</v>
      </c>
      <c r="E2589" s="28">
        <f t="shared" si="941"/>
        <v>30</v>
      </c>
      <c r="F2589" s="95">
        <f t="shared" si="880"/>
        <v>0</v>
      </c>
      <c r="G2589" s="95">
        <f t="shared" si="881"/>
        <v>0</v>
      </c>
      <c r="H2589" s="95">
        <f t="shared" si="896"/>
        <v>0</v>
      </c>
      <c r="I2589" s="94">
        <f>'F4.2'!X576</f>
        <v>15</v>
      </c>
      <c r="J2589" s="94">
        <f>'F4.2'!AR576</f>
        <v>15</v>
      </c>
      <c r="K2589" s="95"/>
      <c r="L2589" s="95"/>
      <c r="M2589" s="128">
        <f t="shared" si="897"/>
        <v>15</v>
      </c>
      <c r="N2589" s="95">
        <f t="shared" si="898"/>
        <v>0</v>
      </c>
    </row>
    <row r="2590" spans="1:14" ht="15.75" hidden="1" outlineLevel="1" x14ac:dyDescent="0.25">
      <c r="A2590" s="169">
        <f t="shared" ref="A2590:E2590" si="942">A1920</f>
        <v>0</v>
      </c>
      <c r="B2590" s="169" t="str">
        <f t="shared" si="942"/>
        <v>Structural strengthening of CHP-A buildings</v>
      </c>
      <c r="C2590" s="29">
        <f t="shared" si="942"/>
        <v>0</v>
      </c>
      <c r="D2590" s="69" t="str">
        <f t="shared" si="942"/>
        <v>-</v>
      </c>
      <c r="E2590" s="28">
        <f t="shared" si="942"/>
        <v>10</v>
      </c>
      <c r="F2590" s="95">
        <f t="shared" si="880"/>
        <v>0</v>
      </c>
      <c r="G2590" s="95">
        <f t="shared" si="881"/>
        <v>0</v>
      </c>
      <c r="H2590" s="95">
        <f t="shared" si="896"/>
        <v>0</v>
      </c>
      <c r="I2590" s="94">
        <f>'F4.2'!X577</f>
        <v>6</v>
      </c>
      <c r="J2590" s="94">
        <f>'F4.2'!AR577</f>
        <v>6</v>
      </c>
      <c r="K2590" s="95"/>
      <c r="L2590" s="95"/>
      <c r="M2590" s="128">
        <f t="shared" si="897"/>
        <v>6</v>
      </c>
      <c r="N2590" s="95">
        <f t="shared" si="898"/>
        <v>0</v>
      </c>
    </row>
    <row r="2591" spans="1:14" ht="31.5" hidden="1" outlineLevel="1" x14ac:dyDescent="0.25">
      <c r="A2591" s="25">
        <f t="shared" ref="A2591:E2591" si="943">A1921</f>
        <v>6</v>
      </c>
      <c r="B2591" s="26" t="str">
        <f t="shared" si="943"/>
        <v>Infrastructure Deveolpment of CSTPS colony at CSTPS Chandrapur .</v>
      </c>
      <c r="C2591" s="29">
        <f t="shared" si="943"/>
        <v>0</v>
      </c>
      <c r="D2591" s="69" t="str">
        <f t="shared" si="943"/>
        <v>-</v>
      </c>
      <c r="E2591" s="28">
        <f t="shared" si="943"/>
        <v>67.900000000000006</v>
      </c>
      <c r="F2591" s="95">
        <f t="shared" si="880"/>
        <v>0</v>
      </c>
      <c r="G2591" s="95">
        <f t="shared" si="881"/>
        <v>0</v>
      </c>
      <c r="H2591" s="95">
        <f t="shared" si="896"/>
        <v>0</v>
      </c>
      <c r="I2591" s="94">
        <f>'F4.2'!X578</f>
        <v>0</v>
      </c>
      <c r="J2591" s="94">
        <f>'F4.2'!AR578</f>
        <v>0</v>
      </c>
      <c r="K2591" s="95"/>
      <c r="L2591" s="95"/>
      <c r="M2591" s="128">
        <f t="shared" si="897"/>
        <v>0</v>
      </c>
      <c r="N2591" s="95">
        <f t="shared" si="898"/>
        <v>0</v>
      </c>
    </row>
    <row r="2592" spans="1:14" ht="31.5" hidden="1" outlineLevel="1" x14ac:dyDescent="0.25">
      <c r="A2592" s="169">
        <f t="shared" ref="A2592:E2592" si="944">A1922</f>
        <v>0</v>
      </c>
      <c r="B2592" s="169" t="str">
        <f t="shared" si="944"/>
        <v>i- Construction of new ESR (Elevated Storage Reservoir) at CSTPS Chandrapur</v>
      </c>
      <c r="C2592" s="29">
        <f t="shared" si="944"/>
        <v>0</v>
      </c>
      <c r="D2592" s="69" t="str">
        <f t="shared" si="944"/>
        <v>-</v>
      </c>
      <c r="E2592" s="28">
        <f t="shared" si="944"/>
        <v>3.78</v>
      </c>
      <c r="F2592" s="95">
        <f t="shared" si="880"/>
        <v>0</v>
      </c>
      <c r="G2592" s="95">
        <f t="shared" si="881"/>
        <v>0</v>
      </c>
      <c r="H2592" s="95">
        <f t="shared" si="896"/>
        <v>0</v>
      </c>
      <c r="I2592" s="94">
        <f>'F4.2'!X579</f>
        <v>3.78</v>
      </c>
      <c r="J2592" s="94">
        <f>'F4.2'!AR579</f>
        <v>3.78</v>
      </c>
      <c r="K2592" s="95"/>
      <c r="L2592" s="95"/>
      <c r="M2592" s="128">
        <f t="shared" si="897"/>
        <v>3.78</v>
      </c>
      <c r="N2592" s="95">
        <f t="shared" si="898"/>
        <v>0</v>
      </c>
    </row>
    <row r="2593" spans="1:14" ht="31.5" hidden="1" outlineLevel="1" x14ac:dyDescent="0.25">
      <c r="A2593" s="169">
        <f t="shared" ref="A2593:E2593" si="945">A1923</f>
        <v>0</v>
      </c>
      <c r="B2593" s="169" t="str">
        <f t="shared" si="945"/>
        <v>ii- Providing &amp; Rerouting of existing water supply pipe line at CSTPS Chandrapur</v>
      </c>
      <c r="C2593" s="29">
        <f t="shared" si="945"/>
        <v>0</v>
      </c>
      <c r="D2593" s="69" t="str">
        <f t="shared" si="945"/>
        <v>-</v>
      </c>
      <c r="E2593" s="28">
        <f t="shared" si="945"/>
        <v>4.05</v>
      </c>
      <c r="F2593" s="95">
        <f t="shared" si="880"/>
        <v>0</v>
      </c>
      <c r="G2593" s="95">
        <f t="shared" si="881"/>
        <v>0</v>
      </c>
      <c r="H2593" s="95">
        <f t="shared" si="896"/>
        <v>0</v>
      </c>
      <c r="I2593" s="94">
        <f>'F4.2'!X580</f>
        <v>4.05</v>
      </c>
      <c r="J2593" s="94">
        <f>'F4.2'!AR580</f>
        <v>4.05</v>
      </c>
      <c r="K2593" s="95"/>
      <c r="L2593" s="95"/>
      <c r="M2593" s="128">
        <f t="shared" si="897"/>
        <v>4.05</v>
      </c>
      <c r="N2593" s="95">
        <f t="shared" si="898"/>
        <v>0</v>
      </c>
    </row>
    <row r="2594" spans="1:14" ht="31.5" hidden="1" outlineLevel="1" x14ac:dyDescent="0.25">
      <c r="A2594" s="169">
        <f t="shared" ref="A2594:E2594" si="946">A1924</f>
        <v>0</v>
      </c>
      <c r="B2594" s="169" t="str">
        <f t="shared" si="946"/>
        <v>iii- Providing &amp; Rerouting of esiting sewer line at CSTPS colony Chandrapur</v>
      </c>
      <c r="C2594" s="29">
        <f t="shared" si="946"/>
        <v>0</v>
      </c>
      <c r="D2594" s="69" t="str">
        <f t="shared" si="946"/>
        <v>-</v>
      </c>
      <c r="E2594" s="28">
        <f t="shared" si="946"/>
        <v>7.01</v>
      </c>
      <c r="F2594" s="95">
        <f t="shared" si="880"/>
        <v>0</v>
      </c>
      <c r="G2594" s="95">
        <f t="shared" si="881"/>
        <v>0</v>
      </c>
      <c r="H2594" s="95">
        <f t="shared" si="896"/>
        <v>0</v>
      </c>
      <c r="I2594" s="94">
        <f>'F4.2'!X581</f>
        <v>7.01</v>
      </c>
      <c r="J2594" s="94">
        <f>'F4.2'!AR581</f>
        <v>7.01</v>
      </c>
      <c r="K2594" s="95"/>
      <c r="L2594" s="95"/>
      <c r="M2594" s="128">
        <f t="shared" si="897"/>
        <v>7.01</v>
      </c>
      <c r="N2594" s="95">
        <f t="shared" si="898"/>
        <v>0</v>
      </c>
    </row>
    <row r="2595" spans="1:14" ht="31.5" hidden="1" outlineLevel="1" x14ac:dyDescent="0.25">
      <c r="A2595" s="169">
        <f t="shared" ref="A2595:E2595" si="947">A1925</f>
        <v>0</v>
      </c>
      <c r="B2595" s="169" t="str">
        <f t="shared" si="947"/>
        <v>iv- Providing water proofing treatment to terrace slab of residential building aaat CSTPS colony Chandrapur</v>
      </c>
      <c r="C2595" s="29">
        <f t="shared" si="947"/>
        <v>0</v>
      </c>
      <c r="D2595" s="69" t="str">
        <f t="shared" si="947"/>
        <v>-</v>
      </c>
      <c r="E2595" s="28">
        <f t="shared" si="947"/>
        <v>6.34</v>
      </c>
      <c r="F2595" s="95">
        <f t="shared" si="880"/>
        <v>0</v>
      </c>
      <c r="G2595" s="95">
        <f t="shared" si="881"/>
        <v>0</v>
      </c>
      <c r="H2595" s="95">
        <f t="shared" si="896"/>
        <v>0</v>
      </c>
      <c r="I2595" s="94">
        <f>'F4.2'!X582</f>
        <v>6.34</v>
      </c>
      <c r="J2595" s="94">
        <f>'F4.2'!AR582</f>
        <v>6.34</v>
      </c>
      <c r="K2595" s="95"/>
      <c r="L2595" s="95"/>
      <c r="M2595" s="128">
        <f t="shared" si="897"/>
        <v>6.34</v>
      </c>
      <c r="N2595" s="95">
        <f t="shared" si="898"/>
        <v>0</v>
      </c>
    </row>
    <row r="2596" spans="1:14" ht="31.5" hidden="1" outlineLevel="1" x14ac:dyDescent="0.25">
      <c r="A2596" s="169">
        <f t="shared" ref="A2596:E2596" si="948">A1926</f>
        <v>0</v>
      </c>
      <c r="B2596" s="169" t="str">
        <f t="shared" si="948"/>
        <v>v- Construction of storm water drain along major and internal road of CSTPS colony at Chnadrapur</v>
      </c>
      <c r="C2596" s="29">
        <f t="shared" si="948"/>
        <v>0</v>
      </c>
      <c r="D2596" s="69" t="str">
        <f t="shared" si="948"/>
        <v>-</v>
      </c>
      <c r="E2596" s="28">
        <f t="shared" si="948"/>
        <v>16.86</v>
      </c>
      <c r="F2596" s="95">
        <f t="shared" ref="F2596:F2659" si="949">F1926+I1926</f>
        <v>0</v>
      </c>
      <c r="G2596" s="95">
        <f t="shared" ref="G2596:G2659" si="950">G1926+M1926</f>
        <v>0</v>
      </c>
      <c r="H2596" s="95">
        <f t="shared" si="896"/>
        <v>0</v>
      </c>
      <c r="I2596" s="94">
        <f>'F4.2'!X583</f>
        <v>8.43</v>
      </c>
      <c r="J2596" s="94">
        <f>'F4.2'!AR583</f>
        <v>8.43</v>
      </c>
      <c r="K2596" s="95"/>
      <c r="L2596" s="95"/>
      <c r="M2596" s="128">
        <f t="shared" si="897"/>
        <v>8.43</v>
      </c>
      <c r="N2596" s="95">
        <f t="shared" si="898"/>
        <v>0</v>
      </c>
    </row>
    <row r="2597" spans="1:14" ht="47.25" hidden="1" outlineLevel="1" x14ac:dyDescent="0.25">
      <c r="A2597" s="169">
        <f t="shared" ref="A2597:E2597" si="951">A1927</f>
        <v>0</v>
      </c>
      <c r="B2597" s="169" t="str">
        <f t="shared" si="951"/>
        <v>vi-Improvement of existing major and internal Bitumen   road of CSTPS colony  by Bituminous treatment  at  CSTPS Chandrapur</v>
      </c>
      <c r="C2597" s="29">
        <f t="shared" si="951"/>
        <v>0</v>
      </c>
      <c r="D2597" s="69" t="str">
        <f t="shared" si="951"/>
        <v>-</v>
      </c>
      <c r="E2597" s="28">
        <f t="shared" si="951"/>
        <v>29.81</v>
      </c>
      <c r="F2597" s="95">
        <f t="shared" si="949"/>
        <v>0</v>
      </c>
      <c r="G2597" s="95">
        <f t="shared" si="950"/>
        <v>0</v>
      </c>
      <c r="H2597" s="95">
        <f t="shared" si="896"/>
        <v>0</v>
      </c>
      <c r="I2597" s="94">
        <f>'F4.2'!X584</f>
        <v>14.904999999999999</v>
      </c>
      <c r="J2597" s="94">
        <f>'F4.2'!AR584</f>
        <v>14.904999999999999</v>
      </c>
      <c r="K2597" s="95"/>
      <c r="L2597" s="95"/>
      <c r="M2597" s="128">
        <f t="shared" si="897"/>
        <v>14.904999999999999</v>
      </c>
      <c r="N2597" s="95">
        <f t="shared" si="898"/>
        <v>0</v>
      </c>
    </row>
    <row r="2598" spans="1:14" ht="31.5" hidden="1" outlineLevel="1" x14ac:dyDescent="0.25">
      <c r="A2598" s="25">
        <f t="shared" ref="A2598:E2598" si="952">A1928</f>
        <v>7</v>
      </c>
      <c r="B2598" s="26" t="str">
        <f t="shared" si="952"/>
        <v>Renovation of residential buildings , Public building , Road and other allied civil works in CSTPS colony at Chandrapur</v>
      </c>
      <c r="C2598" s="29">
        <f t="shared" si="952"/>
        <v>0</v>
      </c>
      <c r="D2598" s="69" t="str">
        <f t="shared" si="952"/>
        <v>-</v>
      </c>
      <c r="E2598" s="28">
        <f t="shared" si="952"/>
        <v>209</v>
      </c>
      <c r="F2598" s="95">
        <f t="shared" si="949"/>
        <v>0</v>
      </c>
      <c r="G2598" s="95">
        <f t="shared" si="950"/>
        <v>0</v>
      </c>
      <c r="H2598" s="95">
        <f t="shared" si="896"/>
        <v>0</v>
      </c>
      <c r="I2598" s="94">
        <f>'F4.2'!X585</f>
        <v>0</v>
      </c>
      <c r="J2598" s="94">
        <f>'F4.2'!AR585</f>
        <v>0</v>
      </c>
      <c r="K2598" s="95"/>
      <c r="L2598" s="95"/>
      <c r="M2598" s="128">
        <f t="shared" si="897"/>
        <v>0</v>
      </c>
      <c r="N2598" s="95">
        <f t="shared" si="898"/>
        <v>0</v>
      </c>
    </row>
    <row r="2599" spans="1:14" ht="31.5" hidden="1" outlineLevel="1" x14ac:dyDescent="0.25">
      <c r="A2599" s="169">
        <f t="shared" ref="A2599:E2599" si="953">A1929</f>
        <v>0</v>
      </c>
      <c r="B2599" s="169" t="str">
        <f t="shared" si="953"/>
        <v>i- Renovation and Beautification of residential building ( Type A, B, C, D, E and F)  Phase -II at CSTPS Chnadrapur</v>
      </c>
      <c r="C2599" s="29">
        <f t="shared" si="953"/>
        <v>0</v>
      </c>
      <c r="D2599" s="69" t="str">
        <f t="shared" si="953"/>
        <v>-</v>
      </c>
      <c r="E2599" s="28">
        <f t="shared" si="953"/>
        <v>132</v>
      </c>
      <c r="F2599" s="95">
        <f t="shared" si="949"/>
        <v>0</v>
      </c>
      <c r="G2599" s="95">
        <f t="shared" si="950"/>
        <v>0</v>
      </c>
      <c r="H2599" s="95">
        <f t="shared" si="896"/>
        <v>0</v>
      </c>
      <c r="I2599" s="94">
        <f>'F4.2'!X586</f>
        <v>0</v>
      </c>
      <c r="J2599" s="94">
        <f>'F4.2'!AR586</f>
        <v>0</v>
      </c>
      <c r="K2599" s="95"/>
      <c r="L2599" s="95"/>
      <c r="M2599" s="128">
        <f t="shared" si="897"/>
        <v>0</v>
      </c>
      <c r="N2599" s="95">
        <f t="shared" si="898"/>
        <v>0</v>
      </c>
    </row>
    <row r="2600" spans="1:14" ht="15.75" hidden="1" outlineLevel="1" x14ac:dyDescent="0.25">
      <c r="A2600" s="169">
        <f t="shared" ref="A2600:E2600" si="954">A1930</f>
        <v>0</v>
      </c>
      <c r="B2600" s="169" t="str">
        <f t="shared" si="954"/>
        <v>ii-Renovation of old and new market at CSTPS Chandrapur</v>
      </c>
      <c r="C2600" s="29">
        <f t="shared" si="954"/>
        <v>0</v>
      </c>
      <c r="D2600" s="69" t="str">
        <f t="shared" si="954"/>
        <v>-</v>
      </c>
      <c r="E2600" s="28">
        <f t="shared" si="954"/>
        <v>2</v>
      </c>
      <c r="F2600" s="95">
        <f t="shared" si="949"/>
        <v>0</v>
      </c>
      <c r="G2600" s="95">
        <f t="shared" si="950"/>
        <v>0</v>
      </c>
      <c r="H2600" s="95">
        <f t="shared" si="896"/>
        <v>0</v>
      </c>
      <c r="I2600" s="94">
        <f>'F4.2'!X587</f>
        <v>0</v>
      </c>
      <c r="J2600" s="94">
        <f>'F4.2'!AR587</f>
        <v>0</v>
      </c>
      <c r="K2600" s="95"/>
      <c r="L2600" s="95"/>
      <c r="M2600" s="128">
        <f t="shared" si="897"/>
        <v>0</v>
      </c>
      <c r="N2600" s="95">
        <f t="shared" si="898"/>
        <v>0</v>
      </c>
    </row>
    <row r="2601" spans="1:14" ht="31.5" hidden="1" outlineLevel="1" x14ac:dyDescent="0.25">
      <c r="A2601" s="169">
        <f t="shared" ref="A2601:E2601" si="955">A1931</f>
        <v>0</v>
      </c>
      <c r="B2601" s="169" t="str">
        <f t="shared" si="955"/>
        <v>iii-Improvement of exsiting Main road by Cement Concrte road  in colony at CSTPS Chandrapur</v>
      </c>
      <c r="C2601" s="29">
        <f t="shared" si="955"/>
        <v>0</v>
      </c>
      <c r="D2601" s="69" t="str">
        <f t="shared" si="955"/>
        <v>-</v>
      </c>
      <c r="E2601" s="28">
        <f t="shared" si="955"/>
        <v>55</v>
      </c>
      <c r="F2601" s="95">
        <f t="shared" si="949"/>
        <v>0</v>
      </c>
      <c r="G2601" s="95">
        <f t="shared" si="950"/>
        <v>0</v>
      </c>
      <c r="H2601" s="95">
        <f t="shared" si="896"/>
        <v>0</v>
      </c>
      <c r="I2601" s="94">
        <f>'F4.2'!X588</f>
        <v>0</v>
      </c>
      <c r="J2601" s="94">
        <f>'F4.2'!AR588</f>
        <v>0</v>
      </c>
      <c r="K2601" s="95"/>
      <c r="L2601" s="95"/>
      <c r="M2601" s="128">
        <f t="shared" si="897"/>
        <v>0</v>
      </c>
      <c r="N2601" s="95">
        <f t="shared" si="898"/>
        <v>0</v>
      </c>
    </row>
    <row r="2602" spans="1:14" ht="31.5" hidden="1" outlineLevel="1" x14ac:dyDescent="0.25">
      <c r="A2602" s="169">
        <f t="shared" ref="A2602:E2602" si="956">A1932</f>
        <v>0</v>
      </c>
      <c r="B2602" s="169" t="str">
        <f t="shared" si="956"/>
        <v>iv-Renovation of Civil and Electrical Maint office building at CSTPS Chandrapur.</v>
      </c>
      <c r="C2602" s="29">
        <f t="shared" si="956"/>
        <v>0</v>
      </c>
      <c r="D2602" s="69" t="str">
        <f t="shared" si="956"/>
        <v>-</v>
      </c>
      <c r="E2602" s="28">
        <f t="shared" si="956"/>
        <v>1.5</v>
      </c>
      <c r="F2602" s="95">
        <f t="shared" si="949"/>
        <v>0</v>
      </c>
      <c r="G2602" s="95">
        <f t="shared" si="950"/>
        <v>0</v>
      </c>
      <c r="H2602" s="95">
        <f t="shared" si="896"/>
        <v>0</v>
      </c>
      <c r="I2602" s="94">
        <f>'F4.2'!X589</f>
        <v>0</v>
      </c>
      <c r="J2602" s="94">
        <f>'F4.2'!AR589</f>
        <v>0</v>
      </c>
      <c r="K2602" s="95"/>
      <c r="L2602" s="95"/>
      <c r="M2602" s="128">
        <f t="shared" si="897"/>
        <v>0</v>
      </c>
      <c r="N2602" s="95">
        <f t="shared" si="898"/>
        <v>0</v>
      </c>
    </row>
    <row r="2603" spans="1:14" ht="31.5" hidden="1" outlineLevel="1" x14ac:dyDescent="0.25">
      <c r="A2603" s="169">
        <f t="shared" ref="A2603:E2603" si="957">A1933</f>
        <v>0</v>
      </c>
      <c r="B2603" s="169" t="str">
        <f t="shared" si="957"/>
        <v xml:space="preserve">v- Renoavtion of Post office building and Bank Building at CSTPS Chandrapur </v>
      </c>
      <c r="C2603" s="29">
        <f t="shared" si="957"/>
        <v>0</v>
      </c>
      <c r="D2603" s="69" t="str">
        <f t="shared" si="957"/>
        <v>-</v>
      </c>
      <c r="E2603" s="28">
        <f t="shared" si="957"/>
        <v>1.5</v>
      </c>
      <c r="F2603" s="95">
        <f t="shared" si="949"/>
        <v>0</v>
      </c>
      <c r="G2603" s="95">
        <f t="shared" si="950"/>
        <v>0</v>
      </c>
      <c r="H2603" s="95">
        <f t="shared" si="896"/>
        <v>0</v>
      </c>
      <c r="I2603" s="94">
        <f>'F4.2'!X590</f>
        <v>0</v>
      </c>
      <c r="J2603" s="94">
        <f>'F4.2'!AR590</f>
        <v>0</v>
      </c>
      <c r="K2603" s="95"/>
      <c r="L2603" s="95"/>
      <c r="M2603" s="128">
        <f t="shared" si="897"/>
        <v>0</v>
      </c>
      <c r="N2603" s="95">
        <f t="shared" si="898"/>
        <v>0</v>
      </c>
    </row>
    <row r="2604" spans="1:14" ht="15.75" hidden="1" outlineLevel="1" x14ac:dyDescent="0.25">
      <c r="A2604" s="169">
        <f t="shared" ref="A2604:E2604" si="958">A1934</f>
        <v>0</v>
      </c>
      <c r="B2604" s="169" t="str">
        <f t="shared" si="958"/>
        <v>vi- Renovation fo Erai Dam guest House at CSTPS Chandrapur</v>
      </c>
      <c r="C2604" s="29">
        <f t="shared" si="958"/>
        <v>0</v>
      </c>
      <c r="D2604" s="69" t="str">
        <f t="shared" si="958"/>
        <v>-</v>
      </c>
      <c r="E2604" s="28">
        <f t="shared" si="958"/>
        <v>2</v>
      </c>
      <c r="F2604" s="95">
        <f t="shared" si="949"/>
        <v>0</v>
      </c>
      <c r="G2604" s="95">
        <f t="shared" si="950"/>
        <v>0</v>
      </c>
      <c r="H2604" s="95">
        <f t="shared" si="896"/>
        <v>0</v>
      </c>
      <c r="I2604" s="94">
        <f>'F4.2'!X591</f>
        <v>0</v>
      </c>
      <c r="J2604" s="94">
        <f>'F4.2'!AR591</f>
        <v>0</v>
      </c>
      <c r="K2604" s="95"/>
      <c r="L2604" s="95"/>
      <c r="M2604" s="128">
        <f t="shared" si="897"/>
        <v>0</v>
      </c>
      <c r="N2604" s="95">
        <f t="shared" si="898"/>
        <v>0</v>
      </c>
    </row>
    <row r="2605" spans="1:14" ht="31.5" hidden="1" outlineLevel="1" x14ac:dyDescent="0.25">
      <c r="A2605" s="169">
        <f t="shared" ref="A2605:E2605" si="959">A1935</f>
        <v>0</v>
      </c>
      <c r="B2605" s="169" t="str">
        <f t="shared" si="959"/>
        <v>vii- Improvement of Erai dam approch road by Bituminous treatment at CSTPS Chnadrapur</v>
      </c>
      <c r="C2605" s="29">
        <f t="shared" si="959"/>
        <v>0</v>
      </c>
      <c r="D2605" s="69" t="str">
        <f t="shared" si="959"/>
        <v>-</v>
      </c>
      <c r="E2605" s="28">
        <f t="shared" si="959"/>
        <v>15</v>
      </c>
      <c r="F2605" s="95">
        <f t="shared" si="949"/>
        <v>0</v>
      </c>
      <c r="G2605" s="95">
        <f t="shared" si="950"/>
        <v>0</v>
      </c>
      <c r="H2605" s="95">
        <f t="shared" si="896"/>
        <v>0</v>
      </c>
      <c r="I2605" s="94">
        <f>'F4.2'!X592</f>
        <v>0</v>
      </c>
      <c r="J2605" s="94">
        <f>'F4.2'!AR592</f>
        <v>0</v>
      </c>
      <c r="K2605" s="95"/>
      <c r="L2605" s="95"/>
      <c r="M2605" s="128">
        <f t="shared" si="897"/>
        <v>0</v>
      </c>
      <c r="N2605" s="95">
        <f t="shared" si="898"/>
        <v>0</v>
      </c>
    </row>
    <row r="2606" spans="1:14" ht="47.25" hidden="1" outlineLevel="1" x14ac:dyDescent="0.25">
      <c r="A2606" s="25">
        <f t="shared" ref="A2606:E2606" si="960">A1936</f>
        <v>8</v>
      </c>
      <c r="B2606" s="26" t="str">
        <f t="shared" si="960"/>
        <v>Construction of new residential building ,Hospital Building ,Chemmary Building,security office building  and allied civil work infrastructure in colony at CSTPS Chandrapur</v>
      </c>
      <c r="C2606" s="29">
        <f t="shared" si="960"/>
        <v>0</v>
      </c>
      <c r="D2606" s="69" t="str">
        <f t="shared" si="960"/>
        <v>-</v>
      </c>
      <c r="E2606" s="28">
        <f t="shared" si="960"/>
        <v>76.25</v>
      </c>
      <c r="F2606" s="95">
        <f t="shared" si="949"/>
        <v>0</v>
      </c>
      <c r="G2606" s="95">
        <f t="shared" si="950"/>
        <v>0</v>
      </c>
      <c r="H2606" s="95">
        <f t="shared" si="896"/>
        <v>0</v>
      </c>
      <c r="I2606" s="94">
        <f>'F4.2'!X593</f>
        <v>0</v>
      </c>
      <c r="J2606" s="94">
        <f>'F4.2'!AR593</f>
        <v>0</v>
      </c>
      <c r="K2606" s="95"/>
      <c r="L2606" s="95"/>
      <c r="M2606" s="128">
        <f t="shared" si="897"/>
        <v>0</v>
      </c>
      <c r="N2606" s="95">
        <f t="shared" si="898"/>
        <v>0</v>
      </c>
    </row>
    <row r="2607" spans="1:14" ht="31.5" hidden="1" outlineLevel="1" x14ac:dyDescent="0.25">
      <c r="A2607" s="169">
        <f t="shared" ref="A2607:E2607" si="961">A1937</f>
        <v>0</v>
      </c>
      <c r="B2607" s="169" t="str">
        <f t="shared" si="961"/>
        <v>i- Construction of new residential staff quarter of A, B ,C D and E type  building in colony at CSTPS Chandrapur</v>
      </c>
      <c r="C2607" s="29">
        <f t="shared" si="961"/>
        <v>0</v>
      </c>
      <c r="D2607" s="69" t="str">
        <f t="shared" si="961"/>
        <v>-</v>
      </c>
      <c r="E2607" s="28">
        <f t="shared" si="961"/>
        <v>60</v>
      </c>
      <c r="F2607" s="95">
        <f t="shared" si="949"/>
        <v>0</v>
      </c>
      <c r="G2607" s="95">
        <f t="shared" si="950"/>
        <v>0</v>
      </c>
      <c r="H2607" s="95">
        <f t="shared" si="896"/>
        <v>0</v>
      </c>
      <c r="I2607" s="94">
        <f>'F4.2'!X594</f>
        <v>0</v>
      </c>
      <c r="J2607" s="94">
        <f>'F4.2'!AR594</f>
        <v>0</v>
      </c>
      <c r="K2607" s="95"/>
      <c r="L2607" s="95"/>
      <c r="M2607" s="128">
        <f t="shared" si="897"/>
        <v>0</v>
      </c>
      <c r="N2607" s="95">
        <f t="shared" si="898"/>
        <v>0</v>
      </c>
    </row>
    <row r="2608" spans="1:14" ht="15.75" hidden="1" outlineLevel="1" x14ac:dyDescent="0.25">
      <c r="A2608" s="169">
        <f t="shared" ref="A2608:E2608" si="962">A1938</f>
        <v>0</v>
      </c>
      <c r="B2608" s="169" t="str">
        <f t="shared" si="962"/>
        <v>ii-Construction of New Hospital Building at CSTSP Chandrapur</v>
      </c>
      <c r="C2608" s="29">
        <f t="shared" si="962"/>
        <v>0</v>
      </c>
      <c r="D2608" s="69" t="str">
        <f t="shared" si="962"/>
        <v>-</v>
      </c>
      <c r="E2608" s="28">
        <f t="shared" si="962"/>
        <v>2</v>
      </c>
      <c r="F2608" s="95">
        <f t="shared" si="949"/>
        <v>0</v>
      </c>
      <c r="G2608" s="95">
        <f t="shared" si="950"/>
        <v>0</v>
      </c>
      <c r="H2608" s="95">
        <f t="shared" si="896"/>
        <v>0</v>
      </c>
      <c r="I2608" s="94">
        <f>'F4.2'!X595</f>
        <v>0</v>
      </c>
      <c r="J2608" s="94">
        <f>'F4.2'!AR595</f>
        <v>0</v>
      </c>
      <c r="K2608" s="95"/>
      <c r="L2608" s="95"/>
      <c r="M2608" s="128">
        <f t="shared" si="897"/>
        <v>0</v>
      </c>
      <c r="N2608" s="95">
        <f t="shared" si="898"/>
        <v>0</v>
      </c>
    </row>
    <row r="2609" spans="1:14" ht="31.5" hidden="1" outlineLevel="1" x14ac:dyDescent="0.25">
      <c r="A2609" s="169">
        <f t="shared" ref="A2609:E2609" si="963">A1939</f>
        <v>0</v>
      </c>
      <c r="B2609" s="169" t="str">
        <f t="shared" si="963"/>
        <v>iii-Construction of new Chummary Building at CSTPS Chandrapur</v>
      </c>
      <c r="C2609" s="29">
        <f t="shared" si="963"/>
        <v>0</v>
      </c>
      <c r="D2609" s="69" t="str">
        <f t="shared" si="963"/>
        <v>-</v>
      </c>
      <c r="E2609" s="28">
        <f t="shared" si="963"/>
        <v>7.5</v>
      </c>
      <c r="F2609" s="95">
        <f t="shared" si="949"/>
        <v>0</v>
      </c>
      <c r="G2609" s="95">
        <f t="shared" si="950"/>
        <v>0</v>
      </c>
      <c r="H2609" s="95">
        <f t="shared" si="896"/>
        <v>0</v>
      </c>
      <c r="I2609" s="94">
        <f>'F4.2'!X596</f>
        <v>0</v>
      </c>
      <c r="J2609" s="94">
        <f>'F4.2'!AR596</f>
        <v>0</v>
      </c>
      <c r="K2609" s="95"/>
      <c r="L2609" s="95"/>
      <c r="M2609" s="128">
        <f t="shared" si="897"/>
        <v>0</v>
      </c>
      <c r="N2609" s="95">
        <f t="shared" si="898"/>
        <v>0</v>
      </c>
    </row>
    <row r="2610" spans="1:14" ht="31.5" hidden="1" outlineLevel="1" x14ac:dyDescent="0.25">
      <c r="A2610" s="169">
        <f t="shared" ref="A2610:E2610" si="964">A1940</f>
        <v>0</v>
      </c>
      <c r="B2610" s="169" t="str">
        <f t="shared" si="964"/>
        <v>iv-Construction of new security office and check post at various location in colony at CSTPS Chandrapur</v>
      </c>
      <c r="C2610" s="29">
        <f t="shared" si="964"/>
        <v>0</v>
      </c>
      <c r="D2610" s="69" t="str">
        <f t="shared" si="964"/>
        <v>-</v>
      </c>
      <c r="E2610" s="28">
        <f t="shared" si="964"/>
        <v>0.75</v>
      </c>
      <c r="F2610" s="95">
        <f t="shared" si="949"/>
        <v>0</v>
      </c>
      <c r="G2610" s="95">
        <f t="shared" si="950"/>
        <v>0</v>
      </c>
      <c r="H2610" s="95">
        <f t="shared" ref="H2610:H2673" si="965">F2610-G2610</f>
        <v>0</v>
      </c>
      <c r="I2610" s="94">
        <f>'F4.2'!X597</f>
        <v>0</v>
      </c>
      <c r="J2610" s="94">
        <f>'F4.2'!AR597</f>
        <v>0</v>
      </c>
      <c r="K2610" s="95"/>
      <c r="L2610" s="95"/>
      <c r="M2610" s="128">
        <f t="shared" ref="M2610:M2673" si="966">SUM(J2610:L2610)</f>
        <v>0</v>
      </c>
      <c r="N2610" s="95">
        <f t="shared" ref="N2610:N2673" si="967">H2610+I2610-M2610</f>
        <v>0</v>
      </c>
    </row>
    <row r="2611" spans="1:14" ht="31.5" hidden="1" outlineLevel="1" x14ac:dyDescent="0.25">
      <c r="A2611" s="169">
        <f t="shared" ref="A2611:E2611" si="968">A1941</f>
        <v>0</v>
      </c>
      <c r="B2611" s="169" t="str">
        <f t="shared" si="968"/>
        <v>v-Construction of swimming pool in colony at CSTPS Chandrapur</v>
      </c>
      <c r="C2611" s="29">
        <f t="shared" si="968"/>
        <v>0</v>
      </c>
      <c r="D2611" s="69" t="str">
        <f t="shared" si="968"/>
        <v>-</v>
      </c>
      <c r="E2611" s="28">
        <f t="shared" si="968"/>
        <v>2</v>
      </c>
      <c r="F2611" s="95">
        <f t="shared" si="949"/>
        <v>0</v>
      </c>
      <c r="G2611" s="95">
        <f t="shared" si="950"/>
        <v>0</v>
      </c>
      <c r="H2611" s="95">
        <f t="shared" si="965"/>
        <v>0</v>
      </c>
      <c r="I2611" s="94">
        <f>'F4.2'!X598</f>
        <v>0</v>
      </c>
      <c r="J2611" s="94">
        <f>'F4.2'!AR598</f>
        <v>0</v>
      </c>
      <c r="K2611" s="95"/>
      <c r="L2611" s="95"/>
      <c r="M2611" s="128">
        <f t="shared" si="966"/>
        <v>0</v>
      </c>
      <c r="N2611" s="95">
        <f t="shared" si="967"/>
        <v>0</v>
      </c>
    </row>
    <row r="2612" spans="1:14" ht="47.25" hidden="1" outlineLevel="1" x14ac:dyDescent="0.25">
      <c r="A2612" s="169">
        <f t="shared" ref="A2612:E2612" si="969">A1942</f>
        <v>0</v>
      </c>
      <c r="B2612" s="169" t="str">
        <f t="shared" si="969"/>
        <v>vii-Providing new drinking water supply DI- pipe line  300 mm dia .for domestic water supply to rsidential colony at CSTPS Chandrapur.</v>
      </c>
      <c r="C2612" s="29">
        <f t="shared" si="969"/>
        <v>0</v>
      </c>
      <c r="D2612" s="69" t="str">
        <f t="shared" si="969"/>
        <v>-</v>
      </c>
      <c r="E2612" s="28">
        <f t="shared" si="969"/>
        <v>2</v>
      </c>
      <c r="F2612" s="95">
        <f t="shared" si="949"/>
        <v>0</v>
      </c>
      <c r="G2612" s="95">
        <f t="shared" si="950"/>
        <v>0</v>
      </c>
      <c r="H2612" s="95">
        <f t="shared" si="965"/>
        <v>0</v>
      </c>
      <c r="I2612" s="94">
        <f>'F4.2'!X599</f>
        <v>0</v>
      </c>
      <c r="J2612" s="94">
        <f>'F4.2'!AR599</f>
        <v>0</v>
      </c>
      <c r="K2612" s="95"/>
      <c r="L2612" s="95"/>
      <c r="M2612" s="128">
        <f t="shared" si="966"/>
        <v>0</v>
      </c>
      <c r="N2612" s="95">
        <f t="shared" si="967"/>
        <v>0</v>
      </c>
    </row>
    <row r="2613" spans="1:14" ht="31.5" hidden="1" outlineLevel="1" x14ac:dyDescent="0.25">
      <c r="A2613" s="169">
        <f t="shared" ref="A2613:E2613" si="970">A1943</f>
        <v>0</v>
      </c>
      <c r="B2613" s="169" t="str">
        <f t="shared" si="970"/>
        <v>viii-Rain water Harvesting system to residential building at CSTPS Chandrapur.</v>
      </c>
      <c r="C2613" s="29">
        <f t="shared" si="970"/>
        <v>0</v>
      </c>
      <c r="D2613" s="69" t="str">
        <f t="shared" si="970"/>
        <v>-</v>
      </c>
      <c r="E2613" s="28">
        <f t="shared" si="970"/>
        <v>2</v>
      </c>
      <c r="F2613" s="95">
        <f t="shared" si="949"/>
        <v>0</v>
      </c>
      <c r="G2613" s="95">
        <f t="shared" si="950"/>
        <v>0</v>
      </c>
      <c r="H2613" s="95">
        <f t="shared" si="965"/>
        <v>0</v>
      </c>
      <c r="I2613" s="94">
        <f>'F4.2'!X600</f>
        <v>0</v>
      </c>
      <c r="J2613" s="94">
        <f>'F4.2'!AR600</f>
        <v>0</v>
      </c>
      <c r="K2613" s="95"/>
      <c r="L2613" s="95"/>
      <c r="M2613" s="128">
        <f t="shared" si="966"/>
        <v>0</v>
      </c>
      <c r="N2613" s="95">
        <f t="shared" si="967"/>
        <v>0</v>
      </c>
    </row>
    <row r="2614" spans="1:14" ht="15.75" hidden="1" outlineLevel="1" x14ac:dyDescent="0.25">
      <c r="A2614" s="25">
        <f t="shared" ref="A2614:E2614" si="971">A1944</f>
        <v>9</v>
      </c>
      <c r="B2614" s="26" t="str">
        <f t="shared" si="971"/>
        <v>Renovation of public utility building of CSTPS, Chandrapur</v>
      </c>
      <c r="C2614" s="29">
        <f t="shared" si="971"/>
        <v>0</v>
      </c>
      <c r="D2614" s="69" t="str">
        <f t="shared" si="971"/>
        <v>-</v>
      </c>
      <c r="E2614" s="28">
        <f t="shared" si="971"/>
        <v>29.950000000000003</v>
      </c>
      <c r="F2614" s="95">
        <f t="shared" si="949"/>
        <v>0</v>
      </c>
      <c r="G2614" s="95">
        <f t="shared" si="950"/>
        <v>0</v>
      </c>
      <c r="H2614" s="95">
        <f t="shared" si="965"/>
        <v>0</v>
      </c>
      <c r="I2614" s="94">
        <f>'F4.2'!X601</f>
        <v>0</v>
      </c>
      <c r="J2614" s="94">
        <f>'F4.2'!AR601</f>
        <v>0</v>
      </c>
      <c r="K2614" s="95"/>
      <c r="L2614" s="95"/>
      <c r="M2614" s="128">
        <f t="shared" si="966"/>
        <v>0</v>
      </c>
      <c r="N2614" s="95">
        <f t="shared" si="967"/>
        <v>0</v>
      </c>
    </row>
    <row r="2615" spans="1:14" ht="15.75" hidden="1" outlineLevel="1" x14ac:dyDescent="0.25">
      <c r="A2615" s="169">
        <f t="shared" ref="A2615:E2615" si="972">A1945</f>
        <v>0</v>
      </c>
      <c r="B2615" s="169" t="str">
        <f t="shared" si="972"/>
        <v>Renovation and interior decoration of Hirai guest house</v>
      </c>
      <c r="C2615" s="29">
        <f t="shared" si="972"/>
        <v>0</v>
      </c>
      <c r="D2615" s="69" t="str">
        <f t="shared" si="972"/>
        <v>-</v>
      </c>
      <c r="E2615" s="28">
        <f t="shared" si="972"/>
        <v>7.51</v>
      </c>
      <c r="F2615" s="95">
        <f t="shared" si="949"/>
        <v>0</v>
      </c>
      <c r="G2615" s="95">
        <f t="shared" si="950"/>
        <v>0</v>
      </c>
      <c r="H2615" s="95">
        <f t="shared" si="965"/>
        <v>0</v>
      </c>
      <c r="I2615" s="94">
        <f>'F4.2'!X602</f>
        <v>3.7549999999999999</v>
      </c>
      <c r="J2615" s="94">
        <f>'F4.2'!AR602</f>
        <v>3.7549999999999999</v>
      </c>
      <c r="K2615" s="95"/>
      <c r="L2615" s="95"/>
      <c r="M2615" s="128">
        <f t="shared" si="966"/>
        <v>3.7549999999999999</v>
      </c>
      <c r="N2615" s="95">
        <f t="shared" si="967"/>
        <v>0</v>
      </c>
    </row>
    <row r="2616" spans="1:14" ht="31.5" hidden="1" outlineLevel="1" x14ac:dyDescent="0.25">
      <c r="A2616" s="169">
        <f t="shared" ref="A2616:E2616" si="973">A1946</f>
        <v>0</v>
      </c>
      <c r="B2616" s="169" t="str">
        <f t="shared" si="973"/>
        <v>Renovation and interior decoration of existing chummery guest house</v>
      </c>
      <c r="C2616" s="29">
        <f t="shared" si="973"/>
        <v>0</v>
      </c>
      <c r="D2616" s="69" t="str">
        <f t="shared" si="973"/>
        <v>-</v>
      </c>
      <c r="E2616" s="28">
        <f t="shared" si="973"/>
        <v>12.22</v>
      </c>
      <c r="F2616" s="95">
        <f t="shared" si="949"/>
        <v>0</v>
      </c>
      <c r="G2616" s="95">
        <f t="shared" si="950"/>
        <v>0</v>
      </c>
      <c r="H2616" s="95">
        <f t="shared" si="965"/>
        <v>0</v>
      </c>
      <c r="I2616" s="94">
        <f>'F4.2'!X603</f>
        <v>6.11</v>
      </c>
      <c r="J2616" s="94">
        <f>'F4.2'!AR603</f>
        <v>6.11</v>
      </c>
      <c r="K2616" s="95"/>
      <c r="L2616" s="95"/>
      <c r="M2616" s="128">
        <f t="shared" si="966"/>
        <v>6.11</v>
      </c>
      <c r="N2616" s="95">
        <f t="shared" si="967"/>
        <v>0</v>
      </c>
    </row>
    <row r="2617" spans="1:14" ht="31.5" hidden="1" outlineLevel="1" x14ac:dyDescent="0.25">
      <c r="A2617" s="169">
        <f t="shared" ref="A2617:E2617" si="974">A1947</f>
        <v>0</v>
      </c>
      <c r="B2617" s="169" t="str">
        <f t="shared" si="974"/>
        <v>Renovation and interior decoration of existing Erai dam guest house</v>
      </c>
      <c r="C2617" s="29">
        <f t="shared" si="974"/>
        <v>0</v>
      </c>
      <c r="D2617" s="69" t="str">
        <f t="shared" si="974"/>
        <v>-</v>
      </c>
      <c r="E2617" s="28">
        <f t="shared" si="974"/>
        <v>6.65</v>
      </c>
      <c r="F2617" s="95">
        <f t="shared" si="949"/>
        <v>0</v>
      </c>
      <c r="G2617" s="95">
        <f t="shared" si="950"/>
        <v>0</v>
      </c>
      <c r="H2617" s="95">
        <f t="shared" si="965"/>
        <v>0</v>
      </c>
      <c r="I2617" s="94">
        <f>'F4.2'!X604</f>
        <v>3.3250000000000002</v>
      </c>
      <c r="J2617" s="94">
        <f>'F4.2'!AR604</f>
        <v>3.3250000000000002</v>
      </c>
      <c r="K2617" s="95"/>
      <c r="L2617" s="95"/>
      <c r="M2617" s="128">
        <f t="shared" si="966"/>
        <v>3.3250000000000002</v>
      </c>
      <c r="N2617" s="95">
        <f t="shared" si="967"/>
        <v>0</v>
      </c>
    </row>
    <row r="2618" spans="1:14" ht="47.25" hidden="1" outlineLevel="1" x14ac:dyDescent="0.25">
      <c r="A2618" s="169">
        <f t="shared" ref="A2618:E2618" si="975">A1948</f>
        <v>0</v>
      </c>
      <c r="B2618" s="169" t="str">
        <f t="shared" si="975"/>
        <v xml:space="preserve">Work of interior decoration by proding stop cabin arrangement and other internal architechture decorative work for RP section of admin building </v>
      </c>
      <c r="C2618" s="29">
        <f t="shared" si="975"/>
        <v>0</v>
      </c>
      <c r="D2618" s="69" t="str">
        <f t="shared" si="975"/>
        <v>-</v>
      </c>
      <c r="E2618" s="28">
        <f t="shared" si="975"/>
        <v>3.57</v>
      </c>
      <c r="F2618" s="95">
        <f t="shared" si="949"/>
        <v>0</v>
      </c>
      <c r="G2618" s="95">
        <f t="shared" si="950"/>
        <v>0</v>
      </c>
      <c r="H2618" s="95">
        <f t="shared" si="965"/>
        <v>0</v>
      </c>
      <c r="I2618" s="94">
        <f>'F4.2'!X605</f>
        <v>1.7849999999999999</v>
      </c>
      <c r="J2618" s="94">
        <f>'F4.2'!AR605</f>
        <v>1.7849999999999999</v>
      </c>
      <c r="K2618" s="95"/>
      <c r="L2618" s="95"/>
      <c r="M2618" s="128">
        <f t="shared" si="966"/>
        <v>1.7849999999999999</v>
      </c>
      <c r="N2618" s="95">
        <f t="shared" si="967"/>
        <v>0</v>
      </c>
    </row>
    <row r="2619" spans="1:14" ht="15.75" hidden="1" outlineLevel="1" x14ac:dyDescent="0.25">
      <c r="A2619" s="25">
        <f t="shared" ref="A2619:E2619" si="976">A1949</f>
        <v>10</v>
      </c>
      <c r="B2619" s="26" t="str">
        <f t="shared" si="976"/>
        <v>R&amp;M/LE for Identified Thermal units of MSPGCL</v>
      </c>
      <c r="C2619" s="29">
        <f t="shared" si="976"/>
        <v>0</v>
      </c>
      <c r="D2619" s="69" t="str">
        <f t="shared" si="976"/>
        <v>-</v>
      </c>
      <c r="E2619" s="28">
        <f t="shared" si="976"/>
        <v>400</v>
      </c>
      <c r="F2619" s="95">
        <f t="shared" si="949"/>
        <v>0</v>
      </c>
      <c r="G2619" s="95">
        <f t="shared" si="950"/>
        <v>0</v>
      </c>
      <c r="H2619" s="95">
        <f t="shared" si="965"/>
        <v>0</v>
      </c>
      <c r="I2619" s="94">
        <f>'F4.2'!X606</f>
        <v>0</v>
      </c>
      <c r="J2619" s="94">
        <f>'F4.2'!AR606</f>
        <v>0</v>
      </c>
      <c r="K2619" s="95"/>
      <c r="L2619" s="95"/>
      <c r="M2619" s="128">
        <f t="shared" si="966"/>
        <v>0</v>
      </c>
      <c r="N2619" s="95">
        <f t="shared" si="967"/>
        <v>0</v>
      </c>
    </row>
    <row r="2620" spans="1:14" ht="15.75" hidden="1" outlineLevel="1" x14ac:dyDescent="0.25">
      <c r="A2620" s="169">
        <f t="shared" ref="A2620:E2620" si="977">A1950</f>
        <v>0</v>
      </c>
      <c r="B2620" s="169" t="str">
        <f t="shared" si="977"/>
        <v>R&amp;M/LE for Identified Thermal units of MSPGCL, CSTPS U-3</v>
      </c>
      <c r="C2620" s="29">
        <f t="shared" si="977"/>
        <v>0</v>
      </c>
      <c r="D2620" s="69" t="str">
        <f t="shared" si="977"/>
        <v>-</v>
      </c>
      <c r="E2620" s="28">
        <f t="shared" si="977"/>
        <v>293</v>
      </c>
      <c r="F2620" s="95">
        <f t="shared" si="949"/>
        <v>0</v>
      </c>
      <c r="G2620" s="95">
        <f t="shared" si="950"/>
        <v>0</v>
      </c>
      <c r="H2620" s="95">
        <f t="shared" si="965"/>
        <v>0</v>
      </c>
      <c r="I2620" s="94">
        <f>'F4.2'!X607</f>
        <v>0</v>
      </c>
      <c r="J2620" s="94">
        <f>'F4.2'!AR607</f>
        <v>0</v>
      </c>
      <c r="K2620" s="95"/>
      <c r="L2620" s="95"/>
      <c r="M2620" s="128">
        <f t="shared" si="966"/>
        <v>0</v>
      </c>
      <c r="N2620" s="95">
        <f t="shared" si="967"/>
        <v>0</v>
      </c>
    </row>
    <row r="2621" spans="1:14" ht="15.75" hidden="1" outlineLevel="1" x14ac:dyDescent="0.25">
      <c r="A2621" s="169">
        <f t="shared" ref="A2621:E2621" si="978">A1951</f>
        <v>0</v>
      </c>
      <c r="B2621" s="169" t="str">
        <f t="shared" si="978"/>
        <v>R&amp;M/LE for Identified Thermal units of MSPGCL, CSTPS U-4</v>
      </c>
      <c r="C2621" s="29">
        <f t="shared" si="978"/>
        <v>0</v>
      </c>
      <c r="D2621" s="69" t="str">
        <f t="shared" si="978"/>
        <v>-</v>
      </c>
      <c r="E2621" s="28">
        <f t="shared" si="978"/>
        <v>300</v>
      </c>
      <c r="F2621" s="95">
        <f t="shared" si="949"/>
        <v>0</v>
      </c>
      <c r="G2621" s="95">
        <f t="shared" si="950"/>
        <v>0</v>
      </c>
      <c r="H2621" s="95">
        <f t="shared" si="965"/>
        <v>0</v>
      </c>
      <c r="I2621" s="94">
        <f>'F4.2'!X608</f>
        <v>0</v>
      </c>
      <c r="J2621" s="94">
        <f>'F4.2'!AR608</f>
        <v>0</v>
      </c>
      <c r="K2621" s="95"/>
      <c r="L2621" s="95"/>
      <c r="M2621" s="128">
        <f t="shared" si="966"/>
        <v>0</v>
      </c>
      <c r="N2621" s="95">
        <f t="shared" si="967"/>
        <v>0</v>
      </c>
    </row>
    <row r="2622" spans="1:14" ht="15.75" hidden="1" outlineLevel="1" x14ac:dyDescent="0.25">
      <c r="A2622" s="25">
        <f t="shared" ref="A2622:E2622" si="979">A1952</f>
        <v>11</v>
      </c>
      <c r="B2622" s="26" t="str">
        <f t="shared" si="979"/>
        <v xml:space="preserve">CHP Improvement Schemes </v>
      </c>
      <c r="C2622" s="29">
        <f t="shared" si="979"/>
        <v>0</v>
      </c>
      <c r="D2622" s="69" t="str">
        <f t="shared" si="979"/>
        <v>-</v>
      </c>
      <c r="E2622" s="28">
        <f t="shared" si="979"/>
        <v>100</v>
      </c>
      <c r="F2622" s="95">
        <f t="shared" si="949"/>
        <v>0</v>
      </c>
      <c r="G2622" s="95">
        <f t="shared" si="950"/>
        <v>0</v>
      </c>
      <c r="H2622" s="95">
        <f t="shared" si="965"/>
        <v>0</v>
      </c>
      <c r="I2622" s="94">
        <f>'F4.2'!X609</f>
        <v>0</v>
      </c>
      <c r="J2622" s="94">
        <f>'F4.2'!AR609</f>
        <v>0</v>
      </c>
      <c r="K2622" s="95"/>
      <c r="L2622" s="95"/>
      <c r="M2622" s="128">
        <f t="shared" si="966"/>
        <v>0</v>
      </c>
      <c r="N2622" s="95">
        <f t="shared" si="967"/>
        <v>0</v>
      </c>
    </row>
    <row r="2623" spans="1:14" ht="15.75" hidden="1" outlineLevel="1" x14ac:dyDescent="0.25">
      <c r="A2623" s="169">
        <f t="shared" ref="A2623:E2623" si="980">A1953</f>
        <v>0</v>
      </c>
      <c r="B2623" s="169" t="str">
        <f t="shared" si="980"/>
        <v>CHP Improvement Schemes at CHP-A, B, C</v>
      </c>
      <c r="C2623" s="29">
        <f t="shared" si="980"/>
        <v>0</v>
      </c>
      <c r="D2623" s="69" t="str">
        <f t="shared" si="980"/>
        <v>-</v>
      </c>
      <c r="E2623" s="28">
        <f t="shared" si="980"/>
        <v>100</v>
      </c>
      <c r="F2623" s="95">
        <f t="shared" si="949"/>
        <v>0</v>
      </c>
      <c r="G2623" s="95">
        <f t="shared" si="950"/>
        <v>0</v>
      </c>
      <c r="H2623" s="95">
        <f t="shared" si="965"/>
        <v>0</v>
      </c>
      <c r="I2623" s="94">
        <f>'F4.2'!X610</f>
        <v>0</v>
      </c>
      <c r="J2623" s="94">
        <f>'F4.2'!AR610</f>
        <v>0</v>
      </c>
      <c r="K2623" s="95"/>
      <c r="L2623" s="95"/>
      <c r="M2623" s="128">
        <f t="shared" si="966"/>
        <v>0</v>
      </c>
      <c r="N2623" s="95">
        <f t="shared" si="967"/>
        <v>0</v>
      </c>
    </row>
    <row r="2624" spans="1:14" ht="15.75" hidden="1" outlineLevel="1" x14ac:dyDescent="0.25">
      <c r="A2624" s="25">
        <f t="shared" ref="A2624:E2624" si="981">A1954</f>
        <v>12</v>
      </c>
      <c r="B2624" s="26" t="str">
        <f t="shared" si="981"/>
        <v>Developlment &amp; Upgradation of SAP for MSPGCL</v>
      </c>
      <c r="C2624" s="29">
        <f t="shared" si="981"/>
        <v>0</v>
      </c>
      <c r="D2624" s="69" t="str">
        <f t="shared" si="981"/>
        <v>-</v>
      </c>
      <c r="E2624" s="28">
        <f t="shared" si="981"/>
        <v>200</v>
      </c>
      <c r="F2624" s="95">
        <f t="shared" si="949"/>
        <v>0</v>
      </c>
      <c r="G2624" s="95">
        <f t="shared" si="950"/>
        <v>0</v>
      </c>
      <c r="H2624" s="95">
        <f t="shared" si="965"/>
        <v>0</v>
      </c>
      <c r="I2624" s="94">
        <f>'F4.2'!X611</f>
        <v>0</v>
      </c>
      <c r="J2624" s="94">
        <f>'F4.2'!AR611</f>
        <v>0</v>
      </c>
      <c r="K2624" s="95"/>
      <c r="L2624" s="95"/>
      <c r="M2624" s="128">
        <f t="shared" si="966"/>
        <v>0</v>
      </c>
      <c r="N2624" s="95">
        <f t="shared" si="967"/>
        <v>0</v>
      </c>
    </row>
    <row r="2625" spans="1:14" ht="15.75" hidden="1" outlineLevel="1" x14ac:dyDescent="0.25">
      <c r="A2625" s="169">
        <f t="shared" ref="A2625:E2625" si="982">A1955</f>
        <v>0</v>
      </c>
      <c r="B2625" s="169" t="str">
        <f t="shared" si="982"/>
        <v>Developlment &amp; Upgradation of SAP for MSPGCL</v>
      </c>
      <c r="C2625" s="29">
        <f t="shared" si="982"/>
        <v>0</v>
      </c>
      <c r="D2625" s="69" t="str">
        <f t="shared" si="982"/>
        <v>-</v>
      </c>
      <c r="E2625" s="28">
        <f t="shared" si="982"/>
        <v>200</v>
      </c>
      <c r="F2625" s="95">
        <f t="shared" si="949"/>
        <v>0</v>
      </c>
      <c r="G2625" s="95">
        <f t="shared" si="950"/>
        <v>0</v>
      </c>
      <c r="H2625" s="95">
        <f t="shared" si="965"/>
        <v>0</v>
      </c>
      <c r="I2625" s="94">
        <f>'F4.2'!X612</f>
        <v>200</v>
      </c>
      <c r="J2625" s="94">
        <f>'F4.2'!AR612</f>
        <v>200</v>
      </c>
      <c r="K2625" s="95"/>
      <c r="L2625" s="95"/>
      <c r="M2625" s="128">
        <f t="shared" si="966"/>
        <v>200</v>
      </c>
      <c r="N2625" s="95">
        <f t="shared" si="967"/>
        <v>0</v>
      </c>
    </row>
    <row r="2626" spans="1:14" ht="63" hidden="1" outlineLevel="1" x14ac:dyDescent="0.25">
      <c r="A2626" s="25">
        <f t="shared" ref="A2626:E2626" si="983">A1956</f>
        <v>13</v>
      </c>
      <c r="B2626" s="26" t="str">
        <f t="shared" si="983"/>
        <v>Design, supply, installation and commissioning of Smart Energy Efficienient Illumination System for safety precautions and proving suitable working conditions  at stg-II &amp; III, CSTPS, Chandrapur</v>
      </c>
      <c r="C2626" s="29">
        <f t="shared" si="983"/>
        <v>0</v>
      </c>
      <c r="D2626" s="69" t="str">
        <f t="shared" si="983"/>
        <v>-</v>
      </c>
      <c r="E2626" s="28">
        <f t="shared" si="983"/>
        <v>42</v>
      </c>
      <c r="F2626" s="95">
        <f t="shared" si="949"/>
        <v>0</v>
      </c>
      <c r="G2626" s="95">
        <f t="shared" si="950"/>
        <v>0</v>
      </c>
      <c r="H2626" s="95">
        <f t="shared" si="965"/>
        <v>0</v>
      </c>
      <c r="I2626" s="94">
        <f>'F4.2'!X613</f>
        <v>0</v>
      </c>
      <c r="J2626" s="94">
        <f>'F4.2'!AR613</f>
        <v>0</v>
      </c>
      <c r="K2626" s="95"/>
      <c r="L2626" s="95"/>
      <c r="M2626" s="128">
        <f t="shared" si="966"/>
        <v>0</v>
      </c>
      <c r="N2626" s="95">
        <f t="shared" si="967"/>
        <v>0</v>
      </c>
    </row>
    <row r="2627" spans="1:14" ht="63" hidden="1" outlineLevel="1" x14ac:dyDescent="0.25">
      <c r="A2627" s="169">
        <f t="shared" ref="A2627:E2627" si="984">A1957</f>
        <v>0</v>
      </c>
      <c r="B2627" s="169" t="str">
        <f t="shared" si="984"/>
        <v>Design, supply, installation and commissioning of Smart Energy Efficienient Illumination System for safety precautions and proving suitable working conditions  at stg-II &amp; III, CSTPS, Chandrapur</v>
      </c>
      <c r="C2627" s="29">
        <f t="shared" si="984"/>
        <v>0</v>
      </c>
      <c r="D2627" s="69" t="str">
        <f t="shared" si="984"/>
        <v>-</v>
      </c>
      <c r="E2627" s="28">
        <f t="shared" si="984"/>
        <v>42</v>
      </c>
      <c r="F2627" s="95">
        <f t="shared" si="949"/>
        <v>0</v>
      </c>
      <c r="G2627" s="95">
        <f t="shared" si="950"/>
        <v>0</v>
      </c>
      <c r="H2627" s="95">
        <f t="shared" si="965"/>
        <v>0</v>
      </c>
      <c r="I2627" s="94">
        <f>'F4.2'!X614</f>
        <v>42</v>
      </c>
      <c r="J2627" s="94">
        <f>'F4.2'!AR614</f>
        <v>42</v>
      </c>
      <c r="K2627" s="95"/>
      <c r="L2627" s="95"/>
      <c r="M2627" s="128">
        <f t="shared" si="966"/>
        <v>42</v>
      </c>
      <c r="N2627" s="95">
        <f t="shared" si="967"/>
        <v>0</v>
      </c>
    </row>
    <row r="2628" spans="1:14" ht="15.75" hidden="1" outlineLevel="1" x14ac:dyDescent="0.25">
      <c r="A2628" s="25">
        <f t="shared" ref="A2628:E2628" si="985">A1958</f>
        <v>14</v>
      </c>
      <c r="B2628" s="26" t="str">
        <f t="shared" si="985"/>
        <v>Implementation of Flexible Operation Solutions  (U-3,4)</v>
      </c>
      <c r="C2628" s="29">
        <f t="shared" si="985"/>
        <v>0</v>
      </c>
      <c r="D2628" s="69" t="str">
        <f t="shared" si="985"/>
        <v>-</v>
      </c>
      <c r="E2628" s="28">
        <f t="shared" si="985"/>
        <v>25</v>
      </c>
      <c r="F2628" s="95">
        <f t="shared" si="949"/>
        <v>0</v>
      </c>
      <c r="G2628" s="95">
        <f t="shared" si="950"/>
        <v>0</v>
      </c>
      <c r="H2628" s="95">
        <f t="shared" si="965"/>
        <v>0</v>
      </c>
      <c r="I2628" s="94">
        <f>'F4.2'!X615</f>
        <v>0</v>
      </c>
      <c r="J2628" s="94">
        <f>'F4.2'!AR615</f>
        <v>0</v>
      </c>
      <c r="K2628" s="95"/>
      <c r="L2628" s="95"/>
      <c r="M2628" s="128">
        <f t="shared" si="966"/>
        <v>0</v>
      </c>
      <c r="N2628" s="95">
        <f t="shared" si="967"/>
        <v>0</v>
      </c>
    </row>
    <row r="2629" spans="1:14" ht="15.75" hidden="1" outlineLevel="1" x14ac:dyDescent="0.25">
      <c r="A2629" s="169">
        <f t="shared" ref="A2629:E2629" si="986">A1959</f>
        <v>0</v>
      </c>
      <c r="B2629" s="169" t="str">
        <f t="shared" si="986"/>
        <v>Implementation of Flexible Operation Solutions (U-3,4)</v>
      </c>
      <c r="C2629" s="29">
        <f t="shared" si="986"/>
        <v>0</v>
      </c>
      <c r="D2629" s="69" t="str">
        <f t="shared" si="986"/>
        <v>-</v>
      </c>
      <c r="E2629" s="28">
        <f t="shared" si="986"/>
        <v>25</v>
      </c>
      <c r="F2629" s="95">
        <f t="shared" si="949"/>
        <v>0</v>
      </c>
      <c r="G2629" s="95">
        <f t="shared" si="950"/>
        <v>0</v>
      </c>
      <c r="H2629" s="95">
        <f t="shared" si="965"/>
        <v>0</v>
      </c>
      <c r="I2629" s="94">
        <f>'F4.2'!X616</f>
        <v>25</v>
      </c>
      <c r="J2629" s="94">
        <f>'F4.2'!AR616</f>
        <v>25</v>
      </c>
      <c r="K2629" s="95"/>
      <c r="L2629" s="95"/>
      <c r="M2629" s="128">
        <f t="shared" si="966"/>
        <v>25</v>
      </c>
      <c r="N2629" s="95">
        <f t="shared" si="967"/>
        <v>0</v>
      </c>
    </row>
    <row r="2630" spans="1:14" ht="15.75" hidden="1" outlineLevel="1" x14ac:dyDescent="0.25">
      <c r="A2630" s="25">
        <f t="shared" ref="A2630:E2630" si="987">A1960</f>
        <v>15</v>
      </c>
      <c r="B2630" s="26" t="str">
        <f t="shared" si="987"/>
        <v>DPR for ash utilisation cell- infrastructure development</v>
      </c>
      <c r="C2630" s="29">
        <f t="shared" si="987"/>
        <v>0</v>
      </c>
      <c r="D2630" s="69" t="str">
        <f t="shared" si="987"/>
        <v>-</v>
      </c>
      <c r="E2630" s="28">
        <f t="shared" si="987"/>
        <v>278.5</v>
      </c>
      <c r="F2630" s="95">
        <f t="shared" si="949"/>
        <v>0</v>
      </c>
      <c r="G2630" s="95">
        <f t="shared" si="950"/>
        <v>0</v>
      </c>
      <c r="H2630" s="95">
        <f t="shared" si="965"/>
        <v>0</v>
      </c>
      <c r="I2630" s="94">
        <f>'F4.2'!X617</f>
        <v>0</v>
      </c>
      <c r="J2630" s="94">
        <f>'F4.2'!AR617</f>
        <v>0</v>
      </c>
      <c r="K2630" s="95"/>
      <c r="L2630" s="95"/>
      <c r="M2630" s="128">
        <f t="shared" si="966"/>
        <v>0</v>
      </c>
      <c r="N2630" s="95">
        <f t="shared" si="967"/>
        <v>0</v>
      </c>
    </row>
    <row r="2631" spans="1:14" ht="47.25" hidden="1" outlineLevel="1" x14ac:dyDescent="0.25">
      <c r="A2631" s="169">
        <f t="shared" ref="A2631:E2631" si="988">A1961</f>
        <v>0</v>
      </c>
      <c r="B2631" s="169" t="str">
        <f t="shared" si="988"/>
        <v>DPR for development of infrastructure for loading and dispatch of fly ash through Railway Wagons, CSTPS, Chandrapur</v>
      </c>
      <c r="C2631" s="29">
        <f t="shared" si="988"/>
        <v>0</v>
      </c>
      <c r="D2631" s="69" t="str">
        <f t="shared" si="988"/>
        <v>-</v>
      </c>
      <c r="E2631" s="28">
        <f t="shared" si="988"/>
        <v>268</v>
      </c>
      <c r="F2631" s="95">
        <f t="shared" si="949"/>
        <v>0</v>
      </c>
      <c r="G2631" s="95">
        <f t="shared" si="950"/>
        <v>0</v>
      </c>
      <c r="H2631" s="95">
        <f t="shared" si="965"/>
        <v>0</v>
      </c>
      <c r="I2631" s="94">
        <f>'F4.2'!X618</f>
        <v>200</v>
      </c>
      <c r="J2631" s="94">
        <f>'F4.2'!AR618</f>
        <v>200</v>
      </c>
      <c r="K2631" s="95"/>
      <c r="L2631" s="95"/>
      <c r="M2631" s="128">
        <f t="shared" si="966"/>
        <v>200</v>
      </c>
      <c r="N2631" s="95">
        <f t="shared" si="967"/>
        <v>0</v>
      </c>
    </row>
    <row r="2632" spans="1:14" ht="47.25" hidden="1" outlineLevel="1" x14ac:dyDescent="0.25">
      <c r="A2632" s="169">
        <f t="shared" ref="A2632:E2632" si="989">A1962</f>
        <v>0</v>
      </c>
      <c r="B2632" s="169" t="str">
        <f t="shared" si="989"/>
        <v>Disposal of bottom ash for stowing of u/g mines of Chandrapur Area by installing direct pipeline from CSTPS to WCL</v>
      </c>
      <c r="C2632" s="29">
        <f t="shared" si="989"/>
        <v>0</v>
      </c>
      <c r="D2632" s="69" t="str">
        <f t="shared" si="989"/>
        <v>-</v>
      </c>
      <c r="E2632" s="28">
        <f t="shared" si="989"/>
        <v>10</v>
      </c>
      <c r="F2632" s="95">
        <f t="shared" si="949"/>
        <v>0</v>
      </c>
      <c r="G2632" s="95">
        <f t="shared" si="950"/>
        <v>0</v>
      </c>
      <c r="H2632" s="95">
        <f t="shared" si="965"/>
        <v>0</v>
      </c>
      <c r="I2632" s="94">
        <f>'F4.2'!X619</f>
        <v>10</v>
      </c>
      <c r="J2632" s="94">
        <f>'F4.2'!AR619</f>
        <v>10</v>
      </c>
      <c r="K2632" s="95"/>
      <c r="L2632" s="95"/>
      <c r="M2632" s="128">
        <f t="shared" si="966"/>
        <v>10</v>
      </c>
      <c r="N2632" s="95">
        <f t="shared" si="967"/>
        <v>0</v>
      </c>
    </row>
    <row r="2633" spans="1:14" ht="63" hidden="1" outlineLevel="1" x14ac:dyDescent="0.25">
      <c r="A2633" s="169">
        <f t="shared" ref="A2633:E2633" si="990">A1963</f>
        <v>0</v>
      </c>
      <c r="B2633" s="169" t="str">
        <f t="shared" si="990"/>
        <v>Design, supply, installation, testing and commissioning of 100 MT 16X3 Mtr. electronic weigh bridge system, for weighment and dispatch of Pond Ash from Ash bund, CSTPS, Chandrapur</v>
      </c>
      <c r="C2633" s="29">
        <f t="shared" si="990"/>
        <v>0</v>
      </c>
      <c r="D2633" s="69" t="str">
        <f t="shared" si="990"/>
        <v>-</v>
      </c>
      <c r="E2633" s="28">
        <f t="shared" si="990"/>
        <v>0.5</v>
      </c>
      <c r="F2633" s="95">
        <f t="shared" si="949"/>
        <v>0</v>
      </c>
      <c r="G2633" s="95">
        <f t="shared" si="950"/>
        <v>0</v>
      </c>
      <c r="H2633" s="95">
        <f t="shared" si="965"/>
        <v>0</v>
      </c>
      <c r="I2633" s="94">
        <f>'F4.2'!X620</f>
        <v>0.5</v>
      </c>
      <c r="J2633" s="94">
        <f>'F4.2'!AR620</f>
        <v>0.5</v>
      </c>
      <c r="K2633" s="95"/>
      <c r="L2633" s="95"/>
      <c r="M2633" s="128">
        <f t="shared" si="966"/>
        <v>0.5</v>
      </c>
      <c r="N2633" s="95">
        <f t="shared" si="967"/>
        <v>0</v>
      </c>
    </row>
    <row r="2634" spans="1:14" ht="31.5" hidden="1" outlineLevel="1" x14ac:dyDescent="0.25">
      <c r="A2634" s="25">
        <f t="shared" ref="A2634:E2634" si="991">A1964</f>
        <v>16</v>
      </c>
      <c r="B2634" s="26" t="str">
        <f t="shared" si="991"/>
        <v>Up-gradation Schemes for CAAQM Stations &amp; NABL Laboratory</v>
      </c>
      <c r="C2634" s="29">
        <f t="shared" si="991"/>
        <v>0</v>
      </c>
      <c r="D2634" s="69" t="str">
        <f t="shared" si="991"/>
        <v>-</v>
      </c>
      <c r="E2634" s="28">
        <f t="shared" si="991"/>
        <v>25</v>
      </c>
      <c r="F2634" s="95">
        <f t="shared" si="949"/>
        <v>0</v>
      </c>
      <c r="G2634" s="95">
        <f t="shared" si="950"/>
        <v>0</v>
      </c>
      <c r="H2634" s="95">
        <f t="shared" si="965"/>
        <v>0</v>
      </c>
      <c r="I2634" s="94">
        <f>'F4.2'!X621</f>
        <v>0</v>
      </c>
      <c r="J2634" s="94">
        <f>'F4.2'!AR621</f>
        <v>0</v>
      </c>
      <c r="K2634" s="95"/>
      <c r="L2634" s="95"/>
      <c r="M2634" s="128">
        <f t="shared" si="966"/>
        <v>0</v>
      </c>
      <c r="N2634" s="95">
        <f t="shared" si="967"/>
        <v>0</v>
      </c>
    </row>
    <row r="2635" spans="1:14" ht="31.5" hidden="1" outlineLevel="1" x14ac:dyDescent="0.25">
      <c r="A2635" s="169">
        <f t="shared" ref="A2635:E2635" si="992">A1965</f>
        <v>0</v>
      </c>
      <c r="B2635" s="169" t="str">
        <f t="shared" si="992"/>
        <v>Up-gradation Schemes for CAAQM Stations &amp; NABL Laboratory</v>
      </c>
      <c r="C2635" s="29">
        <f t="shared" si="992"/>
        <v>0</v>
      </c>
      <c r="D2635" s="69" t="str">
        <f t="shared" si="992"/>
        <v>-</v>
      </c>
      <c r="E2635" s="28">
        <f t="shared" si="992"/>
        <v>25</v>
      </c>
      <c r="F2635" s="95">
        <f t="shared" si="949"/>
        <v>0</v>
      </c>
      <c r="G2635" s="95">
        <f t="shared" si="950"/>
        <v>0</v>
      </c>
      <c r="H2635" s="95">
        <f t="shared" si="965"/>
        <v>0</v>
      </c>
      <c r="I2635" s="94">
        <f>'F4.2'!X622</f>
        <v>0</v>
      </c>
      <c r="J2635" s="94">
        <f>'F4.2'!AR622</f>
        <v>0</v>
      </c>
      <c r="K2635" s="95"/>
      <c r="L2635" s="95"/>
      <c r="M2635" s="128">
        <f t="shared" si="966"/>
        <v>0</v>
      </c>
      <c r="N2635" s="95">
        <f t="shared" si="967"/>
        <v>0</v>
      </c>
    </row>
    <row r="2636" spans="1:14" ht="63" hidden="1" outlineLevel="1" x14ac:dyDescent="0.25">
      <c r="A2636" s="25">
        <f t="shared" ref="A2636:E2636" si="993">A1966</f>
        <v>17</v>
      </c>
      <c r="B2636" s="26" t="str">
        <f t="shared" si="993"/>
        <v>Comprehensive Strategies for Environmental Sustainability at CSTPS: Implementing Zero Discharge Policies and Pollution Control Measures for Effective Water Body Management and Hazard Prevention</v>
      </c>
      <c r="C2636" s="29">
        <f t="shared" si="993"/>
        <v>0</v>
      </c>
      <c r="D2636" s="69" t="str">
        <f t="shared" si="993"/>
        <v>-</v>
      </c>
      <c r="E2636" s="28">
        <f t="shared" si="993"/>
        <v>27.6</v>
      </c>
      <c r="F2636" s="95">
        <f t="shared" si="949"/>
        <v>0</v>
      </c>
      <c r="G2636" s="95">
        <f t="shared" si="950"/>
        <v>0</v>
      </c>
      <c r="H2636" s="95">
        <f t="shared" si="965"/>
        <v>0</v>
      </c>
      <c r="I2636" s="94">
        <f>'F4.2'!X623</f>
        <v>0</v>
      </c>
      <c r="J2636" s="94">
        <f>'F4.2'!AR623</f>
        <v>0</v>
      </c>
      <c r="K2636" s="95"/>
      <c r="L2636" s="95"/>
      <c r="M2636" s="128">
        <f t="shared" si="966"/>
        <v>0</v>
      </c>
      <c r="N2636" s="95">
        <f t="shared" si="967"/>
        <v>0</v>
      </c>
    </row>
    <row r="2637" spans="1:14" ht="63" hidden="1" outlineLevel="1" x14ac:dyDescent="0.25">
      <c r="A2637" s="169">
        <f t="shared" ref="A2637:E2637" si="994">A1967</f>
        <v>0</v>
      </c>
      <c r="B2637" s="169" t="str">
        <f t="shared" si="994"/>
        <v>Upgrading Settling tank near the Coal Reject Area: Installation of Settling Tank Liners and Enhanced Upgraded Pump House Systems to Prevent Acidic Water Seepage into the Ranvendli Nallah which connected to the ERAI River.</v>
      </c>
      <c r="C2637" s="29">
        <f t="shared" si="994"/>
        <v>0</v>
      </c>
      <c r="D2637" s="69" t="str">
        <f t="shared" si="994"/>
        <v>-</v>
      </c>
      <c r="E2637" s="28">
        <f t="shared" si="994"/>
        <v>8.9</v>
      </c>
      <c r="F2637" s="95">
        <f t="shared" si="949"/>
        <v>0</v>
      </c>
      <c r="G2637" s="95">
        <f t="shared" si="950"/>
        <v>0</v>
      </c>
      <c r="H2637" s="95">
        <f t="shared" si="965"/>
        <v>0</v>
      </c>
      <c r="I2637" s="94">
        <f>'F4.2'!X624</f>
        <v>0</v>
      </c>
      <c r="J2637" s="94">
        <f>'F4.2'!AR624</f>
        <v>0</v>
      </c>
      <c r="K2637" s="95"/>
      <c r="L2637" s="95"/>
      <c r="M2637" s="128">
        <f t="shared" si="966"/>
        <v>0</v>
      </c>
      <c r="N2637" s="95">
        <f t="shared" si="967"/>
        <v>0</v>
      </c>
    </row>
    <row r="2638" spans="1:14" ht="63" hidden="1" outlineLevel="1" x14ac:dyDescent="0.25">
      <c r="A2638" s="169">
        <f t="shared" ref="A2638:E2638" si="995">A1968</f>
        <v>0</v>
      </c>
      <c r="B2638" s="169" t="str">
        <f t="shared" si="995"/>
        <v>Implementation of Zero Water Discharge Solutions: Design, Construction, and Commissioning of New Pump Houses for ETP 1 and ETP 2 to Enhance Capacity for Effective Water Recovery</v>
      </c>
      <c r="C2638" s="29">
        <f t="shared" si="995"/>
        <v>0</v>
      </c>
      <c r="D2638" s="69" t="str">
        <f t="shared" si="995"/>
        <v>-</v>
      </c>
      <c r="E2638" s="28">
        <f t="shared" si="995"/>
        <v>10.82</v>
      </c>
      <c r="F2638" s="95">
        <f t="shared" si="949"/>
        <v>0</v>
      </c>
      <c r="G2638" s="95">
        <f t="shared" si="950"/>
        <v>0</v>
      </c>
      <c r="H2638" s="95">
        <f t="shared" si="965"/>
        <v>0</v>
      </c>
      <c r="I2638" s="94">
        <f>'F4.2'!X625</f>
        <v>0</v>
      </c>
      <c r="J2638" s="94">
        <f>'F4.2'!AR625</f>
        <v>0</v>
      </c>
      <c r="K2638" s="95"/>
      <c r="L2638" s="95"/>
      <c r="M2638" s="128">
        <f t="shared" si="966"/>
        <v>0</v>
      </c>
      <c r="N2638" s="95">
        <f t="shared" si="967"/>
        <v>0</v>
      </c>
    </row>
    <row r="2639" spans="1:14" ht="63" hidden="1" outlineLevel="1" x14ac:dyDescent="0.25">
      <c r="A2639" s="169">
        <f t="shared" ref="A2639:E2639" si="996">A1969</f>
        <v>0</v>
      </c>
      <c r="B2639" s="169" t="str">
        <f t="shared" si="996"/>
        <v>Underground Ash Disposal Pipeline Management: Design, Construction, and Installation of Filter Beds Along Ash Disposal Pipelines for Improved Environmental Protection of Water Bodies from Ingress into the Erai River</v>
      </c>
      <c r="C2639" s="29">
        <f t="shared" si="996"/>
        <v>0</v>
      </c>
      <c r="D2639" s="69" t="str">
        <f t="shared" si="996"/>
        <v>-</v>
      </c>
      <c r="E2639" s="28">
        <f t="shared" si="996"/>
        <v>7.88</v>
      </c>
      <c r="F2639" s="95">
        <f t="shared" si="949"/>
        <v>0</v>
      </c>
      <c r="G2639" s="95">
        <f t="shared" si="950"/>
        <v>0</v>
      </c>
      <c r="H2639" s="95">
        <f t="shared" si="965"/>
        <v>0</v>
      </c>
      <c r="I2639" s="94">
        <f>'F4.2'!X626</f>
        <v>0</v>
      </c>
      <c r="J2639" s="94">
        <f>'F4.2'!AR626</f>
        <v>0</v>
      </c>
      <c r="K2639" s="95"/>
      <c r="L2639" s="95"/>
      <c r="M2639" s="128">
        <f t="shared" si="966"/>
        <v>0</v>
      </c>
      <c r="N2639" s="95">
        <f t="shared" si="967"/>
        <v>0</v>
      </c>
    </row>
    <row r="2640" spans="1:14" ht="15.75" hidden="1" outlineLevel="1" x14ac:dyDescent="0.25">
      <c r="A2640" s="25">
        <f t="shared" ref="A2640:E2640" si="997">A1970</f>
        <v>18</v>
      </c>
      <c r="B2640" s="26" t="str">
        <f t="shared" si="997"/>
        <v>Ash bund peripheral road</v>
      </c>
      <c r="C2640" s="29">
        <f t="shared" si="997"/>
        <v>0</v>
      </c>
      <c r="D2640" s="69" t="str">
        <f t="shared" si="997"/>
        <v>-</v>
      </c>
      <c r="E2640" s="28">
        <f t="shared" si="997"/>
        <v>120</v>
      </c>
      <c r="F2640" s="95">
        <f t="shared" si="949"/>
        <v>0</v>
      </c>
      <c r="G2640" s="95">
        <f t="shared" si="950"/>
        <v>0</v>
      </c>
      <c r="H2640" s="95">
        <f t="shared" si="965"/>
        <v>0</v>
      </c>
      <c r="I2640" s="94">
        <f>'F4.2'!X627</f>
        <v>0</v>
      </c>
      <c r="J2640" s="94">
        <f>'F4.2'!AR627</f>
        <v>0</v>
      </c>
      <c r="K2640" s="95"/>
      <c r="L2640" s="95"/>
      <c r="M2640" s="128">
        <f t="shared" si="966"/>
        <v>0</v>
      </c>
      <c r="N2640" s="95">
        <f t="shared" si="967"/>
        <v>0</v>
      </c>
    </row>
    <row r="2641" spans="1:14" ht="15.75" hidden="1" outlineLevel="1" x14ac:dyDescent="0.25">
      <c r="A2641" s="169">
        <f t="shared" ref="A2641:E2641" si="998">A1971</f>
        <v>0</v>
      </c>
      <c r="B2641" s="169" t="str">
        <f t="shared" si="998"/>
        <v>Ash bund peripheral road</v>
      </c>
      <c r="C2641" s="29">
        <f t="shared" si="998"/>
        <v>0</v>
      </c>
      <c r="D2641" s="69" t="str">
        <f t="shared" si="998"/>
        <v>-</v>
      </c>
      <c r="E2641" s="28">
        <f t="shared" si="998"/>
        <v>120</v>
      </c>
      <c r="F2641" s="95">
        <f t="shared" si="949"/>
        <v>0</v>
      </c>
      <c r="G2641" s="95">
        <f t="shared" si="950"/>
        <v>0</v>
      </c>
      <c r="H2641" s="95">
        <f t="shared" si="965"/>
        <v>0</v>
      </c>
      <c r="I2641" s="94">
        <f>'F4.2'!X628</f>
        <v>0</v>
      </c>
      <c r="J2641" s="94">
        <f>'F4.2'!AR628</f>
        <v>0</v>
      </c>
      <c r="K2641" s="95"/>
      <c r="L2641" s="95"/>
      <c r="M2641" s="128">
        <f t="shared" si="966"/>
        <v>0</v>
      </c>
      <c r="N2641" s="95">
        <f t="shared" si="967"/>
        <v>0</v>
      </c>
    </row>
    <row r="2642" spans="1:14" ht="15.75" hidden="1" outlineLevel="1" x14ac:dyDescent="0.25">
      <c r="A2642" s="25">
        <f t="shared" ref="A2642:E2642" si="999">A1972</f>
        <v>19</v>
      </c>
      <c r="B2642" s="26" t="str">
        <f t="shared" si="999"/>
        <v>Construction of peripheral nallah</v>
      </c>
      <c r="C2642" s="29">
        <f t="shared" si="999"/>
        <v>0</v>
      </c>
      <c r="D2642" s="69" t="str">
        <f t="shared" si="999"/>
        <v>-</v>
      </c>
      <c r="E2642" s="28">
        <f t="shared" si="999"/>
        <v>100</v>
      </c>
      <c r="F2642" s="95">
        <f t="shared" si="949"/>
        <v>0</v>
      </c>
      <c r="G2642" s="95">
        <f t="shared" si="950"/>
        <v>0</v>
      </c>
      <c r="H2642" s="95">
        <f t="shared" si="965"/>
        <v>0</v>
      </c>
      <c r="I2642" s="94">
        <f>'F4.2'!X629</f>
        <v>0</v>
      </c>
      <c r="J2642" s="94">
        <f>'F4.2'!AR629</f>
        <v>0</v>
      </c>
      <c r="K2642" s="95"/>
      <c r="L2642" s="95"/>
      <c r="M2642" s="128">
        <f t="shared" si="966"/>
        <v>0</v>
      </c>
      <c r="N2642" s="95">
        <f t="shared" si="967"/>
        <v>0</v>
      </c>
    </row>
    <row r="2643" spans="1:14" ht="15.75" hidden="1" outlineLevel="1" x14ac:dyDescent="0.25">
      <c r="A2643" s="169">
        <f t="shared" ref="A2643:E2643" si="1000">A1973</f>
        <v>0</v>
      </c>
      <c r="B2643" s="169" t="str">
        <f t="shared" si="1000"/>
        <v>Construction of peripheral nallah</v>
      </c>
      <c r="C2643" s="29">
        <f t="shared" si="1000"/>
        <v>0</v>
      </c>
      <c r="D2643" s="69" t="str">
        <f t="shared" si="1000"/>
        <v>-</v>
      </c>
      <c r="E2643" s="28">
        <f t="shared" si="1000"/>
        <v>100</v>
      </c>
      <c r="F2643" s="95">
        <f t="shared" si="949"/>
        <v>0</v>
      </c>
      <c r="G2643" s="95">
        <f t="shared" si="950"/>
        <v>0</v>
      </c>
      <c r="H2643" s="95">
        <f t="shared" si="965"/>
        <v>0</v>
      </c>
      <c r="I2643" s="94">
        <f>'F4.2'!X630</f>
        <v>0</v>
      </c>
      <c r="J2643" s="94">
        <f>'F4.2'!AR630</f>
        <v>0</v>
      </c>
      <c r="K2643" s="95"/>
      <c r="L2643" s="95"/>
      <c r="M2643" s="128">
        <f t="shared" si="966"/>
        <v>0</v>
      </c>
      <c r="N2643" s="95">
        <f t="shared" si="967"/>
        <v>0</v>
      </c>
    </row>
    <row r="2644" spans="1:14" ht="15.75" hidden="1" outlineLevel="1" x14ac:dyDescent="0.25">
      <c r="A2644" s="25">
        <f t="shared" ref="A2644:E2644" si="1001">A1974</f>
        <v>20</v>
      </c>
      <c r="B2644" s="26" t="str">
        <f t="shared" si="1001"/>
        <v>Construction of concrete Roads with drains at colony</v>
      </c>
      <c r="C2644" s="29">
        <f t="shared" si="1001"/>
        <v>0</v>
      </c>
      <c r="D2644" s="69" t="str">
        <f t="shared" si="1001"/>
        <v>-</v>
      </c>
      <c r="E2644" s="28">
        <f t="shared" si="1001"/>
        <v>110</v>
      </c>
      <c r="F2644" s="95">
        <f t="shared" si="949"/>
        <v>0</v>
      </c>
      <c r="G2644" s="95">
        <f t="shared" si="950"/>
        <v>0</v>
      </c>
      <c r="H2644" s="95">
        <f t="shared" si="965"/>
        <v>0</v>
      </c>
      <c r="I2644" s="94">
        <f>'F4.2'!X631</f>
        <v>0</v>
      </c>
      <c r="J2644" s="94">
        <f>'F4.2'!AR631</f>
        <v>0</v>
      </c>
      <c r="K2644" s="95"/>
      <c r="L2644" s="95"/>
      <c r="M2644" s="128">
        <f t="shared" si="966"/>
        <v>0</v>
      </c>
      <c r="N2644" s="95">
        <f t="shared" si="967"/>
        <v>0</v>
      </c>
    </row>
    <row r="2645" spans="1:14" ht="15.75" hidden="1" outlineLevel="1" x14ac:dyDescent="0.25">
      <c r="A2645" s="169">
        <f t="shared" ref="A2645:E2645" si="1002">A1975</f>
        <v>0</v>
      </c>
      <c r="B2645" s="169" t="str">
        <f t="shared" si="1002"/>
        <v>Construction of concrete Roads with drains at colony</v>
      </c>
      <c r="C2645" s="29">
        <f t="shared" si="1002"/>
        <v>0</v>
      </c>
      <c r="D2645" s="69" t="str">
        <f t="shared" si="1002"/>
        <v>-</v>
      </c>
      <c r="E2645" s="28">
        <f t="shared" si="1002"/>
        <v>110</v>
      </c>
      <c r="F2645" s="95">
        <f t="shared" si="949"/>
        <v>0</v>
      </c>
      <c r="G2645" s="95">
        <f t="shared" si="950"/>
        <v>0</v>
      </c>
      <c r="H2645" s="95">
        <f t="shared" si="965"/>
        <v>0</v>
      </c>
      <c r="I2645" s="94">
        <f>'F4.2'!X632</f>
        <v>0</v>
      </c>
      <c r="J2645" s="94">
        <f>'F4.2'!AR632</f>
        <v>0</v>
      </c>
      <c r="K2645" s="95"/>
      <c r="L2645" s="95"/>
      <c r="M2645" s="128">
        <f t="shared" si="966"/>
        <v>0</v>
      </c>
      <c r="N2645" s="95">
        <f t="shared" si="967"/>
        <v>0</v>
      </c>
    </row>
    <row r="2646" spans="1:14" ht="15.75" hidden="1" outlineLevel="1" x14ac:dyDescent="0.25">
      <c r="A2646" s="25">
        <f t="shared" ref="A2646:E2646" si="1003">A1976</f>
        <v>21</v>
      </c>
      <c r="B2646" s="26" t="str">
        <f t="shared" si="1003"/>
        <v>Fugitive emisson reduction techniques</v>
      </c>
      <c r="C2646" s="29">
        <f t="shared" si="1003"/>
        <v>0</v>
      </c>
      <c r="D2646" s="69" t="str">
        <f t="shared" si="1003"/>
        <v>-</v>
      </c>
      <c r="E2646" s="28">
        <f t="shared" si="1003"/>
        <v>50</v>
      </c>
      <c r="F2646" s="95">
        <f t="shared" si="949"/>
        <v>0</v>
      </c>
      <c r="G2646" s="95">
        <f t="shared" si="950"/>
        <v>0</v>
      </c>
      <c r="H2646" s="95">
        <f t="shared" si="965"/>
        <v>0</v>
      </c>
      <c r="I2646" s="94">
        <f>'F4.2'!X633</f>
        <v>0</v>
      </c>
      <c r="J2646" s="94">
        <f>'F4.2'!AR633</f>
        <v>0</v>
      </c>
      <c r="K2646" s="95"/>
      <c r="L2646" s="95"/>
      <c r="M2646" s="128">
        <f t="shared" si="966"/>
        <v>0</v>
      </c>
      <c r="N2646" s="95">
        <f t="shared" si="967"/>
        <v>0</v>
      </c>
    </row>
    <row r="2647" spans="1:14" ht="15.75" hidden="1" outlineLevel="1" x14ac:dyDescent="0.25">
      <c r="A2647" s="169">
        <f t="shared" ref="A2647:E2647" si="1004">A1977</f>
        <v>0</v>
      </c>
      <c r="B2647" s="169" t="str">
        <f t="shared" si="1004"/>
        <v>Fugitive emisson reduction schemes</v>
      </c>
      <c r="C2647" s="29">
        <f t="shared" si="1004"/>
        <v>0</v>
      </c>
      <c r="D2647" s="69" t="str">
        <f t="shared" si="1004"/>
        <v>-</v>
      </c>
      <c r="E2647" s="28">
        <f t="shared" si="1004"/>
        <v>50</v>
      </c>
      <c r="F2647" s="95">
        <f t="shared" si="949"/>
        <v>0</v>
      </c>
      <c r="G2647" s="95">
        <f t="shared" si="950"/>
        <v>0</v>
      </c>
      <c r="H2647" s="95">
        <f t="shared" si="965"/>
        <v>0</v>
      </c>
      <c r="I2647" s="94">
        <f>'F4.2'!X634</f>
        <v>0</v>
      </c>
      <c r="J2647" s="94">
        <f>'F4.2'!AR634</f>
        <v>0</v>
      </c>
      <c r="K2647" s="95"/>
      <c r="L2647" s="95"/>
      <c r="M2647" s="128">
        <f t="shared" si="966"/>
        <v>0</v>
      </c>
      <c r="N2647" s="95">
        <f t="shared" si="967"/>
        <v>0</v>
      </c>
    </row>
    <row r="2648" spans="1:14" ht="15.75" hidden="1" outlineLevel="1" x14ac:dyDescent="0.25">
      <c r="A2648" s="22">
        <f t="shared" ref="A2648:E2648" si="1005">A1978</f>
        <v>0</v>
      </c>
      <c r="B2648" s="8">
        <f t="shared" si="1005"/>
        <v>0</v>
      </c>
      <c r="C2648" s="22">
        <f t="shared" si="1005"/>
        <v>0</v>
      </c>
      <c r="D2648" s="70" t="str">
        <f t="shared" si="1005"/>
        <v>-</v>
      </c>
      <c r="E2648" s="28">
        <f t="shared" si="1005"/>
        <v>0</v>
      </c>
      <c r="F2648" s="95">
        <f t="shared" si="949"/>
        <v>0</v>
      </c>
      <c r="G2648" s="95">
        <f t="shared" si="950"/>
        <v>0</v>
      </c>
      <c r="H2648" s="95">
        <f t="shared" si="965"/>
        <v>0</v>
      </c>
      <c r="I2648" s="94">
        <f>'F4.2'!X635</f>
        <v>0</v>
      </c>
      <c r="J2648" s="94">
        <f>'F4.2'!AR635</f>
        <v>0</v>
      </c>
      <c r="K2648" s="95"/>
      <c r="L2648" s="95"/>
      <c r="M2648" s="128">
        <f t="shared" si="966"/>
        <v>0</v>
      </c>
      <c r="N2648" s="95">
        <f t="shared" si="967"/>
        <v>0</v>
      </c>
    </row>
    <row r="2649" spans="1:14" ht="15.75" hidden="1" outlineLevel="1" x14ac:dyDescent="0.25">
      <c r="A2649" s="29">
        <f t="shared" ref="A2649:E2649" si="1006">A1979</f>
        <v>0</v>
      </c>
      <c r="B2649" s="65">
        <f t="shared" si="1006"/>
        <v>0</v>
      </c>
      <c r="C2649" s="29">
        <f t="shared" si="1006"/>
        <v>0</v>
      </c>
      <c r="D2649" s="68" t="str">
        <f t="shared" si="1006"/>
        <v>-</v>
      </c>
      <c r="E2649" s="28">
        <f t="shared" si="1006"/>
        <v>0</v>
      </c>
      <c r="F2649" s="95">
        <f t="shared" si="949"/>
        <v>0</v>
      </c>
      <c r="G2649" s="95">
        <f t="shared" si="950"/>
        <v>0</v>
      </c>
      <c r="H2649" s="95">
        <f t="shared" si="965"/>
        <v>0</v>
      </c>
      <c r="I2649" s="94">
        <f>'F4.2'!X636</f>
        <v>0</v>
      </c>
      <c r="J2649" s="94">
        <f>'F4.2'!AR636</f>
        <v>0</v>
      </c>
      <c r="K2649" s="95"/>
      <c r="L2649" s="95"/>
      <c r="M2649" s="128">
        <f t="shared" si="966"/>
        <v>0</v>
      </c>
      <c r="N2649" s="95">
        <f t="shared" si="967"/>
        <v>0</v>
      </c>
    </row>
    <row r="2650" spans="1:14" ht="15.75" hidden="1" outlineLevel="1" x14ac:dyDescent="0.25">
      <c r="A2650" s="219">
        <f t="shared" ref="A2650:E2650" si="1007">A1980</f>
        <v>0</v>
      </c>
      <c r="B2650" s="65">
        <f t="shared" si="1007"/>
        <v>0</v>
      </c>
      <c r="C2650" s="219">
        <f t="shared" si="1007"/>
        <v>0</v>
      </c>
      <c r="D2650" s="117" t="str">
        <f t="shared" si="1007"/>
        <v>-</v>
      </c>
      <c r="E2650" s="28">
        <f t="shared" si="1007"/>
        <v>0</v>
      </c>
      <c r="F2650" s="95">
        <f t="shared" si="949"/>
        <v>0</v>
      </c>
      <c r="G2650" s="95">
        <f t="shared" si="950"/>
        <v>0</v>
      </c>
      <c r="H2650" s="95">
        <f t="shared" si="965"/>
        <v>0</v>
      </c>
      <c r="I2650" s="94">
        <f>'F4.2'!X637</f>
        <v>0</v>
      </c>
      <c r="J2650" s="94">
        <f>'F4.2'!AR637</f>
        <v>0</v>
      </c>
      <c r="K2650" s="95"/>
      <c r="L2650" s="95"/>
      <c r="M2650" s="128">
        <f t="shared" si="966"/>
        <v>0</v>
      </c>
      <c r="N2650" s="95">
        <f t="shared" si="967"/>
        <v>0</v>
      </c>
    </row>
    <row r="2651" spans="1:14" ht="15.75" hidden="1" outlineLevel="1" x14ac:dyDescent="0.25">
      <c r="A2651" s="109">
        <f t="shared" ref="A2651:E2651" si="1008">A1981</f>
        <v>0</v>
      </c>
      <c r="B2651" s="84" t="str">
        <f t="shared" si="1008"/>
        <v>B) Non-DPR Schemes</v>
      </c>
      <c r="C2651" s="109">
        <f t="shared" si="1008"/>
        <v>0</v>
      </c>
      <c r="D2651" s="117" t="str">
        <f t="shared" si="1008"/>
        <v>-</v>
      </c>
      <c r="E2651" s="28">
        <f t="shared" si="1008"/>
        <v>0</v>
      </c>
      <c r="F2651" s="95">
        <f t="shared" si="949"/>
        <v>0</v>
      </c>
      <c r="G2651" s="95">
        <f t="shared" si="950"/>
        <v>0</v>
      </c>
      <c r="H2651" s="95">
        <f t="shared" si="965"/>
        <v>0</v>
      </c>
      <c r="I2651" s="94">
        <f>'F4.2'!X638</f>
        <v>0</v>
      </c>
      <c r="J2651" s="94">
        <f>'F4.2'!AR638</f>
        <v>0</v>
      </c>
      <c r="K2651" s="95"/>
      <c r="L2651" s="95"/>
      <c r="M2651" s="128">
        <f t="shared" si="966"/>
        <v>0</v>
      </c>
      <c r="N2651" s="95">
        <f t="shared" si="967"/>
        <v>0</v>
      </c>
    </row>
    <row r="2652" spans="1:14" ht="15.75" hidden="1" outlineLevel="1" x14ac:dyDescent="0.25">
      <c r="A2652" s="29">
        <f t="shared" ref="A2652:E2652" si="1009">A1982</f>
        <v>1</v>
      </c>
      <c r="B2652" s="169" t="str">
        <f t="shared" si="1009"/>
        <v>GENERAL ASSET</v>
      </c>
      <c r="C2652" s="29">
        <f t="shared" si="1009"/>
        <v>0</v>
      </c>
      <c r="D2652" s="69" t="str">
        <f t="shared" si="1009"/>
        <v>-</v>
      </c>
      <c r="E2652" s="28">
        <f t="shared" si="1009"/>
        <v>20</v>
      </c>
      <c r="F2652" s="95">
        <f t="shared" si="949"/>
        <v>6.8761807089999998</v>
      </c>
      <c r="G2652" s="95">
        <f t="shared" si="950"/>
        <v>6.8761807089999998</v>
      </c>
      <c r="H2652" s="95">
        <f t="shared" si="965"/>
        <v>0</v>
      </c>
      <c r="I2652" s="94">
        <f>'F4.2'!X639</f>
        <v>1.5</v>
      </c>
      <c r="J2652" s="94">
        <f>'F4.2'!AR639</f>
        <v>1.5</v>
      </c>
      <c r="K2652" s="95"/>
      <c r="L2652" s="95"/>
      <c r="M2652" s="128">
        <f t="shared" si="966"/>
        <v>1.5</v>
      </c>
      <c r="N2652" s="95">
        <f t="shared" si="967"/>
        <v>0</v>
      </c>
    </row>
    <row r="2653" spans="1:14" ht="15.75" hidden="1" outlineLevel="1" x14ac:dyDescent="0.25">
      <c r="A2653" s="29">
        <f t="shared" ref="A2653:E2653" si="1010">A1983</f>
        <v>2</v>
      </c>
      <c r="B2653" s="169" t="str">
        <f t="shared" si="1010"/>
        <v>M/S GEO-MILLER arbitration amount</v>
      </c>
      <c r="C2653" s="29">
        <f t="shared" si="1010"/>
        <v>0</v>
      </c>
      <c r="D2653" s="69" t="str">
        <f t="shared" si="1010"/>
        <v>-</v>
      </c>
      <c r="E2653" s="28">
        <f t="shared" si="1010"/>
        <v>1.3764700000000001</v>
      </c>
      <c r="F2653" s="95">
        <f t="shared" si="949"/>
        <v>0.68823500000000004</v>
      </c>
      <c r="G2653" s="95">
        <f t="shared" si="950"/>
        <v>0.68823500000000004</v>
      </c>
      <c r="H2653" s="95">
        <f t="shared" si="965"/>
        <v>0</v>
      </c>
      <c r="I2653" s="94">
        <f>'F4.2'!X640</f>
        <v>0</v>
      </c>
      <c r="J2653" s="94">
        <f>'F4.2'!AR640</f>
        <v>0</v>
      </c>
      <c r="K2653" s="95"/>
      <c r="L2653" s="95"/>
      <c r="M2653" s="128">
        <f t="shared" si="966"/>
        <v>0</v>
      </c>
      <c r="N2653" s="95">
        <f t="shared" si="967"/>
        <v>0</v>
      </c>
    </row>
    <row r="2654" spans="1:14" ht="15.75" hidden="1" outlineLevel="1" x14ac:dyDescent="0.25">
      <c r="A2654" s="29">
        <f t="shared" ref="A2654:E2654" si="1011">A1984</f>
        <v>3</v>
      </c>
      <c r="B2654" s="169" t="str">
        <f t="shared" si="1011"/>
        <v xml:space="preserve"> CM Reject Handling Sys Macawber Breakey</v>
      </c>
      <c r="C2654" s="29">
        <f t="shared" si="1011"/>
        <v>0</v>
      </c>
      <c r="D2654" s="69" t="str">
        <f t="shared" si="1011"/>
        <v>-</v>
      </c>
      <c r="E2654" s="28">
        <f t="shared" si="1011"/>
        <v>3.1821571</v>
      </c>
      <c r="F2654" s="95">
        <f t="shared" si="949"/>
        <v>0</v>
      </c>
      <c r="G2654" s="95">
        <f t="shared" si="950"/>
        <v>0</v>
      </c>
      <c r="H2654" s="95">
        <f t="shared" si="965"/>
        <v>0</v>
      </c>
      <c r="I2654" s="94">
        <f>'F4.2'!X641</f>
        <v>0</v>
      </c>
      <c r="J2654" s="94">
        <f>'F4.2'!AR641</f>
        <v>0</v>
      </c>
      <c r="K2654" s="95"/>
      <c r="L2654" s="95"/>
      <c r="M2654" s="128">
        <f t="shared" si="966"/>
        <v>0</v>
      </c>
      <c r="N2654" s="95">
        <f t="shared" si="967"/>
        <v>0</v>
      </c>
    </row>
    <row r="2655" spans="1:14" ht="63" hidden="1" outlineLevel="1" x14ac:dyDescent="0.25">
      <c r="A2655" s="29">
        <f t="shared" ref="A2655:E2655" si="1012">A1985</f>
        <v>4</v>
      </c>
      <c r="B2655" s="169" t="str">
        <f t="shared" si="1012"/>
        <v xml:space="preserve">Work of Design, Engineering, manufacturing, supply, erection &amp;  commissioning of interconnection conveyor belt Elecon stack yard of CHPA of U-3 &amp; U-4 to Belt Conveyor 105-A/B at CHP-B of Unit 5, 6 &amp; 7 at CSTPS Chandrapur ((Non-DPR) </v>
      </c>
      <c r="C2655" s="29">
        <f t="shared" si="1012"/>
        <v>0</v>
      </c>
      <c r="D2655" s="69" t="str">
        <f t="shared" si="1012"/>
        <v>-</v>
      </c>
      <c r="E2655" s="28">
        <f t="shared" si="1012"/>
        <v>4.8622366000000001</v>
      </c>
      <c r="F2655" s="95">
        <f t="shared" si="949"/>
        <v>4.8622366000000001</v>
      </c>
      <c r="G2655" s="95">
        <f t="shared" si="950"/>
        <v>4.8622366000000001</v>
      </c>
      <c r="H2655" s="95">
        <f t="shared" si="965"/>
        <v>0</v>
      </c>
      <c r="I2655" s="94">
        <f>'F4.2'!X642</f>
        <v>0</v>
      </c>
      <c r="J2655" s="94">
        <f>'F4.2'!AR642</f>
        <v>0</v>
      </c>
      <c r="K2655" s="95"/>
      <c r="L2655" s="95"/>
      <c r="M2655" s="128">
        <f t="shared" si="966"/>
        <v>0</v>
      </c>
      <c r="N2655" s="95">
        <f t="shared" si="967"/>
        <v>0</v>
      </c>
    </row>
    <row r="2656" spans="1:14" ht="47.25" hidden="1" outlineLevel="1" x14ac:dyDescent="0.25">
      <c r="A2656" s="29">
        <f t="shared" ref="A2656:E2656" si="1013">A1986</f>
        <v>5</v>
      </c>
      <c r="B2656" s="169" t="str">
        <f t="shared" si="1013"/>
        <v>Non Dpr The Work of Upgradation/Renovation of Track Hopper Unloading Conveyor system with allied works in CHPB of Unit-5, 6&amp;7 at CSTPS Chandrapur</v>
      </c>
      <c r="C2656" s="29">
        <f t="shared" si="1013"/>
        <v>0</v>
      </c>
      <c r="D2656" s="69" t="str">
        <f t="shared" si="1013"/>
        <v>-</v>
      </c>
      <c r="E2656" s="28">
        <f t="shared" si="1013"/>
        <v>4.7420485000000001</v>
      </c>
      <c r="F2656" s="95">
        <f t="shared" si="949"/>
        <v>4.7420485000000001</v>
      </c>
      <c r="G2656" s="95">
        <f t="shared" si="950"/>
        <v>4.7420485000000001</v>
      </c>
      <c r="H2656" s="95">
        <f t="shared" si="965"/>
        <v>0</v>
      </c>
      <c r="I2656" s="94">
        <f>'F4.2'!X643</f>
        <v>0</v>
      </c>
      <c r="J2656" s="94">
        <f>'F4.2'!AR643</f>
        <v>0</v>
      </c>
      <c r="K2656" s="95"/>
      <c r="L2656" s="95"/>
      <c r="M2656" s="128">
        <f t="shared" si="966"/>
        <v>0</v>
      </c>
      <c r="N2656" s="95">
        <f t="shared" si="967"/>
        <v>0</v>
      </c>
    </row>
    <row r="2657" spans="1:14" ht="47.25" hidden="1" outlineLevel="1" x14ac:dyDescent="0.25">
      <c r="A2657" s="29">
        <f t="shared" ref="A2657:E2657" si="1014">A1987</f>
        <v>6</v>
      </c>
      <c r="B2657" s="169" t="str">
        <f t="shared" si="1014"/>
        <v>Non DPR scheme for “The Work of Upgradation of Belt Conveyor 107A/B by replacement of conveyor deck structure with allied works in CHPB of Unit-5, 6&amp;7 at CSTPS Chandrapur</v>
      </c>
      <c r="C2657" s="29">
        <f t="shared" si="1014"/>
        <v>0</v>
      </c>
      <c r="D2657" s="69" t="str">
        <f t="shared" si="1014"/>
        <v>-</v>
      </c>
      <c r="E2657" s="28">
        <f t="shared" si="1014"/>
        <v>4.51</v>
      </c>
      <c r="F2657" s="95">
        <f t="shared" si="949"/>
        <v>4.5085439999999997</v>
      </c>
      <c r="G2657" s="95">
        <f t="shared" si="950"/>
        <v>4.5085439999999997</v>
      </c>
      <c r="H2657" s="95">
        <f t="shared" si="965"/>
        <v>0</v>
      </c>
      <c r="I2657" s="94">
        <f>'F4.2'!X644</f>
        <v>0</v>
      </c>
      <c r="J2657" s="94">
        <f>'F4.2'!AR644</f>
        <v>0</v>
      </c>
      <c r="K2657" s="95"/>
      <c r="L2657" s="95"/>
      <c r="M2657" s="128">
        <f t="shared" si="966"/>
        <v>0</v>
      </c>
      <c r="N2657" s="95">
        <f t="shared" si="967"/>
        <v>0</v>
      </c>
    </row>
    <row r="2658" spans="1:14" ht="47.25" hidden="1" outlineLevel="1" x14ac:dyDescent="0.25">
      <c r="A2658" s="29">
        <f t="shared" ref="A2658:E2658" si="1015">A1988</f>
        <v>7</v>
      </c>
      <c r="B2658" s="169" t="str">
        <f t="shared" si="1015"/>
        <v>Non-DPR: Supply, installation &amp; commissioning of oil cooled over band magnetic separators for various conveyor belts of CHP-B &amp; CHP-C, CSTPS, Chandrapur</v>
      </c>
      <c r="C2658" s="29">
        <f t="shared" si="1015"/>
        <v>0</v>
      </c>
      <c r="D2658" s="69" t="str">
        <f t="shared" si="1015"/>
        <v>-</v>
      </c>
      <c r="E2658" s="28">
        <f t="shared" si="1015"/>
        <v>3.45</v>
      </c>
      <c r="F2658" s="95">
        <f t="shared" si="949"/>
        <v>3.4450571999999999</v>
      </c>
      <c r="G2658" s="95">
        <f t="shared" si="950"/>
        <v>3.4450571999999999</v>
      </c>
      <c r="H2658" s="95">
        <f t="shared" si="965"/>
        <v>0</v>
      </c>
      <c r="I2658" s="94">
        <f>'F4.2'!X645</f>
        <v>0</v>
      </c>
      <c r="J2658" s="94">
        <f>'F4.2'!AR645</f>
        <v>0</v>
      </c>
      <c r="K2658" s="95"/>
      <c r="L2658" s="95"/>
      <c r="M2658" s="128">
        <f t="shared" si="966"/>
        <v>0</v>
      </c>
      <c r="N2658" s="95">
        <f t="shared" si="967"/>
        <v>0</v>
      </c>
    </row>
    <row r="2659" spans="1:14" ht="78.75" hidden="1" outlineLevel="1" x14ac:dyDescent="0.25">
      <c r="A2659" s="29">
        <f t="shared" ref="A2659:E2659" si="1016">A1989</f>
        <v>8</v>
      </c>
      <c r="B2659" s="169" t="str">
        <f t="shared" si="1016"/>
        <v>Various preventive works to avoid Tiger movement and animals in CSTPS colony premises Up-gradation od existing periphery compound wall by avoiding barbed wire and concertina fencing and allied works in the colony at CSTPS, Chandrapur</v>
      </c>
      <c r="C2659" s="29">
        <f t="shared" si="1016"/>
        <v>0</v>
      </c>
      <c r="D2659" s="69" t="str">
        <f t="shared" si="1016"/>
        <v>-</v>
      </c>
      <c r="E2659" s="28">
        <f t="shared" si="1016"/>
        <v>6.41</v>
      </c>
      <c r="F2659" s="95">
        <f t="shared" si="949"/>
        <v>3.6119999999999997</v>
      </c>
      <c r="G2659" s="95">
        <f t="shared" si="950"/>
        <v>3.6119999999999997</v>
      </c>
      <c r="H2659" s="95">
        <f t="shared" si="965"/>
        <v>0</v>
      </c>
      <c r="I2659" s="94">
        <f>'F4.2'!X646</f>
        <v>0</v>
      </c>
      <c r="J2659" s="94">
        <f>'F4.2'!AR646</f>
        <v>0</v>
      </c>
      <c r="K2659" s="95"/>
      <c r="L2659" s="95"/>
      <c r="M2659" s="128">
        <f t="shared" si="966"/>
        <v>0</v>
      </c>
      <c r="N2659" s="95">
        <f t="shared" si="967"/>
        <v>0</v>
      </c>
    </row>
    <row r="2660" spans="1:14" ht="47.25" hidden="1" outlineLevel="1" x14ac:dyDescent="0.25">
      <c r="A2660" s="29">
        <f t="shared" ref="A2660:E2660" si="1017">A1990</f>
        <v>9</v>
      </c>
      <c r="B2660" s="169" t="str">
        <f t="shared" si="1017"/>
        <v>Repairing, revamping and modification of existing alarm and protection system from fire and providing rapid extinguishing CA system at 500 MW Unit # 5 &amp; 6 CSTPS</v>
      </c>
      <c r="C2660" s="29">
        <f t="shared" si="1017"/>
        <v>0</v>
      </c>
      <c r="D2660" s="69" t="str">
        <f t="shared" si="1017"/>
        <v>-</v>
      </c>
      <c r="E2660" s="28">
        <f t="shared" si="1017"/>
        <v>7.95</v>
      </c>
      <c r="F2660" s="95">
        <f t="shared" ref="F2660:F2684" si="1018">F1990+I1990</f>
        <v>7.9500000000000011</v>
      </c>
      <c r="G2660" s="95">
        <f t="shared" ref="G2660:G2684" si="1019">G1990+M1990</f>
        <v>0</v>
      </c>
      <c r="H2660" s="95">
        <f t="shared" si="965"/>
        <v>7.9500000000000011</v>
      </c>
      <c r="I2660" s="94">
        <f>'F4.2'!X647</f>
        <v>0</v>
      </c>
      <c r="J2660" s="94">
        <f>'F4.2'!AR647</f>
        <v>7.9500000000000011</v>
      </c>
      <c r="K2660" s="95"/>
      <c r="L2660" s="95"/>
      <c r="M2660" s="128">
        <f t="shared" si="966"/>
        <v>7.9500000000000011</v>
      </c>
      <c r="N2660" s="95">
        <f t="shared" si="967"/>
        <v>0</v>
      </c>
    </row>
    <row r="2661" spans="1:14" ht="63" hidden="1" outlineLevel="1" x14ac:dyDescent="0.25">
      <c r="A2661" s="29">
        <f t="shared" ref="A2661:E2661" si="1020">A1991</f>
        <v>10</v>
      </c>
      <c r="B2661" s="226" t="str">
        <f t="shared" si="1020"/>
        <v>NON-Detailed Project Report for the Work of Upgradation/Renovation of Crusher House of CHPB of Unit-5, 6&amp;7 at CSTPS Chandrapur (benefit U-8,9 by short conveyor coal stacking in catering emergency)</v>
      </c>
      <c r="C2661" s="29">
        <f t="shared" si="1020"/>
        <v>0</v>
      </c>
      <c r="D2661" s="69" t="str">
        <f t="shared" si="1020"/>
        <v>-</v>
      </c>
      <c r="E2661" s="28">
        <f t="shared" si="1020"/>
        <v>4.7</v>
      </c>
      <c r="F2661" s="95">
        <f t="shared" si="1018"/>
        <v>1.8274607199999999</v>
      </c>
      <c r="G2661" s="95">
        <f t="shared" si="1019"/>
        <v>1.8274607199999999</v>
      </c>
      <c r="H2661" s="95">
        <f t="shared" si="965"/>
        <v>0</v>
      </c>
      <c r="I2661" s="94">
        <f>'F4.2'!X648</f>
        <v>0</v>
      </c>
      <c r="J2661" s="94">
        <f>'F4.2'!AR648</f>
        <v>0</v>
      </c>
      <c r="K2661" s="95"/>
      <c r="L2661" s="95"/>
      <c r="M2661" s="128">
        <f t="shared" si="966"/>
        <v>0</v>
      </c>
      <c r="N2661" s="95">
        <f t="shared" si="967"/>
        <v>0</v>
      </c>
    </row>
    <row r="2662" spans="1:14" ht="47.25" hidden="1" outlineLevel="1" x14ac:dyDescent="0.25">
      <c r="A2662" s="29">
        <f t="shared" ref="A2662:E2662" si="1021">A1992</f>
        <v>11</v>
      </c>
      <c r="B2662" s="169" t="str">
        <f t="shared" si="1021"/>
        <v>Work of Up-gradation/Renovation of Bunkering Conveyor system with allied works in CHPA of Unit-3&amp;4 at CSTPS Chandrapur</v>
      </c>
      <c r="C2662" s="29">
        <f t="shared" si="1021"/>
        <v>0</v>
      </c>
      <c r="D2662" s="69" t="str">
        <f t="shared" si="1021"/>
        <v>-</v>
      </c>
      <c r="E2662" s="28">
        <f t="shared" si="1021"/>
        <v>4.6024180000000001</v>
      </c>
      <c r="F2662" s="95">
        <f t="shared" si="1018"/>
        <v>4.6024180000000001</v>
      </c>
      <c r="G2662" s="95">
        <f t="shared" si="1019"/>
        <v>4.6024180000000001</v>
      </c>
      <c r="H2662" s="95">
        <f t="shared" si="965"/>
        <v>0</v>
      </c>
      <c r="I2662" s="94">
        <f>'F4.2'!X649</f>
        <v>0</v>
      </c>
      <c r="J2662" s="94">
        <f>'F4.2'!AR649</f>
        <v>0</v>
      </c>
      <c r="K2662" s="95"/>
      <c r="L2662" s="95"/>
      <c r="M2662" s="128">
        <f t="shared" si="966"/>
        <v>0</v>
      </c>
      <c r="N2662" s="95">
        <f t="shared" si="967"/>
        <v>0</v>
      </c>
    </row>
    <row r="2663" spans="1:14" ht="47.25" hidden="1" outlineLevel="1" x14ac:dyDescent="0.25">
      <c r="A2663" s="29">
        <f t="shared" ref="A2663:E2663" si="1022">A1993</f>
        <v>12</v>
      </c>
      <c r="B2663" s="169" t="str">
        <f t="shared" si="1022"/>
        <v>Non-Detailed Project Report for the up-gradation of existing belt type gravimetric coal feeders to gravimetric rotary weigh coal feeders of unit- 7, at CSTPS, Chandrapur</v>
      </c>
      <c r="C2663" s="29">
        <f t="shared" si="1022"/>
        <v>0</v>
      </c>
      <c r="D2663" s="69" t="str">
        <f t="shared" si="1022"/>
        <v>-</v>
      </c>
      <c r="E2663" s="28">
        <f t="shared" si="1022"/>
        <v>7.2510000000000003</v>
      </c>
      <c r="F2663" s="95">
        <f t="shared" si="1018"/>
        <v>7.2509395000000003</v>
      </c>
      <c r="G2663" s="95">
        <f t="shared" si="1019"/>
        <v>7.2509395000000003</v>
      </c>
      <c r="H2663" s="95">
        <f t="shared" si="965"/>
        <v>0</v>
      </c>
      <c r="I2663" s="94">
        <f>'F4.2'!X650</f>
        <v>0</v>
      </c>
      <c r="J2663" s="94">
        <f>'F4.2'!AR650</f>
        <v>0</v>
      </c>
      <c r="K2663" s="95"/>
      <c r="L2663" s="95"/>
      <c r="M2663" s="128">
        <f t="shared" si="966"/>
        <v>0</v>
      </c>
      <c r="N2663" s="95">
        <f t="shared" si="967"/>
        <v>0</v>
      </c>
    </row>
    <row r="2664" spans="1:14" ht="31.5" hidden="1" outlineLevel="1" x14ac:dyDescent="0.25">
      <c r="A2664" s="29">
        <f t="shared" ref="A2664:E2664" si="1023">A1994</f>
        <v>14</v>
      </c>
      <c r="B2664" s="169" t="str">
        <f t="shared" si="1023"/>
        <v>Non DPR scheme for the procurement of Girth Gear Assembly for BBD-4772 coal mill unit-7</v>
      </c>
      <c r="C2664" s="29">
        <f t="shared" si="1023"/>
        <v>0</v>
      </c>
      <c r="D2664" s="69" t="str">
        <f t="shared" si="1023"/>
        <v>-</v>
      </c>
      <c r="E2664" s="28">
        <f t="shared" si="1023"/>
        <v>5.27</v>
      </c>
      <c r="F2664" s="95">
        <f t="shared" si="1018"/>
        <v>5.27</v>
      </c>
      <c r="G2664" s="95">
        <f t="shared" si="1019"/>
        <v>5.27</v>
      </c>
      <c r="H2664" s="95">
        <f t="shared" si="965"/>
        <v>0</v>
      </c>
      <c r="I2664" s="94">
        <f>'F4.2'!X651</f>
        <v>0</v>
      </c>
      <c r="J2664" s="94">
        <f>'F4.2'!AR651</f>
        <v>0</v>
      </c>
      <c r="K2664" s="95"/>
      <c r="L2664" s="95"/>
      <c r="M2664" s="128">
        <f t="shared" si="966"/>
        <v>0</v>
      </c>
      <c r="N2664" s="95">
        <f t="shared" si="967"/>
        <v>0</v>
      </c>
    </row>
    <row r="2665" spans="1:14" ht="63" hidden="1" outlineLevel="1" x14ac:dyDescent="0.25">
      <c r="A2665" s="29">
        <f t="shared" ref="A2665:E2665" si="1024">A1995</f>
        <v>15</v>
      </c>
      <c r="B2665" s="169" t="str">
        <f t="shared" si="1024"/>
        <v>Non DPR Supply of Sub-Assemblies for KBL -make Auxiliary cooling water pump, Model BHR-70 &amp; BHR 60-30 deg. installed at Auxiliary cooling water system of U- 5 to 7 at ODP-II, CSTPS, Chandrapur.</v>
      </c>
      <c r="C2665" s="29">
        <f t="shared" si="1024"/>
        <v>0</v>
      </c>
      <c r="D2665" s="69" t="str">
        <f t="shared" si="1024"/>
        <v>-</v>
      </c>
      <c r="E2665" s="28">
        <f t="shared" si="1024"/>
        <v>5.61</v>
      </c>
      <c r="F2665" s="95">
        <f t="shared" si="1018"/>
        <v>5.5874359760000001</v>
      </c>
      <c r="G2665" s="95">
        <f t="shared" si="1019"/>
        <v>5.5874359760000001</v>
      </c>
      <c r="H2665" s="95">
        <f t="shared" si="965"/>
        <v>0</v>
      </c>
      <c r="I2665" s="94">
        <f>'F4.2'!X652</f>
        <v>0</v>
      </c>
      <c r="J2665" s="94">
        <f>'F4.2'!AR652</f>
        <v>0</v>
      </c>
      <c r="K2665" s="95"/>
      <c r="L2665" s="95"/>
      <c r="M2665" s="128">
        <f t="shared" si="966"/>
        <v>0</v>
      </c>
      <c r="N2665" s="95">
        <f t="shared" si="967"/>
        <v>0</v>
      </c>
    </row>
    <row r="2666" spans="1:14" ht="47.25" hidden="1" outlineLevel="1" x14ac:dyDescent="0.25">
      <c r="A2666" s="29">
        <f t="shared" ref="A2666:E2666" si="1025">A1996</f>
        <v>16</v>
      </c>
      <c r="B2666" s="169" t="str">
        <f t="shared" si="1025"/>
        <v>Procurement of Primary and Secondary Air Pre-heater Baskets for Unit-5, Chandrapur STPS, 500MW through OEM basis from M/s. BHEL</v>
      </c>
      <c r="C2666" s="29">
        <f t="shared" si="1025"/>
        <v>0</v>
      </c>
      <c r="D2666" s="69" t="str">
        <f t="shared" si="1025"/>
        <v>-</v>
      </c>
      <c r="E2666" s="28">
        <f t="shared" si="1025"/>
        <v>9.09</v>
      </c>
      <c r="F2666" s="95">
        <f t="shared" si="1018"/>
        <v>9.09</v>
      </c>
      <c r="G2666" s="95">
        <f t="shared" si="1019"/>
        <v>9.09</v>
      </c>
      <c r="H2666" s="95">
        <f t="shared" si="965"/>
        <v>0</v>
      </c>
      <c r="I2666" s="94">
        <f>'F4.2'!X653</f>
        <v>0</v>
      </c>
      <c r="J2666" s="94">
        <f>'F4.2'!AR653</f>
        <v>0</v>
      </c>
      <c r="K2666" s="95"/>
      <c r="L2666" s="95"/>
      <c r="M2666" s="128">
        <f t="shared" si="966"/>
        <v>0</v>
      </c>
      <c r="N2666" s="95">
        <f t="shared" si="967"/>
        <v>0</v>
      </c>
    </row>
    <row r="2667" spans="1:14" ht="47.25" hidden="1" outlineLevel="1" x14ac:dyDescent="0.25">
      <c r="A2667" s="29">
        <f t="shared" ref="A2667:E2667" si="1026">A1997</f>
        <v>17</v>
      </c>
      <c r="B2667" s="169" t="str">
        <f t="shared" si="1026"/>
        <v>Restoration of Operational efficiency and improvement in useful life of spare HP turbine Module of 500MW Unit-5,6 CSTPS chandrapur by Refurbishement</v>
      </c>
      <c r="C2667" s="29">
        <f t="shared" si="1026"/>
        <v>0</v>
      </c>
      <c r="D2667" s="69" t="str">
        <f t="shared" si="1026"/>
        <v>-</v>
      </c>
      <c r="E2667" s="28">
        <f t="shared" si="1026"/>
        <v>9.9499999999999993</v>
      </c>
      <c r="F2667" s="95">
        <f t="shared" si="1018"/>
        <v>9.9499999999999993</v>
      </c>
      <c r="G2667" s="95">
        <f t="shared" si="1019"/>
        <v>9.9499999999999993</v>
      </c>
      <c r="H2667" s="95">
        <f t="shared" si="965"/>
        <v>0</v>
      </c>
      <c r="I2667" s="94">
        <f>'F4.2'!X654</f>
        <v>0</v>
      </c>
      <c r="J2667" s="94">
        <f>'F4.2'!AR654</f>
        <v>0</v>
      </c>
      <c r="K2667" s="95"/>
      <c r="L2667" s="95"/>
      <c r="M2667" s="128">
        <f t="shared" si="966"/>
        <v>0</v>
      </c>
      <c r="N2667" s="95">
        <f t="shared" si="967"/>
        <v>0</v>
      </c>
    </row>
    <row r="2668" spans="1:14" ht="47.25" hidden="1" outlineLevel="1" x14ac:dyDescent="0.25">
      <c r="A2668" s="29">
        <f t="shared" ref="A2668:E2668" si="1027">A1998</f>
        <v>18</v>
      </c>
      <c r="B2668" s="169" t="str">
        <f t="shared" si="1027"/>
        <v>Work of Upgradation/Renovation of Crusher House &amp; Track Hopper Unloading System of CHPC of Unit-6&amp;7 CSTPS Chandrapur</v>
      </c>
      <c r="C2668" s="29">
        <f t="shared" si="1027"/>
        <v>0</v>
      </c>
      <c r="D2668" s="69" t="str">
        <f t="shared" si="1027"/>
        <v>-</v>
      </c>
      <c r="E2668" s="28">
        <f t="shared" si="1027"/>
        <v>4.9000000000000004</v>
      </c>
      <c r="F2668" s="95">
        <f t="shared" si="1018"/>
        <v>4.9000000000000004</v>
      </c>
      <c r="G2668" s="95">
        <f t="shared" si="1019"/>
        <v>4.9000000000000004</v>
      </c>
      <c r="H2668" s="95">
        <f t="shared" si="965"/>
        <v>0</v>
      </c>
      <c r="I2668" s="94">
        <f>'F4.2'!X655</f>
        <v>0</v>
      </c>
      <c r="J2668" s="94">
        <f>'F4.2'!AR655</f>
        <v>0</v>
      </c>
      <c r="K2668" s="95"/>
      <c r="L2668" s="95"/>
      <c r="M2668" s="128">
        <f t="shared" si="966"/>
        <v>0</v>
      </c>
      <c r="N2668" s="95">
        <f t="shared" si="967"/>
        <v>0</v>
      </c>
    </row>
    <row r="2669" spans="1:14" ht="47.25" hidden="1" outlineLevel="1" x14ac:dyDescent="0.25">
      <c r="A2669" s="29">
        <f t="shared" ref="A2669:E2669" si="1028">A1999</f>
        <v>19</v>
      </c>
      <c r="B2669" s="169" t="str">
        <f t="shared" si="1028"/>
        <v>Non – DPR: Design, supply, erection, installation, testing and commissioning of boiler goods lift in place of existing old lifts installed at Unit#6,7 500MW CSTPS, Chandrapur </v>
      </c>
      <c r="C2669" s="29">
        <f t="shared" si="1028"/>
        <v>0</v>
      </c>
      <c r="D2669" s="69" t="str">
        <f t="shared" si="1028"/>
        <v>-</v>
      </c>
      <c r="E2669" s="28">
        <f t="shared" si="1028"/>
        <v>3.66</v>
      </c>
      <c r="F2669" s="95">
        <f t="shared" si="1018"/>
        <v>3.66</v>
      </c>
      <c r="G2669" s="95">
        <f t="shared" si="1019"/>
        <v>3.66</v>
      </c>
      <c r="H2669" s="95">
        <f t="shared" si="965"/>
        <v>0</v>
      </c>
      <c r="I2669" s="94">
        <f>'F4.2'!X656</f>
        <v>0</v>
      </c>
      <c r="J2669" s="94">
        <f>'F4.2'!AR656</f>
        <v>0</v>
      </c>
      <c r="K2669" s="95"/>
      <c r="L2669" s="95"/>
      <c r="M2669" s="128">
        <f t="shared" si="966"/>
        <v>0</v>
      </c>
      <c r="N2669" s="95">
        <f t="shared" si="967"/>
        <v>0</v>
      </c>
    </row>
    <row r="2670" spans="1:14" ht="31.5" hidden="1" outlineLevel="1" x14ac:dyDescent="0.25">
      <c r="A2670" s="29">
        <f t="shared" ref="A2670:E2670" si="1029">A2000</f>
        <v>20</v>
      </c>
      <c r="B2670" s="169" t="str">
        <f t="shared" si="1029"/>
        <v>Work of refurbishment of Flender make KMS 850 gear box of XRP-1043 coal mill unit 5&amp;6 at CSTPS, Chandrapur</v>
      </c>
      <c r="C2670" s="29">
        <f t="shared" si="1029"/>
        <v>0</v>
      </c>
      <c r="D2670" s="69" t="str">
        <f t="shared" si="1029"/>
        <v>-</v>
      </c>
      <c r="E2670" s="28">
        <f t="shared" si="1029"/>
        <v>4.37</v>
      </c>
      <c r="F2670" s="95">
        <f t="shared" si="1018"/>
        <v>4.37</v>
      </c>
      <c r="G2670" s="95">
        <f t="shared" si="1019"/>
        <v>4.37</v>
      </c>
      <c r="H2670" s="95">
        <f t="shared" si="965"/>
        <v>0</v>
      </c>
      <c r="I2670" s="94">
        <f>'F4.2'!X657</f>
        <v>0</v>
      </c>
      <c r="J2670" s="94">
        <f>'F4.2'!AR657</f>
        <v>0</v>
      </c>
      <c r="K2670" s="95"/>
      <c r="L2670" s="95"/>
      <c r="M2670" s="128">
        <f t="shared" si="966"/>
        <v>0</v>
      </c>
      <c r="N2670" s="95">
        <f t="shared" si="967"/>
        <v>0</v>
      </c>
    </row>
    <row r="2671" spans="1:14" ht="78.75" hidden="1" outlineLevel="1" x14ac:dyDescent="0.25">
      <c r="A2671" s="29">
        <f t="shared" ref="A2671:E2671" si="1030">A2001</f>
        <v>21</v>
      </c>
      <c r="B2671" s="169" t="str">
        <f t="shared" si="1030"/>
        <v>Work of renovation of take up trestle structure of BC-105A2/BC-105B and trestle near TP-104, Modification of MS fixtures for the work of various auxiliary replacement at various sites and other allied works in CHP-B (M2) at CSTPS Chandrapur, as NonDPR Scheme.</v>
      </c>
      <c r="C2671" s="29">
        <f t="shared" si="1030"/>
        <v>0</v>
      </c>
      <c r="D2671" s="69" t="str">
        <f t="shared" si="1030"/>
        <v>-</v>
      </c>
      <c r="E2671" s="28">
        <f t="shared" si="1030"/>
        <v>2.2400000000000002</v>
      </c>
      <c r="F2671" s="95">
        <f t="shared" si="1018"/>
        <v>0</v>
      </c>
      <c r="G2671" s="95">
        <f t="shared" si="1019"/>
        <v>0</v>
      </c>
      <c r="H2671" s="95">
        <f t="shared" si="965"/>
        <v>0</v>
      </c>
      <c r="I2671" s="94">
        <f>'F4.2'!X658</f>
        <v>2.2400000000000002</v>
      </c>
      <c r="J2671" s="94">
        <f>'F4.2'!AR658</f>
        <v>2.2400000000000002</v>
      </c>
      <c r="K2671" s="95"/>
      <c r="L2671" s="95"/>
      <c r="M2671" s="128">
        <f t="shared" si="966"/>
        <v>2.2400000000000002</v>
      </c>
      <c r="N2671" s="95">
        <f t="shared" si="967"/>
        <v>0</v>
      </c>
    </row>
    <row r="2672" spans="1:14" ht="31.5" hidden="1" outlineLevel="1" x14ac:dyDescent="0.25">
      <c r="A2672" s="29">
        <f t="shared" ref="A2672:E2672" si="1031">A2002</f>
        <v>22</v>
      </c>
      <c r="B2672" s="169" t="str">
        <f t="shared" si="1031"/>
        <v>Non DPR scheme for upgradation and life enhancements of BC-1AB_BC-4AB at CHP-A, CSTPS, Chandrapur</v>
      </c>
      <c r="C2672" s="29">
        <f t="shared" si="1031"/>
        <v>0</v>
      </c>
      <c r="D2672" s="69" t="str">
        <f t="shared" si="1031"/>
        <v>-</v>
      </c>
      <c r="E2672" s="28">
        <f t="shared" si="1031"/>
        <v>1.6</v>
      </c>
      <c r="F2672" s="95">
        <f t="shared" si="1018"/>
        <v>0</v>
      </c>
      <c r="G2672" s="95">
        <f t="shared" si="1019"/>
        <v>0</v>
      </c>
      <c r="H2672" s="95">
        <f t="shared" si="965"/>
        <v>0</v>
      </c>
      <c r="I2672" s="94">
        <f>'F4.2'!X659</f>
        <v>1.6</v>
      </c>
      <c r="J2672" s="94">
        <f>'F4.2'!AR659</f>
        <v>1.6</v>
      </c>
      <c r="K2672" s="95"/>
      <c r="L2672" s="95"/>
      <c r="M2672" s="128">
        <f t="shared" si="966"/>
        <v>1.6</v>
      </c>
      <c r="N2672" s="95">
        <f t="shared" si="967"/>
        <v>0</v>
      </c>
    </row>
    <row r="2673" spans="1:14" ht="31.5" hidden="1" outlineLevel="1" x14ac:dyDescent="0.25">
      <c r="A2673" s="29">
        <f t="shared" ref="A2673:E2673" si="1032">A2003</f>
        <v>23</v>
      </c>
      <c r="B2673" s="169" t="str">
        <f t="shared" si="1032"/>
        <v>THE PROCUREMENT AND REPLACEMENT OF AIR PREHEATER BASKETS ASSEMBLIES AT UNIT-6 AT CSTPS, CHANDRAPUR</v>
      </c>
      <c r="C2673" s="29">
        <f t="shared" si="1032"/>
        <v>0</v>
      </c>
      <c r="D2673" s="69" t="str">
        <f t="shared" si="1032"/>
        <v>-</v>
      </c>
      <c r="E2673" s="28">
        <f t="shared" si="1032"/>
        <v>9.01</v>
      </c>
      <c r="F2673" s="95">
        <f t="shared" si="1018"/>
        <v>9.01</v>
      </c>
      <c r="G2673" s="95">
        <f t="shared" si="1019"/>
        <v>9.01</v>
      </c>
      <c r="H2673" s="95">
        <f t="shared" si="965"/>
        <v>0</v>
      </c>
      <c r="I2673" s="94">
        <f>'F4.2'!X660</f>
        <v>0</v>
      </c>
      <c r="J2673" s="94">
        <f>'F4.2'!AR660</f>
        <v>0</v>
      </c>
      <c r="K2673" s="95"/>
      <c r="L2673" s="95"/>
      <c r="M2673" s="128">
        <f t="shared" si="966"/>
        <v>0</v>
      </c>
      <c r="N2673" s="95">
        <f t="shared" si="967"/>
        <v>0</v>
      </c>
    </row>
    <row r="2674" spans="1:14" ht="47.25" hidden="1" outlineLevel="1" x14ac:dyDescent="0.25">
      <c r="A2674" s="29">
        <f t="shared" ref="A2674:E2674" si="1033">A2004</f>
        <v>24</v>
      </c>
      <c r="B2674" s="169" t="str">
        <f t="shared" si="1033"/>
        <v>NonDPR: Procurement of cartridge for boiler feed pump of 500MW U#7 and parallel shaft gear box for boiler feed pump of 500MW Unit-5 &amp;6 CSTPS, Chandrapur</v>
      </c>
      <c r="C2674" s="29">
        <f t="shared" si="1033"/>
        <v>0</v>
      </c>
      <c r="D2674" s="69" t="str">
        <f t="shared" si="1033"/>
        <v>-</v>
      </c>
      <c r="E2674" s="28">
        <f t="shared" si="1033"/>
        <v>2.57</v>
      </c>
      <c r="F2674" s="95">
        <f t="shared" si="1018"/>
        <v>0.55000000000000004</v>
      </c>
      <c r="G2674" s="95">
        <f t="shared" si="1019"/>
        <v>0.55000000000000004</v>
      </c>
      <c r="H2674" s="95">
        <f>F2674-G2674</f>
        <v>0</v>
      </c>
      <c r="I2674" s="94">
        <f>'F4.2'!X661</f>
        <v>2.02</v>
      </c>
      <c r="J2674" s="94">
        <f>'F4.2'!AR661</f>
        <v>2.02</v>
      </c>
      <c r="K2674" s="95"/>
      <c r="L2674" s="95"/>
      <c r="M2674" s="128">
        <f>SUM(J2674:L2674)</f>
        <v>2.02</v>
      </c>
      <c r="N2674" s="95">
        <f>H2674+I2674-M2674</f>
        <v>0</v>
      </c>
    </row>
    <row r="2675" spans="1:14" ht="31.5" hidden="1" outlineLevel="1" x14ac:dyDescent="0.25">
      <c r="A2675" s="29">
        <f t="shared" ref="A2675:E2675" si="1034">A2005</f>
        <v>25</v>
      </c>
      <c r="B2675" s="169" t="str">
        <f t="shared" si="1034"/>
        <v>Replacement of FD &amp; ID Fan IGV Actuators &amp; Electronic Controllers in 500 MW Unit-5 &amp; 6 at CSTPS, Chandrapur</v>
      </c>
      <c r="C2675" s="29">
        <f t="shared" si="1034"/>
        <v>0</v>
      </c>
      <c r="D2675" s="69" t="str">
        <f t="shared" si="1034"/>
        <v>-</v>
      </c>
      <c r="E2675" s="28">
        <f t="shared" si="1034"/>
        <v>4.2</v>
      </c>
      <c r="F2675" s="95">
        <f t="shared" si="1018"/>
        <v>0</v>
      </c>
      <c r="G2675" s="95">
        <f t="shared" si="1019"/>
        <v>0</v>
      </c>
      <c r="H2675" s="95">
        <f>F2675-G2675</f>
        <v>0</v>
      </c>
      <c r="I2675" s="94">
        <f>'F4.2'!X662</f>
        <v>4.2</v>
      </c>
      <c r="J2675" s="94">
        <f>'F4.2'!AR662</f>
        <v>4.2</v>
      </c>
      <c r="K2675" s="95"/>
      <c r="L2675" s="95"/>
      <c r="M2675" s="128">
        <f>SUM(J2675:L2675)</f>
        <v>4.2</v>
      </c>
      <c r="N2675" s="95">
        <f>H2675+I2675-M2675</f>
        <v>0</v>
      </c>
    </row>
    <row r="2676" spans="1:14" ht="78.75" hidden="1" outlineLevel="1" x14ac:dyDescent="0.25">
      <c r="A2676" s="29">
        <f t="shared" ref="A2676:E2676" si="1035">A2006</f>
        <v>26</v>
      </c>
      <c r="B2676" s="169" t="str">
        <f t="shared" si="1035"/>
        <v>Non DPR for Work of Repairing and Strengthening of Coal Mill structure, Replacement of MS grating and painting of structural supports, columns, and platform supports of at various locations Coal Mill, Boiler and ESP of Unit-5, 6 and 7 at CSTPS Chandrapur.</v>
      </c>
      <c r="C2676" s="29">
        <f t="shared" si="1035"/>
        <v>0</v>
      </c>
      <c r="D2676" s="69" t="str">
        <f t="shared" si="1035"/>
        <v>-</v>
      </c>
      <c r="E2676" s="28">
        <f t="shared" si="1035"/>
        <v>2.1</v>
      </c>
      <c r="F2676" s="95">
        <f t="shared" si="1018"/>
        <v>2.1</v>
      </c>
      <c r="G2676" s="95">
        <f t="shared" si="1019"/>
        <v>2.1</v>
      </c>
      <c r="H2676" s="95">
        <f>F2676-G2676</f>
        <v>0</v>
      </c>
      <c r="I2676" s="94">
        <f>'F4.2'!X663</f>
        <v>0</v>
      </c>
      <c r="J2676" s="94">
        <f>'F4.2'!AR663</f>
        <v>0</v>
      </c>
      <c r="K2676" s="95"/>
      <c r="L2676" s="95"/>
      <c r="M2676" s="128">
        <f>SUM(J2676:L2676)</f>
        <v>0</v>
      </c>
      <c r="N2676" s="95">
        <f>H2676+I2676-M2676</f>
        <v>0</v>
      </c>
    </row>
    <row r="2677" spans="1:14" ht="63" hidden="1" outlineLevel="1" x14ac:dyDescent="0.25">
      <c r="A2677" s="29">
        <f t="shared" ref="A2677:E2677" si="1036">A2007</f>
        <v>27</v>
      </c>
      <c r="B2677" s="169" t="str">
        <f t="shared" si="1036"/>
        <v>Administrative approval under Non DPR scheme for“The Work of Up-gradation / Renovation and life enhancement of Conveyor system BC-6ABC with allied works in CHP-A of Unit-3&amp;4 at CSTPS Chandrapur”</v>
      </c>
      <c r="C2677" s="29">
        <f t="shared" si="1036"/>
        <v>0</v>
      </c>
      <c r="D2677" s="69" t="str">
        <f t="shared" si="1036"/>
        <v>-</v>
      </c>
      <c r="E2677" s="28">
        <f t="shared" si="1036"/>
        <v>4.55</v>
      </c>
      <c r="F2677" s="95">
        <f t="shared" si="1018"/>
        <v>0</v>
      </c>
      <c r="G2677" s="95">
        <f t="shared" si="1019"/>
        <v>0</v>
      </c>
      <c r="H2677" s="95">
        <f>F2677-G2677</f>
        <v>0</v>
      </c>
      <c r="I2677" s="94">
        <f>'F4.2'!X664</f>
        <v>4.55</v>
      </c>
      <c r="J2677" s="94">
        <f>'F4.2'!AR664</f>
        <v>4.55</v>
      </c>
      <c r="K2677" s="95"/>
      <c r="L2677" s="95"/>
      <c r="M2677" s="128">
        <f>SUM(J2677:L2677)</f>
        <v>4.55</v>
      </c>
      <c r="N2677" s="95">
        <f>H2677+I2677-M2677</f>
        <v>0</v>
      </c>
    </row>
    <row r="2678" spans="1:14" ht="63" hidden="1" outlineLevel="1" x14ac:dyDescent="0.25">
      <c r="A2678" s="29">
        <f t="shared" ref="A2678:E2678" si="1037">A2008</f>
        <v>28</v>
      </c>
      <c r="B2678" s="169" t="str">
        <f t="shared" si="1037"/>
        <v>Supply Erection and commissioning of Institu type SOX, NOX Analyzer along with remote calibration facility and connectivity to CPCB and MPCB as per latest CPCB Guidelines for Unit-3&amp;4, CSTPS.</v>
      </c>
      <c r="C2678" s="29">
        <f t="shared" si="1037"/>
        <v>0</v>
      </c>
      <c r="D2678" s="69" t="str">
        <f t="shared" si="1037"/>
        <v>-</v>
      </c>
      <c r="E2678" s="28">
        <f t="shared" si="1037"/>
        <v>0.97</v>
      </c>
      <c r="F2678" s="95">
        <f t="shared" si="1018"/>
        <v>0</v>
      </c>
      <c r="G2678" s="95">
        <f t="shared" si="1019"/>
        <v>0</v>
      </c>
      <c r="H2678" s="95">
        <f>F2678-G2678</f>
        <v>0</v>
      </c>
      <c r="I2678" s="94">
        <f>'F4.2'!X665</f>
        <v>0.97</v>
      </c>
      <c r="J2678" s="94">
        <f>'F4.2'!AR665</f>
        <v>0.97</v>
      </c>
      <c r="K2678" s="95"/>
      <c r="L2678" s="95"/>
      <c r="M2678" s="128">
        <f>SUM(J2678:L2678)</f>
        <v>0.97</v>
      </c>
      <c r="N2678" s="95">
        <f>H2678+I2678-M2678</f>
        <v>0</v>
      </c>
    </row>
    <row r="2679" spans="1:14" ht="63" hidden="1" outlineLevel="1" x14ac:dyDescent="0.25">
      <c r="A2679" s="29">
        <f t="shared" ref="A2679:E2679" si="1038">A2009</f>
        <v>29</v>
      </c>
      <c r="B2679" s="169" t="str">
        <f t="shared" si="1038"/>
        <v>Work of Renovation &amp; Upgradation of Receipt &amp; Dispatch Yard of Railway Siding of CSTPS by provision of Various Standard Infrastructure facilities at R&amp;D yard in Coal Handling Plant of CSTPS Chandrapur</v>
      </c>
      <c r="C2679" s="29">
        <f t="shared" si="1038"/>
        <v>0</v>
      </c>
      <c r="D2679" s="69" t="str">
        <f t="shared" si="1038"/>
        <v>-</v>
      </c>
      <c r="E2679" s="28">
        <f t="shared" si="1038"/>
        <v>7.89</v>
      </c>
      <c r="F2679" s="95">
        <f t="shared" si="1018"/>
        <v>0</v>
      </c>
      <c r="G2679" s="95">
        <f t="shared" si="1019"/>
        <v>0</v>
      </c>
      <c r="H2679" s="95">
        <f t="shared" ref="H2679:H2684" si="1039">F2679-G2679</f>
        <v>0</v>
      </c>
      <c r="I2679" s="94">
        <f>'F4.2'!X666</f>
        <v>7.89</v>
      </c>
      <c r="J2679" s="94">
        <f>'F4.2'!AR666</f>
        <v>7.89</v>
      </c>
      <c r="K2679" s="95"/>
      <c r="L2679" s="95"/>
      <c r="M2679" s="128">
        <f t="shared" ref="M2679:M2684" si="1040">SUM(J2679:L2679)</f>
        <v>7.89</v>
      </c>
      <c r="N2679" s="95">
        <f t="shared" ref="N2679:N2684" si="1041">H2679+I2679-M2679</f>
        <v>0</v>
      </c>
    </row>
    <row r="2680" spans="1:14" ht="63" hidden="1" outlineLevel="1" x14ac:dyDescent="0.25">
      <c r="A2680" s="29">
        <f t="shared" ref="A2680:E2680" si="1042">A2010</f>
        <v>30</v>
      </c>
      <c r="B2680" s="169" t="str">
        <f t="shared" si="1042"/>
        <v>Supply, Installation and Commissioning of MV VFD panel along with integrated online cell redundancy technology with VFD bypass feature arrangement for conveyors 103 A &amp; B of CHP-B.</v>
      </c>
      <c r="C2680" s="29">
        <f t="shared" si="1042"/>
        <v>0</v>
      </c>
      <c r="D2680" s="69" t="str">
        <f t="shared" si="1042"/>
        <v>-</v>
      </c>
      <c r="E2680" s="28">
        <f t="shared" si="1042"/>
        <v>5.44</v>
      </c>
      <c r="F2680" s="95">
        <f t="shared" si="1018"/>
        <v>0</v>
      </c>
      <c r="G2680" s="95">
        <f t="shared" si="1019"/>
        <v>0</v>
      </c>
      <c r="H2680" s="95">
        <f t="shared" si="1039"/>
        <v>0</v>
      </c>
      <c r="I2680" s="94">
        <f>'F4.2'!X667</f>
        <v>5.44</v>
      </c>
      <c r="J2680" s="94">
        <f>'F4.2'!AR667</f>
        <v>5.44</v>
      </c>
      <c r="K2680" s="95"/>
      <c r="L2680" s="95"/>
      <c r="M2680" s="128">
        <f t="shared" si="1040"/>
        <v>5.44</v>
      </c>
      <c r="N2680" s="95">
        <f t="shared" si="1041"/>
        <v>0</v>
      </c>
    </row>
    <row r="2681" spans="1:14" ht="15.75" hidden="1" outlineLevel="1" x14ac:dyDescent="0.25">
      <c r="A2681" s="29">
        <f t="shared" ref="A2681:E2681" si="1043">A2011</f>
        <v>31</v>
      </c>
      <c r="B2681" s="169" t="str">
        <f t="shared" si="1043"/>
        <v>Replacement of LTSH assemblies in U- 5</v>
      </c>
      <c r="C2681" s="29">
        <f t="shared" si="1043"/>
        <v>0</v>
      </c>
      <c r="D2681" s="69" t="str">
        <f t="shared" si="1043"/>
        <v>-</v>
      </c>
      <c r="E2681" s="28">
        <f t="shared" si="1043"/>
        <v>1.3756576</v>
      </c>
      <c r="F2681" s="95">
        <f t="shared" si="1018"/>
        <v>1.3756576</v>
      </c>
      <c r="G2681" s="95">
        <f t="shared" si="1019"/>
        <v>1.3756576</v>
      </c>
      <c r="H2681" s="95">
        <f t="shared" si="1039"/>
        <v>0</v>
      </c>
      <c r="I2681" s="94">
        <f>'F4.2'!X668</f>
        <v>0</v>
      </c>
      <c r="J2681" s="94">
        <f>'F4.2'!AR668</f>
        <v>0</v>
      </c>
      <c r="K2681" s="95"/>
      <c r="L2681" s="95"/>
      <c r="M2681" s="128">
        <f t="shared" si="1040"/>
        <v>0</v>
      </c>
      <c r="N2681" s="95">
        <f t="shared" si="1041"/>
        <v>0</v>
      </c>
    </row>
    <row r="2682" spans="1:14" ht="15.75" hidden="1" outlineLevel="1" x14ac:dyDescent="0.25">
      <c r="A2682" s="29">
        <f t="shared" ref="A2682:E2682" si="1044">A2012</f>
        <v>32</v>
      </c>
      <c r="B2682" s="169" t="str">
        <f t="shared" si="1044"/>
        <v>Replacement of complete Z-panels in unit- 5</v>
      </c>
      <c r="C2682" s="29">
        <f t="shared" si="1044"/>
        <v>0</v>
      </c>
      <c r="D2682" s="69" t="str">
        <f t="shared" si="1044"/>
        <v>-</v>
      </c>
      <c r="E2682" s="28">
        <f t="shared" si="1044"/>
        <v>0.82545579999999996</v>
      </c>
      <c r="F2682" s="95">
        <f t="shared" si="1018"/>
        <v>0.82545579999999996</v>
      </c>
      <c r="G2682" s="95">
        <f t="shared" si="1019"/>
        <v>0.82545579999999996</v>
      </c>
      <c r="H2682" s="95">
        <f t="shared" si="1039"/>
        <v>0</v>
      </c>
      <c r="I2682" s="94">
        <f>'F4.2'!X669</f>
        <v>0</v>
      </c>
      <c r="J2682" s="94">
        <f>'F4.2'!AR669</f>
        <v>0</v>
      </c>
      <c r="K2682" s="95"/>
      <c r="L2682" s="95"/>
      <c r="M2682" s="128">
        <f t="shared" si="1040"/>
        <v>0</v>
      </c>
      <c r="N2682" s="95">
        <f t="shared" si="1041"/>
        <v>0</v>
      </c>
    </row>
    <row r="2683" spans="1:14" ht="31.5" hidden="1" outlineLevel="1" x14ac:dyDescent="0.25">
      <c r="A2683" s="29">
        <f t="shared" ref="A2683:E2683" si="1045">A2013</f>
        <v>33</v>
      </c>
      <c r="B2683" s="169" t="str">
        <f t="shared" si="1045"/>
        <v>MODIFICATION AND RESTORATION OF APH OUTLET TO ESP INLET DUCTS AT U#3 (210MW)</v>
      </c>
      <c r="C2683" s="29">
        <f t="shared" si="1045"/>
        <v>0</v>
      </c>
      <c r="D2683" s="69" t="str">
        <f t="shared" si="1045"/>
        <v>-</v>
      </c>
      <c r="E2683" s="28">
        <f t="shared" si="1045"/>
        <v>10.3</v>
      </c>
      <c r="F2683" s="95">
        <f t="shared" si="1018"/>
        <v>7.5</v>
      </c>
      <c r="G2683" s="95">
        <f t="shared" si="1019"/>
        <v>7.5</v>
      </c>
      <c r="H2683" s="95">
        <f t="shared" si="1039"/>
        <v>0</v>
      </c>
      <c r="I2683" s="94">
        <f>'F4.2'!X670</f>
        <v>2.8</v>
      </c>
      <c r="J2683" s="94">
        <f>'F4.2'!AR670</f>
        <v>2.8</v>
      </c>
      <c r="K2683" s="95"/>
      <c r="L2683" s="95"/>
      <c r="M2683" s="128">
        <f t="shared" si="1040"/>
        <v>2.8</v>
      </c>
      <c r="N2683" s="95">
        <f t="shared" si="1041"/>
        <v>0</v>
      </c>
    </row>
    <row r="2684" spans="1:14" ht="63.75" hidden="1" outlineLevel="1" thickBot="1" x14ac:dyDescent="0.3">
      <c r="A2684" s="29">
        <f t="shared" ref="A2684:E2684" si="1046">A2014</f>
        <v>34</v>
      </c>
      <c r="B2684" s="169" t="str">
        <f t="shared" si="1046"/>
        <v xml:space="preserve">Supply, Installation, Testing, Commissioning for complete solution and comprehensive protection and monitoring package along with retrofit of allied accessories for Generator Transformers for 3 X 500 MW Unit#5,6&amp;7 </v>
      </c>
      <c r="C2684" s="29">
        <f t="shared" si="1046"/>
        <v>0</v>
      </c>
      <c r="D2684" s="69" t="str">
        <f t="shared" si="1046"/>
        <v>-</v>
      </c>
      <c r="E2684" s="28">
        <f t="shared" si="1046"/>
        <v>5.62</v>
      </c>
      <c r="F2684" s="95">
        <f t="shared" si="1018"/>
        <v>0</v>
      </c>
      <c r="G2684" s="95">
        <f t="shared" si="1019"/>
        <v>0</v>
      </c>
      <c r="H2684" s="95">
        <f t="shared" si="1039"/>
        <v>0</v>
      </c>
      <c r="I2684" s="94">
        <f>'F4.2'!X671</f>
        <v>5.62</v>
      </c>
      <c r="J2684" s="94">
        <f>'F4.2'!AR671</f>
        <v>5.62</v>
      </c>
      <c r="K2684" s="95"/>
      <c r="L2684" s="95"/>
      <c r="M2684" s="128">
        <f t="shared" si="1040"/>
        <v>5.62</v>
      </c>
      <c r="N2684" s="95">
        <f t="shared" si="1041"/>
        <v>0</v>
      </c>
    </row>
    <row r="2685" spans="1:14" ht="16.5" collapsed="1" thickBot="1" x14ac:dyDescent="0.3">
      <c r="A2685" s="58"/>
      <c r="B2685" s="59" t="str">
        <f>B2015</f>
        <v>Total</v>
      </c>
      <c r="C2685" s="47"/>
      <c r="D2685" s="155"/>
      <c r="E2685" s="60"/>
      <c r="F2685" s="60" t="e">
        <f t="shared" ref="F2685:N2685" si="1047">SUM(F2020:F2684)</f>
        <v>#REF!</v>
      </c>
      <c r="G2685" s="60">
        <f t="shared" si="1047"/>
        <v>1824.7607927453557</v>
      </c>
      <c r="H2685" s="60" t="e">
        <f t="shared" si="1047"/>
        <v>#REF!</v>
      </c>
      <c r="I2685" s="60">
        <f t="shared" si="1047"/>
        <v>2952.5171966759999</v>
      </c>
      <c r="J2685" s="60" t="e">
        <f t="shared" si="1047"/>
        <v>#REF!</v>
      </c>
      <c r="K2685" s="60">
        <f t="shared" si="1047"/>
        <v>0</v>
      </c>
      <c r="L2685" s="60">
        <f t="shared" si="1047"/>
        <v>0</v>
      </c>
      <c r="M2685" s="60" t="e">
        <f t="shared" si="1047"/>
        <v>#REF!</v>
      </c>
      <c r="N2685" s="60" t="e">
        <f t="shared" si="1047"/>
        <v>#REF!</v>
      </c>
    </row>
    <row r="2687" spans="1:14" s="57" customFormat="1" ht="15.75" thickBot="1" x14ac:dyDescent="0.3">
      <c r="A2687" s="55"/>
      <c r="B2687" s="44" t="s">
        <v>429</v>
      </c>
      <c r="C2687" s="46"/>
      <c r="D2687" s="154"/>
      <c r="E2687" s="56"/>
      <c r="F2687" s="56"/>
      <c r="G2687" s="56"/>
      <c r="H2687" s="56"/>
      <c r="I2687" s="56"/>
      <c r="J2687" s="56"/>
      <c r="K2687" s="56"/>
      <c r="L2687" s="56"/>
      <c r="M2687" s="56"/>
      <c r="N2687" s="56"/>
    </row>
    <row r="2688" spans="1:14" hidden="1" outlineLevel="1" x14ac:dyDescent="0.25">
      <c r="A2688" s="23"/>
      <c r="B2688" s="84" t="str">
        <f t="shared" ref="B2688" si="1048">B2018</f>
        <v>a) DPR Schemes</v>
      </c>
      <c r="C2688" s="45"/>
      <c r="D2688" s="45"/>
      <c r="E2688" s="56"/>
      <c r="F2688" s="56"/>
      <c r="G2688" s="56"/>
      <c r="H2688" s="56"/>
      <c r="I2688" s="56"/>
      <c r="J2688" s="56"/>
      <c r="K2688" s="56"/>
      <c r="L2688" s="56"/>
      <c r="M2688" s="56"/>
      <c r="N2688" s="56"/>
    </row>
    <row r="2689" spans="1:16" hidden="1" outlineLevel="1" x14ac:dyDescent="0.25">
      <c r="A2689" s="23"/>
      <c r="B2689" s="24" t="str">
        <f t="shared" ref="B2689" si="1049">B2019</f>
        <v>(i) In Principally Approved By MERC</v>
      </c>
      <c r="C2689" s="45"/>
      <c r="D2689" s="45"/>
      <c r="E2689" s="56"/>
      <c r="F2689" s="56"/>
      <c r="G2689" s="56"/>
      <c r="H2689" s="56"/>
      <c r="I2689" s="56"/>
      <c r="J2689" s="56"/>
      <c r="K2689" s="56"/>
      <c r="L2689" s="56"/>
      <c r="M2689" s="56"/>
      <c r="N2689" s="56"/>
    </row>
    <row r="2690" spans="1:16" ht="15.75" hidden="1" outlineLevel="1" x14ac:dyDescent="0.25">
      <c r="A2690" s="106">
        <f t="shared" ref="A2690:E2690" si="1050">A2020</f>
        <v>1</v>
      </c>
      <c r="B2690" s="107" t="str">
        <f t="shared" si="1050"/>
        <v>Boiler &amp; Turbine Improvement</v>
      </c>
      <c r="C2690" s="106" t="str">
        <f t="shared" si="1050"/>
        <v>MERC/CAPEX/20102011/01755</v>
      </c>
      <c r="D2690" s="147">
        <f t="shared" si="1050"/>
        <v>40507</v>
      </c>
      <c r="E2690" s="27">
        <f t="shared" si="1050"/>
        <v>181.82700000000003</v>
      </c>
      <c r="F2690" s="94">
        <f t="shared" ref="F2690:F2753" si="1051">F2020+I2020</f>
        <v>0</v>
      </c>
      <c r="G2690" s="94">
        <f t="shared" ref="G2690:G2753" si="1052">G2020+M2020</f>
        <v>0</v>
      </c>
      <c r="H2690" s="94">
        <f>F2690-G2690</f>
        <v>0</v>
      </c>
      <c r="I2690" s="94">
        <f>'F4.2'!Y7</f>
        <v>0</v>
      </c>
      <c r="J2690" s="94">
        <f>'F4.2'!AS7</f>
        <v>0</v>
      </c>
      <c r="K2690" s="94"/>
      <c r="L2690" s="94"/>
      <c r="M2690" s="94">
        <f>SUM(J2690:L2690)</f>
        <v>0</v>
      </c>
      <c r="N2690" s="94">
        <f>H2690+I2690-M2690</f>
        <v>0</v>
      </c>
      <c r="O2690" s="158">
        <f t="shared" ref="O2690:O2753" si="1053">MAX(0,IF(M2690=0,0,IF(G2690+M2690&lt;E2690,M2690,E2690-G2690)))</f>
        <v>0</v>
      </c>
      <c r="P2690" s="159">
        <f t="shared" ref="P2690:P2753" si="1054">M2690-O2690</f>
        <v>0</v>
      </c>
    </row>
    <row r="2691" spans="1:16" ht="31.5" hidden="1" outlineLevel="1" x14ac:dyDescent="0.25">
      <c r="A2691" s="99">
        <f t="shared" ref="A2691:E2691" si="1055">A2021</f>
        <v>1.1000000000000001</v>
      </c>
      <c r="B2691" s="100" t="str">
        <f t="shared" si="1055"/>
        <v>Installation of Sonic soot blowers for unit 5, 6 and  7 - Sonic soot blowers will be installed in LTSH and Eco zones (48 nos)</v>
      </c>
      <c r="C2691" s="99" t="str">
        <f t="shared" si="1055"/>
        <v>MERC/CAPEX/20102011/01755</v>
      </c>
      <c r="D2691" s="103">
        <f t="shared" si="1055"/>
        <v>40507</v>
      </c>
      <c r="E2691" s="28">
        <f t="shared" si="1055"/>
        <v>1.06</v>
      </c>
      <c r="F2691" s="95">
        <f t="shared" si="1051"/>
        <v>0.44763439999999999</v>
      </c>
      <c r="G2691" s="95">
        <f t="shared" si="1052"/>
        <v>0.44763439999999999</v>
      </c>
      <c r="H2691" s="95">
        <f t="shared" ref="H2691:H2754" si="1056">F2691-G2691</f>
        <v>0</v>
      </c>
      <c r="I2691" s="94">
        <f>'F4.2'!Y8</f>
        <v>0</v>
      </c>
      <c r="J2691" s="94">
        <f>'F4.2'!AS8</f>
        <v>0</v>
      </c>
      <c r="K2691" s="95"/>
      <c r="L2691" s="95"/>
      <c r="M2691" s="128">
        <f t="shared" ref="M2691:M2754" si="1057">SUM(J2691:L2691)</f>
        <v>0</v>
      </c>
      <c r="N2691" s="95">
        <f t="shared" ref="N2691:N2754" si="1058">H2691+I2691-M2691</f>
        <v>0</v>
      </c>
      <c r="O2691" s="158">
        <f t="shared" si="1053"/>
        <v>0</v>
      </c>
      <c r="P2691" s="159">
        <f t="shared" si="1054"/>
        <v>0</v>
      </c>
    </row>
    <row r="2692" spans="1:16" ht="47.25" hidden="1" outlineLevel="1" x14ac:dyDescent="0.25">
      <c r="A2692" s="99">
        <f t="shared" ref="A2692:E2692" si="1059">A2022</f>
        <v>1.2</v>
      </c>
      <c r="B2692" s="100" t="str">
        <f t="shared" si="1059"/>
        <v>Installation of smart soot blower system for unit 5 and 6 boiler (Smart cannons- 8 nos, sealing and cooling air fans – 8 nos, heat flux sensors- 32 nos, HP pump – 1 no</v>
      </c>
      <c r="C2692" s="99" t="str">
        <f t="shared" si="1059"/>
        <v>MERC/CAPEX/20102011/01755</v>
      </c>
      <c r="D2692" s="103">
        <f t="shared" si="1059"/>
        <v>40507</v>
      </c>
      <c r="E2692" s="28">
        <f t="shared" si="1059"/>
        <v>11.8</v>
      </c>
      <c r="F2692" s="95">
        <f t="shared" si="1051"/>
        <v>0</v>
      </c>
      <c r="G2692" s="95">
        <f t="shared" si="1052"/>
        <v>0</v>
      </c>
      <c r="H2692" s="95">
        <f t="shared" si="1056"/>
        <v>0</v>
      </c>
      <c r="I2692" s="94">
        <f>'F4.2'!Y9</f>
        <v>0</v>
      </c>
      <c r="J2692" s="94">
        <f>'F4.2'!AS9</f>
        <v>0</v>
      </c>
      <c r="K2692" s="95"/>
      <c r="L2692" s="95"/>
      <c r="M2692" s="128">
        <f t="shared" si="1057"/>
        <v>0</v>
      </c>
      <c r="N2692" s="95">
        <f t="shared" si="1058"/>
        <v>0</v>
      </c>
      <c r="O2692" s="158">
        <f t="shared" si="1053"/>
        <v>0</v>
      </c>
      <c r="P2692" s="159">
        <f t="shared" si="1054"/>
        <v>0</v>
      </c>
    </row>
    <row r="2693" spans="1:16" ht="63" hidden="1" outlineLevel="1" x14ac:dyDescent="0.25">
      <c r="A2693" s="99">
        <f t="shared" ref="A2693:E2693" si="1060">A2023</f>
        <v>1.3</v>
      </c>
      <c r="B2693" s="100" t="str">
        <f t="shared" si="1060"/>
        <v>Total Replacement of boiler skin and air duct insulation of unit 3 to 7 (Ribbed aluminium cladding – 2000 m2, GI cladding, U bonded rock wool mattresses 100 mm thick )(consists of two schemes)</v>
      </c>
      <c r="C2693" s="99" t="str">
        <f t="shared" si="1060"/>
        <v>MERC/CAPEX/20102011/01755</v>
      </c>
      <c r="D2693" s="103">
        <f t="shared" si="1060"/>
        <v>40507</v>
      </c>
      <c r="E2693" s="28">
        <f t="shared" si="1060"/>
        <v>12.3</v>
      </c>
      <c r="F2693" s="95">
        <f t="shared" si="1051"/>
        <v>10.016599048</v>
      </c>
      <c r="G2693" s="95">
        <f t="shared" si="1052"/>
        <v>10.016599048000002</v>
      </c>
      <c r="H2693" s="95">
        <f t="shared" si="1056"/>
        <v>0</v>
      </c>
      <c r="I2693" s="94">
        <f>'F4.2'!Y10</f>
        <v>0</v>
      </c>
      <c r="J2693" s="94">
        <f>'F4.2'!AS10</f>
        <v>0</v>
      </c>
      <c r="K2693" s="95"/>
      <c r="L2693" s="95"/>
      <c r="M2693" s="128">
        <f t="shared" si="1057"/>
        <v>0</v>
      </c>
      <c r="N2693" s="95">
        <f t="shared" si="1058"/>
        <v>0</v>
      </c>
      <c r="O2693" s="158">
        <f t="shared" si="1053"/>
        <v>0</v>
      </c>
      <c r="P2693" s="159">
        <f t="shared" si="1054"/>
        <v>0</v>
      </c>
    </row>
    <row r="2694" spans="1:16" ht="78.75" hidden="1" outlineLevel="1" x14ac:dyDescent="0.25">
      <c r="A2694" s="99">
        <f t="shared" ref="A2694:E2694" si="1061">A2024</f>
        <v>1.4</v>
      </c>
      <c r="B2694" s="100" t="str">
        <f t="shared" si="1061"/>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2694" s="99" t="str">
        <f t="shared" si="1061"/>
        <v>MERC/CAPEX/20102011/01755</v>
      </c>
      <c r="D2694" s="103">
        <f t="shared" si="1061"/>
        <v>40507</v>
      </c>
      <c r="E2694" s="28">
        <f t="shared" si="1061"/>
        <v>7.52</v>
      </c>
      <c r="F2694" s="95">
        <f t="shared" si="1051"/>
        <v>3.8601695880000002</v>
      </c>
      <c r="G2694" s="95">
        <f t="shared" si="1052"/>
        <v>3.8601695880000002</v>
      </c>
      <c r="H2694" s="95">
        <f t="shared" si="1056"/>
        <v>0</v>
      </c>
      <c r="I2694" s="94">
        <f>'F4.2'!Y11</f>
        <v>0</v>
      </c>
      <c r="J2694" s="94">
        <f>'F4.2'!AS11</f>
        <v>0</v>
      </c>
      <c r="K2694" s="95"/>
      <c r="L2694" s="95"/>
      <c r="M2694" s="128">
        <f t="shared" si="1057"/>
        <v>0</v>
      </c>
      <c r="N2694" s="95">
        <f t="shared" si="1058"/>
        <v>0</v>
      </c>
      <c r="O2694" s="158">
        <f t="shared" si="1053"/>
        <v>0</v>
      </c>
      <c r="P2694" s="159">
        <f t="shared" si="1054"/>
        <v>0</v>
      </c>
    </row>
    <row r="2695" spans="1:16" ht="63" hidden="1" outlineLevel="1" x14ac:dyDescent="0.25">
      <c r="A2695" s="99">
        <f t="shared" ref="A2695:E2695" si="1062">A2025</f>
        <v>1.5</v>
      </c>
      <c r="B2695" s="100" t="str">
        <f t="shared" si="1062"/>
        <v>Replacement of ECO coils with gas velocity profiles and erosion control devices for Unit 1 to 6 (U7 middle eco- 69 assemblies, U5&amp;6 middle and lower eco- 65 assemblies each)</v>
      </c>
      <c r="C2695" s="99" t="str">
        <f t="shared" si="1062"/>
        <v>MERC/CAPEX/20102011/01755</v>
      </c>
      <c r="D2695" s="103">
        <f t="shared" si="1062"/>
        <v>40507</v>
      </c>
      <c r="E2695" s="28">
        <f t="shared" si="1062"/>
        <v>43.2</v>
      </c>
      <c r="F2695" s="95">
        <f t="shared" si="1051"/>
        <v>56.159367274552196</v>
      </c>
      <c r="G2695" s="95">
        <f t="shared" si="1052"/>
        <v>56.159367274552196</v>
      </c>
      <c r="H2695" s="95">
        <f t="shared" si="1056"/>
        <v>0</v>
      </c>
      <c r="I2695" s="94">
        <f>'F4.2'!Y12</f>
        <v>0</v>
      </c>
      <c r="J2695" s="94">
        <f>'F4.2'!AS12</f>
        <v>0</v>
      </c>
      <c r="K2695" s="95"/>
      <c r="L2695" s="95"/>
      <c r="M2695" s="128">
        <f t="shared" si="1057"/>
        <v>0</v>
      </c>
      <c r="N2695" s="95">
        <f t="shared" si="1058"/>
        <v>0</v>
      </c>
      <c r="O2695" s="158">
        <f t="shared" si="1053"/>
        <v>0</v>
      </c>
      <c r="P2695" s="159">
        <f t="shared" si="1054"/>
        <v>0</v>
      </c>
    </row>
    <row r="2696" spans="1:16" ht="47.25" hidden="1" outlineLevel="1" x14ac:dyDescent="0.25">
      <c r="A2696" s="99">
        <f t="shared" ref="A2696:E2696" si="1063">A2026</f>
        <v>1.6</v>
      </c>
      <c r="B2696" s="100" t="str">
        <f t="shared" si="1063"/>
        <v>Replacement of LTSH coils with improved tube materials, gas velocity profiles and erosion control devices for unit 3 to 7 (U5&amp;6 LTSH terminal tubes – 58 assemblies)</v>
      </c>
      <c r="C2696" s="99" t="str">
        <f t="shared" si="1063"/>
        <v>MERC/CAPEX/20102011/01755</v>
      </c>
      <c r="D2696" s="103">
        <f t="shared" si="1063"/>
        <v>40507</v>
      </c>
      <c r="E2696" s="28">
        <f t="shared" si="1063"/>
        <v>23.4</v>
      </c>
      <c r="F2696" s="95">
        <f t="shared" si="1051"/>
        <v>12.917271588999998</v>
      </c>
      <c r="G2696" s="95">
        <f t="shared" si="1052"/>
        <v>12.917271589</v>
      </c>
      <c r="H2696" s="95">
        <f t="shared" si="1056"/>
        <v>0</v>
      </c>
      <c r="I2696" s="94">
        <f>'F4.2'!Y13</f>
        <v>0</v>
      </c>
      <c r="J2696" s="94">
        <f>'F4.2'!AS13</f>
        <v>0</v>
      </c>
      <c r="K2696" s="95"/>
      <c r="L2696" s="95"/>
      <c r="M2696" s="128">
        <f t="shared" si="1057"/>
        <v>0</v>
      </c>
      <c r="N2696" s="95">
        <f t="shared" si="1058"/>
        <v>0</v>
      </c>
      <c r="O2696" s="158">
        <f t="shared" si="1053"/>
        <v>0</v>
      </c>
      <c r="P2696" s="159">
        <f t="shared" si="1054"/>
        <v>0</v>
      </c>
    </row>
    <row r="2697" spans="1:16" ht="31.5" hidden="1" outlineLevel="1" x14ac:dyDescent="0.25">
      <c r="A2697" s="99">
        <f t="shared" ref="A2697:E2697" si="1064">A2027</f>
        <v>1.7</v>
      </c>
      <c r="B2697" s="100" t="str">
        <f t="shared" si="1064"/>
        <v>Replacement of RH platens for Unit 5 &amp; 6 (unit 5- 46 coils, unit 6- 28 coils)</v>
      </c>
      <c r="C2697" s="99" t="str">
        <f t="shared" si="1064"/>
        <v>MERC/CAPEX/20102011/01755</v>
      </c>
      <c r="D2697" s="103">
        <f t="shared" si="1064"/>
        <v>40507</v>
      </c>
      <c r="E2697" s="28">
        <f t="shared" si="1064"/>
        <v>27.6</v>
      </c>
      <c r="F2697" s="95">
        <f t="shared" si="1051"/>
        <v>11.3681175</v>
      </c>
      <c r="G2697" s="95">
        <f t="shared" si="1052"/>
        <v>11.3681175</v>
      </c>
      <c r="H2697" s="95">
        <f t="shared" si="1056"/>
        <v>0</v>
      </c>
      <c r="I2697" s="94">
        <f>'F4.2'!Y14</f>
        <v>0</v>
      </c>
      <c r="J2697" s="94">
        <f>'F4.2'!AS14</f>
        <v>0</v>
      </c>
      <c r="K2697" s="95"/>
      <c r="L2697" s="95"/>
      <c r="M2697" s="128">
        <f t="shared" si="1057"/>
        <v>0</v>
      </c>
      <c r="N2697" s="95">
        <f t="shared" si="1058"/>
        <v>0</v>
      </c>
      <c r="O2697" s="158">
        <f t="shared" si="1053"/>
        <v>0</v>
      </c>
      <c r="P2697" s="159">
        <f t="shared" si="1054"/>
        <v>0</v>
      </c>
    </row>
    <row r="2698" spans="1:16" ht="47.25" hidden="1" outlineLevel="1" x14ac:dyDescent="0.25">
      <c r="A2698" s="99">
        <f t="shared" ref="A2698:E2698" si="1065">A2028</f>
        <v>1.8</v>
      </c>
      <c r="B2698" s="100" t="str">
        <f t="shared" si="1065"/>
        <v>Gas proportioning dampers, flue gas, primary and secondary air dampers should be retrofitted with cold hardened material (SAH dampers- 4 nos)</v>
      </c>
      <c r="C2698" s="99" t="str">
        <f t="shared" si="1065"/>
        <v>MERC/CAPEX/20102011/01755</v>
      </c>
      <c r="D2698" s="103">
        <f t="shared" si="1065"/>
        <v>40507</v>
      </c>
      <c r="E2698" s="28">
        <f t="shared" si="1065"/>
        <v>1.43</v>
      </c>
      <c r="F2698" s="95">
        <f t="shared" si="1051"/>
        <v>1.8769309999999999</v>
      </c>
      <c r="G2698" s="95">
        <f t="shared" si="1052"/>
        <v>1.8769309999999999</v>
      </c>
      <c r="H2698" s="95">
        <f t="shared" si="1056"/>
        <v>0</v>
      </c>
      <c r="I2698" s="94">
        <f>'F4.2'!Y15</f>
        <v>0</v>
      </c>
      <c r="J2698" s="94">
        <f>'F4.2'!AS15</f>
        <v>0</v>
      </c>
      <c r="K2698" s="95"/>
      <c r="L2698" s="95"/>
      <c r="M2698" s="128">
        <f t="shared" si="1057"/>
        <v>0</v>
      </c>
      <c r="N2698" s="95">
        <f t="shared" si="1058"/>
        <v>0</v>
      </c>
      <c r="O2698" s="158">
        <f t="shared" si="1053"/>
        <v>0</v>
      </c>
      <c r="P2698" s="159">
        <f t="shared" si="1054"/>
        <v>0</v>
      </c>
    </row>
    <row r="2699" spans="1:16" ht="94.5" hidden="1" outlineLevel="1" x14ac:dyDescent="0.25">
      <c r="A2699" s="252">
        <f t="shared" ref="A2699:E2699" si="1066">A2029</f>
        <v>1.9</v>
      </c>
      <c r="B2699" s="253" t="str">
        <f t="shared" si="1066"/>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2699" s="99" t="str">
        <f t="shared" si="1066"/>
        <v>MERC/CAPEX/20102011/01755</v>
      </c>
      <c r="D2699" s="103">
        <f t="shared" si="1066"/>
        <v>40507</v>
      </c>
      <c r="E2699" s="28">
        <f t="shared" si="1066"/>
        <v>3.5</v>
      </c>
      <c r="F2699" s="95">
        <f t="shared" si="1051"/>
        <v>4.2488259999999993</v>
      </c>
      <c r="G2699" s="95">
        <f t="shared" si="1052"/>
        <v>4.2488259999999993</v>
      </c>
      <c r="H2699" s="95">
        <f t="shared" si="1056"/>
        <v>0</v>
      </c>
      <c r="I2699" s="94">
        <f>'F4.2'!Y16</f>
        <v>0</v>
      </c>
      <c r="J2699" s="94">
        <f>'F4.2'!AS16</f>
        <v>0</v>
      </c>
      <c r="K2699" s="95"/>
      <c r="L2699" s="95"/>
      <c r="M2699" s="128">
        <f t="shared" si="1057"/>
        <v>0</v>
      </c>
      <c r="N2699" s="95">
        <f t="shared" si="1058"/>
        <v>0</v>
      </c>
      <c r="O2699" s="158">
        <f t="shared" si="1053"/>
        <v>0</v>
      </c>
      <c r="P2699" s="159">
        <f t="shared" si="1054"/>
        <v>0</v>
      </c>
    </row>
    <row r="2700" spans="1:16" ht="63" hidden="1" outlineLevel="1" x14ac:dyDescent="0.25">
      <c r="A2700" s="99" t="str">
        <f t="shared" ref="A2700:E2700" si="1067">A2030</f>
        <v>1.10</v>
      </c>
      <c r="B2700" s="100" t="str">
        <f t="shared" si="1067"/>
        <v>Reducing the pressure drop across APH in Unit 5, 6 and 7 (CFD analysis and design modification in APH inlet duct, Manufacture and supply and erection of carbide overlay divertet plates – 600 m2</v>
      </c>
      <c r="C2700" s="99" t="str">
        <f t="shared" si="1067"/>
        <v>MERC/CAPEX/20102011/01755</v>
      </c>
      <c r="D2700" s="103">
        <f t="shared" si="1067"/>
        <v>40507</v>
      </c>
      <c r="E2700" s="28">
        <f t="shared" si="1067"/>
        <v>2</v>
      </c>
      <c r="F2700" s="95">
        <f t="shared" si="1051"/>
        <v>2.0468280000000001</v>
      </c>
      <c r="G2700" s="95">
        <f t="shared" si="1052"/>
        <v>2.0468280000000001</v>
      </c>
      <c r="H2700" s="95">
        <f t="shared" si="1056"/>
        <v>0</v>
      </c>
      <c r="I2700" s="94">
        <f>'F4.2'!Y17</f>
        <v>0</v>
      </c>
      <c r="J2700" s="94">
        <f>'F4.2'!AS17</f>
        <v>0</v>
      </c>
      <c r="K2700" s="95"/>
      <c r="L2700" s="95"/>
      <c r="M2700" s="128">
        <f t="shared" si="1057"/>
        <v>0</v>
      </c>
      <c r="N2700" s="95">
        <f t="shared" si="1058"/>
        <v>0</v>
      </c>
      <c r="O2700" s="158">
        <f t="shared" si="1053"/>
        <v>0</v>
      </c>
      <c r="P2700" s="159">
        <f t="shared" si="1054"/>
        <v>0</v>
      </c>
    </row>
    <row r="2701" spans="1:16" ht="15.75" hidden="1" outlineLevel="1" x14ac:dyDescent="0.25">
      <c r="A2701" s="99">
        <f t="shared" ref="A2701:E2701" si="1068">A2031</f>
        <v>1.1100000000000001</v>
      </c>
      <c r="B2701" s="100" t="str">
        <f t="shared" si="1068"/>
        <v>Reducing the pressure drop across ESP</v>
      </c>
      <c r="C2701" s="99" t="str">
        <f t="shared" si="1068"/>
        <v>MERC/CAPEX/20102011/01755</v>
      </c>
      <c r="D2701" s="103">
        <f t="shared" si="1068"/>
        <v>40507</v>
      </c>
      <c r="E2701" s="28">
        <f t="shared" si="1068"/>
        <v>0</v>
      </c>
      <c r="F2701" s="95">
        <f t="shared" si="1051"/>
        <v>0</v>
      </c>
      <c r="G2701" s="95">
        <f t="shared" si="1052"/>
        <v>0</v>
      </c>
      <c r="H2701" s="95">
        <f t="shared" si="1056"/>
        <v>0</v>
      </c>
      <c r="I2701" s="94">
        <f>'F4.2'!Y18</f>
        <v>0</v>
      </c>
      <c r="J2701" s="94">
        <f>'F4.2'!AS18</f>
        <v>0</v>
      </c>
      <c r="K2701" s="95"/>
      <c r="L2701" s="95"/>
      <c r="M2701" s="128">
        <f t="shared" si="1057"/>
        <v>0</v>
      </c>
      <c r="N2701" s="95">
        <f t="shared" si="1058"/>
        <v>0</v>
      </c>
      <c r="O2701" s="158">
        <f t="shared" si="1053"/>
        <v>0</v>
      </c>
      <c r="P2701" s="159">
        <f t="shared" si="1054"/>
        <v>0</v>
      </c>
    </row>
    <row r="2702" spans="1:16" ht="31.5" hidden="1" outlineLevel="1" x14ac:dyDescent="0.25">
      <c r="A2702" s="99">
        <f t="shared" ref="A2702:E2702" si="1069">A2032</f>
        <v>1.1200000000000001</v>
      </c>
      <c r="B2702" s="100" t="str">
        <f t="shared" si="1069"/>
        <v>Replacement  of CT fan blades from GRP to FRP and resizing the motor to 75 kw</v>
      </c>
      <c r="C2702" s="99" t="str">
        <f t="shared" si="1069"/>
        <v>MERC/CAPEX/20102011/01755</v>
      </c>
      <c r="D2702" s="103">
        <f t="shared" si="1069"/>
        <v>40507</v>
      </c>
      <c r="E2702" s="28">
        <f t="shared" si="1069"/>
        <v>2.9129999999999998</v>
      </c>
      <c r="F2702" s="95">
        <f t="shared" si="1051"/>
        <v>1.6187437680000003</v>
      </c>
      <c r="G2702" s="95">
        <f t="shared" si="1052"/>
        <v>1.6187437679999999</v>
      </c>
      <c r="H2702" s="95">
        <f t="shared" si="1056"/>
        <v>0</v>
      </c>
      <c r="I2702" s="94">
        <f>'F4.2'!Y19</f>
        <v>0</v>
      </c>
      <c r="J2702" s="94">
        <f>'F4.2'!AS19</f>
        <v>0</v>
      </c>
      <c r="K2702" s="95"/>
      <c r="L2702" s="95"/>
      <c r="M2702" s="128">
        <f t="shared" si="1057"/>
        <v>0</v>
      </c>
      <c r="N2702" s="95">
        <f t="shared" si="1058"/>
        <v>0</v>
      </c>
      <c r="O2702" s="158">
        <f t="shared" si="1053"/>
        <v>0</v>
      </c>
      <c r="P2702" s="159">
        <f t="shared" si="1054"/>
        <v>0</v>
      </c>
    </row>
    <row r="2703" spans="1:16" ht="31.5" hidden="1" outlineLevel="1" x14ac:dyDescent="0.25">
      <c r="A2703" s="99">
        <f t="shared" ref="A2703:E2703" si="1070">A2033</f>
        <v>1.1299999999999999</v>
      </c>
      <c r="B2703" s="100" t="str">
        <f t="shared" si="1070"/>
        <v>Improving the BFP efficiency by overhauling of pump and motors for unit 3 &amp;4</v>
      </c>
      <c r="C2703" s="99" t="str">
        <f t="shared" si="1070"/>
        <v>MERC/CAPEX/20102011/01755</v>
      </c>
      <c r="D2703" s="103">
        <f t="shared" si="1070"/>
        <v>40507</v>
      </c>
      <c r="E2703" s="28">
        <f t="shared" si="1070"/>
        <v>15</v>
      </c>
      <c r="F2703" s="95">
        <f t="shared" si="1051"/>
        <v>14.851620102999998</v>
      </c>
      <c r="G2703" s="95">
        <f t="shared" si="1052"/>
        <v>14.851620102999998</v>
      </c>
      <c r="H2703" s="95">
        <f t="shared" si="1056"/>
        <v>0</v>
      </c>
      <c r="I2703" s="94">
        <f>'F4.2'!Y20</f>
        <v>0</v>
      </c>
      <c r="J2703" s="94">
        <f>'F4.2'!AS20</f>
        <v>0</v>
      </c>
      <c r="K2703" s="95"/>
      <c r="L2703" s="95"/>
      <c r="M2703" s="128">
        <f t="shared" si="1057"/>
        <v>0</v>
      </c>
      <c r="N2703" s="95">
        <f t="shared" si="1058"/>
        <v>0</v>
      </c>
      <c r="O2703" s="158">
        <f t="shared" si="1053"/>
        <v>0</v>
      </c>
      <c r="P2703" s="159">
        <f t="shared" si="1054"/>
        <v>0</v>
      </c>
    </row>
    <row r="2704" spans="1:16" ht="31.5" hidden="1" outlineLevel="1" x14ac:dyDescent="0.25">
      <c r="A2704" s="99">
        <f t="shared" ref="A2704:E2704" si="1071">A2034</f>
        <v>1.1399999999999999</v>
      </c>
      <c r="B2704" s="100" t="str">
        <f t="shared" si="1071"/>
        <v>During the next capital overhaul, restoration of the steam paths through steam path audits for unit 1 to 7</v>
      </c>
      <c r="C2704" s="99" t="str">
        <f t="shared" si="1071"/>
        <v>MERC/CAPEX/20102011/01755</v>
      </c>
      <c r="D2704" s="103">
        <f t="shared" si="1071"/>
        <v>40507</v>
      </c>
      <c r="E2704" s="28">
        <f t="shared" si="1071"/>
        <v>4.6040000000000001</v>
      </c>
      <c r="F2704" s="95">
        <f t="shared" si="1051"/>
        <v>8.9775599999999997E-2</v>
      </c>
      <c r="G2704" s="95">
        <f t="shared" si="1052"/>
        <v>8.9775599999999997E-2</v>
      </c>
      <c r="H2704" s="95">
        <f t="shared" si="1056"/>
        <v>0</v>
      </c>
      <c r="I2704" s="94">
        <f>'F4.2'!Y21</f>
        <v>0</v>
      </c>
      <c r="J2704" s="94">
        <f>'F4.2'!AS21</f>
        <v>0</v>
      </c>
      <c r="K2704" s="95"/>
      <c r="L2704" s="95"/>
      <c r="M2704" s="128">
        <f t="shared" si="1057"/>
        <v>0</v>
      </c>
      <c r="N2704" s="95">
        <f t="shared" si="1058"/>
        <v>0</v>
      </c>
      <c r="O2704" s="158">
        <f t="shared" si="1053"/>
        <v>0</v>
      </c>
      <c r="P2704" s="159">
        <f t="shared" si="1054"/>
        <v>0</v>
      </c>
    </row>
    <row r="2705" spans="1:16" ht="31.5" hidden="1" outlineLevel="1" x14ac:dyDescent="0.25">
      <c r="A2705" s="99">
        <f t="shared" ref="A2705:E2705" si="1072">A2035</f>
        <v>1.1499999999999999</v>
      </c>
      <c r="B2705" s="100" t="str">
        <f t="shared" si="1072"/>
        <v>Continuous monitoring system for CO in the furnace and flue gas ducting zone for Unit 3 to 7</v>
      </c>
      <c r="C2705" s="99" t="str">
        <f t="shared" si="1072"/>
        <v>MERC/CAPEX/20102011/01755</v>
      </c>
      <c r="D2705" s="103">
        <f t="shared" si="1072"/>
        <v>40507</v>
      </c>
      <c r="E2705" s="28">
        <f t="shared" si="1072"/>
        <v>10.5</v>
      </c>
      <c r="F2705" s="95">
        <f t="shared" si="1051"/>
        <v>0</v>
      </c>
      <c r="G2705" s="95">
        <f t="shared" si="1052"/>
        <v>0</v>
      </c>
      <c r="H2705" s="95">
        <f t="shared" si="1056"/>
        <v>0</v>
      </c>
      <c r="I2705" s="94">
        <f>'F4.2'!Y22</f>
        <v>0</v>
      </c>
      <c r="J2705" s="94">
        <f>'F4.2'!AS22</f>
        <v>0</v>
      </c>
      <c r="K2705" s="95"/>
      <c r="L2705" s="95"/>
      <c r="M2705" s="128">
        <f t="shared" si="1057"/>
        <v>0</v>
      </c>
      <c r="N2705" s="95">
        <f t="shared" si="1058"/>
        <v>0</v>
      </c>
      <c r="O2705" s="158">
        <f t="shared" si="1053"/>
        <v>0</v>
      </c>
      <c r="P2705" s="159">
        <f t="shared" si="1054"/>
        <v>0</v>
      </c>
    </row>
    <row r="2706" spans="1:16" ht="31.5" hidden="1" outlineLevel="1" x14ac:dyDescent="0.25">
      <c r="A2706" s="99">
        <f t="shared" ref="A2706:E2706" si="1073">A2036</f>
        <v>1.1599999999999999</v>
      </c>
      <c r="B2706" s="100" t="str">
        <f t="shared" si="1073"/>
        <v>Oxygen measurement must be introduced at APH inlet and after ID fan outlet  for unit 1 to 7</v>
      </c>
      <c r="C2706" s="99" t="str">
        <f t="shared" si="1073"/>
        <v>MERC/CAPEX/20102011/01755</v>
      </c>
      <c r="D2706" s="103">
        <f t="shared" si="1073"/>
        <v>40507</v>
      </c>
      <c r="E2706" s="28">
        <f t="shared" si="1073"/>
        <v>4.91</v>
      </c>
      <c r="F2706" s="95">
        <f t="shared" si="1051"/>
        <v>3.543640452</v>
      </c>
      <c r="G2706" s="95">
        <f t="shared" si="1052"/>
        <v>3.543640452</v>
      </c>
      <c r="H2706" s="95">
        <f t="shared" si="1056"/>
        <v>0</v>
      </c>
      <c r="I2706" s="94">
        <f>'F4.2'!Y23</f>
        <v>0</v>
      </c>
      <c r="J2706" s="94">
        <f>'F4.2'!AS23</f>
        <v>0</v>
      </c>
      <c r="K2706" s="95"/>
      <c r="L2706" s="95"/>
      <c r="M2706" s="128">
        <f t="shared" si="1057"/>
        <v>0</v>
      </c>
      <c r="N2706" s="95">
        <f t="shared" si="1058"/>
        <v>0</v>
      </c>
      <c r="O2706" s="158">
        <f t="shared" si="1053"/>
        <v>0</v>
      </c>
      <c r="P2706" s="159">
        <f t="shared" si="1054"/>
        <v>0</v>
      </c>
    </row>
    <row r="2707" spans="1:16" ht="15.75" hidden="1" outlineLevel="1" x14ac:dyDescent="0.25">
      <c r="A2707" s="99">
        <f t="shared" ref="A2707:E2707" si="1074">A2037</f>
        <v>0</v>
      </c>
      <c r="B2707" s="100" t="str">
        <f t="shared" si="1074"/>
        <v>IDC</v>
      </c>
      <c r="C2707" s="99" t="str">
        <f t="shared" si="1074"/>
        <v>MERC/CAPEX/20102011/01755</v>
      </c>
      <c r="D2707" s="103">
        <f t="shared" si="1074"/>
        <v>40507</v>
      </c>
      <c r="E2707" s="28">
        <f t="shared" si="1074"/>
        <v>10.09</v>
      </c>
      <c r="F2707" s="95">
        <f t="shared" si="1051"/>
        <v>0</v>
      </c>
      <c r="G2707" s="95">
        <f t="shared" si="1052"/>
        <v>0</v>
      </c>
      <c r="H2707" s="95">
        <f t="shared" si="1056"/>
        <v>0</v>
      </c>
      <c r="I2707" s="94">
        <f>'F4.2'!Y24</f>
        <v>0</v>
      </c>
      <c r="J2707" s="94">
        <f>'F4.2'!AS24</f>
        <v>0</v>
      </c>
      <c r="K2707" s="95"/>
      <c r="L2707" s="95"/>
      <c r="M2707" s="128">
        <f t="shared" si="1057"/>
        <v>0</v>
      </c>
      <c r="N2707" s="95">
        <f t="shared" si="1058"/>
        <v>0</v>
      </c>
      <c r="O2707" s="158">
        <f t="shared" si="1053"/>
        <v>0</v>
      </c>
      <c r="P2707" s="159">
        <f t="shared" si="1054"/>
        <v>0</v>
      </c>
    </row>
    <row r="2708" spans="1:16" ht="15.75" hidden="1" outlineLevel="1" x14ac:dyDescent="0.25">
      <c r="A2708" s="106">
        <f t="shared" ref="A2708:E2708" si="1075">A2038</f>
        <v>2</v>
      </c>
      <c r="B2708" s="107" t="str">
        <f t="shared" si="1075"/>
        <v>Input source Measurement</v>
      </c>
      <c r="C2708" s="25" t="str">
        <f t="shared" si="1075"/>
        <v>MERC/CAPEX/20112012/00925</v>
      </c>
      <c r="D2708" s="139">
        <f t="shared" si="1075"/>
        <v>40730</v>
      </c>
      <c r="E2708" s="27">
        <f t="shared" si="1075"/>
        <v>20.990099999999998</v>
      </c>
      <c r="F2708" s="94">
        <f t="shared" si="1051"/>
        <v>0</v>
      </c>
      <c r="G2708" s="94">
        <f t="shared" si="1052"/>
        <v>0</v>
      </c>
      <c r="H2708" s="94">
        <f t="shared" si="1056"/>
        <v>0</v>
      </c>
      <c r="I2708" s="94">
        <f>'F4.2'!Y25</f>
        <v>0</v>
      </c>
      <c r="J2708" s="94">
        <f>'F4.2'!AS25</f>
        <v>0</v>
      </c>
      <c r="K2708" s="94"/>
      <c r="L2708" s="94"/>
      <c r="M2708" s="94">
        <f t="shared" si="1057"/>
        <v>0</v>
      </c>
      <c r="N2708" s="94">
        <f t="shared" si="1058"/>
        <v>0</v>
      </c>
      <c r="O2708" s="158">
        <f t="shared" si="1053"/>
        <v>0</v>
      </c>
      <c r="P2708" s="159">
        <f t="shared" si="1054"/>
        <v>0</v>
      </c>
    </row>
    <row r="2709" spans="1:16" ht="47.25" hidden="1" outlineLevel="1" x14ac:dyDescent="0.25">
      <c r="A2709" s="99">
        <f t="shared" ref="A2709:E2709" si="1076">A2039</f>
        <v>2.1</v>
      </c>
      <c r="B2709" s="100" t="str">
        <f t="shared" si="1076"/>
        <v>Installation of Guided wave radar type level indicators for all fuel oil tanks of unit-1 to 7 DTFA 15 tanks and MTFA 15 tanks (total 30 tanks)</v>
      </c>
      <c r="C2709" s="99" t="str">
        <f t="shared" si="1076"/>
        <v>MERC/CAPEX/20112012/00925</v>
      </c>
      <c r="D2709" s="103">
        <f t="shared" si="1076"/>
        <v>40730</v>
      </c>
      <c r="E2709" s="28">
        <f t="shared" si="1076"/>
        <v>1.0398000000000001</v>
      </c>
      <c r="F2709" s="95">
        <f t="shared" si="1051"/>
        <v>0.70700000000000007</v>
      </c>
      <c r="G2709" s="95">
        <f t="shared" si="1052"/>
        <v>0.70700000000000007</v>
      </c>
      <c r="H2709" s="95">
        <f t="shared" si="1056"/>
        <v>0</v>
      </c>
      <c r="I2709" s="94">
        <f>'F4.2'!Y26</f>
        <v>0</v>
      </c>
      <c r="J2709" s="94">
        <f>'F4.2'!AS26</f>
        <v>0</v>
      </c>
      <c r="K2709" s="95"/>
      <c r="L2709" s="95"/>
      <c r="M2709" s="128">
        <f t="shared" si="1057"/>
        <v>0</v>
      </c>
      <c r="N2709" s="95">
        <f t="shared" si="1058"/>
        <v>0</v>
      </c>
      <c r="O2709" s="158">
        <f t="shared" si="1053"/>
        <v>0</v>
      </c>
      <c r="P2709" s="159">
        <f t="shared" si="1054"/>
        <v>0</v>
      </c>
    </row>
    <row r="2710" spans="1:16" ht="31.5" hidden="1" outlineLevel="1" x14ac:dyDescent="0.25">
      <c r="A2710" s="99">
        <f t="shared" ref="A2710:E2710" si="1077">A2040</f>
        <v>2.2000000000000002</v>
      </c>
      <c r="B2710" s="100" t="str">
        <f t="shared" si="1077"/>
        <v>Installation of mass based oil flow meters with provision for continuous digital transfer (20 transmitters)</v>
      </c>
      <c r="C2710" s="99" t="str">
        <f t="shared" si="1077"/>
        <v>MERC/CAPEX/20112012/00925</v>
      </c>
      <c r="D2710" s="103">
        <f t="shared" si="1077"/>
        <v>40730</v>
      </c>
      <c r="E2710" s="28">
        <f t="shared" si="1077"/>
        <v>3.1379999999999999</v>
      </c>
      <c r="F2710" s="95">
        <f t="shared" si="1051"/>
        <v>0</v>
      </c>
      <c r="G2710" s="95">
        <f t="shared" si="1052"/>
        <v>0</v>
      </c>
      <c r="H2710" s="95">
        <f t="shared" si="1056"/>
        <v>0</v>
      </c>
      <c r="I2710" s="94">
        <f>'F4.2'!Y27</f>
        <v>0</v>
      </c>
      <c r="J2710" s="94">
        <f>'F4.2'!AS27</f>
        <v>0</v>
      </c>
      <c r="K2710" s="95"/>
      <c r="L2710" s="95"/>
      <c r="M2710" s="128">
        <f t="shared" si="1057"/>
        <v>0</v>
      </c>
      <c r="N2710" s="95">
        <f t="shared" si="1058"/>
        <v>0</v>
      </c>
      <c r="O2710" s="158">
        <f t="shared" si="1053"/>
        <v>0</v>
      </c>
      <c r="P2710" s="159">
        <f t="shared" si="1054"/>
        <v>0</v>
      </c>
    </row>
    <row r="2711" spans="1:16" ht="31.5" hidden="1" outlineLevel="1" x14ac:dyDescent="0.25">
      <c r="A2711" s="99">
        <f t="shared" ref="A2711:E2711" si="1078">A2041</f>
        <v>2.2999999999999998</v>
      </c>
      <c r="B2711" s="100" t="str">
        <f t="shared" si="1078"/>
        <v>Installation of 54 Nos. of ultrasonic type Flow measurement transmitters for water consumption monitoring</v>
      </c>
      <c r="C2711" s="99" t="str">
        <f t="shared" si="1078"/>
        <v>MERC/CAPEX/20112012/00925</v>
      </c>
      <c r="D2711" s="103">
        <f t="shared" si="1078"/>
        <v>40730</v>
      </c>
      <c r="E2711" s="28">
        <f t="shared" si="1078"/>
        <v>3.0657000000000001</v>
      </c>
      <c r="F2711" s="95">
        <f t="shared" si="1051"/>
        <v>1.7642598999999999</v>
      </c>
      <c r="G2711" s="95">
        <f t="shared" si="1052"/>
        <v>1.7642598999999999</v>
      </c>
      <c r="H2711" s="95">
        <f t="shared" si="1056"/>
        <v>0</v>
      </c>
      <c r="I2711" s="94">
        <f>'F4.2'!Y28</f>
        <v>0</v>
      </c>
      <c r="J2711" s="94">
        <f>'F4.2'!AS28</f>
        <v>0</v>
      </c>
      <c r="K2711" s="95"/>
      <c r="L2711" s="95"/>
      <c r="M2711" s="128">
        <f t="shared" si="1057"/>
        <v>0</v>
      </c>
      <c r="N2711" s="95">
        <f t="shared" si="1058"/>
        <v>0</v>
      </c>
      <c r="O2711" s="158">
        <f t="shared" si="1053"/>
        <v>0</v>
      </c>
      <c r="P2711" s="159">
        <f t="shared" si="1054"/>
        <v>0</v>
      </c>
    </row>
    <row r="2712" spans="1:16" ht="31.5" hidden="1" outlineLevel="1" x14ac:dyDescent="0.25">
      <c r="A2712" s="99">
        <f t="shared" ref="A2712:E2712" si="1079">A2042</f>
        <v>2.4</v>
      </c>
      <c r="B2712" s="100" t="str">
        <f t="shared" si="1079"/>
        <v>Trivector Meters for Auxiliary power measurement of GT (7 Nos).</v>
      </c>
      <c r="C2712" s="29" t="str">
        <f t="shared" si="1079"/>
        <v>MERC/CAPEX/20112012/00925</v>
      </c>
      <c r="D2712" s="68">
        <f t="shared" si="1079"/>
        <v>40730</v>
      </c>
      <c r="E2712" s="28">
        <f t="shared" si="1079"/>
        <v>2.1100000000000001E-2</v>
      </c>
      <c r="F2712" s="95">
        <f t="shared" si="1051"/>
        <v>0</v>
      </c>
      <c r="G2712" s="95">
        <f t="shared" si="1052"/>
        <v>0</v>
      </c>
      <c r="H2712" s="95">
        <f t="shared" si="1056"/>
        <v>0</v>
      </c>
      <c r="I2712" s="94">
        <f>'F4.2'!Y29</f>
        <v>0</v>
      </c>
      <c r="J2712" s="94">
        <f>'F4.2'!AS29</f>
        <v>0</v>
      </c>
      <c r="K2712" s="95"/>
      <c r="L2712" s="95"/>
      <c r="M2712" s="128">
        <f t="shared" si="1057"/>
        <v>0</v>
      </c>
      <c r="N2712" s="95">
        <f t="shared" si="1058"/>
        <v>0</v>
      </c>
      <c r="O2712" s="158">
        <f t="shared" si="1053"/>
        <v>0</v>
      </c>
      <c r="P2712" s="159">
        <f t="shared" si="1054"/>
        <v>0</v>
      </c>
    </row>
    <row r="2713" spans="1:16" ht="31.5" hidden="1" outlineLevel="1" x14ac:dyDescent="0.25">
      <c r="A2713" s="99">
        <f t="shared" ref="A2713:E2713" si="1080">A2043</f>
        <v>2.5</v>
      </c>
      <c r="B2713" s="100" t="str">
        <f t="shared" si="1080"/>
        <v>Standard Meters for Auxiliary power measurement for sp. Consumption of Auxiliary transformer, Limbs and auxiliaries.</v>
      </c>
      <c r="C2713" s="99" t="str">
        <f t="shared" si="1080"/>
        <v>MERC/CAPEX/20112012/00925</v>
      </c>
      <c r="D2713" s="103">
        <f t="shared" si="1080"/>
        <v>40730</v>
      </c>
      <c r="E2713" s="28">
        <f t="shared" si="1080"/>
        <v>0.49540000000000001</v>
      </c>
      <c r="F2713" s="95">
        <f t="shared" si="1051"/>
        <v>0.29783999999999999</v>
      </c>
      <c r="G2713" s="95">
        <f t="shared" si="1052"/>
        <v>0.29783999999999999</v>
      </c>
      <c r="H2713" s="95">
        <f t="shared" si="1056"/>
        <v>0</v>
      </c>
      <c r="I2713" s="94">
        <f>'F4.2'!Y30</f>
        <v>0</v>
      </c>
      <c r="J2713" s="94">
        <f>'F4.2'!AS30</f>
        <v>0</v>
      </c>
      <c r="K2713" s="95"/>
      <c r="L2713" s="95"/>
      <c r="M2713" s="128">
        <f t="shared" si="1057"/>
        <v>0</v>
      </c>
      <c r="N2713" s="95">
        <f t="shared" si="1058"/>
        <v>0</v>
      </c>
      <c r="O2713" s="158">
        <f t="shared" si="1053"/>
        <v>0</v>
      </c>
      <c r="P2713" s="159">
        <f t="shared" si="1054"/>
        <v>0</v>
      </c>
    </row>
    <row r="2714" spans="1:16" ht="15.75" hidden="1" outlineLevel="1" x14ac:dyDescent="0.25">
      <c r="A2714" s="99">
        <f t="shared" ref="A2714:E2714" si="1081">A2044</f>
        <v>2.6</v>
      </c>
      <c r="B2714" s="100" t="str">
        <f t="shared" si="1081"/>
        <v>Belt weighers (28 Nos.)</v>
      </c>
      <c r="C2714" s="99" t="str">
        <f t="shared" si="1081"/>
        <v>MERC/CAPEX/20112012/00925</v>
      </c>
      <c r="D2714" s="103">
        <f t="shared" si="1081"/>
        <v>40730</v>
      </c>
      <c r="E2714" s="28">
        <f t="shared" si="1081"/>
        <v>3.3195999999999999</v>
      </c>
      <c r="F2714" s="95">
        <f t="shared" si="1051"/>
        <v>0</v>
      </c>
      <c r="G2714" s="95">
        <f t="shared" si="1052"/>
        <v>0</v>
      </c>
      <c r="H2714" s="95">
        <f t="shared" si="1056"/>
        <v>0</v>
      </c>
      <c r="I2714" s="94">
        <f>'F4.2'!Y31</f>
        <v>0</v>
      </c>
      <c r="J2714" s="94">
        <f>'F4.2'!AS31</f>
        <v>0</v>
      </c>
      <c r="K2714" s="95"/>
      <c r="L2714" s="95"/>
      <c r="M2714" s="128">
        <f t="shared" si="1057"/>
        <v>0</v>
      </c>
      <c r="N2714" s="95">
        <f t="shared" si="1058"/>
        <v>0</v>
      </c>
      <c r="O2714" s="158">
        <f t="shared" si="1053"/>
        <v>0</v>
      </c>
      <c r="P2714" s="159">
        <f t="shared" si="1054"/>
        <v>0</v>
      </c>
    </row>
    <row r="2715" spans="1:16" ht="15.75" hidden="1" outlineLevel="1" x14ac:dyDescent="0.25">
      <c r="A2715" s="99">
        <f t="shared" ref="A2715:E2715" si="1082">A2045</f>
        <v>2.7</v>
      </c>
      <c r="B2715" s="100" t="str">
        <f t="shared" si="1082"/>
        <v>In motion weigh bridge (10 Nos).</v>
      </c>
      <c r="C2715" s="99" t="str">
        <f t="shared" si="1082"/>
        <v>MERC/CAPEX/20112012/00925</v>
      </c>
      <c r="D2715" s="103">
        <f t="shared" si="1082"/>
        <v>40730</v>
      </c>
      <c r="E2715" s="28">
        <f t="shared" si="1082"/>
        <v>4.5396000000000001</v>
      </c>
      <c r="F2715" s="95">
        <f t="shared" si="1051"/>
        <v>0.19084200000000001</v>
      </c>
      <c r="G2715" s="95">
        <f t="shared" si="1052"/>
        <v>0.19084200000000001</v>
      </c>
      <c r="H2715" s="95">
        <f t="shared" si="1056"/>
        <v>0</v>
      </c>
      <c r="I2715" s="94">
        <f>'F4.2'!Y32</f>
        <v>0</v>
      </c>
      <c r="J2715" s="94">
        <f>'F4.2'!AS32</f>
        <v>0</v>
      </c>
      <c r="K2715" s="95"/>
      <c r="L2715" s="95"/>
      <c r="M2715" s="128">
        <f t="shared" si="1057"/>
        <v>0</v>
      </c>
      <c r="N2715" s="95">
        <f t="shared" si="1058"/>
        <v>0</v>
      </c>
      <c r="O2715" s="158">
        <f t="shared" si="1053"/>
        <v>0</v>
      </c>
      <c r="P2715" s="159">
        <f t="shared" si="1054"/>
        <v>0</v>
      </c>
    </row>
    <row r="2716" spans="1:16" ht="15.75" hidden="1" outlineLevel="1" x14ac:dyDescent="0.25">
      <c r="A2716" s="99">
        <f t="shared" ref="A2716:E2716" si="1083">A2046</f>
        <v>2.8</v>
      </c>
      <c r="B2716" s="100" t="str">
        <f t="shared" si="1083"/>
        <v>Bunker level transmitters (50 Nos.)</v>
      </c>
      <c r="C2716" s="99" t="str">
        <f t="shared" si="1083"/>
        <v>MERC/CAPEX/20112012/00925</v>
      </c>
      <c r="D2716" s="103">
        <f t="shared" si="1083"/>
        <v>40730</v>
      </c>
      <c r="E2716" s="28">
        <f t="shared" si="1083"/>
        <v>2.5285000000000002</v>
      </c>
      <c r="F2716" s="95">
        <f t="shared" si="1051"/>
        <v>0</v>
      </c>
      <c r="G2716" s="95">
        <f t="shared" si="1052"/>
        <v>0</v>
      </c>
      <c r="H2716" s="95">
        <f t="shared" si="1056"/>
        <v>0</v>
      </c>
      <c r="I2716" s="94">
        <f>'F4.2'!Y33</f>
        <v>0</v>
      </c>
      <c r="J2716" s="94">
        <f>'F4.2'!AS33</f>
        <v>0</v>
      </c>
      <c r="K2716" s="95"/>
      <c r="L2716" s="95"/>
      <c r="M2716" s="128">
        <f t="shared" si="1057"/>
        <v>0</v>
      </c>
      <c r="N2716" s="95">
        <f t="shared" si="1058"/>
        <v>0</v>
      </c>
      <c r="O2716" s="158">
        <f t="shared" si="1053"/>
        <v>0</v>
      </c>
      <c r="P2716" s="159">
        <f t="shared" si="1054"/>
        <v>0</v>
      </c>
    </row>
    <row r="2717" spans="1:16" ht="15.75" hidden="1" outlineLevel="1" x14ac:dyDescent="0.25">
      <c r="A2717" s="99">
        <f t="shared" ref="A2717:E2717" si="1084">A2047</f>
        <v>2.9</v>
      </c>
      <c r="B2717" s="100" t="str">
        <f t="shared" si="1084"/>
        <v>Flap Gate sensors (120 Nos.)</v>
      </c>
      <c r="C2717" s="99" t="str">
        <f t="shared" si="1084"/>
        <v>MERC/CAPEX/20112012/00925</v>
      </c>
      <c r="D2717" s="103">
        <f t="shared" si="1084"/>
        <v>40730</v>
      </c>
      <c r="E2717" s="28">
        <f t="shared" si="1084"/>
        <v>0.1225</v>
      </c>
      <c r="F2717" s="95">
        <f t="shared" si="1051"/>
        <v>0</v>
      </c>
      <c r="G2717" s="95">
        <f t="shared" si="1052"/>
        <v>0</v>
      </c>
      <c r="H2717" s="95">
        <f t="shared" si="1056"/>
        <v>0</v>
      </c>
      <c r="I2717" s="94">
        <f>'F4.2'!Y34</f>
        <v>0</v>
      </c>
      <c r="J2717" s="94">
        <f>'F4.2'!AS34</f>
        <v>0</v>
      </c>
      <c r="K2717" s="95"/>
      <c r="L2717" s="95"/>
      <c r="M2717" s="128">
        <f t="shared" si="1057"/>
        <v>0</v>
      </c>
      <c r="N2717" s="95">
        <f t="shared" si="1058"/>
        <v>0</v>
      </c>
      <c r="O2717" s="158">
        <f t="shared" si="1053"/>
        <v>0</v>
      </c>
      <c r="P2717" s="159">
        <f t="shared" si="1054"/>
        <v>0</v>
      </c>
    </row>
    <row r="2718" spans="1:16" ht="15.75" hidden="1" outlineLevel="1" x14ac:dyDescent="0.25">
      <c r="A2718" s="99" t="str">
        <f t="shared" ref="A2718:E2718" si="1085">A2048</f>
        <v>2.10</v>
      </c>
      <c r="B2718" s="100" t="str">
        <f t="shared" si="1085"/>
        <v>PLC (20 Nos)</v>
      </c>
      <c r="C2718" s="99" t="str">
        <f t="shared" si="1085"/>
        <v>MERC/CAPEX/20112012/00925</v>
      </c>
      <c r="D2718" s="103">
        <f t="shared" si="1085"/>
        <v>40730</v>
      </c>
      <c r="E2718" s="28">
        <f t="shared" si="1085"/>
        <v>0.5333</v>
      </c>
      <c r="F2718" s="95">
        <f t="shared" si="1051"/>
        <v>0</v>
      </c>
      <c r="G2718" s="95">
        <f t="shared" si="1052"/>
        <v>0</v>
      </c>
      <c r="H2718" s="95">
        <f t="shared" si="1056"/>
        <v>0</v>
      </c>
      <c r="I2718" s="94">
        <f>'F4.2'!Y35</f>
        <v>0</v>
      </c>
      <c r="J2718" s="94">
        <f>'F4.2'!AS35</f>
        <v>0</v>
      </c>
      <c r="K2718" s="95"/>
      <c r="L2718" s="95"/>
      <c r="M2718" s="128">
        <f t="shared" si="1057"/>
        <v>0</v>
      </c>
      <c r="N2718" s="95">
        <f t="shared" si="1058"/>
        <v>0</v>
      </c>
      <c r="O2718" s="158">
        <f t="shared" si="1053"/>
        <v>0</v>
      </c>
      <c r="P2718" s="159">
        <f t="shared" si="1054"/>
        <v>0</v>
      </c>
    </row>
    <row r="2719" spans="1:16" ht="15.75" hidden="1" outlineLevel="1" x14ac:dyDescent="0.25">
      <c r="A2719" s="99">
        <f t="shared" ref="A2719:E2719" si="1086">A2049</f>
        <v>2.11</v>
      </c>
      <c r="B2719" s="100" t="str">
        <f t="shared" si="1086"/>
        <v>Cables (20,000 meters estimated)</v>
      </c>
      <c r="C2719" s="99" t="str">
        <f t="shared" si="1086"/>
        <v>MERC/CAPEX/20112012/00925</v>
      </c>
      <c r="D2719" s="103">
        <f t="shared" si="1086"/>
        <v>40730</v>
      </c>
      <c r="E2719" s="28">
        <f t="shared" si="1086"/>
        <v>1.0216000000000001</v>
      </c>
      <c r="F2719" s="95">
        <f t="shared" si="1051"/>
        <v>0</v>
      </c>
      <c r="G2719" s="95">
        <f t="shared" si="1052"/>
        <v>0</v>
      </c>
      <c r="H2719" s="95">
        <f t="shared" si="1056"/>
        <v>0</v>
      </c>
      <c r="I2719" s="94">
        <f>'F4.2'!Y36</f>
        <v>0</v>
      </c>
      <c r="J2719" s="94">
        <f>'F4.2'!AS36</f>
        <v>0</v>
      </c>
      <c r="K2719" s="95"/>
      <c r="L2719" s="95"/>
      <c r="M2719" s="128">
        <f t="shared" si="1057"/>
        <v>0</v>
      </c>
      <c r="N2719" s="95">
        <f t="shared" si="1058"/>
        <v>0</v>
      </c>
      <c r="O2719" s="158">
        <f t="shared" si="1053"/>
        <v>0</v>
      </c>
      <c r="P2719" s="159">
        <f t="shared" si="1054"/>
        <v>0</v>
      </c>
    </row>
    <row r="2720" spans="1:16" ht="15.75" hidden="1" outlineLevel="1" x14ac:dyDescent="0.25">
      <c r="A2720" s="99">
        <f t="shared" ref="A2720:E2720" si="1087">A2050</f>
        <v>0</v>
      </c>
      <c r="B2720" s="100" t="str">
        <f t="shared" si="1087"/>
        <v>IDC</v>
      </c>
      <c r="C2720" s="99" t="str">
        <f t="shared" si="1087"/>
        <v>MERC/CAPEX/20112012/00925</v>
      </c>
      <c r="D2720" s="103">
        <f t="shared" si="1087"/>
        <v>40730</v>
      </c>
      <c r="E2720" s="28">
        <f t="shared" si="1087"/>
        <v>1.165</v>
      </c>
      <c r="F2720" s="95">
        <f t="shared" si="1051"/>
        <v>0</v>
      </c>
      <c r="G2720" s="95">
        <f t="shared" si="1052"/>
        <v>0</v>
      </c>
      <c r="H2720" s="95">
        <f t="shared" si="1056"/>
        <v>0</v>
      </c>
      <c r="I2720" s="94">
        <f>'F4.2'!Y37</f>
        <v>0</v>
      </c>
      <c r="J2720" s="94">
        <f>'F4.2'!AS37</f>
        <v>0</v>
      </c>
      <c r="K2720" s="95"/>
      <c r="L2720" s="95"/>
      <c r="M2720" s="128">
        <f t="shared" si="1057"/>
        <v>0</v>
      </c>
      <c r="N2720" s="95">
        <f t="shared" si="1058"/>
        <v>0</v>
      </c>
      <c r="O2720" s="158">
        <f t="shared" si="1053"/>
        <v>0</v>
      </c>
      <c r="P2720" s="159">
        <f t="shared" si="1054"/>
        <v>0</v>
      </c>
    </row>
    <row r="2721" spans="1:16" ht="15.75" hidden="1" outlineLevel="1" x14ac:dyDescent="0.25">
      <c r="A2721" s="238">
        <f t="shared" ref="A2721:E2721" si="1088">A2051</f>
        <v>3</v>
      </c>
      <c r="B2721" s="239" t="str">
        <f t="shared" si="1088"/>
        <v>ESP Restoration/Refurbishment</v>
      </c>
      <c r="C2721" s="106" t="str">
        <f t="shared" si="1088"/>
        <v>MERC/CAPEX/20112012/00939</v>
      </c>
      <c r="D2721" s="147">
        <f t="shared" si="1088"/>
        <v>40731</v>
      </c>
      <c r="E2721" s="27">
        <f t="shared" si="1088"/>
        <v>53.989999999999995</v>
      </c>
      <c r="F2721" s="94">
        <f t="shared" si="1051"/>
        <v>0</v>
      </c>
      <c r="G2721" s="94">
        <f t="shared" si="1052"/>
        <v>0</v>
      </c>
      <c r="H2721" s="94">
        <f t="shared" si="1056"/>
        <v>0</v>
      </c>
      <c r="I2721" s="94">
        <f>'F4.2'!Y38</f>
        <v>0</v>
      </c>
      <c r="J2721" s="94">
        <f>'F4.2'!AS38</f>
        <v>0</v>
      </c>
      <c r="K2721" s="94"/>
      <c r="L2721" s="94"/>
      <c r="M2721" s="94">
        <f t="shared" si="1057"/>
        <v>0</v>
      </c>
      <c r="N2721" s="94">
        <f t="shared" si="1058"/>
        <v>0</v>
      </c>
      <c r="O2721" s="158">
        <f t="shared" si="1053"/>
        <v>0</v>
      </c>
      <c r="P2721" s="159">
        <f t="shared" si="1054"/>
        <v>0</v>
      </c>
    </row>
    <row r="2722" spans="1:16" ht="31.5" hidden="1" outlineLevel="1" x14ac:dyDescent="0.25">
      <c r="A2722" s="252">
        <f t="shared" ref="A2722:E2722" si="1089">A2052</f>
        <v>3.1</v>
      </c>
      <c r="B2722" s="253" t="str">
        <f t="shared" si="1089"/>
        <v xml:space="preserve">Replacement of all emitting coils and collecting plates of U#5 ESP of all four pass of field 2nd, 3rd &amp; 4th </v>
      </c>
      <c r="C2722" s="99" t="str">
        <f t="shared" si="1089"/>
        <v>MERC/CAPEX/20112012/00939</v>
      </c>
      <c r="D2722" s="103">
        <f t="shared" si="1089"/>
        <v>40731</v>
      </c>
      <c r="E2722" s="28">
        <f t="shared" si="1089"/>
        <v>11.7</v>
      </c>
      <c r="F2722" s="95">
        <f t="shared" si="1051"/>
        <v>8.6202149769999998</v>
      </c>
      <c r="G2722" s="95">
        <f t="shared" si="1052"/>
        <v>8.6202149769999998</v>
      </c>
      <c r="H2722" s="95">
        <f t="shared" si="1056"/>
        <v>0</v>
      </c>
      <c r="I2722" s="94">
        <f>'F4.2'!Y39</f>
        <v>0</v>
      </c>
      <c r="J2722" s="94">
        <f>'F4.2'!AS39</f>
        <v>0</v>
      </c>
      <c r="K2722" s="95"/>
      <c r="L2722" s="95"/>
      <c r="M2722" s="128">
        <f t="shared" si="1057"/>
        <v>0</v>
      </c>
      <c r="N2722" s="95">
        <f t="shared" si="1058"/>
        <v>0</v>
      </c>
      <c r="O2722" s="158">
        <f t="shared" si="1053"/>
        <v>0</v>
      </c>
      <c r="P2722" s="159">
        <f t="shared" si="1054"/>
        <v>0</v>
      </c>
    </row>
    <row r="2723" spans="1:16" ht="31.5" hidden="1" outlineLevel="1" x14ac:dyDescent="0.25">
      <c r="A2723" s="252">
        <f t="shared" ref="A2723:E2723" si="1090">A2053</f>
        <v>3.2</v>
      </c>
      <c r="B2723" s="253" t="str">
        <f t="shared" si="1090"/>
        <v>Replacement of all emitting coils and collecting plates of all four pass of field 1 to 4, U#6 ESP</v>
      </c>
      <c r="C2723" s="99" t="str">
        <f t="shared" si="1090"/>
        <v>MERC/CAPEX/20112012/00939</v>
      </c>
      <c r="D2723" s="103">
        <f t="shared" si="1090"/>
        <v>40731</v>
      </c>
      <c r="E2723" s="28">
        <f t="shared" si="1090"/>
        <v>15.6</v>
      </c>
      <c r="F2723" s="95">
        <f t="shared" si="1051"/>
        <v>12.555251865000001</v>
      </c>
      <c r="G2723" s="95">
        <f t="shared" si="1052"/>
        <v>12.555251865000001</v>
      </c>
      <c r="H2723" s="95">
        <f t="shared" si="1056"/>
        <v>0</v>
      </c>
      <c r="I2723" s="94">
        <f>'F4.2'!Y40</f>
        <v>0</v>
      </c>
      <c r="J2723" s="94">
        <f>'F4.2'!AS40</f>
        <v>0</v>
      </c>
      <c r="K2723" s="95"/>
      <c r="L2723" s="95"/>
      <c r="M2723" s="128">
        <f t="shared" si="1057"/>
        <v>0</v>
      </c>
      <c r="N2723" s="95">
        <f t="shared" si="1058"/>
        <v>0</v>
      </c>
      <c r="O2723" s="158">
        <f t="shared" si="1053"/>
        <v>0</v>
      </c>
      <c r="P2723" s="159">
        <f t="shared" si="1054"/>
        <v>0</v>
      </c>
    </row>
    <row r="2724" spans="1:16" ht="31.5" hidden="1" outlineLevel="1" x14ac:dyDescent="0.25">
      <c r="A2724" s="252">
        <f t="shared" ref="A2724:E2724" si="1091">A2054</f>
        <v>3.3</v>
      </c>
      <c r="B2724" s="253" t="str">
        <f t="shared" si="1091"/>
        <v xml:space="preserve">Replacement of all emitting coils and collecting plates of all four pass of field 1 to 4, U#7 ESP </v>
      </c>
      <c r="C2724" s="99" t="str">
        <f t="shared" si="1091"/>
        <v>MERC/CAPEX/20112012/00939</v>
      </c>
      <c r="D2724" s="103">
        <f t="shared" si="1091"/>
        <v>40731</v>
      </c>
      <c r="E2724" s="28">
        <f t="shared" si="1091"/>
        <v>16.02</v>
      </c>
      <c r="F2724" s="95">
        <f t="shared" si="1051"/>
        <v>13.189855725000001</v>
      </c>
      <c r="G2724" s="95">
        <f t="shared" si="1052"/>
        <v>13.085278921</v>
      </c>
      <c r="H2724" s="95">
        <f t="shared" si="1056"/>
        <v>0.10457680400000058</v>
      </c>
      <c r="I2724" s="94">
        <f>'F4.2'!Y41</f>
        <v>0</v>
      </c>
      <c r="J2724" s="94">
        <f>'F4.2'!AS41</f>
        <v>0</v>
      </c>
      <c r="K2724" s="95"/>
      <c r="L2724" s="95"/>
      <c r="M2724" s="128">
        <f t="shared" si="1057"/>
        <v>0</v>
      </c>
      <c r="N2724" s="95">
        <f t="shared" si="1058"/>
        <v>0.10457680400000058</v>
      </c>
      <c r="O2724" s="158">
        <f t="shared" si="1053"/>
        <v>0</v>
      </c>
      <c r="P2724" s="159">
        <f t="shared" si="1054"/>
        <v>0</v>
      </c>
    </row>
    <row r="2725" spans="1:16" ht="31.5" hidden="1" outlineLevel="1" x14ac:dyDescent="0.25">
      <c r="A2725" s="252">
        <f t="shared" ref="A2725:E2725" si="1092">A2055</f>
        <v>3.4</v>
      </c>
      <c r="B2725" s="253" t="str">
        <f t="shared" si="1092"/>
        <v>Ash evacuation system on existing dummy hoppers of Flue gas duct from APH outlet to ESP inlet of U#5 &amp; 6.</v>
      </c>
      <c r="C2725" s="99" t="str">
        <f t="shared" si="1092"/>
        <v>MERC/CAPEX/20112012/00939</v>
      </c>
      <c r="D2725" s="103">
        <f t="shared" si="1092"/>
        <v>40731</v>
      </c>
      <c r="E2725" s="28">
        <f t="shared" si="1092"/>
        <v>0.95</v>
      </c>
      <c r="F2725" s="95">
        <f t="shared" si="1051"/>
        <v>0.92199359999999997</v>
      </c>
      <c r="G2725" s="95">
        <f t="shared" si="1052"/>
        <v>0.92199359999999997</v>
      </c>
      <c r="H2725" s="95">
        <f t="shared" si="1056"/>
        <v>0</v>
      </c>
      <c r="I2725" s="94">
        <f>'F4.2'!Y42</f>
        <v>0</v>
      </c>
      <c r="J2725" s="94">
        <f>'F4.2'!AS42</f>
        <v>0</v>
      </c>
      <c r="K2725" s="95"/>
      <c r="L2725" s="95"/>
      <c r="M2725" s="128">
        <f t="shared" si="1057"/>
        <v>0</v>
      </c>
      <c r="N2725" s="95">
        <f t="shared" si="1058"/>
        <v>0</v>
      </c>
      <c r="O2725" s="158">
        <f t="shared" si="1053"/>
        <v>0</v>
      </c>
      <c r="P2725" s="159">
        <f t="shared" si="1054"/>
        <v>0</v>
      </c>
    </row>
    <row r="2726" spans="1:16" ht="15.75" hidden="1" outlineLevel="1" x14ac:dyDescent="0.25">
      <c r="A2726" s="252">
        <f t="shared" ref="A2726:E2726" si="1093">A2056</f>
        <v>0</v>
      </c>
      <c r="B2726" s="253" t="str">
        <f t="shared" si="1093"/>
        <v>IDC</v>
      </c>
      <c r="C2726" s="99" t="str">
        <f t="shared" si="1093"/>
        <v>MERC/CAPEX/20112012/00939</v>
      </c>
      <c r="D2726" s="103">
        <f t="shared" si="1093"/>
        <v>40731</v>
      </c>
      <c r="E2726" s="28">
        <f t="shared" si="1093"/>
        <v>9.7200000000000006</v>
      </c>
      <c r="F2726" s="95">
        <f t="shared" si="1051"/>
        <v>3.8649799999999998E-2</v>
      </c>
      <c r="G2726" s="95">
        <f t="shared" si="1052"/>
        <v>3.8649799999999998E-2</v>
      </c>
      <c r="H2726" s="95">
        <f t="shared" si="1056"/>
        <v>0</v>
      </c>
      <c r="I2726" s="94">
        <f>'F4.2'!Y43</f>
        <v>0</v>
      </c>
      <c r="J2726" s="94">
        <f>'F4.2'!AS43</f>
        <v>0</v>
      </c>
      <c r="K2726" s="95"/>
      <c r="L2726" s="95"/>
      <c r="M2726" s="128">
        <f t="shared" si="1057"/>
        <v>0</v>
      </c>
      <c r="N2726" s="95">
        <f t="shared" si="1058"/>
        <v>0</v>
      </c>
      <c r="O2726" s="158">
        <f t="shared" si="1053"/>
        <v>0</v>
      </c>
      <c r="P2726" s="159">
        <f t="shared" si="1054"/>
        <v>0</v>
      </c>
    </row>
    <row r="2727" spans="1:16" ht="15.75" hidden="1" outlineLevel="1" x14ac:dyDescent="0.25">
      <c r="A2727" s="25">
        <f t="shared" ref="A2727:E2727" si="1094">A2057</f>
        <v>4</v>
      </c>
      <c r="B2727" s="26" t="str">
        <f t="shared" si="1094"/>
        <v>Control &amp; Instrumentation up-gradation of CSTPS Unit 5 &amp; 6</v>
      </c>
      <c r="C2727" s="25" t="str">
        <f t="shared" si="1094"/>
        <v>MERC/CAPEX/20112012/01908</v>
      </c>
      <c r="D2727" s="139">
        <f t="shared" si="1094"/>
        <v>40850</v>
      </c>
      <c r="E2727" s="27">
        <f t="shared" si="1094"/>
        <v>57.7</v>
      </c>
      <c r="F2727" s="94">
        <f t="shared" si="1051"/>
        <v>0</v>
      </c>
      <c r="G2727" s="94">
        <f t="shared" si="1052"/>
        <v>0</v>
      </c>
      <c r="H2727" s="94">
        <f t="shared" si="1056"/>
        <v>0</v>
      </c>
      <c r="I2727" s="94">
        <f>'F4.2'!Y44</f>
        <v>0</v>
      </c>
      <c r="J2727" s="94">
        <f>'F4.2'!AS44</f>
        <v>0</v>
      </c>
      <c r="K2727" s="94"/>
      <c r="L2727" s="94"/>
      <c r="M2727" s="94">
        <f t="shared" si="1057"/>
        <v>0</v>
      </c>
      <c r="N2727" s="94">
        <f t="shared" si="1058"/>
        <v>0</v>
      </c>
      <c r="O2727" s="158">
        <f t="shared" si="1053"/>
        <v>0</v>
      </c>
      <c r="P2727" s="159">
        <f t="shared" si="1054"/>
        <v>0</v>
      </c>
    </row>
    <row r="2728" spans="1:16" ht="15.75" hidden="1" outlineLevel="1" x14ac:dyDescent="0.25">
      <c r="A2728" s="29">
        <f t="shared" ref="A2728:E2728" si="1095">A2058</f>
        <v>4.0999999999999996</v>
      </c>
      <c r="B2728" s="65" t="str">
        <f t="shared" si="1095"/>
        <v>Control &amp; Instrumentation up-gradation of CSTPS Unit 5</v>
      </c>
      <c r="C2728" s="29" t="str">
        <f t="shared" si="1095"/>
        <v>MERC/CAPEX/20112012/01908</v>
      </c>
      <c r="D2728" s="68">
        <f t="shared" si="1095"/>
        <v>40850</v>
      </c>
      <c r="E2728" s="28">
        <f t="shared" si="1095"/>
        <v>26.1</v>
      </c>
      <c r="F2728" s="95">
        <f t="shared" si="1051"/>
        <v>26.1</v>
      </c>
      <c r="G2728" s="95">
        <f t="shared" si="1052"/>
        <v>26.1</v>
      </c>
      <c r="H2728" s="95">
        <f t="shared" si="1056"/>
        <v>0</v>
      </c>
      <c r="I2728" s="94">
        <f>'F4.2'!Y45</f>
        <v>0</v>
      </c>
      <c r="J2728" s="94">
        <f>'F4.2'!AS45</f>
        <v>0</v>
      </c>
      <c r="K2728" s="95"/>
      <c r="L2728" s="95"/>
      <c r="M2728" s="128">
        <f t="shared" si="1057"/>
        <v>0</v>
      </c>
      <c r="N2728" s="95">
        <f t="shared" si="1058"/>
        <v>0</v>
      </c>
      <c r="O2728" s="158">
        <f t="shared" si="1053"/>
        <v>0</v>
      </c>
      <c r="P2728" s="159">
        <f t="shared" si="1054"/>
        <v>0</v>
      </c>
    </row>
    <row r="2729" spans="1:16" ht="15.75" hidden="1" outlineLevel="1" x14ac:dyDescent="0.25">
      <c r="A2729" s="29">
        <f t="shared" ref="A2729:E2729" si="1096">A2059</f>
        <v>4.2</v>
      </c>
      <c r="B2729" s="65" t="str">
        <f t="shared" si="1096"/>
        <v>Control &amp; Instrumentation up-gradation of CSTPS Unit 6</v>
      </c>
      <c r="C2729" s="29" t="str">
        <f t="shared" si="1096"/>
        <v>MERC/CAPEX/20112012/01908</v>
      </c>
      <c r="D2729" s="68">
        <f t="shared" si="1096"/>
        <v>40850</v>
      </c>
      <c r="E2729" s="28">
        <f t="shared" si="1096"/>
        <v>26.1</v>
      </c>
      <c r="F2729" s="95">
        <f t="shared" si="1051"/>
        <v>26.1</v>
      </c>
      <c r="G2729" s="95">
        <f t="shared" si="1052"/>
        <v>26.1</v>
      </c>
      <c r="H2729" s="95">
        <f t="shared" si="1056"/>
        <v>0</v>
      </c>
      <c r="I2729" s="94">
        <f>'F4.2'!Y46</f>
        <v>0</v>
      </c>
      <c r="J2729" s="94">
        <f>'F4.2'!AS46</f>
        <v>0</v>
      </c>
      <c r="K2729" s="95"/>
      <c r="L2729" s="95"/>
      <c r="M2729" s="128">
        <f t="shared" si="1057"/>
        <v>0</v>
      </c>
      <c r="N2729" s="95">
        <f t="shared" si="1058"/>
        <v>0</v>
      </c>
      <c r="O2729" s="158">
        <f t="shared" si="1053"/>
        <v>0</v>
      </c>
      <c r="P2729" s="159">
        <f t="shared" si="1054"/>
        <v>0</v>
      </c>
    </row>
    <row r="2730" spans="1:16" ht="15.75" hidden="1" outlineLevel="1" x14ac:dyDescent="0.25">
      <c r="A2730" s="252">
        <f t="shared" ref="A2730:E2730" si="1097">A2060</f>
        <v>0</v>
      </c>
      <c r="B2730" s="253" t="str">
        <f t="shared" si="1097"/>
        <v>IDC</v>
      </c>
      <c r="C2730" s="99" t="str">
        <f t="shared" si="1097"/>
        <v>MERC/CAPEX/20112012/01908</v>
      </c>
      <c r="D2730" s="103">
        <f t="shared" si="1097"/>
        <v>40850</v>
      </c>
      <c r="E2730" s="28">
        <f t="shared" si="1097"/>
        <v>5.5</v>
      </c>
      <c r="F2730" s="95">
        <f t="shared" si="1051"/>
        <v>0</v>
      </c>
      <c r="G2730" s="95">
        <f t="shared" si="1052"/>
        <v>0</v>
      </c>
      <c r="H2730" s="95">
        <f t="shared" si="1056"/>
        <v>0</v>
      </c>
      <c r="I2730" s="94">
        <f>'F4.2'!Y47</f>
        <v>0</v>
      </c>
      <c r="J2730" s="94">
        <f>'F4.2'!AS47</f>
        <v>0</v>
      </c>
      <c r="K2730" s="95"/>
      <c r="L2730" s="95"/>
      <c r="M2730" s="128">
        <f t="shared" si="1057"/>
        <v>0</v>
      </c>
      <c r="N2730" s="95">
        <f t="shared" si="1058"/>
        <v>0</v>
      </c>
      <c r="O2730" s="158">
        <f t="shared" si="1053"/>
        <v>0</v>
      </c>
      <c r="P2730" s="159">
        <f t="shared" si="1054"/>
        <v>0</v>
      </c>
    </row>
    <row r="2731" spans="1:16" ht="31.5" hidden="1" outlineLevel="1" x14ac:dyDescent="0.25">
      <c r="A2731" s="106">
        <f t="shared" ref="A2731:E2731" si="1098">A2061</f>
        <v>5</v>
      </c>
      <c r="B2731" s="107" t="str">
        <f t="shared" si="1098"/>
        <v>Alternate water supply Scheme for Chandrapur T.P.S as a crisis management scheme</v>
      </c>
      <c r="C2731" s="106" t="str">
        <f t="shared" si="1098"/>
        <v>MERC/CAPEX/20112012/02443</v>
      </c>
      <c r="D2731" s="147">
        <f t="shared" si="1098"/>
        <v>40911</v>
      </c>
      <c r="E2731" s="27">
        <f t="shared" si="1098"/>
        <v>229.4</v>
      </c>
      <c r="F2731" s="94">
        <f t="shared" si="1051"/>
        <v>0</v>
      </c>
      <c r="G2731" s="94">
        <f t="shared" si="1052"/>
        <v>0</v>
      </c>
      <c r="H2731" s="94">
        <f t="shared" si="1056"/>
        <v>0</v>
      </c>
      <c r="I2731" s="94">
        <f>'F4.2'!Y48</f>
        <v>0</v>
      </c>
      <c r="J2731" s="94">
        <f>'F4.2'!AS48</f>
        <v>0</v>
      </c>
      <c r="K2731" s="94"/>
      <c r="L2731" s="94"/>
      <c r="M2731" s="94">
        <f t="shared" si="1057"/>
        <v>0</v>
      </c>
      <c r="N2731" s="94">
        <f t="shared" si="1058"/>
        <v>0</v>
      </c>
      <c r="O2731" s="158">
        <f t="shared" si="1053"/>
        <v>0</v>
      </c>
      <c r="P2731" s="159">
        <f t="shared" si="1054"/>
        <v>0</v>
      </c>
    </row>
    <row r="2732" spans="1:16" ht="31.5" hidden="1" outlineLevel="1" x14ac:dyDescent="0.25">
      <c r="A2732" s="99">
        <f t="shared" ref="A2732:E2732" si="1099">A2062</f>
        <v>5.0999999999999996</v>
      </c>
      <c r="B2732" s="100" t="str">
        <f t="shared" si="1099"/>
        <v>Alternate water supply Scheme for Chandrapur T.P.S as a crisis management scheme</v>
      </c>
      <c r="C2732" s="99" t="str">
        <f t="shared" si="1099"/>
        <v>MERC/CAPEX/20112012/02443</v>
      </c>
      <c r="D2732" s="103">
        <f t="shared" si="1099"/>
        <v>40911</v>
      </c>
      <c r="E2732" s="28">
        <f t="shared" si="1099"/>
        <v>229.4</v>
      </c>
      <c r="F2732" s="95">
        <f t="shared" si="1051"/>
        <v>0</v>
      </c>
      <c r="G2732" s="95">
        <f t="shared" si="1052"/>
        <v>0</v>
      </c>
      <c r="H2732" s="95">
        <f t="shared" si="1056"/>
        <v>0</v>
      </c>
      <c r="I2732" s="94">
        <f>'F4.2'!Y49</f>
        <v>0</v>
      </c>
      <c r="J2732" s="94">
        <f>'F4.2'!AS49</f>
        <v>0</v>
      </c>
      <c r="K2732" s="95"/>
      <c r="L2732" s="95"/>
      <c r="M2732" s="128">
        <f t="shared" si="1057"/>
        <v>0</v>
      </c>
      <c r="N2732" s="95">
        <f t="shared" si="1058"/>
        <v>0</v>
      </c>
      <c r="O2732" s="158">
        <f t="shared" si="1053"/>
        <v>0</v>
      </c>
      <c r="P2732" s="159">
        <f t="shared" si="1054"/>
        <v>0</v>
      </c>
    </row>
    <row r="2733" spans="1:16" ht="63" hidden="1" outlineLevel="1" x14ac:dyDescent="0.25">
      <c r="A2733" s="25">
        <f t="shared" ref="A2733:E2733" si="1100">A2063</f>
        <v>6</v>
      </c>
      <c r="B2733" s="26" t="str">
        <f t="shared" si="1100"/>
        <v>Complete Track Renovation (CTR) work of rail track from Chandrapur Vivekanand Nagar railway stations to exchange yard and bulb line of BOBR at CSTPS siding maintained by railway authority</v>
      </c>
      <c r="C2733" s="25" t="str">
        <f t="shared" si="1100"/>
        <v>MERC/CAPEX/20122013/00818</v>
      </c>
      <c r="D2733" s="139">
        <f t="shared" si="1100"/>
        <v>41100</v>
      </c>
      <c r="E2733" s="27">
        <f t="shared" si="1100"/>
        <v>16.77</v>
      </c>
      <c r="F2733" s="94">
        <f t="shared" si="1051"/>
        <v>0</v>
      </c>
      <c r="G2733" s="94">
        <f t="shared" si="1052"/>
        <v>0</v>
      </c>
      <c r="H2733" s="94">
        <f t="shared" si="1056"/>
        <v>0</v>
      </c>
      <c r="I2733" s="94">
        <f>'F4.2'!Y50</f>
        <v>0</v>
      </c>
      <c r="J2733" s="94">
        <f>'F4.2'!AS50</f>
        <v>0</v>
      </c>
      <c r="K2733" s="94"/>
      <c r="L2733" s="94"/>
      <c r="M2733" s="94">
        <f t="shared" si="1057"/>
        <v>0</v>
      </c>
      <c r="N2733" s="94">
        <f t="shared" si="1058"/>
        <v>0</v>
      </c>
      <c r="O2733" s="158">
        <f t="shared" si="1053"/>
        <v>0</v>
      </c>
      <c r="P2733" s="159">
        <f t="shared" si="1054"/>
        <v>0</v>
      </c>
    </row>
    <row r="2734" spans="1:16" ht="63" hidden="1" outlineLevel="1" x14ac:dyDescent="0.25">
      <c r="A2734" s="29">
        <f t="shared" ref="A2734:E2734" si="1101">A2064</f>
        <v>6.1</v>
      </c>
      <c r="B2734" s="65" t="str">
        <f t="shared" si="1101"/>
        <v>Complete Track Renovation (CTR) work of rail track from Chandrapur Vivekanand Nagar railway stations to exchange yard and bulb line of BOBR at CSTPS siding maintained by railway authority</v>
      </c>
      <c r="C2734" s="29" t="str">
        <f t="shared" si="1101"/>
        <v>MERC/CAPEX/20122013/00818</v>
      </c>
      <c r="D2734" s="68">
        <f t="shared" si="1101"/>
        <v>41100</v>
      </c>
      <c r="E2734" s="28">
        <f t="shared" si="1101"/>
        <v>16.77</v>
      </c>
      <c r="F2734" s="95">
        <f t="shared" si="1051"/>
        <v>16.77</v>
      </c>
      <c r="G2734" s="95">
        <f t="shared" si="1052"/>
        <v>16.77</v>
      </c>
      <c r="H2734" s="95">
        <f t="shared" si="1056"/>
        <v>0</v>
      </c>
      <c r="I2734" s="94">
        <f>'F4.2'!Y51</f>
        <v>0</v>
      </c>
      <c r="J2734" s="94">
        <f>'F4.2'!AS51</f>
        <v>0</v>
      </c>
      <c r="K2734" s="95"/>
      <c r="L2734" s="95"/>
      <c r="M2734" s="128">
        <f t="shared" si="1057"/>
        <v>0</v>
      </c>
      <c r="N2734" s="95">
        <f t="shared" si="1058"/>
        <v>0</v>
      </c>
      <c r="O2734" s="158">
        <f t="shared" si="1053"/>
        <v>0</v>
      </c>
      <c r="P2734" s="159">
        <f t="shared" si="1054"/>
        <v>0</v>
      </c>
    </row>
    <row r="2735" spans="1:16" ht="31.5" hidden="1" outlineLevel="1" x14ac:dyDescent="0.25">
      <c r="A2735" s="106">
        <f t="shared" ref="A2735:E2735" si="1102">A2065</f>
        <v>7</v>
      </c>
      <c r="B2735" s="107" t="str">
        <f t="shared" si="1102"/>
        <v>Construction of additional IDCT to improve performance of existing condenser cooling system of CSTPS Unit 5 &amp; 6</v>
      </c>
      <c r="C2735" s="106" t="str">
        <f t="shared" si="1102"/>
        <v>MERC/CAPEX/20122013/00827</v>
      </c>
      <c r="D2735" s="147">
        <f t="shared" si="1102"/>
        <v>41100</v>
      </c>
      <c r="E2735" s="27">
        <f t="shared" si="1102"/>
        <v>29.28</v>
      </c>
      <c r="F2735" s="94">
        <f t="shared" si="1051"/>
        <v>0</v>
      </c>
      <c r="G2735" s="94">
        <f t="shared" si="1052"/>
        <v>0</v>
      </c>
      <c r="H2735" s="94">
        <f t="shared" si="1056"/>
        <v>0</v>
      </c>
      <c r="I2735" s="94">
        <f>'F4.2'!Y52</f>
        <v>0</v>
      </c>
      <c r="J2735" s="94">
        <f>'F4.2'!AS52</f>
        <v>0</v>
      </c>
      <c r="K2735" s="94"/>
      <c r="L2735" s="94"/>
      <c r="M2735" s="94">
        <f t="shared" si="1057"/>
        <v>0</v>
      </c>
      <c r="N2735" s="94">
        <f t="shared" si="1058"/>
        <v>0</v>
      </c>
      <c r="O2735" s="158">
        <f t="shared" si="1053"/>
        <v>0</v>
      </c>
      <c r="P2735" s="159">
        <f t="shared" si="1054"/>
        <v>0</v>
      </c>
    </row>
    <row r="2736" spans="1:16" ht="15.75" hidden="1" outlineLevel="1" x14ac:dyDescent="0.25">
      <c r="A2736" s="99">
        <f t="shared" ref="A2736:E2736" si="1103">A2066</f>
        <v>7.1</v>
      </c>
      <c r="B2736" s="100" t="str">
        <f t="shared" si="1103"/>
        <v>Construction for U#5</v>
      </c>
      <c r="C2736" s="99" t="str">
        <f t="shared" si="1103"/>
        <v>MERC/CAPEX/20122013/00827</v>
      </c>
      <c r="D2736" s="103">
        <f t="shared" si="1103"/>
        <v>41100</v>
      </c>
      <c r="E2736" s="28">
        <f t="shared" si="1103"/>
        <v>11.2318</v>
      </c>
      <c r="F2736" s="95">
        <f t="shared" si="1051"/>
        <v>19.378237200000001</v>
      </c>
      <c r="G2736" s="95">
        <f t="shared" si="1052"/>
        <v>19.378237200000001</v>
      </c>
      <c r="H2736" s="95">
        <f t="shared" si="1056"/>
        <v>0</v>
      </c>
      <c r="I2736" s="94">
        <f>'F4.2'!Y53</f>
        <v>0</v>
      </c>
      <c r="J2736" s="94">
        <f>'F4.2'!AS53</f>
        <v>0</v>
      </c>
      <c r="K2736" s="95"/>
      <c r="L2736" s="95"/>
      <c r="M2736" s="128">
        <f t="shared" si="1057"/>
        <v>0</v>
      </c>
      <c r="N2736" s="95">
        <f t="shared" si="1058"/>
        <v>0</v>
      </c>
      <c r="O2736" s="158">
        <f t="shared" si="1053"/>
        <v>0</v>
      </c>
      <c r="P2736" s="159">
        <f t="shared" si="1054"/>
        <v>0</v>
      </c>
    </row>
    <row r="2737" spans="1:16" ht="15.75" hidden="1" outlineLevel="1" x14ac:dyDescent="0.25">
      <c r="A2737" s="99">
        <f t="shared" ref="A2737:E2737" si="1104">A2067</f>
        <v>7.2</v>
      </c>
      <c r="B2737" s="100" t="str">
        <f t="shared" si="1104"/>
        <v>Construction for U#6</v>
      </c>
      <c r="C2737" s="99" t="str">
        <f t="shared" si="1104"/>
        <v>MERC/CAPEX/20122013/00827</v>
      </c>
      <c r="D2737" s="103">
        <f t="shared" si="1104"/>
        <v>41100</v>
      </c>
      <c r="E2737" s="28">
        <f t="shared" si="1104"/>
        <v>14.968</v>
      </c>
      <c r="F2737" s="95">
        <f t="shared" si="1051"/>
        <v>23.1898537</v>
      </c>
      <c r="G2737" s="95">
        <f t="shared" si="1052"/>
        <v>23.1898537</v>
      </c>
      <c r="H2737" s="95">
        <f t="shared" si="1056"/>
        <v>0</v>
      </c>
      <c r="I2737" s="94">
        <f>'F4.2'!Y54</f>
        <v>0</v>
      </c>
      <c r="J2737" s="94">
        <f>'F4.2'!AS54</f>
        <v>0</v>
      </c>
      <c r="K2737" s="95"/>
      <c r="L2737" s="95"/>
      <c r="M2737" s="128">
        <f t="shared" si="1057"/>
        <v>0</v>
      </c>
      <c r="N2737" s="95">
        <f t="shared" si="1058"/>
        <v>0</v>
      </c>
      <c r="O2737" s="158">
        <f t="shared" si="1053"/>
        <v>0</v>
      </c>
      <c r="P2737" s="159">
        <f t="shared" si="1054"/>
        <v>0</v>
      </c>
    </row>
    <row r="2738" spans="1:16" ht="15.75" hidden="1" outlineLevel="1" x14ac:dyDescent="0.25">
      <c r="A2738" s="99">
        <f t="shared" ref="A2738:E2738" si="1105">A2068</f>
        <v>0</v>
      </c>
      <c r="B2738" s="100" t="str">
        <f t="shared" si="1105"/>
        <v>IDC</v>
      </c>
      <c r="C2738" s="99" t="str">
        <f t="shared" si="1105"/>
        <v>MERC/CAPEX/20122013/00827</v>
      </c>
      <c r="D2738" s="103">
        <f t="shared" si="1105"/>
        <v>41100</v>
      </c>
      <c r="E2738" s="28">
        <f t="shared" si="1105"/>
        <v>3.0802000000000014</v>
      </c>
      <c r="F2738" s="95">
        <f t="shared" si="1051"/>
        <v>0</v>
      </c>
      <c r="G2738" s="95">
        <f t="shared" si="1052"/>
        <v>0</v>
      </c>
      <c r="H2738" s="95">
        <f t="shared" si="1056"/>
        <v>0</v>
      </c>
      <c r="I2738" s="94">
        <f>'F4.2'!Y55</f>
        <v>0</v>
      </c>
      <c r="J2738" s="94">
        <f>'F4.2'!AS55</f>
        <v>0</v>
      </c>
      <c r="K2738" s="95"/>
      <c r="L2738" s="95"/>
      <c r="M2738" s="128">
        <f t="shared" si="1057"/>
        <v>0</v>
      </c>
      <c r="N2738" s="95">
        <f t="shared" si="1058"/>
        <v>0</v>
      </c>
      <c r="O2738" s="158">
        <f t="shared" si="1053"/>
        <v>0</v>
      </c>
      <c r="P2738" s="159">
        <f t="shared" si="1054"/>
        <v>0</v>
      </c>
    </row>
    <row r="2739" spans="1:16" ht="15.75" hidden="1" outlineLevel="1" x14ac:dyDescent="0.25">
      <c r="A2739" s="106">
        <f t="shared" ref="A2739:E2739" si="1106">A2069</f>
        <v>8</v>
      </c>
      <c r="B2739" s="107" t="str">
        <f t="shared" si="1106"/>
        <v>Upgradation of IDCT Unit 5</v>
      </c>
      <c r="C2739" s="106" t="str">
        <f t="shared" si="1106"/>
        <v>MERC/CAPEX/20122013/00914</v>
      </c>
      <c r="D2739" s="147">
        <f t="shared" si="1106"/>
        <v>41108</v>
      </c>
      <c r="E2739" s="27">
        <f t="shared" si="1106"/>
        <v>18.2</v>
      </c>
      <c r="F2739" s="94">
        <f t="shared" si="1051"/>
        <v>0</v>
      </c>
      <c r="G2739" s="94">
        <f t="shared" si="1052"/>
        <v>0</v>
      </c>
      <c r="H2739" s="94">
        <f t="shared" si="1056"/>
        <v>0</v>
      </c>
      <c r="I2739" s="94">
        <f>'F4.2'!Y56</f>
        <v>0</v>
      </c>
      <c r="J2739" s="94">
        <f>'F4.2'!AS56</f>
        <v>0</v>
      </c>
      <c r="K2739" s="94"/>
      <c r="L2739" s="94"/>
      <c r="M2739" s="94">
        <f t="shared" si="1057"/>
        <v>0</v>
      </c>
      <c r="N2739" s="94">
        <f t="shared" si="1058"/>
        <v>0</v>
      </c>
      <c r="O2739" s="158">
        <f t="shared" si="1053"/>
        <v>0</v>
      </c>
      <c r="P2739" s="159">
        <f t="shared" si="1054"/>
        <v>0</v>
      </c>
    </row>
    <row r="2740" spans="1:16" ht="15.75" hidden="1" outlineLevel="1" x14ac:dyDescent="0.25">
      <c r="A2740" s="99">
        <f t="shared" ref="A2740:E2740" si="1107">A2070</f>
        <v>8.1</v>
      </c>
      <c r="B2740" s="100" t="str">
        <f t="shared" si="1107"/>
        <v>Cooling Tower IDCT for Unit-5A</v>
      </c>
      <c r="C2740" s="99" t="str">
        <f t="shared" si="1107"/>
        <v>MERC/CAPEX/20122013/00914</v>
      </c>
      <c r="D2740" s="103">
        <f t="shared" si="1107"/>
        <v>41108</v>
      </c>
      <c r="E2740" s="28">
        <f t="shared" si="1107"/>
        <v>8.5</v>
      </c>
      <c r="F2740" s="95">
        <f t="shared" si="1051"/>
        <v>0</v>
      </c>
      <c r="G2740" s="95">
        <f t="shared" si="1052"/>
        <v>0</v>
      </c>
      <c r="H2740" s="95">
        <f t="shared" si="1056"/>
        <v>0</v>
      </c>
      <c r="I2740" s="94">
        <f>'F4.2'!Y57</f>
        <v>0</v>
      </c>
      <c r="J2740" s="94">
        <f>'F4.2'!AS57</f>
        <v>0</v>
      </c>
      <c r="K2740" s="95"/>
      <c r="L2740" s="95"/>
      <c r="M2740" s="128">
        <f t="shared" si="1057"/>
        <v>0</v>
      </c>
      <c r="N2740" s="95">
        <f t="shared" si="1058"/>
        <v>0</v>
      </c>
      <c r="O2740" s="158">
        <f t="shared" si="1053"/>
        <v>0</v>
      </c>
      <c r="P2740" s="159">
        <f t="shared" si="1054"/>
        <v>0</v>
      </c>
    </row>
    <row r="2741" spans="1:16" ht="15.75" hidden="1" outlineLevel="1" x14ac:dyDescent="0.25">
      <c r="A2741" s="99">
        <f t="shared" ref="A2741:E2741" si="1108">A2071</f>
        <v>8.1999999999999993</v>
      </c>
      <c r="B2741" s="100" t="str">
        <f t="shared" si="1108"/>
        <v>Cooling Tower IDCT for Unit-5B</v>
      </c>
      <c r="C2741" s="99" t="str">
        <f t="shared" si="1108"/>
        <v>MERC/CAPEX/20122013/00914</v>
      </c>
      <c r="D2741" s="103">
        <f t="shared" si="1108"/>
        <v>41108</v>
      </c>
      <c r="E2741" s="28">
        <f t="shared" si="1108"/>
        <v>8.5</v>
      </c>
      <c r="F2741" s="95">
        <f t="shared" si="1051"/>
        <v>0</v>
      </c>
      <c r="G2741" s="95">
        <f t="shared" si="1052"/>
        <v>0</v>
      </c>
      <c r="H2741" s="95">
        <f t="shared" si="1056"/>
        <v>0</v>
      </c>
      <c r="I2741" s="94">
        <f>'F4.2'!Y58</f>
        <v>0</v>
      </c>
      <c r="J2741" s="94">
        <f>'F4.2'!AS58</f>
        <v>0</v>
      </c>
      <c r="K2741" s="95"/>
      <c r="L2741" s="95"/>
      <c r="M2741" s="128">
        <f t="shared" si="1057"/>
        <v>0</v>
      </c>
      <c r="N2741" s="95">
        <f t="shared" si="1058"/>
        <v>0</v>
      </c>
      <c r="O2741" s="158">
        <f t="shared" si="1053"/>
        <v>0</v>
      </c>
      <c r="P2741" s="159">
        <f t="shared" si="1054"/>
        <v>0</v>
      </c>
    </row>
    <row r="2742" spans="1:16" ht="15.75" hidden="1" outlineLevel="1" x14ac:dyDescent="0.25">
      <c r="A2742" s="99">
        <f t="shared" ref="A2742:E2742" si="1109">A2072</f>
        <v>0</v>
      </c>
      <c r="B2742" s="100" t="str">
        <f t="shared" si="1109"/>
        <v>IDC</v>
      </c>
      <c r="C2742" s="99" t="str">
        <f t="shared" si="1109"/>
        <v>MERC/CAPEX/20122013/00914</v>
      </c>
      <c r="D2742" s="103">
        <f t="shared" si="1109"/>
        <v>41108</v>
      </c>
      <c r="E2742" s="28">
        <f t="shared" si="1109"/>
        <v>1.2</v>
      </c>
      <c r="F2742" s="95">
        <f t="shared" si="1051"/>
        <v>0</v>
      </c>
      <c r="G2742" s="95">
        <f t="shared" si="1052"/>
        <v>0</v>
      </c>
      <c r="H2742" s="95">
        <f t="shared" si="1056"/>
        <v>0</v>
      </c>
      <c r="I2742" s="94">
        <f>'F4.2'!Y59</f>
        <v>0</v>
      </c>
      <c r="J2742" s="94">
        <f>'F4.2'!AS59</f>
        <v>0</v>
      </c>
      <c r="K2742" s="95"/>
      <c r="L2742" s="95"/>
      <c r="M2742" s="128">
        <f t="shared" si="1057"/>
        <v>0</v>
      </c>
      <c r="N2742" s="95">
        <f t="shared" si="1058"/>
        <v>0</v>
      </c>
      <c r="O2742" s="158">
        <f t="shared" si="1053"/>
        <v>0</v>
      </c>
      <c r="P2742" s="159">
        <f t="shared" si="1054"/>
        <v>0</v>
      </c>
    </row>
    <row r="2743" spans="1:16" ht="31.5" hidden="1" outlineLevel="1" x14ac:dyDescent="0.25">
      <c r="A2743" s="106">
        <f t="shared" ref="A2743:E2743" si="1110">A2073</f>
        <v>9</v>
      </c>
      <c r="B2743" s="107" t="str">
        <f t="shared" si="1110"/>
        <v>LPT Retrofit at Chandrapur TPS Units 3 &amp; 4</v>
      </c>
      <c r="C2743" s="106" t="str">
        <f t="shared" si="1110"/>
        <v>MERC/TECH 1/CAPEX/20132014/00823</v>
      </c>
      <c r="D2743" s="147">
        <f t="shared" si="1110"/>
        <v>41464</v>
      </c>
      <c r="E2743" s="27">
        <f t="shared" si="1110"/>
        <v>107.8364</v>
      </c>
      <c r="F2743" s="94">
        <f t="shared" si="1051"/>
        <v>0</v>
      </c>
      <c r="G2743" s="94">
        <f t="shared" si="1052"/>
        <v>0</v>
      </c>
      <c r="H2743" s="94">
        <f t="shared" si="1056"/>
        <v>0</v>
      </c>
      <c r="I2743" s="94">
        <f>'F4.2'!Y60</f>
        <v>0</v>
      </c>
      <c r="J2743" s="94">
        <f>'F4.2'!AS60</f>
        <v>0</v>
      </c>
      <c r="K2743" s="94"/>
      <c r="L2743" s="94"/>
      <c r="M2743" s="94">
        <f t="shared" si="1057"/>
        <v>0</v>
      </c>
      <c r="N2743" s="94">
        <f t="shared" si="1058"/>
        <v>0</v>
      </c>
      <c r="O2743" s="158">
        <f t="shared" si="1053"/>
        <v>0</v>
      </c>
      <c r="P2743" s="159">
        <f t="shared" si="1054"/>
        <v>0</v>
      </c>
    </row>
    <row r="2744" spans="1:16" ht="63" hidden="1" outlineLevel="1" x14ac:dyDescent="0.25">
      <c r="A2744" s="99">
        <f t="shared" ref="A2744:E2744" si="1111">A2074</f>
        <v>9.1</v>
      </c>
      <c r="B2744" s="100" t="str">
        <f t="shared" si="1111"/>
        <v xml:space="preserve">Design, Engineering, Supply and Retrofitting of LP Cylinder with Modified Bladed rotor without Bauman’s Stages, diaphragms, liners, Gland sealing and exhaust hood spray. (total 2 units) </v>
      </c>
      <c r="C2744" s="99" t="str">
        <f t="shared" si="1111"/>
        <v>MERC/TECH 1/CAPEX/20132014/00823</v>
      </c>
      <c r="D2744" s="103">
        <f t="shared" si="1111"/>
        <v>41464</v>
      </c>
      <c r="E2744" s="28">
        <f t="shared" si="1111"/>
        <v>101.8526</v>
      </c>
      <c r="F2744" s="95">
        <f t="shared" si="1051"/>
        <v>0</v>
      </c>
      <c r="G2744" s="95">
        <f t="shared" si="1052"/>
        <v>0</v>
      </c>
      <c r="H2744" s="95">
        <f t="shared" si="1056"/>
        <v>0</v>
      </c>
      <c r="I2744" s="94">
        <f>'F4.2'!Y61</f>
        <v>0</v>
      </c>
      <c r="J2744" s="94">
        <f>'F4.2'!AS61</f>
        <v>0</v>
      </c>
      <c r="K2744" s="95"/>
      <c r="L2744" s="95"/>
      <c r="M2744" s="128">
        <f t="shared" si="1057"/>
        <v>0</v>
      </c>
      <c r="N2744" s="95">
        <f t="shared" si="1058"/>
        <v>0</v>
      </c>
      <c r="O2744" s="158">
        <f t="shared" si="1053"/>
        <v>0</v>
      </c>
      <c r="P2744" s="159">
        <f t="shared" si="1054"/>
        <v>0</v>
      </c>
    </row>
    <row r="2745" spans="1:16" ht="31.5" hidden="1" outlineLevel="1" x14ac:dyDescent="0.25">
      <c r="A2745" s="99">
        <f t="shared" ref="A2745:E2745" si="1112">A2075</f>
        <v>0</v>
      </c>
      <c r="B2745" s="100" t="str">
        <f t="shared" si="1112"/>
        <v>IDC</v>
      </c>
      <c r="C2745" s="99" t="str">
        <f t="shared" si="1112"/>
        <v>MERC/TECH 1/CAPEX/20132014/00823</v>
      </c>
      <c r="D2745" s="103">
        <f t="shared" si="1112"/>
        <v>41464</v>
      </c>
      <c r="E2745" s="28">
        <f t="shared" si="1112"/>
        <v>5.9837999999999996</v>
      </c>
      <c r="F2745" s="95">
        <f t="shared" si="1051"/>
        <v>0</v>
      </c>
      <c r="G2745" s="95">
        <f t="shared" si="1052"/>
        <v>0</v>
      </c>
      <c r="H2745" s="95">
        <f t="shared" si="1056"/>
        <v>0</v>
      </c>
      <c r="I2745" s="94">
        <f>'F4.2'!Y62</f>
        <v>0</v>
      </c>
      <c r="J2745" s="94">
        <f>'F4.2'!AS62</f>
        <v>0</v>
      </c>
      <c r="K2745" s="95"/>
      <c r="L2745" s="95"/>
      <c r="M2745" s="128">
        <f t="shared" si="1057"/>
        <v>0</v>
      </c>
      <c r="N2745" s="95">
        <f t="shared" si="1058"/>
        <v>0</v>
      </c>
      <c r="O2745" s="158">
        <f t="shared" si="1053"/>
        <v>0</v>
      </c>
      <c r="P2745" s="159">
        <f t="shared" si="1054"/>
        <v>0</v>
      </c>
    </row>
    <row r="2746" spans="1:16" ht="31.5" hidden="1" outlineLevel="1" x14ac:dyDescent="0.25">
      <c r="A2746" s="238">
        <f t="shared" ref="A2746:E2746" si="1113">A2076</f>
        <v>10</v>
      </c>
      <c r="B2746" s="239" t="str">
        <f t="shared" si="1113"/>
        <v>Modification in Ash Handling Plant at Chandrapur TPS unit 5 &amp; 6</v>
      </c>
      <c r="C2746" s="106" t="str">
        <f t="shared" si="1113"/>
        <v>MERC/CAPEX/20122013/02104</v>
      </c>
      <c r="D2746" s="147">
        <f t="shared" si="1113"/>
        <v>41281</v>
      </c>
      <c r="E2746" s="27">
        <f t="shared" si="1113"/>
        <v>15.25</v>
      </c>
      <c r="F2746" s="94">
        <f t="shared" si="1051"/>
        <v>0</v>
      </c>
      <c r="G2746" s="94">
        <f t="shared" si="1052"/>
        <v>0</v>
      </c>
      <c r="H2746" s="94">
        <f t="shared" si="1056"/>
        <v>0</v>
      </c>
      <c r="I2746" s="94">
        <f>'F4.2'!Y63</f>
        <v>0</v>
      </c>
      <c r="J2746" s="94">
        <f>'F4.2'!AS63</f>
        <v>0</v>
      </c>
      <c r="K2746" s="94"/>
      <c r="L2746" s="94"/>
      <c r="M2746" s="94">
        <f t="shared" si="1057"/>
        <v>0</v>
      </c>
      <c r="N2746" s="94">
        <f t="shared" si="1058"/>
        <v>0</v>
      </c>
      <c r="O2746" s="158">
        <f t="shared" si="1053"/>
        <v>0</v>
      </c>
      <c r="P2746" s="159">
        <f t="shared" si="1054"/>
        <v>0</v>
      </c>
    </row>
    <row r="2747" spans="1:16" ht="15.75" hidden="1" outlineLevel="1" x14ac:dyDescent="0.25">
      <c r="A2747" s="252">
        <f t="shared" ref="A2747:E2747" si="1114">A2077</f>
        <v>10.1</v>
      </c>
      <c r="B2747" s="253" t="str">
        <f t="shared" si="1114"/>
        <v>Complete series replacement in U-5 &amp; 6</v>
      </c>
      <c r="C2747" s="99" t="str">
        <f t="shared" si="1114"/>
        <v>MERC/CAPEX/20122013/02104</v>
      </c>
      <c r="D2747" s="103">
        <f t="shared" si="1114"/>
        <v>41281</v>
      </c>
      <c r="E2747" s="28">
        <f t="shared" si="1114"/>
        <v>7.12</v>
      </c>
      <c r="F2747" s="95">
        <f t="shared" si="1051"/>
        <v>1.4079700719999999</v>
      </c>
      <c r="G2747" s="95">
        <f t="shared" si="1052"/>
        <v>1.4079700719999999</v>
      </c>
      <c r="H2747" s="95">
        <f t="shared" si="1056"/>
        <v>0</v>
      </c>
      <c r="I2747" s="94">
        <f>'F4.2'!Y64</f>
        <v>0</v>
      </c>
      <c r="J2747" s="94">
        <f>'F4.2'!AS64</f>
        <v>0</v>
      </c>
      <c r="K2747" s="95"/>
      <c r="L2747" s="95"/>
      <c r="M2747" s="128">
        <f t="shared" si="1057"/>
        <v>0</v>
      </c>
      <c r="N2747" s="95">
        <f t="shared" si="1058"/>
        <v>0</v>
      </c>
      <c r="O2747" s="158">
        <f t="shared" si="1053"/>
        <v>0</v>
      </c>
      <c r="P2747" s="159">
        <f t="shared" si="1054"/>
        <v>0</v>
      </c>
    </row>
    <row r="2748" spans="1:16" ht="15.75" hidden="1" outlineLevel="1" x14ac:dyDescent="0.25">
      <c r="A2748" s="252">
        <f t="shared" ref="A2748:E2748" si="1115">A2078</f>
        <v>10.199999999999999</v>
      </c>
      <c r="B2748" s="253" t="str">
        <f t="shared" si="1115"/>
        <v>Extension of ash lines inside ash bund (9000 Rmt)</v>
      </c>
      <c r="C2748" s="99" t="str">
        <f t="shared" si="1115"/>
        <v>MERC/CAPEX/20122013/02104</v>
      </c>
      <c r="D2748" s="103">
        <f t="shared" si="1115"/>
        <v>41281</v>
      </c>
      <c r="E2748" s="28">
        <f t="shared" si="1115"/>
        <v>3.03</v>
      </c>
      <c r="F2748" s="95">
        <f t="shared" si="1051"/>
        <v>2.4823816700000001</v>
      </c>
      <c r="G2748" s="95">
        <f t="shared" si="1052"/>
        <v>2.4823816700000001</v>
      </c>
      <c r="H2748" s="95">
        <f t="shared" si="1056"/>
        <v>0</v>
      </c>
      <c r="I2748" s="94">
        <f>'F4.2'!Y65</f>
        <v>0</v>
      </c>
      <c r="J2748" s="94">
        <f>'F4.2'!AS65</f>
        <v>0</v>
      </c>
      <c r="K2748" s="95"/>
      <c r="L2748" s="95"/>
      <c r="M2748" s="128">
        <f t="shared" si="1057"/>
        <v>0</v>
      </c>
      <c r="N2748" s="95">
        <f t="shared" si="1058"/>
        <v>0</v>
      </c>
      <c r="O2748" s="158">
        <f t="shared" si="1053"/>
        <v>0</v>
      </c>
      <c r="P2748" s="159">
        <f t="shared" si="1054"/>
        <v>0</v>
      </c>
    </row>
    <row r="2749" spans="1:16" ht="15.75" hidden="1" outlineLevel="1" x14ac:dyDescent="0.25">
      <c r="A2749" s="252">
        <f t="shared" ref="A2749:E2749" si="1116">A2079</f>
        <v>10.3</v>
      </c>
      <c r="B2749" s="253" t="str">
        <f t="shared" si="1116"/>
        <v>Replacement ash line worn out pipes</v>
      </c>
      <c r="C2749" s="99" t="str">
        <f t="shared" si="1116"/>
        <v>MERC/CAPEX/20122013/02104</v>
      </c>
      <c r="D2749" s="103">
        <f t="shared" si="1116"/>
        <v>41281</v>
      </c>
      <c r="E2749" s="28">
        <f t="shared" si="1116"/>
        <v>3.6</v>
      </c>
      <c r="F2749" s="95">
        <f t="shared" si="1051"/>
        <v>4.4210943270000005</v>
      </c>
      <c r="G2749" s="95">
        <f t="shared" si="1052"/>
        <v>4.4210943270000005</v>
      </c>
      <c r="H2749" s="95">
        <f t="shared" si="1056"/>
        <v>0</v>
      </c>
      <c r="I2749" s="94">
        <f>'F4.2'!Y66</f>
        <v>0</v>
      </c>
      <c r="J2749" s="94">
        <f>'F4.2'!AS66</f>
        <v>0</v>
      </c>
      <c r="K2749" s="95"/>
      <c r="L2749" s="95"/>
      <c r="M2749" s="128">
        <f t="shared" si="1057"/>
        <v>0</v>
      </c>
      <c r="N2749" s="95">
        <f t="shared" si="1058"/>
        <v>0</v>
      </c>
      <c r="O2749" s="158">
        <f t="shared" si="1053"/>
        <v>0</v>
      </c>
      <c r="P2749" s="159">
        <f t="shared" si="1054"/>
        <v>0</v>
      </c>
    </row>
    <row r="2750" spans="1:16" ht="15.75" hidden="1" outlineLevel="1" x14ac:dyDescent="0.25">
      <c r="A2750" s="252">
        <f t="shared" ref="A2750:E2750" si="1117">A2080</f>
        <v>0</v>
      </c>
      <c r="B2750" s="253" t="str">
        <f t="shared" si="1117"/>
        <v>IDC</v>
      </c>
      <c r="C2750" s="99" t="str">
        <f t="shared" si="1117"/>
        <v>MERC/CAPEX/20122013/02104</v>
      </c>
      <c r="D2750" s="103">
        <f t="shared" si="1117"/>
        <v>41281</v>
      </c>
      <c r="E2750" s="28">
        <f t="shared" si="1117"/>
        <v>1.5</v>
      </c>
      <c r="F2750" s="95">
        <f t="shared" si="1051"/>
        <v>0</v>
      </c>
      <c r="G2750" s="95">
        <f t="shared" si="1052"/>
        <v>0</v>
      </c>
      <c r="H2750" s="95">
        <f t="shared" si="1056"/>
        <v>0</v>
      </c>
      <c r="I2750" s="94">
        <f>'F4.2'!Y67</f>
        <v>0</v>
      </c>
      <c r="J2750" s="94">
        <f>'F4.2'!AS67</f>
        <v>0</v>
      </c>
      <c r="K2750" s="95"/>
      <c r="L2750" s="95"/>
      <c r="M2750" s="128">
        <f t="shared" si="1057"/>
        <v>0</v>
      </c>
      <c r="N2750" s="95">
        <f t="shared" si="1058"/>
        <v>0</v>
      </c>
      <c r="O2750" s="158">
        <f t="shared" si="1053"/>
        <v>0</v>
      </c>
      <c r="P2750" s="159">
        <f t="shared" si="1054"/>
        <v>0</v>
      </c>
    </row>
    <row r="2751" spans="1:16" ht="31.5" hidden="1" outlineLevel="1" x14ac:dyDescent="0.25">
      <c r="A2751" s="106">
        <f t="shared" ref="A2751:E2751" si="1118">A2081</f>
        <v>11</v>
      </c>
      <c r="B2751" s="107" t="str">
        <f t="shared" si="1118"/>
        <v>Fully Integrated Security Surveillance System</v>
      </c>
      <c r="C2751" s="106" t="str">
        <f t="shared" si="1118"/>
        <v>MERC/TECH 1/CAPEX/20122013/00190</v>
      </c>
      <c r="D2751" s="147">
        <f t="shared" si="1118"/>
        <v>41382</v>
      </c>
      <c r="E2751" s="27">
        <f t="shared" si="1118"/>
        <v>54.197924999999991</v>
      </c>
      <c r="F2751" s="94">
        <f t="shared" si="1051"/>
        <v>0</v>
      </c>
      <c r="G2751" s="94">
        <f t="shared" si="1052"/>
        <v>0</v>
      </c>
      <c r="H2751" s="94">
        <f t="shared" si="1056"/>
        <v>0</v>
      </c>
      <c r="I2751" s="94">
        <f>'F4.2'!Y68</f>
        <v>0</v>
      </c>
      <c r="J2751" s="94">
        <f>'F4.2'!AS68</f>
        <v>0</v>
      </c>
      <c r="K2751" s="94"/>
      <c r="L2751" s="94"/>
      <c r="M2751" s="94">
        <f t="shared" si="1057"/>
        <v>0</v>
      </c>
      <c r="N2751" s="94">
        <f t="shared" si="1058"/>
        <v>0</v>
      </c>
      <c r="O2751" s="158">
        <f t="shared" si="1053"/>
        <v>0</v>
      </c>
      <c r="P2751" s="159">
        <f t="shared" si="1054"/>
        <v>0</v>
      </c>
    </row>
    <row r="2752" spans="1:16" ht="31.5" hidden="1" outlineLevel="1" x14ac:dyDescent="0.25">
      <c r="A2752" s="99">
        <f t="shared" ref="A2752:E2752" si="1119">A2082</f>
        <v>11.1</v>
      </c>
      <c r="B2752" s="100" t="str">
        <f t="shared" si="1119"/>
        <v xml:space="preserve">Long range cameras </v>
      </c>
      <c r="C2752" s="99" t="str">
        <f t="shared" si="1119"/>
        <v>MERC/TECH 1/CAPEX/20122013/00190</v>
      </c>
      <c r="D2752" s="103">
        <f t="shared" si="1119"/>
        <v>41382</v>
      </c>
      <c r="E2752" s="28">
        <f t="shared" si="1119"/>
        <v>12.3</v>
      </c>
      <c r="F2752" s="95">
        <f t="shared" si="1051"/>
        <v>0</v>
      </c>
      <c r="G2752" s="95">
        <f t="shared" si="1052"/>
        <v>0</v>
      </c>
      <c r="H2752" s="95">
        <f t="shared" si="1056"/>
        <v>0</v>
      </c>
      <c r="I2752" s="94">
        <f>'F4.2'!Y69</f>
        <v>0</v>
      </c>
      <c r="J2752" s="94">
        <f>'F4.2'!AS69</f>
        <v>0</v>
      </c>
      <c r="K2752" s="95"/>
      <c r="L2752" s="95"/>
      <c r="M2752" s="128">
        <f t="shared" si="1057"/>
        <v>0</v>
      </c>
      <c r="N2752" s="95">
        <f t="shared" si="1058"/>
        <v>0</v>
      </c>
      <c r="O2752" s="158">
        <f t="shared" si="1053"/>
        <v>0</v>
      </c>
      <c r="P2752" s="159">
        <f t="shared" si="1054"/>
        <v>0</v>
      </c>
    </row>
    <row r="2753" spans="1:16" ht="31.5" hidden="1" outlineLevel="1" x14ac:dyDescent="0.25">
      <c r="A2753" s="99">
        <f t="shared" ref="A2753:E2753" si="1120">A2083</f>
        <v>11.2</v>
      </c>
      <c r="B2753" s="100" t="str">
        <f t="shared" si="1120"/>
        <v xml:space="preserve">Laser fence sensors/buried cable </v>
      </c>
      <c r="C2753" s="99" t="str">
        <f t="shared" si="1120"/>
        <v>MERC/TECH 1/CAPEX/20122013/00190</v>
      </c>
      <c r="D2753" s="103">
        <f t="shared" si="1120"/>
        <v>41382</v>
      </c>
      <c r="E2753" s="28">
        <f t="shared" si="1120"/>
        <v>6.1</v>
      </c>
      <c r="F2753" s="95">
        <f t="shared" si="1051"/>
        <v>0</v>
      </c>
      <c r="G2753" s="95">
        <f t="shared" si="1052"/>
        <v>0</v>
      </c>
      <c r="H2753" s="95">
        <f t="shared" si="1056"/>
        <v>0</v>
      </c>
      <c r="I2753" s="94">
        <f>'F4.2'!Y70</f>
        <v>0</v>
      </c>
      <c r="J2753" s="94">
        <f>'F4.2'!AS70</f>
        <v>0</v>
      </c>
      <c r="K2753" s="95"/>
      <c r="L2753" s="95"/>
      <c r="M2753" s="128">
        <f t="shared" si="1057"/>
        <v>0</v>
      </c>
      <c r="N2753" s="95">
        <f t="shared" si="1058"/>
        <v>0</v>
      </c>
      <c r="O2753" s="158">
        <f t="shared" si="1053"/>
        <v>0</v>
      </c>
      <c r="P2753" s="159">
        <f t="shared" si="1054"/>
        <v>0</v>
      </c>
    </row>
    <row r="2754" spans="1:16" ht="31.5" hidden="1" outlineLevel="1" x14ac:dyDescent="0.25">
      <c r="A2754" s="99">
        <f t="shared" ref="A2754:E2754" si="1121">A2084</f>
        <v>11.3</v>
      </c>
      <c r="B2754" s="100" t="str">
        <f t="shared" si="1121"/>
        <v xml:space="preserve">PTZ/fixed cameras </v>
      </c>
      <c r="C2754" s="99" t="str">
        <f t="shared" si="1121"/>
        <v>MERC/TECH 1/CAPEX/20122013/00190</v>
      </c>
      <c r="D2754" s="103">
        <f t="shared" si="1121"/>
        <v>41382</v>
      </c>
      <c r="E2754" s="28">
        <f t="shared" si="1121"/>
        <v>8.0749999999999993</v>
      </c>
      <c r="F2754" s="95">
        <f t="shared" ref="F2754:F2817" si="1122">F2084+I2084</f>
        <v>0</v>
      </c>
      <c r="G2754" s="95">
        <f t="shared" ref="G2754:G2817" si="1123">G2084+M2084</f>
        <v>0</v>
      </c>
      <c r="H2754" s="95">
        <f t="shared" si="1056"/>
        <v>0</v>
      </c>
      <c r="I2754" s="94">
        <f>'F4.2'!Y71</f>
        <v>0</v>
      </c>
      <c r="J2754" s="94">
        <f>'F4.2'!AS71</f>
        <v>0</v>
      </c>
      <c r="K2754" s="95"/>
      <c r="L2754" s="95"/>
      <c r="M2754" s="128">
        <f t="shared" si="1057"/>
        <v>0</v>
      </c>
      <c r="N2754" s="95">
        <f t="shared" si="1058"/>
        <v>0</v>
      </c>
      <c r="O2754" s="158">
        <f t="shared" ref="O2754:O2817" si="1124">MAX(0,IF(M2754=0,0,IF(G2754+M2754&lt;E2754,M2754,E2754-G2754)))</f>
        <v>0</v>
      </c>
      <c r="P2754" s="159">
        <f t="shared" ref="P2754:P2817" si="1125">M2754-O2754</f>
        <v>0</v>
      </c>
    </row>
    <row r="2755" spans="1:16" ht="31.5" hidden="1" outlineLevel="1" x14ac:dyDescent="0.25">
      <c r="A2755" s="99">
        <f t="shared" ref="A2755:E2755" si="1126">A2085</f>
        <v>11.4</v>
      </c>
      <c r="B2755" s="100" t="str">
        <f t="shared" si="1126"/>
        <v xml:space="preserve">Command &amp; control /video wall </v>
      </c>
      <c r="C2755" s="99" t="str">
        <f t="shared" si="1126"/>
        <v>MERC/TECH 1/CAPEX/20122013/00190</v>
      </c>
      <c r="D2755" s="103">
        <f t="shared" si="1126"/>
        <v>41382</v>
      </c>
      <c r="E2755" s="28">
        <f t="shared" si="1126"/>
        <v>16</v>
      </c>
      <c r="F2755" s="95">
        <f t="shared" si="1122"/>
        <v>0</v>
      </c>
      <c r="G2755" s="95">
        <f t="shared" si="1123"/>
        <v>0</v>
      </c>
      <c r="H2755" s="95">
        <f t="shared" ref="H2755:H2818" si="1127">F2755-G2755</f>
        <v>0</v>
      </c>
      <c r="I2755" s="94">
        <f>'F4.2'!Y72</f>
        <v>0</v>
      </c>
      <c r="J2755" s="94">
        <f>'F4.2'!AS72</f>
        <v>0</v>
      </c>
      <c r="K2755" s="95"/>
      <c r="L2755" s="95"/>
      <c r="M2755" s="128">
        <f t="shared" ref="M2755:M2818" si="1128">SUM(J2755:L2755)</f>
        <v>0</v>
      </c>
      <c r="N2755" s="95">
        <f t="shared" ref="N2755:N2818" si="1129">H2755+I2755-M2755</f>
        <v>0</v>
      </c>
      <c r="O2755" s="158">
        <f t="shared" si="1124"/>
        <v>0</v>
      </c>
      <c r="P2755" s="159">
        <f t="shared" si="1125"/>
        <v>0</v>
      </c>
    </row>
    <row r="2756" spans="1:16" ht="31.5" hidden="1" outlineLevel="1" x14ac:dyDescent="0.25">
      <c r="A2756" s="99">
        <f t="shared" ref="A2756:E2756" si="1130">A2086</f>
        <v>11.5</v>
      </c>
      <c r="B2756" s="100" t="str">
        <f t="shared" si="1130"/>
        <v xml:space="preserve">Communication </v>
      </c>
      <c r="C2756" s="99" t="str">
        <f t="shared" si="1130"/>
        <v>MERC/TECH 1/CAPEX/20122013/00190</v>
      </c>
      <c r="D2756" s="103">
        <f t="shared" si="1130"/>
        <v>41382</v>
      </c>
      <c r="E2756" s="28">
        <f t="shared" si="1130"/>
        <v>0.45950000000000002</v>
      </c>
      <c r="F2756" s="95">
        <f t="shared" si="1122"/>
        <v>0</v>
      </c>
      <c r="G2756" s="95">
        <f t="shared" si="1123"/>
        <v>0</v>
      </c>
      <c r="H2756" s="95">
        <f t="shared" si="1127"/>
        <v>0</v>
      </c>
      <c r="I2756" s="94">
        <f>'F4.2'!Y73</f>
        <v>0</v>
      </c>
      <c r="J2756" s="94">
        <f>'F4.2'!AS73</f>
        <v>0</v>
      </c>
      <c r="K2756" s="95"/>
      <c r="L2756" s="95"/>
      <c r="M2756" s="128">
        <f t="shared" si="1128"/>
        <v>0</v>
      </c>
      <c r="N2756" s="95">
        <f t="shared" si="1129"/>
        <v>0</v>
      </c>
      <c r="O2756" s="158">
        <f t="shared" si="1124"/>
        <v>0</v>
      </c>
      <c r="P2756" s="159">
        <f t="shared" si="1125"/>
        <v>0</v>
      </c>
    </row>
    <row r="2757" spans="1:16" ht="31.5" hidden="1" outlineLevel="1" x14ac:dyDescent="0.25">
      <c r="A2757" s="99">
        <f t="shared" ref="A2757:E2757" si="1131">A2087</f>
        <v>11.6</v>
      </c>
      <c r="B2757" s="100" t="str">
        <f t="shared" si="1131"/>
        <v>RFID</v>
      </c>
      <c r="C2757" s="99" t="str">
        <f t="shared" si="1131"/>
        <v>MERC/TECH 1/CAPEX/20122013/00190</v>
      </c>
      <c r="D2757" s="103">
        <f t="shared" si="1131"/>
        <v>41382</v>
      </c>
      <c r="E2757" s="28">
        <f t="shared" si="1131"/>
        <v>0.83</v>
      </c>
      <c r="F2757" s="95">
        <f t="shared" si="1122"/>
        <v>0</v>
      </c>
      <c r="G2757" s="95">
        <f t="shared" si="1123"/>
        <v>0</v>
      </c>
      <c r="H2757" s="95">
        <f t="shared" si="1127"/>
        <v>0</v>
      </c>
      <c r="I2757" s="94">
        <f>'F4.2'!Y74</f>
        <v>0</v>
      </c>
      <c r="J2757" s="94">
        <f>'F4.2'!AS74</f>
        <v>0</v>
      </c>
      <c r="K2757" s="95"/>
      <c r="L2757" s="95"/>
      <c r="M2757" s="128">
        <f t="shared" si="1128"/>
        <v>0</v>
      </c>
      <c r="N2757" s="95">
        <f t="shared" si="1129"/>
        <v>0</v>
      </c>
      <c r="O2757" s="158">
        <f t="shared" si="1124"/>
        <v>0</v>
      </c>
      <c r="P2757" s="159">
        <f t="shared" si="1125"/>
        <v>0</v>
      </c>
    </row>
    <row r="2758" spans="1:16" ht="31.5" hidden="1" outlineLevel="1" x14ac:dyDescent="0.25">
      <c r="A2758" s="99">
        <f t="shared" ref="A2758:E2758" si="1132">A2088</f>
        <v>11.7</v>
      </c>
      <c r="B2758" s="100" t="str">
        <f t="shared" si="1132"/>
        <v>LPR</v>
      </c>
      <c r="C2758" s="99" t="str">
        <f t="shared" si="1132"/>
        <v>MERC/TECH 1/CAPEX/20122013/00190</v>
      </c>
      <c r="D2758" s="103">
        <f t="shared" si="1132"/>
        <v>41382</v>
      </c>
      <c r="E2758" s="28">
        <f t="shared" si="1132"/>
        <v>0.6</v>
      </c>
      <c r="F2758" s="95">
        <f t="shared" si="1122"/>
        <v>0</v>
      </c>
      <c r="G2758" s="95">
        <f t="shared" si="1123"/>
        <v>0</v>
      </c>
      <c r="H2758" s="95">
        <f t="shared" si="1127"/>
        <v>0</v>
      </c>
      <c r="I2758" s="94">
        <f>'F4.2'!Y75</f>
        <v>0</v>
      </c>
      <c r="J2758" s="94">
        <f>'F4.2'!AS75</f>
        <v>0</v>
      </c>
      <c r="K2758" s="95"/>
      <c r="L2758" s="95"/>
      <c r="M2758" s="128">
        <f t="shared" si="1128"/>
        <v>0</v>
      </c>
      <c r="N2758" s="95">
        <f t="shared" si="1129"/>
        <v>0</v>
      </c>
      <c r="O2758" s="158">
        <f t="shared" si="1124"/>
        <v>0</v>
      </c>
      <c r="P2758" s="159">
        <f t="shared" si="1125"/>
        <v>0</v>
      </c>
    </row>
    <row r="2759" spans="1:16" ht="31.5" hidden="1" outlineLevel="1" x14ac:dyDescent="0.25">
      <c r="A2759" s="99">
        <f t="shared" ref="A2759:E2759" si="1133">A2089</f>
        <v>11.8</v>
      </c>
      <c r="B2759" s="100" t="str">
        <f t="shared" si="1133"/>
        <v xml:space="preserve">Electricals/networking </v>
      </c>
      <c r="C2759" s="99" t="str">
        <f t="shared" si="1133"/>
        <v>MERC/TECH 1/CAPEX/20122013/00190</v>
      </c>
      <c r="D2759" s="103">
        <f t="shared" si="1133"/>
        <v>41382</v>
      </c>
      <c r="E2759" s="28">
        <f t="shared" si="1133"/>
        <v>2.8674249999999999</v>
      </c>
      <c r="F2759" s="95">
        <f t="shared" si="1122"/>
        <v>0</v>
      </c>
      <c r="G2759" s="95">
        <f t="shared" si="1123"/>
        <v>0</v>
      </c>
      <c r="H2759" s="95">
        <f t="shared" si="1127"/>
        <v>0</v>
      </c>
      <c r="I2759" s="94">
        <f>'F4.2'!Y76</f>
        <v>0</v>
      </c>
      <c r="J2759" s="94">
        <f>'F4.2'!AS76</f>
        <v>0</v>
      </c>
      <c r="K2759" s="95"/>
      <c r="L2759" s="95"/>
      <c r="M2759" s="128">
        <f t="shared" si="1128"/>
        <v>0</v>
      </c>
      <c r="N2759" s="95">
        <f t="shared" si="1129"/>
        <v>0</v>
      </c>
      <c r="O2759" s="158">
        <f t="shared" si="1124"/>
        <v>0</v>
      </c>
      <c r="P2759" s="159">
        <f t="shared" si="1125"/>
        <v>0</v>
      </c>
    </row>
    <row r="2760" spans="1:16" ht="31.5" hidden="1" outlineLevel="1" x14ac:dyDescent="0.25">
      <c r="A2760" s="99">
        <f t="shared" ref="A2760:E2760" si="1134">A2090</f>
        <v>11.9</v>
      </c>
      <c r="B2760" s="100" t="str">
        <f t="shared" si="1134"/>
        <v xml:space="preserve">Infrastructure </v>
      </c>
      <c r="C2760" s="99" t="str">
        <f t="shared" si="1134"/>
        <v>MERC/TECH 1/CAPEX/20122013/00190</v>
      </c>
      <c r="D2760" s="103">
        <f t="shared" si="1134"/>
        <v>41382</v>
      </c>
      <c r="E2760" s="28">
        <f t="shared" si="1134"/>
        <v>3.8959999999999999</v>
      </c>
      <c r="F2760" s="95">
        <f t="shared" si="1122"/>
        <v>0</v>
      </c>
      <c r="G2760" s="95">
        <f t="shared" si="1123"/>
        <v>0</v>
      </c>
      <c r="H2760" s="95">
        <f t="shared" si="1127"/>
        <v>0</v>
      </c>
      <c r="I2760" s="94">
        <f>'F4.2'!Y77</f>
        <v>0</v>
      </c>
      <c r="J2760" s="94">
        <f>'F4.2'!AS77</f>
        <v>0</v>
      </c>
      <c r="K2760" s="95"/>
      <c r="L2760" s="95"/>
      <c r="M2760" s="128">
        <f t="shared" si="1128"/>
        <v>0</v>
      </c>
      <c r="N2760" s="95">
        <f t="shared" si="1129"/>
        <v>0</v>
      </c>
      <c r="O2760" s="158">
        <f t="shared" si="1124"/>
        <v>0</v>
      </c>
      <c r="P2760" s="159">
        <f t="shared" si="1125"/>
        <v>0</v>
      </c>
    </row>
    <row r="2761" spans="1:16" ht="31.5" hidden="1" outlineLevel="1" x14ac:dyDescent="0.25">
      <c r="A2761" s="99">
        <f t="shared" ref="A2761:E2761" si="1135">A2091</f>
        <v>0</v>
      </c>
      <c r="B2761" s="100" t="str">
        <f t="shared" si="1135"/>
        <v>IDC</v>
      </c>
      <c r="C2761" s="99" t="str">
        <f t="shared" si="1135"/>
        <v>MERC/TECH 1/CAPEX/20122013/00190</v>
      </c>
      <c r="D2761" s="103">
        <f t="shared" si="1135"/>
        <v>41382</v>
      </c>
      <c r="E2761" s="28">
        <f t="shared" si="1135"/>
        <v>3.07</v>
      </c>
      <c r="F2761" s="95">
        <f t="shared" si="1122"/>
        <v>0</v>
      </c>
      <c r="G2761" s="95">
        <f t="shared" si="1123"/>
        <v>0</v>
      </c>
      <c r="H2761" s="95">
        <f t="shared" si="1127"/>
        <v>0</v>
      </c>
      <c r="I2761" s="94">
        <f>'F4.2'!Y78</f>
        <v>0</v>
      </c>
      <c r="J2761" s="94">
        <f>'F4.2'!AS78</f>
        <v>0</v>
      </c>
      <c r="K2761" s="95"/>
      <c r="L2761" s="95"/>
      <c r="M2761" s="128">
        <f t="shared" si="1128"/>
        <v>0</v>
      </c>
      <c r="N2761" s="95">
        <f t="shared" si="1129"/>
        <v>0</v>
      </c>
      <c r="O2761" s="158">
        <f t="shared" si="1124"/>
        <v>0</v>
      </c>
      <c r="P2761" s="159">
        <f t="shared" si="1125"/>
        <v>0</v>
      </c>
    </row>
    <row r="2762" spans="1:16" ht="31.5" hidden="1" outlineLevel="1" x14ac:dyDescent="0.25">
      <c r="A2762" s="238">
        <f t="shared" ref="A2762:E2762" si="1136">A2092</f>
        <v>12</v>
      </c>
      <c r="B2762" s="239" t="str">
        <f t="shared" si="1136"/>
        <v>Revamping of existing SWAS installed at U#1 to 4 and commissioning of new  (AFGC) System of U#5&amp;7</v>
      </c>
      <c r="C2762" s="25" t="str">
        <f t="shared" si="1136"/>
        <v>MERC/TECH 1/CAPEX/20132014/01366</v>
      </c>
      <c r="D2762" s="139">
        <f t="shared" si="1136"/>
        <v>41551</v>
      </c>
      <c r="E2762" s="27">
        <f t="shared" si="1136"/>
        <v>10.083855999999999</v>
      </c>
      <c r="F2762" s="94">
        <f t="shared" si="1122"/>
        <v>0</v>
      </c>
      <c r="G2762" s="94">
        <f t="shared" si="1123"/>
        <v>0</v>
      </c>
      <c r="H2762" s="94">
        <f t="shared" si="1127"/>
        <v>0</v>
      </c>
      <c r="I2762" s="94">
        <f>'F4.2'!Y79</f>
        <v>0</v>
      </c>
      <c r="J2762" s="94">
        <f>'F4.2'!AS79</f>
        <v>0</v>
      </c>
      <c r="K2762" s="94"/>
      <c r="L2762" s="94"/>
      <c r="M2762" s="94">
        <f t="shared" si="1128"/>
        <v>0</v>
      </c>
      <c r="N2762" s="94">
        <f t="shared" si="1129"/>
        <v>0</v>
      </c>
      <c r="O2762" s="158">
        <f t="shared" si="1124"/>
        <v>0</v>
      </c>
      <c r="P2762" s="159">
        <f t="shared" si="1125"/>
        <v>0</v>
      </c>
    </row>
    <row r="2763" spans="1:16" ht="31.5" hidden="1" outlineLevel="1" x14ac:dyDescent="0.25">
      <c r="A2763" s="252">
        <f t="shared" ref="A2763:E2763" si="1137">A2093</f>
        <v>12.1</v>
      </c>
      <c r="B2763" s="253" t="str">
        <f t="shared" si="1137"/>
        <v>AFGC U 5,7</v>
      </c>
      <c r="C2763" s="99" t="str">
        <f t="shared" si="1137"/>
        <v>MERC/TECH 1/CAPEX/20132014/01366</v>
      </c>
      <c r="D2763" s="103">
        <f t="shared" si="1137"/>
        <v>41551</v>
      </c>
      <c r="E2763" s="28">
        <f t="shared" si="1137"/>
        <v>2.08</v>
      </c>
      <c r="F2763" s="95">
        <f t="shared" si="1122"/>
        <v>2.0369565389999997</v>
      </c>
      <c r="G2763" s="95">
        <f t="shared" si="1123"/>
        <v>2.0369565389999997</v>
      </c>
      <c r="H2763" s="95">
        <f t="shared" si="1127"/>
        <v>0</v>
      </c>
      <c r="I2763" s="94">
        <f>'F4.2'!Y80</f>
        <v>0</v>
      </c>
      <c r="J2763" s="94">
        <f>'F4.2'!AS80</f>
        <v>0</v>
      </c>
      <c r="K2763" s="95"/>
      <c r="L2763" s="95"/>
      <c r="M2763" s="128">
        <f t="shared" si="1128"/>
        <v>0</v>
      </c>
      <c r="N2763" s="95">
        <f t="shared" si="1129"/>
        <v>0</v>
      </c>
      <c r="O2763" s="158">
        <f t="shared" si="1124"/>
        <v>0</v>
      </c>
      <c r="P2763" s="159">
        <f t="shared" si="1125"/>
        <v>0</v>
      </c>
    </row>
    <row r="2764" spans="1:16" ht="31.5" hidden="1" outlineLevel="1" x14ac:dyDescent="0.25">
      <c r="A2764" s="252">
        <f t="shared" ref="A2764:E2764" si="1138">A2094</f>
        <v>12.2</v>
      </c>
      <c r="B2764" s="253" t="str">
        <f t="shared" si="1138"/>
        <v>Dismantling and revamping of Sample panels of Unit 1 to 4. (4 Nos.)</v>
      </c>
      <c r="C2764" s="29" t="str">
        <f t="shared" si="1138"/>
        <v>MERC/TECH 1/CAPEX/20132014/01366</v>
      </c>
      <c r="D2764" s="68">
        <f t="shared" si="1138"/>
        <v>41551</v>
      </c>
      <c r="E2764" s="28">
        <f t="shared" si="1138"/>
        <v>7.1338559999999998</v>
      </c>
      <c r="F2764" s="95">
        <f t="shared" si="1122"/>
        <v>5</v>
      </c>
      <c r="G2764" s="95">
        <f t="shared" si="1123"/>
        <v>5</v>
      </c>
      <c r="H2764" s="95">
        <f t="shared" si="1127"/>
        <v>0</v>
      </c>
      <c r="I2764" s="94">
        <f>'F4.2'!Y81</f>
        <v>0</v>
      </c>
      <c r="J2764" s="94">
        <f>'F4.2'!AS81</f>
        <v>0</v>
      </c>
      <c r="K2764" s="95"/>
      <c r="L2764" s="95"/>
      <c r="M2764" s="128">
        <f t="shared" si="1128"/>
        <v>0</v>
      </c>
      <c r="N2764" s="95">
        <f t="shared" si="1129"/>
        <v>0</v>
      </c>
      <c r="O2764" s="158">
        <f t="shared" si="1124"/>
        <v>0</v>
      </c>
      <c r="P2764" s="159">
        <f t="shared" si="1125"/>
        <v>0</v>
      </c>
    </row>
    <row r="2765" spans="1:16" ht="31.5" hidden="1" outlineLevel="1" x14ac:dyDescent="0.25">
      <c r="A2765" s="252">
        <f t="shared" ref="A2765:E2765" si="1139">A2095</f>
        <v>0</v>
      </c>
      <c r="B2765" s="253" t="str">
        <f t="shared" si="1139"/>
        <v>IDC</v>
      </c>
      <c r="C2765" s="99" t="str">
        <f t="shared" si="1139"/>
        <v>MERC/TECH 1/CAPEX/20132014/01366</v>
      </c>
      <c r="D2765" s="103">
        <f t="shared" si="1139"/>
        <v>41551</v>
      </c>
      <c r="E2765" s="28">
        <f t="shared" si="1139"/>
        <v>0.87</v>
      </c>
      <c r="F2765" s="95">
        <f t="shared" si="1122"/>
        <v>0</v>
      </c>
      <c r="G2765" s="95">
        <f t="shared" si="1123"/>
        <v>0</v>
      </c>
      <c r="H2765" s="95">
        <f t="shared" si="1127"/>
        <v>0</v>
      </c>
      <c r="I2765" s="94">
        <f>'F4.2'!Y82</f>
        <v>0</v>
      </c>
      <c r="J2765" s="94">
        <f>'F4.2'!AS82</f>
        <v>0</v>
      </c>
      <c r="K2765" s="95"/>
      <c r="L2765" s="95"/>
      <c r="M2765" s="128">
        <f t="shared" si="1128"/>
        <v>0</v>
      </c>
      <c r="N2765" s="95">
        <f t="shared" si="1129"/>
        <v>0</v>
      </c>
      <c r="O2765" s="158">
        <f t="shared" si="1124"/>
        <v>0</v>
      </c>
      <c r="P2765" s="159">
        <f t="shared" si="1125"/>
        <v>0</v>
      </c>
    </row>
    <row r="2766" spans="1:16" ht="47.25" hidden="1" outlineLevel="1" x14ac:dyDescent="0.25">
      <c r="A2766" s="106">
        <f t="shared" ref="A2766:E2766" si="1140">A2096</f>
        <v>13</v>
      </c>
      <c r="B2766" s="107" t="str">
        <f t="shared" si="1140"/>
        <v>Replacements Platen Super Heater &amp; Eco Additional of U-5 &amp; U-6 and Upper &amp; Lower LTSH &amp; Eco Bottom assemblies of U-7</v>
      </c>
      <c r="C2766" s="106" t="str">
        <f t="shared" si="1140"/>
        <v>MERC/TECH 1/CAPEX/20132014/01936</v>
      </c>
      <c r="D2766" s="147">
        <f t="shared" si="1140"/>
        <v>41647</v>
      </c>
      <c r="E2766" s="27">
        <f t="shared" si="1140"/>
        <v>76.570000000000007</v>
      </c>
      <c r="F2766" s="94">
        <f t="shared" si="1122"/>
        <v>0</v>
      </c>
      <c r="G2766" s="94">
        <f t="shared" si="1123"/>
        <v>0</v>
      </c>
      <c r="H2766" s="94">
        <f t="shared" si="1127"/>
        <v>0</v>
      </c>
      <c r="I2766" s="94">
        <f>'F4.2'!Y83</f>
        <v>0</v>
      </c>
      <c r="J2766" s="94">
        <f>'F4.2'!AS83</f>
        <v>0</v>
      </c>
      <c r="K2766" s="94"/>
      <c r="L2766" s="94"/>
      <c r="M2766" s="94">
        <f t="shared" si="1128"/>
        <v>0</v>
      </c>
      <c r="N2766" s="94">
        <f t="shared" si="1129"/>
        <v>0</v>
      </c>
      <c r="O2766" s="158">
        <f t="shared" si="1124"/>
        <v>0</v>
      </c>
      <c r="P2766" s="159">
        <f t="shared" si="1125"/>
        <v>0</v>
      </c>
    </row>
    <row r="2767" spans="1:16" ht="31.5" hidden="1" outlineLevel="1" x14ac:dyDescent="0.25">
      <c r="A2767" s="99">
        <f t="shared" ref="A2767:E2767" si="1141">A2097</f>
        <v>13.1</v>
      </c>
      <c r="B2767" s="100" t="str">
        <f t="shared" si="1141"/>
        <v>Platen super heater assemblies – 24 nos each for Unit-5 &amp; 6(2 sets)</v>
      </c>
      <c r="C2767" s="99" t="str">
        <f t="shared" si="1141"/>
        <v>MERC/TECH 1/CAPEX/20132014/01936</v>
      </c>
      <c r="D2767" s="103">
        <f t="shared" si="1141"/>
        <v>41647</v>
      </c>
      <c r="E2767" s="28">
        <f t="shared" si="1141"/>
        <v>32.76</v>
      </c>
      <c r="F2767" s="95">
        <f t="shared" si="1122"/>
        <v>11.660929755000002</v>
      </c>
      <c r="G2767" s="95">
        <f t="shared" si="1123"/>
        <v>11.660929755000002</v>
      </c>
      <c r="H2767" s="95">
        <f t="shared" si="1127"/>
        <v>0</v>
      </c>
      <c r="I2767" s="94">
        <f>'F4.2'!Y84</f>
        <v>0</v>
      </c>
      <c r="J2767" s="94">
        <f>'F4.2'!AS84</f>
        <v>0</v>
      </c>
      <c r="K2767" s="95"/>
      <c r="L2767" s="95"/>
      <c r="M2767" s="128">
        <f t="shared" si="1128"/>
        <v>0</v>
      </c>
      <c r="N2767" s="95">
        <f t="shared" si="1129"/>
        <v>0</v>
      </c>
      <c r="O2767" s="158">
        <f t="shared" si="1124"/>
        <v>0</v>
      </c>
      <c r="P2767" s="159">
        <f t="shared" si="1125"/>
        <v>0</v>
      </c>
    </row>
    <row r="2768" spans="1:16" ht="31.5" hidden="1" outlineLevel="1" x14ac:dyDescent="0.25">
      <c r="A2768" s="99">
        <f t="shared" ref="A2768:E2768" si="1142">A2098</f>
        <v>13.2</v>
      </c>
      <c r="B2768" s="100" t="str">
        <f t="shared" si="1142"/>
        <v>Economizer additional  Assemblies along with cassette baffles – 65 Nos. each for unit-  5 &amp; 6  (2Set )</v>
      </c>
      <c r="C2768" s="99" t="str">
        <f t="shared" si="1142"/>
        <v>MERC/TECH 1/CAPEX/20132014/01936</v>
      </c>
      <c r="D2768" s="103">
        <f t="shared" si="1142"/>
        <v>41647</v>
      </c>
      <c r="E2768" s="28">
        <f t="shared" si="1142"/>
        <v>3.88</v>
      </c>
      <c r="F2768" s="95">
        <f t="shared" si="1122"/>
        <v>3.5012203659999996</v>
      </c>
      <c r="G2768" s="95">
        <f t="shared" si="1123"/>
        <v>3.5012203659999996</v>
      </c>
      <c r="H2768" s="95">
        <f t="shared" si="1127"/>
        <v>0</v>
      </c>
      <c r="I2768" s="94">
        <f>'F4.2'!Y85</f>
        <v>0</v>
      </c>
      <c r="J2768" s="94">
        <f>'F4.2'!AS85</f>
        <v>0</v>
      </c>
      <c r="K2768" s="95"/>
      <c r="L2768" s="95"/>
      <c r="M2768" s="128">
        <f t="shared" si="1128"/>
        <v>0</v>
      </c>
      <c r="N2768" s="95">
        <f t="shared" si="1129"/>
        <v>0</v>
      </c>
      <c r="O2768" s="158">
        <f t="shared" si="1124"/>
        <v>0</v>
      </c>
      <c r="P2768" s="159">
        <f t="shared" si="1125"/>
        <v>0</v>
      </c>
    </row>
    <row r="2769" spans="1:16" ht="31.5" hidden="1" outlineLevel="1" x14ac:dyDescent="0.25">
      <c r="A2769" s="99">
        <f t="shared" ref="A2769:E2769" si="1143">A2099</f>
        <v>13.3</v>
      </c>
      <c r="B2769" s="100" t="str">
        <f t="shared" si="1143"/>
        <v>Upper LTSH  Assemblies along with cassette baffles – 62 Nos. each for unit – 7 (1 Set)</v>
      </c>
      <c r="C2769" s="99" t="str">
        <f t="shared" si="1143"/>
        <v>MERC/TECH 1/CAPEX/20132014/01936</v>
      </c>
      <c r="D2769" s="103">
        <f t="shared" si="1143"/>
        <v>41647</v>
      </c>
      <c r="E2769" s="28">
        <f t="shared" si="1143"/>
        <v>9.81</v>
      </c>
      <c r="F2769" s="95">
        <f t="shared" si="1122"/>
        <v>4.9252947999999996</v>
      </c>
      <c r="G2769" s="95">
        <f t="shared" si="1123"/>
        <v>4.9252947999999996</v>
      </c>
      <c r="H2769" s="95">
        <f t="shared" si="1127"/>
        <v>0</v>
      </c>
      <c r="I2769" s="94">
        <f>'F4.2'!Y86</f>
        <v>0</v>
      </c>
      <c r="J2769" s="94">
        <f>'F4.2'!AS86</f>
        <v>0</v>
      </c>
      <c r="K2769" s="95"/>
      <c r="L2769" s="95"/>
      <c r="M2769" s="128">
        <f t="shared" si="1128"/>
        <v>0</v>
      </c>
      <c r="N2769" s="95">
        <f t="shared" si="1129"/>
        <v>0</v>
      </c>
      <c r="O2769" s="158">
        <f t="shared" si="1124"/>
        <v>0</v>
      </c>
      <c r="P2769" s="159">
        <f t="shared" si="1125"/>
        <v>0</v>
      </c>
    </row>
    <row r="2770" spans="1:16" ht="31.5" hidden="1" outlineLevel="1" x14ac:dyDescent="0.25">
      <c r="A2770" s="99">
        <f t="shared" ref="A2770:E2770" si="1144">A2100</f>
        <v>13.4</v>
      </c>
      <c r="B2770" s="100" t="str">
        <f t="shared" si="1144"/>
        <v>Lower LTSH  Assemblies along with cassette baffles  – 62Nos. for unit – 7 (1 Set)</v>
      </c>
      <c r="C2770" s="99" t="str">
        <f t="shared" si="1144"/>
        <v>MERC/TECH 1/CAPEX/20132014/01936</v>
      </c>
      <c r="D2770" s="103">
        <f t="shared" si="1144"/>
        <v>41647</v>
      </c>
      <c r="E2770" s="28">
        <f t="shared" si="1144"/>
        <v>4.76</v>
      </c>
      <c r="F2770" s="95">
        <f t="shared" si="1122"/>
        <v>2.7667891</v>
      </c>
      <c r="G2770" s="95">
        <f t="shared" si="1123"/>
        <v>2.7667891</v>
      </c>
      <c r="H2770" s="95">
        <f t="shared" si="1127"/>
        <v>0</v>
      </c>
      <c r="I2770" s="94">
        <f>'F4.2'!Y87</f>
        <v>0</v>
      </c>
      <c r="J2770" s="94">
        <f>'F4.2'!AS87</f>
        <v>0</v>
      </c>
      <c r="K2770" s="95"/>
      <c r="L2770" s="95"/>
      <c r="M2770" s="128">
        <f t="shared" si="1128"/>
        <v>0</v>
      </c>
      <c r="N2770" s="95">
        <f t="shared" si="1129"/>
        <v>0</v>
      </c>
      <c r="O2770" s="158">
        <f t="shared" si="1124"/>
        <v>0</v>
      </c>
      <c r="P2770" s="159">
        <f t="shared" si="1125"/>
        <v>0</v>
      </c>
    </row>
    <row r="2771" spans="1:16" ht="31.5" hidden="1" outlineLevel="1" x14ac:dyDescent="0.25">
      <c r="A2771" s="99">
        <f t="shared" ref="A2771:E2771" si="1145">A2101</f>
        <v>13.5</v>
      </c>
      <c r="B2771" s="100" t="str">
        <f t="shared" si="1145"/>
        <v>Lower Eco + Eco additional along with cassette baffles  for Unit-7</v>
      </c>
      <c r="C2771" s="99" t="str">
        <f t="shared" si="1145"/>
        <v>MERC/TECH 1/CAPEX/20132014/01936</v>
      </c>
      <c r="D2771" s="103">
        <f t="shared" si="1145"/>
        <v>41647</v>
      </c>
      <c r="E2771" s="28">
        <f t="shared" si="1145"/>
        <v>13.41</v>
      </c>
      <c r="F2771" s="95">
        <f t="shared" si="1122"/>
        <v>6.3205716000000001</v>
      </c>
      <c r="G2771" s="95">
        <f t="shared" si="1123"/>
        <v>6.3205716000000001</v>
      </c>
      <c r="H2771" s="95">
        <f t="shared" si="1127"/>
        <v>0</v>
      </c>
      <c r="I2771" s="94">
        <f>'F4.2'!Y88</f>
        <v>0</v>
      </c>
      <c r="J2771" s="94">
        <f>'F4.2'!AS88</f>
        <v>0</v>
      </c>
      <c r="K2771" s="95"/>
      <c r="L2771" s="95"/>
      <c r="M2771" s="128">
        <f t="shared" si="1128"/>
        <v>0</v>
      </c>
      <c r="N2771" s="95">
        <f t="shared" si="1129"/>
        <v>0</v>
      </c>
      <c r="O2771" s="158">
        <f t="shared" si="1124"/>
        <v>0</v>
      </c>
      <c r="P2771" s="159">
        <f t="shared" si="1125"/>
        <v>0</v>
      </c>
    </row>
    <row r="2772" spans="1:16" ht="31.5" hidden="1" outlineLevel="1" x14ac:dyDescent="0.25">
      <c r="A2772" s="99">
        <f t="shared" ref="A2772:E2772" si="1146">A2102</f>
        <v>13.6</v>
      </c>
      <c r="B2772" s="100" t="str">
        <f t="shared" si="1146"/>
        <v>Work Cost for Replacement of above Assemblies.</v>
      </c>
      <c r="C2772" s="99" t="str">
        <f t="shared" si="1146"/>
        <v>MERC/TECH 1/CAPEX/20132014/01936</v>
      </c>
      <c r="D2772" s="103">
        <f t="shared" si="1146"/>
        <v>41647</v>
      </c>
      <c r="E2772" s="28">
        <f t="shared" si="1146"/>
        <v>5.05</v>
      </c>
      <c r="F2772" s="95">
        <f t="shared" si="1122"/>
        <v>0</v>
      </c>
      <c r="G2772" s="95">
        <f t="shared" si="1123"/>
        <v>0</v>
      </c>
      <c r="H2772" s="95">
        <f t="shared" si="1127"/>
        <v>0</v>
      </c>
      <c r="I2772" s="94">
        <f>'F4.2'!Y89</f>
        <v>0</v>
      </c>
      <c r="J2772" s="94">
        <f>'F4.2'!AS89</f>
        <v>0</v>
      </c>
      <c r="K2772" s="95"/>
      <c r="L2772" s="95"/>
      <c r="M2772" s="128">
        <f t="shared" si="1128"/>
        <v>0</v>
      </c>
      <c r="N2772" s="95">
        <f t="shared" si="1129"/>
        <v>0</v>
      </c>
      <c r="O2772" s="158">
        <f t="shared" si="1124"/>
        <v>0</v>
      </c>
      <c r="P2772" s="159">
        <f t="shared" si="1125"/>
        <v>0</v>
      </c>
    </row>
    <row r="2773" spans="1:16" ht="31.5" hidden="1" outlineLevel="1" x14ac:dyDescent="0.25">
      <c r="A2773" s="99">
        <f t="shared" ref="A2773:E2773" si="1147">A2103</f>
        <v>0</v>
      </c>
      <c r="B2773" s="100" t="str">
        <f t="shared" si="1147"/>
        <v>IDC</v>
      </c>
      <c r="C2773" s="99" t="str">
        <f t="shared" si="1147"/>
        <v>MERC/TECH 1/CAPEX/20132014/01936</v>
      </c>
      <c r="D2773" s="103">
        <f t="shared" si="1147"/>
        <v>41647</v>
      </c>
      <c r="E2773" s="28">
        <f t="shared" si="1147"/>
        <v>6.9</v>
      </c>
      <c r="F2773" s="95">
        <f t="shared" si="1122"/>
        <v>0</v>
      </c>
      <c r="G2773" s="95">
        <f t="shared" si="1123"/>
        <v>0</v>
      </c>
      <c r="H2773" s="95">
        <f t="shared" si="1127"/>
        <v>0</v>
      </c>
      <c r="I2773" s="94">
        <f>'F4.2'!Y90</f>
        <v>0</v>
      </c>
      <c r="J2773" s="94">
        <f>'F4.2'!AS90</f>
        <v>0</v>
      </c>
      <c r="K2773" s="95"/>
      <c r="L2773" s="95"/>
      <c r="M2773" s="128">
        <f t="shared" si="1128"/>
        <v>0</v>
      </c>
      <c r="N2773" s="95">
        <f t="shared" si="1129"/>
        <v>0</v>
      </c>
      <c r="O2773" s="158">
        <f t="shared" si="1124"/>
        <v>0</v>
      </c>
      <c r="P2773" s="159">
        <f t="shared" si="1125"/>
        <v>0</v>
      </c>
    </row>
    <row r="2774" spans="1:16" ht="31.5" hidden="1" outlineLevel="1" x14ac:dyDescent="0.25">
      <c r="A2774" s="106">
        <f t="shared" ref="A2774:E2774" si="1148">A2104</f>
        <v>14</v>
      </c>
      <c r="B2774" s="107" t="str">
        <f t="shared" si="1148"/>
        <v>Procurement of Complete IPT Module for 500MW Unit-7 and Fully Bladed Rotor for LP Turbine of 500 MW Unit-5, 6, &amp; 7</v>
      </c>
      <c r="C2774" s="106" t="str">
        <f t="shared" si="1148"/>
        <v>MERC/TECH 1/CAPEX/20132014/01334</v>
      </c>
      <c r="D2774" s="147">
        <f t="shared" si="1148"/>
        <v>41548</v>
      </c>
      <c r="E2774" s="27">
        <f t="shared" si="1148"/>
        <v>83.823654699999992</v>
      </c>
      <c r="F2774" s="94">
        <f t="shared" si="1122"/>
        <v>0</v>
      </c>
      <c r="G2774" s="94">
        <f t="shared" si="1123"/>
        <v>0</v>
      </c>
      <c r="H2774" s="94">
        <f t="shared" si="1127"/>
        <v>0</v>
      </c>
      <c r="I2774" s="94">
        <f>'F4.2'!Y91</f>
        <v>0</v>
      </c>
      <c r="J2774" s="94">
        <f>'F4.2'!AS91</f>
        <v>0</v>
      </c>
      <c r="K2774" s="94"/>
      <c r="L2774" s="94"/>
      <c r="M2774" s="94">
        <f t="shared" si="1128"/>
        <v>0</v>
      </c>
      <c r="N2774" s="94">
        <f t="shared" si="1129"/>
        <v>0</v>
      </c>
      <c r="O2774" s="158">
        <f t="shared" si="1124"/>
        <v>0</v>
      </c>
      <c r="P2774" s="159">
        <f t="shared" si="1125"/>
        <v>0</v>
      </c>
    </row>
    <row r="2775" spans="1:16" ht="47.25" hidden="1" outlineLevel="1" x14ac:dyDescent="0.25">
      <c r="A2775" s="99">
        <f t="shared" ref="A2775:E2775" si="1149">A2105</f>
        <v>14.1</v>
      </c>
      <c r="B2775" s="100" t="str">
        <f t="shared" si="1149"/>
        <v>IPT Module complete Type-M30-63 with advance class blading suitable for 500 MW Chandrapur Unit-7, Khaperkheda 1x500, Bhusawal 2x500</v>
      </c>
      <c r="C2775" s="99" t="str">
        <f t="shared" si="1149"/>
        <v>MERC/TECH 1/CAPEX/20132014/01334</v>
      </c>
      <c r="D2775" s="103">
        <f t="shared" si="1149"/>
        <v>41548</v>
      </c>
      <c r="E2775" s="28">
        <f t="shared" si="1149"/>
        <v>48.039384900000002</v>
      </c>
      <c r="F2775" s="95">
        <f t="shared" si="1122"/>
        <v>48.039384900000002</v>
      </c>
      <c r="G2775" s="95">
        <f t="shared" si="1123"/>
        <v>48.039384900000002</v>
      </c>
      <c r="H2775" s="95">
        <f t="shared" si="1127"/>
        <v>0</v>
      </c>
      <c r="I2775" s="94">
        <f>'F4.2'!Y92</f>
        <v>0</v>
      </c>
      <c r="J2775" s="94">
        <f>'F4.2'!AS92</f>
        <v>0</v>
      </c>
      <c r="K2775" s="95"/>
      <c r="L2775" s="95"/>
      <c r="M2775" s="128">
        <f t="shared" si="1128"/>
        <v>0</v>
      </c>
      <c r="N2775" s="95">
        <f t="shared" si="1129"/>
        <v>0</v>
      </c>
      <c r="O2775" s="158">
        <f t="shared" si="1124"/>
        <v>0</v>
      </c>
      <c r="P2775" s="159">
        <f t="shared" si="1125"/>
        <v>0</v>
      </c>
    </row>
    <row r="2776" spans="1:16" ht="31.5" hidden="1" outlineLevel="1" x14ac:dyDescent="0.25">
      <c r="A2776" s="99">
        <f t="shared" ref="A2776:E2776" si="1150">A2106</f>
        <v>14.2</v>
      </c>
      <c r="B2776" s="100" t="str">
        <f t="shared" si="1150"/>
        <v>Fully bladed dynamically balanced LP Rotor for 500 MW Units-5,6 &amp;7 at Chandrapur STPS</v>
      </c>
      <c r="C2776" s="99" t="str">
        <f t="shared" si="1150"/>
        <v>MERC/TECH 1/CAPEX/20132014/01334</v>
      </c>
      <c r="D2776" s="103">
        <f t="shared" si="1150"/>
        <v>41548</v>
      </c>
      <c r="E2776" s="28">
        <f t="shared" si="1150"/>
        <v>35.784269799999997</v>
      </c>
      <c r="F2776" s="95">
        <f t="shared" si="1122"/>
        <v>35.784269799999997</v>
      </c>
      <c r="G2776" s="95">
        <f t="shared" si="1123"/>
        <v>35.784269799999997</v>
      </c>
      <c r="H2776" s="95">
        <f t="shared" si="1127"/>
        <v>0</v>
      </c>
      <c r="I2776" s="94">
        <f>'F4.2'!Y93</f>
        <v>0</v>
      </c>
      <c r="J2776" s="94">
        <f>'F4.2'!AS93</f>
        <v>0</v>
      </c>
      <c r="K2776" s="95"/>
      <c r="L2776" s="95"/>
      <c r="M2776" s="128">
        <f t="shared" si="1128"/>
        <v>0</v>
      </c>
      <c r="N2776" s="95">
        <f t="shared" si="1129"/>
        <v>0</v>
      </c>
      <c r="O2776" s="158">
        <f t="shared" si="1124"/>
        <v>0</v>
      </c>
      <c r="P2776" s="159">
        <f t="shared" si="1125"/>
        <v>0</v>
      </c>
    </row>
    <row r="2777" spans="1:16" ht="31.5" hidden="1" outlineLevel="1" x14ac:dyDescent="0.25">
      <c r="A2777" s="106">
        <f t="shared" ref="A2777:E2777" si="1151">A2107</f>
        <v>15</v>
      </c>
      <c r="B2777" s="107" t="str">
        <f t="shared" si="1151"/>
        <v>Performance Improvement of Air Preheater Unit 1 &amp; 2 CSTPS Chandrapur</v>
      </c>
      <c r="C2777" s="106" t="str">
        <f t="shared" si="1151"/>
        <v>MERC/TECH 1/CAPEX/20132014/01431</v>
      </c>
      <c r="D2777" s="147">
        <f t="shared" si="1151"/>
        <v>41565</v>
      </c>
      <c r="E2777" s="27">
        <f t="shared" si="1151"/>
        <v>11.1699751</v>
      </c>
      <c r="F2777" s="94">
        <f t="shared" si="1122"/>
        <v>0</v>
      </c>
      <c r="G2777" s="94">
        <f t="shared" si="1123"/>
        <v>0</v>
      </c>
      <c r="H2777" s="94">
        <f t="shared" si="1127"/>
        <v>0</v>
      </c>
      <c r="I2777" s="94">
        <f>'F4.2'!Y94</f>
        <v>0</v>
      </c>
      <c r="J2777" s="94">
        <f>'F4.2'!AS94</f>
        <v>0</v>
      </c>
      <c r="K2777" s="94"/>
      <c r="L2777" s="94"/>
      <c r="M2777" s="94">
        <f t="shared" si="1128"/>
        <v>0</v>
      </c>
      <c r="N2777" s="94">
        <f t="shared" si="1129"/>
        <v>0</v>
      </c>
      <c r="O2777" s="158">
        <f t="shared" si="1124"/>
        <v>0</v>
      </c>
      <c r="P2777" s="159">
        <f t="shared" si="1125"/>
        <v>0</v>
      </c>
    </row>
    <row r="2778" spans="1:16" ht="31.5" hidden="1" outlineLevel="1" x14ac:dyDescent="0.25">
      <c r="A2778" s="99">
        <f t="shared" ref="A2778:E2778" si="1152">A2108</f>
        <v>15.1</v>
      </c>
      <c r="B2778" s="100" t="str">
        <f t="shared" si="1152"/>
        <v xml:space="preserve">supply of MSERW / high frequency induction welding tubes for Air pre-heater in Unit 1&amp;2 </v>
      </c>
      <c r="C2778" s="99" t="str">
        <f t="shared" si="1152"/>
        <v>MERC/TECH 1/CAPEX/20132014/01431</v>
      </c>
      <c r="D2778" s="103">
        <f t="shared" si="1152"/>
        <v>41565</v>
      </c>
      <c r="E2778" s="28">
        <f t="shared" si="1152"/>
        <v>8.8553540000000002</v>
      </c>
      <c r="F2778" s="95">
        <f t="shared" si="1122"/>
        <v>0</v>
      </c>
      <c r="G2778" s="95">
        <f t="shared" si="1123"/>
        <v>0</v>
      </c>
      <c r="H2778" s="95">
        <f t="shared" si="1127"/>
        <v>0</v>
      </c>
      <c r="I2778" s="94">
        <f>'F4.2'!Y95</f>
        <v>0</v>
      </c>
      <c r="J2778" s="94">
        <f>'F4.2'!AS95</f>
        <v>0</v>
      </c>
      <c r="K2778" s="95"/>
      <c r="L2778" s="95"/>
      <c r="M2778" s="128">
        <f t="shared" si="1128"/>
        <v>0</v>
      </c>
      <c r="N2778" s="95">
        <f t="shared" si="1129"/>
        <v>0</v>
      </c>
      <c r="O2778" s="158">
        <f t="shared" si="1124"/>
        <v>0</v>
      </c>
      <c r="P2778" s="159">
        <f t="shared" si="1125"/>
        <v>0</v>
      </c>
    </row>
    <row r="2779" spans="1:16" ht="31.5" hidden="1" outlineLevel="1" x14ac:dyDescent="0.25">
      <c r="A2779" s="99">
        <f t="shared" ref="A2779:E2779" si="1153">A2109</f>
        <v>15.2</v>
      </c>
      <c r="B2779" s="100" t="str">
        <f t="shared" si="1153"/>
        <v xml:space="preserve">Compete Replacement of the air heater tubes in top ,intermediate and bottom bank(LHS and RHS) of unit 1 &amp; 2 </v>
      </c>
      <c r="C2779" s="99" t="str">
        <f t="shared" si="1153"/>
        <v>MERC/TECH 1/CAPEX/20132014/01431</v>
      </c>
      <c r="D2779" s="103">
        <f t="shared" si="1153"/>
        <v>41565</v>
      </c>
      <c r="E2779" s="28">
        <f t="shared" si="1153"/>
        <v>2.14452</v>
      </c>
      <c r="F2779" s="95">
        <f t="shared" si="1122"/>
        <v>0</v>
      </c>
      <c r="G2779" s="95">
        <f t="shared" si="1123"/>
        <v>0</v>
      </c>
      <c r="H2779" s="95">
        <f t="shared" si="1127"/>
        <v>0</v>
      </c>
      <c r="I2779" s="94">
        <f>'F4.2'!Y96</f>
        <v>0</v>
      </c>
      <c r="J2779" s="94">
        <f>'F4.2'!AS96</f>
        <v>0</v>
      </c>
      <c r="K2779" s="95"/>
      <c r="L2779" s="95"/>
      <c r="M2779" s="128">
        <f t="shared" si="1128"/>
        <v>0</v>
      </c>
      <c r="N2779" s="95">
        <f t="shared" si="1129"/>
        <v>0</v>
      </c>
      <c r="O2779" s="158">
        <f t="shared" si="1124"/>
        <v>0</v>
      </c>
      <c r="P2779" s="159">
        <f t="shared" si="1125"/>
        <v>0</v>
      </c>
    </row>
    <row r="2780" spans="1:16" ht="31.5" hidden="1" outlineLevel="1" x14ac:dyDescent="0.25">
      <c r="A2780" s="99">
        <f t="shared" ref="A2780:E2780" si="1154">A2110</f>
        <v>0</v>
      </c>
      <c r="B2780" s="100" t="str">
        <f t="shared" si="1154"/>
        <v>IDC</v>
      </c>
      <c r="C2780" s="99" t="str">
        <f t="shared" si="1154"/>
        <v>MERC/TECH 1/CAPEX/20132014/01431</v>
      </c>
      <c r="D2780" s="103">
        <f t="shared" si="1154"/>
        <v>41565</v>
      </c>
      <c r="E2780" s="28">
        <f t="shared" si="1154"/>
        <v>0.17010110000000001</v>
      </c>
      <c r="F2780" s="95">
        <f t="shared" si="1122"/>
        <v>0</v>
      </c>
      <c r="G2780" s="95">
        <f t="shared" si="1123"/>
        <v>0</v>
      </c>
      <c r="H2780" s="95">
        <f t="shared" si="1127"/>
        <v>0</v>
      </c>
      <c r="I2780" s="94">
        <f>'F4.2'!Y97</f>
        <v>0</v>
      </c>
      <c r="J2780" s="94">
        <f>'F4.2'!AS97</f>
        <v>0</v>
      </c>
      <c r="K2780" s="95"/>
      <c r="L2780" s="95"/>
      <c r="M2780" s="128">
        <f t="shared" si="1128"/>
        <v>0</v>
      </c>
      <c r="N2780" s="95">
        <f t="shared" si="1129"/>
        <v>0</v>
      </c>
      <c r="O2780" s="158">
        <f t="shared" si="1124"/>
        <v>0</v>
      </c>
      <c r="P2780" s="159">
        <f t="shared" si="1125"/>
        <v>0</v>
      </c>
    </row>
    <row r="2781" spans="1:16" ht="31.5" hidden="1" outlineLevel="1" x14ac:dyDescent="0.25">
      <c r="A2781" s="106">
        <f t="shared" ref="A2781:E2781" si="1155">A2111</f>
        <v>16</v>
      </c>
      <c r="B2781" s="107" t="str">
        <f t="shared" si="1155"/>
        <v>Procurement &amp; Replacement of heating elements (baskets) of primary and secondary air pre-heaters of unit # 5 &amp; 6</v>
      </c>
      <c r="C2781" s="106" t="str">
        <f t="shared" si="1155"/>
        <v>MERC/TECH 1/CAPEX/20142015/00432</v>
      </c>
      <c r="D2781" s="147">
        <f t="shared" si="1155"/>
        <v>41792</v>
      </c>
      <c r="E2781" s="27">
        <f t="shared" si="1155"/>
        <v>11.7446</v>
      </c>
      <c r="F2781" s="94">
        <f t="shared" si="1122"/>
        <v>0</v>
      </c>
      <c r="G2781" s="94">
        <f t="shared" si="1123"/>
        <v>0</v>
      </c>
      <c r="H2781" s="94">
        <f t="shared" si="1127"/>
        <v>0</v>
      </c>
      <c r="I2781" s="94">
        <f>'F4.2'!Y98</f>
        <v>0</v>
      </c>
      <c r="J2781" s="94">
        <f>'F4.2'!AS98</f>
        <v>0</v>
      </c>
      <c r="K2781" s="94"/>
      <c r="L2781" s="94"/>
      <c r="M2781" s="94">
        <f t="shared" si="1128"/>
        <v>0</v>
      </c>
      <c r="N2781" s="94">
        <f t="shared" si="1129"/>
        <v>0</v>
      </c>
      <c r="O2781" s="158">
        <f t="shared" si="1124"/>
        <v>0</v>
      </c>
      <c r="P2781" s="159">
        <f t="shared" si="1125"/>
        <v>0</v>
      </c>
    </row>
    <row r="2782" spans="1:16" ht="47.25" hidden="1" outlineLevel="1" x14ac:dyDescent="0.25">
      <c r="A2782" s="99">
        <f t="shared" ref="A2782:E2782" si="1156">A2112</f>
        <v>16.100000000000001</v>
      </c>
      <c r="B2782" s="100" t="str">
        <f t="shared" si="1156"/>
        <v>Primary  &amp;  Secondary Air Pre-heater baskets hot end, intermediate  &amp; cold end (2 sets) for U-5 (Including works cost)</v>
      </c>
      <c r="C2782" s="99" t="str">
        <f t="shared" si="1156"/>
        <v>MERC/TECH 1/CAPEX/20142015/00432</v>
      </c>
      <c r="D2782" s="103">
        <f t="shared" si="1156"/>
        <v>41792</v>
      </c>
      <c r="E2782" s="28">
        <f t="shared" si="1156"/>
        <v>5.5023</v>
      </c>
      <c r="F2782" s="95">
        <f t="shared" si="1122"/>
        <v>4.2318929900000004</v>
      </c>
      <c r="G2782" s="95">
        <f t="shared" si="1123"/>
        <v>4.2318929900000004</v>
      </c>
      <c r="H2782" s="95">
        <f t="shared" si="1127"/>
        <v>0</v>
      </c>
      <c r="I2782" s="94">
        <f>'F4.2'!Y99</f>
        <v>0</v>
      </c>
      <c r="J2782" s="94">
        <f>'F4.2'!AS99</f>
        <v>0</v>
      </c>
      <c r="K2782" s="95"/>
      <c r="L2782" s="95"/>
      <c r="M2782" s="128">
        <f t="shared" si="1128"/>
        <v>0</v>
      </c>
      <c r="N2782" s="95">
        <f t="shared" si="1129"/>
        <v>0</v>
      </c>
      <c r="O2782" s="158">
        <f t="shared" si="1124"/>
        <v>0</v>
      </c>
      <c r="P2782" s="159">
        <f t="shared" si="1125"/>
        <v>0</v>
      </c>
    </row>
    <row r="2783" spans="1:16" ht="47.25" hidden="1" outlineLevel="1" x14ac:dyDescent="0.25">
      <c r="A2783" s="99">
        <f t="shared" ref="A2783:E2783" si="1157">A2113</f>
        <v>16.2</v>
      </c>
      <c r="B2783" s="100" t="str">
        <f t="shared" si="1157"/>
        <v>Primary  &amp;  Secondary Air Pre-heater baskets hot end, intermediate  &amp; cold end (2 sets) for U-6 (Including works cost)</v>
      </c>
      <c r="C2783" s="99" t="str">
        <f t="shared" si="1157"/>
        <v>MERC/TECH 1/CAPEX/20142015/00432</v>
      </c>
      <c r="D2783" s="103">
        <f t="shared" si="1157"/>
        <v>41792</v>
      </c>
      <c r="E2783" s="28">
        <f t="shared" si="1157"/>
        <v>5.5023</v>
      </c>
      <c r="F2783" s="95">
        <f t="shared" si="1122"/>
        <v>4.5024009140000008</v>
      </c>
      <c r="G2783" s="95">
        <f t="shared" si="1123"/>
        <v>4.5024009140000008</v>
      </c>
      <c r="H2783" s="95">
        <f t="shared" si="1127"/>
        <v>0</v>
      </c>
      <c r="I2783" s="94">
        <f>'F4.2'!Y100</f>
        <v>0</v>
      </c>
      <c r="J2783" s="94">
        <f>'F4.2'!AS100</f>
        <v>0</v>
      </c>
      <c r="K2783" s="95"/>
      <c r="L2783" s="95"/>
      <c r="M2783" s="128">
        <f t="shared" si="1128"/>
        <v>0</v>
      </c>
      <c r="N2783" s="95">
        <f t="shared" si="1129"/>
        <v>0</v>
      </c>
      <c r="O2783" s="158">
        <f t="shared" si="1124"/>
        <v>0</v>
      </c>
      <c r="P2783" s="159">
        <f t="shared" si="1125"/>
        <v>0</v>
      </c>
    </row>
    <row r="2784" spans="1:16" ht="31.5" hidden="1" outlineLevel="1" x14ac:dyDescent="0.25">
      <c r="A2784" s="99">
        <f t="shared" ref="A2784:E2784" si="1158">A2114</f>
        <v>0</v>
      </c>
      <c r="B2784" s="100" t="str">
        <f t="shared" si="1158"/>
        <v>IDC</v>
      </c>
      <c r="C2784" s="99" t="str">
        <f t="shared" si="1158"/>
        <v>MERC/TECH 1/CAPEX/20142015/00432</v>
      </c>
      <c r="D2784" s="103">
        <f t="shared" si="1158"/>
        <v>41792</v>
      </c>
      <c r="E2784" s="28">
        <f t="shared" si="1158"/>
        <v>0.74</v>
      </c>
      <c r="F2784" s="95">
        <f t="shared" si="1122"/>
        <v>0</v>
      </c>
      <c r="G2784" s="95">
        <f t="shared" si="1123"/>
        <v>0</v>
      </c>
      <c r="H2784" s="95">
        <f t="shared" si="1127"/>
        <v>0</v>
      </c>
      <c r="I2784" s="94">
        <f>'F4.2'!Y101</f>
        <v>0</v>
      </c>
      <c r="J2784" s="94">
        <f>'F4.2'!AS101</f>
        <v>0</v>
      </c>
      <c r="K2784" s="95"/>
      <c r="L2784" s="95"/>
      <c r="M2784" s="128">
        <f t="shared" si="1128"/>
        <v>0</v>
      </c>
      <c r="N2784" s="95">
        <f t="shared" si="1129"/>
        <v>0</v>
      </c>
      <c r="O2784" s="158">
        <f t="shared" si="1124"/>
        <v>0</v>
      </c>
      <c r="P2784" s="159">
        <f t="shared" si="1125"/>
        <v>0</v>
      </c>
    </row>
    <row r="2785" spans="1:16" ht="31.5" hidden="1" outlineLevel="1" x14ac:dyDescent="0.25">
      <c r="A2785" s="25">
        <f t="shared" ref="A2785:E2785" si="1159">A2115</f>
        <v>17</v>
      </c>
      <c r="B2785" s="26" t="str">
        <f t="shared" si="1159"/>
        <v>Procurement of moving blades for LP Turbine, Control Fluid Pumps &amp; AOP of 500MW Unit 5,6 &amp;7</v>
      </c>
      <c r="C2785" s="25" t="str">
        <f t="shared" si="1159"/>
        <v>MERC/TECH 1/CAPEX/20142015/0010</v>
      </c>
      <c r="D2785" s="139">
        <f t="shared" si="1159"/>
        <v>41928</v>
      </c>
      <c r="E2785" s="27">
        <f t="shared" si="1159"/>
        <v>19.310244699999998</v>
      </c>
      <c r="F2785" s="94">
        <f t="shared" si="1122"/>
        <v>0</v>
      </c>
      <c r="G2785" s="94">
        <f t="shared" si="1123"/>
        <v>0</v>
      </c>
      <c r="H2785" s="94">
        <f t="shared" si="1127"/>
        <v>0</v>
      </c>
      <c r="I2785" s="94">
        <f>'F4.2'!Y102</f>
        <v>0</v>
      </c>
      <c r="J2785" s="94">
        <f>'F4.2'!AS102</f>
        <v>0</v>
      </c>
      <c r="K2785" s="94"/>
      <c r="L2785" s="94"/>
      <c r="M2785" s="94">
        <f t="shared" si="1128"/>
        <v>0</v>
      </c>
      <c r="N2785" s="94">
        <f t="shared" si="1129"/>
        <v>0</v>
      </c>
      <c r="O2785" s="158">
        <f t="shared" si="1124"/>
        <v>0</v>
      </c>
      <c r="P2785" s="159">
        <f t="shared" si="1125"/>
        <v>0</v>
      </c>
    </row>
    <row r="2786" spans="1:16" ht="63" hidden="1" outlineLevel="1" x14ac:dyDescent="0.25">
      <c r="A2786" s="29">
        <f t="shared" ref="A2786:E2786" si="1160">A2116</f>
        <v>17.100000000000001</v>
      </c>
      <c r="B2786" s="65" t="str">
        <f t="shared" si="1160"/>
        <v>Moving blades for LPT—2L
Moving blades for LPT—2R
Moving blades for LPT—3L
Moving blades for LPT—3R</v>
      </c>
      <c r="C2786" s="29" t="str">
        <f t="shared" si="1160"/>
        <v>MERC/TECH 1/CAPEX/20142015/0010</v>
      </c>
      <c r="D2786" s="68">
        <f t="shared" si="1160"/>
        <v>41928</v>
      </c>
      <c r="E2786" s="28">
        <f t="shared" si="1160"/>
        <v>13.5092</v>
      </c>
      <c r="F2786" s="95">
        <f t="shared" si="1122"/>
        <v>5.3885199799999999</v>
      </c>
      <c r="G2786" s="95">
        <f t="shared" si="1123"/>
        <v>5.3885199799999999</v>
      </c>
      <c r="H2786" s="95">
        <f t="shared" si="1127"/>
        <v>0</v>
      </c>
      <c r="I2786" s="94">
        <f>'F4.2'!Y103</f>
        <v>0</v>
      </c>
      <c r="J2786" s="94">
        <f>'F4.2'!AS103</f>
        <v>0</v>
      </c>
      <c r="K2786" s="95"/>
      <c r="L2786" s="95"/>
      <c r="M2786" s="128">
        <f t="shared" si="1128"/>
        <v>0</v>
      </c>
      <c r="N2786" s="95">
        <f t="shared" si="1129"/>
        <v>0</v>
      </c>
      <c r="O2786" s="158">
        <f t="shared" si="1124"/>
        <v>0</v>
      </c>
      <c r="P2786" s="159">
        <f t="shared" si="1125"/>
        <v>0</v>
      </c>
    </row>
    <row r="2787" spans="1:16" ht="94.5" hidden="1" outlineLevel="1" x14ac:dyDescent="0.25">
      <c r="A2787" s="29">
        <f t="shared" ref="A2787:E2787" si="1161">A2117</f>
        <v>17.2</v>
      </c>
      <c r="B2787" s="65" t="str">
        <f t="shared" si="1161"/>
        <v>1. Control Fluid Pump for 500 MW Unit-5&amp;6_KSB Make- Type : WKVM 100/1+4
2. Control Fluid Pump for 500 MW Unit-7_KSB Make- Type : WKVM 80/1+3
3. Aux. Oil Pump for Main Turbine of 500 MW Unit-5,6&amp; 7
KSB Make- Type : ETA 150-50VL</v>
      </c>
      <c r="C2787" s="29" t="str">
        <f t="shared" si="1161"/>
        <v>MERC/TECH 1/CAPEX/20142015/0010</v>
      </c>
      <c r="D2787" s="68">
        <f t="shared" si="1161"/>
        <v>41928</v>
      </c>
      <c r="E2787" s="28">
        <f t="shared" si="1161"/>
        <v>4.5510447000000003</v>
      </c>
      <c r="F2787" s="95">
        <f t="shared" si="1122"/>
        <v>7.2470200000000009</v>
      </c>
      <c r="G2787" s="95">
        <f t="shared" si="1123"/>
        <v>7.2470200000000009</v>
      </c>
      <c r="H2787" s="95">
        <f t="shared" si="1127"/>
        <v>0</v>
      </c>
      <c r="I2787" s="94">
        <f>'F4.2'!Y104</f>
        <v>0</v>
      </c>
      <c r="J2787" s="94">
        <f>'F4.2'!AS104</f>
        <v>0</v>
      </c>
      <c r="K2787" s="95"/>
      <c r="L2787" s="95"/>
      <c r="M2787" s="128">
        <f t="shared" si="1128"/>
        <v>0</v>
      </c>
      <c r="N2787" s="95">
        <f t="shared" si="1129"/>
        <v>0</v>
      </c>
      <c r="O2787" s="158">
        <f t="shared" si="1124"/>
        <v>0</v>
      </c>
      <c r="P2787" s="159">
        <f t="shared" si="1125"/>
        <v>0</v>
      </c>
    </row>
    <row r="2788" spans="1:16" ht="31.5" hidden="1" outlineLevel="1" x14ac:dyDescent="0.25">
      <c r="A2788" s="99">
        <f t="shared" ref="A2788:E2788" si="1162">A2118</f>
        <v>0</v>
      </c>
      <c r="B2788" s="100" t="str">
        <f t="shared" si="1162"/>
        <v>IDC</v>
      </c>
      <c r="C2788" s="99" t="str">
        <f t="shared" si="1162"/>
        <v>MERC/TECH 1/CAPEX/20142015/0010</v>
      </c>
      <c r="D2788" s="103">
        <f t="shared" si="1162"/>
        <v>41928</v>
      </c>
      <c r="E2788" s="28">
        <f t="shared" si="1162"/>
        <v>1.25</v>
      </c>
      <c r="F2788" s="95">
        <f t="shared" si="1122"/>
        <v>0</v>
      </c>
      <c r="G2788" s="95">
        <f t="shared" si="1123"/>
        <v>0</v>
      </c>
      <c r="H2788" s="95">
        <f t="shared" si="1127"/>
        <v>0</v>
      </c>
      <c r="I2788" s="94">
        <f>'F4.2'!Y105</f>
        <v>0</v>
      </c>
      <c r="J2788" s="94">
        <f>'F4.2'!AS105</f>
        <v>0</v>
      </c>
      <c r="K2788" s="95"/>
      <c r="L2788" s="95"/>
      <c r="M2788" s="128">
        <f t="shared" si="1128"/>
        <v>0</v>
      </c>
      <c r="N2788" s="95">
        <f t="shared" si="1129"/>
        <v>0</v>
      </c>
      <c r="O2788" s="158">
        <f t="shared" si="1124"/>
        <v>0</v>
      </c>
      <c r="P2788" s="159">
        <f t="shared" si="1125"/>
        <v>0</v>
      </c>
    </row>
    <row r="2789" spans="1:16" ht="47.25" hidden="1" outlineLevel="1" x14ac:dyDescent="0.25">
      <c r="A2789" s="106">
        <f t="shared" ref="A2789:E2789" si="1163">A2119</f>
        <v>18</v>
      </c>
      <c r="B2789" s="107" t="str">
        <f t="shared" si="1163"/>
        <v>Procurement of Gear Box &amp; Wear Resistance liners for coal mills of Unit#5&amp;6 &amp; Supply of Gear Box for Coal Mills of Unit#7</v>
      </c>
      <c r="C2789" s="106" t="str">
        <f t="shared" si="1163"/>
        <v>MERC/TECH 1/CAPEX/20142015/01220</v>
      </c>
      <c r="D2789" s="147">
        <f t="shared" si="1163"/>
        <v>41968</v>
      </c>
      <c r="E2789" s="27">
        <f t="shared" si="1163"/>
        <v>11.914453259999998</v>
      </c>
      <c r="F2789" s="94">
        <f t="shared" si="1122"/>
        <v>0</v>
      </c>
      <c r="G2789" s="94">
        <f t="shared" si="1123"/>
        <v>0</v>
      </c>
      <c r="H2789" s="94">
        <f t="shared" si="1127"/>
        <v>0</v>
      </c>
      <c r="I2789" s="94">
        <f>'F4.2'!Y106</f>
        <v>0</v>
      </c>
      <c r="J2789" s="94">
        <f>'F4.2'!AS106</f>
        <v>0</v>
      </c>
      <c r="K2789" s="94"/>
      <c r="L2789" s="94"/>
      <c r="M2789" s="94">
        <f t="shared" si="1128"/>
        <v>0</v>
      </c>
      <c r="N2789" s="94">
        <f t="shared" si="1129"/>
        <v>0</v>
      </c>
      <c r="O2789" s="158">
        <f t="shared" si="1124"/>
        <v>0</v>
      </c>
      <c r="P2789" s="159">
        <f t="shared" si="1125"/>
        <v>0</v>
      </c>
    </row>
    <row r="2790" spans="1:16" ht="63" hidden="1" outlineLevel="1" x14ac:dyDescent="0.25">
      <c r="A2790" s="99">
        <f t="shared" ref="A2790:E2790" si="1164">A2120</f>
        <v>18.100000000000001</v>
      </c>
      <c r="B2790" s="100" t="str">
        <f t="shared" si="1164"/>
        <v>Complete bevel gear stage consisting of pinion with part nos 100, 106, 107, 109, 110, 158, 159 and gear with part nos 102, 401, 402, 12 X 403 of Flender make Bocholt KMS 850 Gear Boxes of XRP-1043 Coal Mill in Unit#5&amp;6.</v>
      </c>
      <c r="C2790" s="99" t="str">
        <f t="shared" si="1164"/>
        <v>MERC/TECH 1/CAPEX/20142015/01220</v>
      </c>
      <c r="D2790" s="103">
        <f t="shared" si="1164"/>
        <v>41968</v>
      </c>
      <c r="E2790" s="28">
        <f t="shared" si="1164"/>
        <v>4.4387999999999996</v>
      </c>
      <c r="F2790" s="95">
        <f t="shared" si="1122"/>
        <v>1.621920096</v>
      </c>
      <c r="G2790" s="95">
        <f t="shared" si="1123"/>
        <v>1.621920096</v>
      </c>
      <c r="H2790" s="95">
        <f t="shared" si="1127"/>
        <v>0</v>
      </c>
      <c r="I2790" s="94">
        <f>'F4.2'!Y107</f>
        <v>0</v>
      </c>
      <c r="J2790" s="94">
        <f>'F4.2'!AS107</f>
        <v>0</v>
      </c>
      <c r="K2790" s="95"/>
      <c r="L2790" s="95"/>
      <c r="M2790" s="128">
        <f t="shared" si="1128"/>
        <v>0</v>
      </c>
      <c r="N2790" s="95">
        <f t="shared" si="1129"/>
        <v>0</v>
      </c>
      <c r="O2790" s="158">
        <f t="shared" si="1124"/>
        <v>0</v>
      </c>
      <c r="P2790" s="159">
        <f t="shared" si="1125"/>
        <v>0</v>
      </c>
    </row>
    <row r="2791" spans="1:16" ht="31.5" hidden="1" outlineLevel="1" x14ac:dyDescent="0.25">
      <c r="A2791" s="99">
        <f t="shared" ref="A2791:E2791" si="1165">A2121</f>
        <v>18.2</v>
      </c>
      <c r="B2791" s="100" t="str">
        <f t="shared" si="1165"/>
        <v>Manufacturing, Supply and Application of Wear Resistance Liners inside the mill body of XRP 1043 Coal Mill in unit-5&amp;6</v>
      </c>
      <c r="C2791" s="99" t="str">
        <f t="shared" si="1165"/>
        <v>MERC/TECH 1/CAPEX/20142015/01220</v>
      </c>
      <c r="D2791" s="103">
        <f t="shared" si="1165"/>
        <v>41968</v>
      </c>
      <c r="E2791" s="28">
        <f t="shared" si="1165"/>
        <v>2.2756532600000003</v>
      </c>
      <c r="F2791" s="95">
        <f t="shared" si="1122"/>
        <v>2.2756532600000003</v>
      </c>
      <c r="G2791" s="95">
        <f t="shared" si="1123"/>
        <v>2.2756532600000003</v>
      </c>
      <c r="H2791" s="95">
        <f t="shared" si="1127"/>
        <v>0</v>
      </c>
      <c r="I2791" s="94">
        <f>'F4.2'!Y108</f>
        <v>0</v>
      </c>
      <c r="J2791" s="94">
        <f>'F4.2'!AS108</f>
        <v>0</v>
      </c>
      <c r="K2791" s="95"/>
      <c r="L2791" s="95"/>
      <c r="M2791" s="128">
        <f t="shared" si="1128"/>
        <v>0</v>
      </c>
      <c r="N2791" s="95">
        <f t="shared" si="1129"/>
        <v>0</v>
      </c>
      <c r="O2791" s="158">
        <f t="shared" si="1124"/>
        <v>0</v>
      </c>
      <c r="P2791" s="159">
        <f t="shared" si="1125"/>
        <v>0</v>
      </c>
    </row>
    <row r="2792" spans="1:16" ht="63" hidden="1" outlineLevel="1" x14ac:dyDescent="0.25">
      <c r="A2792" s="99">
        <f t="shared" ref="A2792:E2792" si="1166">A2122</f>
        <v>18.3</v>
      </c>
      <c r="B2792" s="100" t="str">
        <f t="shared" si="1166"/>
        <v>Complete Gear Box type H2C630 without coupling, without lubrication unit. As per order CMD ref: 20/0900212-GA Dwg No 524932 and as per attached list for main reducer gear box of coal mill BBD 4772 in Unit#7.</v>
      </c>
      <c r="C2792" s="99" t="str">
        <f t="shared" si="1166"/>
        <v>MERC/TECH 1/CAPEX/20142015/01220</v>
      </c>
      <c r="D2792" s="103">
        <f t="shared" si="1166"/>
        <v>41968</v>
      </c>
      <c r="E2792" s="28">
        <f t="shared" si="1166"/>
        <v>4.4664999999999999</v>
      </c>
      <c r="F2792" s="95">
        <f t="shared" si="1122"/>
        <v>2.2257651389999999</v>
      </c>
      <c r="G2792" s="95">
        <f t="shared" si="1123"/>
        <v>2.2257651389999999</v>
      </c>
      <c r="H2792" s="95">
        <f t="shared" si="1127"/>
        <v>0</v>
      </c>
      <c r="I2792" s="94">
        <f>'F4.2'!Y109</f>
        <v>0</v>
      </c>
      <c r="J2792" s="94">
        <f>'F4.2'!AS109</f>
        <v>0</v>
      </c>
      <c r="K2792" s="95"/>
      <c r="L2792" s="95"/>
      <c r="M2792" s="128">
        <f t="shared" si="1128"/>
        <v>0</v>
      </c>
      <c r="N2792" s="95">
        <f t="shared" si="1129"/>
        <v>0</v>
      </c>
      <c r="O2792" s="158">
        <f t="shared" si="1124"/>
        <v>0</v>
      </c>
      <c r="P2792" s="159">
        <f t="shared" si="1125"/>
        <v>0</v>
      </c>
    </row>
    <row r="2793" spans="1:16" ht="31.5" hidden="1" outlineLevel="1" x14ac:dyDescent="0.25">
      <c r="A2793" s="99">
        <f t="shared" ref="A2793:E2793" si="1167">A2123</f>
        <v>0</v>
      </c>
      <c r="B2793" s="100" t="str">
        <f t="shared" si="1167"/>
        <v>IDC</v>
      </c>
      <c r="C2793" s="99" t="str">
        <f t="shared" si="1167"/>
        <v>MERC/TECH 1/CAPEX/20142015/01220</v>
      </c>
      <c r="D2793" s="103">
        <f t="shared" si="1167"/>
        <v>41968</v>
      </c>
      <c r="E2793" s="28">
        <f t="shared" si="1167"/>
        <v>0.73350000000000004</v>
      </c>
      <c r="F2793" s="95">
        <f t="shared" si="1122"/>
        <v>0</v>
      </c>
      <c r="G2793" s="95">
        <f t="shared" si="1123"/>
        <v>0</v>
      </c>
      <c r="H2793" s="95">
        <f t="shared" si="1127"/>
        <v>0</v>
      </c>
      <c r="I2793" s="94">
        <f>'F4.2'!Y110</f>
        <v>0</v>
      </c>
      <c r="J2793" s="94">
        <f>'F4.2'!AS110</f>
        <v>0</v>
      </c>
      <c r="K2793" s="95"/>
      <c r="L2793" s="95"/>
      <c r="M2793" s="128">
        <f t="shared" si="1128"/>
        <v>0</v>
      </c>
      <c r="N2793" s="95">
        <f t="shared" si="1129"/>
        <v>0</v>
      </c>
      <c r="O2793" s="158">
        <f t="shared" si="1124"/>
        <v>0</v>
      </c>
      <c r="P2793" s="159">
        <f t="shared" si="1125"/>
        <v>0</v>
      </c>
    </row>
    <row r="2794" spans="1:16" ht="31.5" hidden="1" outlineLevel="1" x14ac:dyDescent="0.25">
      <c r="A2794" s="106">
        <f t="shared" ref="A2794:E2794" si="1168">A2124</f>
        <v>19</v>
      </c>
      <c r="B2794" s="107" t="str">
        <f t="shared" si="1168"/>
        <v>Procurement &amp; Replacement of Condenser tubes for 500MW Unit-6 &amp; BFP cartridge for Unit 5, 6 &amp; 7</v>
      </c>
      <c r="C2794" s="106" t="str">
        <f t="shared" si="1168"/>
        <v>MERC/TECH 1/CAPEX/20142015/00950</v>
      </c>
      <c r="D2794" s="147">
        <f t="shared" si="1168"/>
        <v>41893</v>
      </c>
      <c r="E2794" s="27">
        <f t="shared" si="1168"/>
        <v>13.163734</v>
      </c>
      <c r="F2794" s="94">
        <f t="shared" si="1122"/>
        <v>0</v>
      </c>
      <c r="G2794" s="94">
        <f t="shared" si="1123"/>
        <v>0</v>
      </c>
      <c r="H2794" s="94">
        <f t="shared" si="1127"/>
        <v>0</v>
      </c>
      <c r="I2794" s="94">
        <f>'F4.2'!Y111</f>
        <v>0</v>
      </c>
      <c r="J2794" s="94">
        <f>'F4.2'!AS111</f>
        <v>0</v>
      </c>
      <c r="K2794" s="94"/>
      <c r="L2794" s="94"/>
      <c r="M2794" s="94">
        <f t="shared" si="1128"/>
        <v>0</v>
      </c>
      <c r="N2794" s="94">
        <f t="shared" si="1129"/>
        <v>0</v>
      </c>
      <c r="O2794" s="158">
        <f t="shared" si="1124"/>
        <v>0</v>
      </c>
      <c r="P2794" s="159">
        <f t="shared" si="1125"/>
        <v>0</v>
      </c>
    </row>
    <row r="2795" spans="1:16" ht="31.5" hidden="1" outlineLevel="1" x14ac:dyDescent="0.25">
      <c r="A2795" s="99">
        <f t="shared" ref="A2795:E2795" si="1169">A2125</f>
        <v>19.100000000000001</v>
      </c>
      <c r="B2795" s="100" t="str">
        <f t="shared" si="1169"/>
        <v>Procurement of Cartridge Assembly for Boiler Feed Pump type FK 4E 36</v>
      </c>
      <c r="C2795" s="99" t="str">
        <f t="shared" si="1169"/>
        <v>MERC/TECH 1/CAPEX/20142015/00950</v>
      </c>
      <c r="D2795" s="103">
        <f t="shared" si="1169"/>
        <v>41893</v>
      </c>
      <c r="E2795" s="28">
        <f t="shared" si="1169"/>
        <v>4.87</v>
      </c>
      <c r="F2795" s="95">
        <f t="shared" si="1122"/>
        <v>2.8937499999999998</v>
      </c>
      <c r="G2795" s="95">
        <f t="shared" si="1123"/>
        <v>2.8937499999999998</v>
      </c>
      <c r="H2795" s="95">
        <f t="shared" si="1127"/>
        <v>0</v>
      </c>
      <c r="I2795" s="94">
        <f>'F4.2'!Y112</f>
        <v>0</v>
      </c>
      <c r="J2795" s="94">
        <f>'F4.2'!AS112</f>
        <v>0</v>
      </c>
      <c r="K2795" s="95"/>
      <c r="L2795" s="95"/>
      <c r="M2795" s="128">
        <f t="shared" si="1128"/>
        <v>0</v>
      </c>
      <c r="N2795" s="95">
        <f t="shared" si="1129"/>
        <v>0</v>
      </c>
      <c r="O2795" s="158">
        <f t="shared" si="1124"/>
        <v>0</v>
      </c>
      <c r="P2795" s="159">
        <f t="shared" si="1125"/>
        <v>0</v>
      </c>
    </row>
    <row r="2796" spans="1:16" ht="31.5" hidden="1" outlineLevel="1" x14ac:dyDescent="0.25">
      <c r="A2796" s="99">
        <f t="shared" ref="A2796:E2796" si="1170">A2126</f>
        <v>19.2</v>
      </c>
      <c r="B2796" s="100" t="str">
        <f t="shared" si="1170"/>
        <v>Procurement &amp; Replacement of Condenser tubes for 500MW Unit-6</v>
      </c>
      <c r="C2796" s="99" t="str">
        <f t="shared" si="1170"/>
        <v>MERC/TECH 1/CAPEX/20142015/00950</v>
      </c>
      <c r="D2796" s="103">
        <f t="shared" si="1170"/>
        <v>41893</v>
      </c>
      <c r="E2796" s="28">
        <f t="shared" si="1170"/>
        <v>7.0937340000000004</v>
      </c>
      <c r="F2796" s="95">
        <f t="shared" si="1122"/>
        <v>6.1698368290000003</v>
      </c>
      <c r="G2796" s="95">
        <f t="shared" si="1123"/>
        <v>6.1698368290000003</v>
      </c>
      <c r="H2796" s="95">
        <f t="shared" si="1127"/>
        <v>0</v>
      </c>
      <c r="I2796" s="94">
        <f>'F4.2'!Y113</f>
        <v>0</v>
      </c>
      <c r="J2796" s="94">
        <f>'F4.2'!AS113</f>
        <v>0</v>
      </c>
      <c r="K2796" s="95"/>
      <c r="L2796" s="95"/>
      <c r="M2796" s="128">
        <f t="shared" si="1128"/>
        <v>0</v>
      </c>
      <c r="N2796" s="95">
        <f t="shared" si="1129"/>
        <v>0</v>
      </c>
      <c r="O2796" s="158">
        <f t="shared" si="1124"/>
        <v>0</v>
      </c>
      <c r="P2796" s="159">
        <f t="shared" si="1125"/>
        <v>0</v>
      </c>
    </row>
    <row r="2797" spans="1:16" ht="31.5" hidden="1" outlineLevel="1" x14ac:dyDescent="0.25">
      <c r="A2797" s="99">
        <f t="shared" ref="A2797:E2797" si="1171">A2127</f>
        <v>0</v>
      </c>
      <c r="B2797" s="100" t="str">
        <f t="shared" si="1171"/>
        <v>IDC</v>
      </c>
      <c r="C2797" s="99" t="str">
        <f t="shared" si="1171"/>
        <v>MERC/TECH 1/CAPEX/20142015/00950</v>
      </c>
      <c r="D2797" s="103">
        <f t="shared" si="1171"/>
        <v>41893</v>
      </c>
      <c r="E2797" s="28">
        <f t="shared" si="1171"/>
        <v>1.2</v>
      </c>
      <c r="F2797" s="95">
        <f t="shared" si="1122"/>
        <v>0</v>
      </c>
      <c r="G2797" s="95">
        <f t="shared" si="1123"/>
        <v>0</v>
      </c>
      <c r="H2797" s="95">
        <f t="shared" si="1127"/>
        <v>0</v>
      </c>
      <c r="I2797" s="94">
        <f>'F4.2'!Y114</f>
        <v>0</v>
      </c>
      <c r="J2797" s="94">
        <f>'F4.2'!AS114</f>
        <v>0</v>
      </c>
      <c r="K2797" s="95"/>
      <c r="L2797" s="95"/>
      <c r="M2797" s="128">
        <f t="shared" si="1128"/>
        <v>0</v>
      </c>
      <c r="N2797" s="95">
        <f t="shared" si="1129"/>
        <v>0</v>
      </c>
      <c r="O2797" s="158">
        <f t="shared" si="1124"/>
        <v>0</v>
      </c>
      <c r="P2797" s="159">
        <f t="shared" si="1125"/>
        <v>0</v>
      </c>
    </row>
    <row r="2798" spans="1:16" ht="31.5" hidden="1" outlineLevel="1" x14ac:dyDescent="0.25">
      <c r="A2798" s="106">
        <f t="shared" ref="A2798:E2798" si="1172">A2128</f>
        <v>20</v>
      </c>
      <c r="B2798" s="107" t="str">
        <f t="shared" si="1172"/>
        <v>210/500 MW CHP performance improvement</v>
      </c>
      <c r="C2798" s="106" t="str">
        <f t="shared" si="1172"/>
        <v>MERC/Cell No. 1/CAPEX/ 20152016/00634</v>
      </c>
      <c r="D2798" s="147">
        <f t="shared" si="1172"/>
        <v>42256</v>
      </c>
      <c r="E2798" s="27">
        <f t="shared" si="1172"/>
        <v>16.303000000000001</v>
      </c>
      <c r="F2798" s="94">
        <f t="shared" si="1122"/>
        <v>0</v>
      </c>
      <c r="G2798" s="94">
        <f t="shared" si="1123"/>
        <v>0</v>
      </c>
      <c r="H2798" s="94">
        <f t="shared" si="1127"/>
        <v>0</v>
      </c>
      <c r="I2798" s="94">
        <f>'F4.2'!Y115</f>
        <v>0</v>
      </c>
      <c r="J2798" s="94">
        <f>'F4.2'!AS115</f>
        <v>0</v>
      </c>
      <c r="K2798" s="94"/>
      <c r="L2798" s="94"/>
      <c r="M2798" s="94">
        <f t="shared" si="1128"/>
        <v>0</v>
      </c>
      <c r="N2798" s="94">
        <f t="shared" si="1129"/>
        <v>0</v>
      </c>
      <c r="O2798" s="158">
        <f t="shared" si="1124"/>
        <v>0</v>
      </c>
      <c r="P2798" s="159">
        <f t="shared" si="1125"/>
        <v>0</v>
      </c>
    </row>
    <row r="2799" spans="1:16" ht="31.5" hidden="1" outlineLevel="1" x14ac:dyDescent="0.25">
      <c r="A2799" s="99">
        <f t="shared" ref="A2799:E2799" si="1173">A2129</f>
        <v>20.100000000000001</v>
      </c>
      <c r="B2799" s="100" t="str">
        <f t="shared" si="1173"/>
        <v>Provision of over band suspended magnets for CHP-C.</v>
      </c>
      <c r="C2799" s="99" t="str">
        <f t="shared" si="1173"/>
        <v>MERC/Cell No. 1/CAPEX/ 20152016/00634</v>
      </c>
      <c r="D2799" s="103">
        <f t="shared" si="1173"/>
        <v>42256</v>
      </c>
      <c r="E2799" s="28">
        <f t="shared" si="1173"/>
        <v>1.077</v>
      </c>
      <c r="F2799" s="95">
        <f t="shared" si="1122"/>
        <v>0.90834481999999994</v>
      </c>
      <c r="G2799" s="95">
        <f t="shared" si="1123"/>
        <v>0.90834481999999994</v>
      </c>
      <c r="H2799" s="95">
        <f t="shared" si="1127"/>
        <v>0</v>
      </c>
      <c r="I2799" s="94">
        <f>'F4.2'!Y116</f>
        <v>0</v>
      </c>
      <c r="J2799" s="94">
        <f>'F4.2'!AS116</f>
        <v>0</v>
      </c>
      <c r="K2799" s="95"/>
      <c r="L2799" s="95"/>
      <c r="M2799" s="128">
        <f t="shared" si="1128"/>
        <v>0</v>
      </c>
      <c r="N2799" s="95">
        <f t="shared" si="1129"/>
        <v>0</v>
      </c>
      <c r="O2799" s="158">
        <f t="shared" si="1124"/>
        <v>0</v>
      </c>
      <c r="P2799" s="159">
        <f t="shared" si="1125"/>
        <v>0</v>
      </c>
    </row>
    <row r="2800" spans="1:16" ht="63" hidden="1" outlineLevel="1" x14ac:dyDescent="0.25">
      <c r="A2800" s="99">
        <f t="shared" ref="A2800:E2800" si="1174">A2130</f>
        <v>20.2</v>
      </c>
      <c r="B2800" s="100" t="str">
        <f t="shared" si="1174"/>
        <v>1. Procurement of HT contactor for bunkering side auxiliary at CHP B
2. Procurement of HT contactor for unloading side Critical Auxiliary at CHP-B</v>
      </c>
      <c r="C2800" s="99" t="str">
        <f t="shared" si="1174"/>
        <v>MERC/Cell No. 1/CAPEX/ 20152016/00634</v>
      </c>
      <c r="D2800" s="103">
        <f t="shared" si="1174"/>
        <v>42256</v>
      </c>
      <c r="E2800" s="28">
        <f t="shared" si="1174"/>
        <v>5.7590000000000003</v>
      </c>
      <c r="F2800" s="95">
        <f t="shared" si="1122"/>
        <v>2.894304</v>
      </c>
      <c r="G2800" s="95">
        <f t="shared" si="1123"/>
        <v>2.894304</v>
      </c>
      <c r="H2800" s="95">
        <f t="shared" si="1127"/>
        <v>0</v>
      </c>
      <c r="I2800" s="94">
        <f>'F4.2'!Y117</f>
        <v>0</v>
      </c>
      <c r="J2800" s="94">
        <f>'F4.2'!AS117</f>
        <v>0</v>
      </c>
      <c r="K2800" s="95"/>
      <c r="L2800" s="95"/>
      <c r="M2800" s="128">
        <f t="shared" si="1128"/>
        <v>0</v>
      </c>
      <c r="N2800" s="95">
        <f t="shared" si="1129"/>
        <v>0</v>
      </c>
      <c r="O2800" s="158">
        <f t="shared" si="1124"/>
        <v>0</v>
      </c>
      <c r="P2800" s="159">
        <f t="shared" si="1125"/>
        <v>0</v>
      </c>
    </row>
    <row r="2801" spans="1:16" ht="31.5" hidden="1" outlineLevel="1" x14ac:dyDescent="0.25">
      <c r="A2801" s="99">
        <f t="shared" ref="A2801:E2801" si="1175">A2131</f>
        <v>20.3</v>
      </c>
      <c r="B2801" s="100" t="str">
        <f t="shared" si="1175"/>
        <v>Bulldozer BD-155</v>
      </c>
      <c r="C2801" s="99" t="str">
        <f t="shared" si="1175"/>
        <v>MERC/Cell No. 1/CAPEX/ 20152016/00634</v>
      </c>
      <c r="D2801" s="103">
        <f t="shared" si="1175"/>
        <v>42256</v>
      </c>
      <c r="E2801" s="28">
        <f t="shared" si="1175"/>
        <v>5.12</v>
      </c>
      <c r="F2801" s="95">
        <f t="shared" si="1122"/>
        <v>7.9707386820000004</v>
      </c>
      <c r="G2801" s="95">
        <f t="shared" si="1123"/>
        <v>7.9707386820000004</v>
      </c>
      <c r="H2801" s="95">
        <f t="shared" si="1127"/>
        <v>0</v>
      </c>
      <c r="I2801" s="94">
        <f>'F4.2'!Y118</f>
        <v>0</v>
      </c>
      <c r="J2801" s="94">
        <f>'F4.2'!AS118</f>
        <v>0</v>
      </c>
      <c r="K2801" s="95"/>
      <c r="L2801" s="95"/>
      <c r="M2801" s="128">
        <f t="shared" si="1128"/>
        <v>0</v>
      </c>
      <c r="N2801" s="95">
        <f t="shared" si="1129"/>
        <v>0</v>
      </c>
      <c r="O2801" s="158">
        <f t="shared" si="1124"/>
        <v>0</v>
      </c>
      <c r="P2801" s="159">
        <f t="shared" si="1125"/>
        <v>0</v>
      </c>
    </row>
    <row r="2802" spans="1:16" ht="31.5" hidden="1" outlineLevel="1" x14ac:dyDescent="0.25">
      <c r="A2802" s="99">
        <f t="shared" ref="A2802:E2802" si="1176">A2132</f>
        <v>20.399999999999999</v>
      </c>
      <c r="B2802" s="100" t="str">
        <f t="shared" si="1176"/>
        <v>Modification of wagon tippler CHP-A</v>
      </c>
      <c r="C2802" s="99" t="str">
        <f t="shared" si="1176"/>
        <v>MERC/Cell No. 1/CAPEX/ 20152016/00634</v>
      </c>
      <c r="D2802" s="103">
        <f t="shared" si="1176"/>
        <v>42256</v>
      </c>
      <c r="E2802" s="28">
        <f t="shared" si="1176"/>
        <v>3.8969999999999998</v>
      </c>
      <c r="F2802" s="95">
        <f t="shared" si="1122"/>
        <v>4.488435977</v>
      </c>
      <c r="G2802" s="95">
        <f t="shared" si="1123"/>
        <v>4.488435977</v>
      </c>
      <c r="H2802" s="95">
        <f t="shared" si="1127"/>
        <v>0</v>
      </c>
      <c r="I2802" s="94">
        <f>'F4.2'!Y119</f>
        <v>0</v>
      </c>
      <c r="J2802" s="94">
        <f>'F4.2'!AS119</f>
        <v>0</v>
      </c>
      <c r="K2802" s="95"/>
      <c r="L2802" s="95"/>
      <c r="M2802" s="128">
        <f t="shared" si="1128"/>
        <v>0</v>
      </c>
      <c r="N2802" s="95">
        <f t="shared" si="1129"/>
        <v>0</v>
      </c>
      <c r="O2802" s="158">
        <f t="shared" si="1124"/>
        <v>0</v>
      </c>
      <c r="P2802" s="159">
        <f t="shared" si="1125"/>
        <v>0</v>
      </c>
    </row>
    <row r="2803" spans="1:16" ht="31.5" hidden="1" outlineLevel="1" x14ac:dyDescent="0.25">
      <c r="A2803" s="99">
        <f t="shared" ref="A2803:E2803" si="1177">A2133</f>
        <v>0</v>
      </c>
      <c r="B2803" s="100" t="str">
        <f t="shared" si="1177"/>
        <v>IDC</v>
      </c>
      <c r="C2803" s="99" t="str">
        <f t="shared" si="1177"/>
        <v>MERC/Cell No. 1/CAPEX/ 20152016/00634</v>
      </c>
      <c r="D2803" s="103">
        <f t="shared" si="1177"/>
        <v>42256</v>
      </c>
      <c r="E2803" s="28">
        <f t="shared" si="1177"/>
        <v>0.45</v>
      </c>
      <c r="F2803" s="95">
        <f t="shared" si="1122"/>
        <v>0</v>
      </c>
      <c r="G2803" s="95">
        <f t="shared" si="1123"/>
        <v>0</v>
      </c>
      <c r="H2803" s="95">
        <f t="shared" si="1127"/>
        <v>0</v>
      </c>
      <c r="I2803" s="94">
        <f>'F4.2'!Y120</f>
        <v>0</v>
      </c>
      <c r="J2803" s="94">
        <f>'F4.2'!AS120</f>
        <v>0</v>
      </c>
      <c r="K2803" s="95"/>
      <c r="L2803" s="95"/>
      <c r="M2803" s="128">
        <f t="shared" si="1128"/>
        <v>0</v>
      </c>
      <c r="N2803" s="95">
        <f t="shared" si="1129"/>
        <v>0</v>
      </c>
      <c r="O2803" s="158">
        <f t="shared" si="1124"/>
        <v>0</v>
      </c>
      <c r="P2803" s="159">
        <f t="shared" si="1125"/>
        <v>0</v>
      </c>
    </row>
    <row r="2804" spans="1:16" ht="15.75" hidden="1" outlineLevel="1" x14ac:dyDescent="0.25">
      <c r="A2804" s="238">
        <f t="shared" ref="A2804:E2804" si="1178">A2134</f>
        <v>21</v>
      </c>
      <c r="B2804" s="239" t="str">
        <f t="shared" si="1178"/>
        <v>Improvement in Electrical Systems</v>
      </c>
      <c r="C2804" s="106" t="str">
        <f t="shared" si="1178"/>
        <v>MERC/CAPEX/20162017/00192</v>
      </c>
      <c r="D2804" s="147">
        <f t="shared" si="1178"/>
        <v>42500</v>
      </c>
      <c r="E2804" s="27">
        <f t="shared" si="1178"/>
        <v>10.499999999999998</v>
      </c>
      <c r="F2804" s="94">
        <f t="shared" si="1122"/>
        <v>0</v>
      </c>
      <c r="G2804" s="94">
        <f t="shared" si="1123"/>
        <v>0</v>
      </c>
      <c r="H2804" s="94">
        <f t="shared" si="1127"/>
        <v>0</v>
      </c>
      <c r="I2804" s="94">
        <f>'F4.2'!Y121</f>
        <v>0</v>
      </c>
      <c r="J2804" s="94">
        <f>'F4.2'!AS121</f>
        <v>0</v>
      </c>
      <c r="K2804" s="94"/>
      <c r="L2804" s="94"/>
      <c r="M2804" s="94">
        <f t="shared" si="1128"/>
        <v>0</v>
      </c>
      <c r="N2804" s="94">
        <f t="shared" si="1129"/>
        <v>0</v>
      </c>
      <c r="O2804" s="158">
        <f t="shared" si="1124"/>
        <v>0</v>
      </c>
      <c r="P2804" s="159">
        <f t="shared" si="1125"/>
        <v>0</v>
      </c>
    </row>
    <row r="2805" spans="1:16" ht="31.5" hidden="1" outlineLevel="1" x14ac:dyDescent="0.25">
      <c r="A2805" s="252">
        <f t="shared" ref="A2805:E2805" si="1179">A2135</f>
        <v>21.1</v>
      </c>
      <c r="B2805" s="253" t="str">
        <f t="shared" si="1179"/>
        <v>Station Battery set 1 &amp; 2 of 220V, 2190  AH Capacity (2V X 110 Cells) New type Make- Exide</v>
      </c>
      <c r="C2805" s="99" t="str">
        <f t="shared" si="1179"/>
        <v>MERC/CAPEX/20162017/00192</v>
      </c>
      <c r="D2805" s="103">
        <f t="shared" si="1179"/>
        <v>42500</v>
      </c>
      <c r="E2805" s="28">
        <f t="shared" si="1179"/>
        <v>2.71</v>
      </c>
      <c r="F2805" s="95">
        <f t="shared" si="1122"/>
        <v>3.7130741999999999</v>
      </c>
      <c r="G2805" s="95">
        <f t="shared" si="1123"/>
        <v>3.7130741</v>
      </c>
      <c r="H2805" s="95">
        <f t="shared" si="1127"/>
        <v>9.9999999836342113E-8</v>
      </c>
      <c r="I2805" s="94">
        <f>'F4.2'!Y122</f>
        <v>0</v>
      </c>
      <c r="J2805" s="94">
        <f>'F4.2'!AS122</f>
        <v>0</v>
      </c>
      <c r="K2805" s="95"/>
      <c r="L2805" s="95"/>
      <c r="M2805" s="128">
        <f t="shared" si="1128"/>
        <v>0</v>
      </c>
      <c r="N2805" s="95">
        <f t="shared" si="1129"/>
        <v>9.9999999836342113E-8</v>
      </c>
      <c r="O2805" s="158">
        <f t="shared" si="1124"/>
        <v>0</v>
      </c>
      <c r="P2805" s="159">
        <f t="shared" si="1125"/>
        <v>0</v>
      </c>
    </row>
    <row r="2806" spans="1:16" ht="31.5" hidden="1" outlineLevel="1" x14ac:dyDescent="0.25">
      <c r="A2806" s="252">
        <f t="shared" ref="A2806:E2806" si="1180">A2136</f>
        <v>21.2</v>
      </c>
      <c r="B2806" s="253" t="str">
        <f t="shared" si="1180"/>
        <v>The G1 &amp; G2 Battery sets of 24V, 1825AH Capacity (13 Nos. cells X 2= 26 Nos. cells) plantetype Make- Exide</v>
      </c>
      <c r="C2806" s="99" t="str">
        <f t="shared" si="1180"/>
        <v>MERC/CAPEX/20162017/00192</v>
      </c>
      <c r="D2806" s="103">
        <f t="shared" si="1180"/>
        <v>42500</v>
      </c>
      <c r="E2806" s="28">
        <f t="shared" si="1180"/>
        <v>0.55000000000000004</v>
      </c>
      <c r="F2806" s="95">
        <f t="shared" si="1122"/>
        <v>0.53016459999999999</v>
      </c>
      <c r="G2806" s="95">
        <f t="shared" si="1123"/>
        <v>0.53016459999999999</v>
      </c>
      <c r="H2806" s="95">
        <f t="shared" si="1127"/>
        <v>0</v>
      </c>
      <c r="I2806" s="94">
        <f>'F4.2'!Y123</f>
        <v>0</v>
      </c>
      <c r="J2806" s="94">
        <f>'F4.2'!AS123</f>
        <v>0</v>
      </c>
      <c r="K2806" s="95"/>
      <c r="L2806" s="95"/>
      <c r="M2806" s="128">
        <f t="shared" si="1128"/>
        <v>0</v>
      </c>
      <c r="N2806" s="95">
        <f t="shared" si="1129"/>
        <v>0</v>
      </c>
      <c r="O2806" s="158">
        <f t="shared" si="1124"/>
        <v>0</v>
      </c>
      <c r="P2806" s="159">
        <f t="shared" si="1125"/>
        <v>0</v>
      </c>
    </row>
    <row r="2807" spans="1:16" ht="31.5" hidden="1" outlineLevel="1" x14ac:dyDescent="0.25">
      <c r="A2807" s="252">
        <f t="shared" ref="A2807:E2807" si="1181">A2137</f>
        <v>21.3</v>
      </c>
      <c r="B2807" s="253" t="str">
        <f t="shared" si="1181"/>
        <v>Replacement of 6.6 KV HT breakers at Ash Handling Plant by 6.6 KV SF6 contactors  suitable for frequent ON/OFFs.</v>
      </c>
      <c r="C2807" s="99" t="str">
        <f t="shared" si="1181"/>
        <v>MERC/CAPEX/20162017/00192</v>
      </c>
      <c r="D2807" s="103">
        <f t="shared" si="1181"/>
        <v>42500</v>
      </c>
      <c r="E2807" s="28">
        <f t="shared" si="1181"/>
        <v>3.12</v>
      </c>
      <c r="F2807" s="95">
        <f t="shared" si="1122"/>
        <v>3.5539240080000001</v>
      </c>
      <c r="G2807" s="95">
        <f t="shared" si="1123"/>
        <v>3.5539240080000001</v>
      </c>
      <c r="H2807" s="95">
        <f t="shared" si="1127"/>
        <v>0</v>
      </c>
      <c r="I2807" s="94">
        <f>'F4.2'!Y124</f>
        <v>0</v>
      </c>
      <c r="J2807" s="94">
        <f>'F4.2'!AS124</f>
        <v>0</v>
      </c>
      <c r="K2807" s="95"/>
      <c r="L2807" s="95"/>
      <c r="M2807" s="128">
        <f t="shared" si="1128"/>
        <v>0</v>
      </c>
      <c r="N2807" s="95">
        <f t="shared" si="1129"/>
        <v>0</v>
      </c>
      <c r="O2807" s="158">
        <f t="shared" si="1124"/>
        <v>0</v>
      </c>
      <c r="P2807" s="159">
        <f t="shared" si="1125"/>
        <v>0</v>
      </c>
    </row>
    <row r="2808" spans="1:16" ht="31.5" hidden="1" outlineLevel="1" x14ac:dyDescent="0.25">
      <c r="A2808" s="252">
        <f t="shared" ref="A2808:E2808" si="1182">A2138</f>
        <v>21.4</v>
      </c>
      <c r="B2808" s="253" t="str">
        <f t="shared" si="1182"/>
        <v>Micro-processor based flame scanners at Unit#3&amp;4 (210 MW)</v>
      </c>
      <c r="C2808" s="99" t="str">
        <f t="shared" si="1182"/>
        <v>MERC/CAPEX/20162017/00192</v>
      </c>
      <c r="D2808" s="103">
        <f t="shared" si="1182"/>
        <v>42500</v>
      </c>
      <c r="E2808" s="28">
        <f t="shared" si="1182"/>
        <v>2.34</v>
      </c>
      <c r="F2808" s="95">
        <f t="shared" si="1122"/>
        <v>3.3241367359999998</v>
      </c>
      <c r="G2808" s="95">
        <f t="shared" si="1123"/>
        <v>3.3241367359999998</v>
      </c>
      <c r="H2808" s="95">
        <f t="shared" si="1127"/>
        <v>0</v>
      </c>
      <c r="I2808" s="94">
        <f>'F4.2'!Y125</f>
        <v>0</v>
      </c>
      <c r="J2808" s="94">
        <f>'F4.2'!AS125</f>
        <v>0</v>
      </c>
      <c r="K2808" s="95"/>
      <c r="L2808" s="95"/>
      <c r="M2808" s="128">
        <f t="shared" si="1128"/>
        <v>0</v>
      </c>
      <c r="N2808" s="95">
        <f t="shared" si="1129"/>
        <v>0</v>
      </c>
      <c r="O2808" s="158">
        <f t="shared" si="1124"/>
        <v>0</v>
      </c>
      <c r="P2808" s="159">
        <f t="shared" si="1125"/>
        <v>0</v>
      </c>
    </row>
    <row r="2809" spans="1:16" ht="47.25" hidden="1" outlineLevel="1" x14ac:dyDescent="0.25">
      <c r="A2809" s="252">
        <f t="shared" ref="A2809:E2809" si="1183">A2139</f>
        <v>21.5</v>
      </c>
      <c r="B2809" s="253" t="str">
        <f t="shared" si="1183"/>
        <v>Supply, erection and commissioning of Generator Protection scheme as per enclosed material schedule and scope of work for Unit-6</v>
      </c>
      <c r="C2809" s="99" t="str">
        <f t="shared" si="1183"/>
        <v>MERC/CAPEX/20162017/00192</v>
      </c>
      <c r="D2809" s="103">
        <f t="shared" si="1183"/>
        <v>42500</v>
      </c>
      <c r="E2809" s="28">
        <f t="shared" si="1183"/>
        <v>1.03</v>
      </c>
      <c r="F2809" s="95">
        <f t="shared" si="1122"/>
        <v>1.1915800000000001</v>
      </c>
      <c r="G2809" s="95">
        <f t="shared" si="1123"/>
        <v>1.1915800000000001</v>
      </c>
      <c r="H2809" s="95">
        <f t="shared" si="1127"/>
        <v>0</v>
      </c>
      <c r="I2809" s="94">
        <f>'F4.2'!Y126</f>
        <v>0</v>
      </c>
      <c r="J2809" s="94">
        <f>'F4.2'!AS126</f>
        <v>0</v>
      </c>
      <c r="K2809" s="95"/>
      <c r="L2809" s="95"/>
      <c r="M2809" s="128">
        <f t="shared" si="1128"/>
        <v>0</v>
      </c>
      <c r="N2809" s="95">
        <f t="shared" si="1129"/>
        <v>0</v>
      </c>
      <c r="O2809" s="158">
        <f t="shared" si="1124"/>
        <v>0</v>
      </c>
      <c r="P2809" s="159">
        <f t="shared" si="1125"/>
        <v>0</v>
      </c>
    </row>
    <row r="2810" spans="1:16" ht="15.75" hidden="1" outlineLevel="1" x14ac:dyDescent="0.25">
      <c r="A2810" s="252">
        <f t="shared" ref="A2810:E2810" si="1184">A2140</f>
        <v>0</v>
      </c>
      <c r="B2810" s="253" t="str">
        <f t="shared" si="1184"/>
        <v>IDC</v>
      </c>
      <c r="C2810" s="99" t="str">
        <f t="shared" si="1184"/>
        <v>MERC/CAPEX/20162017/00192</v>
      </c>
      <c r="D2810" s="103">
        <f t="shared" si="1184"/>
        <v>42500</v>
      </c>
      <c r="E2810" s="28">
        <f t="shared" si="1184"/>
        <v>0.75</v>
      </c>
      <c r="F2810" s="95">
        <f t="shared" si="1122"/>
        <v>0</v>
      </c>
      <c r="G2810" s="95">
        <f t="shared" si="1123"/>
        <v>0</v>
      </c>
      <c r="H2810" s="95">
        <f t="shared" si="1127"/>
        <v>0</v>
      </c>
      <c r="I2810" s="94">
        <f>'F4.2'!Y127</f>
        <v>0</v>
      </c>
      <c r="J2810" s="94">
        <f>'F4.2'!AS127</f>
        <v>0</v>
      </c>
      <c r="K2810" s="95"/>
      <c r="L2810" s="95"/>
      <c r="M2810" s="128">
        <f t="shared" si="1128"/>
        <v>0</v>
      </c>
      <c r="N2810" s="95">
        <f t="shared" si="1129"/>
        <v>0</v>
      </c>
      <c r="O2810" s="158">
        <f t="shared" si="1124"/>
        <v>0</v>
      </c>
      <c r="P2810" s="159">
        <f t="shared" si="1125"/>
        <v>0</v>
      </c>
    </row>
    <row r="2811" spans="1:16" ht="31.5" hidden="1" outlineLevel="1" x14ac:dyDescent="0.25">
      <c r="A2811" s="238">
        <f t="shared" ref="A2811:E2811" si="1185">A2141</f>
        <v>22</v>
      </c>
      <c r="B2811" s="239" t="str">
        <f t="shared" si="1185"/>
        <v>Implementation of MPCB related ESP performance Improvement schemes at Chandrapur STPS Unit 3 to 7</v>
      </c>
      <c r="C2811" s="25" t="str">
        <f t="shared" si="1185"/>
        <v>MERC/CAPEX/20152016/00420</v>
      </c>
      <c r="D2811" s="139">
        <f t="shared" si="1185"/>
        <v>42584</v>
      </c>
      <c r="E2811" s="27">
        <f t="shared" si="1185"/>
        <v>18.170000000000002</v>
      </c>
      <c r="F2811" s="94">
        <f t="shared" si="1122"/>
        <v>0</v>
      </c>
      <c r="G2811" s="94">
        <f t="shared" si="1123"/>
        <v>0</v>
      </c>
      <c r="H2811" s="94">
        <f t="shared" si="1127"/>
        <v>0</v>
      </c>
      <c r="I2811" s="94">
        <f>'F4.2'!Y128</f>
        <v>0</v>
      </c>
      <c r="J2811" s="94">
        <f>'F4.2'!AS128</f>
        <v>0</v>
      </c>
      <c r="K2811" s="94"/>
      <c r="L2811" s="94"/>
      <c r="M2811" s="94">
        <f t="shared" si="1128"/>
        <v>0</v>
      </c>
      <c r="N2811" s="94">
        <f t="shared" si="1129"/>
        <v>0</v>
      </c>
      <c r="O2811" s="158">
        <f t="shared" si="1124"/>
        <v>0</v>
      </c>
      <c r="P2811" s="159">
        <f t="shared" si="1125"/>
        <v>0</v>
      </c>
    </row>
    <row r="2812" spans="1:16" ht="31.5" hidden="1" outlineLevel="1" x14ac:dyDescent="0.25">
      <c r="A2812" s="252">
        <f t="shared" ref="A2812:E2812" si="1186">A2142</f>
        <v>22.1</v>
      </c>
      <c r="B2812" s="253" t="str">
        <f t="shared" si="1186"/>
        <v>Supply of internals of ESP. ( model-2FAA-5 X 32-13290-2) 1st &amp; 2nd fields in Unit #3 &amp; Works</v>
      </c>
      <c r="C2812" s="29" t="str">
        <f t="shared" si="1186"/>
        <v>MERC/CAPEX/20152016/00420</v>
      </c>
      <c r="D2812" s="68">
        <f t="shared" si="1186"/>
        <v>42584</v>
      </c>
      <c r="E2812" s="28">
        <f t="shared" si="1186"/>
        <v>4.6100000000000003</v>
      </c>
      <c r="F2812" s="95">
        <f t="shared" si="1122"/>
        <v>3.9121787139999999</v>
      </c>
      <c r="G2812" s="95">
        <f t="shared" si="1123"/>
        <v>3.9121787139999999</v>
      </c>
      <c r="H2812" s="95">
        <f t="shared" si="1127"/>
        <v>0</v>
      </c>
      <c r="I2812" s="94">
        <f>'F4.2'!Y129</f>
        <v>0</v>
      </c>
      <c r="J2812" s="94">
        <f>'F4.2'!AS129</f>
        <v>0</v>
      </c>
      <c r="K2812" s="95"/>
      <c r="L2812" s="95"/>
      <c r="M2812" s="128">
        <f t="shared" si="1128"/>
        <v>0</v>
      </c>
      <c r="N2812" s="95">
        <f t="shared" si="1129"/>
        <v>0</v>
      </c>
      <c r="O2812" s="158">
        <f t="shared" si="1124"/>
        <v>0</v>
      </c>
      <c r="P2812" s="159">
        <f t="shared" si="1125"/>
        <v>0</v>
      </c>
    </row>
    <row r="2813" spans="1:16" ht="31.5" hidden="1" outlineLevel="1" x14ac:dyDescent="0.25">
      <c r="A2813" s="252">
        <f t="shared" ref="A2813:E2813" si="1187">A2143</f>
        <v>22.2</v>
      </c>
      <c r="B2813" s="253" t="str">
        <f t="shared" si="1187"/>
        <v>Supply of internals of ESP. ( model-2FAA-5 X 32-13290-2) 1st &amp; 2nd fields in Unit #4 &amp; Works</v>
      </c>
      <c r="C2813" s="29" t="str">
        <f t="shared" si="1187"/>
        <v>MERC/CAPEX/20152016/00420</v>
      </c>
      <c r="D2813" s="68">
        <f t="shared" si="1187"/>
        <v>42584</v>
      </c>
      <c r="E2813" s="28">
        <f t="shared" si="1187"/>
        <v>4.6100000000000003</v>
      </c>
      <c r="F2813" s="95">
        <f t="shared" si="1122"/>
        <v>4.6100000000000003</v>
      </c>
      <c r="G2813" s="95">
        <f t="shared" si="1123"/>
        <v>4.6100000000000003</v>
      </c>
      <c r="H2813" s="95">
        <f t="shared" si="1127"/>
        <v>0</v>
      </c>
      <c r="I2813" s="94">
        <f>'F4.2'!Y130</f>
        <v>0</v>
      </c>
      <c r="J2813" s="94">
        <f>'F4.2'!AS130</f>
        <v>0</v>
      </c>
      <c r="K2813" s="95"/>
      <c r="L2813" s="95"/>
      <c r="M2813" s="128">
        <f t="shared" si="1128"/>
        <v>0</v>
      </c>
      <c r="N2813" s="95">
        <f t="shared" si="1129"/>
        <v>0</v>
      </c>
      <c r="O2813" s="158">
        <f t="shared" si="1124"/>
        <v>0</v>
      </c>
      <c r="P2813" s="159">
        <f t="shared" si="1125"/>
        <v>0</v>
      </c>
    </row>
    <row r="2814" spans="1:16" ht="31.5" hidden="1" outlineLevel="1" x14ac:dyDescent="0.25">
      <c r="A2814" s="252">
        <f t="shared" ref="A2814:E2814" si="1188">A2144</f>
        <v>22.3</v>
      </c>
      <c r="B2814" s="253" t="str">
        <f t="shared" si="1188"/>
        <v>Installation of SOx/ NOx analyzers for unit-3 to 7 along with all required hardware and software (Statutory requirement).</v>
      </c>
      <c r="C2814" s="99" t="str">
        <f t="shared" si="1188"/>
        <v>MERC/CAPEX/20152016/00420</v>
      </c>
      <c r="D2814" s="103">
        <f t="shared" si="1188"/>
        <v>42584</v>
      </c>
      <c r="E2814" s="28">
        <f t="shared" si="1188"/>
        <v>2.98</v>
      </c>
      <c r="F2814" s="95">
        <f t="shared" si="1122"/>
        <v>1.37732225</v>
      </c>
      <c r="G2814" s="95">
        <f t="shared" si="1123"/>
        <v>1.37732225</v>
      </c>
      <c r="H2814" s="95">
        <f t="shared" si="1127"/>
        <v>0</v>
      </c>
      <c r="I2814" s="94">
        <f>'F4.2'!Y131</f>
        <v>0</v>
      </c>
      <c r="J2814" s="94">
        <f>'F4.2'!AS131</f>
        <v>0</v>
      </c>
      <c r="K2814" s="95"/>
      <c r="L2814" s="95"/>
      <c r="M2814" s="128">
        <f t="shared" si="1128"/>
        <v>0</v>
      </c>
      <c r="N2814" s="95">
        <f t="shared" si="1129"/>
        <v>0</v>
      </c>
      <c r="O2814" s="158">
        <f t="shared" si="1124"/>
        <v>0</v>
      </c>
      <c r="P2814" s="159">
        <f t="shared" si="1125"/>
        <v>0</v>
      </c>
    </row>
    <row r="2815" spans="1:16" ht="63" hidden="1" outlineLevel="1" x14ac:dyDescent="0.25">
      <c r="A2815" s="252">
        <f t="shared" ref="A2815:E2815" si="1189">A2145</f>
        <v>22.4</v>
      </c>
      <c r="B2815" s="253" t="str">
        <f t="shared" si="1189"/>
        <v>Design, Engineering, Supply, Erection and Commissioning of High pressure MIST/FOG Generating System at Track hopper, WT 1 &amp; 2 of 500MW, Crusher House, Transfer Points &amp; Bunker house of 500MW</v>
      </c>
      <c r="C2815" s="29" t="str">
        <f t="shared" si="1189"/>
        <v>MERC/CAPEX/20152016/00420</v>
      </c>
      <c r="D2815" s="68">
        <f t="shared" si="1189"/>
        <v>42584</v>
      </c>
      <c r="E2815" s="28">
        <f t="shared" si="1189"/>
        <v>5.37</v>
      </c>
      <c r="F2815" s="95">
        <f t="shared" si="1122"/>
        <v>4.5728099999999996</v>
      </c>
      <c r="G2815" s="95">
        <f t="shared" si="1123"/>
        <v>4.5728099999999996</v>
      </c>
      <c r="H2815" s="95">
        <f t="shared" si="1127"/>
        <v>0</v>
      </c>
      <c r="I2815" s="94">
        <f>'F4.2'!Y132</f>
        <v>0</v>
      </c>
      <c r="J2815" s="94">
        <f>'F4.2'!AS132</f>
        <v>0</v>
      </c>
      <c r="K2815" s="95"/>
      <c r="L2815" s="95"/>
      <c r="M2815" s="128">
        <f t="shared" si="1128"/>
        <v>0</v>
      </c>
      <c r="N2815" s="95">
        <f t="shared" si="1129"/>
        <v>0</v>
      </c>
      <c r="O2815" s="158">
        <f t="shared" si="1124"/>
        <v>0</v>
      </c>
      <c r="P2815" s="159">
        <f t="shared" si="1125"/>
        <v>0</v>
      </c>
    </row>
    <row r="2816" spans="1:16" ht="15.75" hidden="1" outlineLevel="1" x14ac:dyDescent="0.25">
      <c r="A2816" s="252">
        <f t="shared" ref="A2816:E2816" si="1190">A2146</f>
        <v>0</v>
      </c>
      <c r="B2816" s="253" t="str">
        <f t="shared" si="1190"/>
        <v>IDC</v>
      </c>
      <c r="C2816" s="99" t="str">
        <f t="shared" si="1190"/>
        <v>MERC/CAPEX/20152016/00420</v>
      </c>
      <c r="D2816" s="103">
        <f t="shared" si="1190"/>
        <v>42584</v>
      </c>
      <c r="E2816" s="28">
        <f t="shared" si="1190"/>
        <v>0.6</v>
      </c>
      <c r="F2816" s="95">
        <f t="shared" si="1122"/>
        <v>0</v>
      </c>
      <c r="G2816" s="95">
        <f t="shared" si="1123"/>
        <v>0</v>
      </c>
      <c r="H2816" s="95">
        <f t="shared" si="1127"/>
        <v>0</v>
      </c>
      <c r="I2816" s="94">
        <f>'F4.2'!Y133</f>
        <v>0</v>
      </c>
      <c r="J2816" s="94">
        <f>'F4.2'!AS133</f>
        <v>0</v>
      </c>
      <c r="K2816" s="95"/>
      <c r="L2816" s="95"/>
      <c r="M2816" s="128">
        <f t="shared" si="1128"/>
        <v>0</v>
      </c>
      <c r="N2816" s="95">
        <f t="shared" si="1129"/>
        <v>0</v>
      </c>
      <c r="O2816" s="158">
        <f t="shared" si="1124"/>
        <v>0</v>
      </c>
      <c r="P2816" s="159">
        <f t="shared" si="1125"/>
        <v>0</v>
      </c>
    </row>
    <row r="2817" spans="1:16" ht="31.5" hidden="1" outlineLevel="1" x14ac:dyDescent="0.25">
      <c r="A2817" s="106">
        <f t="shared" ref="A2817:E2817" si="1191">A2147</f>
        <v>23</v>
      </c>
      <c r="B2817" s="107" t="str">
        <f t="shared" si="1191"/>
        <v>Performance Improvement &amp; Life enhancement of 500MW CHP-B</v>
      </c>
      <c r="C2817" s="106" t="str">
        <f t="shared" si="1191"/>
        <v>MERC/CAPEX/20162017/01067</v>
      </c>
      <c r="D2817" s="147">
        <f t="shared" si="1191"/>
        <v>42702</v>
      </c>
      <c r="E2817" s="27">
        <f t="shared" si="1191"/>
        <v>18.78</v>
      </c>
      <c r="F2817" s="94">
        <f t="shared" si="1122"/>
        <v>0</v>
      </c>
      <c r="G2817" s="94">
        <f t="shared" si="1123"/>
        <v>0</v>
      </c>
      <c r="H2817" s="94">
        <f t="shared" si="1127"/>
        <v>0</v>
      </c>
      <c r="I2817" s="94">
        <f>'F4.2'!Y134</f>
        <v>0</v>
      </c>
      <c r="J2817" s="94">
        <f>'F4.2'!AS134</f>
        <v>0</v>
      </c>
      <c r="K2817" s="94"/>
      <c r="L2817" s="94"/>
      <c r="M2817" s="94">
        <f t="shared" si="1128"/>
        <v>0</v>
      </c>
      <c r="N2817" s="94">
        <f t="shared" si="1129"/>
        <v>0</v>
      </c>
      <c r="O2817" s="158">
        <f t="shared" si="1124"/>
        <v>0</v>
      </c>
      <c r="P2817" s="159">
        <f t="shared" si="1125"/>
        <v>0</v>
      </c>
    </row>
    <row r="2818" spans="1:16" ht="15.75" hidden="1" outlineLevel="1" x14ac:dyDescent="0.25">
      <c r="A2818" s="99">
        <f t="shared" ref="A2818:E2818" si="1192">A2148</f>
        <v>23.1</v>
      </c>
      <c r="B2818" s="100" t="str">
        <f t="shared" si="1192"/>
        <v>Life Enhancement of Stacker reclaimer of CHP-B.</v>
      </c>
      <c r="C2818" s="99" t="str">
        <f t="shared" si="1192"/>
        <v>MERC/CAPEX/20162017/01067</v>
      </c>
      <c r="D2818" s="103">
        <f t="shared" si="1192"/>
        <v>42702</v>
      </c>
      <c r="E2818" s="28">
        <f t="shared" si="1192"/>
        <v>5.76</v>
      </c>
      <c r="F2818" s="95">
        <f t="shared" ref="F2818:F2881" si="1193">F2148+I2148</f>
        <v>5.2949505139999999</v>
      </c>
      <c r="G2818" s="95">
        <f t="shared" ref="G2818:G2881" si="1194">G2148+M2148</f>
        <v>5.2949505139999999</v>
      </c>
      <c r="H2818" s="95">
        <f t="shared" si="1127"/>
        <v>0</v>
      </c>
      <c r="I2818" s="94">
        <f>'F4.2'!Y135</f>
        <v>0</v>
      </c>
      <c r="J2818" s="94">
        <f>'F4.2'!AS135</f>
        <v>0</v>
      </c>
      <c r="K2818" s="95"/>
      <c r="L2818" s="95"/>
      <c r="M2818" s="128">
        <f t="shared" si="1128"/>
        <v>0</v>
      </c>
      <c r="N2818" s="95">
        <f t="shared" si="1129"/>
        <v>0</v>
      </c>
      <c r="O2818" s="158">
        <f t="shared" ref="O2818:O2881" si="1195">MAX(0,IF(M2818=0,0,IF(G2818+M2818&lt;E2818,M2818,E2818-G2818)))</f>
        <v>0</v>
      </c>
      <c r="P2818" s="159">
        <f t="shared" ref="P2818:P2881" si="1196">M2818-O2818</f>
        <v>0</v>
      </c>
    </row>
    <row r="2819" spans="1:16" ht="31.5" hidden="1" outlineLevel="1" x14ac:dyDescent="0.25">
      <c r="A2819" s="99">
        <f t="shared" ref="A2819:E2819" si="1197">A2149</f>
        <v>23.2</v>
      </c>
      <c r="B2819" s="100" t="str">
        <f t="shared" si="1197"/>
        <v>Renovation including replacement of hydraulic system of paddle feeder with up gradations at CHPB.</v>
      </c>
      <c r="C2819" s="99" t="str">
        <f t="shared" si="1197"/>
        <v>MERC/CAPEX/20162017/01067</v>
      </c>
      <c r="D2819" s="103">
        <f t="shared" si="1197"/>
        <v>42702</v>
      </c>
      <c r="E2819" s="28">
        <f t="shared" si="1197"/>
        <v>2.19</v>
      </c>
      <c r="F2819" s="95">
        <f t="shared" si="1193"/>
        <v>2.3147547999999998</v>
      </c>
      <c r="G2819" s="95">
        <f t="shared" si="1194"/>
        <v>2.3147547999999998</v>
      </c>
      <c r="H2819" s="95">
        <f t="shared" ref="H2819:H2874" si="1198">F2819-G2819</f>
        <v>0</v>
      </c>
      <c r="I2819" s="94">
        <f>'F4.2'!Y136</f>
        <v>0</v>
      </c>
      <c r="J2819" s="94">
        <f>'F4.2'!AS136</f>
        <v>0</v>
      </c>
      <c r="K2819" s="95"/>
      <c r="L2819" s="95"/>
      <c r="M2819" s="128">
        <f t="shared" ref="M2819:M2874" si="1199">SUM(J2819:L2819)</f>
        <v>0</v>
      </c>
      <c r="N2819" s="95">
        <f t="shared" ref="N2819:N2874" si="1200">H2819+I2819-M2819</f>
        <v>0</v>
      </c>
      <c r="O2819" s="158">
        <f t="shared" si="1195"/>
        <v>0</v>
      </c>
      <c r="P2819" s="159">
        <f t="shared" si="1196"/>
        <v>0</v>
      </c>
    </row>
    <row r="2820" spans="1:16" ht="47.25" hidden="1" outlineLevel="1" x14ac:dyDescent="0.25">
      <c r="A2820" s="99">
        <f t="shared" ref="A2820:E2820" si="1201">A2150</f>
        <v>23.3</v>
      </c>
      <c r="B2820" s="100" t="str">
        <f t="shared" si="1201"/>
        <v>Renovation of hydraulic system of wagon tippler and side arm charger with procurement of its essential spares at CHPB.</v>
      </c>
      <c r="C2820" s="99" t="str">
        <f t="shared" si="1201"/>
        <v>MERC/CAPEX/20162017/01067</v>
      </c>
      <c r="D2820" s="103">
        <f t="shared" si="1201"/>
        <v>42702</v>
      </c>
      <c r="E2820" s="28">
        <f t="shared" si="1201"/>
        <v>10.33</v>
      </c>
      <c r="F2820" s="95">
        <f t="shared" si="1193"/>
        <v>11.7941</v>
      </c>
      <c r="G2820" s="95">
        <f t="shared" si="1194"/>
        <v>11.7941</v>
      </c>
      <c r="H2820" s="95">
        <f t="shared" si="1198"/>
        <v>0</v>
      </c>
      <c r="I2820" s="94">
        <f>'F4.2'!Y137</f>
        <v>0</v>
      </c>
      <c r="J2820" s="94">
        <f>'F4.2'!AS137</f>
        <v>0</v>
      </c>
      <c r="K2820" s="95"/>
      <c r="L2820" s="95"/>
      <c r="M2820" s="128">
        <f t="shared" si="1199"/>
        <v>0</v>
      </c>
      <c r="N2820" s="95">
        <f t="shared" si="1200"/>
        <v>0</v>
      </c>
      <c r="O2820" s="158">
        <f t="shared" si="1195"/>
        <v>0</v>
      </c>
      <c r="P2820" s="159">
        <f t="shared" si="1196"/>
        <v>0</v>
      </c>
    </row>
    <row r="2821" spans="1:16" ht="15.75" hidden="1" outlineLevel="1" x14ac:dyDescent="0.25">
      <c r="A2821" s="99">
        <f t="shared" ref="A2821:E2821" si="1202">A2151</f>
        <v>0</v>
      </c>
      <c r="B2821" s="100" t="str">
        <f t="shared" si="1202"/>
        <v>IDC</v>
      </c>
      <c r="C2821" s="99" t="str">
        <f t="shared" si="1202"/>
        <v>MERC/CAPEX/20162017/01067</v>
      </c>
      <c r="D2821" s="103">
        <f t="shared" si="1202"/>
        <v>42702</v>
      </c>
      <c r="E2821" s="28">
        <f t="shared" si="1202"/>
        <v>0.5</v>
      </c>
      <c r="F2821" s="95">
        <f t="shared" si="1193"/>
        <v>0</v>
      </c>
      <c r="G2821" s="95">
        <f t="shared" si="1194"/>
        <v>0</v>
      </c>
      <c r="H2821" s="95">
        <f t="shared" si="1198"/>
        <v>0</v>
      </c>
      <c r="I2821" s="94">
        <f>'F4.2'!Y138</f>
        <v>0</v>
      </c>
      <c r="J2821" s="94">
        <f>'F4.2'!AS138</f>
        <v>0</v>
      </c>
      <c r="K2821" s="95"/>
      <c r="L2821" s="95"/>
      <c r="M2821" s="128">
        <f t="shared" si="1199"/>
        <v>0</v>
      </c>
      <c r="N2821" s="95">
        <f t="shared" si="1200"/>
        <v>0</v>
      </c>
      <c r="O2821" s="158">
        <f t="shared" si="1195"/>
        <v>0</v>
      </c>
      <c r="P2821" s="159">
        <f t="shared" si="1196"/>
        <v>0</v>
      </c>
    </row>
    <row r="2822" spans="1:16" ht="31.5" hidden="1" outlineLevel="1" x14ac:dyDescent="0.25">
      <c r="A2822" s="106">
        <f t="shared" ref="A2822:E2822" si="1203">A2152</f>
        <v>24</v>
      </c>
      <c r="B2822" s="107" t="str">
        <f t="shared" si="1203"/>
        <v>Retrofitting of existing circuit breakers at Chandrapur STPS Unit-3, 4, 5, 6 and ODP-II</v>
      </c>
      <c r="C2822" s="106" t="str">
        <f t="shared" si="1203"/>
        <v>MERC/CAPEX/20162017/01475</v>
      </c>
      <c r="D2822" s="147">
        <f t="shared" si="1203"/>
        <v>42772</v>
      </c>
      <c r="E2822" s="27">
        <f t="shared" si="1203"/>
        <v>13.700000000000001</v>
      </c>
      <c r="F2822" s="94">
        <f t="shared" si="1193"/>
        <v>0</v>
      </c>
      <c r="G2822" s="94">
        <f t="shared" si="1194"/>
        <v>0</v>
      </c>
      <c r="H2822" s="94">
        <f t="shared" si="1198"/>
        <v>0</v>
      </c>
      <c r="I2822" s="94">
        <f>'F4.2'!Y139</f>
        <v>0</v>
      </c>
      <c r="J2822" s="94">
        <f>'F4.2'!AS139</f>
        <v>0</v>
      </c>
      <c r="K2822" s="94"/>
      <c r="L2822" s="94"/>
      <c r="M2822" s="94">
        <f t="shared" si="1199"/>
        <v>0</v>
      </c>
      <c r="N2822" s="94">
        <f t="shared" si="1200"/>
        <v>0</v>
      </c>
      <c r="O2822" s="158">
        <f t="shared" si="1195"/>
        <v>0</v>
      </c>
      <c r="P2822" s="159">
        <f t="shared" si="1196"/>
        <v>0</v>
      </c>
    </row>
    <row r="2823" spans="1:16" ht="31.5" hidden="1" outlineLevel="1" x14ac:dyDescent="0.25">
      <c r="A2823" s="99">
        <f t="shared" ref="A2823:E2823" si="1204">A2153</f>
        <v>24.1</v>
      </c>
      <c r="B2823" s="100" t="str">
        <f t="shared" si="1204"/>
        <v>Retrofitting of existing Circuit breakers of AHP motor feeders at Unit # 5 &amp; 6</v>
      </c>
      <c r="C2823" s="99" t="str">
        <f t="shared" si="1204"/>
        <v>MERC/CAPEX/20162017/01475</v>
      </c>
      <c r="D2823" s="103">
        <f t="shared" si="1204"/>
        <v>42772</v>
      </c>
      <c r="E2823" s="28">
        <f t="shared" si="1204"/>
        <v>3.25</v>
      </c>
      <c r="F2823" s="95">
        <f t="shared" si="1193"/>
        <v>3.8744195499999998</v>
      </c>
      <c r="G2823" s="95">
        <f t="shared" si="1194"/>
        <v>3.8744195500000003</v>
      </c>
      <c r="H2823" s="95">
        <f t="shared" si="1198"/>
        <v>0</v>
      </c>
      <c r="I2823" s="94">
        <f>'F4.2'!Y140</f>
        <v>0</v>
      </c>
      <c r="J2823" s="94">
        <f>'F4.2'!AS140</f>
        <v>0</v>
      </c>
      <c r="K2823" s="95"/>
      <c r="L2823" s="95"/>
      <c r="M2823" s="128">
        <f t="shared" si="1199"/>
        <v>0</v>
      </c>
      <c r="N2823" s="95">
        <f t="shared" si="1200"/>
        <v>0</v>
      </c>
      <c r="O2823" s="158">
        <f t="shared" si="1195"/>
        <v>0</v>
      </c>
      <c r="P2823" s="159">
        <f t="shared" si="1196"/>
        <v>0</v>
      </c>
    </row>
    <row r="2824" spans="1:16" ht="31.5" hidden="1" outlineLevel="1" x14ac:dyDescent="0.25">
      <c r="A2824" s="99">
        <f t="shared" ref="A2824:E2824" si="1205">A2154</f>
        <v>24.2</v>
      </c>
      <c r="B2824" s="100" t="str">
        <f t="shared" si="1205"/>
        <v>Retrofitting of existing Circuit breakers installed at Unit Boards at Unit –5  &amp; Aundha Pump House (ODP-II)</v>
      </c>
      <c r="C2824" s="99" t="str">
        <f t="shared" si="1205"/>
        <v>MERC/CAPEX/20162017/01475</v>
      </c>
      <c r="D2824" s="103">
        <f t="shared" si="1205"/>
        <v>42772</v>
      </c>
      <c r="E2824" s="28">
        <f t="shared" si="1205"/>
        <v>3.46</v>
      </c>
      <c r="F2824" s="95">
        <f t="shared" si="1193"/>
        <v>3.5522795499999997</v>
      </c>
      <c r="G2824" s="95">
        <f t="shared" si="1194"/>
        <v>3.5522795500000002</v>
      </c>
      <c r="H2824" s="95">
        <f t="shared" si="1198"/>
        <v>0</v>
      </c>
      <c r="I2824" s="94">
        <f>'F4.2'!Y141</f>
        <v>0</v>
      </c>
      <c r="J2824" s="94">
        <f>'F4.2'!AS141</f>
        <v>0</v>
      </c>
      <c r="K2824" s="95"/>
      <c r="L2824" s="95"/>
      <c r="M2824" s="128">
        <f t="shared" si="1199"/>
        <v>0</v>
      </c>
      <c r="N2824" s="95">
        <f t="shared" si="1200"/>
        <v>0</v>
      </c>
      <c r="O2824" s="158">
        <f t="shared" si="1195"/>
        <v>0</v>
      </c>
      <c r="P2824" s="159">
        <f t="shared" si="1196"/>
        <v>0</v>
      </c>
    </row>
    <row r="2825" spans="1:16" ht="31.5" hidden="1" outlineLevel="1" x14ac:dyDescent="0.25">
      <c r="A2825" s="99">
        <f t="shared" ref="A2825:E2825" si="1206">A2155</f>
        <v>24.3</v>
      </c>
      <c r="B2825" s="100" t="str">
        <f t="shared" si="1206"/>
        <v xml:space="preserve">Retrofitting of existing Circuit breakers installed at Unit Boards at Unit –3&amp;4 </v>
      </c>
      <c r="C2825" s="99" t="str">
        <f t="shared" si="1206"/>
        <v>MERC/CAPEX/20162017/01475</v>
      </c>
      <c r="D2825" s="103">
        <f t="shared" si="1206"/>
        <v>42772</v>
      </c>
      <c r="E2825" s="28">
        <f t="shared" si="1206"/>
        <v>6.19</v>
      </c>
      <c r="F2825" s="95">
        <f t="shared" si="1193"/>
        <v>4.5767479</v>
      </c>
      <c r="G2825" s="95">
        <f t="shared" si="1194"/>
        <v>4.5767479</v>
      </c>
      <c r="H2825" s="95">
        <f t="shared" si="1198"/>
        <v>0</v>
      </c>
      <c r="I2825" s="94">
        <f>'F4.2'!Y142</f>
        <v>0</v>
      </c>
      <c r="J2825" s="94">
        <f>'F4.2'!AS142</f>
        <v>0</v>
      </c>
      <c r="K2825" s="95"/>
      <c r="L2825" s="95"/>
      <c r="M2825" s="128">
        <f t="shared" si="1199"/>
        <v>0</v>
      </c>
      <c r="N2825" s="95">
        <f t="shared" si="1200"/>
        <v>0</v>
      </c>
      <c r="O2825" s="158">
        <f t="shared" si="1195"/>
        <v>0</v>
      </c>
      <c r="P2825" s="159">
        <f t="shared" si="1196"/>
        <v>0</v>
      </c>
    </row>
    <row r="2826" spans="1:16" ht="15.75" hidden="1" outlineLevel="1" x14ac:dyDescent="0.25">
      <c r="A2826" s="99">
        <f t="shared" ref="A2826:E2826" si="1207">A2156</f>
        <v>0</v>
      </c>
      <c r="B2826" s="100" t="str">
        <f t="shared" si="1207"/>
        <v>IDC</v>
      </c>
      <c r="C2826" s="99" t="str">
        <f t="shared" si="1207"/>
        <v>MERC/CAPEX/20162017/01475</v>
      </c>
      <c r="D2826" s="103">
        <f t="shared" si="1207"/>
        <v>42772</v>
      </c>
      <c r="E2826" s="28">
        <f t="shared" si="1207"/>
        <v>0.8</v>
      </c>
      <c r="F2826" s="95">
        <f t="shared" si="1193"/>
        <v>0</v>
      </c>
      <c r="G2826" s="95">
        <f t="shared" si="1194"/>
        <v>0</v>
      </c>
      <c r="H2826" s="95">
        <f t="shared" si="1198"/>
        <v>0</v>
      </c>
      <c r="I2826" s="94">
        <f>'F4.2'!Y143</f>
        <v>0</v>
      </c>
      <c r="J2826" s="94">
        <f>'F4.2'!AS143</f>
        <v>0</v>
      </c>
      <c r="K2826" s="95"/>
      <c r="L2826" s="95"/>
      <c r="M2826" s="128">
        <f t="shared" si="1199"/>
        <v>0</v>
      </c>
      <c r="N2826" s="95">
        <f t="shared" si="1200"/>
        <v>0</v>
      </c>
      <c r="O2826" s="158">
        <f t="shared" si="1195"/>
        <v>0</v>
      </c>
      <c r="P2826" s="159">
        <f t="shared" si="1196"/>
        <v>0</v>
      </c>
    </row>
    <row r="2827" spans="1:16" ht="31.5" hidden="1" outlineLevel="1" x14ac:dyDescent="0.25">
      <c r="A2827" s="238">
        <f t="shared" ref="A2827:E2827" si="1208">A2157</f>
        <v>25</v>
      </c>
      <c r="B2827" s="239" t="str">
        <f t="shared" si="1208"/>
        <v>Construction of Quarter Guard, Bachelor Accomodation &amp; Allied Structures in Phase I &amp; II for Induction of CISF Security</v>
      </c>
      <c r="C2827" s="106" t="str">
        <f t="shared" si="1208"/>
        <v>MERC/CAPEX/20162017/01269</v>
      </c>
      <c r="D2827" s="147">
        <f t="shared" si="1208"/>
        <v>42737</v>
      </c>
      <c r="E2827" s="27">
        <f t="shared" si="1208"/>
        <v>14.686</v>
      </c>
      <c r="F2827" s="94">
        <f t="shared" si="1193"/>
        <v>0</v>
      </c>
      <c r="G2827" s="94">
        <f t="shared" si="1194"/>
        <v>0</v>
      </c>
      <c r="H2827" s="94">
        <f t="shared" si="1198"/>
        <v>0</v>
      </c>
      <c r="I2827" s="94">
        <f>'F4.2'!Y144</f>
        <v>0</v>
      </c>
      <c r="J2827" s="94">
        <f>'F4.2'!AS144</f>
        <v>0</v>
      </c>
      <c r="K2827" s="94"/>
      <c r="L2827" s="94"/>
      <c r="M2827" s="94">
        <f t="shared" si="1199"/>
        <v>0</v>
      </c>
      <c r="N2827" s="94">
        <f t="shared" si="1200"/>
        <v>0</v>
      </c>
      <c r="O2827" s="158">
        <f t="shared" si="1195"/>
        <v>0</v>
      </c>
      <c r="P2827" s="159">
        <f t="shared" si="1196"/>
        <v>0</v>
      </c>
    </row>
    <row r="2828" spans="1:16" ht="31.5" hidden="1" outlineLevel="1" x14ac:dyDescent="0.25">
      <c r="A2828" s="252">
        <f t="shared" ref="A2828:E2828" si="1209">A2158</f>
        <v>25.1</v>
      </c>
      <c r="B2828" s="253" t="str">
        <f t="shared" si="1209"/>
        <v>Construction of Quarter Guard, Bachelor Accomodation &amp; Allied Structures in Phase I &amp; II for Induction of CISF Security</v>
      </c>
      <c r="C2828" s="99" t="str">
        <f t="shared" si="1209"/>
        <v>MERC/CAPEX/20162017/01269</v>
      </c>
      <c r="D2828" s="103">
        <f t="shared" si="1209"/>
        <v>42737</v>
      </c>
      <c r="E2828" s="28">
        <f t="shared" si="1209"/>
        <v>14.686</v>
      </c>
      <c r="F2828" s="95">
        <f t="shared" si="1193"/>
        <v>14.690374417000001</v>
      </c>
      <c r="G2828" s="95">
        <f t="shared" si="1194"/>
        <v>14.690374417000001</v>
      </c>
      <c r="H2828" s="95">
        <f t="shared" si="1198"/>
        <v>0</v>
      </c>
      <c r="I2828" s="94">
        <f>'F4.2'!Y145</f>
        <v>0</v>
      </c>
      <c r="J2828" s="94">
        <f>'F4.2'!AS145</f>
        <v>0</v>
      </c>
      <c r="K2828" s="95"/>
      <c r="L2828" s="95"/>
      <c r="M2828" s="128">
        <f t="shared" si="1199"/>
        <v>0</v>
      </c>
      <c r="N2828" s="95">
        <f t="shared" si="1200"/>
        <v>0</v>
      </c>
      <c r="O2828" s="158">
        <f t="shared" si="1195"/>
        <v>0</v>
      </c>
      <c r="P2828" s="159">
        <f t="shared" si="1196"/>
        <v>0</v>
      </c>
    </row>
    <row r="2829" spans="1:16" ht="31.5" hidden="1" outlineLevel="1" x14ac:dyDescent="0.25">
      <c r="A2829" s="238">
        <f t="shared" ref="A2829:E2829" si="1210">A2159</f>
        <v>26</v>
      </c>
      <c r="B2829" s="239" t="str">
        <f t="shared" si="1210"/>
        <v>Pipe Conveyor System for Transporting Coal from Bhatadi Coal Mine to Chandrapur STPS.</v>
      </c>
      <c r="C2829" s="106" t="str">
        <f t="shared" si="1210"/>
        <v>MERC/CAPEX/20172018/4171</v>
      </c>
      <c r="D2829" s="147">
        <f t="shared" si="1210"/>
        <v>42986</v>
      </c>
      <c r="E2829" s="27">
        <f t="shared" si="1210"/>
        <v>196.26</v>
      </c>
      <c r="F2829" s="94">
        <f t="shared" si="1193"/>
        <v>0</v>
      </c>
      <c r="G2829" s="94">
        <f t="shared" si="1194"/>
        <v>0</v>
      </c>
      <c r="H2829" s="94">
        <f t="shared" si="1198"/>
        <v>0</v>
      </c>
      <c r="I2829" s="94">
        <f>'F4.2'!Y146</f>
        <v>0</v>
      </c>
      <c r="J2829" s="94">
        <f>'F4.2'!AS146</f>
        <v>0</v>
      </c>
      <c r="K2829" s="94"/>
      <c r="L2829" s="94"/>
      <c r="M2829" s="94">
        <f t="shared" si="1199"/>
        <v>0</v>
      </c>
      <c r="N2829" s="94">
        <f t="shared" si="1200"/>
        <v>0</v>
      </c>
      <c r="O2829" s="158">
        <f t="shared" si="1195"/>
        <v>0</v>
      </c>
      <c r="P2829" s="159">
        <f t="shared" si="1196"/>
        <v>0</v>
      </c>
    </row>
    <row r="2830" spans="1:16" ht="31.5" hidden="1" outlineLevel="1" x14ac:dyDescent="0.25">
      <c r="A2830" s="252">
        <f t="shared" ref="A2830:E2830" si="1211">A2160</f>
        <v>26.1</v>
      </c>
      <c r="B2830" s="253" t="str">
        <f t="shared" si="1211"/>
        <v>Pipe Conveyor System for Transporting Coal from Bhatadi Coal Mine to Chandrapur STPS.</v>
      </c>
      <c r="C2830" s="99" t="str">
        <f t="shared" si="1211"/>
        <v>MERC/CAPEX/20172018/4171</v>
      </c>
      <c r="D2830" s="103">
        <f t="shared" si="1211"/>
        <v>42986</v>
      </c>
      <c r="E2830" s="28">
        <f t="shared" si="1211"/>
        <v>196.26</v>
      </c>
      <c r="F2830" s="95">
        <f t="shared" si="1193"/>
        <v>256.81526693500001</v>
      </c>
      <c r="G2830" s="95">
        <f t="shared" si="1194"/>
        <v>256.81526693500001</v>
      </c>
      <c r="H2830" s="95">
        <f t="shared" si="1198"/>
        <v>0</v>
      </c>
      <c r="I2830" s="94">
        <f>'F4.2'!Y147</f>
        <v>0</v>
      </c>
      <c r="J2830" s="94">
        <f>'F4.2'!AS147</f>
        <v>0</v>
      </c>
      <c r="K2830" s="95"/>
      <c r="L2830" s="95"/>
      <c r="M2830" s="128">
        <f t="shared" si="1199"/>
        <v>0</v>
      </c>
      <c r="N2830" s="95">
        <f t="shared" si="1200"/>
        <v>0</v>
      </c>
      <c r="O2830" s="158">
        <f t="shared" si="1195"/>
        <v>0</v>
      </c>
      <c r="P2830" s="159">
        <f t="shared" si="1196"/>
        <v>0</v>
      </c>
    </row>
    <row r="2831" spans="1:16" ht="47.25" hidden="1" outlineLevel="1" x14ac:dyDescent="0.25">
      <c r="A2831" s="106">
        <f t="shared" ref="A2831:E2831" si="1212">A2161</f>
        <v>27</v>
      </c>
      <c r="B2831" s="107" t="str">
        <f t="shared" si="1212"/>
        <v>Procurement &amp; replacement of Economizer upper assemblies of Unit-5,6 &amp; hot Reheater coil complete set of Unit-3 of CSTPS</v>
      </c>
      <c r="C2831" s="106" t="str">
        <f t="shared" si="1212"/>
        <v>MERC/CAPEX/20172018/4071</v>
      </c>
      <c r="D2831" s="147">
        <f t="shared" si="1212"/>
        <v>42965</v>
      </c>
      <c r="E2831" s="31">
        <f t="shared" si="1212"/>
        <v>25.27</v>
      </c>
      <c r="F2831" s="96">
        <f t="shared" si="1193"/>
        <v>0</v>
      </c>
      <c r="G2831" s="96">
        <f t="shared" si="1194"/>
        <v>0</v>
      </c>
      <c r="H2831" s="96">
        <f t="shared" si="1198"/>
        <v>0</v>
      </c>
      <c r="I2831" s="94">
        <f>'F4.2'!Y148</f>
        <v>0</v>
      </c>
      <c r="J2831" s="94">
        <f>'F4.2'!AS148</f>
        <v>0</v>
      </c>
      <c r="K2831" s="96"/>
      <c r="L2831" s="96"/>
      <c r="M2831" s="96">
        <f t="shared" si="1199"/>
        <v>0</v>
      </c>
      <c r="N2831" s="96">
        <f t="shared" si="1200"/>
        <v>0</v>
      </c>
      <c r="O2831" s="158">
        <f t="shared" si="1195"/>
        <v>0</v>
      </c>
      <c r="P2831" s="159">
        <f t="shared" si="1196"/>
        <v>0</v>
      </c>
    </row>
    <row r="2832" spans="1:16" ht="31.5" hidden="1" outlineLevel="1" x14ac:dyDescent="0.25">
      <c r="A2832" s="99">
        <f t="shared" ref="A2832:E2832" si="1213">A2162</f>
        <v>27.1</v>
      </c>
      <c r="B2832" s="100" t="str">
        <f t="shared" si="1213"/>
        <v>supply &amp; replacement of Economizer Upper Assemblies of unit no.5 &amp; 6</v>
      </c>
      <c r="C2832" s="99" t="str">
        <f t="shared" si="1213"/>
        <v>MERC/CAPEX/20172018/4071</v>
      </c>
      <c r="D2832" s="103">
        <f t="shared" si="1213"/>
        <v>42965</v>
      </c>
      <c r="E2832" s="28">
        <f t="shared" si="1213"/>
        <v>18.25</v>
      </c>
      <c r="F2832" s="95">
        <f t="shared" si="1193"/>
        <v>8.2829930689999998</v>
      </c>
      <c r="G2832" s="95">
        <f t="shared" si="1194"/>
        <v>8.2829930689999998</v>
      </c>
      <c r="H2832" s="95">
        <f t="shared" si="1198"/>
        <v>0</v>
      </c>
      <c r="I2832" s="94">
        <f>'F4.2'!Y149</f>
        <v>0</v>
      </c>
      <c r="J2832" s="94">
        <f>'F4.2'!AS149</f>
        <v>0</v>
      </c>
      <c r="K2832" s="95"/>
      <c r="L2832" s="95"/>
      <c r="M2832" s="128">
        <f t="shared" si="1199"/>
        <v>0</v>
      </c>
      <c r="N2832" s="95">
        <f t="shared" si="1200"/>
        <v>0</v>
      </c>
      <c r="O2832" s="158">
        <f t="shared" si="1195"/>
        <v>0</v>
      </c>
      <c r="P2832" s="159">
        <f t="shared" si="1196"/>
        <v>0</v>
      </c>
    </row>
    <row r="2833" spans="1:16" ht="31.5" hidden="1" outlineLevel="1" x14ac:dyDescent="0.25">
      <c r="A2833" s="99">
        <f t="shared" ref="A2833:E2833" si="1214">A2163</f>
        <v>27.2</v>
      </c>
      <c r="B2833" s="100" t="str">
        <f t="shared" si="1214"/>
        <v>Supply &amp; replacement of hot reheater coil complete set of Unit-3.</v>
      </c>
      <c r="C2833" s="99" t="str">
        <f t="shared" si="1214"/>
        <v>MERC/CAPEX/20172018/4071</v>
      </c>
      <c r="D2833" s="103">
        <f t="shared" si="1214"/>
        <v>42965</v>
      </c>
      <c r="E2833" s="28">
        <f t="shared" si="1214"/>
        <v>6.72</v>
      </c>
      <c r="F2833" s="95">
        <f t="shared" si="1193"/>
        <v>6.0757019999999997</v>
      </c>
      <c r="G2833" s="95">
        <f t="shared" si="1194"/>
        <v>6.0757019999999997</v>
      </c>
      <c r="H2833" s="95">
        <f t="shared" si="1198"/>
        <v>0</v>
      </c>
      <c r="I2833" s="94">
        <f>'F4.2'!Y150</f>
        <v>0</v>
      </c>
      <c r="J2833" s="94">
        <f>'F4.2'!AS150</f>
        <v>0</v>
      </c>
      <c r="K2833" s="95"/>
      <c r="L2833" s="95"/>
      <c r="M2833" s="128">
        <f t="shared" si="1199"/>
        <v>0</v>
      </c>
      <c r="N2833" s="95">
        <f t="shared" si="1200"/>
        <v>0</v>
      </c>
      <c r="O2833" s="158">
        <f t="shared" si="1195"/>
        <v>0</v>
      </c>
      <c r="P2833" s="159">
        <f t="shared" si="1196"/>
        <v>0</v>
      </c>
    </row>
    <row r="2834" spans="1:16" ht="15.75" hidden="1" outlineLevel="1" x14ac:dyDescent="0.25">
      <c r="A2834" s="99">
        <f t="shared" ref="A2834:E2834" si="1215">A2164</f>
        <v>0</v>
      </c>
      <c r="B2834" s="100" t="str">
        <f t="shared" si="1215"/>
        <v>IDC</v>
      </c>
      <c r="C2834" s="99" t="str">
        <f t="shared" si="1215"/>
        <v>MERC/CAPEX/20172018/4071</v>
      </c>
      <c r="D2834" s="103">
        <f t="shared" si="1215"/>
        <v>42965</v>
      </c>
      <c r="E2834" s="28">
        <f t="shared" si="1215"/>
        <v>0.3</v>
      </c>
      <c r="F2834" s="95">
        <f t="shared" si="1193"/>
        <v>0</v>
      </c>
      <c r="G2834" s="95">
        <f t="shared" si="1194"/>
        <v>0</v>
      </c>
      <c r="H2834" s="95">
        <f t="shared" si="1198"/>
        <v>0</v>
      </c>
      <c r="I2834" s="94">
        <f>'F4.2'!Y151</f>
        <v>0</v>
      </c>
      <c r="J2834" s="94">
        <f>'F4.2'!AS151</f>
        <v>0</v>
      </c>
      <c r="K2834" s="95"/>
      <c r="L2834" s="95"/>
      <c r="M2834" s="128">
        <f t="shared" si="1199"/>
        <v>0</v>
      </c>
      <c r="N2834" s="95">
        <f t="shared" si="1200"/>
        <v>0</v>
      </c>
      <c r="O2834" s="158">
        <f t="shared" si="1195"/>
        <v>0</v>
      </c>
      <c r="P2834" s="159">
        <f t="shared" si="1196"/>
        <v>0</v>
      </c>
    </row>
    <row r="2835" spans="1:16" ht="47.25" hidden="1" outlineLevel="1" x14ac:dyDescent="0.25">
      <c r="A2835" s="106">
        <f t="shared" ref="A2835:E2835" si="1216">A2165</f>
        <v>28</v>
      </c>
      <c r="B2835" s="107" t="str">
        <f t="shared" si="1216"/>
        <v xml:space="preserve">Replacement of H2 Generator with new Hydrogen Generator (Non Asbestos Design), procurement of 3-phase TR sets for stage II &amp; other electrical items for ORC at Chandrapur STPS.” </v>
      </c>
      <c r="C2835" s="25" t="str">
        <f t="shared" si="1216"/>
        <v>MERC/CAPEX/20172018/4686</v>
      </c>
      <c r="D2835" s="139">
        <f t="shared" si="1216"/>
        <v>43054</v>
      </c>
      <c r="E2835" s="27">
        <f t="shared" si="1216"/>
        <v>12.456</v>
      </c>
      <c r="F2835" s="94">
        <f t="shared" si="1193"/>
        <v>0</v>
      </c>
      <c r="G2835" s="94">
        <f t="shared" si="1194"/>
        <v>0</v>
      </c>
      <c r="H2835" s="94">
        <f t="shared" si="1198"/>
        <v>0</v>
      </c>
      <c r="I2835" s="94">
        <f>'F4.2'!Y152</f>
        <v>0</v>
      </c>
      <c r="J2835" s="94">
        <f>'F4.2'!AS152</f>
        <v>0</v>
      </c>
      <c r="K2835" s="94"/>
      <c r="L2835" s="94"/>
      <c r="M2835" s="94">
        <f t="shared" si="1199"/>
        <v>0</v>
      </c>
      <c r="N2835" s="94">
        <f t="shared" si="1200"/>
        <v>0</v>
      </c>
      <c r="O2835" s="158">
        <f t="shared" si="1195"/>
        <v>0</v>
      </c>
      <c r="P2835" s="159">
        <f t="shared" si="1196"/>
        <v>0</v>
      </c>
    </row>
    <row r="2836" spans="1:16" ht="31.5" hidden="1" outlineLevel="1" x14ac:dyDescent="0.25">
      <c r="A2836" s="99">
        <f t="shared" ref="A2836:E2836" si="1217">A2166</f>
        <v>28.1</v>
      </c>
      <c r="B2836" s="100" t="str">
        <f t="shared" si="1217"/>
        <v>Supply, Installation &amp; Commissioning of   Hydrogen Generator Model : HMXT 200 (Non Asbestos Design)</v>
      </c>
      <c r="C2836" s="99" t="str">
        <f t="shared" si="1217"/>
        <v>MERC/CAPEX/20172018/4686</v>
      </c>
      <c r="D2836" s="103">
        <f t="shared" si="1217"/>
        <v>43054</v>
      </c>
      <c r="E2836" s="28">
        <f t="shared" si="1217"/>
        <v>10.36</v>
      </c>
      <c r="F2836" s="95">
        <f t="shared" si="1193"/>
        <v>11.5757999</v>
      </c>
      <c r="G2836" s="95">
        <f t="shared" si="1194"/>
        <v>11.5757999</v>
      </c>
      <c r="H2836" s="95">
        <f t="shared" si="1198"/>
        <v>0</v>
      </c>
      <c r="I2836" s="94">
        <f>'F4.2'!Y153</f>
        <v>0</v>
      </c>
      <c r="J2836" s="94">
        <f>'F4.2'!AS153</f>
        <v>0</v>
      </c>
      <c r="K2836" s="95"/>
      <c r="L2836" s="95"/>
      <c r="M2836" s="128">
        <f t="shared" si="1199"/>
        <v>0</v>
      </c>
      <c r="N2836" s="95">
        <f t="shared" si="1200"/>
        <v>0</v>
      </c>
      <c r="O2836" s="158">
        <f t="shared" si="1195"/>
        <v>0</v>
      </c>
      <c r="P2836" s="159">
        <f t="shared" si="1196"/>
        <v>0</v>
      </c>
    </row>
    <row r="2837" spans="1:16" ht="31.5" hidden="1" outlineLevel="1" x14ac:dyDescent="0.25">
      <c r="A2837" s="99">
        <f t="shared" ref="A2837:E2837" si="1218">A2167</f>
        <v>28.2</v>
      </c>
      <c r="B2837" s="100" t="str">
        <f t="shared" si="1218"/>
        <v>Supply of 3 phase high frequency T-R sets for replacement of T-R sets of ESP Stg-II</v>
      </c>
      <c r="C2837" s="29" t="str">
        <f t="shared" si="1218"/>
        <v>MERC/CAPEX/20172018/4686</v>
      </c>
      <c r="D2837" s="68">
        <f t="shared" si="1218"/>
        <v>43054</v>
      </c>
      <c r="E2837" s="28">
        <f t="shared" si="1218"/>
        <v>0.63</v>
      </c>
      <c r="F2837" s="95">
        <f t="shared" si="1193"/>
        <v>0</v>
      </c>
      <c r="G2837" s="95">
        <f t="shared" si="1194"/>
        <v>0</v>
      </c>
      <c r="H2837" s="95">
        <f t="shared" si="1198"/>
        <v>0</v>
      </c>
      <c r="I2837" s="94">
        <f>'F4.2'!Y154</f>
        <v>0</v>
      </c>
      <c r="J2837" s="94">
        <f>'F4.2'!AS154</f>
        <v>0</v>
      </c>
      <c r="K2837" s="95"/>
      <c r="L2837" s="95"/>
      <c r="M2837" s="128">
        <f t="shared" si="1199"/>
        <v>0</v>
      </c>
      <c r="N2837" s="95">
        <f t="shared" si="1200"/>
        <v>0</v>
      </c>
      <c r="O2837" s="158">
        <f t="shared" si="1195"/>
        <v>0</v>
      </c>
      <c r="P2837" s="159">
        <f t="shared" si="1196"/>
        <v>0</v>
      </c>
    </row>
    <row r="2838" spans="1:16" ht="31.5" hidden="1" outlineLevel="1" x14ac:dyDescent="0.25">
      <c r="A2838" s="99">
        <f t="shared" ref="A2838:E2838" si="1219">A2168</f>
        <v>28.3</v>
      </c>
      <c r="B2838" s="100" t="str">
        <f t="shared" si="1219"/>
        <v>Replacement of HPSV High Mast Towers by Stadium LED  High Mast at ORC ground CSTPS Chandrapur</v>
      </c>
      <c r="C2838" s="99" t="str">
        <f t="shared" si="1219"/>
        <v>MERC/CAPEX/20172018/4686</v>
      </c>
      <c r="D2838" s="103">
        <f t="shared" si="1219"/>
        <v>43054</v>
      </c>
      <c r="E2838" s="28">
        <f t="shared" si="1219"/>
        <v>0.53600000000000003</v>
      </c>
      <c r="F2838" s="95">
        <f t="shared" si="1193"/>
        <v>0.51656219999999997</v>
      </c>
      <c r="G2838" s="95">
        <f t="shared" si="1194"/>
        <v>0.51656219999999997</v>
      </c>
      <c r="H2838" s="95">
        <f t="shared" si="1198"/>
        <v>0</v>
      </c>
      <c r="I2838" s="94">
        <f>'F4.2'!Y155</f>
        <v>0</v>
      </c>
      <c r="J2838" s="94">
        <f>'F4.2'!AS155</f>
        <v>0</v>
      </c>
      <c r="K2838" s="95"/>
      <c r="L2838" s="95"/>
      <c r="M2838" s="128">
        <f t="shared" si="1199"/>
        <v>0</v>
      </c>
      <c r="N2838" s="95">
        <f t="shared" si="1200"/>
        <v>0</v>
      </c>
      <c r="O2838" s="158">
        <f t="shared" si="1195"/>
        <v>0</v>
      </c>
      <c r="P2838" s="159">
        <f t="shared" si="1196"/>
        <v>0</v>
      </c>
    </row>
    <row r="2839" spans="1:16" ht="15.75" hidden="1" outlineLevel="1" x14ac:dyDescent="0.25">
      <c r="A2839" s="99">
        <f t="shared" ref="A2839:E2839" si="1220">A2169</f>
        <v>0</v>
      </c>
      <c r="B2839" s="100" t="str">
        <f t="shared" si="1220"/>
        <v>IDC</v>
      </c>
      <c r="C2839" s="99" t="str">
        <f t="shared" si="1220"/>
        <v>MERC/CAPEX/20172018/4686</v>
      </c>
      <c r="D2839" s="103">
        <f t="shared" si="1220"/>
        <v>43054</v>
      </c>
      <c r="E2839" s="28">
        <f t="shared" si="1220"/>
        <v>0.93</v>
      </c>
      <c r="F2839" s="95">
        <f t="shared" si="1193"/>
        <v>0</v>
      </c>
      <c r="G2839" s="95">
        <f t="shared" si="1194"/>
        <v>0</v>
      </c>
      <c r="H2839" s="95">
        <f t="shared" si="1198"/>
        <v>0</v>
      </c>
      <c r="I2839" s="94">
        <f>'F4.2'!Y156</f>
        <v>0</v>
      </c>
      <c r="J2839" s="94">
        <f>'F4.2'!AS156</f>
        <v>0</v>
      </c>
      <c r="K2839" s="95"/>
      <c r="L2839" s="95"/>
      <c r="M2839" s="128">
        <f t="shared" si="1199"/>
        <v>0</v>
      </c>
      <c r="N2839" s="95">
        <f t="shared" si="1200"/>
        <v>0</v>
      </c>
      <c r="O2839" s="158">
        <f t="shared" si="1195"/>
        <v>0</v>
      </c>
      <c r="P2839" s="159">
        <f t="shared" si="1196"/>
        <v>0</v>
      </c>
    </row>
    <row r="2840" spans="1:16" ht="63" hidden="1" outlineLevel="1" x14ac:dyDescent="0.25">
      <c r="A2840" s="106">
        <f t="shared" ref="A2840:E2840" si="1221">A2170</f>
        <v>29</v>
      </c>
      <c r="B2840" s="107" t="str">
        <f t="shared" si="1221"/>
        <v>Procurement of Boiler Feed Booster Pumps to improve availability &amp; performance of feed system, moving blades for LPT &amp; Condenser Tubes of (3 x 500 MW) Units at Chandrapur STPS</v>
      </c>
      <c r="C2840" s="106" t="str">
        <f t="shared" si="1221"/>
        <v>MERC/CAPEX/20172018/0272</v>
      </c>
      <c r="D2840" s="147">
        <f t="shared" si="1221"/>
        <v>43154</v>
      </c>
      <c r="E2840" s="27">
        <f t="shared" si="1221"/>
        <v>15.489999999999998</v>
      </c>
      <c r="F2840" s="94">
        <f t="shared" si="1193"/>
        <v>0</v>
      </c>
      <c r="G2840" s="94">
        <f t="shared" si="1194"/>
        <v>0</v>
      </c>
      <c r="H2840" s="94">
        <f t="shared" si="1198"/>
        <v>0</v>
      </c>
      <c r="I2840" s="94">
        <f>'F4.2'!Y157</f>
        <v>0</v>
      </c>
      <c r="J2840" s="94">
        <f>'F4.2'!AS157</f>
        <v>0</v>
      </c>
      <c r="K2840" s="94"/>
      <c r="L2840" s="94"/>
      <c r="M2840" s="94">
        <f t="shared" si="1199"/>
        <v>0</v>
      </c>
      <c r="N2840" s="94">
        <f t="shared" si="1200"/>
        <v>0</v>
      </c>
      <c r="O2840" s="158">
        <f t="shared" si="1195"/>
        <v>0</v>
      </c>
      <c r="P2840" s="159">
        <f t="shared" si="1196"/>
        <v>0</v>
      </c>
    </row>
    <row r="2841" spans="1:16" ht="47.25" hidden="1" outlineLevel="1" x14ac:dyDescent="0.25">
      <c r="A2841" s="99">
        <f t="shared" ref="A2841:E2841" si="1222">A2171</f>
        <v>29.1</v>
      </c>
      <c r="B2841" s="100" t="str">
        <f t="shared" si="1222"/>
        <v>Procurement of Boiler Feed Booster pumps to improve availability and performance of Feed system of 500 MW Unit-5, 6 &amp; 7 at CSTPS, Chandrapur</v>
      </c>
      <c r="C2841" s="99" t="str">
        <f t="shared" si="1222"/>
        <v>MERC/CAPEX/20172018/0272</v>
      </c>
      <c r="D2841" s="103">
        <f t="shared" si="1222"/>
        <v>43154</v>
      </c>
      <c r="E2841" s="28">
        <f t="shared" si="1222"/>
        <v>2.0099999999999998</v>
      </c>
      <c r="F2841" s="95">
        <f t="shared" si="1193"/>
        <v>2.1150194</v>
      </c>
      <c r="G2841" s="95">
        <f t="shared" si="1194"/>
        <v>2.1150194</v>
      </c>
      <c r="H2841" s="95">
        <f t="shared" si="1198"/>
        <v>0</v>
      </c>
      <c r="I2841" s="94">
        <f>'F4.2'!Y158</f>
        <v>0</v>
      </c>
      <c r="J2841" s="94">
        <f>'F4.2'!AS158</f>
        <v>0</v>
      </c>
      <c r="K2841" s="95"/>
      <c r="L2841" s="95"/>
      <c r="M2841" s="128">
        <f t="shared" si="1199"/>
        <v>0</v>
      </c>
      <c r="N2841" s="95">
        <f t="shared" si="1200"/>
        <v>0</v>
      </c>
      <c r="O2841" s="158">
        <f t="shared" si="1195"/>
        <v>0</v>
      </c>
      <c r="P2841" s="159">
        <f t="shared" si="1196"/>
        <v>0</v>
      </c>
    </row>
    <row r="2842" spans="1:16" ht="31.5" hidden="1" outlineLevel="1" x14ac:dyDescent="0.25">
      <c r="A2842" s="99">
        <f t="shared" ref="A2842:E2842" si="1223">A2172</f>
        <v>29.2</v>
      </c>
      <c r="B2842" s="100" t="str">
        <f t="shared" si="1223"/>
        <v>Procurement of moving blades for 500 MW Unit-5, 6 &amp; 7 LPT at CSTPS, Chandrapur</v>
      </c>
      <c r="C2842" s="99" t="str">
        <f t="shared" si="1223"/>
        <v>MERC/CAPEX/20172018/0272</v>
      </c>
      <c r="D2842" s="103">
        <f t="shared" si="1223"/>
        <v>43154</v>
      </c>
      <c r="E2842" s="28">
        <f t="shared" si="1223"/>
        <v>3.34</v>
      </c>
      <c r="F2842" s="95">
        <f t="shared" si="1193"/>
        <v>1.9274450000000001</v>
      </c>
      <c r="G2842" s="95">
        <f t="shared" si="1194"/>
        <v>1.9274450000000001</v>
      </c>
      <c r="H2842" s="95">
        <f t="shared" si="1198"/>
        <v>0</v>
      </c>
      <c r="I2842" s="94">
        <f>'F4.2'!Y159</f>
        <v>0</v>
      </c>
      <c r="J2842" s="94">
        <f>'F4.2'!AS159</f>
        <v>0</v>
      </c>
      <c r="K2842" s="95"/>
      <c r="L2842" s="95"/>
      <c r="M2842" s="128">
        <f t="shared" si="1199"/>
        <v>0</v>
      </c>
      <c r="N2842" s="95">
        <f t="shared" si="1200"/>
        <v>0</v>
      </c>
      <c r="O2842" s="158">
        <f t="shared" si="1195"/>
        <v>0</v>
      </c>
      <c r="P2842" s="159">
        <f t="shared" si="1196"/>
        <v>0</v>
      </c>
    </row>
    <row r="2843" spans="1:16" ht="31.5" hidden="1" outlineLevel="1" x14ac:dyDescent="0.25">
      <c r="A2843" s="99">
        <f t="shared" ref="A2843:E2843" si="1224">A2173</f>
        <v>29.3</v>
      </c>
      <c r="B2843" s="100" t="str">
        <f t="shared" si="1224"/>
        <v>Procurement &amp; Replacement of Condenser Tubes in 500MW, Unit-7 at CSTPS, Chandrapur</v>
      </c>
      <c r="C2843" s="99" t="str">
        <f t="shared" si="1224"/>
        <v>MERC/CAPEX/20172018/0272</v>
      </c>
      <c r="D2843" s="103">
        <f t="shared" si="1224"/>
        <v>43154</v>
      </c>
      <c r="E2843" s="28">
        <f t="shared" si="1224"/>
        <v>9.02</v>
      </c>
      <c r="F2843" s="95">
        <f t="shared" si="1193"/>
        <v>8.8301990999999997</v>
      </c>
      <c r="G2843" s="95">
        <f t="shared" si="1194"/>
        <v>8.8301990999999997</v>
      </c>
      <c r="H2843" s="95">
        <f t="shared" si="1198"/>
        <v>0</v>
      </c>
      <c r="I2843" s="94">
        <f>'F4.2'!Y160</f>
        <v>0</v>
      </c>
      <c r="J2843" s="94">
        <f>'F4.2'!AS160</f>
        <v>0</v>
      </c>
      <c r="K2843" s="95"/>
      <c r="L2843" s="95"/>
      <c r="M2843" s="128">
        <f t="shared" si="1199"/>
        <v>0</v>
      </c>
      <c r="N2843" s="95">
        <f t="shared" si="1200"/>
        <v>0</v>
      </c>
      <c r="O2843" s="158">
        <f t="shared" si="1195"/>
        <v>0</v>
      </c>
      <c r="P2843" s="159">
        <f t="shared" si="1196"/>
        <v>0</v>
      </c>
    </row>
    <row r="2844" spans="1:16" ht="15.75" hidden="1" outlineLevel="1" x14ac:dyDescent="0.25">
      <c r="A2844" s="99">
        <f t="shared" ref="A2844:E2844" si="1225">A2174</f>
        <v>0</v>
      </c>
      <c r="B2844" s="100" t="str">
        <f t="shared" si="1225"/>
        <v>IDC</v>
      </c>
      <c r="C2844" s="99" t="str">
        <f t="shared" si="1225"/>
        <v>MERC/CAPEX/20172018/0272</v>
      </c>
      <c r="D2844" s="103">
        <f t="shared" si="1225"/>
        <v>43154</v>
      </c>
      <c r="E2844" s="28">
        <f t="shared" si="1225"/>
        <v>1.1200000000000001</v>
      </c>
      <c r="F2844" s="95">
        <f t="shared" si="1193"/>
        <v>0</v>
      </c>
      <c r="G2844" s="95">
        <f t="shared" si="1194"/>
        <v>0</v>
      </c>
      <c r="H2844" s="95">
        <f t="shared" si="1198"/>
        <v>0</v>
      </c>
      <c r="I2844" s="94">
        <f>'F4.2'!Y161</f>
        <v>0</v>
      </c>
      <c r="J2844" s="94">
        <f>'F4.2'!AS161</f>
        <v>0</v>
      </c>
      <c r="K2844" s="95"/>
      <c r="L2844" s="95"/>
      <c r="M2844" s="128">
        <f t="shared" si="1199"/>
        <v>0</v>
      </c>
      <c r="N2844" s="95">
        <f t="shared" si="1200"/>
        <v>0</v>
      </c>
      <c r="O2844" s="158">
        <f t="shared" si="1195"/>
        <v>0</v>
      </c>
      <c r="P2844" s="159">
        <f t="shared" si="1196"/>
        <v>0</v>
      </c>
    </row>
    <row r="2845" spans="1:16" ht="15.75" hidden="1" outlineLevel="1" x14ac:dyDescent="0.25">
      <c r="A2845" s="238">
        <f t="shared" ref="A2845:E2845" si="1226">A2175</f>
        <v>30</v>
      </c>
      <c r="B2845" s="239" t="str">
        <f t="shared" si="1226"/>
        <v>Renovation &amp; Beautification of Colony at Chandrapur STPS</v>
      </c>
      <c r="C2845" s="25" t="str">
        <f t="shared" si="1226"/>
        <v>MERC/CAPEX/20182019/0644</v>
      </c>
      <c r="D2845" s="139">
        <f t="shared" si="1226"/>
        <v>43238</v>
      </c>
      <c r="E2845" s="27">
        <f t="shared" si="1226"/>
        <v>117.57</v>
      </c>
      <c r="F2845" s="94">
        <f t="shared" si="1193"/>
        <v>0</v>
      </c>
      <c r="G2845" s="94">
        <f t="shared" si="1194"/>
        <v>0</v>
      </c>
      <c r="H2845" s="94">
        <f t="shared" si="1198"/>
        <v>0</v>
      </c>
      <c r="I2845" s="94">
        <f>'F4.2'!Y162</f>
        <v>0</v>
      </c>
      <c r="J2845" s="94">
        <f>'F4.2'!AS162</f>
        <v>0</v>
      </c>
      <c r="K2845" s="94"/>
      <c r="L2845" s="94"/>
      <c r="M2845" s="94">
        <f t="shared" si="1199"/>
        <v>0</v>
      </c>
      <c r="N2845" s="94">
        <f t="shared" si="1200"/>
        <v>0</v>
      </c>
      <c r="O2845" s="158">
        <f t="shared" si="1195"/>
        <v>0</v>
      </c>
      <c r="P2845" s="159">
        <f t="shared" si="1196"/>
        <v>0</v>
      </c>
    </row>
    <row r="2846" spans="1:16" ht="31.5" hidden="1" outlineLevel="1" x14ac:dyDescent="0.25">
      <c r="A2846" s="252">
        <f t="shared" ref="A2846:E2846" si="1227">A2176</f>
        <v>30.1</v>
      </c>
      <c r="B2846" s="253" t="str">
        <f t="shared" si="1227"/>
        <v>Face- lifting and Renovation of staff quarters &amp; related work at CSTPS, Chandrapur</v>
      </c>
      <c r="C2846" s="99" t="str">
        <f t="shared" si="1227"/>
        <v>MERC/CAPEX/20182019/0644</v>
      </c>
      <c r="D2846" s="103">
        <f t="shared" si="1227"/>
        <v>43238</v>
      </c>
      <c r="E2846" s="28">
        <f t="shared" si="1227"/>
        <v>82.6</v>
      </c>
      <c r="F2846" s="95">
        <f t="shared" si="1193"/>
        <v>82.6</v>
      </c>
      <c r="G2846" s="95">
        <f t="shared" si="1194"/>
        <v>82.6</v>
      </c>
      <c r="H2846" s="95">
        <f t="shared" si="1198"/>
        <v>0</v>
      </c>
      <c r="I2846" s="94">
        <f>'F4.2'!Y163</f>
        <v>0</v>
      </c>
      <c r="J2846" s="94">
        <f>'F4.2'!AS163</f>
        <v>0</v>
      </c>
      <c r="K2846" s="95"/>
      <c r="L2846" s="95"/>
      <c r="M2846" s="128">
        <f t="shared" si="1199"/>
        <v>0</v>
      </c>
      <c r="N2846" s="95">
        <f t="shared" si="1200"/>
        <v>0</v>
      </c>
      <c r="O2846" s="158">
        <f t="shared" si="1195"/>
        <v>0</v>
      </c>
      <c r="P2846" s="159">
        <f t="shared" si="1196"/>
        <v>0</v>
      </c>
    </row>
    <row r="2847" spans="1:16" ht="15.75" hidden="1" outlineLevel="1" x14ac:dyDescent="0.25">
      <c r="A2847" s="252">
        <f t="shared" ref="A2847:E2847" si="1228">A2177</f>
        <v>30.2</v>
      </c>
      <c r="B2847" s="253" t="str">
        <f t="shared" si="1228"/>
        <v>Colony Internal Roads at CSTPS, Chandrapur</v>
      </c>
      <c r="C2847" s="99" t="str">
        <f t="shared" si="1228"/>
        <v>MERC/CAPEX/20182019/0644</v>
      </c>
      <c r="D2847" s="103">
        <f t="shared" si="1228"/>
        <v>43238</v>
      </c>
      <c r="E2847" s="28">
        <f t="shared" si="1228"/>
        <v>7.08</v>
      </c>
      <c r="F2847" s="95">
        <f t="shared" si="1193"/>
        <v>7.08</v>
      </c>
      <c r="G2847" s="95">
        <f t="shared" si="1194"/>
        <v>7.08</v>
      </c>
      <c r="H2847" s="95">
        <f t="shared" si="1198"/>
        <v>0</v>
      </c>
      <c r="I2847" s="94">
        <f>'F4.2'!Y164</f>
        <v>0</v>
      </c>
      <c r="J2847" s="94">
        <f>'F4.2'!AS164</f>
        <v>0</v>
      </c>
      <c r="K2847" s="95"/>
      <c r="L2847" s="95"/>
      <c r="M2847" s="128">
        <f t="shared" si="1199"/>
        <v>0</v>
      </c>
      <c r="N2847" s="95">
        <f t="shared" si="1200"/>
        <v>0</v>
      </c>
      <c r="O2847" s="158">
        <f t="shared" si="1195"/>
        <v>0</v>
      </c>
      <c r="P2847" s="159">
        <f t="shared" si="1196"/>
        <v>0</v>
      </c>
    </row>
    <row r="2848" spans="1:16" ht="31.5" hidden="1" outlineLevel="1" x14ac:dyDescent="0.25">
      <c r="A2848" s="252">
        <f t="shared" ref="A2848:E2848" si="1229">A2178</f>
        <v>30.3</v>
      </c>
      <c r="B2848" s="253" t="str">
        <f t="shared" si="1229"/>
        <v>Development of existing open spaces and Garden at CSTPS, Chandrapur</v>
      </c>
      <c r="C2848" s="29" t="str">
        <f t="shared" si="1229"/>
        <v>MERC/CAPEX/20182019/0644</v>
      </c>
      <c r="D2848" s="68">
        <f t="shared" si="1229"/>
        <v>43238</v>
      </c>
      <c r="E2848" s="28">
        <f t="shared" si="1229"/>
        <v>4.72</v>
      </c>
      <c r="F2848" s="95">
        <f t="shared" si="1193"/>
        <v>4.72</v>
      </c>
      <c r="G2848" s="95">
        <f t="shared" si="1194"/>
        <v>4.72</v>
      </c>
      <c r="H2848" s="95">
        <f t="shared" si="1198"/>
        <v>0</v>
      </c>
      <c r="I2848" s="94">
        <f>'F4.2'!Y165</f>
        <v>0</v>
      </c>
      <c r="J2848" s="94">
        <f>'F4.2'!AS165</f>
        <v>0</v>
      </c>
      <c r="K2848" s="95"/>
      <c r="L2848" s="95"/>
      <c r="M2848" s="128">
        <f t="shared" si="1199"/>
        <v>0</v>
      </c>
      <c r="N2848" s="95">
        <f t="shared" si="1200"/>
        <v>0</v>
      </c>
      <c r="O2848" s="158">
        <f t="shared" si="1195"/>
        <v>0</v>
      </c>
      <c r="P2848" s="159">
        <f t="shared" si="1196"/>
        <v>0</v>
      </c>
    </row>
    <row r="2849" spans="1:16" ht="47.25" hidden="1" outlineLevel="1" x14ac:dyDescent="0.25">
      <c r="A2849" s="252">
        <f t="shared" ref="A2849:E2849" si="1230">A2179</f>
        <v>30.4</v>
      </c>
      <c r="B2849" s="253" t="str">
        <f t="shared" si="1230"/>
        <v>Renovation of club building /community building and providing new swimming pool and other misc works including Architectural and Consultancy Charges at CSTPS, Chandrapur</v>
      </c>
      <c r="C2849" s="29" t="str">
        <f t="shared" si="1230"/>
        <v>MERC/CAPEX/20182019/0644</v>
      </c>
      <c r="D2849" s="68">
        <f t="shared" si="1230"/>
        <v>43238</v>
      </c>
      <c r="E2849" s="28">
        <f t="shared" si="1230"/>
        <v>15.34</v>
      </c>
      <c r="F2849" s="95">
        <f t="shared" si="1193"/>
        <v>15.34</v>
      </c>
      <c r="G2849" s="95">
        <f t="shared" si="1194"/>
        <v>15.34</v>
      </c>
      <c r="H2849" s="95">
        <f t="shared" si="1198"/>
        <v>0</v>
      </c>
      <c r="I2849" s="94">
        <f>'F4.2'!Y166</f>
        <v>0</v>
      </c>
      <c r="J2849" s="94">
        <f>'F4.2'!AS166</f>
        <v>0</v>
      </c>
      <c r="K2849" s="95"/>
      <c r="L2849" s="95"/>
      <c r="M2849" s="128">
        <f t="shared" si="1199"/>
        <v>0</v>
      </c>
      <c r="N2849" s="95">
        <f t="shared" si="1200"/>
        <v>0</v>
      </c>
      <c r="O2849" s="158">
        <f t="shared" si="1195"/>
        <v>0</v>
      </c>
      <c r="P2849" s="159">
        <f t="shared" si="1196"/>
        <v>0</v>
      </c>
    </row>
    <row r="2850" spans="1:16" ht="15.75" hidden="1" outlineLevel="1" x14ac:dyDescent="0.25">
      <c r="A2850" s="252">
        <f t="shared" ref="A2850:E2850" si="1231">A2180</f>
        <v>0</v>
      </c>
      <c r="B2850" s="253" t="str">
        <f t="shared" si="1231"/>
        <v>IDC</v>
      </c>
      <c r="C2850" s="99" t="str">
        <f t="shared" si="1231"/>
        <v>MERC/CAPEX/20182019/0644</v>
      </c>
      <c r="D2850" s="103">
        <f t="shared" si="1231"/>
        <v>43238</v>
      </c>
      <c r="E2850" s="28">
        <f t="shared" si="1231"/>
        <v>7.83</v>
      </c>
      <c r="F2850" s="95">
        <f t="shared" si="1193"/>
        <v>10.9403115</v>
      </c>
      <c r="G2850" s="95">
        <f t="shared" si="1194"/>
        <v>10.9403115</v>
      </c>
      <c r="H2850" s="95">
        <f t="shared" si="1198"/>
        <v>0</v>
      </c>
      <c r="I2850" s="94">
        <f>'F4.2'!Y167</f>
        <v>0</v>
      </c>
      <c r="J2850" s="94">
        <f>'F4.2'!AS167</f>
        <v>0</v>
      </c>
      <c r="K2850" s="95"/>
      <c r="L2850" s="95"/>
      <c r="M2850" s="128">
        <f t="shared" si="1199"/>
        <v>0</v>
      </c>
      <c r="N2850" s="95">
        <f t="shared" si="1200"/>
        <v>0</v>
      </c>
      <c r="O2850" s="158">
        <f t="shared" si="1195"/>
        <v>0</v>
      </c>
      <c r="P2850" s="159">
        <f t="shared" si="1196"/>
        <v>0</v>
      </c>
    </row>
    <row r="2851" spans="1:16" ht="15.75" hidden="1" outlineLevel="1" x14ac:dyDescent="0.25">
      <c r="A2851" s="25">
        <f t="shared" ref="A2851:E2851" si="1232">A2181</f>
        <v>31</v>
      </c>
      <c r="B2851" s="26" t="str">
        <f t="shared" si="1232"/>
        <v>Fully Integrated Security Surveillance System</v>
      </c>
      <c r="C2851" s="25" t="str">
        <f t="shared" si="1232"/>
        <v>MERC/CAPEX/2018-19/066</v>
      </c>
      <c r="D2851" s="139">
        <f t="shared" si="1232"/>
        <v>43529</v>
      </c>
      <c r="E2851" s="27">
        <f t="shared" si="1232"/>
        <v>76.410000000000025</v>
      </c>
      <c r="F2851" s="94">
        <f t="shared" si="1193"/>
        <v>0</v>
      </c>
      <c r="G2851" s="94">
        <f t="shared" si="1194"/>
        <v>0</v>
      </c>
      <c r="H2851" s="94">
        <f t="shared" si="1198"/>
        <v>0</v>
      </c>
      <c r="I2851" s="94">
        <f>'F4.2'!Y168</f>
        <v>0</v>
      </c>
      <c r="J2851" s="94">
        <f>'F4.2'!AS168</f>
        <v>0</v>
      </c>
      <c r="K2851" s="94"/>
      <c r="L2851" s="94"/>
      <c r="M2851" s="94">
        <f t="shared" si="1199"/>
        <v>0</v>
      </c>
      <c r="N2851" s="94">
        <f t="shared" si="1200"/>
        <v>0</v>
      </c>
      <c r="O2851" s="158">
        <f t="shared" si="1195"/>
        <v>0</v>
      </c>
      <c r="P2851" s="159">
        <f t="shared" si="1196"/>
        <v>0</v>
      </c>
    </row>
    <row r="2852" spans="1:16" ht="15.75" hidden="1" outlineLevel="1" x14ac:dyDescent="0.25">
      <c r="A2852" s="29">
        <f t="shared" ref="A2852:E2852" si="1233">A2182</f>
        <v>31.1</v>
      </c>
      <c r="B2852" s="65" t="str">
        <f t="shared" si="1233"/>
        <v>CLOSE CIRCUIT TELEVISION SYSTEM (CCTV), MOBILE DVR</v>
      </c>
      <c r="C2852" s="29" t="str">
        <f t="shared" si="1233"/>
        <v>MERC/CAPEX/2018-19/066</v>
      </c>
      <c r="D2852" s="68">
        <f t="shared" si="1233"/>
        <v>43529</v>
      </c>
      <c r="E2852" s="28">
        <f t="shared" si="1233"/>
        <v>24.03</v>
      </c>
      <c r="F2852" s="95">
        <f t="shared" si="1193"/>
        <v>24.03</v>
      </c>
      <c r="G2852" s="95">
        <f t="shared" si="1194"/>
        <v>24.03</v>
      </c>
      <c r="H2852" s="95">
        <f t="shared" si="1198"/>
        <v>0</v>
      </c>
      <c r="I2852" s="94">
        <f>'F4.2'!Y169</f>
        <v>0</v>
      </c>
      <c r="J2852" s="94">
        <f>'F4.2'!AS169</f>
        <v>0</v>
      </c>
      <c r="K2852" s="95"/>
      <c r="L2852" s="95"/>
      <c r="M2852" s="128">
        <f t="shared" si="1199"/>
        <v>0</v>
      </c>
      <c r="N2852" s="95">
        <f t="shared" si="1200"/>
        <v>0</v>
      </c>
      <c r="O2852" s="158">
        <f t="shared" si="1195"/>
        <v>0</v>
      </c>
      <c r="P2852" s="159">
        <f t="shared" si="1196"/>
        <v>0</v>
      </c>
    </row>
    <row r="2853" spans="1:16" ht="15.75" hidden="1" outlineLevel="1" x14ac:dyDescent="0.25">
      <c r="A2853" s="29">
        <f t="shared" ref="A2853:E2853" si="1234">A2183</f>
        <v>31.2</v>
      </c>
      <c r="B2853" s="65" t="str">
        <f t="shared" si="1234"/>
        <v>FIRE ALARM SYSTEM</v>
      </c>
      <c r="C2853" s="29" t="str">
        <f t="shared" si="1234"/>
        <v>MERC/CAPEX/2018-19/066</v>
      </c>
      <c r="D2853" s="68">
        <f t="shared" si="1234"/>
        <v>43529</v>
      </c>
      <c r="E2853" s="28">
        <f t="shared" si="1234"/>
        <v>4.33</v>
      </c>
      <c r="F2853" s="95">
        <f t="shared" si="1193"/>
        <v>4.33</v>
      </c>
      <c r="G2853" s="95">
        <f t="shared" si="1194"/>
        <v>4.33</v>
      </c>
      <c r="H2853" s="95">
        <f t="shared" si="1198"/>
        <v>0</v>
      </c>
      <c r="I2853" s="94">
        <f>'F4.2'!Y170</f>
        <v>0</v>
      </c>
      <c r="J2853" s="94">
        <f>'F4.2'!AS170</f>
        <v>0</v>
      </c>
      <c r="K2853" s="95"/>
      <c r="L2853" s="95"/>
      <c r="M2853" s="128">
        <f t="shared" si="1199"/>
        <v>0</v>
      </c>
      <c r="N2853" s="95">
        <f t="shared" si="1200"/>
        <v>0</v>
      </c>
      <c r="O2853" s="158">
        <f t="shared" si="1195"/>
        <v>0</v>
      </c>
      <c r="P2853" s="159">
        <f t="shared" si="1196"/>
        <v>0</v>
      </c>
    </row>
    <row r="2854" spans="1:16" ht="15.75" hidden="1" outlineLevel="1" x14ac:dyDescent="0.25">
      <c r="A2854" s="29">
        <f t="shared" ref="A2854:E2854" si="1235">A2184</f>
        <v>31.3</v>
      </c>
      <c r="B2854" s="65" t="str">
        <f t="shared" si="1235"/>
        <v>ACCESS CONTROL SYSTEM</v>
      </c>
      <c r="C2854" s="29" t="str">
        <f t="shared" si="1235"/>
        <v>MERC/CAPEX/2018-19/066</v>
      </c>
      <c r="D2854" s="68">
        <f t="shared" si="1235"/>
        <v>43529</v>
      </c>
      <c r="E2854" s="28">
        <f t="shared" si="1235"/>
        <v>0.48</v>
      </c>
      <c r="F2854" s="95">
        <f t="shared" si="1193"/>
        <v>0.48</v>
      </c>
      <c r="G2854" s="95">
        <f t="shared" si="1194"/>
        <v>0.48</v>
      </c>
      <c r="H2854" s="95">
        <f t="shared" si="1198"/>
        <v>0</v>
      </c>
      <c r="I2854" s="94">
        <f>'F4.2'!Y171</f>
        <v>0</v>
      </c>
      <c r="J2854" s="94">
        <f>'F4.2'!AS171</f>
        <v>0</v>
      </c>
      <c r="K2854" s="95"/>
      <c r="L2854" s="95"/>
      <c r="M2854" s="128">
        <f t="shared" si="1199"/>
        <v>0</v>
      </c>
      <c r="N2854" s="95">
        <f t="shared" si="1200"/>
        <v>0</v>
      </c>
      <c r="O2854" s="158">
        <f t="shared" si="1195"/>
        <v>0</v>
      </c>
      <c r="P2854" s="159">
        <f t="shared" si="1196"/>
        <v>0</v>
      </c>
    </row>
    <row r="2855" spans="1:16" ht="15.75" hidden="1" outlineLevel="1" x14ac:dyDescent="0.25">
      <c r="A2855" s="29">
        <f t="shared" ref="A2855:E2855" si="1236">A2185</f>
        <v>31.4</v>
      </c>
      <c r="B2855" s="65" t="str">
        <f t="shared" si="1236"/>
        <v>EPABX</v>
      </c>
      <c r="C2855" s="29" t="str">
        <f t="shared" si="1236"/>
        <v>MERC/CAPEX/2018-19/066</v>
      </c>
      <c r="D2855" s="68">
        <f t="shared" si="1236"/>
        <v>43529</v>
      </c>
      <c r="E2855" s="28">
        <f t="shared" si="1236"/>
        <v>1.93</v>
      </c>
      <c r="F2855" s="95">
        <f t="shared" si="1193"/>
        <v>1.93</v>
      </c>
      <c r="G2855" s="95">
        <f t="shared" si="1194"/>
        <v>1.93</v>
      </c>
      <c r="H2855" s="95">
        <f t="shared" si="1198"/>
        <v>0</v>
      </c>
      <c r="I2855" s="94">
        <f>'F4.2'!Y172</f>
        <v>0</v>
      </c>
      <c r="J2855" s="94">
        <f>'F4.2'!AS172</f>
        <v>0</v>
      </c>
      <c r="K2855" s="95"/>
      <c r="L2855" s="95"/>
      <c r="M2855" s="128">
        <f t="shared" si="1199"/>
        <v>0</v>
      </c>
      <c r="N2855" s="95">
        <f t="shared" si="1200"/>
        <v>0</v>
      </c>
      <c r="O2855" s="158">
        <f t="shared" si="1195"/>
        <v>0</v>
      </c>
      <c r="P2855" s="159">
        <f t="shared" si="1196"/>
        <v>0</v>
      </c>
    </row>
    <row r="2856" spans="1:16" ht="15.75" hidden="1" outlineLevel="1" x14ac:dyDescent="0.25">
      <c r="A2856" s="29">
        <f t="shared" ref="A2856:E2856" si="1237">A2186</f>
        <v>31.5</v>
      </c>
      <c r="B2856" s="65" t="str">
        <f t="shared" si="1237"/>
        <v>RADIO COMMUNICATION AND CONNECTIVITY (Wireless)</v>
      </c>
      <c r="C2856" s="29" t="str">
        <f t="shared" si="1237"/>
        <v>MERC/CAPEX/2018-19/066</v>
      </c>
      <c r="D2856" s="68">
        <f t="shared" si="1237"/>
        <v>43529</v>
      </c>
      <c r="E2856" s="28">
        <f t="shared" si="1237"/>
        <v>1.76</v>
      </c>
      <c r="F2856" s="95">
        <f t="shared" si="1193"/>
        <v>1.76</v>
      </c>
      <c r="G2856" s="95">
        <f t="shared" si="1194"/>
        <v>1.76</v>
      </c>
      <c r="H2856" s="95">
        <f t="shared" si="1198"/>
        <v>0</v>
      </c>
      <c r="I2856" s="94">
        <f>'F4.2'!Y173</f>
        <v>0</v>
      </c>
      <c r="J2856" s="94">
        <f>'F4.2'!AS173</f>
        <v>0</v>
      </c>
      <c r="K2856" s="95"/>
      <c r="L2856" s="95"/>
      <c r="M2856" s="128">
        <f t="shared" si="1199"/>
        <v>0</v>
      </c>
      <c r="N2856" s="95">
        <f t="shared" si="1200"/>
        <v>0</v>
      </c>
      <c r="O2856" s="158">
        <f t="shared" si="1195"/>
        <v>0</v>
      </c>
      <c r="P2856" s="159">
        <f t="shared" si="1196"/>
        <v>0</v>
      </c>
    </row>
    <row r="2857" spans="1:16" ht="15.75" hidden="1" outlineLevel="1" x14ac:dyDescent="0.25">
      <c r="A2857" s="29">
        <f t="shared" ref="A2857:E2857" si="1238">A2187</f>
        <v>31.6</v>
      </c>
      <c r="B2857" s="65" t="str">
        <f t="shared" si="1238"/>
        <v>ENTRY MANAGEMENT SYSTEM, TRUCK TRACKING SYSTEM</v>
      </c>
      <c r="C2857" s="29" t="str">
        <f t="shared" si="1238"/>
        <v>MERC/CAPEX/2018-19/066</v>
      </c>
      <c r="D2857" s="68">
        <f t="shared" si="1238"/>
        <v>43529</v>
      </c>
      <c r="E2857" s="28">
        <f t="shared" si="1238"/>
        <v>1.25</v>
      </c>
      <c r="F2857" s="95">
        <f t="shared" si="1193"/>
        <v>1.25</v>
      </c>
      <c r="G2857" s="95">
        <f t="shared" si="1194"/>
        <v>1.25</v>
      </c>
      <c r="H2857" s="95">
        <f t="shared" si="1198"/>
        <v>0</v>
      </c>
      <c r="I2857" s="94">
        <f>'F4.2'!Y174</f>
        <v>0</v>
      </c>
      <c r="J2857" s="94">
        <f>'F4.2'!AS174</f>
        <v>0</v>
      </c>
      <c r="K2857" s="95"/>
      <c r="L2857" s="95"/>
      <c r="M2857" s="128">
        <f t="shared" si="1199"/>
        <v>0</v>
      </c>
      <c r="N2857" s="95">
        <f t="shared" si="1200"/>
        <v>0</v>
      </c>
      <c r="O2857" s="158">
        <f t="shared" si="1195"/>
        <v>0</v>
      </c>
      <c r="P2857" s="159">
        <f t="shared" si="1196"/>
        <v>0</v>
      </c>
    </row>
    <row r="2858" spans="1:16" ht="15.75" hidden="1" outlineLevel="1" x14ac:dyDescent="0.25">
      <c r="A2858" s="29">
        <f t="shared" ref="A2858:E2858" si="1239">A2188</f>
        <v>31.7</v>
      </c>
      <c r="B2858" s="65" t="str">
        <f t="shared" si="1239"/>
        <v>NETWORKING</v>
      </c>
      <c r="C2858" s="29" t="str">
        <f t="shared" si="1239"/>
        <v>MERC/CAPEX/2018-19/066</v>
      </c>
      <c r="D2858" s="68">
        <f t="shared" si="1239"/>
        <v>43529</v>
      </c>
      <c r="E2858" s="28">
        <f t="shared" si="1239"/>
        <v>9.35</v>
      </c>
      <c r="F2858" s="95">
        <f t="shared" si="1193"/>
        <v>9.35</v>
      </c>
      <c r="G2858" s="95">
        <f t="shared" si="1194"/>
        <v>9.35</v>
      </c>
      <c r="H2858" s="95">
        <f t="shared" si="1198"/>
        <v>0</v>
      </c>
      <c r="I2858" s="94">
        <f>'F4.2'!Y175</f>
        <v>0</v>
      </c>
      <c r="J2858" s="94">
        <f>'F4.2'!AS175</f>
        <v>0</v>
      </c>
      <c r="K2858" s="95"/>
      <c r="L2858" s="95"/>
      <c r="M2858" s="128">
        <f t="shared" si="1199"/>
        <v>0</v>
      </c>
      <c r="N2858" s="95">
        <f t="shared" si="1200"/>
        <v>0</v>
      </c>
      <c r="O2858" s="158">
        <f t="shared" si="1195"/>
        <v>0</v>
      </c>
      <c r="P2858" s="159">
        <f t="shared" si="1196"/>
        <v>0</v>
      </c>
    </row>
    <row r="2859" spans="1:16" ht="15.75" hidden="1" outlineLevel="1" x14ac:dyDescent="0.25">
      <c r="A2859" s="29">
        <f t="shared" ref="A2859:E2859" si="1240">A2189</f>
        <v>31.8</v>
      </c>
      <c r="B2859" s="65" t="str">
        <f t="shared" si="1240"/>
        <v>MESSAGE DISPLAY SYSTEM</v>
      </c>
      <c r="C2859" s="29" t="str">
        <f t="shared" si="1240"/>
        <v>MERC/CAPEX/2018-19/066</v>
      </c>
      <c r="D2859" s="68">
        <f t="shared" si="1240"/>
        <v>43529</v>
      </c>
      <c r="E2859" s="28">
        <f t="shared" si="1240"/>
        <v>0.31</v>
      </c>
      <c r="F2859" s="95">
        <f t="shared" si="1193"/>
        <v>0.31</v>
      </c>
      <c r="G2859" s="95">
        <f t="shared" si="1194"/>
        <v>0.31</v>
      </c>
      <c r="H2859" s="95">
        <f t="shared" si="1198"/>
        <v>0</v>
      </c>
      <c r="I2859" s="94">
        <f>'F4.2'!Y176</f>
        <v>0</v>
      </c>
      <c r="J2859" s="94">
        <f>'F4.2'!AS176</f>
        <v>0</v>
      </c>
      <c r="K2859" s="95"/>
      <c r="L2859" s="95"/>
      <c r="M2859" s="128">
        <f t="shared" si="1199"/>
        <v>0</v>
      </c>
      <c r="N2859" s="95">
        <f t="shared" si="1200"/>
        <v>0</v>
      </c>
      <c r="O2859" s="158">
        <f t="shared" si="1195"/>
        <v>0</v>
      </c>
      <c r="P2859" s="159">
        <f t="shared" si="1196"/>
        <v>0</v>
      </c>
    </row>
    <row r="2860" spans="1:16" ht="15.75" hidden="1" outlineLevel="1" x14ac:dyDescent="0.25">
      <c r="A2860" s="29">
        <f t="shared" ref="A2860:E2860" si="1241">A2190</f>
        <v>31.9</v>
      </c>
      <c r="B2860" s="65" t="str">
        <f t="shared" si="1241"/>
        <v>IP PA SYSTEM</v>
      </c>
      <c r="C2860" s="29" t="str">
        <f t="shared" si="1241"/>
        <v>MERC/CAPEX/2018-19/066</v>
      </c>
      <c r="D2860" s="68">
        <f t="shared" si="1241"/>
        <v>43529</v>
      </c>
      <c r="E2860" s="28">
        <f t="shared" si="1241"/>
        <v>2.74</v>
      </c>
      <c r="F2860" s="95">
        <f t="shared" si="1193"/>
        <v>2.74</v>
      </c>
      <c r="G2860" s="95">
        <f t="shared" si="1194"/>
        <v>2.74</v>
      </c>
      <c r="H2860" s="95">
        <f t="shared" si="1198"/>
        <v>0</v>
      </c>
      <c r="I2860" s="94">
        <f>'F4.2'!Y177</f>
        <v>0</v>
      </c>
      <c r="J2860" s="94">
        <f>'F4.2'!AS177</f>
        <v>0</v>
      </c>
      <c r="K2860" s="95"/>
      <c r="L2860" s="95"/>
      <c r="M2860" s="128">
        <f t="shared" si="1199"/>
        <v>0</v>
      </c>
      <c r="N2860" s="95">
        <f t="shared" si="1200"/>
        <v>0</v>
      </c>
      <c r="O2860" s="158">
        <f t="shared" si="1195"/>
        <v>0</v>
      </c>
      <c r="P2860" s="159">
        <f t="shared" si="1196"/>
        <v>0</v>
      </c>
    </row>
    <row r="2861" spans="1:16" ht="15.75" hidden="1" outlineLevel="1" x14ac:dyDescent="0.25">
      <c r="A2861" s="29" t="str">
        <f t="shared" ref="A2861:E2861" si="1242">A2191</f>
        <v>31.10</v>
      </c>
      <c r="B2861" s="65" t="str">
        <f t="shared" si="1242"/>
        <v>TOWERS, EARTHING /POLES, CONDUITING, DIGGING</v>
      </c>
      <c r="C2861" s="29" t="str">
        <f t="shared" si="1242"/>
        <v>MERC/CAPEX/2018-19/066</v>
      </c>
      <c r="D2861" s="68">
        <f t="shared" si="1242"/>
        <v>43529</v>
      </c>
      <c r="E2861" s="28">
        <f t="shared" si="1242"/>
        <v>7.63</v>
      </c>
      <c r="F2861" s="95">
        <f t="shared" si="1193"/>
        <v>7.63</v>
      </c>
      <c r="G2861" s="95">
        <f t="shared" si="1194"/>
        <v>7.63</v>
      </c>
      <c r="H2861" s="95">
        <f t="shared" si="1198"/>
        <v>0</v>
      </c>
      <c r="I2861" s="94">
        <f>'F4.2'!Y178</f>
        <v>0</v>
      </c>
      <c r="J2861" s="94">
        <f>'F4.2'!AS178</f>
        <v>0</v>
      </c>
      <c r="K2861" s="95"/>
      <c r="L2861" s="95"/>
      <c r="M2861" s="128">
        <f t="shared" si="1199"/>
        <v>0</v>
      </c>
      <c r="N2861" s="95">
        <f t="shared" si="1200"/>
        <v>0</v>
      </c>
      <c r="O2861" s="158">
        <f t="shared" si="1195"/>
        <v>0</v>
      </c>
      <c r="P2861" s="159">
        <f t="shared" si="1196"/>
        <v>0</v>
      </c>
    </row>
    <row r="2862" spans="1:16" ht="47.25" hidden="1" outlineLevel="1" x14ac:dyDescent="0.25">
      <c r="A2862" s="29">
        <f t="shared" ref="A2862:E2862" si="1243">A2192</f>
        <v>31.11</v>
      </c>
      <c r="B2862" s="65" t="str">
        <f t="shared" si="1243"/>
        <v>RDBMS, SERVER, WORKSTATIONS, IN CON. ROOM WITH FURINITURE DOCUMENTATION, CAMERA &amp; ANALYTICS LICENSES</v>
      </c>
      <c r="C2862" s="29" t="str">
        <f t="shared" si="1243"/>
        <v>MERC/CAPEX/2018-19/066</v>
      </c>
      <c r="D2862" s="68">
        <f t="shared" si="1243"/>
        <v>43529</v>
      </c>
      <c r="E2862" s="28">
        <f t="shared" si="1243"/>
        <v>18.670000000000002</v>
      </c>
      <c r="F2862" s="95">
        <f t="shared" si="1193"/>
        <v>18.670000000000002</v>
      </c>
      <c r="G2862" s="95">
        <f t="shared" si="1194"/>
        <v>18.670000000000002</v>
      </c>
      <c r="H2862" s="95">
        <f t="shared" si="1198"/>
        <v>0</v>
      </c>
      <c r="I2862" s="94">
        <f>'F4.2'!Y179</f>
        <v>0</v>
      </c>
      <c r="J2862" s="94">
        <f>'F4.2'!AS179</f>
        <v>0</v>
      </c>
      <c r="K2862" s="95"/>
      <c r="L2862" s="95"/>
      <c r="M2862" s="128">
        <f t="shared" si="1199"/>
        <v>0</v>
      </c>
      <c r="N2862" s="95">
        <f t="shared" si="1200"/>
        <v>0</v>
      </c>
      <c r="O2862" s="158">
        <f t="shared" si="1195"/>
        <v>0</v>
      </c>
      <c r="P2862" s="159">
        <f t="shared" si="1196"/>
        <v>0</v>
      </c>
    </row>
    <row r="2863" spans="1:16" ht="15.75" hidden="1" outlineLevel="1" x14ac:dyDescent="0.25">
      <c r="A2863" s="29">
        <f t="shared" ref="A2863:E2863" si="1244">A2193</f>
        <v>31.12</v>
      </c>
      <c r="B2863" s="65" t="str">
        <f t="shared" si="1244"/>
        <v>ADDITIONAL CIVIL WORK</v>
      </c>
      <c r="C2863" s="29" t="str">
        <f t="shared" si="1244"/>
        <v>MERC/CAPEX/2018-19/066</v>
      </c>
      <c r="D2863" s="68">
        <f t="shared" si="1244"/>
        <v>43529</v>
      </c>
      <c r="E2863" s="28">
        <f t="shared" si="1244"/>
        <v>3.93</v>
      </c>
      <c r="F2863" s="95">
        <f t="shared" si="1193"/>
        <v>3.93</v>
      </c>
      <c r="G2863" s="95">
        <f t="shared" si="1194"/>
        <v>3.93</v>
      </c>
      <c r="H2863" s="95">
        <f t="shared" si="1198"/>
        <v>0</v>
      </c>
      <c r="I2863" s="94">
        <f>'F4.2'!Y180</f>
        <v>0</v>
      </c>
      <c r="J2863" s="94">
        <f>'F4.2'!AS180</f>
        <v>0</v>
      </c>
      <c r="K2863" s="95"/>
      <c r="L2863" s="95"/>
      <c r="M2863" s="128">
        <f t="shared" si="1199"/>
        <v>0</v>
      </c>
      <c r="N2863" s="95">
        <f t="shared" si="1200"/>
        <v>0</v>
      </c>
      <c r="O2863" s="158">
        <f t="shared" si="1195"/>
        <v>0</v>
      </c>
      <c r="P2863" s="159">
        <f t="shared" si="1196"/>
        <v>0</v>
      </c>
    </row>
    <row r="2864" spans="1:16" ht="47.25" hidden="1" outlineLevel="1" x14ac:dyDescent="0.25">
      <c r="A2864" s="25">
        <f t="shared" ref="A2864:E2864" si="1245">A2194</f>
        <v>32</v>
      </c>
      <c r="B2864" s="26" t="str">
        <f t="shared" si="1245"/>
        <v>Provision of VFD panel along with bypasses arrangement for HT/LT conveyors &amp; automation of control room at Coal Handling Plant-B</v>
      </c>
      <c r="C2864" s="25" t="str">
        <f t="shared" si="1245"/>
        <v>MERC/CAPEX/20182019/1240</v>
      </c>
      <c r="D2864" s="139">
        <f t="shared" si="1245"/>
        <v>43363</v>
      </c>
      <c r="E2864" s="27">
        <f t="shared" si="1245"/>
        <v>38.629999999999995</v>
      </c>
      <c r="F2864" s="94">
        <f t="shared" si="1193"/>
        <v>0</v>
      </c>
      <c r="G2864" s="94">
        <f t="shared" si="1194"/>
        <v>0</v>
      </c>
      <c r="H2864" s="94">
        <f t="shared" si="1198"/>
        <v>0</v>
      </c>
      <c r="I2864" s="94">
        <f>'F4.2'!Y181</f>
        <v>0</v>
      </c>
      <c r="J2864" s="94">
        <f>'F4.2'!AS181</f>
        <v>0</v>
      </c>
      <c r="K2864" s="94"/>
      <c r="L2864" s="94"/>
      <c r="M2864" s="94">
        <f t="shared" si="1199"/>
        <v>0</v>
      </c>
      <c r="N2864" s="94">
        <f t="shared" si="1200"/>
        <v>0</v>
      </c>
      <c r="O2864" s="158">
        <f t="shared" si="1195"/>
        <v>0</v>
      </c>
      <c r="P2864" s="159">
        <f t="shared" si="1196"/>
        <v>0</v>
      </c>
    </row>
    <row r="2865" spans="1:16" ht="47.25" hidden="1" outlineLevel="1" x14ac:dyDescent="0.25">
      <c r="A2865" s="29">
        <f t="shared" ref="A2865:E2865" si="1246">A2195</f>
        <v>32.1</v>
      </c>
      <c r="B2865" s="65" t="str">
        <f t="shared" si="1246"/>
        <v>Procurement, Installation and commissioning of MV/LT VFD panel along with bypass arrangement for HT/LT Conveyors of CHP-B</v>
      </c>
      <c r="C2865" s="29" t="str">
        <f t="shared" si="1246"/>
        <v>MERC/CAPEX/20182019/1240</v>
      </c>
      <c r="D2865" s="68">
        <f t="shared" si="1246"/>
        <v>43363</v>
      </c>
      <c r="E2865" s="28">
        <f t="shared" si="1246"/>
        <v>32.56</v>
      </c>
      <c r="F2865" s="95">
        <f t="shared" si="1193"/>
        <v>32.56</v>
      </c>
      <c r="G2865" s="95">
        <f t="shared" si="1194"/>
        <v>32.56</v>
      </c>
      <c r="H2865" s="95">
        <f t="shared" si="1198"/>
        <v>0</v>
      </c>
      <c r="I2865" s="94">
        <f>'F4.2'!Y182</f>
        <v>0</v>
      </c>
      <c r="J2865" s="94">
        <f>'F4.2'!AS182</f>
        <v>0</v>
      </c>
      <c r="K2865" s="95"/>
      <c r="L2865" s="95"/>
      <c r="M2865" s="128">
        <f t="shared" si="1199"/>
        <v>0</v>
      </c>
      <c r="N2865" s="95">
        <f t="shared" si="1200"/>
        <v>0</v>
      </c>
      <c r="O2865" s="158">
        <f t="shared" si="1195"/>
        <v>0</v>
      </c>
      <c r="P2865" s="159">
        <f t="shared" si="1196"/>
        <v>0</v>
      </c>
    </row>
    <row r="2866" spans="1:16" ht="15.75" hidden="1" outlineLevel="1" x14ac:dyDescent="0.25">
      <c r="A2866" s="29">
        <f t="shared" ref="A2866:E2866" si="1247">A2196</f>
        <v>32.200000000000003</v>
      </c>
      <c r="B2866" s="65" t="str">
        <f t="shared" si="1247"/>
        <v>Automation of Control Room of CHP-B Using PLC System</v>
      </c>
      <c r="C2866" s="29" t="str">
        <f t="shared" si="1247"/>
        <v>MERC/CAPEX/20182019/1240</v>
      </c>
      <c r="D2866" s="68">
        <f t="shared" si="1247"/>
        <v>43363</v>
      </c>
      <c r="E2866" s="28">
        <f t="shared" si="1247"/>
        <v>4.91</v>
      </c>
      <c r="F2866" s="95">
        <f t="shared" si="1193"/>
        <v>0</v>
      </c>
      <c r="G2866" s="95">
        <f t="shared" si="1194"/>
        <v>0</v>
      </c>
      <c r="H2866" s="95">
        <f t="shared" si="1198"/>
        <v>0</v>
      </c>
      <c r="I2866" s="94">
        <f>'F4.2'!Y183</f>
        <v>8</v>
      </c>
      <c r="J2866" s="94">
        <f>'F4.2'!AS183</f>
        <v>8</v>
      </c>
      <c r="K2866" s="95"/>
      <c r="L2866" s="95"/>
      <c r="M2866" s="128">
        <f t="shared" si="1199"/>
        <v>8</v>
      </c>
      <c r="N2866" s="95">
        <f t="shared" si="1200"/>
        <v>0</v>
      </c>
      <c r="O2866" s="158">
        <f t="shared" si="1195"/>
        <v>4.91</v>
      </c>
      <c r="P2866" s="159">
        <f t="shared" si="1196"/>
        <v>3.09</v>
      </c>
    </row>
    <row r="2867" spans="1:16" ht="15.75" hidden="1" outlineLevel="1" x14ac:dyDescent="0.25">
      <c r="A2867" s="99">
        <f t="shared" ref="A2867:E2867" si="1248">A2197</f>
        <v>0</v>
      </c>
      <c r="B2867" s="100" t="str">
        <f t="shared" si="1248"/>
        <v>IDC</v>
      </c>
      <c r="C2867" s="99" t="str">
        <f t="shared" si="1248"/>
        <v>MERC/CAPEX/20182019/1240</v>
      </c>
      <c r="D2867" s="103">
        <f t="shared" si="1248"/>
        <v>43363</v>
      </c>
      <c r="E2867" s="28">
        <f t="shared" si="1248"/>
        <v>1.1599999999999999</v>
      </c>
      <c r="F2867" s="95">
        <f t="shared" si="1193"/>
        <v>0</v>
      </c>
      <c r="G2867" s="95">
        <f t="shared" si="1194"/>
        <v>0</v>
      </c>
      <c r="H2867" s="95">
        <f t="shared" si="1198"/>
        <v>0</v>
      </c>
      <c r="I2867" s="94">
        <f>'F4.2'!Y184</f>
        <v>0</v>
      </c>
      <c r="J2867" s="94">
        <f>'F4.2'!AS184</f>
        <v>0</v>
      </c>
      <c r="K2867" s="95"/>
      <c r="L2867" s="95"/>
      <c r="M2867" s="128">
        <f t="shared" si="1199"/>
        <v>0</v>
      </c>
      <c r="N2867" s="95">
        <f t="shared" si="1200"/>
        <v>0</v>
      </c>
      <c r="O2867" s="158">
        <f t="shared" si="1195"/>
        <v>0</v>
      </c>
      <c r="P2867" s="159">
        <f t="shared" si="1196"/>
        <v>0</v>
      </c>
    </row>
    <row r="2868" spans="1:16" ht="31.5" hidden="1" outlineLevel="1" x14ac:dyDescent="0.25">
      <c r="A2868" s="25">
        <f t="shared" ref="A2868:E2868" si="1249">A2198</f>
        <v>33</v>
      </c>
      <c r="B2868" s="26" t="str">
        <f t="shared" si="1249"/>
        <v>Complete Track Renewal (CTR)/Renovation of existing Broad Gauge Railway Siding of 500MW Yard in CSTPS</v>
      </c>
      <c r="C2868" s="25" t="str">
        <f t="shared" si="1249"/>
        <v>MERC/CAPEX/2019-2020/362</v>
      </c>
      <c r="D2868" s="139">
        <f t="shared" si="1249"/>
        <v>43657</v>
      </c>
      <c r="E2868" s="27">
        <f t="shared" si="1249"/>
        <v>15.22025</v>
      </c>
      <c r="F2868" s="94">
        <f t="shared" si="1193"/>
        <v>0</v>
      </c>
      <c r="G2868" s="94">
        <f t="shared" si="1194"/>
        <v>0</v>
      </c>
      <c r="H2868" s="94">
        <f t="shared" si="1198"/>
        <v>0</v>
      </c>
      <c r="I2868" s="94">
        <f>'F4.2'!Y185</f>
        <v>0</v>
      </c>
      <c r="J2868" s="94">
        <f>'F4.2'!AS185</f>
        <v>0</v>
      </c>
      <c r="K2868" s="94"/>
      <c r="L2868" s="94"/>
      <c r="M2868" s="94">
        <f t="shared" si="1199"/>
        <v>0</v>
      </c>
      <c r="N2868" s="94">
        <f t="shared" si="1200"/>
        <v>0</v>
      </c>
      <c r="O2868" s="158">
        <f t="shared" si="1195"/>
        <v>0</v>
      </c>
      <c r="P2868" s="159">
        <f t="shared" si="1196"/>
        <v>0</v>
      </c>
    </row>
    <row r="2869" spans="1:16" ht="31.5" hidden="1" outlineLevel="1" x14ac:dyDescent="0.25">
      <c r="A2869" s="29">
        <f t="shared" ref="A2869:E2869" si="1250">A2199</f>
        <v>33.1</v>
      </c>
      <c r="B2869" s="65" t="str">
        <f t="shared" si="1250"/>
        <v>Complete Track Renewal (CTR)/Renovation of existing Broad Gauge Railway Siding of 500MW Yard in CSTPS</v>
      </c>
      <c r="C2869" s="29" t="str">
        <f t="shared" si="1250"/>
        <v>MERC/CAPEX/2019-2020/362</v>
      </c>
      <c r="D2869" s="68">
        <f t="shared" si="1250"/>
        <v>43657</v>
      </c>
      <c r="E2869" s="28">
        <f t="shared" si="1250"/>
        <v>14.20025</v>
      </c>
      <c r="F2869" s="95">
        <f t="shared" si="1193"/>
        <v>16.899999999999999</v>
      </c>
      <c r="G2869" s="95">
        <f t="shared" si="1194"/>
        <v>16.899999999999999</v>
      </c>
      <c r="H2869" s="95">
        <f t="shared" si="1198"/>
        <v>0</v>
      </c>
      <c r="I2869" s="94">
        <f>'F4.2'!Y186</f>
        <v>0</v>
      </c>
      <c r="J2869" s="94">
        <f>'F4.2'!AS186</f>
        <v>0</v>
      </c>
      <c r="K2869" s="95"/>
      <c r="L2869" s="95"/>
      <c r="M2869" s="128">
        <f t="shared" si="1199"/>
        <v>0</v>
      </c>
      <c r="N2869" s="95">
        <f t="shared" si="1200"/>
        <v>0</v>
      </c>
      <c r="O2869" s="158">
        <f t="shared" si="1195"/>
        <v>0</v>
      </c>
      <c r="P2869" s="159">
        <f t="shared" si="1196"/>
        <v>0</v>
      </c>
    </row>
    <row r="2870" spans="1:16" ht="15.75" hidden="1" outlineLevel="1" x14ac:dyDescent="0.25">
      <c r="A2870" s="99">
        <f t="shared" ref="A2870:E2870" si="1251">A2200</f>
        <v>0</v>
      </c>
      <c r="B2870" s="100" t="str">
        <f t="shared" si="1251"/>
        <v>IDC</v>
      </c>
      <c r="C2870" s="99" t="str">
        <f t="shared" si="1251"/>
        <v>MERC/CAPEX/2019-2020/362</v>
      </c>
      <c r="D2870" s="103">
        <f t="shared" si="1251"/>
        <v>43657</v>
      </c>
      <c r="E2870" s="28">
        <f t="shared" si="1251"/>
        <v>1.02</v>
      </c>
      <c r="F2870" s="95">
        <f t="shared" si="1193"/>
        <v>0</v>
      </c>
      <c r="G2870" s="95">
        <f t="shared" si="1194"/>
        <v>0</v>
      </c>
      <c r="H2870" s="95">
        <f t="shared" si="1198"/>
        <v>0</v>
      </c>
      <c r="I2870" s="94">
        <f>'F4.2'!Y187</f>
        <v>0</v>
      </c>
      <c r="J2870" s="94">
        <f>'F4.2'!AS187</f>
        <v>0</v>
      </c>
      <c r="K2870" s="95"/>
      <c r="L2870" s="95"/>
      <c r="M2870" s="128">
        <f t="shared" si="1199"/>
        <v>0</v>
      </c>
      <c r="N2870" s="95">
        <f t="shared" si="1200"/>
        <v>0</v>
      </c>
      <c r="O2870" s="158">
        <f t="shared" si="1195"/>
        <v>0</v>
      </c>
      <c r="P2870" s="159">
        <f t="shared" si="1196"/>
        <v>0</v>
      </c>
    </row>
    <row r="2871" spans="1:16" ht="31.5" hidden="1" outlineLevel="1" x14ac:dyDescent="0.25">
      <c r="A2871" s="25">
        <f t="shared" ref="A2871:E2871" si="1252">A2201</f>
        <v>34</v>
      </c>
      <c r="B2871" s="26" t="str">
        <f t="shared" si="1252"/>
        <v>Procurement of Spare Generator Rotor along with one set of Bearings for Unit # 5, 6 &amp; 7 CSTPS, Chandrapur</v>
      </c>
      <c r="C2871" s="25" t="str">
        <f t="shared" si="1252"/>
        <v>MERC/CAPEX/2019-2020/129</v>
      </c>
      <c r="D2871" s="139">
        <f t="shared" si="1252"/>
        <v>43588</v>
      </c>
      <c r="E2871" s="27">
        <f t="shared" si="1252"/>
        <v>41.469115199999997</v>
      </c>
      <c r="F2871" s="94">
        <f t="shared" si="1193"/>
        <v>0</v>
      </c>
      <c r="G2871" s="94">
        <f t="shared" si="1194"/>
        <v>0</v>
      </c>
      <c r="H2871" s="94">
        <f t="shared" si="1198"/>
        <v>0</v>
      </c>
      <c r="I2871" s="94">
        <f>'F4.2'!Y188</f>
        <v>0</v>
      </c>
      <c r="J2871" s="94">
        <f>'F4.2'!AS188</f>
        <v>0</v>
      </c>
      <c r="K2871" s="94"/>
      <c r="L2871" s="94"/>
      <c r="M2871" s="94">
        <f t="shared" si="1199"/>
        <v>0</v>
      </c>
      <c r="N2871" s="94">
        <f t="shared" si="1200"/>
        <v>0</v>
      </c>
      <c r="O2871" s="158">
        <f t="shared" si="1195"/>
        <v>0</v>
      </c>
      <c r="P2871" s="159">
        <f t="shared" si="1196"/>
        <v>0</v>
      </c>
    </row>
    <row r="2872" spans="1:16" ht="47.25" hidden="1" outlineLevel="1" x14ac:dyDescent="0.25">
      <c r="A2872" s="29">
        <f t="shared" ref="A2872:E2872" si="1253">A2202</f>
        <v>34.1</v>
      </c>
      <c r="B2872" s="65" t="str">
        <f t="shared" si="1253"/>
        <v xml:space="preserve">Generator Rotor suitable for THDF 115/59
One Set of Bearings (Comprising of 2 nos. of bearings)
</v>
      </c>
      <c r="C2872" s="29" t="str">
        <f t="shared" si="1253"/>
        <v>MERC/CAPEX/2019-2020/129</v>
      </c>
      <c r="D2872" s="68">
        <f t="shared" si="1253"/>
        <v>43588</v>
      </c>
      <c r="E2872" s="28">
        <f t="shared" si="1253"/>
        <v>40.359115199999998</v>
      </c>
      <c r="F2872" s="95">
        <f t="shared" si="1193"/>
        <v>42.189589900000001</v>
      </c>
      <c r="G2872" s="95">
        <f t="shared" si="1194"/>
        <v>42.189589900000001</v>
      </c>
      <c r="H2872" s="95">
        <f t="shared" si="1198"/>
        <v>0</v>
      </c>
      <c r="I2872" s="94">
        <f>'F4.2'!Y189</f>
        <v>0</v>
      </c>
      <c r="J2872" s="94">
        <f>'F4.2'!AS189</f>
        <v>0</v>
      </c>
      <c r="K2872" s="95"/>
      <c r="L2872" s="95"/>
      <c r="M2872" s="128">
        <f t="shared" si="1199"/>
        <v>0</v>
      </c>
      <c r="N2872" s="95">
        <f t="shared" si="1200"/>
        <v>0</v>
      </c>
      <c r="O2872" s="158">
        <f t="shared" si="1195"/>
        <v>0</v>
      </c>
      <c r="P2872" s="159">
        <f t="shared" si="1196"/>
        <v>0</v>
      </c>
    </row>
    <row r="2873" spans="1:16" ht="15.75" hidden="1" outlineLevel="1" x14ac:dyDescent="0.25">
      <c r="A2873" s="99">
        <f t="shared" ref="A2873:E2873" si="1254">A2203</f>
        <v>0</v>
      </c>
      <c r="B2873" s="100" t="str">
        <f t="shared" si="1254"/>
        <v>IDC</v>
      </c>
      <c r="C2873" s="99" t="str">
        <f t="shared" si="1254"/>
        <v>MERC/CAPEX/2019-2020/129</v>
      </c>
      <c r="D2873" s="103">
        <f t="shared" si="1254"/>
        <v>43588</v>
      </c>
      <c r="E2873" s="28">
        <f t="shared" si="1254"/>
        <v>1.1100000000000001</v>
      </c>
      <c r="F2873" s="95">
        <f t="shared" si="1193"/>
        <v>0</v>
      </c>
      <c r="G2873" s="95">
        <f t="shared" si="1194"/>
        <v>0</v>
      </c>
      <c r="H2873" s="95">
        <f t="shared" si="1198"/>
        <v>0</v>
      </c>
      <c r="I2873" s="94">
        <f>'F4.2'!Y190</f>
        <v>0</v>
      </c>
      <c r="J2873" s="94">
        <f>'F4.2'!AS190</f>
        <v>0</v>
      </c>
      <c r="K2873" s="95"/>
      <c r="L2873" s="95"/>
      <c r="M2873" s="128">
        <f t="shared" si="1199"/>
        <v>0</v>
      </c>
      <c r="N2873" s="95">
        <f t="shared" si="1200"/>
        <v>0</v>
      </c>
      <c r="O2873" s="158">
        <f t="shared" si="1195"/>
        <v>0</v>
      </c>
      <c r="P2873" s="159">
        <f t="shared" si="1196"/>
        <v>0</v>
      </c>
    </row>
    <row r="2874" spans="1:16" ht="31.5" hidden="1" outlineLevel="1" x14ac:dyDescent="0.25">
      <c r="A2874" s="106">
        <f t="shared" ref="A2874:E2874" si="1255">A2204</f>
        <v>35</v>
      </c>
      <c r="B2874" s="107" t="str">
        <f t="shared" si="1255"/>
        <v>Procurement of 2 NOS. OF 3100 HP, WDG-3A Locomotives for CSTPS, Chandrapur</v>
      </c>
      <c r="C2874" s="25" t="str">
        <f t="shared" si="1255"/>
        <v>MERC/CAPEX/2019-2020/1214</v>
      </c>
      <c r="D2874" s="139">
        <f t="shared" si="1255"/>
        <v>43822</v>
      </c>
      <c r="E2874" s="27">
        <f t="shared" si="1255"/>
        <v>22.05</v>
      </c>
      <c r="F2874" s="94">
        <f t="shared" si="1193"/>
        <v>0</v>
      </c>
      <c r="G2874" s="94">
        <f t="shared" si="1194"/>
        <v>0</v>
      </c>
      <c r="H2874" s="94">
        <f t="shared" si="1198"/>
        <v>0</v>
      </c>
      <c r="I2874" s="94">
        <f>'F4.2'!Y191</f>
        <v>0</v>
      </c>
      <c r="J2874" s="94">
        <f>'F4.2'!AS191</f>
        <v>0</v>
      </c>
      <c r="K2874" s="94"/>
      <c r="L2874" s="94"/>
      <c r="M2874" s="94">
        <f t="shared" si="1199"/>
        <v>0</v>
      </c>
      <c r="N2874" s="94">
        <f t="shared" si="1200"/>
        <v>0</v>
      </c>
      <c r="O2874" s="158">
        <f t="shared" si="1195"/>
        <v>0</v>
      </c>
      <c r="P2874" s="159">
        <f t="shared" si="1196"/>
        <v>0</v>
      </c>
    </row>
    <row r="2875" spans="1:16" ht="31.5" hidden="1" outlineLevel="1" x14ac:dyDescent="0.25">
      <c r="A2875" s="99">
        <f t="shared" ref="A2875:E2875" si="1256">A2205</f>
        <v>35.1</v>
      </c>
      <c r="B2875" s="100" t="str">
        <f t="shared" si="1256"/>
        <v>Procurement of 2 NOS. OF 3100 HP, WDG-3A Locomotives for CSTPS, Chandrapur</v>
      </c>
      <c r="C2875" s="29" t="str">
        <f t="shared" si="1256"/>
        <v>MERC/CAPEX/2019-2020/1214</v>
      </c>
      <c r="D2875" s="68">
        <f t="shared" si="1256"/>
        <v>43822</v>
      </c>
      <c r="E2875" s="27">
        <f t="shared" si="1256"/>
        <v>21.66</v>
      </c>
      <c r="F2875" s="94">
        <f t="shared" si="1193"/>
        <v>22.854784800000001</v>
      </c>
      <c r="G2875" s="94">
        <f t="shared" si="1194"/>
        <v>22.854784800000001</v>
      </c>
      <c r="H2875" s="94">
        <f>F2875-G2875</f>
        <v>0</v>
      </c>
      <c r="I2875" s="94">
        <f>'F4.2'!Y192</f>
        <v>0</v>
      </c>
      <c r="J2875" s="94">
        <f>'F4.2'!AS192</f>
        <v>0</v>
      </c>
      <c r="K2875" s="94"/>
      <c r="L2875" s="94"/>
      <c r="M2875" s="94">
        <f>SUM(J2875:L2875)</f>
        <v>0</v>
      </c>
      <c r="N2875" s="94">
        <f>H2875+I2875-M2875</f>
        <v>0</v>
      </c>
      <c r="O2875" s="158">
        <f t="shared" si="1195"/>
        <v>0</v>
      </c>
      <c r="P2875" s="159">
        <f t="shared" si="1196"/>
        <v>0</v>
      </c>
    </row>
    <row r="2876" spans="1:16" ht="15.75" hidden="1" outlineLevel="1" x14ac:dyDescent="0.25">
      <c r="A2876" s="99">
        <f t="shared" ref="A2876:E2876" si="1257">A2206</f>
        <v>0</v>
      </c>
      <c r="B2876" s="100" t="str">
        <f t="shared" si="1257"/>
        <v>IDC</v>
      </c>
      <c r="C2876" s="99" t="str">
        <f t="shared" si="1257"/>
        <v>MERC/CAPEX/2019-2020/1214</v>
      </c>
      <c r="D2876" s="103">
        <f t="shared" si="1257"/>
        <v>43822</v>
      </c>
      <c r="E2876" s="28">
        <f t="shared" si="1257"/>
        <v>0.39</v>
      </c>
      <c r="F2876" s="95">
        <f t="shared" si="1193"/>
        <v>0</v>
      </c>
      <c r="G2876" s="95">
        <f t="shared" si="1194"/>
        <v>0</v>
      </c>
      <c r="H2876" s="95">
        <f t="shared" ref="H2876:H2939" si="1258">F2876-G2876</f>
        <v>0</v>
      </c>
      <c r="I2876" s="94">
        <f>'F4.2'!Y193</f>
        <v>0</v>
      </c>
      <c r="J2876" s="94">
        <f>'F4.2'!AS193</f>
        <v>0</v>
      </c>
      <c r="K2876" s="95"/>
      <c r="L2876" s="95"/>
      <c r="M2876" s="128">
        <f t="shared" ref="M2876:M2932" si="1259">SUM(J2876:L2876)</f>
        <v>0</v>
      </c>
      <c r="N2876" s="95">
        <f t="shared" ref="N2876:N2939" si="1260">H2876+I2876-M2876</f>
        <v>0</v>
      </c>
      <c r="O2876" s="158">
        <f t="shared" si="1195"/>
        <v>0</v>
      </c>
      <c r="P2876" s="159">
        <f t="shared" si="1196"/>
        <v>0</v>
      </c>
    </row>
    <row r="2877" spans="1:16" ht="47.25" hidden="1" outlineLevel="1" x14ac:dyDescent="0.25">
      <c r="A2877" s="25">
        <f t="shared" ref="A2877:E2877" si="1261">A2207</f>
        <v>36</v>
      </c>
      <c r="B2877" s="26" t="str">
        <f t="shared" si="1261"/>
        <v>Replacement of 220 V Station Battery Sets &amp; UPS Battery Sets of Unit# 5 &amp; 6 and 24 V G1 G2 Battery sets of Unit# 5, 6 &amp; 7 for 500MW Stage-III CSTPS.</v>
      </c>
      <c r="C2877" s="25" t="str">
        <f t="shared" si="1261"/>
        <v>MERC/CAPEX/2020-2021/WFH/SBR/32</v>
      </c>
      <c r="D2877" s="139">
        <f t="shared" si="1261"/>
        <v>44104</v>
      </c>
      <c r="E2877" s="27">
        <f t="shared" si="1261"/>
        <v>18.559999999999999</v>
      </c>
      <c r="F2877" s="94">
        <f t="shared" si="1193"/>
        <v>0</v>
      </c>
      <c r="G2877" s="94">
        <f t="shared" si="1194"/>
        <v>0</v>
      </c>
      <c r="H2877" s="94">
        <f t="shared" si="1258"/>
        <v>0</v>
      </c>
      <c r="I2877" s="94">
        <f>'F4.2'!Y194</f>
        <v>0</v>
      </c>
      <c r="J2877" s="94">
        <f>'F4.2'!AS194</f>
        <v>0</v>
      </c>
      <c r="K2877" s="94"/>
      <c r="L2877" s="94"/>
      <c r="M2877" s="94">
        <f t="shared" si="1259"/>
        <v>0</v>
      </c>
      <c r="N2877" s="94">
        <f t="shared" si="1260"/>
        <v>0</v>
      </c>
      <c r="O2877" s="158">
        <f t="shared" si="1195"/>
        <v>0</v>
      </c>
      <c r="P2877" s="159">
        <f t="shared" si="1196"/>
        <v>0</v>
      </c>
    </row>
    <row r="2878" spans="1:16" ht="47.25" hidden="1" outlineLevel="1" x14ac:dyDescent="0.25">
      <c r="A2878" s="29">
        <f t="shared" ref="A2878:E2878" si="1262">A2208</f>
        <v>36.1</v>
      </c>
      <c r="B2878" s="65" t="str">
        <f t="shared" si="1262"/>
        <v>Replacement of 220 V Station Battery Sets &amp; UPS Battery Sets of Unit# 5 &amp; 6 and 24 V G1 G2 Battery sets of Unit# 5, 6 &amp; 7 for 500MW Stage-III, CSTPS.</v>
      </c>
      <c r="C2878" s="29" t="str">
        <f t="shared" si="1262"/>
        <v>MERC/CAPEX/2020-2021/WFH/SBR/32</v>
      </c>
      <c r="D2878" s="68">
        <f t="shared" si="1262"/>
        <v>44104</v>
      </c>
      <c r="E2878" s="28">
        <f t="shared" si="1262"/>
        <v>18.32</v>
      </c>
      <c r="F2878" s="95">
        <f t="shared" si="1193"/>
        <v>18.32</v>
      </c>
      <c r="G2878" s="95">
        <f t="shared" si="1194"/>
        <v>18.32</v>
      </c>
      <c r="H2878" s="95">
        <f t="shared" si="1258"/>
        <v>0</v>
      </c>
      <c r="I2878" s="94">
        <f>'F4.2'!Y195</f>
        <v>0</v>
      </c>
      <c r="J2878" s="94">
        <f>'F4.2'!AS195</f>
        <v>0</v>
      </c>
      <c r="K2878" s="95"/>
      <c r="L2878" s="95"/>
      <c r="M2878" s="128">
        <f t="shared" si="1259"/>
        <v>0</v>
      </c>
      <c r="N2878" s="95">
        <f t="shared" si="1260"/>
        <v>0</v>
      </c>
      <c r="O2878" s="158">
        <f t="shared" si="1195"/>
        <v>0</v>
      </c>
      <c r="P2878" s="159">
        <f t="shared" si="1196"/>
        <v>0</v>
      </c>
    </row>
    <row r="2879" spans="1:16" ht="31.5" hidden="1" outlineLevel="1" x14ac:dyDescent="0.25">
      <c r="A2879" s="99">
        <f t="shared" ref="A2879:E2879" si="1263">A2209</f>
        <v>0</v>
      </c>
      <c r="B2879" s="100" t="str">
        <f t="shared" si="1263"/>
        <v>IDC</v>
      </c>
      <c r="C2879" s="99" t="str">
        <f t="shared" si="1263"/>
        <v>MERC/CAPEX/2020-2021/WFH/SBR/32</v>
      </c>
      <c r="D2879" s="103">
        <f t="shared" si="1263"/>
        <v>44104</v>
      </c>
      <c r="E2879" s="28">
        <f t="shared" si="1263"/>
        <v>0.24</v>
      </c>
      <c r="F2879" s="95">
        <f t="shared" si="1193"/>
        <v>0</v>
      </c>
      <c r="G2879" s="95">
        <f t="shared" si="1194"/>
        <v>0</v>
      </c>
      <c r="H2879" s="95">
        <f t="shared" si="1258"/>
        <v>0</v>
      </c>
      <c r="I2879" s="94">
        <f>'F4.2'!Y196</f>
        <v>0</v>
      </c>
      <c r="J2879" s="94">
        <f>'F4.2'!AS196</f>
        <v>0</v>
      </c>
      <c r="K2879" s="95"/>
      <c r="L2879" s="95"/>
      <c r="M2879" s="128">
        <f t="shared" si="1259"/>
        <v>0</v>
      </c>
      <c r="N2879" s="95">
        <f t="shared" si="1260"/>
        <v>0</v>
      </c>
      <c r="O2879" s="158">
        <f t="shared" si="1195"/>
        <v>0</v>
      </c>
      <c r="P2879" s="159">
        <f t="shared" si="1196"/>
        <v>0</v>
      </c>
    </row>
    <row r="2880" spans="1:16" ht="47.25" hidden="1" outlineLevel="1" x14ac:dyDescent="0.25">
      <c r="A2880" s="25">
        <f t="shared" ref="A2880:E2880" si="1264">A2210</f>
        <v>37</v>
      </c>
      <c r="B2880" s="26" t="str">
        <f t="shared" si="1264"/>
        <v>Flue Gas Desulphurization (FGD) System for 500 MW UnitS (Total 8 Nos) of MSPGCL
(Chandrapur Unit # 5-7)</v>
      </c>
      <c r="C2880" s="25" t="str">
        <f t="shared" si="1264"/>
        <v>MERC/CAPEX/2020-2021/WFH/SBR/43</v>
      </c>
      <c r="D2880" s="139">
        <f t="shared" si="1264"/>
        <v>44179</v>
      </c>
      <c r="E2880" s="27">
        <f t="shared" si="1264"/>
        <v>656.25</v>
      </c>
      <c r="F2880" s="94">
        <f t="shared" si="1193"/>
        <v>0</v>
      </c>
      <c r="G2880" s="94">
        <f t="shared" si="1194"/>
        <v>0</v>
      </c>
      <c r="H2880" s="94">
        <f t="shared" si="1258"/>
        <v>0</v>
      </c>
      <c r="I2880" s="94">
        <f>'F4.2'!Y197</f>
        <v>0</v>
      </c>
      <c r="J2880" s="94">
        <f>'F4.2'!AS197</f>
        <v>0</v>
      </c>
      <c r="K2880" s="94"/>
      <c r="L2880" s="94"/>
      <c r="M2880" s="94">
        <f t="shared" si="1259"/>
        <v>0</v>
      </c>
      <c r="N2880" s="94">
        <f t="shared" si="1260"/>
        <v>0</v>
      </c>
      <c r="O2880" s="158">
        <f t="shared" si="1195"/>
        <v>0</v>
      </c>
      <c r="P2880" s="159">
        <f t="shared" si="1196"/>
        <v>0</v>
      </c>
    </row>
    <row r="2881" spans="1:16" ht="47.25" hidden="1" outlineLevel="1" x14ac:dyDescent="0.25">
      <c r="A2881" s="29">
        <f t="shared" ref="A2881:E2881" si="1265">A2211</f>
        <v>37.1</v>
      </c>
      <c r="B2881" s="65" t="str">
        <f t="shared" si="1265"/>
        <v>Flue Gas Desulphurization (FGD) System for 500 MW UnitS (Total 8 Nos) of MSPGCL
(Chandrapur Unit # 5-7)</v>
      </c>
      <c r="C2881" s="29" t="str">
        <f t="shared" si="1265"/>
        <v>MERC/CAPEX/2020-2021/WFH/SBR/43</v>
      </c>
      <c r="D2881" s="68">
        <f t="shared" si="1265"/>
        <v>44179</v>
      </c>
      <c r="E2881" s="28">
        <f t="shared" si="1265"/>
        <v>602.58000000000004</v>
      </c>
      <c r="F2881" s="95">
        <f t="shared" si="1193"/>
        <v>837.6</v>
      </c>
      <c r="G2881" s="95">
        <f t="shared" si="1194"/>
        <v>837.6</v>
      </c>
      <c r="H2881" s="95">
        <f t="shared" si="1258"/>
        <v>0</v>
      </c>
      <c r="I2881" s="94">
        <f>'F4.2'!Y198</f>
        <v>358.97</v>
      </c>
      <c r="J2881" s="94">
        <f>'F4.2'!AS198</f>
        <v>358.97</v>
      </c>
      <c r="K2881" s="95"/>
      <c r="L2881" s="95"/>
      <c r="M2881" s="128">
        <f t="shared" si="1259"/>
        <v>358.97</v>
      </c>
      <c r="N2881" s="95">
        <f t="shared" si="1260"/>
        <v>0</v>
      </c>
      <c r="O2881" s="158">
        <f t="shared" si="1195"/>
        <v>0</v>
      </c>
      <c r="P2881" s="159">
        <f t="shared" si="1196"/>
        <v>358.97</v>
      </c>
    </row>
    <row r="2882" spans="1:16" ht="31.5" hidden="1" outlineLevel="1" x14ac:dyDescent="0.25">
      <c r="A2882" s="29">
        <f t="shared" ref="A2882:E2882" si="1266">A2212</f>
        <v>0</v>
      </c>
      <c r="B2882" s="65" t="str">
        <f t="shared" si="1266"/>
        <v>IDC</v>
      </c>
      <c r="C2882" s="29" t="str">
        <f t="shared" si="1266"/>
        <v>MERC/CAPEX/2020-2021/WFH/SBR/43</v>
      </c>
      <c r="D2882" s="68">
        <f t="shared" si="1266"/>
        <v>44179</v>
      </c>
      <c r="E2882" s="28">
        <f t="shared" si="1266"/>
        <v>53.67</v>
      </c>
      <c r="F2882" s="95">
        <f t="shared" ref="F2882:F2945" si="1267">F2212+I2212</f>
        <v>0</v>
      </c>
      <c r="G2882" s="95">
        <f t="shared" ref="G2882:G2945" si="1268">G2212+M2212</f>
        <v>0</v>
      </c>
      <c r="H2882" s="95">
        <f t="shared" si="1258"/>
        <v>0</v>
      </c>
      <c r="I2882" s="94">
        <f>'F4.2'!Y199</f>
        <v>0</v>
      </c>
      <c r="J2882" s="94">
        <f>'F4.2'!AS199</f>
        <v>0</v>
      </c>
      <c r="K2882" s="95"/>
      <c r="L2882" s="95"/>
      <c r="M2882" s="128">
        <f t="shared" si="1259"/>
        <v>0</v>
      </c>
      <c r="N2882" s="95">
        <f t="shared" si="1260"/>
        <v>0</v>
      </c>
      <c r="O2882" s="158">
        <f t="shared" ref="O2882:O2932" si="1269">MAX(0,IF(M2882=0,0,IF(G2882+M2882&lt;E2882,M2882,E2882-G2882)))</f>
        <v>0</v>
      </c>
      <c r="P2882" s="159">
        <f t="shared" ref="P2882:P2932" si="1270">M2882-O2882</f>
        <v>0</v>
      </c>
    </row>
    <row r="2883" spans="1:16" ht="31.5" hidden="1" outlineLevel="1" x14ac:dyDescent="0.25">
      <c r="A2883" s="25">
        <f t="shared" ref="A2883:E2883" si="1271">A2213</f>
        <v>38</v>
      </c>
      <c r="B2883" s="26" t="str">
        <f t="shared" si="1271"/>
        <v>Replacement of ECO and LTSH coils to Unit-4 Chandrapur (Parli DPR)</v>
      </c>
      <c r="C2883" s="25" t="str">
        <f t="shared" si="1271"/>
        <v xml:space="preserve">MERC/TECH1/CAPEX/20142015/01526 </v>
      </c>
      <c r="D2883" s="188">
        <f t="shared" si="1271"/>
        <v>42033</v>
      </c>
      <c r="E2883" s="27">
        <f t="shared" si="1271"/>
        <v>10</v>
      </c>
      <c r="F2883" s="94">
        <f t="shared" si="1267"/>
        <v>0</v>
      </c>
      <c r="G2883" s="94">
        <f t="shared" si="1268"/>
        <v>0</v>
      </c>
      <c r="H2883" s="94">
        <f t="shared" si="1258"/>
        <v>0</v>
      </c>
      <c r="I2883" s="94">
        <f>'F4.2'!Y200</f>
        <v>0</v>
      </c>
      <c r="J2883" s="94">
        <f>'F4.2'!AS200</f>
        <v>0</v>
      </c>
      <c r="K2883" s="94"/>
      <c r="L2883" s="94"/>
      <c r="M2883" s="94">
        <f t="shared" si="1259"/>
        <v>0</v>
      </c>
      <c r="N2883" s="94">
        <f t="shared" si="1260"/>
        <v>0</v>
      </c>
      <c r="O2883" s="158">
        <f t="shared" si="1269"/>
        <v>0</v>
      </c>
      <c r="P2883" s="159">
        <f t="shared" si="1270"/>
        <v>0</v>
      </c>
    </row>
    <row r="2884" spans="1:16" ht="31.5" hidden="1" outlineLevel="1" x14ac:dyDescent="0.25">
      <c r="A2884" s="29">
        <f t="shared" ref="A2884:E2884" si="1272">A2214</f>
        <v>0</v>
      </c>
      <c r="B2884" s="169" t="str">
        <f t="shared" si="1272"/>
        <v>Replacement of ECO and LTSH coils to Unit-4 Chandrapur</v>
      </c>
      <c r="C2884" s="168" t="str">
        <f t="shared" si="1272"/>
        <v xml:space="preserve">MERC/TECH1/CAPEX/20142015/01526 </v>
      </c>
      <c r="D2884" s="170">
        <f t="shared" si="1272"/>
        <v>42033</v>
      </c>
      <c r="E2884" s="28">
        <f t="shared" si="1272"/>
        <v>9.4</v>
      </c>
      <c r="F2884" s="95">
        <f t="shared" si="1267"/>
        <v>9.3998608000000008</v>
      </c>
      <c r="G2884" s="95">
        <f t="shared" si="1268"/>
        <v>9.3998608000000008</v>
      </c>
      <c r="H2884" s="95">
        <f t="shared" si="1258"/>
        <v>0</v>
      </c>
      <c r="I2884" s="94">
        <f>'F4.2'!Y201</f>
        <v>0</v>
      </c>
      <c r="J2884" s="94">
        <f>'F4.2'!AS201</f>
        <v>0</v>
      </c>
      <c r="K2884" s="95"/>
      <c r="L2884" s="95"/>
      <c r="M2884" s="128">
        <f t="shared" si="1259"/>
        <v>0</v>
      </c>
      <c r="N2884" s="95">
        <f t="shared" si="1260"/>
        <v>0</v>
      </c>
      <c r="O2884" s="158">
        <f t="shared" si="1269"/>
        <v>0</v>
      </c>
      <c r="P2884" s="159">
        <f t="shared" si="1270"/>
        <v>0</v>
      </c>
    </row>
    <row r="2885" spans="1:16" ht="31.5" hidden="1" outlineLevel="1" x14ac:dyDescent="0.25">
      <c r="A2885" s="29">
        <f t="shared" ref="A2885:E2885" si="1273">A2215</f>
        <v>0</v>
      </c>
      <c r="B2885" s="169" t="str">
        <f t="shared" si="1273"/>
        <v>IDC</v>
      </c>
      <c r="C2885" s="168" t="str">
        <f t="shared" si="1273"/>
        <v xml:space="preserve">MERC/TECH1/CAPEX/20142015/01526 </v>
      </c>
      <c r="D2885" s="170">
        <f t="shared" si="1273"/>
        <v>42033</v>
      </c>
      <c r="E2885" s="28">
        <f t="shared" si="1273"/>
        <v>0.6</v>
      </c>
      <c r="F2885" s="95">
        <f t="shared" si="1267"/>
        <v>0</v>
      </c>
      <c r="G2885" s="95">
        <f t="shared" si="1268"/>
        <v>0</v>
      </c>
      <c r="H2885" s="95">
        <f t="shared" si="1258"/>
        <v>0</v>
      </c>
      <c r="I2885" s="94">
        <f>'F4.2'!Y202</f>
        <v>0</v>
      </c>
      <c r="J2885" s="94">
        <f>'F4.2'!AS202</f>
        <v>0</v>
      </c>
      <c r="K2885" s="95"/>
      <c r="L2885" s="95"/>
      <c r="M2885" s="128">
        <f t="shared" si="1259"/>
        <v>0</v>
      </c>
      <c r="N2885" s="95">
        <f t="shared" si="1260"/>
        <v>0</v>
      </c>
      <c r="O2885" s="158">
        <f t="shared" si="1269"/>
        <v>0</v>
      </c>
      <c r="P2885" s="159">
        <f t="shared" si="1270"/>
        <v>0</v>
      </c>
    </row>
    <row r="2886" spans="1:16" ht="31.5" hidden="1" outlineLevel="1" x14ac:dyDescent="0.25">
      <c r="A2886" s="25">
        <f t="shared" ref="A2886:E2886" si="1274">A2216</f>
        <v>39</v>
      </c>
      <c r="B2886" s="26" t="str">
        <f t="shared" si="1274"/>
        <v>Supply of complete gear box assembly for XRP-1043 coal mill at U-5 &amp;  U-6 for FY 2019-20 &amp; FY 20-21 at CSTPS, Chandrapur</v>
      </c>
      <c r="C2886" s="25" t="str">
        <f t="shared" si="1274"/>
        <v>MERC/CAPEX/2020-2021/WFH/SBR/05</v>
      </c>
      <c r="D2886" s="139">
        <f t="shared" si="1274"/>
        <v>44335</v>
      </c>
      <c r="E2886" s="27">
        <f t="shared" si="1274"/>
        <v>21.53</v>
      </c>
      <c r="F2886" s="94">
        <f t="shared" si="1267"/>
        <v>0</v>
      </c>
      <c r="G2886" s="94">
        <f t="shared" si="1268"/>
        <v>0</v>
      </c>
      <c r="H2886" s="94">
        <f t="shared" si="1258"/>
        <v>0</v>
      </c>
      <c r="I2886" s="94">
        <f>'F4.2'!Y203</f>
        <v>0</v>
      </c>
      <c r="J2886" s="94">
        <f>'F4.2'!AS203</f>
        <v>0</v>
      </c>
      <c r="K2886" s="94"/>
      <c r="L2886" s="94"/>
      <c r="M2886" s="94">
        <f t="shared" si="1259"/>
        <v>0</v>
      </c>
      <c r="N2886" s="94">
        <f t="shared" si="1260"/>
        <v>0</v>
      </c>
      <c r="O2886" s="158">
        <f t="shared" si="1269"/>
        <v>0</v>
      </c>
      <c r="P2886" s="159">
        <f t="shared" si="1270"/>
        <v>0</v>
      </c>
    </row>
    <row r="2887" spans="1:16" ht="78.75" hidden="1" outlineLevel="1" x14ac:dyDescent="0.25">
      <c r="A2887" s="29">
        <f t="shared" ref="A2887:E2887" si="1275">A2217</f>
        <v>39.1</v>
      </c>
      <c r="B2887" s="65" t="str">
        <f t="shared" si="1275"/>
        <v>Supply of complete gear box assembly for XRP-1043coal mill unit
5&amp;6and complete lub oil system of XRP-1043Coal Mill in Unit-5&amp;6.
(Qty. 02 nos. one for each unit)</v>
      </c>
      <c r="C2887" s="29" t="str">
        <f t="shared" si="1275"/>
        <v>MERC/CAPEX/2020-2021/WFH/SBR/05</v>
      </c>
      <c r="D2887" s="68">
        <f t="shared" si="1275"/>
        <v>44335</v>
      </c>
      <c r="E2887" s="28">
        <f t="shared" si="1275"/>
        <v>21.02</v>
      </c>
      <c r="F2887" s="95">
        <f t="shared" si="1267"/>
        <v>9.9520900000000001</v>
      </c>
      <c r="G2887" s="95">
        <f t="shared" si="1268"/>
        <v>9.9520900000000001</v>
      </c>
      <c r="H2887" s="95">
        <f t="shared" si="1258"/>
        <v>0</v>
      </c>
      <c r="I2887" s="94">
        <f>'F4.2'!Y204</f>
        <v>0</v>
      </c>
      <c r="J2887" s="94">
        <f>'F4.2'!AS204</f>
        <v>0</v>
      </c>
      <c r="K2887" s="95"/>
      <c r="L2887" s="95"/>
      <c r="M2887" s="128">
        <f t="shared" si="1259"/>
        <v>0</v>
      </c>
      <c r="N2887" s="95">
        <f t="shared" si="1260"/>
        <v>0</v>
      </c>
      <c r="O2887" s="158">
        <f t="shared" si="1269"/>
        <v>0</v>
      </c>
      <c r="P2887" s="159">
        <f t="shared" si="1270"/>
        <v>0</v>
      </c>
    </row>
    <row r="2888" spans="1:16" ht="31.5" hidden="1" outlineLevel="1" x14ac:dyDescent="0.25">
      <c r="A2888" s="29">
        <f t="shared" ref="A2888:E2888" si="1276">A2218</f>
        <v>0</v>
      </c>
      <c r="B2888" s="65" t="str">
        <f t="shared" si="1276"/>
        <v>IDC</v>
      </c>
      <c r="C2888" s="29" t="str">
        <f t="shared" si="1276"/>
        <v>MERC/CAPEX/2020-2021/WFH/SBR/05</v>
      </c>
      <c r="D2888" s="68">
        <f t="shared" si="1276"/>
        <v>44335</v>
      </c>
      <c r="E2888" s="28">
        <f t="shared" si="1276"/>
        <v>0.51</v>
      </c>
      <c r="F2888" s="95">
        <f t="shared" si="1267"/>
        <v>0</v>
      </c>
      <c r="G2888" s="95">
        <f t="shared" si="1268"/>
        <v>0</v>
      </c>
      <c r="H2888" s="95">
        <f t="shared" si="1258"/>
        <v>0</v>
      </c>
      <c r="I2888" s="94">
        <f>'F4.2'!Y205</f>
        <v>0</v>
      </c>
      <c r="J2888" s="94">
        <f>'F4.2'!AS205</f>
        <v>0</v>
      </c>
      <c r="K2888" s="95"/>
      <c r="L2888" s="95"/>
      <c r="M2888" s="128">
        <f t="shared" si="1259"/>
        <v>0</v>
      </c>
      <c r="N2888" s="95">
        <f t="shared" si="1260"/>
        <v>0</v>
      </c>
      <c r="O2888" s="158">
        <f t="shared" si="1269"/>
        <v>0</v>
      </c>
      <c r="P2888" s="159">
        <f t="shared" si="1270"/>
        <v>0</v>
      </c>
    </row>
    <row r="2889" spans="1:16" ht="31.5" hidden="1" outlineLevel="1" x14ac:dyDescent="0.25">
      <c r="A2889" s="106" t="str">
        <f t="shared" ref="A2889:E2889" si="1277">A2219</f>
        <v>HO
DPR 1</v>
      </c>
      <c r="B2889" s="107" t="str">
        <f t="shared" si="1277"/>
        <v>AFGC/DFGC SYSTEM 210MW</v>
      </c>
      <c r="C2889" s="106" t="str">
        <f t="shared" si="1277"/>
        <v>MERC/CAP/DPR/10/07/1149</v>
      </c>
      <c r="D2889" s="147">
        <f t="shared" si="1277"/>
        <v>39232</v>
      </c>
      <c r="E2889" s="27">
        <f t="shared" si="1277"/>
        <v>9.6</v>
      </c>
      <c r="F2889" s="94">
        <f t="shared" si="1267"/>
        <v>0</v>
      </c>
      <c r="G2889" s="94">
        <f t="shared" si="1268"/>
        <v>0</v>
      </c>
      <c r="H2889" s="94">
        <f t="shared" si="1258"/>
        <v>0</v>
      </c>
      <c r="I2889" s="94">
        <f>'F4.2'!Y206</f>
        <v>0</v>
      </c>
      <c r="J2889" s="94">
        <f>'F4.2'!AS206</f>
        <v>0</v>
      </c>
      <c r="K2889" s="94"/>
      <c r="L2889" s="94"/>
      <c r="M2889" s="94">
        <f t="shared" si="1259"/>
        <v>0</v>
      </c>
      <c r="N2889" s="94">
        <f t="shared" si="1260"/>
        <v>0</v>
      </c>
      <c r="O2889" s="158">
        <f t="shared" si="1269"/>
        <v>0</v>
      </c>
      <c r="P2889" s="159">
        <f t="shared" si="1270"/>
        <v>0</v>
      </c>
    </row>
    <row r="2890" spans="1:16" ht="31.5" hidden="1" outlineLevel="1" x14ac:dyDescent="0.25">
      <c r="A2890" s="99" t="str">
        <f t="shared" ref="A2890:E2890" si="1278">A2220</f>
        <v>HO
DPR 1.1</v>
      </c>
      <c r="B2890" s="100" t="str">
        <f t="shared" si="1278"/>
        <v>CSTPS U-1,2&amp;4</v>
      </c>
      <c r="C2890" s="99" t="str">
        <f t="shared" si="1278"/>
        <v>MERC/CAP/DPR/10/07/1149</v>
      </c>
      <c r="D2890" s="103">
        <f t="shared" si="1278"/>
        <v>39232</v>
      </c>
      <c r="E2890" s="28">
        <f t="shared" si="1278"/>
        <v>9.6</v>
      </c>
      <c r="F2890" s="95">
        <f t="shared" si="1267"/>
        <v>4.9831317769999997</v>
      </c>
      <c r="G2890" s="95">
        <f t="shared" si="1268"/>
        <v>4.9831317769999997</v>
      </c>
      <c r="H2890" s="95">
        <f t="shared" si="1258"/>
        <v>0</v>
      </c>
      <c r="I2890" s="94">
        <f>'F4.2'!Y207</f>
        <v>0</v>
      </c>
      <c r="J2890" s="94">
        <f>'F4.2'!AS207</f>
        <v>0</v>
      </c>
      <c r="K2890" s="95"/>
      <c r="L2890" s="95"/>
      <c r="M2890" s="128">
        <f t="shared" si="1259"/>
        <v>0</v>
      </c>
      <c r="N2890" s="95">
        <f t="shared" si="1260"/>
        <v>0</v>
      </c>
      <c r="O2890" s="158">
        <f t="shared" si="1269"/>
        <v>0</v>
      </c>
      <c r="P2890" s="159">
        <f t="shared" si="1270"/>
        <v>0</v>
      </c>
    </row>
    <row r="2891" spans="1:16" ht="31.5" hidden="1" outlineLevel="1" x14ac:dyDescent="0.25">
      <c r="A2891" s="106" t="str">
        <f t="shared" ref="A2891:E2891" si="1279">A2221</f>
        <v>HO
DPR 4</v>
      </c>
      <c r="B2891" s="107" t="str">
        <f t="shared" si="1279"/>
        <v>Construction of coal platform for Chandrapur TPS, Khaperkheda TPS &amp; Parli TPS</v>
      </c>
      <c r="C2891" s="106" t="str">
        <f t="shared" si="1279"/>
        <v>MERC/TECH 1/CAPEX/20132014/00827</v>
      </c>
      <c r="D2891" s="147">
        <f t="shared" si="1279"/>
        <v>41464</v>
      </c>
      <c r="E2891" s="27">
        <f t="shared" si="1279"/>
        <v>10.36</v>
      </c>
      <c r="F2891" s="94">
        <f t="shared" si="1267"/>
        <v>0</v>
      </c>
      <c r="G2891" s="94">
        <f t="shared" si="1268"/>
        <v>0</v>
      </c>
      <c r="H2891" s="94">
        <f t="shared" si="1258"/>
        <v>0</v>
      </c>
      <c r="I2891" s="94">
        <f>'F4.2'!Y208</f>
        <v>0</v>
      </c>
      <c r="J2891" s="94">
        <f>'F4.2'!AS208</f>
        <v>0</v>
      </c>
      <c r="K2891" s="94"/>
      <c r="L2891" s="94"/>
      <c r="M2891" s="94">
        <f t="shared" si="1259"/>
        <v>0</v>
      </c>
      <c r="N2891" s="94">
        <f t="shared" si="1260"/>
        <v>0</v>
      </c>
      <c r="O2891" s="158">
        <f t="shared" si="1269"/>
        <v>0</v>
      </c>
      <c r="P2891" s="159">
        <f t="shared" si="1270"/>
        <v>0</v>
      </c>
    </row>
    <row r="2892" spans="1:16" ht="31.5" hidden="1" outlineLevel="1" x14ac:dyDescent="0.25">
      <c r="A2892" s="99" t="str">
        <f t="shared" ref="A2892:E2892" si="1280">A2222</f>
        <v>HO
DPR 4.1</v>
      </c>
      <c r="B2892" s="100" t="str">
        <f t="shared" si="1280"/>
        <v>Chandrapur TPS</v>
      </c>
      <c r="C2892" s="99" t="str">
        <f t="shared" si="1280"/>
        <v>MERC/TECH 1/CAPEX/20132014/00827</v>
      </c>
      <c r="D2892" s="103">
        <f t="shared" si="1280"/>
        <v>41464</v>
      </c>
      <c r="E2892" s="28">
        <f t="shared" si="1280"/>
        <v>10.36</v>
      </c>
      <c r="F2892" s="95">
        <f t="shared" si="1267"/>
        <v>0</v>
      </c>
      <c r="G2892" s="95">
        <f t="shared" si="1268"/>
        <v>0</v>
      </c>
      <c r="H2892" s="95">
        <f t="shared" si="1258"/>
        <v>0</v>
      </c>
      <c r="I2892" s="94">
        <f>'F4.2'!Y209</f>
        <v>0</v>
      </c>
      <c r="J2892" s="94">
        <f>'F4.2'!AS209</f>
        <v>0</v>
      </c>
      <c r="K2892" s="95"/>
      <c r="L2892" s="95"/>
      <c r="M2892" s="128">
        <f t="shared" si="1259"/>
        <v>0</v>
      </c>
      <c r="N2892" s="95">
        <f t="shared" si="1260"/>
        <v>0</v>
      </c>
      <c r="O2892" s="158">
        <f t="shared" si="1269"/>
        <v>0</v>
      </c>
      <c r="P2892" s="159">
        <f t="shared" si="1270"/>
        <v>0</v>
      </c>
    </row>
    <row r="2893" spans="1:16" ht="31.5" hidden="1" outlineLevel="1" x14ac:dyDescent="0.25">
      <c r="A2893" s="99">
        <f t="shared" ref="A2893:E2893" si="1281">A2223</f>
        <v>0</v>
      </c>
      <c r="B2893" s="100" t="str">
        <f t="shared" si="1281"/>
        <v>IDC</v>
      </c>
      <c r="C2893" s="99" t="str">
        <f t="shared" si="1281"/>
        <v>MERC/TECH 1/CAPEX/20132014/00827</v>
      </c>
      <c r="D2893" s="103">
        <f t="shared" si="1281"/>
        <v>41464</v>
      </c>
      <c r="E2893" s="28">
        <f t="shared" si="1281"/>
        <v>0</v>
      </c>
      <c r="F2893" s="95">
        <f t="shared" si="1267"/>
        <v>0</v>
      </c>
      <c r="G2893" s="95">
        <f t="shared" si="1268"/>
        <v>0</v>
      </c>
      <c r="H2893" s="95">
        <f t="shared" si="1258"/>
        <v>0</v>
      </c>
      <c r="I2893" s="94">
        <f>'F4.2'!Y210</f>
        <v>0</v>
      </c>
      <c r="J2893" s="94">
        <f>'F4.2'!AS210</f>
        <v>0</v>
      </c>
      <c r="K2893" s="95"/>
      <c r="L2893" s="95"/>
      <c r="M2893" s="128">
        <f t="shared" si="1259"/>
        <v>0</v>
      </c>
      <c r="N2893" s="95">
        <f t="shared" si="1260"/>
        <v>0</v>
      </c>
      <c r="O2893" s="158">
        <f t="shared" si="1269"/>
        <v>0</v>
      </c>
      <c r="P2893" s="159">
        <f t="shared" si="1270"/>
        <v>0</v>
      </c>
    </row>
    <row r="2894" spans="1:16" ht="47.25" hidden="1" outlineLevel="1" x14ac:dyDescent="0.25">
      <c r="A2894" s="106" t="str">
        <f t="shared" ref="A2894:E2894" si="1282">A2224</f>
        <v>HO
DPR 5</v>
      </c>
      <c r="B2894" s="107" t="str">
        <f t="shared" si="1282"/>
        <v>Procurement of energy efficient HT motors at Bhusawal TPS, Koradi TPS, Chandrapur TPS, khaperkheda TPS, Parli TPS &amp; Paras TPS as insurance spares</v>
      </c>
      <c r="C2894" s="106" t="str">
        <f t="shared" si="1282"/>
        <v>MERC/TECH 1/CAPEX/20142015/01218</v>
      </c>
      <c r="D2894" s="147">
        <f t="shared" si="1282"/>
        <v>41968</v>
      </c>
      <c r="E2894" s="27">
        <f t="shared" si="1282"/>
        <v>16.956</v>
      </c>
      <c r="F2894" s="94">
        <f t="shared" si="1267"/>
        <v>0</v>
      </c>
      <c r="G2894" s="94">
        <f t="shared" si="1268"/>
        <v>0</v>
      </c>
      <c r="H2894" s="94">
        <f t="shared" si="1258"/>
        <v>0</v>
      </c>
      <c r="I2894" s="94">
        <f>'F4.2'!Y211</f>
        <v>0</v>
      </c>
      <c r="J2894" s="94">
        <f>'F4.2'!AS211</f>
        <v>0</v>
      </c>
      <c r="K2894" s="94"/>
      <c r="L2894" s="94"/>
      <c r="M2894" s="94">
        <f t="shared" si="1259"/>
        <v>0</v>
      </c>
      <c r="N2894" s="94">
        <f t="shared" si="1260"/>
        <v>0</v>
      </c>
      <c r="O2894" s="158">
        <f t="shared" si="1269"/>
        <v>0</v>
      </c>
      <c r="P2894" s="159">
        <f t="shared" si="1270"/>
        <v>0</v>
      </c>
    </row>
    <row r="2895" spans="1:16" ht="47.25" hidden="1" outlineLevel="1" x14ac:dyDescent="0.25">
      <c r="A2895" s="99" t="str">
        <f t="shared" ref="A2895:E2895" si="1283">A2225</f>
        <v>HO
DPR 5.3a</v>
      </c>
      <c r="B2895" s="100" t="str">
        <f t="shared" si="1283"/>
        <v>CSTPS (U-3/4, 210 MW, 7Nos)</v>
      </c>
      <c r="C2895" s="99" t="str">
        <f t="shared" si="1283"/>
        <v>MERC/TECH 1/CAPEX/20142015/01218</v>
      </c>
      <c r="D2895" s="103">
        <f t="shared" si="1283"/>
        <v>41968</v>
      </c>
      <c r="E2895" s="28">
        <f t="shared" si="1283"/>
        <v>5.7060000000000004</v>
      </c>
      <c r="F2895" s="95">
        <f t="shared" si="1267"/>
        <v>0.90661499000000001</v>
      </c>
      <c r="G2895" s="95">
        <f t="shared" si="1268"/>
        <v>0.90661499000000001</v>
      </c>
      <c r="H2895" s="95">
        <f t="shared" si="1258"/>
        <v>0</v>
      </c>
      <c r="I2895" s="94">
        <f>'F4.2'!Y212</f>
        <v>0</v>
      </c>
      <c r="J2895" s="94">
        <f>'F4.2'!AS212</f>
        <v>0</v>
      </c>
      <c r="K2895" s="95"/>
      <c r="L2895" s="95"/>
      <c r="M2895" s="128">
        <f t="shared" si="1259"/>
        <v>0</v>
      </c>
      <c r="N2895" s="95">
        <f t="shared" si="1260"/>
        <v>0</v>
      </c>
      <c r="O2895" s="158">
        <f t="shared" si="1269"/>
        <v>0</v>
      </c>
      <c r="P2895" s="159">
        <f t="shared" si="1270"/>
        <v>0</v>
      </c>
    </row>
    <row r="2896" spans="1:16" ht="47.25" hidden="1" outlineLevel="1" x14ac:dyDescent="0.25">
      <c r="A2896" s="99" t="str">
        <f t="shared" ref="A2896:E2896" si="1284">A2226</f>
        <v>HO
DPR 5.3b</v>
      </c>
      <c r="B2896" s="100" t="str">
        <f t="shared" si="1284"/>
        <v>CSTPS (U-5/6/7, 500 MW, 11Nos)</v>
      </c>
      <c r="C2896" s="99" t="str">
        <f t="shared" si="1284"/>
        <v>MERC/TECH 1/CAPEX/20142015/01218</v>
      </c>
      <c r="D2896" s="103">
        <f t="shared" si="1284"/>
        <v>41968</v>
      </c>
      <c r="E2896" s="28">
        <f t="shared" si="1284"/>
        <v>11.25</v>
      </c>
      <c r="F2896" s="95">
        <f t="shared" si="1267"/>
        <v>5.7542039999999997</v>
      </c>
      <c r="G2896" s="95">
        <f t="shared" si="1268"/>
        <v>5.7542039999999997</v>
      </c>
      <c r="H2896" s="95">
        <f t="shared" si="1258"/>
        <v>0</v>
      </c>
      <c r="I2896" s="94">
        <f>'F4.2'!Y213</f>
        <v>0</v>
      </c>
      <c r="J2896" s="94">
        <f>'F4.2'!AS213</f>
        <v>0</v>
      </c>
      <c r="K2896" s="95"/>
      <c r="L2896" s="95"/>
      <c r="M2896" s="128">
        <f t="shared" si="1259"/>
        <v>0</v>
      </c>
      <c r="N2896" s="95">
        <f t="shared" si="1260"/>
        <v>0</v>
      </c>
      <c r="O2896" s="158">
        <f t="shared" si="1269"/>
        <v>0</v>
      </c>
      <c r="P2896" s="159">
        <f t="shared" si="1270"/>
        <v>0</v>
      </c>
    </row>
    <row r="2897" spans="1:16" ht="47.25" hidden="1" outlineLevel="1" x14ac:dyDescent="0.25">
      <c r="A2897" s="106" t="str">
        <f t="shared" ref="A2897:E2897" si="1285">A2227</f>
        <v>HO
DPR 6</v>
      </c>
      <c r="B2897" s="107" t="str">
        <f t="shared" si="1285"/>
        <v>Supply, Installation, Commissioning and Operation &amp; Maintenance Services of Continuous Ambient Air Quality Monitoring Stations (CAAQMS) at various TPS</v>
      </c>
      <c r="C2897" s="106" t="str">
        <f t="shared" si="1285"/>
        <v>MERC/CAPEX/20162017/00423</v>
      </c>
      <c r="D2897" s="147">
        <f t="shared" si="1285"/>
        <v>42585</v>
      </c>
      <c r="E2897" s="27">
        <f t="shared" si="1285"/>
        <v>1.3257526714285714</v>
      </c>
      <c r="F2897" s="94">
        <f t="shared" si="1267"/>
        <v>0</v>
      </c>
      <c r="G2897" s="94">
        <f t="shared" si="1268"/>
        <v>0</v>
      </c>
      <c r="H2897" s="94">
        <f t="shared" si="1258"/>
        <v>0</v>
      </c>
      <c r="I2897" s="94">
        <f>'F4.2'!Y214</f>
        <v>0</v>
      </c>
      <c r="J2897" s="94">
        <f>'F4.2'!AS214</f>
        <v>0</v>
      </c>
      <c r="K2897" s="94"/>
      <c r="L2897" s="94"/>
      <c r="M2897" s="94">
        <f t="shared" si="1259"/>
        <v>0</v>
      </c>
      <c r="N2897" s="94">
        <f t="shared" si="1260"/>
        <v>0</v>
      </c>
      <c r="O2897" s="158">
        <f t="shared" si="1269"/>
        <v>0</v>
      </c>
      <c r="P2897" s="159">
        <f t="shared" si="1270"/>
        <v>0</v>
      </c>
    </row>
    <row r="2898" spans="1:16" ht="31.5" hidden="1" outlineLevel="1" x14ac:dyDescent="0.25">
      <c r="A2898" s="99" t="str">
        <f t="shared" ref="A2898:E2898" si="1286">A2228</f>
        <v>HO
DPR 6.1</v>
      </c>
      <c r="B2898" s="100" t="str">
        <f t="shared" si="1286"/>
        <v>CSTPS (U-1 to 7) ( 1 Nos.)</v>
      </c>
      <c r="C2898" s="99" t="str">
        <f t="shared" si="1286"/>
        <v>MERC/CAPEX/20162017/00423</v>
      </c>
      <c r="D2898" s="103">
        <f t="shared" si="1286"/>
        <v>42585</v>
      </c>
      <c r="E2898" s="28">
        <f t="shared" si="1286"/>
        <v>1.3257526714285714</v>
      </c>
      <c r="F2898" s="95">
        <f t="shared" si="1267"/>
        <v>0</v>
      </c>
      <c r="G2898" s="95">
        <f t="shared" si="1268"/>
        <v>0</v>
      </c>
      <c r="H2898" s="95">
        <f t="shared" si="1258"/>
        <v>0</v>
      </c>
      <c r="I2898" s="94">
        <f>'F4.2'!Y215</f>
        <v>0</v>
      </c>
      <c r="J2898" s="94">
        <f>'F4.2'!AS215</f>
        <v>0</v>
      </c>
      <c r="K2898" s="95"/>
      <c r="L2898" s="95"/>
      <c r="M2898" s="128">
        <f t="shared" si="1259"/>
        <v>0</v>
      </c>
      <c r="N2898" s="95">
        <f t="shared" si="1260"/>
        <v>0</v>
      </c>
      <c r="O2898" s="158">
        <f t="shared" si="1269"/>
        <v>0</v>
      </c>
      <c r="P2898" s="159">
        <f t="shared" si="1270"/>
        <v>0</v>
      </c>
    </row>
    <row r="2899" spans="1:16" ht="31.5" hidden="1" outlineLevel="1" x14ac:dyDescent="0.25">
      <c r="A2899" s="292" t="str">
        <f t="shared" ref="A2899:E2899" si="1287">A2229</f>
        <v>HO
DPR 7</v>
      </c>
      <c r="B2899" s="119" t="str">
        <f t="shared" si="1287"/>
        <v>Installation of Real Time Online Coal-Ash Analyzer at various TPS</v>
      </c>
      <c r="C2899" s="106" t="str">
        <f t="shared" si="1287"/>
        <v>MERC/CAPEX/20162017/00774</v>
      </c>
      <c r="D2899" s="147">
        <f t="shared" si="1287"/>
        <v>42643</v>
      </c>
      <c r="E2899" s="27">
        <f t="shared" si="1287"/>
        <v>7.0965999999999996</v>
      </c>
      <c r="F2899" s="94">
        <f t="shared" si="1267"/>
        <v>0</v>
      </c>
      <c r="G2899" s="94">
        <f t="shared" si="1268"/>
        <v>0</v>
      </c>
      <c r="H2899" s="94">
        <f t="shared" si="1258"/>
        <v>0</v>
      </c>
      <c r="I2899" s="94">
        <f>'F4.2'!Y216</f>
        <v>0</v>
      </c>
      <c r="J2899" s="94">
        <f>'F4.2'!AS216</f>
        <v>0</v>
      </c>
      <c r="K2899" s="94"/>
      <c r="L2899" s="94"/>
      <c r="M2899" s="94">
        <f t="shared" si="1259"/>
        <v>0</v>
      </c>
      <c r="N2899" s="94">
        <f t="shared" si="1260"/>
        <v>0</v>
      </c>
      <c r="O2899" s="158">
        <f t="shared" si="1269"/>
        <v>0</v>
      </c>
      <c r="P2899" s="159">
        <f t="shared" si="1270"/>
        <v>0</v>
      </c>
    </row>
    <row r="2900" spans="1:16" ht="31.5" hidden="1" outlineLevel="1" x14ac:dyDescent="0.25">
      <c r="A2900" s="266" t="str">
        <f t="shared" ref="A2900:E2900" si="1288">A2230</f>
        <v>HO
DPR 7.1</v>
      </c>
      <c r="B2900" s="65" t="str">
        <f t="shared" si="1288"/>
        <v>Chandrapur STPS</v>
      </c>
      <c r="C2900" s="99" t="str">
        <f t="shared" si="1288"/>
        <v>MERC/CAPEX/20162017/00774</v>
      </c>
      <c r="D2900" s="103">
        <f t="shared" si="1288"/>
        <v>42643</v>
      </c>
      <c r="E2900" s="28">
        <f t="shared" si="1288"/>
        <v>7.0965999999999996</v>
      </c>
      <c r="F2900" s="95">
        <f t="shared" si="1267"/>
        <v>7.0965999999999996</v>
      </c>
      <c r="G2900" s="95">
        <f t="shared" si="1268"/>
        <v>7.0965999999999996</v>
      </c>
      <c r="H2900" s="95">
        <f t="shared" si="1258"/>
        <v>0</v>
      </c>
      <c r="I2900" s="94">
        <f>'F4.2'!Y217</f>
        <v>0</v>
      </c>
      <c r="J2900" s="94">
        <f>'F4.2'!AS217</f>
        <v>0</v>
      </c>
      <c r="K2900" s="95"/>
      <c r="L2900" s="95"/>
      <c r="M2900" s="128">
        <f t="shared" si="1259"/>
        <v>0</v>
      </c>
      <c r="N2900" s="95">
        <f t="shared" si="1260"/>
        <v>0</v>
      </c>
      <c r="O2900" s="158">
        <f t="shared" si="1269"/>
        <v>0</v>
      </c>
      <c r="P2900" s="159">
        <f t="shared" si="1270"/>
        <v>0</v>
      </c>
    </row>
    <row r="2901" spans="1:16" ht="31.5" hidden="1" outlineLevel="1" x14ac:dyDescent="0.25">
      <c r="A2901" s="238" t="str">
        <f t="shared" ref="A2901:E2901" si="1289">A2231</f>
        <v>HO
DPR 8</v>
      </c>
      <c r="B2901" s="239" t="str">
        <f t="shared" si="1289"/>
        <v>Replacement of Fire Tenders at Various Power Stations of Mahagenco</v>
      </c>
      <c r="C2901" s="106" t="str">
        <f t="shared" si="1289"/>
        <v>MERC/CAPEX/20172018/4653</v>
      </c>
      <c r="D2901" s="147">
        <f t="shared" si="1289"/>
        <v>43052</v>
      </c>
      <c r="E2901" s="27">
        <f t="shared" si="1289"/>
        <v>4.1500000000000004</v>
      </c>
      <c r="F2901" s="94">
        <f t="shared" si="1267"/>
        <v>0</v>
      </c>
      <c r="G2901" s="94">
        <f t="shared" si="1268"/>
        <v>0</v>
      </c>
      <c r="H2901" s="94">
        <f t="shared" si="1258"/>
        <v>0</v>
      </c>
      <c r="I2901" s="94">
        <f>'F4.2'!Y218</f>
        <v>0</v>
      </c>
      <c r="J2901" s="94">
        <f>'F4.2'!AS218</f>
        <v>0</v>
      </c>
      <c r="K2901" s="94"/>
      <c r="L2901" s="94"/>
      <c r="M2901" s="94">
        <f t="shared" si="1259"/>
        <v>0</v>
      </c>
      <c r="N2901" s="94">
        <f t="shared" si="1260"/>
        <v>0</v>
      </c>
      <c r="O2901" s="158">
        <f t="shared" si="1269"/>
        <v>0</v>
      </c>
      <c r="P2901" s="159">
        <f t="shared" si="1270"/>
        <v>0</v>
      </c>
    </row>
    <row r="2902" spans="1:16" ht="31.5" hidden="1" outlineLevel="1" x14ac:dyDescent="0.25">
      <c r="A2902" s="252" t="str">
        <f t="shared" ref="A2902:E2902" si="1290">A2232</f>
        <v>HO
DPR 8.1</v>
      </c>
      <c r="B2902" s="253" t="str">
        <f t="shared" si="1290"/>
        <v>Advance Multipurpose Fire Tender for CSTPS</v>
      </c>
      <c r="C2902" s="99" t="str">
        <f t="shared" si="1290"/>
        <v>MERC/CAPEX/20172018/4653</v>
      </c>
      <c r="D2902" s="103">
        <f t="shared" si="1290"/>
        <v>43052</v>
      </c>
      <c r="E2902" s="28">
        <f t="shared" si="1290"/>
        <v>2.9</v>
      </c>
      <c r="F2902" s="95">
        <f t="shared" si="1267"/>
        <v>0.26772339999999994</v>
      </c>
      <c r="G2902" s="95">
        <f t="shared" si="1268"/>
        <v>0.2677234</v>
      </c>
      <c r="H2902" s="95">
        <f t="shared" si="1258"/>
        <v>0</v>
      </c>
      <c r="I2902" s="94">
        <f>'F4.2'!Y219</f>
        <v>0</v>
      </c>
      <c r="J2902" s="94">
        <f>'F4.2'!AS219</f>
        <v>0</v>
      </c>
      <c r="K2902" s="95"/>
      <c r="L2902" s="95"/>
      <c r="M2902" s="128">
        <f t="shared" si="1259"/>
        <v>0</v>
      </c>
      <c r="N2902" s="95">
        <f t="shared" si="1260"/>
        <v>0</v>
      </c>
      <c r="O2902" s="158">
        <f t="shared" si="1269"/>
        <v>0</v>
      </c>
      <c r="P2902" s="159">
        <f t="shared" si="1270"/>
        <v>0</v>
      </c>
    </row>
    <row r="2903" spans="1:16" ht="31.5" hidden="1" outlineLevel="1" x14ac:dyDescent="0.25">
      <c r="A2903" s="252" t="str">
        <f t="shared" ref="A2903:E2903" si="1291">A2233</f>
        <v>HO
DPR 8.2</v>
      </c>
      <c r="B2903" s="253" t="str">
        <f t="shared" si="1291"/>
        <v>Normal Multipurpose Fire Tender for CSTPS</v>
      </c>
      <c r="C2903" s="99" t="str">
        <f t="shared" si="1291"/>
        <v>MERC/CAPEX/20172018/4653</v>
      </c>
      <c r="D2903" s="103">
        <f t="shared" si="1291"/>
        <v>43052</v>
      </c>
      <c r="E2903" s="28">
        <f t="shared" si="1291"/>
        <v>1.25</v>
      </c>
      <c r="F2903" s="95">
        <f t="shared" si="1267"/>
        <v>2.1846524010000001</v>
      </c>
      <c r="G2903" s="95">
        <f t="shared" si="1268"/>
        <v>2.1846524010000001</v>
      </c>
      <c r="H2903" s="95">
        <f t="shared" si="1258"/>
        <v>0</v>
      </c>
      <c r="I2903" s="94">
        <f>'F4.2'!Y220</f>
        <v>0</v>
      </c>
      <c r="J2903" s="94">
        <f>'F4.2'!AS220</f>
        <v>0</v>
      </c>
      <c r="K2903" s="95"/>
      <c r="L2903" s="95"/>
      <c r="M2903" s="128">
        <f t="shared" si="1259"/>
        <v>0</v>
      </c>
      <c r="N2903" s="95">
        <f t="shared" si="1260"/>
        <v>0</v>
      </c>
      <c r="O2903" s="158">
        <f t="shared" si="1269"/>
        <v>0</v>
      </c>
      <c r="P2903" s="159">
        <f t="shared" si="1270"/>
        <v>0</v>
      </c>
    </row>
    <row r="2904" spans="1:16" ht="15.75" hidden="1" outlineLevel="1" x14ac:dyDescent="0.25">
      <c r="A2904" s="252">
        <f t="shared" ref="A2904:E2904" si="1292">A2234</f>
        <v>0</v>
      </c>
      <c r="B2904" s="253" t="str">
        <f t="shared" si="1292"/>
        <v>IDC</v>
      </c>
      <c r="C2904" s="99" t="str">
        <f t="shared" si="1292"/>
        <v>MERC/CAPEX/20172018/4653</v>
      </c>
      <c r="D2904" s="103">
        <f t="shared" si="1292"/>
        <v>43052</v>
      </c>
      <c r="E2904" s="28">
        <f t="shared" si="1292"/>
        <v>0</v>
      </c>
      <c r="F2904" s="95">
        <f t="shared" si="1267"/>
        <v>0</v>
      </c>
      <c r="G2904" s="95">
        <f t="shared" si="1268"/>
        <v>0</v>
      </c>
      <c r="H2904" s="95">
        <f t="shared" si="1258"/>
        <v>0</v>
      </c>
      <c r="I2904" s="94">
        <f>'F4.2'!Y221</f>
        <v>0</v>
      </c>
      <c r="J2904" s="94">
        <f>'F4.2'!AS221</f>
        <v>0</v>
      </c>
      <c r="K2904" s="95"/>
      <c r="L2904" s="95"/>
      <c r="M2904" s="128">
        <f t="shared" si="1259"/>
        <v>0</v>
      </c>
      <c r="N2904" s="95">
        <f t="shared" si="1260"/>
        <v>0</v>
      </c>
      <c r="O2904" s="158">
        <f t="shared" si="1269"/>
        <v>0</v>
      </c>
      <c r="P2904" s="159">
        <f t="shared" si="1270"/>
        <v>0</v>
      </c>
    </row>
    <row r="2905" spans="1:16" ht="31.5" hidden="1" outlineLevel="1" x14ac:dyDescent="0.25">
      <c r="A2905" s="238" t="str">
        <f t="shared" ref="A2905:E2905" si="1293">A2235</f>
        <v>HO
DPR 10</v>
      </c>
      <c r="B2905" s="239" t="str">
        <f t="shared" si="1293"/>
        <v>Implementation of IB recommendations- Civil works at various TPS of Mahagenco</v>
      </c>
      <c r="C2905" s="25" t="str">
        <f t="shared" si="1293"/>
        <v>MERC/CAPEX/20172018/0177</v>
      </c>
      <c r="D2905" s="139">
        <f t="shared" si="1293"/>
        <v>43137</v>
      </c>
      <c r="E2905" s="27">
        <f t="shared" si="1293"/>
        <v>9.0741999999999994</v>
      </c>
      <c r="F2905" s="94">
        <f t="shared" si="1267"/>
        <v>0</v>
      </c>
      <c r="G2905" s="94">
        <f t="shared" si="1268"/>
        <v>0</v>
      </c>
      <c r="H2905" s="94">
        <f t="shared" si="1258"/>
        <v>0</v>
      </c>
      <c r="I2905" s="94">
        <f>'F4.2'!Y222</f>
        <v>0</v>
      </c>
      <c r="J2905" s="94">
        <f>'F4.2'!AS222</f>
        <v>0</v>
      </c>
      <c r="K2905" s="94"/>
      <c r="L2905" s="94"/>
      <c r="M2905" s="94">
        <f t="shared" si="1259"/>
        <v>0</v>
      </c>
      <c r="N2905" s="94">
        <f t="shared" si="1260"/>
        <v>0</v>
      </c>
      <c r="O2905" s="158">
        <f t="shared" si="1269"/>
        <v>0</v>
      </c>
      <c r="P2905" s="159">
        <f t="shared" si="1270"/>
        <v>0</v>
      </c>
    </row>
    <row r="2906" spans="1:16" ht="47.25" hidden="1" outlineLevel="1" x14ac:dyDescent="0.25">
      <c r="A2906" s="252" t="str">
        <f t="shared" ref="A2906:E2906" si="1294">A2236</f>
        <v>HO
DPR 10.1</v>
      </c>
      <c r="B2906" s="253" t="str">
        <f t="shared" si="1294"/>
        <v>CSTPS Chandrapur</v>
      </c>
      <c r="C2906" s="29" t="str">
        <f t="shared" si="1294"/>
        <v>MERC/CAPEX/20172018/0177</v>
      </c>
      <c r="D2906" s="68">
        <f t="shared" si="1294"/>
        <v>43137</v>
      </c>
      <c r="E2906" s="28">
        <f t="shared" si="1294"/>
        <v>9.0741999999999994</v>
      </c>
      <c r="F2906" s="95">
        <f t="shared" si="1267"/>
        <v>9.6122519690000008</v>
      </c>
      <c r="G2906" s="95">
        <f t="shared" si="1268"/>
        <v>9.6122519690000008</v>
      </c>
      <c r="H2906" s="95">
        <f t="shared" si="1258"/>
        <v>0</v>
      </c>
      <c r="I2906" s="94">
        <f>'F4.2'!Y223</f>
        <v>0</v>
      </c>
      <c r="J2906" s="94">
        <f>'F4.2'!AS223</f>
        <v>0</v>
      </c>
      <c r="K2906" s="95"/>
      <c r="L2906" s="95"/>
      <c r="M2906" s="128">
        <f t="shared" si="1259"/>
        <v>0</v>
      </c>
      <c r="N2906" s="95">
        <f t="shared" si="1260"/>
        <v>0</v>
      </c>
      <c r="O2906" s="158">
        <f t="shared" si="1269"/>
        <v>0</v>
      </c>
      <c r="P2906" s="159">
        <f t="shared" si="1270"/>
        <v>0</v>
      </c>
    </row>
    <row r="2907" spans="1:16" ht="47.25" hidden="1" outlineLevel="1" x14ac:dyDescent="0.25">
      <c r="A2907" s="238" t="str">
        <f t="shared" ref="A2907:E2907" si="1295">A2237</f>
        <v>HO
DPR 15</v>
      </c>
      <c r="B2907" s="239" t="str">
        <f t="shared" si="1295"/>
        <v>Procurement &amp; Replacement of Complete Sets of Air Pre-heater Baskets at Nashik, Parli &amp; Chandrapur TPS of Mahagenco</v>
      </c>
      <c r="C2907" s="106" t="str">
        <f t="shared" si="1295"/>
        <v>MERC/CAPEX/2019-2020/643</v>
      </c>
      <c r="D2907" s="147">
        <f t="shared" si="1295"/>
        <v>43703</v>
      </c>
      <c r="E2907" s="27">
        <f t="shared" si="1295"/>
        <v>11.13</v>
      </c>
      <c r="F2907" s="94">
        <f t="shared" si="1267"/>
        <v>0</v>
      </c>
      <c r="G2907" s="94">
        <f t="shared" si="1268"/>
        <v>0</v>
      </c>
      <c r="H2907" s="94">
        <f t="shared" si="1258"/>
        <v>0</v>
      </c>
      <c r="I2907" s="94">
        <f>'F4.2'!Y224</f>
        <v>0</v>
      </c>
      <c r="J2907" s="94">
        <f>'F4.2'!AS224</f>
        <v>0</v>
      </c>
      <c r="K2907" s="94"/>
      <c r="L2907" s="94"/>
      <c r="M2907" s="94">
        <f t="shared" si="1259"/>
        <v>0</v>
      </c>
      <c r="N2907" s="94">
        <f t="shared" si="1260"/>
        <v>0</v>
      </c>
      <c r="O2907" s="158">
        <f t="shared" si="1269"/>
        <v>0</v>
      </c>
      <c r="P2907" s="159">
        <f t="shared" si="1270"/>
        <v>0</v>
      </c>
    </row>
    <row r="2908" spans="1:16" ht="47.25" hidden="1" outlineLevel="1" x14ac:dyDescent="0.25">
      <c r="A2908" s="252" t="str">
        <f t="shared" ref="A2908:E2908" si="1296">A2238</f>
        <v>HO
DPR 15.2</v>
      </c>
      <c r="B2908" s="253" t="str">
        <f t="shared" si="1296"/>
        <v>Procurement of Complete set of assembly of baskets for air preheater of type tri-sector APH in27 VI(T) 80”CSTPS unit No-4 (210MW). (2 Sets Per Unit)</v>
      </c>
      <c r="C2908" s="99" t="str">
        <f t="shared" si="1296"/>
        <v>MERC/CAPEX/2019-2020/643</v>
      </c>
      <c r="D2908" s="103">
        <f t="shared" si="1296"/>
        <v>43703</v>
      </c>
      <c r="E2908" s="28">
        <f t="shared" si="1296"/>
        <v>1.73</v>
      </c>
      <c r="F2908" s="95">
        <f t="shared" si="1267"/>
        <v>1.6959658</v>
      </c>
      <c r="G2908" s="95">
        <f t="shared" si="1268"/>
        <v>1.6959658</v>
      </c>
      <c r="H2908" s="95">
        <f t="shared" si="1258"/>
        <v>0</v>
      </c>
      <c r="I2908" s="94">
        <f>'F4.2'!Y225</f>
        <v>0</v>
      </c>
      <c r="J2908" s="94">
        <f>'F4.2'!AS225</f>
        <v>0</v>
      </c>
      <c r="K2908" s="95"/>
      <c r="L2908" s="95"/>
      <c r="M2908" s="128">
        <f t="shared" si="1259"/>
        <v>0</v>
      </c>
      <c r="N2908" s="95">
        <f t="shared" si="1260"/>
        <v>0</v>
      </c>
      <c r="O2908" s="158">
        <f t="shared" si="1269"/>
        <v>0</v>
      </c>
      <c r="P2908" s="159">
        <f t="shared" si="1270"/>
        <v>0</v>
      </c>
    </row>
    <row r="2909" spans="1:16" ht="63" hidden="1" outlineLevel="1" x14ac:dyDescent="0.25">
      <c r="A2909" s="252" t="str">
        <f t="shared" ref="A2909:E2909" si="1297">A2239</f>
        <v>HO
DPR 15.4</v>
      </c>
      <c r="B2909" s="253" t="str">
        <f t="shared" si="1297"/>
        <v>Procurement of Complete set of assembly of baskets for air preheater of type bi-sector APH “BI-SECTOR 27VI 1250(1400)”in CSTPS unit no. 5 &amp; 6 (500MW). (4 Sets Per Unit)</v>
      </c>
      <c r="C2909" s="99" t="str">
        <f t="shared" si="1297"/>
        <v>MERC/CAPEX/2019-2020/643</v>
      </c>
      <c r="D2909" s="103">
        <f t="shared" si="1297"/>
        <v>43703</v>
      </c>
      <c r="E2909" s="28">
        <f t="shared" si="1297"/>
        <v>9.4</v>
      </c>
      <c r="F2909" s="95">
        <f t="shared" si="1267"/>
        <v>8.9105042999999995</v>
      </c>
      <c r="G2909" s="95">
        <f t="shared" si="1268"/>
        <v>8.9105042999999995</v>
      </c>
      <c r="H2909" s="95">
        <f t="shared" si="1258"/>
        <v>0</v>
      </c>
      <c r="I2909" s="94">
        <f>'F4.2'!Y226</f>
        <v>0</v>
      </c>
      <c r="J2909" s="94">
        <f>'F4.2'!AS226</f>
        <v>0</v>
      </c>
      <c r="K2909" s="95"/>
      <c r="L2909" s="95"/>
      <c r="M2909" s="128">
        <f t="shared" si="1259"/>
        <v>0</v>
      </c>
      <c r="N2909" s="95">
        <f t="shared" si="1260"/>
        <v>0</v>
      </c>
      <c r="O2909" s="158">
        <f t="shared" si="1269"/>
        <v>0</v>
      </c>
      <c r="P2909" s="159">
        <f t="shared" si="1270"/>
        <v>0</v>
      </c>
    </row>
    <row r="2910" spans="1:16" ht="15.75" hidden="1" outlineLevel="1" x14ac:dyDescent="0.25">
      <c r="A2910" s="252">
        <f t="shared" ref="A2910:E2910" si="1298">A2240</f>
        <v>0</v>
      </c>
      <c r="B2910" s="253" t="str">
        <f t="shared" si="1298"/>
        <v>IDC</v>
      </c>
      <c r="C2910" s="99" t="str">
        <f t="shared" si="1298"/>
        <v>MERC/CAPEX/2019-2020/643</v>
      </c>
      <c r="D2910" s="103">
        <f t="shared" si="1298"/>
        <v>43703</v>
      </c>
      <c r="E2910" s="28">
        <f t="shared" si="1298"/>
        <v>0</v>
      </c>
      <c r="F2910" s="95">
        <f t="shared" si="1267"/>
        <v>0</v>
      </c>
      <c r="G2910" s="95">
        <f t="shared" si="1268"/>
        <v>0</v>
      </c>
      <c r="H2910" s="95">
        <f t="shared" si="1258"/>
        <v>0</v>
      </c>
      <c r="I2910" s="94">
        <f>'F4.2'!Y227</f>
        <v>0</v>
      </c>
      <c r="J2910" s="94">
        <f>'F4.2'!AS227</f>
        <v>0</v>
      </c>
      <c r="K2910" s="95"/>
      <c r="L2910" s="95"/>
      <c r="M2910" s="128">
        <f t="shared" si="1259"/>
        <v>0</v>
      </c>
      <c r="N2910" s="95">
        <f t="shared" si="1260"/>
        <v>0</v>
      </c>
      <c r="O2910" s="158">
        <f t="shared" si="1269"/>
        <v>0</v>
      </c>
      <c r="P2910" s="159">
        <f t="shared" si="1270"/>
        <v>0</v>
      </c>
    </row>
    <row r="2911" spans="1:16" ht="31.5" hidden="1" outlineLevel="1" x14ac:dyDescent="0.25">
      <c r="A2911" s="238" t="str">
        <f t="shared" ref="A2911:E2911" si="1299">A2241</f>
        <v>HO
DPR 16</v>
      </c>
      <c r="B2911" s="239" t="str">
        <f t="shared" si="1299"/>
        <v>Implementation of Water Flow Monitoring system at Chandrapur STPS &amp; Khaperkheda TPS</v>
      </c>
      <c r="C2911" s="25" t="str">
        <f t="shared" si="1299"/>
        <v>MERC/CAPEX/2020-2021/WFH/SBR/37</v>
      </c>
      <c r="D2911" s="139">
        <f t="shared" si="1299"/>
        <v>44131</v>
      </c>
      <c r="E2911" s="27">
        <f t="shared" si="1299"/>
        <v>3.7552319999999999</v>
      </c>
      <c r="F2911" s="94">
        <f t="shared" si="1267"/>
        <v>0</v>
      </c>
      <c r="G2911" s="94">
        <f t="shared" si="1268"/>
        <v>0</v>
      </c>
      <c r="H2911" s="94">
        <f t="shared" si="1258"/>
        <v>0</v>
      </c>
      <c r="I2911" s="94">
        <f>'F4.2'!Y228</f>
        <v>0</v>
      </c>
      <c r="J2911" s="94">
        <f>'F4.2'!AS228</f>
        <v>0</v>
      </c>
      <c r="K2911" s="94"/>
      <c r="L2911" s="94"/>
      <c r="M2911" s="94">
        <f t="shared" si="1259"/>
        <v>0</v>
      </c>
      <c r="N2911" s="94">
        <f t="shared" si="1260"/>
        <v>0</v>
      </c>
      <c r="O2911" s="158">
        <f t="shared" si="1269"/>
        <v>0</v>
      </c>
      <c r="P2911" s="159">
        <f t="shared" si="1270"/>
        <v>0</v>
      </c>
    </row>
    <row r="2912" spans="1:16" ht="47.25" hidden="1" outlineLevel="1" x14ac:dyDescent="0.25">
      <c r="A2912" s="252" t="str">
        <f t="shared" ref="A2912:E2912" si="1300">A2242</f>
        <v>HO
DPR 16.1</v>
      </c>
      <c r="B2912" s="253" t="str">
        <f t="shared" si="1300"/>
        <v>Electromagnetic Flow meters at various lines &amp; Locations of CSTPS unit-3 to 7</v>
      </c>
      <c r="C2912" s="29" t="str">
        <f t="shared" si="1300"/>
        <v>MERC/CAPEX/2020-2021/WFH/SBR/37</v>
      </c>
      <c r="D2912" s="68">
        <f t="shared" si="1300"/>
        <v>44131</v>
      </c>
      <c r="E2912" s="28">
        <f t="shared" si="1300"/>
        <v>2.912712</v>
      </c>
      <c r="F2912" s="95">
        <f t="shared" si="1267"/>
        <v>2.8883319000000003</v>
      </c>
      <c r="G2912" s="95">
        <f t="shared" si="1268"/>
        <v>2.8883319000000003</v>
      </c>
      <c r="H2912" s="95">
        <f t="shared" si="1258"/>
        <v>0</v>
      </c>
      <c r="I2912" s="94">
        <f>'F4.2'!Y229</f>
        <v>0</v>
      </c>
      <c r="J2912" s="94">
        <f>'F4.2'!AS229</f>
        <v>0</v>
      </c>
      <c r="K2912" s="95"/>
      <c r="L2912" s="95"/>
      <c r="M2912" s="128">
        <f t="shared" si="1259"/>
        <v>0</v>
      </c>
      <c r="N2912" s="95">
        <f t="shared" si="1260"/>
        <v>0</v>
      </c>
      <c r="O2912" s="158">
        <f t="shared" si="1269"/>
        <v>0</v>
      </c>
      <c r="P2912" s="159">
        <f t="shared" si="1270"/>
        <v>0</v>
      </c>
    </row>
    <row r="2913" spans="1:16" ht="63" hidden="1" outlineLevel="1" x14ac:dyDescent="0.25">
      <c r="A2913" s="252" t="str">
        <f t="shared" ref="A2913:E2913" si="1301">A2243</f>
        <v>HO
DPR 16.2</v>
      </c>
      <c r="B2913" s="253" t="str">
        <f t="shared" si="1301"/>
        <v xml:space="preserve">Automation: Centralized SCADA, RTU, MODBUS Cable, Power cable &amp; Operation &amp; Maintenance for 1 Year &amp; mandatory spares
</v>
      </c>
      <c r="C2913" s="29" t="str">
        <f t="shared" si="1301"/>
        <v>MERC/CAPEX/2020-2021/WFH/SBR/37</v>
      </c>
      <c r="D2913" s="68">
        <f t="shared" si="1301"/>
        <v>44131</v>
      </c>
      <c r="E2913" s="28">
        <f t="shared" si="1301"/>
        <v>0.84251999999999994</v>
      </c>
      <c r="F2913" s="95">
        <f t="shared" si="1267"/>
        <v>0.84251999999999994</v>
      </c>
      <c r="G2913" s="95">
        <f t="shared" si="1268"/>
        <v>0.84251999999999994</v>
      </c>
      <c r="H2913" s="95">
        <f t="shared" si="1258"/>
        <v>0</v>
      </c>
      <c r="I2913" s="94">
        <f>'F4.2'!Y230</f>
        <v>0</v>
      </c>
      <c r="J2913" s="94">
        <f>'F4.2'!AS230</f>
        <v>0</v>
      </c>
      <c r="K2913" s="95"/>
      <c r="L2913" s="95"/>
      <c r="M2913" s="128">
        <f t="shared" si="1259"/>
        <v>0</v>
      </c>
      <c r="N2913" s="95">
        <f t="shared" si="1260"/>
        <v>0</v>
      </c>
      <c r="O2913" s="158">
        <f t="shared" si="1269"/>
        <v>0</v>
      </c>
      <c r="P2913" s="159">
        <f t="shared" si="1270"/>
        <v>0</v>
      </c>
    </row>
    <row r="2914" spans="1:16" ht="31.5" hidden="1" outlineLevel="1" x14ac:dyDescent="0.25">
      <c r="A2914" s="252">
        <f t="shared" ref="A2914:E2914" si="1302">A2244</f>
        <v>0</v>
      </c>
      <c r="B2914" s="253" t="str">
        <f t="shared" si="1302"/>
        <v>IDC</v>
      </c>
      <c r="C2914" s="99" t="str">
        <f t="shared" si="1302"/>
        <v>MERC/CAPEX/2020-2021/WFH/SBR/37</v>
      </c>
      <c r="D2914" s="103">
        <f t="shared" si="1302"/>
        <v>44131</v>
      </c>
      <c r="E2914" s="28">
        <f t="shared" si="1302"/>
        <v>0</v>
      </c>
      <c r="F2914" s="95">
        <f t="shared" si="1267"/>
        <v>0</v>
      </c>
      <c r="G2914" s="95">
        <f t="shared" si="1268"/>
        <v>0</v>
      </c>
      <c r="H2914" s="95">
        <f t="shared" si="1258"/>
        <v>0</v>
      </c>
      <c r="I2914" s="94">
        <f>'F4.2'!Y231</f>
        <v>0</v>
      </c>
      <c r="J2914" s="94">
        <f>'F4.2'!AS231</f>
        <v>0</v>
      </c>
      <c r="K2914" s="95"/>
      <c r="L2914" s="95"/>
      <c r="M2914" s="128">
        <f t="shared" si="1259"/>
        <v>0</v>
      </c>
      <c r="N2914" s="95">
        <f t="shared" si="1260"/>
        <v>0</v>
      </c>
      <c r="O2914" s="158">
        <f t="shared" si="1269"/>
        <v>0</v>
      </c>
      <c r="P2914" s="159">
        <f t="shared" si="1270"/>
        <v>0</v>
      </c>
    </row>
    <row r="2915" spans="1:16" ht="63" hidden="1" outlineLevel="1" x14ac:dyDescent="0.25">
      <c r="A2915" s="238">
        <f t="shared" ref="A2915:E2915" si="1303">A2245</f>
        <v>40</v>
      </c>
      <c r="B2915" s="239" t="str">
        <f t="shared" si="1303"/>
        <v>Procurement of Condensate Extraction Pump for 500MW Unit-5, 6 &amp; 7 And Supply &amp; Replacement of complete PVC Fills of cell of cooling tower of Unit-7 in ODP-II at CSTPS, Chandrapur</v>
      </c>
      <c r="C2915" s="25" t="str">
        <f t="shared" si="1303"/>
        <v>MERC/CAPEX/2021-2022/ WFH/SBR/ 10</v>
      </c>
      <c r="D2915" s="139">
        <f t="shared" si="1303"/>
        <v>44357</v>
      </c>
      <c r="E2915" s="27">
        <f t="shared" si="1303"/>
        <v>10.89</v>
      </c>
      <c r="F2915" s="94">
        <f t="shared" si="1267"/>
        <v>0</v>
      </c>
      <c r="G2915" s="94">
        <f t="shared" si="1268"/>
        <v>0</v>
      </c>
      <c r="H2915" s="94">
        <f t="shared" si="1258"/>
        <v>0</v>
      </c>
      <c r="I2915" s="94">
        <f>'F4.2'!Y232</f>
        <v>0</v>
      </c>
      <c r="J2915" s="94">
        <f>'F4.2'!AS232</f>
        <v>0</v>
      </c>
      <c r="K2915" s="94"/>
      <c r="L2915" s="94"/>
      <c r="M2915" s="94">
        <f t="shared" si="1259"/>
        <v>0</v>
      </c>
      <c r="N2915" s="94">
        <f t="shared" si="1260"/>
        <v>0</v>
      </c>
      <c r="O2915" s="158">
        <f t="shared" si="1269"/>
        <v>0</v>
      </c>
      <c r="P2915" s="159">
        <f t="shared" si="1270"/>
        <v>0</v>
      </c>
    </row>
    <row r="2916" spans="1:16" ht="47.25" hidden="1" outlineLevel="1" x14ac:dyDescent="0.25">
      <c r="A2916" s="252">
        <f t="shared" ref="A2916:E2916" si="1304">A2246</f>
        <v>40.1</v>
      </c>
      <c r="B2916" s="253" t="str">
        <f t="shared" si="1304"/>
        <v>Procurement of Condensate Extraction
Pump for 500MW Unit-5, 6 &amp; 7, CSTPS,
Chandrapur as insurance spare</v>
      </c>
      <c r="C2916" s="29" t="str">
        <f t="shared" si="1304"/>
        <v>MERC/CAPEX/2021-2022/ WFH/SBR/ 10</v>
      </c>
      <c r="D2916" s="68">
        <f t="shared" si="1304"/>
        <v>44357</v>
      </c>
      <c r="E2916" s="28">
        <f t="shared" si="1304"/>
        <v>6.2</v>
      </c>
      <c r="F2916" s="95">
        <f t="shared" si="1267"/>
        <v>6.0121000000000002</v>
      </c>
      <c r="G2916" s="95">
        <f t="shared" si="1268"/>
        <v>6.0121000000000002</v>
      </c>
      <c r="H2916" s="95">
        <f t="shared" si="1258"/>
        <v>0</v>
      </c>
      <c r="I2916" s="94">
        <f>'F4.2'!Y233</f>
        <v>0</v>
      </c>
      <c r="J2916" s="94">
        <f>'F4.2'!AS233</f>
        <v>0</v>
      </c>
      <c r="K2916" s="95"/>
      <c r="L2916" s="95"/>
      <c r="M2916" s="128">
        <f t="shared" si="1259"/>
        <v>0</v>
      </c>
      <c r="N2916" s="95">
        <f t="shared" si="1260"/>
        <v>0</v>
      </c>
      <c r="O2916" s="158">
        <f t="shared" si="1269"/>
        <v>0</v>
      </c>
      <c r="P2916" s="159">
        <f t="shared" si="1270"/>
        <v>0</v>
      </c>
    </row>
    <row r="2917" spans="1:16" ht="47.25" hidden="1" outlineLevel="1" x14ac:dyDescent="0.25">
      <c r="A2917" s="252">
        <f t="shared" ref="A2917:E2917" si="1305">A2247</f>
        <v>40.200000000000003</v>
      </c>
      <c r="B2917" s="253" t="str">
        <f t="shared" si="1305"/>
        <v>Supply and replacement of complete
PVC Fills of cell of cooling tower in Unit-
7</v>
      </c>
      <c r="C2917" s="29" t="str">
        <f t="shared" si="1305"/>
        <v>MERC/CAPEX/2021-2022/ WFH/SBR/ 10</v>
      </c>
      <c r="D2917" s="68">
        <f t="shared" si="1305"/>
        <v>44357</v>
      </c>
      <c r="E2917" s="28">
        <f t="shared" si="1305"/>
        <v>4.3899999999999997</v>
      </c>
      <c r="F2917" s="95">
        <f t="shared" si="1267"/>
        <v>4.3293638999999997</v>
      </c>
      <c r="G2917" s="95">
        <f t="shared" si="1268"/>
        <v>4.3293638999999997</v>
      </c>
      <c r="H2917" s="95">
        <f t="shared" si="1258"/>
        <v>0</v>
      </c>
      <c r="I2917" s="94">
        <f>'F4.2'!Y234</f>
        <v>0</v>
      </c>
      <c r="J2917" s="94">
        <f>'F4.2'!AS234</f>
        <v>0</v>
      </c>
      <c r="K2917" s="95"/>
      <c r="L2917" s="95"/>
      <c r="M2917" s="128">
        <f t="shared" si="1259"/>
        <v>0</v>
      </c>
      <c r="N2917" s="95">
        <f t="shared" si="1260"/>
        <v>0</v>
      </c>
      <c r="O2917" s="158">
        <f t="shared" si="1269"/>
        <v>0</v>
      </c>
      <c r="P2917" s="159">
        <f t="shared" si="1270"/>
        <v>0</v>
      </c>
    </row>
    <row r="2918" spans="1:16" ht="31.5" hidden="1" outlineLevel="1" x14ac:dyDescent="0.25">
      <c r="A2918" s="252">
        <f t="shared" ref="A2918:E2918" si="1306">A2248</f>
        <v>0</v>
      </c>
      <c r="B2918" s="253" t="str">
        <f t="shared" si="1306"/>
        <v>IDC</v>
      </c>
      <c r="C2918" s="99" t="str">
        <f t="shared" si="1306"/>
        <v>MERC/CAPEX/2021-2022/ WFH/SBR/ 10</v>
      </c>
      <c r="D2918" s="103">
        <f t="shared" si="1306"/>
        <v>44357</v>
      </c>
      <c r="E2918" s="28">
        <f t="shared" si="1306"/>
        <v>0.3</v>
      </c>
      <c r="F2918" s="95">
        <f t="shared" si="1267"/>
        <v>0</v>
      </c>
      <c r="G2918" s="95">
        <f t="shared" si="1268"/>
        <v>0</v>
      </c>
      <c r="H2918" s="95">
        <f t="shared" si="1258"/>
        <v>0</v>
      </c>
      <c r="I2918" s="94">
        <f>'F4.2'!Y235</f>
        <v>0</v>
      </c>
      <c r="J2918" s="94">
        <f>'F4.2'!AS235</f>
        <v>0</v>
      </c>
      <c r="K2918" s="95"/>
      <c r="L2918" s="95"/>
      <c r="M2918" s="128">
        <f t="shared" si="1259"/>
        <v>0</v>
      </c>
      <c r="N2918" s="95">
        <f t="shared" si="1260"/>
        <v>0</v>
      </c>
      <c r="O2918" s="158">
        <f t="shared" si="1269"/>
        <v>0</v>
      </c>
      <c r="P2918" s="159">
        <f t="shared" si="1270"/>
        <v>0</v>
      </c>
    </row>
    <row r="2919" spans="1:16" ht="94.5" hidden="1" outlineLevel="1" x14ac:dyDescent="0.25">
      <c r="A2919" s="238">
        <f t="shared" ref="A2919:E2919" si="1307">A2249</f>
        <v>41</v>
      </c>
      <c r="B2919" s="239" t="str">
        <f t="shared" si="1307"/>
        <v>Supply &amp; Commissioning of Advanced Microprocessor based Fast Bus Transfer panels; Up-gradation of Thyristor based 24V &amp; 220V DC battery chargers by SMPS Microprocessor based Battery Chargers at U-5,6 &amp;7
and Generator Protection scheme at U-7, at CSTPS, Chandrapur</v>
      </c>
      <c r="C2919" s="25" t="str">
        <f t="shared" si="1307"/>
        <v>MERC/CAPEX/2022-2023/0321</v>
      </c>
      <c r="D2919" s="139">
        <f t="shared" si="1307"/>
        <v>44760</v>
      </c>
      <c r="E2919" s="27">
        <f t="shared" si="1307"/>
        <v>14.06</v>
      </c>
      <c r="F2919" s="94">
        <f t="shared" si="1267"/>
        <v>0</v>
      </c>
      <c r="G2919" s="94">
        <f t="shared" si="1268"/>
        <v>0</v>
      </c>
      <c r="H2919" s="94">
        <f t="shared" si="1258"/>
        <v>0</v>
      </c>
      <c r="I2919" s="94">
        <f>'F4.2'!Y236</f>
        <v>0</v>
      </c>
      <c r="J2919" s="94">
        <f>'F4.2'!AS236</f>
        <v>0</v>
      </c>
      <c r="K2919" s="94"/>
      <c r="L2919" s="94"/>
      <c r="M2919" s="94">
        <f t="shared" si="1259"/>
        <v>0</v>
      </c>
      <c r="N2919" s="94">
        <f t="shared" si="1260"/>
        <v>0</v>
      </c>
      <c r="O2919" s="158">
        <f t="shared" si="1269"/>
        <v>0</v>
      </c>
      <c r="P2919" s="159">
        <f t="shared" si="1270"/>
        <v>0</v>
      </c>
    </row>
    <row r="2920" spans="1:16" ht="47.25" hidden="1" outlineLevel="1" x14ac:dyDescent="0.25">
      <c r="A2920" s="252">
        <f t="shared" ref="A2920:E2920" si="1308">A2250</f>
        <v>41.1</v>
      </c>
      <c r="B2920" s="253" t="str">
        <f t="shared" si="1308"/>
        <v>Supply &amp; commissioning of Advanced Microprocessor based Fast Bus Transfer Panels for Unit#5,6,7, Stage-III, CSTPS, Chandrapur.</v>
      </c>
      <c r="C2920" s="29" t="str">
        <f t="shared" si="1308"/>
        <v>MERC/CAPEX/2022-2023/0321</v>
      </c>
      <c r="D2920" s="68">
        <f t="shared" si="1308"/>
        <v>44760</v>
      </c>
      <c r="E2920" s="28">
        <f t="shared" si="1308"/>
        <v>6.08</v>
      </c>
      <c r="F2920" s="95">
        <f t="shared" si="1267"/>
        <v>6.0770239999999998</v>
      </c>
      <c r="G2920" s="95">
        <f t="shared" si="1268"/>
        <v>6.0770239999999998</v>
      </c>
      <c r="H2920" s="95">
        <f t="shared" si="1258"/>
        <v>0</v>
      </c>
      <c r="I2920" s="94">
        <f>'F4.2'!Y237</f>
        <v>0</v>
      </c>
      <c r="J2920" s="94">
        <f>'F4.2'!AS237</f>
        <v>0</v>
      </c>
      <c r="K2920" s="95"/>
      <c r="L2920" s="95"/>
      <c r="M2920" s="128">
        <f t="shared" si="1259"/>
        <v>0</v>
      </c>
      <c r="N2920" s="95">
        <f t="shared" si="1260"/>
        <v>0</v>
      </c>
      <c r="O2920" s="158">
        <f t="shared" si="1269"/>
        <v>0</v>
      </c>
      <c r="P2920" s="159">
        <f t="shared" si="1270"/>
        <v>0</v>
      </c>
    </row>
    <row r="2921" spans="1:16" ht="47.25" hidden="1" outlineLevel="1" x14ac:dyDescent="0.25">
      <c r="A2921" s="252">
        <f t="shared" ref="A2921:E2921" si="1309">A2251</f>
        <v>41.2</v>
      </c>
      <c r="B2921" s="253" t="str">
        <f t="shared" si="1309"/>
        <v>Up-gradation of thyristor based 24V &amp; 220V DC Battery Chargers by SMPS Microprocessor based Battery Chargers at Stage-III, CSTPS, Chandrapur.</v>
      </c>
      <c r="C2921" s="29" t="str">
        <f t="shared" si="1309"/>
        <v>MERC/CAPEX/2022-2023/0321</v>
      </c>
      <c r="D2921" s="68">
        <f t="shared" si="1309"/>
        <v>44760</v>
      </c>
      <c r="E2921" s="28">
        <f t="shared" si="1309"/>
        <v>5.28</v>
      </c>
      <c r="F2921" s="95">
        <f t="shared" si="1267"/>
        <v>5.28</v>
      </c>
      <c r="G2921" s="95">
        <f t="shared" si="1268"/>
        <v>5.28</v>
      </c>
      <c r="H2921" s="95">
        <f t="shared" si="1258"/>
        <v>0</v>
      </c>
      <c r="I2921" s="94">
        <f>'F4.2'!Y238</f>
        <v>0</v>
      </c>
      <c r="J2921" s="94">
        <f>'F4.2'!AS238</f>
        <v>0</v>
      </c>
      <c r="K2921" s="95"/>
      <c r="L2921" s="95"/>
      <c r="M2921" s="128">
        <f t="shared" si="1259"/>
        <v>0</v>
      </c>
      <c r="N2921" s="95">
        <f t="shared" si="1260"/>
        <v>0</v>
      </c>
      <c r="O2921" s="158">
        <f t="shared" si="1269"/>
        <v>0</v>
      </c>
      <c r="P2921" s="159">
        <f t="shared" si="1270"/>
        <v>0</v>
      </c>
    </row>
    <row r="2922" spans="1:16" ht="15.75" hidden="1" outlineLevel="1" x14ac:dyDescent="0.25">
      <c r="A2922" s="252">
        <f t="shared" ref="A2922:E2922" si="1310">A2252</f>
        <v>41.3</v>
      </c>
      <c r="B2922" s="253" t="str">
        <f t="shared" si="1310"/>
        <v>Generator Protection Scheme U-7</v>
      </c>
      <c r="C2922" s="29" t="str">
        <f t="shared" si="1310"/>
        <v>MERC/CAPEX/2022-2023/0321</v>
      </c>
      <c r="D2922" s="68">
        <f t="shared" si="1310"/>
        <v>44760</v>
      </c>
      <c r="E2922" s="28">
        <f t="shared" si="1310"/>
        <v>1.98</v>
      </c>
      <c r="F2922" s="95">
        <f t="shared" si="1267"/>
        <v>1.98</v>
      </c>
      <c r="G2922" s="95">
        <f t="shared" si="1268"/>
        <v>1.98</v>
      </c>
      <c r="H2922" s="95">
        <f t="shared" si="1258"/>
        <v>0</v>
      </c>
      <c r="I2922" s="94">
        <f>'F4.2'!Y239</f>
        <v>0</v>
      </c>
      <c r="J2922" s="94">
        <f>'F4.2'!AS239</f>
        <v>0</v>
      </c>
      <c r="K2922" s="95"/>
      <c r="L2922" s="95"/>
      <c r="M2922" s="128">
        <f t="shared" si="1259"/>
        <v>0</v>
      </c>
      <c r="N2922" s="95">
        <f t="shared" si="1260"/>
        <v>0</v>
      </c>
      <c r="O2922" s="158">
        <f t="shared" si="1269"/>
        <v>0</v>
      </c>
      <c r="P2922" s="159">
        <f t="shared" si="1270"/>
        <v>0</v>
      </c>
    </row>
    <row r="2923" spans="1:16" ht="15.75" hidden="1" outlineLevel="1" x14ac:dyDescent="0.25">
      <c r="A2923" s="252">
        <f t="shared" ref="A2923:E2923" si="1311">A2253</f>
        <v>0</v>
      </c>
      <c r="B2923" s="253" t="str">
        <f t="shared" si="1311"/>
        <v>IDC</v>
      </c>
      <c r="C2923" s="99" t="str">
        <f t="shared" si="1311"/>
        <v>MERC/CAPEX/2022-2023/0321</v>
      </c>
      <c r="D2923" s="103">
        <f t="shared" si="1311"/>
        <v>44760</v>
      </c>
      <c r="E2923" s="28">
        <f t="shared" si="1311"/>
        <v>0.72</v>
      </c>
      <c r="F2923" s="95">
        <f t="shared" si="1267"/>
        <v>0</v>
      </c>
      <c r="G2923" s="95">
        <f t="shared" si="1268"/>
        <v>0</v>
      </c>
      <c r="H2923" s="95">
        <f t="shared" si="1258"/>
        <v>0</v>
      </c>
      <c r="I2923" s="94">
        <f>'F4.2'!Y240</f>
        <v>0</v>
      </c>
      <c r="J2923" s="94">
        <f>'F4.2'!AS240</f>
        <v>0</v>
      </c>
      <c r="K2923" s="95"/>
      <c r="L2923" s="95"/>
      <c r="M2923" s="128">
        <f t="shared" si="1259"/>
        <v>0</v>
      </c>
      <c r="N2923" s="95">
        <f t="shared" si="1260"/>
        <v>0</v>
      </c>
      <c r="O2923" s="158">
        <f t="shared" si="1269"/>
        <v>0</v>
      </c>
      <c r="P2923" s="159">
        <f t="shared" si="1270"/>
        <v>0</v>
      </c>
    </row>
    <row r="2924" spans="1:16" ht="31.5" hidden="1" outlineLevel="1" x14ac:dyDescent="0.25">
      <c r="A2924" s="238">
        <f t="shared" ref="A2924:E2924" si="1312">A2254</f>
        <v>42</v>
      </c>
      <c r="B2924" s="239" t="str">
        <f t="shared" si="1312"/>
        <v>ESP Upgradation of 5 Nos. of 210/500MW Units at Khaperkheda, Koradi &amp; Chandrapur TPS</v>
      </c>
      <c r="C2924" s="25" t="str">
        <f t="shared" si="1312"/>
        <v>MERC/CAPEX/2022-2023/MSPGCL/0453</v>
      </c>
      <c r="D2924" s="139">
        <f t="shared" si="1312"/>
        <v>44833</v>
      </c>
      <c r="E2924" s="27">
        <f t="shared" si="1312"/>
        <v>219.44</v>
      </c>
      <c r="F2924" s="94">
        <f t="shared" si="1267"/>
        <v>0</v>
      </c>
      <c r="G2924" s="94">
        <f t="shared" si="1268"/>
        <v>0</v>
      </c>
      <c r="H2924" s="94">
        <f t="shared" si="1258"/>
        <v>0</v>
      </c>
      <c r="I2924" s="94">
        <f>'F4.2'!Y241</f>
        <v>0</v>
      </c>
      <c r="J2924" s="94">
        <f>'F4.2'!AS241</f>
        <v>0</v>
      </c>
      <c r="K2924" s="94"/>
      <c r="L2924" s="94"/>
      <c r="M2924" s="94">
        <f t="shared" si="1259"/>
        <v>0</v>
      </c>
      <c r="N2924" s="94">
        <f t="shared" si="1260"/>
        <v>0</v>
      </c>
      <c r="O2924" s="158">
        <f t="shared" si="1269"/>
        <v>0</v>
      </c>
      <c r="P2924" s="159">
        <f t="shared" si="1270"/>
        <v>0</v>
      </c>
    </row>
    <row r="2925" spans="1:16" ht="31.5" hidden="1" outlineLevel="1" x14ac:dyDescent="0.25">
      <c r="A2925" s="252">
        <f t="shared" ref="A2925:E2925" si="1313">A2255</f>
        <v>42.1</v>
      </c>
      <c r="B2925" s="253" t="str">
        <f t="shared" si="1313"/>
        <v>ESP Upgradation at Unit # 5 &amp; 6, Chandrapur TPS</v>
      </c>
      <c r="C2925" s="29" t="str">
        <f t="shared" si="1313"/>
        <v>MERC/CAPEX/2022-2023/MSPGCL/0453</v>
      </c>
      <c r="D2925" s="68">
        <f t="shared" si="1313"/>
        <v>44833</v>
      </c>
      <c r="E2925" s="28">
        <f t="shared" si="1313"/>
        <v>207.46</v>
      </c>
      <c r="F2925" s="95">
        <f t="shared" si="1267"/>
        <v>232.76</v>
      </c>
      <c r="G2925" s="95">
        <f t="shared" si="1268"/>
        <v>232.76</v>
      </c>
      <c r="H2925" s="95">
        <f t="shared" si="1258"/>
        <v>0</v>
      </c>
      <c r="I2925" s="94">
        <f>'F4.2'!Y242</f>
        <v>0</v>
      </c>
      <c r="J2925" s="94">
        <f>'F4.2'!AS242</f>
        <v>0</v>
      </c>
      <c r="K2925" s="95"/>
      <c r="L2925" s="95"/>
      <c r="M2925" s="128">
        <f t="shared" si="1259"/>
        <v>0</v>
      </c>
      <c r="N2925" s="95">
        <f t="shared" si="1260"/>
        <v>0</v>
      </c>
      <c r="O2925" s="158">
        <f t="shared" si="1269"/>
        <v>0</v>
      </c>
      <c r="P2925" s="159">
        <f t="shared" si="1270"/>
        <v>0</v>
      </c>
    </row>
    <row r="2926" spans="1:16" ht="31.5" hidden="1" outlineLevel="1" x14ac:dyDescent="0.25">
      <c r="A2926" s="252">
        <f t="shared" ref="A2926:E2926" si="1314">A2256</f>
        <v>0</v>
      </c>
      <c r="B2926" s="253" t="str">
        <f t="shared" si="1314"/>
        <v>IDC</v>
      </c>
      <c r="C2926" s="99" t="str">
        <f t="shared" si="1314"/>
        <v>MERC/CAPEX/2022-2023/MSPGCL/0453</v>
      </c>
      <c r="D2926" s="103">
        <f t="shared" si="1314"/>
        <v>44833</v>
      </c>
      <c r="E2926" s="28">
        <f t="shared" si="1314"/>
        <v>11.98</v>
      </c>
      <c r="F2926" s="95">
        <f t="shared" si="1267"/>
        <v>0</v>
      </c>
      <c r="G2926" s="95">
        <f t="shared" si="1268"/>
        <v>0</v>
      </c>
      <c r="H2926" s="95">
        <f t="shared" si="1258"/>
        <v>0</v>
      </c>
      <c r="I2926" s="94">
        <f>'F4.2'!Y243</f>
        <v>0</v>
      </c>
      <c r="J2926" s="94">
        <f>'F4.2'!AS243</f>
        <v>0</v>
      </c>
      <c r="K2926" s="95"/>
      <c r="L2926" s="95"/>
      <c r="M2926" s="128">
        <f t="shared" si="1259"/>
        <v>0</v>
      </c>
      <c r="N2926" s="95">
        <f t="shared" si="1260"/>
        <v>0</v>
      </c>
      <c r="O2926" s="158">
        <f t="shared" si="1269"/>
        <v>0</v>
      </c>
      <c r="P2926" s="159">
        <f t="shared" si="1270"/>
        <v>0</v>
      </c>
    </row>
    <row r="2927" spans="1:16" ht="31.5" hidden="1" outlineLevel="1" x14ac:dyDescent="0.25">
      <c r="A2927" s="238">
        <f t="shared" ref="A2927:E2927" si="1315">A2257</f>
        <v>43</v>
      </c>
      <c r="B2927" s="239" t="str">
        <f t="shared" si="1315"/>
        <v>Flue Gas Desulphurization (FGD) System at 10 Nos. of 210 MW Units at Chandrapur, Koradi, Khaperkheda &amp; Nasik TPS</v>
      </c>
      <c r="C2927" s="25" t="str">
        <f t="shared" si="1315"/>
        <v>MERC/CAPEX/MSPGCL/2023-2024/0459</v>
      </c>
      <c r="D2927" s="139">
        <f t="shared" si="1315"/>
        <v>45174</v>
      </c>
      <c r="E2927" s="27">
        <f t="shared" si="1315"/>
        <v>115.34</v>
      </c>
      <c r="F2927" s="94">
        <f t="shared" si="1267"/>
        <v>0</v>
      </c>
      <c r="G2927" s="94">
        <f t="shared" si="1268"/>
        <v>0</v>
      </c>
      <c r="H2927" s="94">
        <f t="shared" si="1258"/>
        <v>0</v>
      </c>
      <c r="I2927" s="94">
        <f>'F4.2'!Y244</f>
        <v>0</v>
      </c>
      <c r="J2927" s="94">
        <f>'F4.2'!AS244</f>
        <v>0</v>
      </c>
      <c r="K2927" s="94"/>
      <c r="L2927" s="94"/>
      <c r="M2927" s="94">
        <f t="shared" si="1259"/>
        <v>0</v>
      </c>
      <c r="N2927" s="94">
        <f t="shared" si="1260"/>
        <v>0</v>
      </c>
      <c r="O2927" s="158">
        <f t="shared" si="1269"/>
        <v>0</v>
      </c>
      <c r="P2927" s="159">
        <f t="shared" si="1270"/>
        <v>0</v>
      </c>
    </row>
    <row r="2928" spans="1:16" ht="31.5" hidden="1" outlineLevel="1" x14ac:dyDescent="0.25">
      <c r="A2928" s="252">
        <f t="shared" ref="A2928:E2928" si="1316">A2258</f>
        <v>43.1</v>
      </c>
      <c r="B2928" s="253" t="str">
        <f t="shared" si="1316"/>
        <v>Flue Gas Desulphurization (FGD) System at Unit 3 &amp; 4, Chandrapur</v>
      </c>
      <c r="C2928" s="29" t="str">
        <f t="shared" si="1316"/>
        <v>MERC/CAPEX/MSPGCL/2023-2024/0459</v>
      </c>
      <c r="D2928" s="68">
        <f t="shared" si="1316"/>
        <v>45174</v>
      </c>
      <c r="E2928" s="28">
        <f t="shared" si="1316"/>
        <v>109.4</v>
      </c>
      <c r="F2928" s="95" t="e">
        <f t="shared" si="1267"/>
        <v>#REF!</v>
      </c>
      <c r="G2928" s="95" t="e">
        <f t="shared" si="1268"/>
        <v>#REF!</v>
      </c>
      <c r="H2928" s="95" t="e">
        <f t="shared" si="1258"/>
        <v>#REF!</v>
      </c>
      <c r="I2928" s="94">
        <f>'F4.2'!X245</f>
        <v>108.94</v>
      </c>
      <c r="J2928" s="94">
        <f>'F4.2'!AS245</f>
        <v>0</v>
      </c>
      <c r="K2928" s="95"/>
      <c r="L2928" s="95"/>
      <c r="M2928" s="128">
        <f t="shared" si="1259"/>
        <v>0</v>
      </c>
      <c r="N2928" s="95" t="e">
        <f t="shared" si="1260"/>
        <v>#REF!</v>
      </c>
      <c r="O2928" s="158">
        <f t="shared" si="1269"/>
        <v>0</v>
      </c>
      <c r="P2928" s="159">
        <f t="shared" si="1270"/>
        <v>0</v>
      </c>
    </row>
    <row r="2929" spans="1:16" ht="31.5" hidden="1" outlineLevel="1" x14ac:dyDescent="0.25">
      <c r="A2929" s="252">
        <f t="shared" ref="A2929:E2929" si="1317">A2259</f>
        <v>0</v>
      </c>
      <c r="B2929" s="253" t="str">
        <f t="shared" si="1317"/>
        <v>IDC</v>
      </c>
      <c r="C2929" s="29" t="str">
        <f t="shared" si="1317"/>
        <v>MERC/CAPEX/MSPGCL/2023-2024/0459</v>
      </c>
      <c r="D2929" s="68">
        <f t="shared" si="1317"/>
        <v>45174</v>
      </c>
      <c r="E2929" s="28">
        <f t="shared" si="1317"/>
        <v>5.94</v>
      </c>
      <c r="F2929" s="95">
        <f t="shared" si="1267"/>
        <v>0</v>
      </c>
      <c r="G2929" s="95">
        <f t="shared" si="1268"/>
        <v>0</v>
      </c>
      <c r="H2929" s="95">
        <f t="shared" si="1258"/>
        <v>0</v>
      </c>
      <c r="I2929" s="94">
        <f>'F4.2'!Y246</f>
        <v>0</v>
      </c>
      <c r="J2929" s="94">
        <f>'F4.2'!AS246</f>
        <v>0</v>
      </c>
      <c r="K2929" s="95"/>
      <c r="L2929" s="95"/>
      <c r="M2929" s="128">
        <f t="shared" si="1259"/>
        <v>0</v>
      </c>
      <c r="N2929" s="95">
        <f t="shared" si="1260"/>
        <v>0</v>
      </c>
      <c r="O2929" s="158">
        <f t="shared" si="1269"/>
        <v>0</v>
      </c>
      <c r="P2929" s="159">
        <f t="shared" si="1270"/>
        <v>0</v>
      </c>
    </row>
    <row r="2930" spans="1:16" ht="78.75" hidden="1" outlineLevel="1" x14ac:dyDescent="0.25">
      <c r="A2930" s="238">
        <f t="shared" ref="A2930:E2930" si="1318">A2260</f>
        <v>44</v>
      </c>
      <c r="B2930" s="239" t="str">
        <f t="shared" si="1318"/>
        <v>Design, Engineering, Manufacturing, Transportation to CSTPS site, unloading, Erection, Testing &amp; Commissioning of 3 nos. of new 200MVA. 21/400/√3KV, Single phase Generator Transformers, BHEL make for 3 X 500 MW Unit#5,6&amp;7 500MW Stage-III CSTPS, Chandrapur</v>
      </c>
      <c r="C2930" s="25" t="str">
        <f t="shared" si="1318"/>
        <v>MERC/CAPEX/2022-2023/0409</v>
      </c>
      <c r="D2930" s="139">
        <f t="shared" si="1318"/>
        <v>44806</v>
      </c>
      <c r="E2930" s="27">
        <f t="shared" si="1318"/>
        <v>33.268000000000001</v>
      </c>
      <c r="F2930" s="94">
        <f t="shared" si="1267"/>
        <v>0</v>
      </c>
      <c r="G2930" s="94">
        <f t="shared" si="1268"/>
        <v>0</v>
      </c>
      <c r="H2930" s="94">
        <f t="shared" si="1258"/>
        <v>0</v>
      </c>
      <c r="I2930" s="94">
        <f>'F4.2'!Y247</f>
        <v>0</v>
      </c>
      <c r="J2930" s="94">
        <f>'F4.2'!AS247</f>
        <v>0</v>
      </c>
      <c r="K2930" s="94"/>
      <c r="L2930" s="94"/>
      <c r="M2930" s="94">
        <f t="shared" si="1259"/>
        <v>0</v>
      </c>
      <c r="N2930" s="94">
        <f t="shared" si="1260"/>
        <v>0</v>
      </c>
      <c r="O2930" s="158">
        <f t="shared" si="1269"/>
        <v>0</v>
      </c>
      <c r="P2930" s="159">
        <f t="shared" si="1270"/>
        <v>0</v>
      </c>
    </row>
    <row r="2931" spans="1:16" ht="94.5" hidden="1" outlineLevel="1" x14ac:dyDescent="0.25">
      <c r="A2931" s="252">
        <f t="shared" ref="A2931:E2931" si="1319">A2261</f>
        <v>44.1</v>
      </c>
      <c r="B2931" s="253" t="str">
        <f t="shared" si="1319"/>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2931" s="29" t="str">
        <f t="shared" si="1319"/>
        <v>MERC/CAPEX/2022-2023/0409</v>
      </c>
      <c r="D2931" s="68">
        <f t="shared" si="1319"/>
        <v>44806</v>
      </c>
      <c r="E2931" s="28">
        <f t="shared" si="1319"/>
        <v>32.567999999999998</v>
      </c>
      <c r="F2931" s="95">
        <f t="shared" si="1267"/>
        <v>39</v>
      </c>
      <c r="G2931" s="95">
        <f t="shared" si="1268"/>
        <v>39</v>
      </c>
      <c r="H2931" s="95">
        <f t="shared" si="1258"/>
        <v>0</v>
      </c>
      <c r="I2931" s="94">
        <f>'F4.2'!Y248</f>
        <v>0</v>
      </c>
      <c r="J2931" s="94">
        <f>'F4.2'!AS248</f>
        <v>0</v>
      </c>
      <c r="K2931" s="95"/>
      <c r="L2931" s="95"/>
      <c r="M2931" s="128">
        <f t="shared" si="1259"/>
        <v>0</v>
      </c>
      <c r="N2931" s="95">
        <f t="shared" si="1260"/>
        <v>0</v>
      </c>
      <c r="O2931" s="158">
        <f t="shared" si="1269"/>
        <v>0</v>
      </c>
      <c r="P2931" s="159">
        <f t="shared" si="1270"/>
        <v>0</v>
      </c>
    </row>
    <row r="2932" spans="1:16" ht="15.75" hidden="1" outlineLevel="1" x14ac:dyDescent="0.25">
      <c r="A2932" s="252">
        <f t="shared" ref="A2932:E2932" si="1320">A2262</f>
        <v>0</v>
      </c>
      <c r="B2932" s="253" t="str">
        <f t="shared" si="1320"/>
        <v>IDC</v>
      </c>
      <c r="C2932" s="99" t="str">
        <f t="shared" si="1320"/>
        <v>MERC/CAPEX/2022-2023/0409</v>
      </c>
      <c r="D2932" s="103">
        <f t="shared" si="1320"/>
        <v>44806</v>
      </c>
      <c r="E2932" s="28">
        <f t="shared" si="1320"/>
        <v>0.7</v>
      </c>
      <c r="F2932" s="95">
        <f t="shared" si="1267"/>
        <v>0</v>
      </c>
      <c r="G2932" s="95">
        <f t="shared" si="1268"/>
        <v>0</v>
      </c>
      <c r="H2932" s="95">
        <f t="shared" si="1258"/>
        <v>0</v>
      </c>
      <c r="I2932" s="94">
        <f>'F4.2'!Y249</f>
        <v>0</v>
      </c>
      <c r="J2932" s="94">
        <f>'F4.2'!AS249</f>
        <v>0</v>
      </c>
      <c r="K2932" s="95"/>
      <c r="L2932" s="95"/>
      <c r="M2932" s="128">
        <f t="shared" si="1259"/>
        <v>0</v>
      </c>
      <c r="N2932" s="95">
        <f t="shared" si="1260"/>
        <v>0</v>
      </c>
      <c r="O2932" s="158">
        <f t="shared" si="1269"/>
        <v>0</v>
      </c>
      <c r="P2932" s="159">
        <f t="shared" si="1270"/>
        <v>0</v>
      </c>
    </row>
    <row r="2933" spans="1:16" ht="110.25" hidden="1" outlineLevel="1" x14ac:dyDescent="0.25">
      <c r="A2933" s="238">
        <f t="shared" ref="A2933:E2933" si="1321">A2263</f>
        <v>45</v>
      </c>
      <c r="B2933" s="239" t="str">
        <f t="shared" si="1321"/>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933" s="25" t="str">
        <f t="shared" si="1321"/>
        <v>MERC/CAPEX/2022-2023/MSPGCL/0458</v>
      </c>
      <c r="D2933" s="139">
        <f t="shared" si="1321"/>
        <v>45174</v>
      </c>
      <c r="E2933" s="28">
        <f t="shared" si="1321"/>
        <v>145.05495436368</v>
      </c>
      <c r="F2933" s="95">
        <f t="shared" si="1267"/>
        <v>0</v>
      </c>
      <c r="G2933" s="95">
        <f t="shared" si="1268"/>
        <v>0</v>
      </c>
      <c r="H2933" s="95">
        <f t="shared" si="1258"/>
        <v>0</v>
      </c>
      <c r="I2933" s="94">
        <f>'F4.2'!Y250</f>
        <v>0</v>
      </c>
      <c r="J2933" s="94">
        <f>'F4.2'!AS250</f>
        <v>0</v>
      </c>
      <c r="K2933" s="95"/>
      <c r="L2933" s="95"/>
      <c r="M2933" s="128">
        <f t="shared" ref="M2933:M2961" si="1322">SUM(J2933:L2933)</f>
        <v>0</v>
      </c>
      <c r="N2933" s="95">
        <f t="shared" si="1260"/>
        <v>0</v>
      </c>
      <c r="O2933" s="158"/>
      <c r="P2933" s="159"/>
    </row>
    <row r="2934" spans="1:16" ht="31.5" hidden="1" outlineLevel="1" x14ac:dyDescent="0.25">
      <c r="A2934" s="252">
        <f t="shared" ref="A2934:E2934" si="1323">A2264</f>
        <v>45.1</v>
      </c>
      <c r="B2934" s="253" t="str">
        <f t="shared" si="1323"/>
        <v>Construction of 4th raising of existing Ash Bund from T.B.L. 198.00 M to T.B.L 201.00 M</v>
      </c>
      <c r="C2934" s="29" t="str">
        <f t="shared" si="1323"/>
        <v>MERC/CAPEX/2022-2023/MSPGCL/0458</v>
      </c>
      <c r="D2934" s="68">
        <f t="shared" si="1323"/>
        <v>45174</v>
      </c>
      <c r="E2934" s="28">
        <f t="shared" si="1323"/>
        <v>101.81018586775998</v>
      </c>
      <c r="F2934" s="95">
        <f t="shared" si="1267"/>
        <v>66.943683858253138</v>
      </c>
      <c r="G2934" s="95">
        <f t="shared" si="1268"/>
        <v>66.943683858253138</v>
      </c>
      <c r="H2934" s="95">
        <f t="shared" si="1258"/>
        <v>0</v>
      </c>
      <c r="I2934" s="94">
        <f>'F4.2'!Y251</f>
        <v>0</v>
      </c>
      <c r="J2934" s="94">
        <f>'F4.2'!AS251</f>
        <v>0</v>
      </c>
      <c r="K2934" s="95"/>
      <c r="L2934" s="95"/>
      <c r="M2934" s="128">
        <f t="shared" si="1322"/>
        <v>0</v>
      </c>
      <c r="N2934" s="95">
        <f t="shared" si="1260"/>
        <v>0</v>
      </c>
      <c r="O2934" s="158"/>
      <c r="P2934" s="159"/>
    </row>
    <row r="2935" spans="1:16" ht="31.5" hidden="1" outlineLevel="1" x14ac:dyDescent="0.25">
      <c r="A2935" s="252">
        <f t="shared" ref="A2935:E2935" si="1324">A2265</f>
        <v>45.2</v>
      </c>
      <c r="B2935" s="253" t="str">
        <f t="shared" si="1324"/>
        <v>Construction of New Drain Wells (12 Nos.) along with necessary connection to existing drain wells at CSTPS</v>
      </c>
      <c r="C2935" s="29" t="str">
        <f t="shared" si="1324"/>
        <v>MERC/CAPEX/2022-2023/MSPGCL/0458</v>
      </c>
      <c r="D2935" s="68">
        <f t="shared" si="1324"/>
        <v>45174</v>
      </c>
      <c r="E2935" s="28">
        <f t="shared" si="1324"/>
        <v>1.7079926814999997</v>
      </c>
      <c r="F2935" s="95">
        <f t="shared" si="1267"/>
        <v>1.1230636809863013</v>
      </c>
      <c r="G2935" s="95">
        <f t="shared" si="1268"/>
        <v>1.1230636809863013</v>
      </c>
      <c r="H2935" s="95">
        <f t="shared" si="1258"/>
        <v>0</v>
      </c>
      <c r="I2935" s="94">
        <f>'F4.2'!Y252</f>
        <v>0</v>
      </c>
      <c r="J2935" s="94">
        <f>'F4.2'!AS252</f>
        <v>0</v>
      </c>
      <c r="K2935" s="95"/>
      <c r="L2935" s="95"/>
      <c r="M2935" s="128">
        <f t="shared" si="1322"/>
        <v>0</v>
      </c>
      <c r="N2935" s="95">
        <f t="shared" si="1260"/>
        <v>0</v>
      </c>
      <c r="O2935" s="158"/>
      <c r="P2935" s="159"/>
    </row>
    <row r="2936" spans="1:16" ht="31.5" hidden="1" outlineLevel="1" x14ac:dyDescent="0.25">
      <c r="A2936" s="252">
        <f t="shared" ref="A2936:E2936" si="1325">A2266</f>
        <v>45.3</v>
      </c>
      <c r="B2936" s="253" t="str">
        <f t="shared" si="1325"/>
        <v xml:space="preserve"> Construction of waste weir for raising of ash bund (Waste Weir &amp; Non overflow structure)</v>
      </c>
      <c r="C2936" s="29" t="str">
        <f t="shared" si="1325"/>
        <v>MERC/CAPEX/2022-2023/MSPGCL/0458</v>
      </c>
      <c r="D2936" s="68">
        <f t="shared" si="1325"/>
        <v>45174</v>
      </c>
      <c r="E2936" s="28">
        <f t="shared" si="1325"/>
        <v>4.2692499462199995</v>
      </c>
      <c r="F2936" s="95">
        <f t="shared" si="1267"/>
        <v>2.8071780468295886</v>
      </c>
      <c r="G2936" s="95">
        <f t="shared" si="1268"/>
        <v>2.8071780468295886</v>
      </c>
      <c r="H2936" s="95">
        <f t="shared" si="1258"/>
        <v>0</v>
      </c>
      <c r="I2936" s="94">
        <f>'F4.2'!Y253</f>
        <v>0</v>
      </c>
      <c r="J2936" s="94">
        <f>'F4.2'!AS253</f>
        <v>0</v>
      </c>
      <c r="K2936" s="95"/>
      <c r="L2936" s="95"/>
      <c r="M2936" s="128">
        <f t="shared" si="1322"/>
        <v>0</v>
      </c>
      <c r="N2936" s="95">
        <f t="shared" si="1260"/>
        <v>0</v>
      </c>
      <c r="O2936" s="158"/>
      <c r="P2936" s="159"/>
    </row>
    <row r="2937" spans="1:16" ht="31.5" hidden="1" outlineLevel="1" x14ac:dyDescent="0.25">
      <c r="A2937" s="252">
        <f t="shared" ref="A2937:E2937" si="1326">A2267</f>
        <v>45.4</v>
      </c>
      <c r="B2937" s="253" t="str">
        <f t="shared" si="1326"/>
        <v>Raising of Ash Compartment i.e. Lagoon in Ash Bund</v>
      </c>
      <c r="C2937" s="29" t="str">
        <f t="shared" si="1326"/>
        <v>MERC/CAPEX/2022-2023/MSPGCL/0458</v>
      </c>
      <c r="D2937" s="68">
        <f t="shared" si="1326"/>
        <v>45174</v>
      </c>
      <c r="E2937" s="28">
        <f t="shared" si="1326"/>
        <v>25.657525868199997</v>
      </c>
      <c r="F2937" s="95">
        <f t="shared" si="1267"/>
        <v>16.870701940734246</v>
      </c>
      <c r="G2937" s="95">
        <f t="shared" si="1268"/>
        <v>16.870701940734246</v>
      </c>
      <c r="H2937" s="95">
        <f t="shared" si="1258"/>
        <v>0</v>
      </c>
      <c r="I2937" s="94">
        <f>'F4.2'!Y254</f>
        <v>0</v>
      </c>
      <c r="J2937" s="94">
        <f>'F4.2'!AS254</f>
        <v>0</v>
      </c>
      <c r="K2937" s="95"/>
      <c r="L2937" s="95"/>
      <c r="M2937" s="128">
        <f t="shared" si="1322"/>
        <v>0</v>
      </c>
      <c r="N2937" s="95">
        <f t="shared" si="1260"/>
        <v>0</v>
      </c>
      <c r="O2937" s="158"/>
      <c r="P2937" s="159"/>
    </row>
    <row r="2938" spans="1:16" ht="31.5" hidden="1" outlineLevel="1" x14ac:dyDescent="0.25">
      <c r="A2938" s="252">
        <f t="shared" ref="A2938:E2938" si="1327">A2268</f>
        <v>0</v>
      </c>
      <c r="B2938" s="253" t="str">
        <f t="shared" si="1327"/>
        <v>IDC</v>
      </c>
      <c r="C2938" s="99" t="str">
        <f t="shared" si="1327"/>
        <v>MERC/CAPEX/2022-2023/MSPGCL/0458</v>
      </c>
      <c r="D2938" s="103">
        <f t="shared" si="1327"/>
        <v>45174</v>
      </c>
      <c r="E2938" s="28">
        <f t="shared" si="1327"/>
        <v>11.61</v>
      </c>
      <c r="F2938" s="95">
        <f t="shared" si="1267"/>
        <v>0</v>
      </c>
      <c r="G2938" s="95">
        <f t="shared" si="1268"/>
        <v>0</v>
      </c>
      <c r="H2938" s="95">
        <f t="shared" si="1258"/>
        <v>0</v>
      </c>
      <c r="I2938" s="94">
        <f>'F4.2'!Y255</f>
        <v>0</v>
      </c>
      <c r="J2938" s="94">
        <f>'F4.2'!AS255</f>
        <v>0</v>
      </c>
      <c r="K2938" s="95"/>
      <c r="L2938" s="95"/>
      <c r="M2938" s="128">
        <f t="shared" si="1322"/>
        <v>0</v>
      </c>
      <c r="N2938" s="95">
        <f t="shared" si="1260"/>
        <v>0</v>
      </c>
      <c r="O2938" s="158"/>
      <c r="P2938" s="159"/>
    </row>
    <row r="2939" spans="1:16" ht="47.25" hidden="1" outlineLevel="1" x14ac:dyDescent="0.25">
      <c r="A2939" s="238">
        <f t="shared" ref="A2939:E2939" si="1328">A2269</f>
        <v>46</v>
      </c>
      <c r="B2939" s="239" t="str">
        <f t="shared" si="1328"/>
        <v>Procurement of 03 Nos. of complete assembly of 3.3 KV, 300 KW Boiler Circulation Water Pump - Motors along with Impeller for Unit#5&amp;6, 500MW Stage-III CSTPS Chandrapur</v>
      </c>
      <c r="C2939" s="25" t="str">
        <f t="shared" si="1328"/>
        <v>MERC/CAPEX/2024-2025/MSPGCL/0308</v>
      </c>
      <c r="D2939" s="139">
        <f t="shared" si="1328"/>
        <v>45429</v>
      </c>
      <c r="E2939" s="28">
        <f t="shared" si="1328"/>
        <v>37.32</v>
      </c>
      <c r="F2939" s="95">
        <f t="shared" si="1267"/>
        <v>0</v>
      </c>
      <c r="G2939" s="95">
        <f t="shared" si="1268"/>
        <v>0</v>
      </c>
      <c r="H2939" s="95">
        <f t="shared" si="1258"/>
        <v>0</v>
      </c>
      <c r="I2939" s="94">
        <f>'F4.2'!Y256</f>
        <v>0</v>
      </c>
      <c r="J2939" s="94">
        <f>'F4.2'!AS256</f>
        <v>0</v>
      </c>
      <c r="K2939" s="95"/>
      <c r="L2939" s="95"/>
      <c r="M2939" s="128">
        <f t="shared" si="1322"/>
        <v>0</v>
      </c>
      <c r="N2939" s="95">
        <f t="shared" si="1260"/>
        <v>0</v>
      </c>
      <c r="O2939" s="158"/>
      <c r="P2939" s="159"/>
    </row>
    <row r="2940" spans="1:16" ht="47.25" hidden="1" outlineLevel="1" x14ac:dyDescent="0.25">
      <c r="A2940" s="252">
        <f t="shared" ref="A2940:E2940" si="1329">A2270</f>
        <v>46.1</v>
      </c>
      <c r="B2940" s="253" t="str">
        <f t="shared" si="1329"/>
        <v>Procurement of 03 Nos. of complete assembly of 3.3 KV, 300 KW Boiler Circulation Water Pump - Motors along with Impeller for Unit#5&amp;6, 500MW Stage-III CSTPS Chandrapur</v>
      </c>
      <c r="C2940" s="29" t="str">
        <f t="shared" si="1329"/>
        <v>MERC/CAPEX/2024-2025/MSPGCL/0308</v>
      </c>
      <c r="D2940" s="140">
        <f t="shared" si="1329"/>
        <v>45429</v>
      </c>
      <c r="E2940" s="28">
        <f t="shared" si="1329"/>
        <v>0</v>
      </c>
      <c r="F2940" s="95">
        <f t="shared" si="1267"/>
        <v>35.944000000000003</v>
      </c>
      <c r="G2940" s="95">
        <f t="shared" si="1268"/>
        <v>35.944000000000003</v>
      </c>
      <c r="H2940" s="95">
        <f t="shared" ref="H2940:H3003" si="1330">F2940-G2940</f>
        <v>0</v>
      </c>
      <c r="I2940" s="94">
        <f>'F4.2'!Y257</f>
        <v>0</v>
      </c>
      <c r="J2940" s="94">
        <f>'F4.2'!AS257</f>
        <v>0</v>
      </c>
      <c r="K2940" s="95"/>
      <c r="L2940" s="95"/>
      <c r="M2940" s="128">
        <f t="shared" si="1322"/>
        <v>0</v>
      </c>
      <c r="N2940" s="95">
        <f t="shared" ref="N2940:N3003" si="1331">H2940+I2940-M2940</f>
        <v>0</v>
      </c>
      <c r="O2940" s="158"/>
      <c r="P2940" s="159"/>
    </row>
    <row r="2941" spans="1:16" ht="31.5" hidden="1" outlineLevel="1" x14ac:dyDescent="0.25">
      <c r="A2941" s="252">
        <f t="shared" ref="A2941:E2941" si="1332">A2271</f>
        <v>0</v>
      </c>
      <c r="B2941" s="253" t="str">
        <f t="shared" si="1332"/>
        <v>IDC</v>
      </c>
      <c r="C2941" s="29" t="str">
        <f t="shared" si="1332"/>
        <v>MERC/CAPEX/2024-2025/MSPGCL/0308</v>
      </c>
      <c r="D2941" s="140">
        <f t="shared" si="1332"/>
        <v>45429</v>
      </c>
      <c r="E2941" s="28">
        <f t="shared" si="1332"/>
        <v>0</v>
      </c>
      <c r="F2941" s="95">
        <f t="shared" si="1267"/>
        <v>0</v>
      </c>
      <c r="G2941" s="95">
        <f t="shared" si="1268"/>
        <v>0</v>
      </c>
      <c r="H2941" s="95">
        <f t="shared" si="1330"/>
        <v>0</v>
      </c>
      <c r="I2941" s="94">
        <f>'F4.2'!Y258</f>
        <v>0</v>
      </c>
      <c r="J2941" s="94">
        <f>'F4.2'!AS258</f>
        <v>0</v>
      </c>
      <c r="K2941" s="95"/>
      <c r="L2941" s="95"/>
      <c r="M2941" s="128">
        <f t="shared" si="1322"/>
        <v>0</v>
      </c>
      <c r="N2941" s="95">
        <f t="shared" si="1331"/>
        <v>0</v>
      </c>
      <c r="O2941" s="158"/>
      <c r="P2941" s="159"/>
    </row>
    <row r="2942" spans="1:16" ht="31.5" hidden="1" outlineLevel="1" x14ac:dyDescent="0.25">
      <c r="A2942" s="238">
        <f t="shared" ref="A2942:E2942" si="1333">A2272</f>
        <v>47</v>
      </c>
      <c r="B2942" s="239" t="str">
        <f t="shared" si="1333"/>
        <v>Performance Improvement &amp; Life Extension Schemes for CHP of Unit 3 to 7 of CSTPS, Chandrapur</v>
      </c>
      <c r="C2942" s="25" t="str">
        <f t="shared" si="1333"/>
        <v>MERC/CAPEX/MSPGCL/2023-24/0560</v>
      </c>
      <c r="D2942" s="68">
        <f t="shared" si="1333"/>
        <v>45230</v>
      </c>
      <c r="E2942" s="28">
        <f t="shared" si="1333"/>
        <v>43.01</v>
      </c>
      <c r="F2942" s="95">
        <f t="shared" si="1267"/>
        <v>0</v>
      </c>
      <c r="G2942" s="95">
        <f t="shared" si="1268"/>
        <v>0</v>
      </c>
      <c r="H2942" s="95">
        <f t="shared" si="1330"/>
        <v>0</v>
      </c>
      <c r="I2942" s="94">
        <f>'F4.2'!Y259</f>
        <v>0</v>
      </c>
      <c r="J2942" s="94">
        <f>'F4.2'!AS259</f>
        <v>0</v>
      </c>
      <c r="K2942" s="95"/>
      <c r="L2942" s="95"/>
      <c r="M2942" s="128">
        <f t="shared" si="1322"/>
        <v>0</v>
      </c>
      <c r="N2942" s="95">
        <f t="shared" si="1331"/>
        <v>0</v>
      </c>
      <c r="O2942" s="158"/>
      <c r="P2942" s="159"/>
    </row>
    <row r="2943" spans="1:16" ht="31.5" hidden="1" outlineLevel="1" x14ac:dyDescent="0.25">
      <c r="A2943" s="252">
        <f t="shared" ref="A2943:E2943" si="1334">A2273</f>
        <v>47.1</v>
      </c>
      <c r="B2943" s="253" t="str">
        <f t="shared" si="1334"/>
        <v>Work of Renovation/Upgradation/Modification of Crusher House of CHPA of Unit 3&amp;4 of CSTPS Chandrapur.</v>
      </c>
      <c r="C2943" s="29" t="str">
        <f t="shared" si="1334"/>
        <v>MERC/CAPEX/MSPGCL/2023-24/0560</v>
      </c>
      <c r="D2943" s="68">
        <f t="shared" si="1334"/>
        <v>45230</v>
      </c>
      <c r="E2943" s="28">
        <f t="shared" si="1334"/>
        <v>5.66</v>
      </c>
      <c r="F2943" s="95">
        <f t="shared" si="1267"/>
        <v>5.66</v>
      </c>
      <c r="G2943" s="95">
        <f t="shared" si="1268"/>
        <v>5.66</v>
      </c>
      <c r="H2943" s="95">
        <f t="shared" si="1330"/>
        <v>0</v>
      </c>
      <c r="I2943" s="94">
        <f>'F4.2'!Y260</f>
        <v>0</v>
      </c>
      <c r="J2943" s="94">
        <f>'F4.2'!AS260</f>
        <v>0</v>
      </c>
      <c r="K2943" s="95"/>
      <c r="L2943" s="95"/>
      <c r="M2943" s="128">
        <f t="shared" si="1322"/>
        <v>0</v>
      </c>
      <c r="N2943" s="95">
        <f t="shared" si="1331"/>
        <v>0</v>
      </c>
      <c r="O2943" s="158"/>
      <c r="P2943" s="159"/>
    </row>
    <row r="2944" spans="1:16" ht="31.5" hidden="1" outlineLevel="1" x14ac:dyDescent="0.25">
      <c r="A2944" s="252">
        <f t="shared" ref="A2944:E2944" si="1335">A2274</f>
        <v>47.2</v>
      </c>
      <c r="B2944" s="253" t="str">
        <f t="shared" si="1335"/>
        <v>Work of Renovation/Upgradation/Modification of Belt Conveyor 10A/B/C of CHPA of Unit 3&amp;4 of CSTPS Chandrapur.</v>
      </c>
      <c r="C2944" s="29" t="str">
        <f t="shared" si="1335"/>
        <v>MERC/CAPEX/MSPGCL/2023-24/0560</v>
      </c>
      <c r="D2944" s="68">
        <f t="shared" si="1335"/>
        <v>45230</v>
      </c>
      <c r="E2944" s="28">
        <f t="shared" si="1335"/>
        <v>8.17</v>
      </c>
      <c r="F2944" s="95">
        <f t="shared" si="1267"/>
        <v>8.17</v>
      </c>
      <c r="G2944" s="95">
        <f t="shared" si="1268"/>
        <v>8.17</v>
      </c>
      <c r="H2944" s="95">
        <f t="shared" si="1330"/>
        <v>0</v>
      </c>
      <c r="I2944" s="94">
        <f>'F4.2'!Y261</f>
        <v>0</v>
      </c>
      <c r="J2944" s="94">
        <f>'F4.2'!AS261</f>
        <v>0</v>
      </c>
      <c r="K2944" s="95"/>
      <c r="L2944" s="95"/>
      <c r="M2944" s="128">
        <f t="shared" si="1322"/>
        <v>0</v>
      </c>
      <c r="N2944" s="95">
        <f t="shared" si="1331"/>
        <v>0</v>
      </c>
      <c r="O2944" s="158"/>
      <c r="P2944" s="159"/>
    </row>
    <row r="2945" spans="1:16" ht="31.5" hidden="1" outlineLevel="1" x14ac:dyDescent="0.25">
      <c r="A2945" s="252">
        <f t="shared" ref="A2945:E2945" si="1336">A2275</f>
        <v>47.3</v>
      </c>
      <c r="B2945" s="253" t="str">
        <f t="shared" si="1336"/>
        <v xml:space="preserve">Work of Modification/Modernization of conveyor cable of 10 A/B/C of CHPA of Unit 3&amp;4 of CSTPS Chandrapur. </v>
      </c>
      <c r="C2945" s="29" t="str">
        <f t="shared" si="1336"/>
        <v>MERC/CAPEX/MSPGCL/2023-24/0560</v>
      </c>
      <c r="D2945" s="68">
        <f t="shared" si="1336"/>
        <v>45230</v>
      </c>
      <c r="E2945" s="28">
        <f t="shared" si="1336"/>
        <v>4.12</v>
      </c>
      <c r="F2945" s="95">
        <f t="shared" si="1267"/>
        <v>4.12</v>
      </c>
      <c r="G2945" s="95">
        <f t="shared" si="1268"/>
        <v>4.12</v>
      </c>
      <c r="H2945" s="95">
        <f t="shared" si="1330"/>
        <v>0</v>
      </c>
      <c r="I2945" s="94">
        <f>'F4.2'!Y262</f>
        <v>0</v>
      </c>
      <c r="J2945" s="94">
        <f>'F4.2'!AS262</f>
        <v>0</v>
      </c>
      <c r="K2945" s="95"/>
      <c r="L2945" s="95"/>
      <c r="M2945" s="128">
        <f t="shared" si="1322"/>
        <v>0</v>
      </c>
      <c r="N2945" s="95">
        <f t="shared" si="1331"/>
        <v>0</v>
      </c>
      <c r="O2945" s="158"/>
      <c r="P2945" s="159"/>
    </row>
    <row r="2946" spans="1:16" ht="63" hidden="1" outlineLevel="1" x14ac:dyDescent="0.25">
      <c r="A2946" s="252">
        <f t="shared" ref="A2946:E2946" si="1337">A2276</f>
        <v>47.4</v>
      </c>
      <c r="B2946" s="253" t="str">
        <f t="shared" si="1337"/>
        <v xml:space="preserve">Design, Engineering, Supply, Erection and commissioning of bypass chute with hydraulic cylinder &amp; modification/renovation at JT-06 of CHPA of Unit 3&amp;4 of CSTPS Chandrapur. </v>
      </c>
      <c r="C2946" s="29" t="str">
        <f t="shared" si="1337"/>
        <v>MERC/CAPEX/MSPGCL/2023-24/0560</v>
      </c>
      <c r="D2946" s="68">
        <f t="shared" si="1337"/>
        <v>45230</v>
      </c>
      <c r="E2946" s="28">
        <f t="shared" si="1337"/>
        <v>3.72</v>
      </c>
      <c r="F2946" s="95">
        <f t="shared" ref="F2946:F3009" si="1338">F2276+I2276</f>
        <v>3.72</v>
      </c>
      <c r="G2946" s="95">
        <f t="shared" ref="G2946:G3009" si="1339">G2276+M2276</f>
        <v>3.72</v>
      </c>
      <c r="H2946" s="95">
        <f t="shared" si="1330"/>
        <v>0</v>
      </c>
      <c r="I2946" s="94">
        <f>'F4.2'!Y263</f>
        <v>0</v>
      </c>
      <c r="J2946" s="94">
        <f>'F4.2'!AS263</f>
        <v>0</v>
      </c>
      <c r="K2946" s="95"/>
      <c r="L2946" s="95"/>
      <c r="M2946" s="128">
        <f t="shared" si="1322"/>
        <v>0</v>
      </c>
      <c r="N2946" s="95">
        <f t="shared" si="1331"/>
        <v>0</v>
      </c>
      <c r="O2946" s="158"/>
      <c r="P2946" s="159"/>
    </row>
    <row r="2947" spans="1:16" ht="47.25" hidden="1" outlineLevel="1" x14ac:dyDescent="0.25">
      <c r="A2947" s="252">
        <f t="shared" ref="A2947:E2947" si="1340">A2277</f>
        <v>47.5</v>
      </c>
      <c r="B2947" s="253" t="str">
        <f t="shared" si="1340"/>
        <v xml:space="preserve">Design, Engineering, Supply, Erection and Installation of Wear Resistance Chutes for Belt Conveyor System at CHPA/B of Unit 3to9 of CSTPS Chandrapur. </v>
      </c>
      <c r="C2947" s="29" t="str">
        <f t="shared" si="1340"/>
        <v>MERC/CAPEX/MSPGCL/2023-24/0560</v>
      </c>
      <c r="D2947" s="68">
        <f t="shared" si="1340"/>
        <v>45230</v>
      </c>
      <c r="E2947" s="28">
        <f t="shared" si="1340"/>
        <v>3.45</v>
      </c>
      <c r="F2947" s="95">
        <f t="shared" si="1338"/>
        <v>3.45</v>
      </c>
      <c r="G2947" s="95">
        <f t="shared" si="1339"/>
        <v>3.45</v>
      </c>
      <c r="H2947" s="95">
        <f t="shared" si="1330"/>
        <v>0</v>
      </c>
      <c r="I2947" s="94">
        <f>'F4.2'!Y264</f>
        <v>0</v>
      </c>
      <c r="J2947" s="94">
        <f>'F4.2'!AS264</f>
        <v>0</v>
      </c>
      <c r="K2947" s="95"/>
      <c r="L2947" s="95"/>
      <c r="M2947" s="128">
        <f t="shared" si="1322"/>
        <v>0</v>
      </c>
      <c r="N2947" s="95">
        <f t="shared" si="1331"/>
        <v>0</v>
      </c>
      <c r="O2947" s="158"/>
      <c r="P2947" s="159"/>
    </row>
    <row r="2948" spans="1:16" ht="47.25" hidden="1" outlineLevel="1" x14ac:dyDescent="0.25">
      <c r="A2948" s="252">
        <f t="shared" ref="A2948:E2948" si="1341">A2278</f>
        <v>47.6</v>
      </c>
      <c r="B2948" s="253" t="str">
        <f t="shared" si="1341"/>
        <v xml:space="preserve">Work of Modification/Renovation/Upgradation of Ventilation System of Track Hopper of CHPB of Unit 5,6&amp;7 of CSTPS Chandrapur. </v>
      </c>
      <c r="C2948" s="29" t="str">
        <f t="shared" si="1341"/>
        <v>MERC/CAPEX/MSPGCL/2023-24/0560</v>
      </c>
      <c r="D2948" s="68">
        <f t="shared" si="1341"/>
        <v>45230</v>
      </c>
      <c r="E2948" s="28">
        <f t="shared" si="1341"/>
        <v>4.5999999999999996</v>
      </c>
      <c r="F2948" s="95">
        <f t="shared" si="1338"/>
        <v>4.5999999999999996</v>
      </c>
      <c r="G2948" s="95">
        <f t="shared" si="1339"/>
        <v>4.5999999999999996</v>
      </c>
      <c r="H2948" s="95">
        <f t="shared" si="1330"/>
        <v>0</v>
      </c>
      <c r="I2948" s="94">
        <f>'F4.2'!Y265</f>
        <v>0</v>
      </c>
      <c r="J2948" s="94">
        <f>'F4.2'!AS265</f>
        <v>0</v>
      </c>
      <c r="K2948" s="95"/>
      <c r="L2948" s="95"/>
      <c r="M2948" s="128">
        <f t="shared" si="1322"/>
        <v>0</v>
      </c>
      <c r="N2948" s="95">
        <f t="shared" si="1331"/>
        <v>0</v>
      </c>
      <c r="O2948" s="158"/>
      <c r="P2948" s="159"/>
    </row>
    <row r="2949" spans="1:16" ht="31.5" hidden="1" outlineLevel="1" x14ac:dyDescent="0.25">
      <c r="A2949" s="252">
        <f t="shared" ref="A2949:E2949" si="1342">A2279</f>
        <v>47.7</v>
      </c>
      <c r="B2949" s="253" t="str">
        <f t="shared" si="1342"/>
        <v xml:space="preserve">Work of Renovation /Upgradation of Hydraulic System of Paddle Feeder at CHPB of Unit 5,6&amp;7 of CSTPS Chandrapur.  </v>
      </c>
      <c r="C2949" s="29" t="str">
        <f t="shared" si="1342"/>
        <v>MERC/CAPEX/MSPGCL/2023-24/0560</v>
      </c>
      <c r="D2949" s="68">
        <f t="shared" si="1342"/>
        <v>45230</v>
      </c>
      <c r="E2949" s="28">
        <f t="shared" si="1342"/>
        <v>8.14</v>
      </c>
      <c r="F2949" s="95">
        <f t="shared" si="1338"/>
        <v>8.14</v>
      </c>
      <c r="G2949" s="95">
        <f t="shared" si="1339"/>
        <v>8.14</v>
      </c>
      <c r="H2949" s="95">
        <f t="shared" si="1330"/>
        <v>0</v>
      </c>
      <c r="I2949" s="94">
        <f>'F4.2'!Y266</f>
        <v>0</v>
      </c>
      <c r="J2949" s="94">
        <f>'F4.2'!AS266</f>
        <v>0</v>
      </c>
      <c r="K2949" s="95"/>
      <c r="L2949" s="95"/>
      <c r="M2949" s="128">
        <f t="shared" si="1322"/>
        <v>0</v>
      </c>
      <c r="N2949" s="95">
        <f t="shared" si="1331"/>
        <v>0</v>
      </c>
      <c r="O2949" s="158"/>
      <c r="P2949" s="159"/>
    </row>
    <row r="2950" spans="1:16" ht="47.25" hidden="1" outlineLevel="1" x14ac:dyDescent="0.25">
      <c r="A2950" s="252">
        <f t="shared" ref="A2950:E2950" si="1343">A2280</f>
        <v>47.8</v>
      </c>
      <c r="B2950" s="253" t="str">
        <f t="shared" si="1343"/>
        <v xml:space="preserve">Design, Engineering, Manufacturing, Fabrication, Erection and commissioning of Modified Wobbler Feeder at CHPB of Unit 5,6&amp;7 of CSTPS Chandrapur. </v>
      </c>
      <c r="C2950" s="29" t="str">
        <f t="shared" si="1343"/>
        <v>MERC/CAPEX/MSPGCL/2023-24/0560</v>
      </c>
      <c r="D2950" s="68">
        <f t="shared" si="1343"/>
        <v>45230</v>
      </c>
      <c r="E2950" s="28">
        <f t="shared" si="1343"/>
        <v>4.18</v>
      </c>
      <c r="F2950" s="95">
        <f t="shared" si="1338"/>
        <v>4.18</v>
      </c>
      <c r="G2950" s="95">
        <f t="shared" si="1339"/>
        <v>4.18</v>
      </c>
      <c r="H2950" s="95">
        <f t="shared" si="1330"/>
        <v>0</v>
      </c>
      <c r="I2950" s="94">
        <f>'F4.2'!Y267</f>
        <v>0</v>
      </c>
      <c r="J2950" s="94">
        <f>'F4.2'!AS267</f>
        <v>0</v>
      </c>
      <c r="K2950" s="95"/>
      <c r="L2950" s="95"/>
      <c r="M2950" s="128">
        <f t="shared" si="1322"/>
        <v>0</v>
      </c>
      <c r="N2950" s="95">
        <f t="shared" si="1331"/>
        <v>0</v>
      </c>
      <c r="O2950" s="158"/>
      <c r="P2950" s="159"/>
    </row>
    <row r="2951" spans="1:16" ht="31.5" hidden="1" outlineLevel="1" x14ac:dyDescent="0.25">
      <c r="A2951" s="252">
        <f t="shared" ref="A2951:E2951" si="1344">A2281</f>
        <v>0</v>
      </c>
      <c r="B2951" s="253" t="str">
        <f t="shared" si="1344"/>
        <v>IDC</v>
      </c>
      <c r="C2951" s="29" t="str">
        <f t="shared" si="1344"/>
        <v>MERC/CAPEX/MSPGCL/2023-24/0560</v>
      </c>
      <c r="D2951" s="68">
        <f t="shared" si="1344"/>
        <v>45230</v>
      </c>
      <c r="E2951" s="28">
        <f t="shared" si="1344"/>
        <v>0.97</v>
      </c>
      <c r="F2951" s="95">
        <f t="shared" si="1338"/>
        <v>0</v>
      </c>
      <c r="G2951" s="95">
        <f t="shared" si="1339"/>
        <v>0</v>
      </c>
      <c r="H2951" s="95">
        <f t="shared" si="1330"/>
        <v>0</v>
      </c>
      <c r="I2951" s="94">
        <f>'F4.2'!Y268</f>
        <v>0</v>
      </c>
      <c r="J2951" s="94">
        <f>'F4.2'!AS268</f>
        <v>0</v>
      </c>
      <c r="K2951" s="95"/>
      <c r="L2951" s="95"/>
      <c r="M2951" s="128">
        <f t="shared" si="1322"/>
        <v>0</v>
      </c>
      <c r="N2951" s="95">
        <f t="shared" si="1331"/>
        <v>0</v>
      </c>
      <c r="O2951" s="158"/>
      <c r="P2951" s="159"/>
    </row>
    <row r="2952" spans="1:16" ht="31.5" hidden="1" outlineLevel="1" x14ac:dyDescent="0.25">
      <c r="A2952" s="238" t="str">
        <f t="shared" ref="A2952:E2952" si="1345">A2282</f>
        <v>HO
DPR 17</v>
      </c>
      <c r="B2952" s="239" t="str">
        <f t="shared" si="1345"/>
        <v>Construction of new Administrative Building for Mahagenco at Vidyut Bhawan, Katol Road, Nagpur</v>
      </c>
      <c r="C2952" s="25" t="str">
        <f t="shared" si="1345"/>
        <v>MERC/CAPEX/2021-2022/MSPGCL/063</v>
      </c>
      <c r="D2952" s="139">
        <f t="shared" si="1345"/>
        <v>44604</v>
      </c>
      <c r="E2952" s="28">
        <f t="shared" si="1345"/>
        <v>57</v>
      </c>
      <c r="F2952" s="95">
        <f t="shared" si="1338"/>
        <v>0</v>
      </c>
      <c r="G2952" s="95">
        <f t="shared" si="1339"/>
        <v>0</v>
      </c>
      <c r="H2952" s="95">
        <f t="shared" si="1330"/>
        <v>0</v>
      </c>
      <c r="I2952" s="94">
        <f>'F4.2'!Y269</f>
        <v>0</v>
      </c>
      <c r="J2952" s="94">
        <f>'F4.2'!AS269</f>
        <v>0</v>
      </c>
      <c r="K2952" s="95"/>
      <c r="L2952" s="95"/>
      <c r="M2952" s="128">
        <f t="shared" si="1322"/>
        <v>0</v>
      </c>
      <c r="N2952" s="95">
        <f t="shared" si="1331"/>
        <v>0</v>
      </c>
      <c r="O2952" s="158"/>
      <c r="P2952" s="159"/>
    </row>
    <row r="2953" spans="1:16" ht="47.25" hidden="1" outlineLevel="1" x14ac:dyDescent="0.25">
      <c r="A2953" s="252" t="str">
        <f t="shared" ref="A2953:E2953" si="1346">A2283</f>
        <v>HO
DPR 17.1</v>
      </c>
      <c r="B2953" s="253" t="str">
        <f t="shared" si="1346"/>
        <v>Construction of new Administrative Building for Mahagenco at Vidyut Bhawan, Katol Road, Nagpur</v>
      </c>
      <c r="C2953" s="168" t="str">
        <f t="shared" si="1346"/>
        <v>MERC/CAPEX/2021-2022/MSPGCL/063</v>
      </c>
      <c r="D2953" s="170">
        <f t="shared" si="1346"/>
        <v>44604</v>
      </c>
      <c r="E2953" s="28">
        <f t="shared" si="1346"/>
        <v>54.24</v>
      </c>
      <c r="F2953" s="95">
        <f t="shared" si="1338"/>
        <v>27.12</v>
      </c>
      <c r="G2953" s="95">
        <f t="shared" si="1339"/>
        <v>0</v>
      </c>
      <c r="H2953" s="95">
        <f t="shared" si="1330"/>
        <v>27.12</v>
      </c>
      <c r="I2953" s="94">
        <f>'F4.2'!Y270</f>
        <v>0</v>
      </c>
      <c r="J2953" s="94">
        <f>'F4.2'!AS270</f>
        <v>27.12</v>
      </c>
      <c r="K2953" s="95"/>
      <c r="L2953" s="95"/>
      <c r="M2953" s="128">
        <f t="shared" si="1322"/>
        <v>27.12</v>
      </c>
      <c r="N2953" s="95">
        <f t="shared" si="1331"/>
        <v>0</v>
      </c>
      <c r="O2953" s="158"/>
      <c r="P2953" s="159"/>
    </row>
    <row r="2954" spans="1:16" ht="31.5" hidden="1" outlineLevel="1" x14ac:dyDescent="0.25">
      <c r="A2954" s="280">
        <f t="shared" ref="A2954:E2954" si="1347">A2284</f>
        <v>0</v>
      </c>
      <c r="B2954" s="253" t="str">
        <f t="shared" si="1347"/>
        <v>IDC</v>
      </c>
      <c r="C2954" s="168" t="str">
        <f t="shared" si="1347"/>
        <v>MERC/CAPEX/2021-2022/MSPGCL/063</v>
      </c>
      <c r="D2954" s="170">
        <f t="shared" si="1347"/>
        <v>44604</v>
      </c>
      <c r="E2954" s="28">
        <f t="shared" si="1347"/>
        <v>2.76</v>
      </c>
      <c r="F2954" s="95">
        <f t="shared" si="1338"/>
        <v>0</v>
      </c>
      <c r="G2954" s="95">
        <f t="shared" si="1339"/>
        <v>0</v>
      </c>
      <c r="H2954" s="95">
        <f t="shared" si="1330"/>
        <v>0</v>
      </c>
      <c r="I2954" s="94">
        <f>'F4.2'!Y271</f>
        <v>0</v>
      </c>
      <c r="J2954" s="94">
        <f>'F4.2'!AS271</f>
        <v>0</v>
      </c>
      <c r="K2954" s="95"/>
      <c r="L2954" s="95"/>
      <c r="M2954" s="128">
        <f t="shared" si="1322"/>
        <v>0</v>
      </c>
      <c r="N2954" s="95">
        <f t="shared" si="1331"/>
        <v>0</v>
      </c>
      <c r="O2954" s="158"/>
      <c r="P2954" s="159"/>
    </row>
    <row r="2955" spans="1:16" ht="31.5" hidden="1" outlineLevel="1" x14ac:dyDescent="0.25">
      <c r="A2955" s="238" t="str">
        <f t="shared" ref="A2955:E2955" si="1348">A2285</f>
        <v>HO
DPR 18</v>
      </c>
      <c r="B2955" s="239" t="str">
        <f t="shared" si="1348"/>
        <v>Centralized Monitoring Solution</v>
      </c>
      <c r="C2955" s="25" t="str">
        <f t="shared" si="1348"/>
        <v>MERC/CAPEX/MSPGCL/2023-24/0576</v>
      </c>
      <c r="D2955" s="139">
        <f t="shared" si="1348"/>
        <v>45232</v>
      </c>
      <c r="E2955" s="28">
        <f t="shared" si="1348"/>
        <v>69.308999999999997</v>
      </c>
      <c r="F2955" s="95">
        <f t="shared" si="1338"/>
        <v>0</v>
      </c>
      <c r="G2955" s="95">
        <f t="shared" si="1339"/>
        <v>0</v>
      </c>
      <c r="H2955" s="95">
        <f t="shared" si="1330"/>
        <v>0</v>
      </c>
      <c r="I2955" s="94">
        <f>'F4.2'!Y272</f>
        <v>0</v>
      </c>
      <c r="J2955" s="94">
        <f>'F4.2'!AS272</f>
        <v>0</v>
      </c>
      <c r="K2955" s="95"/>
      <c r="L2955" s="95"/>
      <c r="M2955" s="128">
        <f t="shared" si="1322"/>
        <v>0</v>
      </c>
      <c r="N2955" s="95">
        <f t="shared" si="1331"/>
        <v>0</v>
      </c>
      <c r="O2955" s="158"/>
      <c r="P2955" s="159"/>
    </row>
    <row r="2956" spans="1:16" ht="47.25" hidden="1" outlineLevel="1" x14ac:dyDescent="0.25">
      <c r="A2956" s="252" t="str">
        <f t="shared" ref="A2956:E2956" si="1349">A2286</f>
        <v>HO
DPR 18.1</v>
      </c>
      <c r="B2956" s="253" t="str">
        <f t="shared" si="1349"/>
        <v>Centralized Monitoring Solution</v>
      </c>
      <c r="C2956" s="168" t="str">
        <f t="shared" si="1349"/>
        <v>MERC/CAPEX/MSPGCL/2023-24/0576</v>
      </c>
      <c r="D2956" s="170">
        <f t="shared" si="1349"/>
        <v>45232</v>
      </c>
      <c r="E2956" s="28">
        <f t="shared" si="1349"/>
        <v>66.009</v>
      </c>
      <c r="F2956" s="95">
        <f t="shared" si="1338"/>
        <v>22.003</v>
      </c>
      <c r="G2956" s="95">
        <f t="shared" si="1339"/>
        <v>0</v>
      </c>
      <c r="H2956" s="95">
        <f t="shared" si="1330"/>
        <v>22.003</v>
      </c>
      <c r="I2956" s="94">
        <f>'F4.2'!Y273</f>
        <v>44.006</v>
      </c>
      <c r="J2956" s="94">
        <f>'F4.2'!AS273</f>
        <v>66.009</v>
      </c>
      <c r="K2956" s="95"/>
      <c r="L2956" s="95"/>
      <c r="M2956" s="128">
        <f t="shared" si="1322"/>
        <v>66.009</v>
      </c>
      <c r="N2956" s="95">
        <f t="shared" si="1331"/>
        <v>0</v>
      </c>
      <c r="O2956" s="158"/>
      <c r="P2956" s="159"/>
    </row>
    <row r="2957" spans="1:16" ht="31.5" hidden="1" outlineLevel="1" x14ac:dyDescent="0.25">
      <c r="A2957" s="280">
        <f t="shared" ref="A2957:E2957" si="1350">A2287</f>
        <v>0</v>
      </c>
      <c r="B2957" s="253" t="str">
        <f t="shared" si="1350"/>
        <v>IDC</v>
      </c>
      <c r="C2957" s="168" t="str">
        <f t="shared" si="1350"/>
        <v>MERC/CAPEX/MSPGCL/2023-24/0576</v>
      </c>
      <c r="D2957" s="170">
        <f t="shared" si="1350"/>
        <v>45232</v>
      </c>
      <c r="E2957" s="28">
        <f t="shared" si="1350"/>
        <v>3.3</v>
      </c>
      <c r="F2957" s="95">
        <f t="shared" si="1338"/>
        <v>0</v>
      </c>
      <c r="G2957" s="95">
        <f t="shared" si="1339"/>
        <v>0</v>
      </c>
      <c r="H2957" s="95">
        <f t="shared" si="1330"/>
        <v>0</v>
      </c>
      <c r="I2957" s="94">
        <f>'F4.2'!Y274</f>
        <v>0</v>
      </c>
      <c r="J2957" s="94">
        <f>'F4.2'!AS274</f>
        <v>0</v>
      </c>
      <c r="K2957" s="95"/>
      <c r="L2957" s="95"/>
      <c r="M2957" s="128">
        <f t="shared" si="1322"/>
        <v>0</v>
      </c>
      <c r="N2957" s="95">
        <f t="shared" si="1331"/>
        <v>0</v>
      </c>
      <c r="O2957" s="158"/>
      <c r="P2957" s="159"/>
    </row>
    <row r="2958" spans="1:16" ht="63" hidden="1" outlineLevel="1" x14ac:dyDescent="0.25">
      <c r="A2958" s="25" t="str">
        <f t="shared" ref="A2958:E2958" si="1351">A2288</f>
        <v>Y2</v>
      </c>
      <c r="B2958" s="26" t="str">
        <f t="shared" si="1351"/>
        <v>Procurement &amp; replacement of 400 NB Cast Basalt Pipelines with the existing MSERW pipe of ash disposal system of Unit #5,6 &amp; 7 at CSTPS, Chandrapur” under capital expenditure during the FY 2023-24.</v>
      </c>
      <c r="C2958" s="25" t="str">
        <f t="shared" si="1351"/>
        <v>MERC/CAPEX/2024-2025/MSPGCL/0475 Dt 06.08.2024</v>
      </c>
      <c r="D2958" s="188">
        <f t="shared" si="1351"/>
        <v>45510</v>
      </c>
      <c r="E2958" s="28">
        <f t="shared" si="1351"/>
        <v>81.350000000000009</v>
      </c>
      <c r="F2958" s="95">
        <f t="shared" si="1338"/>
        <v>0</v>
      </c>
      <c r="G2958" s="95">
        <f t="shared" si="1339"/>
        <v>0</v>
      </c>
      <c r="H2958" s="95">
        <f t="shared" si="1330"/>
        <v>0</v>
      </c>
      <c r="I2958" s="94">
        <f>'F4.2'!Y275</f>
        <v>0</v>
      </c>
      <c r="J2958" s="94">
        <f>'F4.2'!AS275</f>
        <v>0</v>
      </c>
      <c r="K2958" s="95"/>
      <c r="L2958" s="95"/>
      <c r="M2958" s="128">
        <f t="shared" si="1322"/>
        <v>0</v>
      </c>
      <c r="N2958" s="95">
        <f t="shared" si="1331"/>
        <v>0</v>
      </c>
      <c r="O2958" s="158"/>
      <c r="P2958" s="159"/>
    </row>
    <row r="2959" spans="1:16" ht="63" hidden="1" outlineLevel="1" x14ac:dyDescent="0.25">
      <c r="A2959" s="29">
        <f t="shared" ref="A2959:E2959" si="1352">A2289</f>
        <v>2.1</v>
      </c>
      <c r="B2959" s="169" t="str">
        <f t="shared" si="1352"/>
        <v>Procurement &amp; replacement of 400 NB Cast Basalt Pipelines with the existing MSERW pipe of ash disposal system of Unit #5,6 &amp; 7 at CSTPS, Chandrapur” under capital expenditure during the FY 2023-24.</v>
      </c>
      <c r="C2959" s="29" t="str">
        <f t="shared" si="1352"/>
        <v>MERC/CAPEX/2024-2025/MSPGCL/0475 Dt 06.08.2024</v>
      </c>
      <c r="D2959" s="69">
        <f t="shared" si="1352"/>
        <v>45510</v>
      </c>
      <c r="E2959" s="28">
        <f t="shared" si="1352"/>
        <v>80.150000000000006</v>
      </c>
      <c r="F2959" s="95">
        <f t="shared" si="1338"/>
        <v>40.075000000000003</v>
      </c>
      <c r="G2959" s="95">
        <f t="shared" si="1339"/>
        <v>40.075000000000003</v>
      </c>
      <c r="H2959" s="95">
        <f t="shared" si="1330"/>
        <v>0</v>
      </c>
      <c r="I2959" s="94">
        <f>'F4.2'!Y276</f>
        <v>40.075000000000003</v>
      </c>
      <c r="J2959" s="94">
        <f>'F4.2'!AS276</f>
        <v>40.075000000000003</v>
      </c>
      <c r="K2959" s="95"/>
      <c r="L2959" s="95"/>
      <c r="M2959" s="128">
        <f t="shared" si="1322"/>
        <v>40.075000000000003</v>
      </c>
      <c r="N2959" s="95">
        <f t="shared" si="1331"/>
        <v>0</v>
      </c>
      <c r="O2959" s="158"/>
      <c r="P2959" s="159"/>
    </row>
    <row r="2960" spans="1:16" ht="31.5" hidden="1" outlineLevel="1" x14ac:dyDescent="0.25">
      <c r="A2960" s="29">
        <f t="shared" ref="A2960:E2960" si="1353">A2290</f>
        <v>0</v>
      </c>
      <c r="B2960" s="169" t="str">
        <f t="shared" si="1353"/>
        <v>IDC</v>
      </c>
      <c r="C2960" s="29" t="str">
        <f t="shared" si="1353"/>
        <v>MERC/CAPEX/2024-2025/MSPGCL/0475 Dt 06.08.2024</v>
      </c>
      <c r="D2960" s="69">
        <f t="shared" si="1353"/>
        <v>45510</v>
      </c>
      <c r="E2960" s="28">
        <f t="shared" si="1353"/>
        <v>1.2</v>
      </c>
      <c r="F2960" s="95">
        <f t="shared" si="1338"/>
        <v>0</v>
      </c>
      <c r="G2960" s="95">
        <f t="shared" si="1339"/>
        <v>0</v>
      </c>
      <c r="H2960" s="95">
        <f t="shared" si="1330"/>
        <v>0</v>
      </c>
      <c r="I2960" s="94">
        <f>'F4.2'!Y277</f>
        <v>0</v>
      </c>
      <c r="J2960" s="94">
        <f>'F4.2'!AS277</f>
        <v>0</v>
      </c>
      <c r="K2960" s="95"/>
      <c r="L2960" s="95"/>
      <c r="M2960" s="128">
        <f t="shared" si="1322"/>
        <v>0</v>
      </c>
      <c r="N2960" s="95">
        <f t="shared" si="1331"/>
        <v>0</v>
      </c>
      <c r="O2960" s="158"/>
      <c r="P2960" s="159"/>
    </row>
    <row r="2961" spans="1:16" ht="78.75" hidden="1" outlineLevel="1" x14ac:dyDescent="0.25">
      <c r="A2961" s="25" t="str">
        <f t="shared" ref="A2961:E2961" si="1354">A2291</f>
        <v>Y3</v>
      </c>
      <c r="B2961" s="26" t="str">
        <f t="shared" si="1354"/>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2961" s="25" t="str">
        <f t="shared" si="1354"/>
        <v>MERC/CAPEX/2024-25/MSPGCL/0473 Dt 06.08.2024</v>
      </c>
      <c r="D2961" s="188">
        <f t="shared" si="1354"/>
        <v>45510</v>
      </c>
      <c r="E2961" s="28">
        <f t="shared" si="1354"/>
        <v>25.78</v>
      </c>
      <c r="F2961" s="95">
        <f t="shared" si="1338"/>
        <v>0</v>
      </c>
      <c r="G2961" s="95">
        <f t="shared" si="1339"/>
        <v>0</v>
      </c>
      <c r="H2961" s="95">
        <f t="shared" si="1330"/>
        <v>0</v>
      </c>
      <c r="I2961" s="94">
        <f>'F4.2'!Y278</f>
        <v>0</v>
      </c>
      <c r="J2961" s="94">
        <f>'F4.2'!AS278</f>
        <v>0</v>
      </c>
      <c r="K2961" s="95"/>
      <c r="L2961" s="95"/>
      <c r="M2961" s="128">
        <f t="shared" si="1322"/>
        <v>0</v>
      </c>
      <c r="N2961" s="95">
        <f t="shared" si="1331"/>
        <v>0</v>
      </c>
      <c r="O2961" s="158"/>
      <c r="P2961" s="159"/>
    </row>
    <row r="2962" spans="1:16" ht="31.5" hidden="1" outlineLevel="1" x14ac:dyDescent="0.25">
      <c r="A2962" s="29">
        <f t="shared" ref="A2962:E2962" si="1355">A2292</f>
        <v>3.1</v>
      </c>
      <c r="B2962" s="203" t="str">
        <f t="shared" si="1355"/>
        <v>Scheme-1: Upgradation of 11KV Sub-stations of Urjanagar colony, CSTPS, Chandrapur.</v>
      </c>
      <c r="C2962" s="29" t="str">
        <f t="shared" si="1355"/>
        <v>MERC/CAPEX/2024-25/MSPGCL/0473 Dt 06.08.2024</v>
      </c>
      <c r="D2962" s="69">
        <f t="shared" si="1355"/>
        <v>45510</v>
      </c>
      <c r="E2962" s="27">
        <f t="shared" si="1355"/>
        <v>7.19</v>
      </c>
      <c r="F2962" s="94">
        <f t="shared" si="1338"/>
        <v>0</v>
      </c>
      <c r="G2962" s="94">
        <f t="shared" si="1339"/>
        <v>0</v>
      </c>
      <c r="H2962" s="94">
        <f t="shared" si="1330"/>
        <v>0</v>
      </c>
      <c r="I2962" s="94">
        <f>'F4.2'!Y279</f>
        <v>7.19</v>
      </c>
      <c r="J2962" s="94">
        <f>'F4.2'!AS279</f>
        <v>7.19</v>
      </c>
      <c r="K2962" s="94"/>
      <c r="L2962" s="94"/>
      <c r="M2962" s="94">
        <f t="shared" ref="M2962:M3020" si="1356">SUM(J2962:L2962)</f>
        <v>7.19</v>
      </c>
      <c r="N2962" s="94">
        <f t="shared" si="1331"/>
        <v>0</v>
      </c>
      <c r="O2962" s="158">
        <f t="shared" ref="O2962:O2984" si="1357">MAX(0,IF(M2962=0,0,IF(G2962+M2962&lt;E2962,M2962,E2962-G2962)))</f>
        <v>7.19</v>
      </c>
      <c r="P2962" s="159">
        <f t="shared" ref="P2962:P2984" si="1358">M2962-O2962</f>
        <v>0</v>
      </c>
    </row>
    <row r="2963" spans="1:16" ht="31.5" hidden="1" outlineLevel="1" x14ac:dyDescent="0.25">
      <c r="A2963" s="29">
        <f t="shared" ref="A2963:E2963" si="1359">A2293</f>
        <v>3.1</v>
      </c>
      <c r="B2963" s="203" t="str">
        <f t="shared" si="1359"/>
        <v>Scheme-3: Replacement of old energy meters by electronics energy meters at Urjanagar colony, CSTPS, Chandrapur.</v>
      </c>
      <c r="C2963" s="29" t="str">
        <f t="shared" si="1359"/>
        <v>MERC/CAPEX/2024-25/MSPGCL/0473 Dt 06.08.2024</v>
      </c>
      <c r="D2963" s="69">
        <f t="shared" si="1359"/>
        <v>45510</v>
      </c>
      <c r="E2963" s="28">
        <f t="shared" si="1359"/>
        <v>0.8</v>
      </c>
      <c r="F2963" s="95">
        <f t="shared" si="1338"/>
        <v>0</v>
      </c>
      <c r="G2963" s="95">
        <f t="shared" si="1339"/>
        <v>0</v>
      </c>
      <c r="H2963" s="95">
        <f t="shared" si="1330"/>
        <v>0</v>
      </c>
      <c r="I2963" s="94">
        <f>'F4.2'!Y280</f>
        <v>0.8</v>
      </c>
      <c r="J2963" s="94">
        <f>'F4.2'!AS280</f>
        <v>0.8</v>
      </c>
      <c r="K2963" s="95"/>
      <c r="L2963" s="95"/>
      <c r="M2963" s="128">
        <f t="shared" si="1356"/>
        <v>0.8</v>
      </c>
      <c r="N2963" s="95">
        <f t="shared" si="1331"/>
        <v>0</v>
      </c>
      <c r="O2963" s="158">
        <f t="shared" si="1357"/>
        <v>0.8</v>
      </c>
      <c r="P2963" s="159">
        <f t="shared" si="1358"/>
        <v>0</v>
      </c>
    </row>
    <row r="2964" spans="1:16" ht="31.5" hidden="1" outlineLevel="1" x14ac:dyDescent="0.25">
      <c r="A2964" s="29">
        <f t="shared" ref="A2964:E2964" si="1360">A2294</f>
        <v>3.1</v>
      </c>
      <c r="B2964" s="203" t="str">
        <f t="shared" si="1360"/>
        <v>Scheme-5 : Provision of 11KV  supply to Urjanagar colony from station board of Stage-III, CSTPS Chandrapur.</v>
      </c>
      <c r="C2964" s="29" t="str">
        <f t="shared" si="1360"/>
        <v>MERC/CAPEX/2024-25/MSPGCL/0473 Dt 06.08.2024</v>
      </c>
      <c r="D2964" s="69">
        <f t="shared" si="1360"/>
        <v>45510</v>
      </c>
      <c r="E2964" s="28">
        <f t="shared" si="1360"/>
        <v>2.97</v>
      </c>
      <c r="F2964" s="95">
        <f t="shared" si="1338"/>
        <v>2.9193972000000001</v>
      </c>
      <c r="G2964" s="95">
        <f t="shared" si="1339"/>
        <v>2.9193972000000001</v>
      </c>
      <c r="H2964" s="95">
        <f t="shared" si="1330"/>
        <v>0</v>
      </c>
      <c r="I2964" s="94">
        <f>'F4.2'!Y281</f>
        <v>0</v>
      </c>
      <c r="J2964" s="94">
        <f>'F4.2'!AS281</f>
        <v>0</v>
      </c>
      <c r="K2964" s="95"/>
      <c r="L2964" s="95"/>
      <c r="M2964" s="128">
        <f t="shared" si="1356"/>
        <v>0</v>
      </c>
      <c r="N2964" s="95">
        <f t="shared" si="1331"/>
        <v>0</v>
      </c>
      <c r="O2964" s="158">
        <f t="shared" si="1357"/>
        <v>0</v>
      </c>
      <c r="P2964" s="159">
        <f t="shared" si="1358"/>
        <v>0</v>
      </c>
    </row>
    <row r="2965" spans="1:16" ht="78.75" hidden="1" outlineLevel="1" x14ac:dyDescent="0.25">
      <c r="A2965" s="29">
        <f t="shared" ref="A2965:E2965" si="1361">A2295</f>
        <v>3.1</v>
      </c>
      <c r="B2965" s="203" t="str">
        <f t="shared" si="1361"/>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2965" s="29" t="str">
        <f t="shared" si="1361"/>
        <v>MERC/CAPEX/2024-25/MSPGCL/0473 Dt 06.08.2024</v>
      </c>
      <c r="D2965" s="69">
        <f t="shared" si="1361"/>
        <v>45510</v>
      </c>
      <c r="E2965" s="28">
        <f t="shared" si="1361"/>
        <v>10.48</v>
      </c>
      <c r="F2965" s="95">
        <f t="shared" si="1338"/>
        <v>0</v>
      </c>
      <c r="G2965" s="95">
        <f t="shared" si="1339"/>
        <v>0</v>
      </c>
      <c r="H2965" s="95">
        <f t="shared" si="1330"/>
        <v>0</v>
      </c>
      <c r="I2965" s="94">
        <f>'F4.2'!Y282</f>
        <v>10.48</v>
      </c>
      <c r="J2965" s="94">
        <f>'F4.2'!AS282</f>
        <v>10.48</v>
      </c>
      <c r="K2965" s="95"/>
      <c r="L2965" s="95"/>
      <c r="M2965" s="128">
        <f t="shared" si="1356"/>
        <v>10.48</v>
      </c>
      <c r="N2965" s="95">
        <f t="shared" si="1331"/>
        <v>0</v>
      </c>
      <c r="O2965" s="158">
        <f t="shared" si="1357"/>
        <v>10.48</v>
      </c>
      <c r="P2965" s="159">
        <f t="shared" si="1358"/>
        <v>0</v>
      </c>
    </row>
    <row r="2966" spans="1:16" ht="63" hidden="1" outlineLevel="1" x14ac:dyDescent="0.25">
      <c r="A2966" s="29">
        <f t="shared" ref="A2966:E2966" si="1362">A2296</f>
        <v>3.1</v>
      </c>
      <c r="B2966" s="203" t="str">
        <f t="shared" si="1362"/>
        <v>Scheme-7: Design, supply, erection, installation, testing and commissioning of the boiler goods lifts in place of the existing old lifts installed at Unit#6&amp;7 500MW Stage-III CSTPS Chandrapur</v>
      </c>
      <c r="C2966" s="29" t="str">
        <f t="shared" si="1362"/>
        <v>MERC/CAPEX/2024-25/MSPGCL/0473 Dt 06.08.2024</v>
      </c>
      <c r="D2966" s="69">
        <f t="shared" si="1362"/>
        <v>45510</v>
      </c>
      <c r="E2966" s="28">
        <f t="shared" si="1362"/>
        <v>3.66</v>
      </c>
      <c r="F2966" s="95">
        <f t="shared" si="1338"/>
        <v>0</v>
      </c>
      <c r="G2966" s="95">
        <f t="shared" si="1339"/>
        <v>0</v>
      </c>
      <c r="H2966" s="95">
        <f t="shared" si="1330"/>
        <v>0</v>
      </c>
      <c r="I2966" s="94">
        <f>'F4.2'!Y283</f>
        <v>3.66</v>
      </c>
      <c r="J2966" s="94">
        <f>'F4.2'!AS283</f>
        <v>3.66</v>
      </c>
      <c r="K2966" s="95"/>
      <c r="L2966" s="95"/>
      <c r="M2966" s="128">
        <f t="shared" si="1356"/>
        <v>3.66</v>
      </c>
      <c r="N2966" s="95">
        <f t="shared" si="1331"/>
        <v>0</v>
      </c>
      <c r="O2966" s="158">
        <f t="shared" si="1357"/>
        <v>3.66</v>
      </c>
      <c r="P2966" s="159">
        <f t="shared" si="1358"/>
        <v>0</v>
      </c>
    </row>
    <row r="2967" spans="1:16" ht="31.5" hidden="1" outlineLevel="1" x14ac:dyDescent="0.25">
      <c r="A2967" s="29">
        <f t="shared" ref="A2967:E2967" si="1363">A2297</f>
        <v>0</v>
      </c>
      <c r="B2967" s="203" t="str">
        <f t="shared" si="1363"/>
        <v>IDC</v>
      </c>
      <c r="C2967" s="29" t="str">
        <f t="shared" si="1363"/>
        <v>MERC/CAPEX/2024-25/MSPGCL/0473 Dt 06.08.2024</v>
      </c>
      <c r="D2967" s="69">
        <f t="shared" si="1363"/>
        <v>45510</v>
      </c>
      <c r="E2967" s="28">
        <f t="shared" si="1363"/>
        <v>0.68</v>
      </c>
      <c r="F2967" s="95">
        <f t="shared" si="1338"/>
        <v>0</v>
      </c>
      <c r="G2967" s="95">
        <f t="shared" si="1339"/>
        <v>0</v>
      </c>
      <c r="H2967" s="95">
        <f t="shared" si="1330"/>
        <v>0</v>
      </c>
      <c r="I2967" s="94">
        <f>'F4.2'!Y284</f>
        <v>0</v>
      </c>
      <c r="J2967" s="94">
        <f>'F4.2'!AS284</f>
        <v>0</v>
      </c>
      <c r="K2967" s="95"/>
      <c r="L2967" s="95"/>
      <c r="M2967" s="128">
        <f t="shared" si="1356"/>
        <v>0</v>
      </c>
      <c r="N2967" s="95">
        <f t="shared" si="1331"/>
        <v>0</v>
      </c>
      <c r="O2967" s="158">
        <f t="shared" si="1357"/>
        <v>0</v>
      </c>
      <c r="P2967" s="159">
        <f t="shared" si="1358"/>
        <v>0</v>
      </c>
    </row>
    <row r="2968" spans="1:16" ht="47.25" hidden="1" outlineLevel="1" x14ac:dyDescent="0.25">
      <c r="A2968" s="25" t="str">
        <f t="shared" ref="A2968:E2968" si="1364">A2298</f>
        <v>Y4</v>
      </c>
      <c r="B2968" s="26" t="str">
        <f t="shared" si="1364"/>
        <v>Providing 1600 mm pipeline from Erdai Dam to CSTPS, Chandrapur</v>
      </c>
      <c r="C2968" s="25" t="str">
        <f t="shared" si="1364"/>
        <v>MERC/CAPEX/2024-2025/MSPGCL/0476 Dt 06.08.2024</v>
      </c>
      <c r="D2968" s="188">
        <f t="shared" si="1364"/>
        <v>45510</v>
      </c>
      <c r="E2968" s="27">
        <f t="shared" si="1364"/>
        <v>0</v>
      </c>
      <c r="F2968" s="94">
        <f t="shared" si="1338"/>
        <v>0</v>
      </c>
      <c r="G2968" s="94">
        <f t="shared" si="1339"/>
        <v>0</v>
      </c>
      <c r="H2968" s="94">
        <f t="shared" si="1330"/>
        <v>0</v>
      </c>
      <c r="I2968" s="94">
        <f>'F4.2'!Y285</f>
        <v>0</v>
      </c>
      <c r="J2968" s="94">
        <f>'F4.2'!AS285</f>
        <v>0</v>
      </c>
      <c r="K2968" s="94"/>
      <c r="L2968" s="94"/>
      <c r="M2968" s="94">
        <f t="shared" si="1356"/>
        <v>0</v>
      </c>
      <c r="N2968" s="94">
        <f t="shared" si="1331"/>
        <v>0</v>
      </c>
      <c r="O2968" s="158">
        <f t="shared" si="1357"/>
        <v>0</v>
      </c>
      <c r="P2968" s="159">
        <f t="shared" si="1358"/>
        <v>0</v>
      </c>
    </row>
    <row r="2969" spans="1:16" ht="31.5" hidden="1" outlineLevel="1" x14ac:dyDescent="0.25">
      <c r="A2969" s="29">
        <f t="shared" ref="A2969:E2969" si="1365">A2299</f>
        <v>4.0999999999999996</v>
      </c>
      <c r="B2969" s="169" t="str">
        <f t="shared" si="1365"/>
        <v>Providing 1600 mm pipeline from Erdai Dam to CSTPS, Chandrapur</v>
      </c>
      <c r="C2969" s="29" t="str">
        <f t="shared" si="1365"/>
        <v>MERC/CAPEX/2024-2025/MSPGCL/0476 Dt 06.08.2024</v>
      </c>
      <c r="D2969" s="69">
        <f t="shared" si="1365"/>
        <v>45510</v>
      </c>
      <c r="E2969" s="28">
        <f t="shared" si="1365"/>
        <v>0</v>
      </c>
      <c r="F2969" s="95">
        <f t="shared" si="1338"/>
        <v>0</v>
      </c>
      <c r="G2969" s="95">
        <f t="shared" si="1339"/>
        <v>0</v>
      </c>
      <c r="H2969" s="95">
        <f t="shared" si="1330"/>
        <v>0</v>
      </c>
      <c r="I2969" s="94">
        <f>'F4.2'!Y286</f>
        <v>78.325479452054807</v>
      </c>
      <c r="J2969" s="94">
        <f>'F4.2'!AS286</f>
        <v>78.325479452054807</v>
      </c>
      <c r="K2969" s="95"/>
      <c r="L2969" s="95"/>
      <c r="M2969" s="128">
        <f t="shared" si="1356"/>
        <v>78.325479452054807</v>
      </c>
      <c r="N2969" s="95">
        <f t="shared" si="1331"/>
        <v>0</v>
      </c>
      <c r="O2969" s="158">
        <f t="shared" si="1357"/>
        <v>0</v>
      </c>
      <c r="P2969" s="159">
        <f t="shared" si="1358"/>
        <v>78.325479452054807</v>
      </c>
    </row>
    <row r="2970" spans="1:16" ht="31.5" hidden="1" outlineLevel="1" x14ac:dyDescent="0.25">
      <c r="A2970" s="29">
        <f t="shared" ref="A2970:E2970" si="1366">A2300</f>
        <v>0</v>
      </c>
      <c r="B2970" s="169" t="str">
        <f t="shared" si="1366"/>
        <v>IDC</v>
      </c>
      <c r="C2970" s="29" t="str">
        <f t="shared" si="1366"/>
        <v>MERC/CAPEX/2024-2025/MSPGCL/0476 Dt 06.08.2024</v>
      </c>
      <c r="D2970" s="69">
        <f t="shared" si="1366"/>
        <v>45510</v>
      </c>
      <c r="E2970" s="28">
        <f t="shared" si="1366"/>
        <v>0</v>
      </c>
      <c r="F2970" s="95">
        <f t="shared" si="1338"/>
        <v>0</v>
      </c>
      <c r="G2970" s="95">
        <f t="shared" si="1339"/>
        <v>0</v>
      </c>
      <c r="H2970" s="95">
        <f t="shared" si="1330"/>
        <v>0</v>
      </c>
      <c r="I2970" s="94">
        <f>'F4.2'!Y287</f>
        <v>0</v>
      </c>
      <c r="J2970" s="94">
        <f>'F4.2'!AS287</f>
        <v>0</v>
      </c>
      <c r="K2970" s="95"/>
      <c r="L2970" s="95"/>
      <c r="M2970" s="128">
        <f t="shared" si="1356"/>
        <v>0</v>
      </c>
      <c r="N2970" s="95">
        <f t="shared" si="1331"/>
        <v>0</v>
      </c>
      <c r="O2970" s="158">
        <f t="shared" si="1357"/>
        <v>0</v>
      </c>
      <c r="P2970" s="159">
        <f t="shared" si="1358"/>
        <v>0</v>
      </c>
    </row>
    <row r="2971" spans="1:16" ht="31.5" hidden="1" outlineLevel="1" x14ac:dyDescent="0.25">
      <c r="A2971" s="25" t="str">
        <f t="shared" ref="A2971:E2971" si="1367">A2301</f>
        <v>Y5</v>
      </c>
      <c r="B2971" s="26" t="str">
        <f t="shared" si="1367"/>
        <v>Performance Improvement &amp; Life Extension Schemes for CHP of Unit 5 to 7 of CSTPS, Chandrapur. -Part-2</v>
      </c>
      <c r="C2971" s="25" t="str">
        <f t="shared" si="1367"/>
        <v>MERC/CAPEX/MSPGCL/2023-2024/0466 Dt 02.08.2024</v>
      </c>
      <c r="D2971" s="188">
        <f t="shared" si="1367"/>
        <v>45506</v>
      </c>
      <c r="E2971" s="28">
        <f t="shared" si="1367"/>
        <v>0</v>
      </c>
      <c r="F2971" s="95">
        <f t="shared" si="1338"/>
        <v>0</v>
      </c>
      <c r="G2971" s="95">
        <f t="shared" si="1339"/>
        <v>0</v>
      </c>
      <c r="H2971" s="95">
        <f t="shared" si="1330"/>
        <v>0</v>
      </c>
      <c r="I2971" s="94">
        <f>'F4.2'!Y288</f>
        <v>0</v>
      </c>
      <c r="J2971" s="94">
        <f>'F4.2'!AS288</f>
        <v>0</v>
      </c>
      <c r="K2971" s="95"/>
      <c r="L2971" s="95"/>
      <c r="M2971" s="128">
        <f t="shared" si="1356"/>
        <v>0</v>
      </c>
      <c r="N2971" s="95">
        <f t="shared" si="1331"/>
        <v>0</v>
      </c>
      <c r="O2971" s="158">
        <f t="shared" si="1357"/>
        <v>0</v>
      </c>
      <c r="P2971" s="159">
        <f t="shared" si="1358"/>
        <v>0</v>
      </c>
    </row>
    <row r="2972" spans="1:16" ht="31.5" hidden="1" outlineLevel="1" x14ac:dyDescent="0.25">
      <c r="A2972" s="29">
        <f t="shared" ref="A2972:E2972" si="1368">A2302</f>
        <v>5.0999999999999996</v>
      </c>
      <c r="B2972" s="169" t="str">
        <f t="shared" si="1368"/>
        <v>Scheme-1: Upgradation/Renovation of Deck Module of Under Ground Conveyor stream of CHPB of Unit-5,6&amp;7 Chandrapur.</v>
      </c>
      <c r="C2972" s="29" t="str">
        <f t="shared" si="1368"/>
        <v>MERC/CAPEX/MSPGCL/2023-2024/0466 Dt 02.08.2024</v>
      </c>
      <c r="D2972" s="69">
        <f t="shared" si="1368"/>
        <v>45506</v>
      </c>
      <c r="E2972" s="27">
        <f t="shared" si="1368"/>
        <v>0</v>
      </c>
      <c r="F2972" s="94">
        <f t="shared" si="1338"/>
        <v>4.43</v>
      </c>
      <c r="G2972" s="94">
        <f t="shared" si="1339"/>
        <v>4.43</v>
      </c>
      <c r="H2972" s="94">
        <f t="shared" si="1330"/>
        <v>0</v>
      </c>
      <c r="I2972" s="94">
        <f>'F4.2'!Y289</f>
        <v>0</v>
      </c>
      <c r="J2972" s="94">
        <f>'F4.2'!AS289</f>
        <v>0</v>
      </c>
      <c r="K2972" s="94"/>
      <c r="L2972" s="94"/>
      <c r="M2972" s="94">
        <f t="shared" si="1356"/>
        <v>0</v>
      </c>
      <c r="N2972" s="94">
        <f t="shared" si="1331"/>
        <v>0</v>
      </c>
      <c r="O2972" s="158">
        <f t="shared" si="1357"/>
        <v>0</v>
      </c>
      <c r="P2972" s="159">
        <f t="shared" si="1358"/>
        <v>0</v>
      </c>
    </row>
    <row r="2973" spans="1:16" ht="31.5" hidden="1" outlineLevel="1" x14ac:dyDescent="0.25">
      <c r="A2973" s="29">
        <f t="shared" ref="A2973:E2973" si="1369">A2303</f>
        <v>5.2</v>
      </c>
      <c r="B2973" s="169" t="str">
        <f t="shared" si="1369"/>
        <v>Scheme-2: Renovation &amp; Upgradation of Transfer Point of CHPB of Unit 5 to 7 of CSTPS Chandrapur.</v>
      </c>
      <c r="C2973" s="29" t="str">
        <f t="shared" si="1369"/>
        <v>MERC/CAPEX/MSPGCL/2023-2024/0466 Dt 02.08.2024</v>
      </c>
      <c r="D2973" s="69">
        <f t="shared" si="1369"/>
        <v>45506</v>
      </c>
      <c r="E2973" s="28">
        <f t="shared" si="1369"/>
        <v>0</v>
      </c>
      <c r="F2973" s="95">
        <f t="shared" si="1338"/>
        <v>4.54</v>
      </c>
      <c r="G2973" s="95">
        <f t="shared" si="1339"/>
        <v>4.54</v>
      </c>
      <c r="H2973" s="95">
        <f t="shared" si="1330"/>
        <v>0</v>
      </c>
      <c r="I2973" s="94">
        <f>'F4.2'!Y290</f>
        <v>0</v>
      </c>
      <c r="J2973" s="94">
        <f>'F4.2'!AS290</f>
        <v>0</v>
      </c>
      <c r="K2973" s="95"/>
      <c r="L2973" s="95"/>
      <c r="M2973" s="128">
        <f t="shared" si="1356"/>
        <v>0</v>
      </c>
      <c r="N2973" s="95">
        <f t="shared" si="1331"/>
        <v>0</v>
      </c>
      <c r="O2973" s="158">
        <f t="shared" si="1357"/>
        <v>0</v>
      </c>
      <c r="P2973" s="159">
        <f t="shared" si="1358"/>
        <v>0</v>
      </c>
    </row>
    <row r="2974" spans="1:16" ht="31.5" hidden="1" outlineLevel="1" x14ac:dyDescent="0.25">
      <c r="A2974" s="29">
        <f t="shared" ref="A2974:E2974" si="1370">A2304</f>
        <v>5.3</v>
      </c>
      <c r="B2974" s="169" t="str">
        <f t="shared" si="1370"/>
        <v>Scheme-3: Renovation &amp; Upgradation of Walkway Platform of CHPB of Unit 5 to 7 of CSTPS Chandrapur.</v>
      </c>
      <c r="C2974" s="29" t="str">
        <f t="shared" si="1370"/>
        <v>MERC/CAPEX/MSPGCL/2023-2024/0466 Dt 02.08.2024</v>
      </c>
      <c r="D2974" s="69">
        <f t="shared" si="1370"/>
        <v>45506</v>
      </c>
      <c r="E2974" s="28">
        <f t="shared" si="1370"/>
        <v>0</v>
      </c>
      <c r="F2974" s="95">
        <f t="shared" si="1338"/>
        <v>5.25</v>
      </c>
      <c r="G2974" s="95">
        <f t="shared" si="1339"/>
        <v>5.25</v>
      </c>
      <c r="H2974" s="95">
        <f t="shared" si="1330"/>
        <v>0</v>
      </c>
      <c r="I2974" s="94">
        <f>'F4.2'!Y291</f>
        <v>0</v>
      </c>
      <c r="J2974" s="94">
        <f>'F4.2'!AS291</f>
        <v>0</v>
      </c>
      <c r="K2974" s="95"/>
      <c r="L2974" s="95"/>
      <c r="M2974" s="128">
        <f t="shared" si="1356"/>
        <v>0</v>
      </c>
      <c r="N2974" s="95">
        <f t="shared" si="1331"/>
        <v>0</v>
      </c>
      <c r="O2974" s="158">
        <f t="shared" si="1357"/>
        <v>0</v>
      </c>
      <c r="P2974" s="159">
        <f t="shared" si="1358"/>
        <v>0</v>
      </c>
    </row>
    <row r="2975" spans="1:16" ht="47.25" hidden="1" outlineLevel="1" x14ac:dyDescent="0.25">
      <c r="A2975" s="29">
        <f t="shared" ref="A2975:E2975" si="1371">A2305</f>
        <v>5.4</v>
      </c>
      <c r="B2975" s="169" t="str">
        <f t="shared" si="1371"/>
        <v>Scheme-4: Work of Renovation &amp; Modernization of Bunker Shuttle Conveyor of CHPB of Unit 5, 6 &amp; 7 in CSTPS Chandrapur.</v>
      </c>
      <c r="C2975" s="29" t="str">
        <f t="shared" si="1371"/>
        <v>MERC/CAPEX/MSPGCL/2023-2024/0466 Dt 02.08.2024</v>
      </c>
      <c r="D2975" s="69">
        <f t="shared" si="1371"/>
        <v>45506</v>
      </c>
      <c r="E2975" s="28">
        <f t="shared" si="1371"/>
        <v>0</v>
      </c>
      <c r="F2975" s="95">
        <f t="shared" si="1338"/>
        <v>4.6100000000000003</v>
      </c>
      <c r="G2975" s="95">
        <f t="shared" si="1339"/>
        <v>4.6100000000000003</v>
      </c>
      <c r="H2975" s="95">
        <f t="shared" si="1330"/>
        <v>0</v>
      </c>
      <c r="I2975" s="94">
        <f>'F4.2'!Y292</f>
        <v>0</v>
      </c>
      <c r="J2975" s="94">
        <f>'F4.2'!AS292</f>
        <v>0</v>
      </c>
      <c r="K2975" s="95"/>
      <c r="L2975" s="95"/>
      <c r="M2975" s="128">
        <f t="shared" si="1356"/>
        <v>0</v>
      </c>
      <c r="N2975" s="95">
        <f t="shared" si="1331"/>
        <v>0</v>
      </c>
      <c r="O2975" s="158">
        <f t="shared" si="1357"/>
        <v>0</v>
      </c>
      <c r="P2975" s="159">
        <f t="shared" si="1358"/>
        <v>0</v>
      </c>
    </row>
    <row r="2976" spans="1:16" ht="47.25" hidden="1" outlineLevel="1" x14ac:dyDescent="0.25">
      <c r="A2976" s="29">
        <f t="shared" ref="A2976:E2976" si="1372">A2306</f>
        <v>5.5</v>
      </c>
      <c r="B2976" s="169" t="str">
        <f t="shared" si="1372"/>
        <v>Scheme-5: Renovation &amp; Modernization of Wagon Tippler Concrete Hopper of Coal Handling Plant-B of Unit 5,6&amp;7 at CSTPS Chandrapur.</v>
      </c>
      <c r="C2976" s="29" t="str">
        <f t="shared" si="1372"/>
        <v>MERC/CAPEX/MSPGCL/2023-2024/0466 Dt 02.08.2024</v>
      </c>
      <c r="D2976" s="69">
        <f t="shared" si="1372"/>
        <v>45506</v>
      </c>
      <c r="E2976" s="28">
        <f t="shared" si="1372"/>
        <v>0</v>
      </c>
      <c r="F2976" s="95">
        <f t="shared" si="1338"/>
        <v>3.83</v>
      </c>
      <c r="G2976" s="95">
        <f t="shared" si="1339"/>
        <v>3.83</v>
      </c>
      <c r="H2976" s="95">
        <f t="shared" si="1330"/>
        <v>0</v>
      </c>
      <c r="I2976" s="94">
        <f>'F4.2'!Y293</f>
        <v>0</v>
      </c>
      <c r="J2976" s="94">
        <f>'F4.2'!AS293</f>
        <v>0</v>
      </c>
      <c r="K2976" s="95"/>
      <c r="L2976" s="95"/>
      <c r="M2976" s="128">
        <f t="shared" si="1356"/>
        <v>0</v>
      </c>
      <c r="N2976" s="95">
        <f t="shared" si="1331"/>
        <v>0</v>
      </c>
      <c r="O2976" s="158">
        <f t="shared" si="1357"/>
        <v>0</v>
      </c>
      <c r="P2976" s="159">
        <f t="shared" si="1358"/>
        <v>0</v>
      </c>
    </row>
    <row r="2977" spans="1:16" ht="47.25" hidden="1" outlineLevel="1" x14ac:dyDescent="0.25">
      <c r="A2977" s="29">
        <f t="shared" ref="A2977:E2977" si="1373">A2307</f>
        <v>5.6</v>
      </c>
      <c r="B2977" s="169" t="str">
        <f t="shared" si="1373"/>
        <v>Scheme-6: Renovation &amp; Modernization of Wagon Tippler Concrete Hopper of Coal Handling Plant-D of Unit 8&amp;9 at CSTPS Chandrapur.</v>
      </c>
      <c r="C2977" s="29" t="str">
        <f t="shared" si="1373"/>
        <v>MERC/CAPEX/MSPGCL/2023-2024/0466 Dt 02.08.2024</v>
      </c>
      <c r="D2977" s="69">
        <f t="shared" si="1373"/>
        <v>45506</v>
      </c>
      <c r="E2977" s="27">
        <f t="shared" si="1373"/>
        <v>0</v>
      </c>
      <c r="F2977" s="94">
        <f t="shared" si="1338"/>
        <v>3.83</v>
      </c>
      <c r="G2977" s="94">
        <f t="shared" si="1339"/>
        <v>3.83</v>
      </c>
      <c r="H2977" s="94">
        <f t="shared" si="1330"/>
        <v>0</v>
      </c>
      <c r="I2977" s="94">
        <f>'F4.2'!Y294</f>
        <v>0</v>
      </c>
      <c r="J2977" s="94">
        <f>'F4.2'!AS294</f>
        <v>0</v>
      </c>
      <c r="K2977" s="94"/>
      <c r="L2977" s="94"/>
      <c r="M2977" s="94">
        <f t="shared" si="1356"/>
        <v>0</v>
      </c>
      <c r="N2977" s="94">
        <f t="shared" si="1331"/>
        <v>0</v>
      </c>
      <c r="O2977" s="158">
        <f t="shared" si="1357"/>
        <v>0</v>
      </c>
      <c r="P2977" s="159">
        <f t="shared" si="1358"/>
        <v>0</v>
      </c>
    </row>
    <row r="2978" spans="1:16" ht="47.25" hidden="1" outlineLevel="1" x14ac:dyDescent="0.25">
      <c r="A2978" s="29">
        <f t="shared" ref="A2978:E2978" si="1374">A2308</f>
        <v>5.7</v>
      </c>
      <c r="B2978" s="169" t="str">
        <f t="shared" si="1374"/>
        <v xml:space="preserve">Scheme-7: Design, supply, installation &amp; commissioning of LED based energy efficient illumination system at CHP-A, B &amp; C, C.S.T.P.S., Chandrapur.  </v>
      </c>
      <c r="C2978" s="29" t="str">
        <f t="shared" si="1374"/>
        <v>MERC/CAPEX/MSPGCL/2023-2024/0466 Dt 02.08.2024</v>
      </c>
      <c r="D2978" s="69">
        <f t="shared" si="1374"/>
        <v>45506</v>
      </c>
      <c r="E2978" s="28">
        <f t="shared" si="1374"/>
        <v>0</v>
      </c>
      <c r="F2978" s="95">
        <f t="shared" si="1338"/>
        <v>5.31</v>
      </c>
      <c r="G2978" s="95">
        <f t="shared" si="1339"/>
        <v>5.31</v>
      </c>
      <c r="H2978" s="95">
        <f t="shared" si="1330"/>
        <v>0</v>
      </c>
      <c r="I2978" s="94">
        <f>'F4.2'!Y295</f>
        <v>0</v>
      </c>
      <c r="J2978" s="94">
        <f>'F4.2'!AS295</f>
        <v>0</v>
      </c>
      <c r="K2978" s="95"/>
      <c r="L2978" s="95"/>
      <c r="M2978" s="128">
        <f t="shared" si="1356"/>
        <v>0</v>
      </c>
      <c r="N2978" s="95">
        <f t="shared" si="1331"/>
        <v>0</v>
      </c>
      <c r="O2978" s="158">
        <f t="shared" si="1357"/>
        <v>0</v>
      </c>
      <c r="P2978" s="159">
        <f t="shared" si="1358"/>
        <v>0</v>
      </c>
    </row>
    <row r="2979" spans="1:16" ht="31.5" hidden="1" outlineLevel="1" x14ac:dyDescent="0.25">
      <c r="A2979" s="29">
        <f t="shared" ref="A2979:E2979" si="1375">A2309</f>
        <v>0</v>
      </c>
      <c r="B2979" s="169" t="str">
        <f t="shared" si="1375"/>
        <v>IDC</v>
      </c>
      <c r="C2979" s="29" t="str">
        <f t="shared" si="1375"/>
        <v>MERC/CAPEX/MSPGCL/2023-2024/0466 Dt 02.08.2024</v>
      </c>
      <c r="D2979" s="69">
        <f t="shared" si="1375"/>
        <v>45506</v>
      </c>
      <c r="E2979" s="27">
        <f t="shared" si="1375"/>
        <v>0</v>
      </c>
      <c r="F2979" s="94">
        <f t="shared" si="1338"/>
        <v>0</v>
      </c>
      <c r="G2979" s="94">
        <f t="shared" si="1339"/>
        <v>0</v>
      </c>
      <c r="H2979" s="94">
        <f t="shared" si="1330"/>
        <v>0</v>
      </c>
      <c r="I2979" s="94">
        <f>'F4.2'!Y296</f>
        <v>0</v>
      </c>
      <c r="J2979" s="94">
        <f>'F4.2'!AS296</f>
        <v>0</v>
      </c>
      <c r="K2979" s="94"/>
      <c r="L2979" s="94"/>
      <c r="M2979" s="94">
        <f t="shared" si="1356"/>
        <v>0</v>
      </c>
      <c r="N2979" s="94">
        <f t="shared" si="1331"/>
        <v>0</v>
      </c>
      <c r="O2979" s="158">
        <f t="shared" si="1357"/>
        <v>0</v>
      </c>
      <c r="P2979" s="159">
        <f t="shared" si="1358"/>
        <v>0</v>
      </c>
    </row>
    <row r="2980" spans="1:16" ht="63" hidden="1" outlineLevel="1" x14ac:dyDescent="0.25">
      <c r="A2980" s="25">
        <f t="shared" ref="A2980:E2980" si="1376">A2310</f>
        <v>63</v>
      </c>
      <c r="B2980" s="26" t="str">
        <f t="shared" si="1376"/>
        <v>Procurement of Equipment’s for Stack yard management at Coal Handling Plant &amp; Upgradation of existing ash disposal pump system by installing higher efficiency pump system in Ash Handling Plant of Unit- 5 &amp; 6 at CSTPS, Chandrapur.</v>
      </c>
      <c r="C2980" s="25" t="str">
        <f t="shared" si="1376"/>
        <v>MERC/CAPEX/MSPGCL/2023-24/496 Dt 08.08.2024</v>
      </c>
      <c r="D2980" s="69">
        <f t="shared" si="1376"/>
        <v>45512</v>
      </c>
      <c r="E2980" s="28">
        <f t="shared" si="1376"/>
        <v>38.4</v>
      </c>
      <c r="F2980" s="95">
        <f t="shared" si="1338"/>
        <v>0</v>
      </c>
      <c r="G2980" s="95">
        <f t="shared" si="1339"/>
        <v>0</v>
      </c>
      <c r="H2980" s="95">
        <f t="shared" si="1330"/>
        <v>0</v>
      </c>
      <c r="I2980" s="94">
        <f>'F4.2'!Y297</f>
        <v>0</v>
      </c>
      <c r="J2980" s="94">
        <f>'F4.2'!AS297</f>
        <v>0</v>
      </c>
      <c r="K2980" s="95"/>
      <c r="L2980" s="95"/>
      <c r="M2980" s="128">
        <f t="shared" si="1356"/>
        <v>0</v>
      </c>
      <c r="N2980" s="95">
        <f t="shared" si="1331"/>
        <v>0</v>
      </c>
      <c r="O2980" s="158">
        <f t="shared" si="1357"/>
        <v>0</v>
      </c>
      <c r="P2980" s="159">
        <f t="shared" si="1358"/>
        <v>0</v>
      </c>
    </row>
    <row r="2981" spans="1:16" ht="31.5" hidden="1" outlineLevel="1" x14ac:dyDescent="0.25">
      <c r="A2981" s="29">
        <f t="shared" ref="A2981:E2981" si="1377">A2311</f>
        <v>6.1</v>
      </c>
      <c r="B2981" s="169" t="str">
        <f t="shared" si="1377"/>
        <v>Scheme-1: Procurement of 04 Nos Bulldozers.</v>
      </c>
      <c r="C2981" s="29" t="str">
        <f t="shared" si="1377"/>
        <v>MERC/CAPEX/MSPGCL/2023-24/496 Dt 08.08.2024</v>
      </c>
      <c r="D2981" s="69">
        <f t="shared" si="1377"/>
        <v>45512</v>
      </c>
      <c r="E2981" s="28">
        <f t="shared" si="1377"/>
        <v>9.58</v>
      </c>
      <c r="F2981" s="95">
        <f t="shared" si="1338"/>
        <v>9.58</v>
      </c>
      <c r="G2981" s="95">
        <f t="shared" si="1339"/>
        <v>9.58</v>
      </c>
      <c r="H2981" s="95">
        <f t="shared" si="1330"/>
        <v>0</v>
      </c>
      <c r="I2981" s="94">
        <f>'F4.2'!Y298</f>
        <v>0</v>
      </c>
      <c r="J2981" s="94">
        <f>'F4.2'!AS298</f>
        <v>0</v>
      </c>
      <c r="K2981" s="95"/>
      <c r="L2981" s="95"/>
      <c r="M2981" s="128">
        <f t="shared" si="1356"/>
        <v>0</v>
      </c>
      <c r="N2981" s="95">
        <f t="shared" si="1331"/>
        <v>0</v>
      </c>
      <c r="O2981" s="158">
        <f t="shared" si="1357"/>
        <v>0</v>
      </c>
      <c r="P2981" s="159">
        <f t="shared" si="1358"/>
        <v>0</v>
      </c>
    </row>
    <row r="2982" spans="1:16" ht="31.5" hidden="1" outlineLevel="1" x14ac:dyDescent="0.25">
      <c r="A2982" s="29">
        <f t="shared" ref="A2982:E2982" si="1378">A2312</f>
        <v>6.2</v>
      </c>
      <c r="B2982" s="169" t="str">
        <f t="shared" si="1378"/>
        <v>Scheme-2:  Procurement of 01 No Wheel Dozer</v>
      </c>
      <c r="C2982" s="29" t="str">
        <f t="shared" si="1378"/>
        <v>MERC/CAPEX/MSPGCL/2023-24/496 Dt 08.08.2024</v>
      </c>
      <c r="D2982" s="69">
        <f t="shared" si="1378"/>
        <v>45512</v>
      </c>
      <c r="E2982" s="27">
        <f t="shared" si="1378"/>
        <v>2.95</v>
      </c>
      <c r="F2982" s="94">
        <f t="shared" si="1338"/>
        <v>2.95</v>
      </c>
      <c r="G2982" s="94">
        <f t="shared" si="1339"/>
        <v>2.95</v>
      </c>
      <c r="H2982" s="94">
        <f t="shared" si="1330"/>
        <v>0</v>
      </c>
      <c r="I2982" s="94">
        <f>'F4.2'!Y299</f>
        <v>0</v>
      </c>
      <c r="J2982" s="94">
        <f>'F4.2'!AS299</f>
        <v>0</v>
      </c>
      <c r="K2982" s="94"/>
      <c r="L2982" s="94"/>
      <c r="M2982" s="94">
        <f t="shared" si="1356"/>
        <v>0</v>
      </c>
      <c r="N2982" s="94">
        <f t="shared" si="1331"/>
        <v>0</v>
      </c>
      <c r="O2982" s="158">
        <f t="shared" si="1357"/>
        <v>0</v>
      </c>
      <c r="P2982" s="159">
        <f t="shared" si="1358"/>
        <v>0</v>
      </c>
    </row>
    <row r="2983" spans="1:16" ht="31.5" hidden="1" outlineLevel="1" x14ac:dyDescent="0.25">
      <c r="A2983" s="29">
        <f t="shared" ref="A2983:E2983" si="1379">A2313</f>
        <v>6.3</v>
      </c>
      <c r="B2983" s="169" t="str">
        <f t="shared" si="1379"/>
        <v>Scheme-3: Procurement 02 Nos. 800 HP Diesel Hydraulic Locomotives.</v>
      </c>
      <c r="C2983" s="29" t="str">
        <f t="shared" si="1379"/>
        <v>MERC/CAPEX/MSPGCL/2023-24/496 Dt 08.08.2024</v>
      </c>
      <c r="D2983" s="69">
        <f t="shared" si="1379"/>
        <v>45512</v>
      </c>
      <c r="E2983" s="28">
        <f t="shared" si="1379"/>
        <v>7.95</v>
      </c>
      <c r="F2983" s="95">
        <f t="shared" si="1338"/>
        <v>7.95</v>
      </c>
      <c r="G2983" s="95">
        <f t="shared" si="1339"/>
        <v>7.95</v>
      </c>
      <c r="H2983" s="95">
        <f t="shared" si="1330"/>
        <v>0</v>
      </c>
      <c r="I2983" s="94">
        <f>'F4.2'!Y300</f>
        <v>0</v>
      </c>
      <c r="J2983" s="94">
        <f>'F4.2'!AS300</f>
        <v>0</v>
      </c>
      <c r="K2983" s="95"/>
      <c r="L2983" s="95"/>
      <c r="M2983" s="128">
        <f t="shared" si="1356"/>
        <v>0</v>
      </c>
      <c r="N2983" s="95">
        <f t="shared" si="1331"/>
        <v>0</v>
      </c>
      <c r="O2983" s="158">
        <f t="shared" si="1357"/>
        <v>0</v>
      </c>
      <c r="P2983" s="159">
        <f t="shared" si="1358"/>
        <v>0</v>
      </c>
    </row>
    <row r="2984" spans="1:16" ht="47.25" hidden="1" outlineLevel="1" x14ac:dyDescent="0.25">
      <c r="A2984" s="29">
        <f t="shared" ref="A2984:E2984" si="1380">A2314</f>
        <v>6.4</v>
      </c>
      <c r="B2984" s="169" t="str">
        <f t="shared" si="1380"/>
        <v>Scheme-4: Upgradation of existing ash disposal pump assembly by higher efficiency pump assembly in ash handling plant.</v>
      </c>
      <c r="C2984" s="29" t="str">
        <f t="shared" si="1380"/>
        <v>MERC/CAPEX/MSPGCL/2023-24/496 Dt 08.08.2024</v>
      </c>
      <c r="D2984" s="69">
        <f t="shared" si="1380"/>
        <v>45512</v>
      </c>
      <c r="E2984" s="28">
        <f t="shared" si="1380"/>
        <v>17.46</v>
      </c>
      <c r="F2984" s="95">
        <f t="shared" si="1338"/>
        <v>17.46</v>
      </c>
      <c r="G2984" s="95">
        <f t="shared" si="1339"/>
        <v>17.46</v>
      </c>
      <c r="H2984" s="95">
        <f t="shared" si="1330"/>
        <v>0</v>
      </c>
      <c r="I2984" s="94">
        <f>'F4.2'!Y301</f>
        <v>0</v>
      </c>
      <c r="J2984" s="94">
        <f>'F4.2'!AS301</f>
        <v>0</v>
      </c>
      <c r="K2984" s="95"/>
      <c r="L2984" s="95"/>
      <c r="M2984" s="128">
        <f t="shared" si="1356"/>
        <v>0</v>
      </c>
      <c r="N2984" s="95">
        <f t="shared" si="1331"/>
        <v>0</v>
      </c>
      <c r="O2984" s="158">
        <f t="shared" si="1357"/>
        <v>0</v>
      </c>
      <c r="P2984" s="159">
        <f t="shared" si="1358"/>
        <v>0</v>
      </c>
    </row>
    <row r="2985" spans="1:16" ht="31.5" hidden="1" outlineLevel="1" x14ac:dyDescent="0.25">
      <c r="A2985" s="29">
        <f t="shared" ref="A2985:E2985" si="1381">A2315</f>
        <v>0</v>
      </c>
      <c r="B2985" s="169" t="str">
        <f t="shared" si="1381"/>
        <v>IDC</v>
      </c>
      <c r="C2985" s="29" t="str">
        <f t="shared" si="1381"/>
        <v>MERC/CAPEX/MSPGCL/2023-24/496 Dt 08.08.2024</v>
      </c>
      <c r="D2985" s="69">
        <f t="shared" si="1381"/>
        <v>45512</v>
      </c>
      <c r="E2985" s="28">
        <f t="shared" si="1381"/>
        <v>0.46</v>
      </c>
      <c r="F2985" s="95">
        <f t="shared" si="1338"/>
        <v>0</v>
      </c>
      <c r="G2985" s="95">
        <f t="shared" si="1339"/>
        <v>0</v>
      </c>
      <c r="H2985" s="95">
        <f t="shared" si="1330"/>
        <v>0</v>
      </c>
      <c r="I2985" s="94">
        <f>'F4.2'!Y302</f>
        <v>0</v>
      </c>
      <c r="J2985" s="94">
        <f>'F4.2'!AS302</f>
        <v>0</v>
      </c>
      <c r="K2985" s="95"/>
      <c r="L2985" s="95"/>
      <c r="M2985" s="128">
        <f t="shared" si="1356"/>
        <v>0</v>
      </c>
      <c r="N2985" s="95">
        <f t="shared" si="1331"/>
        <v>0</v>
      </c>
    </row>
    <row r="2986" spans="1:16" ht="47.25" hidden="1" outlineLevel="1" x14ac:dyDescent="0.25">
      <c r="A2986" s="25">
        <f t="shared" ref="A2986:E2986" si="1382">A2316</f>
        <v>64</v>
      </c>
      <c r="B2986" s="26" t="str">
        <f t="shared" si="1382"/>
        <v>Stacker Reclaimer, Impact Crusher and Conveyor Drive reliability &amp; availability improvement scheme for CHP of Unit 5,6&amp;7 CSTPS Chandrapur.- Elecon</v>
      </c>
      <c r="C2986" s="29" t="str">
        <f t="shared" si="1382"/>
        <v>MERC approved MERC/CAPEX/MSPGCL/2023-24/566  Dt 09.09.2024</v>
      </c>
      <c r="D2986" s="69">
        <f t="shared" si="1382"/>
        <v>45544</v>
      </c>
      <c r="E2986" s="27">
        <f t="shared" si="1382"/>
        <v>32.549999999999997</v>
      </c>
      <c r="F2986" s="94">
        <f t="shared" si="1338"/>
        <v>0</v>
      </c>
      <c r="G2986" s="94">
        <f t="shared" si="1339"/>
        <v>0</v>
      </c>
      <c r="H2986" s="94">
        <f t="shared" si="1330"/>
        <v>0</v>
      </c>
      <c r="I2986" s="94">
        <f>'F4.2'!Y303</f>
        <v>0</v>
      </c>
      <c r="J2986" s="94">
        <f>'F4.2'!AS303</f>
        <v>0</v>
      </c>
      <c r="K2986" s="94"/>
      <c r="L2986" s="94"/>
      <c r="M2986" s="94">
        <f t="shared" si="1356"/>
        <v>0</v>
      </c>
      <c r="N2986" s="94">
        <f t="shared" si="1331"/>
        <v>0</v>
      </c>
    </row>
    <row r="2987" spans="1:16" ht="47.25" hidden="1" outlineLevel="1" x14ac:dyDescent="0.25">
      <c r="A2987" s="29">
        <f t="shared" ref="A2987:E2987" si="1383">A2317</f>
        <v>0</v>
      </c>
      <c r="B2987" s="203" t="str">
        <f t="shared" si="1383"/>
        <v xml:space="preserve">Scheme-1: Reliability &amp; availability improvement for Stacker Reclaimer by supply &amp; commissioning of essential equipment at CHPB of Unit 5,6&amp;7 CSTPS  Chandrapur. </v>
      </c>
      <c r="C2987" s="29" t="str">
        <f t="shared" si="1383"/>
        <v>MERC approved MERC/CAPEX/MSPGCL/2023-24/566  Dt 09.09.2024</v>
      </c>
      <c r="D2987" s="69">
        <f t="shared" si="1383"/>
        <v>45544</v>
      </c>
      <c r="E2987" s="28">
        <f t="shared" si="1383"/>
        <v>17.61</v>
      </c>
      <c r="F2987" s="95">
        <f t="shared" si="1338"/>
        <v>0</v>
      </c>
      <c r="G2987" s="95">
        <f t="shared" si="1339"/>
        <v>0</v>
      </c>
      <c r="H2987" s="95">
        <f t="shared" si="1330"/>
        <v>0</v>
      </c>
      <c r="I2987" s="94">
        <f>'F4.2'!Y304</f>
        <v>17.61</v>
      </c>
      <c r="J2987" s="94">
        <f>'F4.2'!AS304</f>
        <v>17.61</v>
      </c>
      <c r="K2987" s="95"/>
      <c r="L2987" s="95"/>
      <c r="M2987" s="128">
        <f t="shared" si="1356"/>
        <v>17.61</v>
      </c>
      <c r="N2987" s="95">
        <f t="shared" si="1331"/>
        <v>0</v>
      </c>
    </row>
    <row r="2988" spans="1:16" ht="47.25" hidden="1" outlineLevel="1" x14ac:dyDescent="0.25">
      <c r="A2988" s="29">
        <f t="shared" ref="A2988:E2988" si="1384">A2318</f>
        <v>0</v>
      </c>
      <c r="B2988" s="203" t="str">
        <f t="shared" si="1384"/>
        <v xml:space="preserve">Scheme-2: Reliability &amp; availability improvement for Conveyor Drive by supply &amp; commissioning of essential equipment at CHPB of Unit 5,6&amp;7 CSTPS </v>
      </c>
      <c r="C2988" s="29" t="str">
        <f t="shared" si="1384"/>
        <v>MERC approved MERC/CAPEX/MSPGCL/2023-24/566  Dt 09.09.2024</v>
      </c>
      <c r="D2988" s="69">
        <f t="shared" si="1384"/>
        <v>45544</v>
      </c>
      <c r="E2988" s="28">
        <f t="shared" si="1384"/>
        <v>14.65</v>
      </c>
      <c r="F2988" s="95">
        <f t="shared" si="1338"/>
        <v>0</v>
      </c>
      <c r="G2988" s="95">
        <f t="shared" si="1339"/>
        <v>0</v>
      </c>
      <c r="H2988" s="95">
        <f t="shared" si="1330"/>
        <v>0</v>
      </c>
      <c r="I2988" s="94">
        <f>'F4.2'!Y305</f>
        <v>14.65</v>
      </c>
      <c r="J2988" s="94">
        <f>'F4.2'!AS305</f>
        <v>14.65</v>
      </c>
      <c r="K2988" s="95"/>
      <c r="L2988" s="95"/>
      <c r="M2988" s="128">
        <f t="shared" si="1356"/>
        <v>14.65</v>
      </c>
      <c r="N2988" s="95">
        <f t="shared" si="1331"/>
        <v>0</v>
      </c>
    </row>
    <row r="2989" spans="1:16" ht="47.25" hidden="1" outlineLevel="1" x14ac:dyDescent="0.25">
      <c r="A2989" s="29">
        <f t="shared" ref="A2989:E2989" si="1385">A2319</f>
        <v>0</v>
      </c>
      <c r="B2989" s="203" t="str">
        <f t="shared" si="1385"/>
        <v>IDC</v>
      </c>
      <c r="C2989" s="29" t="str">
        <f t="shared" si="1385"/>
        <v>MERC approved MERC/CAPEX/MSPGCL/2023-24/566  Dt 09.09.2024</v>
      </c>
      <c r="D2989" s="69">
        <f t="shared" si="1385"/>
        <v>45544</v>
      </c>
      <c r="E2989" s="28">
        <f t="shared" si="1385"/>
        <v>0.28999999999999998</v>
      </c>
      <c r="F2989" s="95">
        <f t="shared" si="1338"/>
        <v>0</v>
      </c>
      <c r="G2989" s="95">
        <f t="shared" si="1339"/>
        <v>0</v>
      </c>
      <c r="H2989" s="95">
        <f t="shared" si="1330"/>
        <v>0</v>
      </c>
      <c r="I2989" s="94">
        <f>'F4.2'!Y306</f>
        <v>0.28999999999999998</v>
      </c>
      <c r="J2989" s="94">
        <f>'F4.2'!AS306</f>
        <v>0.28999999999999998</v>
      </c>
      <c r="K2989" s="95"/>
      <c r="L2989" s="95"/>
      <c r="M2989" s="128">
        <f t="shared" si="1356"/>
        <v>0.28999999999999998</v>
      </c>
      <c r="N2989" s="95">
        <f t="shared" si="1331"/>
        <v>0</v>
      </c>
    </row>
    <row r="2990" spans="1:16" ht="15.75" hidden="1" outlineLevel="1" x14ac:dyDescent="0.25">
      <c r="A2990" s="196">
        <f t="shared" ref="A2990:E2990" si="1386">A2320</f>
        <v>0</v>
      </c>
      <c r="B2990" s="169">
        <f t="shared" si="1386"/>
        <v>0</v>
      </c>
      <c r="C2990" s="196">
        <f t="shared" si="1386"/>
        <v>0</v>
      </c>
      <c r="D2990" s="197" t="str">
        <f t="shared" si="1386"/>
        <v>-</v>
      </c>
      <c r="E2990" s="28">
        <f t="shared" si="1386"/>
        <v>0</v>
      </c>
      <c r="F2990" s="95">
        <f t="shared" si="1338"/>
        <v>0</v>
      </c>
      <c r="G2990" s="95">
        <f t="shared" si="1339"/>
        <v>0</v>
      </c>
      <c r="H2990" s="95">
        <f t="shared" si="1330"/>
        <v>0</v>
      </c>
      <c r="I2990" s="94">
        <f>'F4.2'!Y307</f>
        <v>0</v>
      </c>
      <c r="J2990" s="94">
        <f>'F4.2'!AS307</f>
        <v>0</v>
      </c>
      <c r="K2990" s="95"/>
      <c r="L2990" s="95"/>
      <c r="M2990" s="128">
        <f t="shared" si="1356"/>
        <v>0</v>
      </c>
      <c r="N2990" s="95">
        <f t="shared" si="1331"/>
        <v>0</v>
      </c>
    </row>
    <row r="2991" spans="1:16" ht="15.75" hidden="1" outlineLevel="1" x14ac:dyDescent="0.25">
      <c r="A2991" s="196">
        <f t="shared" ref="A2991:E2991" si="1387">A2321</f>
        <v>0</v>
      </c>
      <c r="B2991" s="169">
        <f t="shared" si="1387"/>
        <v>0</v>
      </c>
      <c r="C2991" s="196">
        <f t="shared" si="1387"/>
        <v>0</v>
      </c>
      <c r="D2991" s="197" t="str">
        <f t="shared" si="1387"/>
        <v>-</v>
      </c>
      <c r="E2991" s="28">
        <f t="shared" si="1387"/>
        <v>0</v>
      </c>
      <c r="F2991" s="95">
        <f t="shared" si="1338"/>
        <v>0</v>
      </c>
      <c r="G2991" s="95">
        <f t="shared" si="1339"/>
        <v>0</v>
      </c>
      <c r="H2991" s="95">
        <f t="shared" si="1330"/>
        <v>0</v>
      </c>
      <c r="I2991" s="94">
        <f>'F4.2'!Y308</f>
        <v>0</v>
      </c>
      <c r="J2991" s="94">
        <f>'F4.2'!AS308</f>
        <v>0</v>
      </c>
      <c r="K2991" s="95"/>
      <c r="L2991" s="95"/>
      <c r="M2991" s="128">
        <f t="shared" si="1356"/>
        <v>0</v>
      </c>
      <c r="N2991" s="95">
        <f t="shared" si="1331"/>
        <v>0</v>
      </c>
    </row>
    <row r="2992" spans="1:16" ht="15.75" hidden="1" outlineLevel="1" x14ac:dyDescent="0.25">
      <c r="A2992" s="161">
        <f t="shared" ref="A2992:E2992" si="1388">A2322</f>
        <v>0</v>
      </c>
      <c r="B2992" s="100">
        <f t="shared" si="1388"/>
        <v>0</v>
      </c>
      <c r="C2992" s="161">
        <f t="shared" si="1388"/>
        <v>0</v>
      </c>
      <c r="D2992" s="164" t="str">
        <f t="shared" si="1388"/>
        <v>-</v>
      </c>
      <c r="E2992" s="28">
        <f t="shared" si="1388"/>
        <v>0</v>
      </c>
      <c r="F2992" s="95">
        <f t="shared" si="1338"/>
        <v>0</v>
      </c>
      <c r="G2992" s="95">
        <f t="shared" si="1339"/>
        <v>0</v>
      </c>
      <c r="H2992" s="95">
        <f t="shared" si="1330"/>
        <v>0</v>
      </c>
      <c r="I2992" s="94">
        <f>'F4.2'!Y309</f>
        <v>0</v>
      </c>
      <c r="J2992" s="94">
        <f>'F4.2'!AS309</f>
        <v>0</v>
      </c>
      <c r="K2992" s="95"/>
      <c r="L2992" s="95"/>
      <c r="M2992" s="128">
        <f t="shared" si="1356"/>
        <v>0</v>
      </c>
      <c r="N2992" s="95">
        <f t="shared" si="1331"/>
        <v>0</v>
      </c>
    </row>
    <row r="2993" spans="1:14" ht="15.75" hidden="1" outlineLevel="1" x14ac:dyDescent="0.25">
      <c r="A2993" s="23">
        <f t="shared" ref="A2993:E2993" si="1389">A2323</f>
        <v>0</v>
      </c>
      <c r="B2993" s="24" t="str">
        <f t="shared" si="1389"/>
        <v>(ii) Submitted to MERC, Yet To Receive Approval</v>
      </c>
      <c r="C2993" s="45">
        <f t="shared" si="1389"/>
        <v>0</v>
      </c>
      <c r="D2993" s="68" t="str">
        <f t="shared" si="1389"/>
        <v>-</v>
      </c>
      <c r="E2993" s="27">
        <f t="shared" si="1389"/>
        <v>0</v>
      </c>
      <c r="F2993" s="94">
        <f t="shared" si="1338"/>
        <v>0</v>
      </c>
      <c r="G2993" s="94">
        <f t="shared" si="1339"/>
        <v>0</v>
      </c>
      <c r="H2993" s="94">
        <f t="shared" si="1330"/>
        <v>0</v>
      </c>
      <c r="I2993" s="94">
        <f>'F4.2'!Y310</f>
        <v>0</v>
      </c>
      <c r="J2993" s="94">
        <f>'F4.2'!AS310</f>
        <v>0</v>
      </c>
      <c r="K2993" s="94"/>
      <c r="L2993" s="94"/>
      <c r="M2993" s="94">
        <f t="shared" si="1356"/>
        <v>0</v>
      </c>
      <c r="N2993" s="94">
        <f t="shared" si="1331"/>
        <v>0</v>
      </c>
    </row>
    <row r="2994" spans="1:14" ht="94.5" hidden="1" outlineLevel="1" x14ac:dyDescent="0.25">
      <c r="A2994" s="25" t="str">
        <f t="shared" ref="A2994:E2994" si="1390">A2324</f>
        <v>Y8, Y9</v>
      </c>
      <c r="B2994" s="26" t="str">
        <f t="shared" si="1390"/>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2994" s="25" t="str">
        <f t="shared" si="1390"/>
        <v>Yet To Receive Approval</v>
      </c>
      <c r="D2994" s="188" t="str">
        <f t="shared" si="1390"/>
        <v>-</v>
      </c>
      <c r="E2994" s="28">
        <f t="shared" si="1390"/>
        <v>0</v>
      </c>
      <c r="F2994" s="95">
        <f t="shared" si="1338"/>
        <v>0</v>
      </c>
      <c r="G2994" s="95">
        <f t="shared" si="1339"/>
        <v>0</v>
      </c>
      <c r="H2994" s="95">
        <f t="shared" si="1330"/>
        <v>0</v>
      </c>
      <c r="I2994" s="94">
        <f>'F4.2'!Y311</f>
        <v>0</v>
      </c>
      <c r="J2994" s="94">
        <f>'F4.2'!AS311</f>
        <v>0</v>
      </c>
      <c r="K2994" s="95"/>
      <c r="L2994" s="95"/>
      <c r="M2994" s="128">
        <f t="shared" si="1356"/>
        <v>0</v>
      </c>
      <c r="N2994" s="95">
        <f t="shared" si="1331"/>
        <v>0</v>
      </c>
    </row>
    <row r="2995" spans="1:14" ht="15.75" hidden="1" outlineLevel="1" x14ac:dyDescent="0.25">
      <c r="A2995" s="29">
        <f t="shared" ref="A2995:E2995" si="1391">A2325</f>
        <v>0</v>
      </c>
      <c r="B2995" s="203" t="str">
        <f t="shared" si="1391"/>
        <v>Procurement of BOXN-HL Wagons for C.S.T.P.S., Chandrapur.</v>
      </c>
      <c r="C2995" s="29" t="str">
        <f t="shared" si="1391"/>
        <v>Yet To Receive Approval</v>
      </c>
      <c r="D2995" s="69" t="str">
        <f t="shared" si="1391"/>
        <v>-</v>
      </c>
      <c r="E2995" s="28">
        <f t="shared" si="1391"/>
        <v>0</v>
      </c>
      <c r="F2995" s="95">
        <f t="shared" si="1338"/>
        <v>0</v>
      </c>
      <c r="G2995" s="95">
        <f t="shared" si="1339"/>
        <v>0</v>
      </c>
      <c r="H2995" s="95">
        <f t="shared" si="1330"/>
        <v>0</v>
      </c>
      <c r="I2995" s="94">
        <f>'F4.2'!Y312</f>
        <v>13.8</v>
      </c>
      <c r="J2995" s="94">
        <f>'F4.2'!AS312</f>
        <v>13.8</v>
      </c>
      <c r="K2995" s="95"/>
      <c r="L2995" s="95"/>
      <c r="M2995" s="128">
        <f t="shared" si="1356"/>
        <v>13.8</v>
      </c>
      <c r="N2995" s="95">
        <f t="shared" si="1331"/>
        <v>0</v>
      </c>
    </row>
    <row r="2996" spans="1:14" ht="31.5" hidden="1" outlineLevel="1" x14ac:dyDescent="0.25">
      <c r="A2996" s="29">
        <f t="shared" ref="A2996:E2996" si="1392">A2326</f>
        <v>0</v>
      </c>
      <c r="B2996" s="203" t="str">
        <f t="shared" si="1392"/>
        <v>Combined Fire and Rescue vehicle with Hydraulic Platform (Multipurpose Fire Tender)</v>
      </c>
      <c r="C2996" s="29" t="str">
        <f t="shared" si="1392"/>
        <v>Yet To Receive Approval</v>
      </c>
      <c r="D2996" s="69" t="str">
        <f t="shared" si="1392"/>
        <v>-</v>
      </c>
      <c r="E2996" s="27">
        <f t="shared" si="1392"/>
        <v>0</v>
      </c>
      <c r="F2996" s="94">
        <f t="shared" si="1338"/>
        <v>0</v>
      </c>
      <c r="G2996" s="94">
        <f t="shared" si="1339"/>
        <v>0</v>
      </c>
      <c r="H2996" s="94">
        <f t="shared" si="1330"/>
        <v>0</v>
      </c>
      <c r="I2996" s="94">
        <f>'F4.2'!Y313</f>
        <v>10.19</v>
      </c>
      <c r="J2996" s="94">
        <f>'F4.2'!AS313</f>
        <v>10.19</v>
      </c>
      <c r="K2996" s="94"/>
      <c r="L2996" s="94"/>
      <c r="M2996" s="94">
        <f t="shared" si="1356"/>
        <v>10.19</v>
      </c>
      <c r="N2996" s="94">
        <f t="shared" si="1331"/>
        <v>0</v>
      </c>
    </row>
    <row r="2997" spans="1:14" ht="15.75" hidden="1" outlineLevel="1" x14ac:dyDescent="0.25">
      <c r="A2997" s="29">
        <f t="shared" ref="A2997:E2997" si="1393">A2327</f>
        <v>0</v>
      </c>
      <c r="B2997" s="203" t="str">
        <f t="shared" si="1393"/>
        <v>Quick Response Vehicle (Multipurpose Fire Tender)</v>
      </c>
      <c r="C2997" s="29" t="str">
        <f t="shared" si="1393"/>
        <v>Yet To Receive Approval</v>
      </c>
      <c r="D2997" s="69" t="str">
        <f t="shared" si="1393"/>
        <v>-</v>
      </c>
      <c r="E2997" s="28">
        <f t="shared" si="1393"/>
        <v>0</v>
      </c>
      <c r="F2997" s="95">
        <f t="shared" si="1338"/>
        <v>0</v>
      </c>
      <c r="G2997" s="95">
        <f t="shared" si="1339"/>
        <v>0</v>
      </c>
      <c r="H2997" s="95">
        <f t="shared" si="1330"/>
        <v>0</v>
      </c>
      <c r="I2997" s="94">
        <f>'F4.2'!Y314</f>
        <v>2.5499999999999998</v>
      </c>
      <c r="J2997" s="94">
        <f>'F4.2'!AS314</f>
        <v>2.5499999999999998</v>
      </c>
      <c r="K2997" s="95"/>
      <c r="L2997" s="95"/>
      <c r="M2997" s="128">
        <f t="shared" si="1356"/>
        <v>2.5499999999999998</v>
      </c>
      <c r="N2997" s="95">
        <f t="shared" si="1331"/>
        <v>0</v>
      </c>
    </row>
    <row r="2998" spans="1:14" ht="31.5" hidden="1" outlineLevel="1" x14ac:dyDescent="0.25">
      <c r="A2998" s="29">
        <f t="shared" ref="A2998:E2998" si="1394">A2328</f>
        <v>0</v>
      </c>
      <c r="B2998" s="203" t="str">
        <f t="shared" si="1394"/>
        <v xml:space="preserve">High capacity Machine for debris transporting by Mechanized way (Vehicle) along with jetting machine </v>
      </c>
      <c r="C2998" s="29" t="str">
        <f t="shared" si="1394"/>
        <v>Yet To Receive Approval</v>
      </c>
      <c r="D2998" s="69" t="str">
        <f t="shared" si="1394"/>
        <v>-</v>
      </c>
      <c r="E2998" s="28">
        <f t="shared" si="1394"/>
        <v>0</v>
      </c>
      <c r="F2998" s="95">
        <f t="shared" si="1338"/>
        <v>0</v>
      </c>
      <c r="G2998" s="95">
        <f t="shared" si="1339"/>
        <v>0</v>
      </c>
      <c r="H2998" s="95">
        <f t="shared" si="1330"/>
        <v>0</v>
      </c>
      <c r="I2998" s="94">
        <f>'F4.2'!Y315</f>
        <v>8.35</v>
      </c>
      <c r="J2998" s="94">
        <f>'F4.2'!AS315</f>
        <v>8.35</v>
      </c>
      <c r="K2998" s="95"/>
      <c r="L2998" s="95"/>
      <c r="M2998" s="128">
        <f t="shared" si="1356"/>
        <v>8.35</v>
      </c>
      <c r="N2998" s="95">
        <f t="shared" si="1331"/>
        <v>0</v>
      </c>
    </row>
    <row r="2999" spans="1:14" ht="15.75" hidden="1" outlineLevel="1" x14ac:dyDescent="0.25">
      <c r="A2999" s="29">
        <f t="shared" ref="A2999:E2999" si="1395">A2329</f>
        <v>0</v>
      </c>
      <c r="B2999" s="203" t="str">
        <f t="shared" si="1395"/>
        <v>IDC</v>
      </c>
      <c r="C2999" s="29" t="str">
        <f t="shared" si="1395"/>
        <v>Yet To Receive Approval</v>
      </c>
      <c r="D2999" s="69" t="str">
        <f t="shared" si="1395"/>
        <v>-</v>
      </c>
      <c r="E2999" s="27">
        <f t="shared" si="1395"/>
        <v>0</v>
      </c>
      <c r="F2999" s="94">
        <f t="shared" si="1338"/>
        <v>0</v>
      </c>
      <c r="G2999" s="94">
        <f t="shared" si="1339"/>
        <v>0</v>
      </c>
      <c r="H2999" s="94">
        <f t="shared" si="1330"/>
        <v>0</v>
      </c>
      <c r="I2999" s="94">
        <f>'F4.2'!Y316</f>
        <v>0</v>
      </c>
      <c r="J2999" s="94">
        <f>'F4.2'!AS316</f>
        <v>0</v>
      </c>
      <c r="K2999" s="94"/>
      <c r="L2999" s="94"/>
      <c r="M2999" s="94">
        <f t="shared" si="1356"/>
        <v>0</v>
      </c>
      <c r="N2999" s="94">
        <f t="shared" si="1331"/>
        <v>0</v>
      </c>
    </row>
    <row r="3000" spans="1:14" ht="78.75" hidden="1" outlineLevel="1" x14ac:dyDescent="0.25">
      <c r="A3000" s="25" t="str">
        <f t="shared" ref="A3000:E3000" si="1396">A2330</f>
        <v>Y10</v>
      </c>
      <c r="B3000" s="26" t="str">
        <f t="shared" si="1396"/>
        <v>Retrofitting of existing SF6 HT Circuit Breakers installed at Unit # 7 &amp; EM-II (Outdoor plant) of 3X500MW CSTPS Chandrapur by latest technology HT Contactor/ Vacuum Circuit breakers along with Supply, Installation &amp; Commissioning</v>
      </c>
      <c r="C3000" s="25" t="str">
        <f t="shared" si="1396"/>
        <v>Yet To Receive Approval</v>
      </c>
      <c r="D3000" s="69" t="str">
        <f t="shared" si="1396"/>
        <v>-</v>
      </c>
      <c r="E3000" s="27">
        <f t="shared" si="1396"/>
        <v>0</v>
      </c>
      <c r="F3000" s="94">
        <f t="shared" si="1338"/>
        <v>0</v>
      </c>
      <c r="G3000" s="94">
        <f t="shared" si="1339"/>
        <v>0</v>
      </c>
      <c r="H3000" s="94">
        <f t="shared" si="1330"/>
        <v>0</v>
      </c>
      <c r="I3000" s="94">
        <f>'F4.2'!Y317</f>
        <v>0</v>
      </c>
      <c r="J3000" s="94">
        <f>'F4.2'!AS317</f>
        <v>0</v>
      </c>
      <c r="K3000" s="94"/>
      <c r="L3000" s="94"/>
      <c r="M3000" s="94">
        <f t="shared" si="1356"/>
        <v>0</v>
      </c>
      <c r="N3000" s="94">
        <f t="shared" si="1331"/>
        <v>0</v>
      </c>
    </row>
    <row r="3001" spans="1:14" ht="47.25" hidden="1" outlineLevel="1" x14ac:dyDescent="0.25">
      <c r="A3001" s="29">
        <f t="shared" ref="A3001:E3001" si="1397">A2331</f>
        <v>0</v>
      </c>
      <c r="B3001" s="203" t="str">
        <f t="shared" si="1397"/>
        <v>Retrofitting of existing ABB make SF6 Circuit Breakers installed at AHP Unit#7 by latest technology SF6 HT Contactor/ Vacuum Circuit Breaker</v>
      </c>
      <c r="C3001" s="29" t="str">
        <f t="shared" si="1397"/>
        <v>Yet To Receive Approval</v>
      </c>
      <c r="D3001" s="69" t="str">
        <f t="shared" si="1397"/>
        <v>-</v>
      </c>
      <c r="E3001" s="27">
        <f t="shared" si="1397"/>
        <v>0</v>
      </c>
      <c r="F3001" s="94">
        <f t="shared" si="1338"/>
        <v>0</v>
      </c>
      <c r="G3001" s="94">
        <f t="shared" si="1339"/>
        <v>0</v>
      </c>
      <c r="H3001" s="94">
        <f t="shared" si="1330"/>
        <v>0</v>
      </c>
      <c r="I3001" s="94">
        <f>'F4.2'!Y318</f>
        <v>7</v>
      </c>
      <c r="J3001" s="94">
        <f>'F4.2'!AS318</f>
        <v>7</v>
      </c>
      <c r="K3001" s="94"/>
      <c r="L3001" s="94"/>
      <c r="M3001" s="94">
        <f t="shared" si="1356"/>
        <v>7</v>
      </c>
      <c r="N3001" s="94">
        <f t="shared" si="1331"/>
        <v>0</v>
      </c>
    </row>
    <row r="3002" spans="1:14" ht="63" hidden="1" outlineLevel="1" x14ac:dyDescent="0.25">
      <c r="A3002" s="29">
        <f t="shared" ref="A3002:E3002" si="1398">A2332</f>
        <v>0</v>
      </c>
      <c r="B3002" s="203" t="str">
        <f t="shared" si="1398"/>
        <v>Retrofitting of existing ABB/Voltas make SF6 Circuit Breakers installed at CCW Board of Unit#5,6&amp;7 ODP-II, WTP- II Board of ODP-II, Raw water RWS Board of ODP-II by latest technology Vacuum Circuit Breaker:</v>
      </c>
      <c r="C3002" s="29" t="str">
        <f t="shared" si="1398"/>
        <v>Yet To Receive Approval</v>
      </c>
      <c r="D3002" s="69" t="str">
        <f t="shared" si="1398"/>
        <v>-</v>
      </c>
      <c r="E3002" s="28">
        <f t="shared" si="1398"/>
        <v>0</v>
      </c>
      <c r="F3002" s="95">
        <f t="shared" si="1338"/>
        <v>0</v>
      </c>
      <c r="G3002" s="95">
        <f t="shared" si="1339"/>
        <v>0</v>
      </c>
      <c r="H3002" s="95">
        <f t="shared" si="1330"/>
        <v>0</v>
      </c>
      <c r="I3002" s="94">
        <f>'F4.2'!Y319</f>
        <v>17</v>
      </c>
      <c r="J3002" s="94">
        <f>'F4.2'!AS319</f>
        <v>17</v>
      </c>
      <c r="K3002" s="95"/>
      <c r="L3002" s="95"/>
      <c r="M3002" s="128">
        <f t="shared" si="1356"/>
        <v>17</v>
      </c>
      <c r="N3002" s="95">
        <f t="shared" si="1331"/>
        <v>0</v>
      </c>
    </row>
    <row r="3003" spans="1:14" ht="15.75" hidden="1" outlineLevel="1" x14ac:dyDescent="0.25">
      <c r="A3003" s="29">
        <f t="shared" ref="A3003:E3003" si="1399">A2333</f>
        <v>0</v>
      </c>
      <c r="B3003" s="203" t="str">
        <f t="shared" si="1399"/>
        <v>IDC</v>
      </c>
      <c r="C3003" s="29" t="str">
        <f t="shared" si="1399"/>
        <v>Yet To Receive Approval</v>
      </c>
      <c r="D3003" s="69" t="str">
        <f t="shared" si="1399"/>
        <v>-</v>
      </c>
      <c r="E3003" s="28">
        <f t="shared" si="1399"/>
        <v>0</v>
      </c>
      <c r="F3003" s="95">
        <f t="shared" si="1338"/>
        <v>0</v>
      </c>
      <c r="G3003" s="95">
        <f t="shared" si="1339"/>
        <v>0</v>
      </c>
      <c r="H3003" s="95">
        <f t="shared" si="1330"/>
        <v>0</v>
      </c>
      <c r="I3003" s="94">
        <f>'F4.2'!Y320</f>
        <v>0</v>
      </c>
      <c r="J3003" s="94">
        <f>'F4.2'!AS320</f>
        <v>0</v>
      </c>
      <c r="K3003" s="95"/>
      <c r="L3003" s="95"/>
      <c r="M3003" s="128">
        <f t="shared" si="1356"/>
        <v>0</v>
      </c>
      <c r="N3003" s="95">
        <f t="shared" si="1331"/>
        <v>0</v>
      </c>
    </row>
    <row r="3004" spans="1:14" ht="63" hidden="1" outlineLevel="1" x14ac:dyDescent="0.25">
      <c r="A3004" s="25" t="str">
        <f t="shared" ref="A3004:E3004" si="1400">A2334</f>
        <v>Y11</v>
      </c>
      <c r="B3004" s="26" t="str">
        <f t="shared" si="1400"/>
        <v>Design, Engineering, Manufacturing, Supply, Erection, Commissioning and testing of Wagon Locking System for wagon Tippler &amp; Portable Reclaim Feeder for CHP of Unit 5 to 9 of CSTPS, Chandrapur</v>
      </c>
      <c r="C3004" s="25" t="str">
        <f t="shared" si="1400"/>
        <v>Yet To Receive Approval</v>
      </c>
      <c r="D3004" s="69" t="str">
        <f t="shared" si="1400"/>
        <v>-</v>
      </c>
      <c r="E3004" s="28">
        <f t="shared" si="1400"/>
        <v>0</v>
      </c>
      <c r="F3004" s="95">
        <f t="shared" si="1338"/>
        <v>0</v>
      </c>
      <c r="G3004" s="95">
        <f t="shared" si="1339"/>
        <v>0</v>
      </c>
      <c r="H3004" s="95">
        <f t="shared" ref="H3004:H3020" si="1401">F3004-G3004</f>
        <v>0</v>
      </c>
      <c r="I3004" s="94">
        <f>'F4.2'!Y321</f>
        <v>0</v>
      </c>
      <c r="J3004" s="94">
        <f>'F4.2'!AS321</f>
        <v>0</v>
      </c>
      <c r="K3004" s="95"/>
      <c r="L3004" s="95"/>
      <c r="M3004" s="128">
        <f t="shared" si="1356"/>
        <v>0</v>
      </c>
      <c r="N3004" s="95">
        <f t="shared" ref="N3004:N3020" si="1402">H3004+I3004-M3004</f>
        <v>0</v>
      </c>
    </row>
    <row r="3005" spans="1:14" ht="63" hidden="1" outlineLevel="1" x14ac:dyDescent="0.25">
      <c r="A3005" s="29">
        <f t="shared" ref="A3005:E3005" si="1403">A2335</f>
        <v>0</v>
      </c>
      <c r="B3005" s="203" t="str">
        <f t="shared" si="1403"/>
        <v>Scheme-1: Design, Engineering, Manufacturing, Supply, Erection, Commissioning and testing of Wagon Locking System for Wagon Tippler of CHP of Unit 5 to 9 of CSTPS Chandrapur.</v>
      </c>
      <c r="C3005" s="29" t="str">
        <f t="shared" si="1403"/>
        <v>Yet To Receive Approval</v>
      </c>
      <c r="D3005" s="69" t="str">
        <f t="shared" si="1403"/>
        <v>-</v>
      </c>
      <c r="E3005" s="28">
        <f t="shared" si="1403"/>
        <v>0</v>
      </c>
      <c r="F3005" s="95">
        <f t="shared" si="1338"/>
        <v>11.9</v>
      </c>
      <c r="G3005" s="95">
        <f t="shared" si="1339"/>
        <v>11.9</v>
      </c>
      <c r="H3005" s="95">
        <f t="shared" si="1401"/>
        <v>0</v>
      </c>
      <c r="I3005" s="94">
        <f>'F4.2'!Y322</f>
        <v>0</v>
      </c>
      <c r="J3005" s="94">
        <f>'F4.2'!AS322</f>
        <v>0</v>
      </c>
      <c r="K3005" s="95"/>
      <c r="L3005" s="95"/>
      <c r="M3005" s="128">
        <f t="shared" si="1356"/>
        <v>0</v>
      </c>
      <c r="N3005" s="95">
        <f t="shared" si="1402"/>
        <v>0</v>
      </c>
    </row>
    <row r="3006" spans="1:14" ht="47.25" hidden="1" outlineLevel="1" x14ac:dyDescent="0.25">
      <c r="A3006" s="29">
        <f t="shared" ref="A3006:E3006" si="1404">A2336</f>
        <v>0</v>
      </c>
      <c r="B3006" s="203" t="str">
        <f t="shared" si="1404"/>
        <v>Scheme-2: Design, Engineering, Manufacturing, Supply, Erection, Commissioning, and testing of Portable Reclaim Feeder for CHP of Unit 5 to 9 in CSTPS Chandrapur.</v>
      </c>
      <c r="C3006" s="29" t="str">
        <f t="shared" si="1404"/>
        <v>Yet To Receive Approval</v>
      </c>
      <c r="D3006" s="69" t="str">
        <f t="shared" si="1404"/>
        <v>-</v>
      </c>
      <c r="E3006" s="28">
        <f t="shared" si="1404"/>
        <v>0</v>
      </c>
      <c r="F3006" s="95">
        <f t="shared" si="1338"/>
        <v>18.489999999999998</v>
      </c>
      <c r="G3006" s="95">
        <f t="shared" si="1339"/>
        <v>18.489999999999998</v>
      </c>
      <c r="H3006" s="95">
        <f t="shared" si="1401"/>
        <v>0</v>
      </c>
      <c r="I3006" s="94">
        <f>'F4.2'!Y323</f>
        <v>0</v>
      </c>
      <c r="J3006" s="94">
        <f>'F4.2'!AS323</f>
        <v>0</v>
      </c>
      <c r="K3006" s="95"/>
      <c r="L3006" s="95"/>
      <c r="M3006" s="128">
        <f t="shared" si="1356"/>
        <v>0</v>
      </c>
      <c r="N3006" s="95">
        <f t="shared" si="1402"/>
        <v>0</v>
      </c>
    </row>
    <row r="3007" spans="1:14" ht="15.75" hidden="1" outlineLevel="1" x14ac:dyDescent="0.25">
      <c r="A3007" s="29">
        <f t="shared" ref="A3007:E3007" si="1405">A2337</f>
        <v>0</v>
      </c>
      <c r="B3007" s="203" t="str">
        <f t="shared" si="1405"/>
        <v>IDC</v>
      </c>
      <c r="C3007" s="29" t="str">
        <f t="shared" si="1405"/>
        <v>Yet To Receive Approval</v>
      </c>
      <c r="D3007" s="69" t="str">
        <f t="shared" si="1405"/>
        <v>-</v>
      </c>
      <c r="E3007" s="28">
        <f t="shared" si="1405"/>
        <v>0</v>
      </c>
      <c r="F3007" s="95">
        <f t="shared" si="1338"/>
        <v>0</v>
      </c>
      <c r="G3007" s="95">
        <f t="shared" si="1339"/>
        <v>0</v>
      </c>
      <c r="H3007" s="95">
        <f t="shared" si="1401"/>
        <v>0</v>
      </c>
      <c r="I3007" s="94">
        <f>'F4.2'!Y324</f>
        <v>0</v>
      </c>
      <c r="J3007" s="94">
        <f>'F4.2'!AS324</f>
        <v>0</v>
      </c>
      <c r="K3007" s="95"/>
      <c r="L3007" s="95"/>
      <c r="M3007" s="128">
        <f t="shared" si="1356"/>
        <v>0</v>
      </c>
      <c r="N3007" s="95">
        <f t="shared" si="1402"/>
        <v>0</v>
      </c>
    </row>
    <row r="3008" spans="1:14" ht="63" hidden="1" outlineLevel="1" x14ac:dyDescent="0.25">
      <c r="A3008" s="25" t="str">
        <f t="shared" ref="A3008:E3008" si="1406">A2338</f>
        <v>Y12</v>
      </c>
      <c r="B3008" s="26" t="str">
        <f t="shared" si="1406"/>
        <v>Efficiency and Reliability improvement of PRDS, HP Heaters &amp;
Boiler pressure part system by rejuvenation of control valves, CSTPS Chandrapur</v>
      </c>
      <c r="C3008" s="25" t="str">
        <f t="shared" si="1406"/>
        <v>Yet To Receive Approval</v>
      </c>
      <c r="D3008" s="69" t="str">
        <f t="shared" si="1406"/>
        <v>-</v>
      </c>
      <c r="E3008" s="28">
        <f t="shared" si="1406"/>
        <v>0</v>
      </c>
      <c r="F3008" s="95">
        <f t="shared" si="1338"/>
        <v>0</v>
      </c>
      <c r="G3008" s="95">
        <f t="shared" si="1339"/>
        <v>0</v>
      </c>
      <c r="H3008" s="95">
        <f t="shared" si="1401"/>
        <v>0</v>
      </c>
      <c r="I3008" s="94">
        <f>'F4.2'!Y325</f>
        <v>0</v>
      </c>
      <c r="J3008" s="94">
        <f>'F4.2'!AS325</f>
        <v>0</v>
      </c>
      <c r="K3008" s="95"/>
      <c r="L3008" s="95"/>
      <c r="M3008" s="128">
        <f t="shared" si="1356"/>
        <v>0</v>
      </c>
      <c r="N3008" s="95">
        <f t="shared" si="1402"/>
        <v>0</v>
      </c>
    </row>
    <row r="3009" spans="1:14" ht="31.5" hidden="1" outlineLevel="1" x14ac:dyDescent="0.25">
      <c r="A3009" s="29">
        <f t="shared" ref="A3009:E3009" si="1407">A2339</f>
        <v>0</v>
      </c>
      <c r="B3009" s="203" t="str">
        <f t="shared" si="1407"/>
        <v>Scheme-1: Procurement of Sub body assembly &amp; Actuator for control &amp; motorized valves for U#3 &amp; U#4 (210MW).</v>
      </c>
      <c r="C3009" s="29" t="str">
        <f t="shared" si="1407"/>
        <v>Yet To Receive Approval</v>
      </c>
      <c r="D3009" s="69" t="str">
        <f t="shared" si="1407"/>
        <v>-</v>
      </c>
      <c r="E3009" s="28">
        <f t="shared" si="1407"/>
        <v>0</v>
      </c>
      <c r="F3009" s="95">
        <f t="shared" si="1338"/>
        <v>16.5</v>
      </c>
      <c r="G3009" s="95">
        <f t="shared" si="1339"/>
        <v>16.5</v>
      </c>
      <c r="H3009" s="95">
        <f t="shared" si="1401"/>
        <v>0</v>
      </c>
      <c r="I3009" s="94">
        <f>'F4.2'!Y326</f>
        <v>0</v>
      </c>
      <c r="J3009" s="94">
        <f>'F4.2'!AS326</f>
        <v>0</v>
      </c>
      <c r="K3009" s="95"/>
      <c r="L3009" s="95"/>
      <c r="M3009" s="128">
        <f t="shared" si="1356"/>
        <v>0</v>
      </c>
      <c r="N3009" s="95">
        <f t="shared" si="1402"/>
        <v>0</v>
      </c>
    </row>
    <row r="3010" spans="1:14" ht="47.25" hidden="1" outlineLevel="1" x14ac:dyDescent="0.25">
      <c r="A3010" s="29">
        <f t="shared" ref="A3010:E3010" si="1408">A2340</f>
        <v>0</v>
      </c>
      <c r="B3010" s="203" t="str">
        <f t="shared" si="1408"/>
        <v>Scheme-2: Procurement of HC &amp; LC Feed and Soot Blower Drain Control sub body assembly for control valves for boiler Unit- 5, 6 &amp; 7 (500MW).</v>
      </c>
      <c r="C3010" s="29" t="str">
        <f t="shared" si="1408"/>
        <v>Yet To Receive Approval</v>
      </c>
      <c r="D3010" s="69" t="str">
        <f t="shared" si="1408"/>
        <v>-</v>
      </c>
      <c r="E3010" s="28">
        <f t="shared" si="1408"/>
        <v>0</v>
      </c>
      <c r="F3010" s="95">
        <f t="shared" ref="F3010:F3073" si="1409">F2340+I2340</f>
        <v>3.05</v>
      </c>
      <c r="G3010" s="95">
        <f t="shared" ref="G3010:G3073" si="1410">G2340+M2340</f>
        <v>3.05</v>
      </c>
      <c r="H3010" s="95">
        <f t="shared" si="1401"/>
        <v>0</v>
      </c>
      <c r="I3010" s="94">
        <f>'F4.2'!Y327</f>
        <v>0</v>
      </c>
      <c r="J3010" s="94">
        <f>'F4.2'!AS327</f>
        <v>0</v>
      </c>
      <c r="K3010" s="95"/>
      <c r="L3010" s="95"/>
      <c r="M3010" s="128">
        <f t="shared" si="1356"/>
        <v>0</v>
      </c>
      <c r="N3010" s="95">
        <f t="shared" si="1402"/>
        <v>0</v>
      </c>
    </row>
    <row r="3011" spans="1:14" ht="31.5" hidden="1" outlineLevel="1" x14ac:dyDescent="0.25">
      <c r="A3011" s="29">
        <f t="shared" ref="A3011:E3011" si="1411">A2341</f>
        <v>0</v>
      </c>
      <c r="B3011" s="203" t="str">
        <f t="shared" si="1411"/>
        <v>Scheme-3: Procurement of actuator assembly for control valves for boiler Unit- 5, 6 &amp; 7 (500MW).</v>
      </c>
      <c r="C3011" s="29" t="str">
        <f t="shared" si="1411"/>
        <v>Yet To Receive Approval</v>
      </c>
      <c r="D3011" s="69" t="str">
        <f t="shared" si="1411"/>
        <v>-</v>
      </c>
      <c r="E3011" s="28">
        <f t="shared" si="1411"/>
        <v>0</v>
      </c>
      <c r="F3011" s="95">
        <f t="shared" si="1409"/>
        <v>2.21</v>
      </c>
      <c r="G3011" s="95">
        <f t="shared" si="1410"/>
        <v>2.21</v>
      </c>
      <c r="H3011" s="95">
        <f t="shared" si="1401"/>
        <v>0</v>
      </c>
      <c r="I3011" s="94">
        <f>'F4.2'!Y328</f>
        <v>0</v>
      </c>
      <c r="J3011" s="94">
        <f>'F4.2'!AS328</f>
        <v>0</v>
      </c>
      <c r="K3011" s="95"/>
      <c r="L3011" s="95"/>
      <c r="M3011" s="128">
        <f t="shared" si="1356"/>
        <v>0</v>
      </c>
      <c r="N3011" s="95">
        <f t="shared" si="1402"/>
        <v>0</v>
      </c>
    </row>
    <row r="3012" spans="1:14" ht="31.5" hidden="1" outlineLevel="1" x14ac:dyDescent="0.25">
      <c r="A3012" s="29">
        <f t="shared" ref="A3012:E3012" si="1412">A2342</f>
        <v>0</v>
      </c>
      <c r="B3012" s="203" t="str">
        <f t="shared" si="1412"/>
        <v>Scheme-4: Procurement of HP heaters drip sub body assembly for control valve of 500MW Unit-5,6&amp;7.</v>
      </c>
      <c r="C3012" s="29" t="str">
        <f t="shared" si="1412"/>
        <v>Yet To Receive Approval</v>
      </c>
      <c r="D3012" s="69" t="str">
        <f t="shared" si="1412"/>
        <v>-</v>
      </c>
      <c r="E3012" s="28">
        <f t="shared" si="1412"/>
        <v>0</v>
      </c>
      <c r="F3012" s="95">
        <f t="shared" si="1409"/>
        <v>1.39</v>
      </c>
      <c r="G3012" s="95">
        <f t="shared" si="1410"/>
        <v>1.39</v>
      </c>
      <c r="H3012" s="95">
        <f t="shared" si="1401"/>
        <v>0</v>
      </c>
      <c r="I3012" s="94">
        <f>'F4.2'!Y329</f>
        <v>0</v>
      </c>
      <c r="J3012" s="94">
        <f>'F4.2'!AS329</f>
        <v>0</v>
      </c>
      <c r="K3012" s="95"/>
      <c r="L3012" s="95"/>
      <c r="M3012" s="128">
        <f t="shared" si="1356"/>
        <v>0</v>
      </c>
      <c r="N3012" s="95">
        <f t="shared" si="1402"/>
        <v>0</v>
      </c>
    </row>
    <row r="3013" spans="1:14" ht="31.5" hidden="1" outlineLevel="1" x14ac:dyDescent="0.25">
      <c r="A3013" s="29">
        <f t="shared" ref="A3013:E3013" si="1413">A2343</f>
        <v>0</v>
      </c>
      <c r="B3013" s="203" t="str">
        <f t="shared" si="1413"/>
        <v>Scheme-5: Procurement of actuator assembly for control valve of 500MW Unit-5,6&amp;7.</v>
      </c>
      <c r="C3013" s="29" t="str">
        <f t="shared" si="1413"/>
        <v>Yet To Receive Approval</v>
      </c>
      <c r="D3013" s="69" t="str">
        <f t="shared" si="1413"/>
        <v>-</v>
      </c>
      <c r="E3013" s="28">
        <f t="shared" si="1413"/>
        <v>0</v>
      </c>
      <c r="F3013" s="95">
        <f t="shared" si="1409"/>
        <v>1.95</v>
      </c>
      <c r="G3013" s="95">
        <f t="shared" si="1410"/>
        <v>1.95</v>
      </c>
      <c r="H3013" s="95">
        <f t="shared" si="1401"/>
        <v>0</v>
      </c>
      <c r="I3013" s="94">
        <f>'F4.2'!Y330</f>
        <v>0</v>
      </c>
      <c r="J3013" s="94">
        <f>'F4.2'!AS330</f>
        <v>0</v>
      </c>
      <c r="K3013" s="95"/>
      <c r="L3013" s="95"/>
      <c r="M3013" s="128">
        <f t="shared" si="1356"/>
        <v>0</v>
      </c>
      <c r="N3013" s="95">
        <f t="shared" si="1402"/>
        <v>0</v>
      </c>
    </row>
    <row r="3014" spans="1:14" ht="15.75" hidden="1" outlineLevel="1" x14ac:dyDescent="0.25">
      <c r="A3014" s="29">
        <f t="shared" ref="A3014:E3014" si="1414">A2344</f>
        <v>0</v>
      </c>
      <c r="B3014" s="203" t="str">
        <f t="shared" si="1414"/>
        <v>IDC</v>
      </c>
      <c r="C3014" s="29" t="str">
        <f t="shared" si="1414"/>
        <v>Yet To Receive Approval</v>
      </c>
      <c r="D3014" s="69" t="str">
        <f t="shared" si="1414"/>
        <v>-</v>
      </c>
      <c r="E3014" s="28">
        <f t="shared" si="1414"/>
        <v>0</v>
      </c>
      <c r="F3014" s="95">
        <f t="shared" si="1409"/>
        <v>0</v>
      </c>
      <c r="G3014" s="95">
        <f t="shared" si="1410"/>
        <v>0</v>
      </c>
      <c r="H3014" s="95">
        <f t="shared" si="1401"/>
        <v>0</v>
      </c>
      <c r="I3014" s="94">
        <f>'F4.2'!Y331</f>
        <v>0</v>
      </c>
      <c r="J3014" s="94">
        <f>'F4.2'!AS331</f>
        <v>0</v>
      </c>
      <c r="K3014" s="95"/>
      <c r="L3014" s="95"/>
      <c r="M3014" s="128">
        <f t="shared" si="1356"/>
        <v>0</v>
      </c>
      <c r="N3014" s="95">
        <f t="shared" si="1402"/>
        <v>0</v>
      </c>
    </row>
    <row r="3015" spans="1:14" ht="47.25" hidden="1" outlineLevel="1" x14ac:dyDescent="0.25">
      <c r="A3015" s="25" t="str">
        <f t="shared" ref="A3015:E3015" si="1415">A2345</f>
        <v>Y13</v>
      </c>
      <c r="B3015" s="26" t="str">
        <f t="shared" si="1415"/>
        <v>Supply &amp; installation of Advanced ESP Controller &amp; Numerical relay at U-7 and DAVR &amp; Up-gradation of Servo valves (ST) for HP-Bypass system at U-5,6,7, CSTPS</v>
      </c>
      <c r="C3015" s="25" t="str">
        <f t="shared" si="1415"/>
        <v>Yet To Receive Approval</v>
      </c>
      <c r="D3015" s="69" t="str">
        <f t="shared" si="1415"/>
        <v>-</v>
      </c>
      <c r="E3015" s="28">
        <f t="shared" si="1415"/>
        <v>0</v>
      </c>
      <c r="F3015" s="95">
        <f t="shared" si="1409"/>
        <v>0</v>
      </c>
      <c r="G3015" s="95">
        <f t="shared" si="1410"/>
        <v>0</v>
      </c>
      <c r="H3015" s="95">
        <f t="shared" si="1401"/>
        <v>0</v>
      </c>
      <c r="I3015" s="94">
        <f>'F4.2'!Y332</f>
        <v>0</v>
      </c>
      <c r="J3015" s="94">
        <f>'F4.2'!AS332</f>
        <v>0</v>
      </c>
      <c r="K3015" s="95"/>
      <c r="L3015" s="95"/>
      <c r="M3015" s="128">
        <f t="shared" si="1356"/>
        <v>0</v>
      </c>
      <c r="N3015" s="95">
        <f t="shared" si="1402"/>
        <v>0</v>
      </c>
    </row>
    <row r="3016" spans="1:14" ht="47.25" hidden="1" outlineLevel="1" x14ac:dyDescent="0.25">
      <c r="A3016" s="29">
        <f t="shared" ref="A3016:E3016" si="1416">A2346</f>
        <v>0</v>
      </c>
      <c r="B3016" s="203" t="str">
        <f t="shared" si="1416"/>
        <v xml:space="preserve">Scheme1: Supply and installation of advanced ESP Controllers for retrofitting in place of existing Alstom make EPIC-II controllers at ESP U-7 </v>
      </c>
      <c r="C3016" s="29" t="str">
        <f t="shared" si="1416"/>
        <v>Yet To Receive Approval</v>
      </c>
      <c r="D3016" s="69" t="str">
        <f t="shared" si="1416"/>
        <v>-</v>
      </c>
      <c r="E3016" s="28">
        <f t="shared" si="1416"/>
        <v>0</v>
      </c>
      <c r="F3016" s="95">
        <f t="shared" si="1409"/>
        <v>4.1500000000000004</v>
      </c>
      <c r="G3016" s="95">
        <f t="shared" si="1410"/>
        <v>4.1500000000000004</v>
      </c>
      <c r="H3016" s="95">
        <f t="shared" si="1401"/>
        <v>0</v>
      </c>
      <c r="I3016" s="94">
        <f>'F4.2'!Y333</f>
        <v>0</v>
      </c>
      <c r="J3016" s="94">
        <f>'F4.2'!AS333</f>
        <v>0</v>
      </c>
      <c r="K3016" s="95"/>
      <c r="L3016" s="95"/>
      <c r="M3016" s="128">
        <f t="shared" si="1356"/>
        <v>0</v>
      </c>
      <c r="N3016" s="95">
        <f t="shared" si="1402"/>
        <v>0</v>
      </c>
    </row>
    <row r="3017" spans="1:14" ht="15.75" hidden="1" outlineLevel="1" x14ac:dyDescent="0.25">
      <c r="A3017" s="29">
        <f t="shared" ref="A3017:E3017" si="1417">A2347</f>
        <v>0</v>
      </c>
      <c r="B3017" s="203" t="str">
        <f t="shared" si="1417"/>
        <v>Scheme-2: Supply and installation of DAVR at U-5,6,7</v>
      </c>
      <c r="C3017" s="29" t="str">
        <f t="shared" si="1417"/>
        <v>Yet To Receive Approval</v>
      </c>
      <c r="D3017" s="69" t="str">
        <f t="shared" si="1417"/>
        <v>-</v>
      </c>
      <c r="E3017" s="28">
        <f t="shared" si="1417"/>
        <v>0</v>
      </c>
      <c r="F3017" s="95">
        <f t="shared" si="1409"/>
        <v>6.07</v>
      </c>
      <c r="G3017" s="95">
        <f t="shared" si="1410"/>
        <v>6.07</v>
      </c>
      <c r="H3017" s="95">
        <f t="shared" si="1401"/>
        <v>0</v>
      </c>
      <c r="I3017" s="94">
        <f>'F4.2'!Y334</f>
        <v>0</v>
      </c>
      <c r="J3017" s="94">
        <f>'F4.2'!AS334</f>
        <v>0</v>
      </c>
      <c r="K3017" s="95"/>
      <c r="L3017" s="95"/>
      <c r="M3017" s="128">
        <f t="shared" si="1356"/>
        <v>0</v>
      </c>
      <c r="N3017" s="95">
        <f t="shared" si="1402"/>
        <v>0</v>
      </c>
    </row>
    <row r="3018" spans="1:14" ht="47.25" hidden="1" outlineLevel="1" x14ac:dyDescent="0.25">
      <c r="A3018" s="29">
        <f t="shared" ref="A3018:E3018" si="1418">A2348</f>
        <v>0</v>
      </c>
      <c r="B3018" s="203" t="str">
        <f t="shared" si="1418"/>
        <v>Scheme 3: Supply, installation and commissioning of numerical protection relays with set of auxiliary relays for HT switchgear, Unit-7</v>
      </c>
      <c r="C3018" s="29" t="str">
        <f t="shared" si="1418"/>
        <v>Yet To Receive Approval</v>
      </c>
      <c r="D3018" s="69" t="str">
        <f t="shared" si="1418"/>
        <v>-</v>
      </c>
      <c r="E3018" s="28">
        <f t="shared" si="1418"/>
        <v>0</v>
      </c>
      <c r="F3018" s="95">
        <f t="shared" si="1409"/>
        <v>9.01</v>
      </c>
      <c r="G3018" s="95">
        <f t="shared" si="1410"/>
        <v>9.01</v>
      </c>
      <c r="H3018" s="95">
        <f t="shared" si="1401"/>
        <v>0</v>
      </c>
      <c r="I3018" s="94">
        <f>'F4.2'!Y335</f>
        <v>0</v>
      </c>
      <c r="J3018" s="94">
        <f>'F4.2'!AS335</f>
        <v>0</v>
      </c>
      <c r="K3018" s="95"/>
      <c r="L3018" s="95"/>
      <c r="M3018" s="128">
        <f t="shared" si="1356"/>
        <v>0</v>
      </c>
      <c r="N3018" s="95">
        <f t="shared" si="1402"/>
        <v>0</v>
      </c>
    </row>
    <row r="3019" spans="1:14" ht="47.25" hidden="1" outlineLevel="1" x14ac:dyDescent="0.25">
      <c r="A3019" s="29">
        <f t="shared" ref="A3019:E3019" si="1419">A2349</f>
        <v>0</v>
      </c>
      <c r="B3019" s="203" t="str">
        <f t="shared" si="1419"/>
        <v>Scheme 4: Up-gradation of Servo valves (ST) by Proportional valves (PV) &amp; oil unitOV to HV for HP- Bypass system in U-5,6,7</v>
      </c>
      <c r="C3019" s="29" t="str">
        <f t="shared" si="1419"/>
        <v>Yet To Receive Approval</v>
      </c>
      <c r="D3019" s="69" t="str">
        <f t="shared" si="1419"/>
        <v>-</v>
      </c>
      <c r="E3019" s="28">
        <f t="shared" si="1419"/>
        <v>0</v>
      </c>
      <c r="F3019" s="95">
        <f t="shared" si="1409"/>
        <v>9.86</v>
      </c>
      <c r="G3019" s="95">
        <f t="shared" si="1410"/>
        <v>9.86</v>
      </c>
      <c r="H3019" s="95">
        <f t="shared" si="1401"/>
        <v>0</v>
      </c>
      <c r="I3019" s="94">
        <f>'F4.2'!Y336</f>
        <v>0</v>
      </c>
      <c r="J3019" s="94">
        <f>'F4.2'!AS336</f>
        <v>0</v>
      </c>
      <c r="K3019" s="95"/>
      <c r="L3019" s="95"/>
      <c r="M3019" s="128">
        <f t="shared" si="1356"/>
        <v>0</v>
      </c>
      <c r="N3019" s="95">
        <f t="shared" si="1402"/>
        <v>0</v>
      </c>
    </row>
    <row r="3020" spans="1:14" ht="15.75" hidden="1" outlineLevel="1" x14ac:dyDescent="0.25">
      <c r="A3020" s="29">
        <f t="shared" ref="A3020:E3020" si="1420">A2350</f>
        <v>0</v>
      </c>
      <c r="B3020" s="203" t="str">
        <f t="shared" si="1420"/>
        <v>IDC</v>
      </c>
      <c r="C3020" s="29" t="str">
        <f t="shared" si="1420"/>
        <v>Yet To Receive Approval</v>
      </c>
      <c r="D3020" s="69" t="str">
        <f t="shared" si="1420"/>
        <v>-</v>
      </c>
      <c r="E3020" s="28">
        <f t="shared" si="1420"/>
        <v>0</v>
      </c>
      <c r="F3020" s="95">
        <f t="shared" si="1409"/>
        <v>0</v>
      </c>
      <c r="G3020" s="95">
        <f t="shared" si="1410"/>
        <v>0</v>
      </c>
      <c r="H3020" s="95">
        <f t="shared" si="1401"/>
        <v>0</v>
      </c>
      <c r="I3020" s="94">
        <f>'F4.2'!Y337</f>
        <v>0</v>
      </c>
      <c r="J3020" s="94">
        <f>'F4.2'!AS337</f>
        <v>0</v>
      </c>
      <c r="K3020" s="95"/>
      <c r="L3020" s="95"/>
      <c r="M3020" s="128">
        <f t="shared" si="1356"/>
        <v>0</v>
      </c>
      <c r="N3020" s="95">
        <f t="shared" si="1402"/>
        <v>0</v>
      </c>
    </row>
    <row r="3021" spans="1:14" ht="47.25" hidden="1" outlineLevel="1" x14ac:dyDescent="0.25">
      <c r="A3021" s="25" t="str">
        <f t="shared" ref="A3021:E3021" si="1421">A2351</f>
        <v>Y14</v>
      </c>
      <c r="B3021" s="26" t="str">
        <f t="shared" si="1421"/>
        <v>Improvement in Reliability and Life Enhancement of Coal Mill by Refurbishment of Flender make KMS 850 Gear Box of XRP-1043 Coal Mill Unit 5 &amp; 6 at CSTPS, Chandrapur</v>
      </c>
      <c r="C3021" s="25" t="str">
        <f t="shared" si="1421"/>
        <v>Yet To Receive Approval</v>
      </c>
      <c r="D3021" s="69" t="str">
        <f t="shared" si="1421"/>
        <v>-</v>
      </c>
      <c r="E3021" s="28">
        <f t="shared" si="1421"/>
        <v>0</v>
      </c>
      <c r="F3021" s="95">
        <f t="shared" si="1409"/>
        <v>0</v>
      </c>
      <c r="G3021" s="95">
        <f t="shared" si="1410"/>
        <v>0</v>
      </c>
      <c r="H3021" s="95">
        <f>F3021-G3021</f>
        <v>0</v>
      </c>
      <c r="I3021" s="94">
        <f>'F4.2'!Y338</f>
        <v>0</v>
      </c>
      <c r="J3021" s="94">
        <f>'F4.2'!AS338</f>
        <v>0</v>
      </c>
      <c r="K3021" s="95"/>
      <c r="L3021" s="95"/>
      <c r="M3021" s="128">
        <f>SUM(J3021:L3021)</f>
        <v>0</v>
      </c>
      <c r="N3021" s="95">
        <f>H3021+I3021-M3021</f>
        <v>0</v>
      </c>
    </row>
    <row r="3022" spans="1:14" ht="31.5" hidden="1" outlineLevel="1" x14ac:dyDescent="0.25">
      <c r="A3022" s="29">
        <f t="shared" ref="A3022:E3022" si="1422">A2352</f>
        <v>0</v>
      </c>
      <c r="B3022" s="203" t="str">
        <f t="shared" si="1422"/>
        <v>Coal Mill Life Enhancement by Refurbishment of Flender make KMS 850 gear box of XRP-1043 coal mill in Unit-5&amp;6</v>
      </c>
      <c r="C3022" s="29" t="str">
        <f t="shared" si="1422"/>
        <v>Yet To Receive Approval</v>
      </c>
      <c r="D3022" s="69" t="str">
        <f t="shared" si="1422"/>
        <v>-</v>
      </c>
      <c r="E3022" s="28">
        <f t="shared" si="1422"/>
        <v>0</v>
      </c>
      <c r="F3022" s="95">
        <f t="shared" si="1409"/>
        <v>24.96</v>
      </c>
      <c r="G3022" s="95">
        <f t="shared" si="1410"/>
        <v>24.96</v>
      </c>
      <c r="H3022" s="95">
        <f>F3022-G3022</f>
        <v>0</v>
      </c>
      <c r="I3022" s="94">
        <f>'F4.2'!Y339</f>
        <v>0</v>
      </c>
      <c r="J3022" s="94">
        <f>'F4.2'!AS339</f>
        <v>0</v>
      </c>
      <c r="K3022" s="95"/>
      <c r="L3022" s="95"/>
      <c r="M3022" s="128">
        <f>SUM(J3022:L3022)</f>
        <v>0</v>
      </c>
      <c r="N3022" s="95">
        <f>H3022+I3022-M3022</f>
        <v>0</v>
      </c>
    </row>
    <row r="3023" spans="1:14" ht="15.75" hidden="1" outlineLevel="1" x14ac:dyDescent="0.25">
      <c r="A3023" s="29">
        <f t="shared" ref="A3023:E3023" si="1423">A2353</f>
        <v>0</v>
      </c>
      <c r="B3023" s="203" t="str">
        <f t="shared" si="1423"/>
        <v>IDC</v>
      </c>
      <c r="C3023" s="29" t="str">
        <f t="shared" si="1423"/>
        <v>Yet To Receive Approval</v>
      </c>
      <c r="D3023" s="69" t="str">
        <f t="shared" si="1423"/>
        <v>-</v>
      </c>
      <c r="E3023" s="28">
        <f t="shared" si="1423"/>
        <v>0</v>
      </c>
      <c r="F3023" s="95">
        <f t="shared" si="1409"/>
        <v>0</v>
      </c>
      <c r="G3023" s="95">
        <f t="shared" si="1410"/>
        <v>0</v>
      </c>
      <c r="H3023" s="95">
        <f>F3023-G3023</f>
        <v>0</v>
      </c>
      <c r="I3023" s="94">
        <f>'F4.2'!Y340</f>
        <v>0</v>
      </c>
      <c r="J3023" s="94">
        <f>'F4.2'!AS340</f>
        <v>0</v>
      </c>
      <c r="K3023" s="95"/>
      <c r="L3023" s="95"/>
      <c r="M3023" s="128">
        <f>SUM(J3023:L3023)</f>
        <v>0</v>
      </c>
      <c r="N3023" s="95">
        <f>H3023+I3023-M3023</f>
        <v>0</v>
      </c>
    </row>
    <row r="3024" spans="1:14" ht="15.75" hidden="1" outlineLevel="1" x14ac:dyDescent="0.25">
      <c r="A3024" s="29">
        <f t="shared" ref="A3024:E3024" si="1424">A2354</f>
        <v>0</v>
      </c>
      <c r="B3024" s="203">
        <f t="shared" si="1424"/>
        <v>0</v>
      </c>
      <c r="C3024" s="29">
        <f t="shared" si="1424"/>
        <v>0</v>
      </c>
      <c r="D3024" s="69" t="str">
        <f t="shared" si="1424"/>
        <v>-</v>
      </c>
      <c r="E3024" s="28">
        <f t="shared" si="1424"/>
        <v>0</v>
      </c>
      <c r="F3024" s="95">
        <f t="shared" si="1409"/>
        <v>0</v>
      </c>
      <c r="G3024" s="95">
        <f t="shared" si="1410"/>
        <v>0</v>
      </c>
      <c r="H3024" s="95">
        <f t="shared" ref="H3024:H3087" si="1425">F3024-G3024</f>
        <v>0</v>
      </c>
      <c r="I3024" s="94">
        <f>'F4.2'!Y341</f>
        <v>0</v>
      </c>
      <c r="J3024" s="94">
        <f>'F4.2'!AS341</f>
        <v>0</v>
      </c>
      <c r="K3024" s="95"/>
      <c r="L3024" s="95"/>
      <c r="M3024" s="128">
        <f t="shared" ref="M3024:M3087" si="1426">SUM(J3024:L3024)</f>
        <v>0</v>
      </c>
      <c r="N3024" s="95">
        <f t="shared" ref="N3024:N3087" si="1427">H3024+I3024-M3024</f>
        <v>0</v>
      </c>
    </row>
    <row r="3025" spans="1:14" ht="15.75" hidden="1" outlineLevel="1" x14ac:dyDescent="0.25">
      <c r="A3025" s="29">
        <f t="shared" ref="A3025:E3025" si="1428">A2355</f>
        <v>0</v>
      </c>
      <c r="B3025" s="203">
        <f t="shared" si="1428"/>
        <v>0</v>
      </c>
      <c r="C3025" s="29">
        <f t="shared" si="1428"/>
        <v>0</v>
      </c>
      <c r="D3025" s="69" t="str">
        <f t="shared" si="1428"/>
        <v>-</v>
      </c>
      <c r="E3025" s="28">
        <f t="shared" si="1428"/>
        <v>0</v>
      </c>
      <c r="F3025" s="95">
        <f t="shared" si="1409"/>
        <v>0</v>
      </c>
      <c r="G3025" s="95">
        <f t="shared" si="1410"/>
        <v>0</v>
      </c>
      <c r="H3025" s="95">
        <f t="shared" si="1425"/>
        <v>0</v>
      </c>
      <c r="I3025" s="94">
        <f>'F4.2'!Y342</f>
        <v>0</v>
      </c>
      <c r="J3025" s="94">
        <f>'F4.2'!AS342</f>
        <v>0</v>
      </c>
      <c r="K3025" s="95"/>
      <c r="L3025" s="95"/>
      <c r="M3025" s="128">
        <f t="shared" si="1426"/>
        <v>0</v>
      </c>
      <c r="N3025" s="95">
        <f t="shared" si="1427"/>
        <v>0</v>
      </c>
    </row>
    <row r="3026" spans="1:14" ht="15.75" hidden="1" outlineLevel="1" x14ac:dyDescent="0.25">
      <c r="A3026" s="161">
        <f t="shared" ref="A3026:E3026" si="1429">A2356</f>
        <v>0</v>
      </c>
      <c r="B3026" s="167">
        <f t="shared" si="1429"/>
        <v>0</v>
      </c>
      <c r="C3026" s="161">
        <f t="shared" si="1429"/>
        <v>0</v>
      </c>
      <c r="D3026" s="164" t="str">
        <f t="shared" si="1429"/>
        <v>-</v>
      </c>
      <c r="E3026" s="28">
        <f t="shared" si="1429"/>
        <v>0</v>
      </c>
      <c r="F3026" s="95">
        <f t="shared" si="1409"/>
        <v>0</v>
      </c>
      <c r="G3026" s="95">
        <f t="shared" si="1410"/>
        <v>0</v>
      </c>
      <c r="H3026" s="95">
        <f t="shared" si="1425"/>
        <v>0</v>
      </c>
      <c r="I3026" s="94">
        <f>'F4.2'!Y343</f>
        <v>0</v>
      </c>
      <c r="J3026" s="94">
        <f>'F4.2'!AS343</f>
        <v>0</v>
      </c>
      <c r="K3026" s="95"/>
      <c r="L3026" s="95"/>
      <c r="M3026" s="128">
        <f t="shared" si="1426"/>
        <v>0</v>
      </c>
      <c r="N3026" s="95">
        <f t="shared" si="1427"/>
        <v>0</v>
      </c>
    </row>
    <row r="3027" spans="1:14" ht="15.75" hidden="1" outlineLevel="1" x14ac:dyDescent="0.25">
      <c r="A3027" s="22">
        <f t="shared" ref="A3027:E3027" si="1430">A2357</f>
        <v>0</v>
      </c>
      <c r="B3027" s="24" t="str">
        <f t="shared" si="1430"/>
        <v>(ii) Yet to be submitted to MERC</v>
      </c>
      <c r="C3027" s="22">
        <f t="shared" si="1430"/>
        <v>0</v>
      </c>
      <c r="D3027" s="70" t="str">
        <f t="shared" si="1430"/>
        <v>-</v>
      </c>
      <c r="E3027" s="28">
        <f t="shared" si="1430"/>
        <v>0</v>
      </c>
      <c r="F3027" s="95">
        <f t="shared" si="1409"/>
        <v>0</v>
      </c>
      <c r="G3027" s="95">
        <f t="shared" si="1410"/>
        <v>0</v>
      </c>
      <c r="H3027" s="95">
        <f t="shared" si="1425"/>
        <v>0</v>
      </c>
      <c r="I3027" s="94">
        <f>'F4.2'!Y344</f>
        <v>0</v>
      </c>
      <c r="J3027" s="94">
        <f>'F4.2'!AS344</f>
        <v>0</v>
      </c>
      <c r="K3027" s="95"/>
      <c r="L3027" s="95"/>
      <c r="M3027" s="128">
        <f t="shared" si="1426"/>
        <v>0</v>
      </c>
      <c r="N3027" s="95">
        <f t="shared" si="1427"/>
        <v>0</v>
      </c>
    </row>
    <row r="3028" spans="1:14" ht="15.75" hidden="1" outlineLevel="1" x14ac:dyDescent="0.25">
      <c r="A3028" s="22">
        <f t="shared" ref="A3028:E3028" si="1431">A2358</f>
        <v>0</v>
      </c>
      <c r="B3028" s="24">
        <f t="shared" si="1431"/>
        <v>0</v>
      </c>
      <c r="C3028" s="22">
        <f t="shared" si="1431"/>
        <v>0</v>
      </c>
      <c r="D3028" s="70" t="str">
        <f t="shared" si="1431"/>
        <v>-</v>
      </c>
      <c r="E3028" s="28">
        <f t="shared" si="1431"/>
        <v>0</v>
      </c>
      <c r="F3028" s="95">
        <f t="shared" si="1409"/>
        <v>0</v>
      </c>
      <c r="G3028" s="95">
        <f t="shared" si="1410"/>
        <v>0</v>
      </c>
      <c r="H3028" s="95">
        <f t="shared" si="1425"/>
        <v>0</v>
      </c>
      <c r="I3028" s="94">
        <f>'F4.2'!Y345</f>
        <v>0</v>
      </c>
      <c r="J3028" s="94">
        <f>'F4.2'!AS345</f>
        <v>0</v>
      </c>
      <c r="K3028" s="95"/>
      <c r="L3028" s="95"/>
      <c r="M3028" s="128">
        <f t="shared" si="1426"/>
        <v>0</v>
      </c>
      <c r="N3028" s="95">
        <f t="shared" si="1427"/>
        <v>0</v>
      </c>
    </row>
    <row r="3029" spans="1:14" ht="78.75" hidden="1" outlineLevel="1" x14ac:dyDescent="0.25">
      <c r="A3029" s="25">
        <f t="shared" ref="A3029:E3029" si="1432">A2359</f>
        <v>2</v>
      </c>
      <c r="B3029" s="26" t="str">
        <f t="shared" si="1432"/>
        <v>‘Supply, installation, restoration, up-gradation and revamping of Fire Protection Systems viz Fire Hydrant System, Passive Fire Protection System, DV House Construction &amp; Fire Water Spray System at plant &amp; ODP area of Unit-3to9 and CHPs (CHP-A,B,C,&amp;D) of CSTPS, Chandrapur’</v>
      </c>
      <c r="C3029" s="184">
        <f t="shared" si="1432"/>
        <v>0</v>
      </c>
      <c r="D3029" s="69" t="str">
        <f t="shared" si="1432"/>
        <v>-</v>
      </c>
      <c r="E3029" s="28">
        <f t="shared" si="1432"/>
        <v>118.75</v>
      </c>
      <c r="F3029" s="95">
        <f t="shared" si="1409"/>
        <v>0</v>
      </c>
      <c r="G3029" s="95">
        <f t="shared" si="1410"/>
        <v>0</v>
      </c>
      <c r="H3029" s="95">
        <f t="shared" si="1425"/>
        <v>0</v>
      </c>
      <c r="I3029" s="94">
        <f>'F4.2'!Y346</f>
        <v>0</v>
      </c>
      <c r="J3029" s="94">
        <f>'F4.2'!AS346</f>
        <v>0</v>
      </c>
      <c r="K3029" s="95"/>
      <c r="L3029" s="95"/>
      <c r="M3029" s="128">
        <f t="shared" si="1426"/>
        <v>0</v>
      </c>
      <c r="N3029" s="95">
        <f t="shared" si="1427"/>
        <v>0</v>
      </c>
    </row>
    <row r="3030" spans="1:14" ht="78.75" hidden="1" outlineLevel="1" x14ac:dyDescent="0.25">
      <c r="A3030" s="169">
        <f t="shared" ref="A3030:E3030" si="1433">A2360</f>
        <v>0</v>
      </c>
      <c r="B3030" s="169" t="str">
        <f t="shared" si="1433"/>
        <v>‘Supply, installation, restoration, up-gradation and revamping of Fire Protection Systems viz Fire Hydrant System, Passive Fire Protection System, DV House Construction &amp; Fire Water Spray System at plant &amp; ODP area of Unit-3to9 and CHPs (CHP-A,B,C,&amp;D) of CSTPS, Chandrapur’</v>
      </c>
      <c r="C3030" s="184">
        <f t="shared" si="1433"/>
        <v>0</v>
      </c>
      <c r="D3030" s="69" t="str">
        <f t="shared" si="1433"/>
        <v>-</v>
      </c>
      <c r="E3030" s="28">
        <f t="shared" si="1433"/>
        <v>118.75</v>
      </c>
      <c r="F3030" s="95">
        <f t="shared" si="1409"/>
        <v>0</v>
      </c>
      <c r="G3030" s="95">
        <f t="shared" si="1410"/>
        <v>0</v>
      </c>
      <c r="H3030" s="95">
        <f t="shared" si="1425"/>
        <v>0</v>
      </c>
      <c r="I3030" s="94">
        <f>'F4.2'!Y347</f>
        <v>118.75</v>
      </c>
      <c r="J3030" s="94">
        <f>'F4.2'!AS347</f>
        <v>118.75</v>
      </c>
      <c r="K3030" s="95"/>
      <c r="L3030" s="95"/>
      <c r="M3030" s="128">
        <f t="shared" si="1426"/>
        <v>118.75</v>
      </c>
      <c r="N3030" s="95">
        <f t="shared" si="1427"/>
        <v>0</v>
      </c>
    </row>
    <row r="3031" spans="1:14" ht="63" hidden="1" outlineLevel="1" x14ac:dyDescent="0.25">
      <c r="A3031" s="25">
        <f t="shared" ref="A3031:E3031" si="1434">A2361</f>
        <v>3</v>
      </c>
      <c r="B3031" s="26" t="str">
        <f t="shared" si="1434"/>
        <v>DPR for Fire Detection &amp; Alarm and Protection System from Fire and Providing Rapid Extinguishing Clean Agent (CA) System at Unit -7, Outdoor Plants, CHPs, Service building &amp; Admin Building at CSTPS</v>
      </c>
      <c r="C3031" s="184">
        <f t="shared" si="1434"/>
        <v>0</v>
      </c>
      <c r="D3031" s="69" t="str">
        <f t="shared" si="1434"/>
        <v>-</v>
      </c>
      <c r="E3031" s="28">
        <f t="shared" si="1434"/>
        <v>31.56</v>
      </c>
      <c r="F3031" s="95">
        <f t="shared" si="1409"/>
        <v>0</v>
      </c>
      <c r="G3031" s="95">
        <f t="shared" si="1410"/>
        <v>0</v>
      </c>
      <c r="H3031" s="95">
        <f t="shared" si="1425"/>
        <v>0</v>
      </c>
      <c r="I3031" s="94">
        <f>'F4.2'!Y348</f>
        <v>0</v>
      </c>
      <c r="J3031" s="94">
        <f>'F4.2'!AS348</f>
        <v>0</v>
      </c>
      <c r="K3031" s="95"/>
      <c r="L3031" s="95"/>
      <c r="M3031" s="128">
        <f t="shared" si="1426"/>
        <v>0</v>
      </c>
      <c r="N3031" s="95">
        <f t="shared" si="1427"/>
        <v>0</v>
      </c>
    </row>
    <row r="3032" spans="1:14" ht="63" hidden="1" outlineLevel="1" x14ac:dyDescent="0.25">
      <c r="A3032" s="169">
        <f t="shared" ref="A3032:E3032" si="1435">A2362</f>
        <v>0</v>
      </c>
      <c r="B3032" s="169" t="str">
        <f t="shared" si="1435"/>
        <v>DPR for Fire Detection &amp; Alarm and Protection System from Fire and Providing Rapid Extinguishing Clean Agent (CA) System at Unit -7, Outdoor Plants, CHPs, Service building &amp; Admin Building at CSTPS</v>
      </c>
      <c r="C3032" s="184">
        <f t="shared" si="1435"/>
        <v>0</v>
      </c>
      <c r="D3032" s="69" t="str">
        <f t="shared" si="1435"/>
        <v>-</v>
      </c>
      <c r="E3032" s="28">
        <f t="shared" si="1435"/>
        <v>31.56</v>
      </c>
      <c r="F3032" s="95">
        <f t="shared" si="1409"/>
        <v>0</v>
      </c>
      <c r="G3032" s="95">
        <f t="shared" si="1410"/>
        <v>0</v>
      </c>
      <c r="H3032" s="95">
        <f t="shared" si="1425"/>
        <v>0</v>
      </c>
      <c r="I3032" s="94">
        <f>'F4.2'!Y349</f>
        <v>31.56</v>
      </c>
      <c r="J3032" s="94">
        <f>'F4.2'!AS349</f>
        <v>31.56</v>
      </c>
      <c r="K3032" s="95"/>
      <c r="L3032" s="95"/>
      <c r="M3032" s="128">
        <f t="shared" si="1426"/>
        <v>31.56</v>
      </c>
      <c r="N3032" s="95">
        <f t="shared" si="1427"/>
        <v>0</v>
      </c>
    </row>
    <row r="3033" spans="1:14" ht="47.25" hidden="1" outlineLevel="1" x14ac:dyDescent="0.25">
      <c r="A3033" s="25">
        <f t="shared" ref="A3033:E3033" si="1436">A2363</f>
        <v>4</v>
      </c>
      <c r="B3033" s="26" t="str">
        <f t="shared" si="1436"/>
        <v>Renovation of various component of bottom opening bogie frame at CSTPS Chandrapur &amp; Provision of Wagon Tippler Safety System in Coal Handling Plant at CSTPS</v>
      </c>
      <c r="C3033" s="184">
        <f t="shared" si="1436"/>
        <v>0</v>
      </c>
      <c r="D3033" s="69" t="str">
        <f t="shared" si="1436"/>
        <v>-</v>
      </c>
      <c r="E3033" s="28">
        <f t="shared" si="1436"/>
        <v>35</v>
      </c>
      <c r="F3033" s="95">
        <f t="shared" si="1409"/>
        <v>0</v>
      </c>
      <c r="G3033" s="95">
        <f t="shared" si="1410"/>
        <v>0</v>
      </c>
      <c r="H3033" s="95">
        <f t="shared" si="1425"/>
        <v>0</v>
      </c>
      <c r="I3033" s="94">
        <f>'F4.2'!Y350</f>
        <v>0</v>
      </c>
      <c r="J3033" s="94">
        <f>'F4.2'!AS350</f>
        <v>0</v>
      </c>
      <c r="K3033" s="95"/>
      <c r="L3033" s="95"/>
      <c r="M3033" s="128">
        <f t="shared" si="1426"/>
        <v>0</v>
      </c>
      <c r="N3033" s="95">
        <f t="shared" si="1427"/>
        <v>0</v>
      </c>
    </row>
    <row r="3034" spans="1:14" ht="47.25" hidden="1" outlineLevel="1" x14ac:dyDescent="0.25">
      <c r="A3034" s="169">
        <f t="shared" ref="A3034:E3034" si="1437">A2364</f>
        <v>0</v>
      </c>
      <c r="B3034" s="169" t="str">
        <f t="shared" si="1437"/>
        <v>Renovation of various component of bottom opening bogie frame at CSTPS Chandrapur &amp; Provision of Wagon Tippler Safety System in Coal Handling Plant at CSTPS</v>
      </c>
      <c r="C3034" s="184">
        <f t="shared" si="1437"/>
        <v>0</v>
      </c>
      <c r="D3034" s="69" t="str">
        <f t="shared" si="1437"/>
        <v>-</v>
      </c>
      <c r="E3034" s="28">
        <f t="shared" si="1437"/>
        <v>35</v>
      </c>
      <c r="F3034" s="95">
        <f t="shared" si="1409"/>
        <v>0</v>
      </c>
      <c r="G3034" s="95">
        <f t="shared" si="1410"/>
        <v>0</v>
      </c>
      <c r="H3034" s="95">
        <f t="shared" si="1425"/>
        <v>0</v>
      </c>
      <c r="I3034" s="94">
        <f>'F4.2'!Y351</f>
        <v>35</v>
      </c>
      <c r="J3034" s="94">
        <f>'F4.2'!AS351</f>
        <v>35</v>
      </c>
      <c r="K3034" s="95"/>
      <c r="L3034" s="95"/>
      <c r="M3034" s="128">
        <f t="shared" si="1426"/>
        <v>35</v>
      </c>
      <c r="N3034" s="95">
        <f t="shared" si="1427"/>
        <v>0</v>
      </c>
    </row>
    <row r="3035" spans="1:14" ht="47.25" hidden="1" outlineLevel="1" x14ac:dyDescent="0.25">
      <c r="A3035" s="25">
        <f t="shared" ref="A3035:E3035" si="1438">A2365</f>
        <v>5</v>
      </c>
      <c r="B3035" s="26" t="str">
        <f t="shared" si="1438"/>
        <v>Construction of road from CHP Weighbridge to Railway Crossing &amp; provision of Road Under Bridge (RUB) at CSTPS, Chandrapur</v>
      </c>
      <c r="C3035" s="184">
        <f t="shared" si="1438"/>
        <v>0</v>
      </c>
      <c r="D3035" s="69" t="str">
        <f t="shared" si="1438"/>
        <v>-</v>
      </c>
      <c r="E3035" s="28">
        <f t="shared" si="1438"/>
        <v>41.24</v>
      </c>
      <c r="F3035" s="95">
        <f t="shared" si="1409"/>
        <v>0</v>
      </c>
      <c r="G3035" s="95">
        <f t="shared" si="1410"/>
        <v>0</v>
      </c>
      <c r="H3035" s="95">
        <f t="shared" si="1425"/>
        <v>0</v>
      </c>
      <c r="I3035" s="94">
        <f>'F4.2'!Y352</f>
        <v>0</v>
      </c>
      <c r="J3035" s="94">
        <f>'F4.2'!AS352</f>
        <v>0</v>
      </c>
      <c r="K3035" s="95"/>
      <c r="L3035" s="95"/>
      <c r="M3035" s="128">
        <f t="shared" si="1426"/>
        <v>0</v>
      </c>
      <c r="N3035" s="95">
        <f t="shared" si="1427"/>
        <v>0</v>
      </c>
    </row>
    <row r="3036" spans="1:14" ht="31.5" hidden="1" outlineLevel="1" x14ac:dyDescent="0.25">
      <c r="A3036" s="169">
        <f t="shared" ref="A3036:E3036" si="1439">A2366</f>
        <v>0</v>
      </c>
      <c r="B3036" s="169" t="str">
        <f t="shared" si="1439"/>
        <v>Construction of concrete pavement road connecting to CHP weighbridge to Railway crossing at CSTPS, Chandrapur.</v>
      </c>
      <c r="C3036" s="184">
        <f t="shared" si="1439"/>
        <v>0</v>
      </c>
      <c r="D3036" s="69" t="str">
        <f t="shared" si="1439"/>
        <v>-</v>
      </c>
      <c r="E3036" s="28">
        <f t="shared" si="1439"/>
        <v>5.42</v>
      </c>
      <c r="F3036" s="95">
        <f t="shared" si="1409"/>
        <v>5.42</v>
      </c>
      <c r="G3036" s="95">
        <f t="shared" si="1410"/>
        <v>5.42</v>
      </c>
      <c r="H3036" s="95">
        <f t="shared" si="1425"/>
        <v>0</v>
      </c>
      <c r="I3036" s="94">
        <f>'F4.2'!Y353</f>
        <v>0</v>
      </c>
      <c r="J3036" s="94">
        <f>'F4.2'!AS353</f>
        <v>0</v>
      </c>
      <c r="K3036" s="95"/>
      <c r="L3036" s="95"/>
      <c r="M3036" s="128">
        <f t="shared" si="1426"/>
        <v>0</v>
      </c>
      <c r="N3036" s="95">
        <f t="shared" si="1427"/>
        <v>0</v>
      </c>
    </row>
    <row r="3037" spans="1:14" ht="31.5" hidden="1" outlineLevel="1" x14ac:dyDescent="0.25">
      <c r="A3037" s="169">
        <f t="shared" ref="A3037:E3037" si="1440">A2367</f>
        <v>0</v>
      </c>
      <c r="B3037" s="169" t="str">
        <f t="shared" si="1440"/>
        <v>Provision of Road Under Bridge at Vivekanand Nagar Tukum At CSTPS, Chandrapur.</v>
      </c>
      <c r="C3037" s="184">
        <f t="shared" si="1440"/>
        <v>0</v>
      </c>
      <c r="D3037" s="69" t="str">
        <f t="shared" si="1440"/>
        <v>-</v>
      </c>
      <c r="E3037" s="28">
        <f t="shared" si="1440"/>
        <v>35.82</v>
      </c>
      <c r="F3037" s="95">
        <f t="shared" si="1409"/>
        <v>35.82</v>
      </c>
      <c r="G3037" s="95">
        <f t="shared" si="1410"/>
        <v>35.82</v>
      </c>
      <c r="H3037" s="95">
        <f t="shared" si="1425"/>
        <v>0</v>
      </c>
      <c r="I3037" s="94">
        <f>'F4.2'!Y354</f>
        <v>0</v>
      </c>
      <c r="J3037" s="94">
        <f>'F4.2'!AS354</f>
        <v>0</v>
      </c>
      <c r="K3037" s="95"/>
      <c r="L3037" s="95"/>
      <c r="M3037" s="128">
        <f t="shared" si="1426"/>
        <v>0</v>
      </c>
      <c r="N3037" s="95">
        <f t="shared" si="1427"/>
        <v>0</v>
      </c>
    </row>
    <row r="3038" spans="1:14" ht="31.5" hidden="1" outlineLevel="1" x14ac:dyDescent="0.25">
      <c r="A3038" s="25">
        <f t="shared" ref="A3038:E3038" si="1441">A2368</f>
        <v>6</v>
      </c>
      <c r="B3038" s="26" t="str">
        <f t="shared" si="1441"/>
        <v>Construction of UCR wall and bed of Neri Nallah at CSTPS, Chandrapur.</v>
      </c>
      <c r="C3038" s="184">
        <f t="shared" si="1441"/>
        <v>0</v>
      </c>
      <c r="D3038" s="69" t="str">
        <f t="shared" si="1441"/>
        <v>-</v>
      </c>
      <c r="E3038" s="28">
        <f t="shared" si="1441"/>
        <v>33.47</v>
      </c>
      <c r="F3038" s="95">
        <f t="shared" si="1409"/>
        <v>0</v>
      </c>
      <c r="G3038" s="95">
        <f t="shared" si="1410"/>
        <v>0</v>
      </c>
      <c r="H3038" s="95">
        <f t="shared" si="1425"/>
        <v>0</v>
      </c>
      <c r="I3038" s="94">
        <f>'F4.2'!Y355</f>
        <v>0</v>
      </c>
      <c r="J3038" s="94">
        <f>'F4.2'!AS355</f>
        <v>0</v>
      </c>
      <c r="K3038" s="95"/>
      <c r="L3038" s="95"/>
      <c r="M3038" s="128">
        <f t="shared" si="1426"/>
        <v>0</v>
      </c>
      <c r="N3038" s="95">
        <f t="shared" si="1427"/>
        <v>0</v>
      </c>
    </row>
    <row r="3039" spans="1:14" ht="31.5" hidden="1" outlineLevel="1" x14ac:dyDescent="0.25">
      <c r="A3039" s="169">
        <f t="shared" ref="A3039:E3039" si="1442">A2369</f>
        <v>0</v>
      </c>
      <c r="B3039" s="169" t="str">
        <f t="shared" si="1442"/>
        <v>Construction of UCR wall and bed of Neri Nallah at CSTPS, Chandrapur.</v>
      </c>
      <c r="C3039" s="184">
        <f t="shared" si="1442"/>
        <v>0</v>
      </c>
      <c r="D3039" s="69" t="str">
        <f t="shared" si="1442"/>
        <v>-</v>
      </c>
      <c r="E3039" s="28">
        <f t="shared" si="1442"/>
        <v>33.47</v>
      </c>
      <c r="F3039" s="95">
        <f t="shared" si="1409"/>
        <v>5</v>
      </c>
      <c r="G3039" s="95">
        <f t="shared" si="1410"/>
        <v>5</v>
      </c>
      <c r="H3039" s="95">
        <f t="shared" si="1425"/>
        <v>0</v>
      </c>
      <c r="I3039" s="94">
        <f>'F4.2'!Y356</f>
        <v>28.47</v>
      </c>
      <c r="J3039" s="94">
        <f>'F4.2'!AS356</f>
        <v>28.47</v>
      </c>
      <c r="K3039" s="95"/>
      <c r="L3039" s="95"/>
      <c r="M3039" s="128">
        <f t="shared" si="1426"/>
        <v>28.47</v>
      </c>
      <c r="N3039" s="95">
        <f t="shared" si="1427"/>
        <v>0</v>
      </c>
    </row>
    <row r="3040" spans="1:14" ht="47.25" hidden="1" outlineLevel="1" x14ac:dyDescent="0.25">
      <c r="A3040" s="25">
        <f t="shared" ref="A3040:E3040" si="1443">A2370</f>
        <v>7</v>
      </c>
      <c r="B3040" s="26" t="str">
        <f t="shared" si="1443"/>
        <v>Construction of  Concrete Pavement  Road  Connecting to Reject Coal Gate &amp; F point upto  Ash water recovery pump house &amp; F point to CP No- 635 at CSTPS Chandrapur</v>
      </c>
      <c r="C3040" s="184">
        <f t="shared" si="1443"/>
        <v>0</v>
      </c>
      <c r="D3040" s="69" t="str">
        <f t="shared" si="1443"/>
        <v>-</v>
      </c>
      <c r="E3040" s="28">
        <f t="shared" si="1443"/>
        <v>71.5</v>
      </c>
      <c r="F3040" s="95">
        <f t="shared" si="1409"/>
        <v>0</v>
      </c>
      <c r="G3040" s="95">
        <f t="shared" si="1410"/>
        <v>0</v>
      </c>
      <c r="H3040" s="95">
        <f t="shared" si="1425"/>
        <v>0</v>
      </c>
      <c r="I3040" s="94">
        <f>'F4.2'!Y357</f>
        <v>0</v>
      </c>
      <c r="J3040" s="94">
        <f>'F4.2'!AS357</f>
        <v>0</v>
      </c>
      <c r="K3040" s="95"/>
      <c r="L3040" s="95"/>
      <c r="M3040" s="128">
        <f t="shared" si="1426"/>
        <v>0</v>
      </c>
      <c r="N3040" s="95">
        <f t="shared" si="1427"/>
        <v>0</v>
      </c>
    </row>
    <row r="3041" spans="1:14" ht="47.25" hidden="1" outlineLevel="1" x14ac:dyDescent="0.25">
      <c r="A3041" s="169">
        <f t="shared" ref="A3041:E3041" si="1444">A2371</f>
        <v>0</v>
      </c>
      <c r="B3041" s="169" t="str">
        <f t="shared" si="1444"/>
        <v>Construction of  Concrete Pavement  Road  Connecting to Reject Coal Gate &amp; F point upto  Ash water recovery pump house &amp; F point to CP No- 635 at CSTPS Chandrapur</v>
      </c>
      <c r="C3041" s="184">
        <f t="shared" si="1444"/>
        <v>0</v>
      </c>
      <c r="D3041" s="69" t="str">
        <f t="shared" si="1444"/>
        <v>-</v>
      </c>
      <c r="E3041" s="28">
        <f t="shared" si="1444"/>
        <v>71.5</v>
      </c>
      <c r="F3041" s="95">
        <f t="shared" si="1409"/>
        <v>15.5</v>
      </c>
      <c r="G3041" s="95">
        <f t="shared" si="1410"/>
        <v>15.5</v>
      </c>
      <c r="H3041" s="95">
        <f t="shared" si="1425"/>
        <v>0</v>
      </c>
      <c r="I3041" s="94">
        <f>'F4.2'!Y358</f>
        <v>56</v>
      </c>
      <c r="J3041" s="94">
        <f>'F4.2'!AS358</f>
        <v>56</v>
      </c>
      <c r="K3041" s="95"/>
      <c r="L3041" s="95"/>
      <c r="M3041" s="128">
        <f t="shared" si="1426"/>
        <v>56</v>
      </c>
      <c r="N3041" s="95">
        <f t="shared" si="1427"/>
        <v>0</v>
      </c>
    </row>
    <row r="3042" spans="1:14" ht="15.75" hidden="1" outlineLevel="1" x14ac:dyDescent="0.25">
      <c r="A3042" s="227">
        <f t="shared" ref="A3042:E3042" si="1445">A2372</f>
        <v>0</v>
      </c>
      <c r="B3042" s="227" t="str">
        <f t="shared" si="1445"/>
        <v>Boiler Maintenance-I</v>
      </c>
      <c r="C3042" s="184">
        <f t="shared" si="1445"/>
        <v>0</v>
      </c>
      <c r="D3042" s="69" t="str">
        <f t="shared" si="1445"/>
        <v>-</v>
      </c>
      <c r="E3042" s="28">
        <f t="shared" si="1445"/>
        <v>0</v>
      </c>
      <c r="F3042" s="95">
        <f t="shared" si="1409"/>
        <v>0</v>
      </c>
      <c r="G3042" s="95">
        <f t="shared" si="1410"/>
        <v>0</v>
      </c>
      <c r="H3042" s="95">
        <f t="shared" si="1425"/>
        <v>0</v>
      </c>
      <c r="I3042" s="94">
        <f>'F4.2'!Y359</f>
        <v>0</v>
      </c>
      <c r="J3042" s="94">
        <f>'F4.2'!AS359</f>
        <v>0</v>
      </c>
      <c r="K3042" s="95"/>
      <c r="L3042" s="95"/>
      <c r="M3042" s="128">
        <f t="shared" si="1426"/>
        <v>0</v>
      </c>
      <c r="N3042" s="95">
        <f t="shared" si="1427"/>
        <v>0</v>
      </c>
    </row>
    <row r="3043" spans="1:14" ht="15.75" hidden="1" outlineLevel="1" x14ac:dyDescent="0.25">
      <c r="A3043" s="25">
        <f t="shared" ref="A3043:E3043" si="1446">A2373</f>
        <v>1</v>
      </c>
      <c r="B3043" s="26" t="str">
        <f t="shared" si="1446"/>
        <v>DPR for Coal mill improvement</v>
      </c>
      <c r="C3043" s="184">
        <f t="shared" si="1446"/>
        <v>0</v>
      </c>
      <c r="D3043" s="69" t="str">
        <f t="shared" si="1446"/>
        <v>-</v>
      </c>
      <c r="E3043" s="28">
        <f t="shared" si="1446"/>
        <v>54.74</v>
      </c>
      <c r="F3043" s="95">
        <f t="shared" si="1409"/>
        <v>0</v>
      </c>
      <c r="G3043" s="95">
        <f t="shared" si="1410"/>
        <v>0</v>
      </c>
      <c r="H3043" s="95">
        <f t="shared" si="1425"/>
        <v>0</v>
      </c>
      <c r="I3043" s="94">
        <f>'F4.2'!Y360</f>
        <v>0</v>
      </c>
      <c r="J3043" s="94">
        <f>'F4.2'!AS360</f>
        <v>0</v>
      </c>
      <c r="K3043" s="95"/>
      <c r="L3043" s="95"/>
      <c r="M3043" s="128">
        <f t="shared" si="1426"/>
        <v>0</v>
      </c>
      <c r="N3043" s="95">
        <f t="shared" si="1427"/>
        <v>0</v>
      </c>
    </row>
    <row r="3044" spans="1:14" ht="31.5" hidden="1" outlineLevel="1" x14ac:dyDescent="0.25">
      <c r="A3044" s="169">
        <f t="shared" ref="A3044:E3044" si="1447">A2374</f>
        <v>0</v>
      </c>
      <c r="B3044" s="169" t="str">
        <f t="shared" si="1447"/>
        <v>The performance improvement &amp; availability enhancement of coal millsXRP-803 at U#3&amp;4(210MW)CSTPS, Chandrapur</v>
      </c>
      <c r="C3044" s="184">
        <f t="shared" si="1447"/>
        <v>0</v>
      </c>
      <c r="D3044" s="69" t="str">
        <f t="shared" si="1447"/>
        <v>-</v>
      </c>
      <c r="E3044" s="28">
        <f t="shared" si="1447"/>
        <v>18.739999999999998</v>
      </c>
      <c r="F3044" s="95">
        <f t="shared" si="1409"/>
        <v>18.739999999999998</v>
      </c>
      <c r="G3044" s="95">
        <f t="shared" si="1410"/>
        <v>18.739999999999998</v>
      </c>
      <c r="H3044" s="95">
        <f t="shared" si="1425"/>
        <v>0</v>
      </c>
      <c r="I3044" s="94">
        <f>'F4.2'!Y361</f>
        <v>0</v>
      </c>
      <c r="J3044" s="94">
        <f>'F4.2'!AS361</f>
        <v>0</v>
      </c>
      <c r="K3044" s="95"/>
      <c r="L3044" s="95"/>
      <c r="M3044" s="128">
        <f t="shared" si="1426"/>
        <v>0</v>
      </c>
      <c r="N3044" s="95">
        <f t="shared" si="1427"/>
        <v>0</v>
      </c>
    </row>
    <row r="3045" spans="1:14" ht="31.5" hidden="1" outlineLevel="1" x14ac:dyDescent="0.25">
      <c r="A3045" s="169">
        <f t="shared" ref="A3045:E3045" si="1448">A2375</f>
        <v>0</v>
      </c>
      <c r="B3045" s="169" t="str">
        <f t="shared" si="1448"/>
        <v>Replacement of Existing Volumetric coal feeders by Rotary Gravimetric coal feeders</v>
      </c>
      <c r="C3045" s="184">
        <f t="shared" si="1448"/>
        <v>0</v>
      </c>
      <c r="D3045" s="69" t="str">
        <f t="shared" si="1448"/>
        <v>-</v>
      </c>
      <c r="E3045" s="28">
        <f t="shared" si="1448"/>
        <v>36</v>
      </c>
      <c r="F3045" s="95">
        <f t="shared" si="1409"/>
        <v>12</v>
      </c>
      <c r="G3045" s="95">
        <f t="shared" si="1410"/>
        <v>12</v>
      </c>
      <c r="H3045" s="95">
        <f t="shared" si="1425"/>
        <v>0</v>
      </c>
      <c r="I3045" s="94">
        <f>'F4.2'!Y362</f>
        <v>12</v>
      </c>
      <c r="J3045" s="94">
        <f>'F4.2'!AS362</f>
        <v>12</v>
      </c>
      <c r="K3045" s="95"/>
      <c r="L3045" s="95"/>
      <c r="M3045" s="128">
        <f t="shared" si="1426"/>
        <v>12</v>
      </c>
      <c r="N3045" s="95">
        <f t="shared" si="1427"/>
        <v>0</v>
      </c>
    </row>
    <row r="3046" spans="1:14" ht="15.75" hidden="1" outlineLevel="1" x14ac:dyDescent="0.25">
      <c r="A3046" s="25">
        <f t="shared" ref="A3046:E3046" si="1449">A2376</f>
        <v>2</v>
      </c>
      <c r="B3046" s="26" t="str">
        <f t="shared" si="1449"/>
        <v>DPR for APH basket, HRH coil and Valves</v>
      </c>
      <c r="C3046" s="29">
        <f t="shared" si="1449"/>
        <v>0</v>
      </c>
      <c r="D3046" s="69" t="str">
        <f t="shared" si="1449"/>
        <v>-</v>
      </c>
      <c r="E3046" s="28">
        <f t="shared" si="1449"/>
        <v>28.94</v>
      </c>
      <c r="F3046" s="95">
        <f t="shared" si="1409"/>
        <v>0</v>
      </c>
      <c r="G3046" s="95">
        <f t="shared" si="1410"/>
        <v>0</v>
      </c>
      <c r="H3046" s="95">
        <f t="shared" si="1425"/>
        <v>0</v>
      </c>
      <c r="I3046" s="94">
        <f>'F4.2'!Y363</f>
        <v>0</v>
      </c>
      <c r="J3046" s="94">
        <f>'F4.2'!AS363</f>
        <v>0</v>
      </c>
      <c r="K3046" s="95"/>
      <c r="L3046" s="95"/>
      <c r="M3046" s="128">
        <f t="shared" si="1426"/>
        <v>0</v>
      </c>
      <c r="N3046" s="95">
        <f t="shared" si="1427"/>
        <v>0</v>
      </c>
    </row>
    <row r="3047" spans="1:14" ht="31.5" hidden="1" outlineLevel="1" x14ac:dyDescent="0.25">
      <c r="A3047" s="169">
        <f t="shared" ref="A3047:E3047" si="1450">A2377</f>
        <v>0</v>
      </c>
      <c r="B3047" s="169" t="str">
        <f t="shared" si="1450"/>
        <v>Procurement &amp; replacement of APH Basket assemblies at U#3&amp;4,CSTPS, Chandrapur</v>
      </c>
      <c r="C3047" s="29">
        <f t="shared" si="1450"/>
        <v>0</v>
      </c>
      <c r="D3047" s="69" t="str">
        <f t="shared" si="1450"/>
        <v>-</v>
      </c>
      <c r="E3047" s="28">
        <f t="shared" si="1450"/>
        <v>4.9400000000000004</v>
      </c>
      <c r="F3047" s="95">
        <f t="shared" si="1409"/>
        <v>4.9400000000000004</v>
      </c>
      <c r="G3047" s="95">
        <f t="shared" si="1410"/>
        <v>4.9400000000000004</v>
      </c>
      <c r="H3047" s="95">
        <f t="shared" si="1425"/>
        <v>0</v>
      </c>
      <c r="I3047" s="94">
        <f>'F4.2'!Y364</f>
        <v>0</v>
      </c>
      <c r="J3047" s="94">
        <f>'F4.2'!AS364</f>
        <v>0</v>
      </c>
      <c r="K3047" s="95"/>
      <c r="L3047" s="95"/>
      <c r="M3047" s="128">
        <f t="shared" si="1426"/>
        <v>0</v>
      </c>
      <c r="N3047" s="95">
        <f t="shared" si="1427"/>
        <v>0</v>
      </c>
    </row>
    <row r="3048" spans="1:14" ht="31.5" hidden="1" outlineLevel="1" x14ac:dyDescent="0.25">
      <c r="A3048" s="169">
        <f t="shared" ref="A3048:E3048" si="1451">A2378</f>
        <v>0</v>
      </c>
      <c r="B3048" s="169" t="str">
        <f t="shared" si="1451"/>
        <v>Procurement &amp; replacement of complete HRH coils assembly in U#4</v>
      </c>
      <c r="C3048" s="29">
        <f t="shared" si="1451"/>
        <v>0</v>
      </c>
      <c r="D3048" s="69" t="str">
        <f t="shared" si="1451"/>
        <v>-</v>
      </c>
      <c r="E3048" s="28">
        <f t="shared" si="1451"/>
        <v>24</v>
      </c>
      <c r="F3048" s="95">
        <f t="shared" si="1409"/>
        <v>0</v>
      </c>
      <c r="G3048" s="95">
        <f t="shared" si="1410"/>
        <v>0</v>
      </c>
      <c r="H3048" s="95">
        <f t="shared" si="1425"/>
        <v>0</v>
      </c>
      <c r="I3048" s="94">
        <f>'F4.2'!Y365</f>
        <v>24</v>
      </c>
      <c r="J3048" s="94">
        <f>'F4.2'!AS365</f>
        <v>24</v>
      </c>
      <c r="K3048" s="95"/>
      <c r="L3048" s="95"/>
      <c r="M3048" s="128">
        <f t="shared" si="1426"/>
        <v>24</v>
      </c>
      <c r="N3048" s="95">
        <f t="shared" si="1427"/>
        <v>0</v>
      </c>
    </row>
    <row r="3049" spans="1:14" ht="15.75" hidden="1" outlineLevel="1" x14ac:dyDescent="0.25">
      <c r="A3049" s="25">
        <f t="shared" ref="A3049:E3049" si="1452">A2379</f>
        <v>3</v>
      </c>
      <c r="B3049" s="26" t="str">
        <f t="shared" si="1452"/>
        <v>DPR for ESP internal and CRH coil</v>
      </c>
      <c r="C3049" s="29">
        <f t="shared" si="1452"/>
        <v>0</v>
      </c>
      <c r="D3049" s="69" t="str">
        <f t="shared" si="1452"/>
        <v>-</v>
      </c>
      <c r="E3049" s="28">
        <f t="shared" si="1452"/>
        <v>45</v>
      </c>
      <c r="F3049" s="95">
        <f t="shared" si="1409"/>
        <v>0</v>
      </c>
      <c r="G3049" s="95">
        <f t="shared" si="1410"/>
        <v>0</v>
      </c>
      <c r="H3049" s="95">
        <f t="shared" si="1425"/>
        <v>0</v>
      </c>
      <c r="I3049" s="94">
        <f>'F4.2'!Y366</f>
        <v>0</v>
      </c>
      <c r="J3049" s="94">
        <f>'F4.2'!AS366</f>
        <v>0</v>
      </c>
      <c r="K3049" s="95"/>
      <c r="L3049" s="95"/>
      <c r="M3049" s="128">
        <f t="shared" si="1426"/>
        <v>0</v>
      </c>
      <c r="N3049" s="95">
        <f t="shared" si="1427"/>
        <v>0</v>
      </c>
    </row>
    <row r="3050" spans="1:14" ht="15.75" hidden="1" outlineLevel="1" x14ac:dyDescent="0.25">
      <c r="A3050" s="169">
        <f t="shared" ref="A3050:E3050" si="1453">A2380</f>
        <v>0</v>
      </c>
      <c r="B3050" s="169" t="str">
        <f t="shared" si="1453"/>
        <v>Replacement of complete internals of ESP U#3&amp;4</v>
      </c>
      <c r="C3050" s="29">
        <f t="shared" si="1453"/>
        <v>0</v>
      </c>
      <c r="D3050" s="69" t="str">
        <f t="shared" si="1453"/>
        <v>-</v>
      </c>
      <c r="E3050" s="28">
        <f t="shared" si="1453"/>
        <v>20</v>
      </c>
      <c r="F3050" s="95">
        <f t="shared" si="1409"/>
        <v>0</v>
      </c>
      <c r="G3050" s="95">
        <f t="shared" si="1410"/>
        <v>0</v>
      </c>
      <c r="H3050" s="95">
        <f t="shared" si="1425"/>
        <v>0</v>
      </c>
      <c r="I3050" s="94">
        <f>'F4.2'!Y367</f>
        <v>20</v>
      </c>
      <c r="J3050" s="94">
        <f>'F4.2'!AS367</f>
        <v>20</v>
      </c>
      <c r="K3050" s="95"/>
      <c r="L3050" s="95"/>
      <c r="M3050" s="128">
        <f t="shared" si="1426"/>
        <v>20</v>
      </c>
      <c r="N3050" s="95">
        <f t="shared" si="1427"/>
        <v>0</v>
      </c>
    </row>
    <row r="3051" spans="1:14" ht="15.75" hidden="1" outlineLevel="1" x14ac:dyDescent="0.25">
      <c r="A3051" s="169">
        <f t="shared" ref="A3051:E3051" si="1454">A2381</f>
        <v>0</v>
      </c>
      <c r="B3051" s="169" t="str">
        <f t="shared" si="1454"/>
        <v xml:space="preserve">Procurement &amp; replacement of CRH coil assemblies in U#3 </v>
      </c>
      <c r="C3051" s="29">
        <f t="shared" si="1454"/>
        <v>0</v>
      </c>
      <c r="D3051" s="69" t="str">
        <f t="shared" si="1454"/>
        <v>-</v>
      </c>
      <c r="E3051" s="28">
        <f t="shared" si="1454"/>
        <v>25</v>
      </c>
      <c r="F3051" s="95">
        <f t="shared" si="1409"/>
        <v>0</v>
      </c>
      <c r="G3051" s="95">
        <f t="shared" si="1410"/>
        <v>0</v>
      </c>
      <c r="H3051" s="95">
        <f t="shared" si="1425"/>
        <v>0</v>
      </c>
      <c r="I3051" s="94">
        <f>'F4.2'!Y368</f>
        <v>25</v>
      </c>
      <c r="J3051" s="94">
        <f>'F4.2'!AS368</f>
        <v>25</v>
      </c>
      <c r="K3051" s="95"/>
      <c r="L3051" s="95"/>
      <c r="M3051" s="128">
        <f t="shared" si="1426"/>
        <v>25</v>
      </c>
      <c r="N3051" s="95">
        <f t="shared" si="1427"/>
        <v>0</v>
      </c>
    </row>
    <row r="3052" spans="1:14" ht="31.5" hidden="1" outlineLevel="1" x14ac:dyDescent="0.25">
      <c r="A3052" s="25">
        <f t="shared" ref="A3052:E3052" si="1455">A2382</f>
        <v>4</v>
      </c>
      <c r="B3052" s="26" t="str">
        <f t="shared" si="1455"/>
        <v>Procurement &amp; replacement of LTSH &amp; Economiser coil assemblies in U#3</v>
      </c>
      <c r="C3052" s="29">
        <f t="shared" si="1455"/>
        <v>0</v>
      </c>
      <c r="D3052" s="69" t="str">
        <f t="shared" si="1455"/>
        <v>-</v>
      </c>
      <c r="E3052" s="28">
        <f t="shared" si="1455"/>
        <v>30</v>
      </c>
      <c r="F3052" s="95">
        <f t="shared" si="1409"/>
        <v>0</v>
      </c>
      <c r="G3052" s="95">
        <f t="shared" si="1410"/>
        <v>0</v>
      </c>
      <c r="H3052" s="95">
        <f t="shared" si="1425"/>
        <v>0</v>
      </c>
      <c r="I3052" s="94">
        <f>'F4.2'!Y369</f>
        <v>0</v>
      </c>
      <c r="J3052" s="94">
        <f>'F4.2'!AS369</f>
        <v>0</v>
      </c>
      <c r="K3052" s="95"/>
      <c r="L3052" s="95"/>
      <c r="M3052" s="128">
        <f t="shared" si="1426"/>
        <v>0</v>
      </c>
      <c r="N3052" s="95">
        <f t="shared" si="1427"/>
        <v>0</v>
      </c>
    </row>
    <row r="3053" spans="1:14" ht="31.5" hidden="1" outlineLevel="1" x14ac:dyDescent="0.25">
      <c r="A3053" s="169">
        <f t="shared" ref="A3053:E3053" si="1456">A2383</f>
        <v>0</v>
      </c>
      <c r="B3053" s="169" t="str">
        <f t="shared" si="1456"/>
        <v>Procurement &amp; replacement of LTSH &amp; Economiser coil assemblies in U#3</v>
      </c>
      <c r="C3053" s="29">
        <f t="shared" si="1456"/>
        <v>0</v>
      </c>
      <c r="D3053" s="69" t="str">
        <f t="shared" si="1456"/>
        <v>-</v>
      </c>
      <c r="E3053" s="28">
        <f t="shared" si="1456"/>
        <v>30</v>
      </c>
      <c r="F3053" s="95">
        <f t="shared" si="1409"/>
        <v>0</v>
      </c>
      <c r="G3053" s="95">
        <f t="shared" si="1410"/>
        <v>0</v>
      </c>
      <c r="H3053" s="95">
        <f t="shared" si="1425"/>
        <v>0</v>
      </c>
      <c r="I3053" s="94">
        <f>'F4.2'!Y370</f>
        <v>30</v>
      </c>
      <c r="J3053" s="94">
        <f>'F4.2'!AS370</f>
        <v>30</v>
      </c>
      <c r="K3053" s="95"/>
      <c r="L3053" s="95"/>
      <c r="M3053" s="128">
        <f t="shared" si="1426"/>
        <v>30</v>
      </c>
      <c r="N3053" s="95">
        <f t="shared" si="1427"/>
        <v>0</v>
      </c>
    </row>
    <row r="3054" spans="1:14" ht="15.75" hidden="1" outlineLevel="1" x14ac:dyDescent="0.25">
      <c r="A3054" s="227">
        <f t="shared" ref="A3054:E3054" si="1457">A2384</f>
        <v>0</v>
      </c>
      <c r="B3054" s="227" t="str">
        <f t="shared" si="1457"/>
        <v>Turbine Maintenance-I</v>
      </c>
      <c r="C3054" s="29">
        <f t="shared" si="1457"/>
        <v>0</v>
      </c>
      <c r="D3054" s="69" t="str">
        <f t="shared" si="1457"/>
        <v>-</v>
      </c>
      <c r="E3054" s="28">
        <f t="shared" si="1457"/>
        <v>0</v>
      </c>
      <c r="F3054" s="95">
        <f t="shared" si="1409"/>
        <v>0</v>
      </c>
      <c r="G3054" s="95">
        <f t="shared" si="1410"/>
        <v>0</v>
      </c>
      <c r="H3054" s="95">
        <f t="shared" si="1425"/>
        <v>0</v>
      </c>
      <c r="I3054" s="94">
        <f>'F4.2'!Y371</f>
        <v>0</v>
      </c>
      <c r="J3054" s="94">
        <f>'F4.2'!AS371</f>
        <v>0</v>
      </c>
      <c r="K3054" s="95"/>
      <c r="L3054" s="95"/>
      <c r="M3054" s="128">
        <f t="shared" si="1426"/>
        <v>0</v>
      </c>
      <c r="N3054" s="95">
        <f t="shared" si="1427"/>
        <v>0</v>
      </c>
    </row>
    <row r="3055" spans="1:14" ht="31.5" hidden="1" outlineLevel="1" x14ac:dyDescent="0.25">
      <c r="A3055" s="25">
        <f t="shared" ref="A3055:E3055" si="1458">A2385</f>
        <v>1</v>
      </c>
      <c r="B3055" s="26" t="str">
        <f t="shared" si="1458"/>
        <v>DPR for Vaccuum system improvement and procurment of BFP cartridge</v>
      </c>
      <c r="C3055" s="29">
        <f t="shared" si="1458"/>
        <v>0</v>
      </c>
      <c r="D3055" s="69" t="str">
        <f t="shared" si="1458"/>
        <v>-</v>
      </c>
      <c r="E3055" s="28">
        <f t="shared" si="1458"/>
        <v>35</v>
      </c>
      <c r="F3055" s="95">
        <f t="shared" si="1409"/>
        <v>0</v>
      </c>
      <c r="G3055" s="95">
        <f t="shared" si="1410"/>
        <v>0</v>
      </c>
      <c r="H3055" s="95">
        <f t="shared" si="1425"/>
        <v>0</v>
      </c>
      <c r="I3055" s="94">
        <f>'F4.2'!Y372</f>
        <v>0</v>
      </c>
      <c r="J3055" s="94">
        <f>'F4.2'!AS372</f>
        <v>0</v>
      </c>
      <c r="K3055" s="95"/>
      <c r="L3055" s="95"/>
      <c r="M3055" s="128">
        <f t="shared" si="1426"/>
        <v>0</v>
      </c>
      <c r="N3055" s="95">
        <f t="shared" si="1427"/>
        <v>0</v>
      </c>
    </row>
    <row r="3056" spans="1:14" ht="15.75" hidden="1" outlineLevel="1" x14ac:dyDescent="0.25">
      <c r="A3056" s="169">
        <f t="shared" ref="A3056:E3056" si="1459">A2386</f>
        <v>0</v>
      </c>
      <c r="B3056" s="169" t="str">
        <f t="shared" si="1459"/>
        <v>Condenser vaccuum system improvement</v>
      </c>
      <c r="C3056" s="29">
        <f t="shared" si="1459"/>
        <v>0</v>
      </c>
      <c r="D3056" s="69" t="str">
        <f t="shared" si="1459"/>
        <v>-</v>
      </c>
      <c r="E3056" s="28">
        <f t="shared" si="1459"/>
        <v>16</v>
      </c>
      <c r="F3056" s="95">
        <f t="shared" si="1409"/>
        <v>16</v>
      </c>
      <c r="G3056" s="95">
        <f t="shared" si="1410"/>
        <v>16</v>
      </c>
      <c r="H3056" s="95">
        <f t="shared" si="1425"/>
        <v>0</v>
      </c>
      <c r="I3056" s="94">
        <f>'F4.2'!Y373</f>
        <v>0</v>
      </c>
      <c r="J3056" s="94">
        <f>'F4.2'!AS373</f>
        <v>0</v>
      </c>
      <c r="K3056" s="95"/>
      <c r="L3056" s="95"/>
      <c r="M3056" s="128">
        <f t="shared" si="1426"/>
        <v>0</v>
      </c>
      <c r="N3056" s="95">
        <f t="shared" si="1427"/>
        <v>0</v>
      </c>
    </row>
    <row r="3057" spans="1:14" ht="31.5" hidden="1" outlineLevel="1" x14ac:dyDescent="0.25">
      <c r="A3057" s="169">
        <f t="shared" ref="A3057:E3057" si="1460">A2387</f>
        <v>0</v>
      </c>
      <c r="B3057" s="169" t="str">
        <f t="shared" si="1460"/>
        <v>Procurement of BFP main pump cartridges for 200 KHI/s BHEL pump &amp; Procurment of Voith Hydraulic Coupling R17K for BFP</v>
      </c>
      <c r="C3057" s="29">
        <f t="shared" si="1460"/>
        <v>0</v>
      </c>
      <c r="D3057" s="69" t="str">
        <f t="shared" si="1460"/>
        <v>-</v>
      </c>
      <c r="E3057" s="28">
        <f t="shared" si="1460"/>
        <v>19</v>
      </c>
      <c r="F3057" s="95">
        <f t="shared" si="1409"/>
        <v>19</v>
      </c>
      <c r="G3057" s="95">
        <f t="shared" si="1410"/>
        <v>19</v>
      </c>
      <c r="H3057" s="95">
        <f t="shared" si="1425"/>
        <v>0</v>
      </c>
      <c r="I3057" s="94">
        <f>'F4.2'!Y374</f>
        <v>0</v>
      </c>
      <c r="J3057" s="94">
        <f>'F4.2'!AS374</f>
        <v>0</v>
      </c>
      <c r="K3057" s="95"/>
      <c r="L3057" s="95"/>
      <c r="M3057" s="128">
        <f t="shared" si="1426"/>
        <v>0</v>
      </c>
      <c r="N3057" s="95">
        <f t="shared" si="1427"/>
        <v>0</v>
      </c>
    </row>
    <row r="3058" spans="1:14" ht="15.75" hidden="1" outlineLevel="1" x14ac:dyDescent="0.25">
      <c r="A3058" s="25">
        <f t="shared" ref="A3058:E3058" si="1461">A2388</f>
        <v>2</v>
      </c>
      <c r="B3058" s="26" t="str">
        <f t="shared" si="1461"/>
        <v>WTP-I improvement schemes</v>
      </c>
      <c r="C3058" s="29">
        <f t="shared" si="1461"/>
        <v>0</v>
      </c>
      <c r="D3058" s="69" t="str">
        <f t="shared" si="1461"/>
        <v>-</v>
      </c>
      <c r="E3058" s="28">
        <f t="shared" si="1461"/>
        <v>26</v>
      </c>
      <c r="F3058" s="95">
        <f t="shared" si="1409"/>
        <v>0</v>
      </c>
      <c r="G3058" s="95">
        <f t="shared" si="1410"/>
        <v>0</v>
      </c>
      <c r="H3058" s="95">
        <f t="shared" si="1425"/>
        <v>0</v>
      </c>
      <c r="I3058" s="94">
        <f>'F4.2'!Y375</f>
        <v>0</v>
      </c>
      <c r="J3058" s="94">
        <f>'F4.2'!AS375</f>
        <v>0</v>
      </c>
      <c r="K3058" s="95"/>
      <c r="L3058" s="95"/>
      <c r="M3058" s="128">
        <f t="shared" si="1426"/>
        <v>0</v>
      </c>
      <c r="N3058" s="95">
        <f t="shared" si="1427"/>
        <v>0</v>
      </c>
    </row>
    <row r="3059" spans="1:14" ht="47.25" hidden="1" outlineLevel="1" x14ac:dyDescent="0.25">
      <c r="A3059" s="169">
        <f t="shared" ref="A3059:E3059" si="1462">A2389</f>
        <v>0</v>
      </c>
      <c r="B3059" s="169" t="str">
        <f t="shared" si="1462"/>
        <v>Replacement of instrument air an service air compressors in Unit 3 &amp; 4, WTP-I with screw type compressors including refrigerant type air dryer system</v>
      </c>
      <c r="C3059" s="29">
        <f t="shared" si="1462"/>
        <v>0</v>
      </c>
      <c r="D3059" s="69" t="str">
        <f t="shared" si="1462"/>
        <v>-</v>
      </c>
      <c r="E3059" s="28">
        <f t="shared" si="1462"/>
        <v>6</v>
      </c>
      <c r="F3059" s="95">
        <f t="shared" si="1409"/>
        <v>0</v>
      </c>
      <c r="G3059" s="95">
        <f t="shared" si="1410"/>
        <v>0</v>
      </c>
      <c r="H3059" s="95">
        <f t="shared" si="1425"/>
        <v>0</v>
      </c>
      <c r="I3059" s="94">
        <f>'F4.2'!Y376</f>
        <v>6</v>
      </c>
      <c r="J3059" s="94">
        <f>'F4.2'!AS376</f>
        <v>6</v>
      </c>
      <c r="K3059" s="95"/>
      <c r="L3059" s="95"/>
      <c r="M3059" s="128">
        <f t="shared" si="1426"/>
        <v>6</v>
      </c>
      <c r="N3059" s="95">
        <f t="shared" si="1427"/>
        <v>0</v>
      </c>
    </row>
    <row r="3060" spans="1:14" ht="31.5" hidden="1" outlineLevel="1" x14ac:dyDescent="0.25">
      <c r="A3060" s="169">
        <f t="shared" ref="A3060:E3060" si="1463">A2390</f>
        <v>0</v>
      </c>
      <c r="B3060" s="169" t="str">
        <f t="shared" si="1463"/>
        <v>Refurbishment of hydrogen compressors at Hydrogen plant WTP-I</v>
      </c>
      <c r="C3060" s="29">
        <f t="shared" si="1463"/>
        <v>0</v>
      </c>
      <c r="D3060" s="69" t="str">
        <f t="shared" si="1463"/>
        <v>-</v>
      </c>
      <c r="E3060" s="28">
        <f t="shared" si="1463"/>
        <v>10</v>
      </c>
      <c r="F3060" s="95">
        <f t="shared" si="1409"/>
        <v>0</v>
      </c>
      <c r="G3060" s="95">
        <f t="shared" si="1410"/>
        <v>0</v>
      </c>
      <c r="H3060" s="95">
        <f t="shared" si="1425"/>
        <v>0</v>
      </c>
      <c r="I3060" s="94">
        <f>'F4.2'!Y377</f>
        <v>10</v>
      </c>
      <c r="J3060" s="94">
        <f>'F4.2'!AS377</f>
        <v>10</v>
      </c>
      <c r="K3060" s="95"/>
      <c r="L3060" s="95"/>
      <c r="M3060" s="128">
        <f t="shared" si="1426"/>
        <v>10</v>
      </c>
      <c r="N3060" s="95">
        <f t="shared" si="1427"/>
        <v>0</v>
      </c>
    </row>
    <row r="3061" spans="1:14" ht="15.75" hidden="1" outlineLevel="1" x14ac:dyDescent="0.25">
      <c r="A3061" s="169">
        <f t="shared" ref="A3061:E3061" si="1464">A2391</f>
        <v>0</v>
      </c>
      <c r="B3061" s="169" t="str">
        <f t="shared" si="1464"/>
        <v>Replacement of Circulating water pumps in Unit 3 &amp; 4</v>
      </c>
      <c r="C3061" s="29">
        <f t="shared" si="1464"/>
        <v>0</v>
      </c>
      <c r="D3061" s="69" t="str">
        <f t="shared" si="1464"/>
        <v>-</v>
      </c>
      <c r="E3061" s="28">
        <f t="shared" si="1464"/>
        <v>10</v>
      </c>
      <c r="F3061" s="95">
        <f t="shared" si="1409"/>
        <v>0</v>
      </c>
      <c r="G3061" s="95">
        <f t="shared" si="1410"/>
        <v>0</v>
      </c>
      <c r="H3061" s="95">
        <f t="shared" si="1425"/>
        <v>0</v>
      </c>
      <c r="I3061" s="94">
        <f>'F4.2'!Y378</f>
        <v>10</v>
      </c>
      <c r="J3061" s="94">
        <f>'F4.2'!AS378</f>
        <v>10</v>
      </c>
      <c r="K3061" s="95"/>
      <c r="L3061" s="95"/>
      <c r="M3061" s="128">
        <f t="shared" si="1426"/>
        <v>10</v>
      </c>
      <c r="N3061" s="95">
        <f t="shared" si="1427"/>
        <v>0</v>
      </c>
    </row>
    <row r="3062" spans="1:14" ht="15.75" hidden="1" outlineLevel="1" x14ac:dyDescent="0.25">
      <c r="A3062" s="25">
        <f t="shared" ref="A3062:E3062" si="1465">A2392</f>
        <v>3</v>
      </c>
      <c r="B3062" s="26" t="str">
        <f t="shared" si="1465"/>
        <v>Procurment of HP valves, CEP Cartridge, GS pump</v>
      </c>
      <c r="C3062" s="29">
        <f t="shared" si="1465"/>
        <v>0</v>
      </c>
      <c r="D3062" s="69" t="str">
        <f t="shared" si="1465"/>
        <v>-</v>
      </c>
      <c r="E3062" s="28">
        <f t="shared" si="1465"/>
        <v>25</v>
      </c>
      <c r="F3062" s="95">
        <f t="shared" si="1409"/>
        <v>0</v>
      </c>
      <c r="G3062" s="95">
        <f t="shared" si="1410"/>
        <v>0</v>
      </c>
      <c r="H3062" s="95">
        <f t="shared" si="1425"/>
        <v>0</v>
      </c>
      <c r="I3062" s="94">
        <f>'F4.2'!Y379</f>
        <v>0</v>
      </c>
      <c r="J3062" s="94">
        <f>'F4.2'!AS379</f>
        <v>0</v>
      </c>
      <c r="K3062" s="95"/>
      <c r="L3062" s="95"/>
      <c r="M3062" s="128">
        <f t="shared" si="1426"/>
        <v>0</v>
      </c>
      <c r="N3062" s="95">
        <f t="shared" si="1427"/>
        <v>0</v>
      </c>
    </row>
    <row r="3063" spans="1:14" ht="15.75" hidden="1" outlineLevel="1" x14ac:dyDescent="0.25">
      <c r="A3063" s="169">
        <f t="shared" ref="A3063:E3063" si="1466">A2393</f>
        <v>0</v>
      </c>
      <c r="B3063" s="169" t="str">
        <f t="shared" si="1466"/>
        <v>Procurement of HP valves for Unit 3 &amp; 4</v>
      </c>
      <c r="C3063" s="29">
        <f t="shared" si="1466"/>
        <v>0</v>
      </c>
      <c r="D3063" s="69" t="str">
        <f t="shared" si="1466"/>
        <v>-</v>
      </c>
      <c r="E3063" s="28">
        <f t="shared" si="1466"/>
        <v>15</v>
      </c>
      <c r="F3063" s="95">
        <f t="shared" si="1409"/>
        <v>0</v>
      </c>
      <c r="G3063" s="95">
        <f t="shared" si="1410"/>
        <v>0</v>
      </c>
      <c r="H3063" s="95">
        <f t="shared" si="1425"/>
        <v>0</v>
      </c>
      <c r="I3063" s="94">
        <f>'F4.2'!Y380</f>
        <v>15</v>
      </c>
      <c r="J3063" s="94">
        <f>'F4.2'!AS380</f>
        <v>15</v>
      </c>
      <c r="K3063" s="95"/>
      <c r="L3063" s="95"/>
      <c r="M3063" s="128">
        <f t="shared" si="1426"/>
        <v>15</v>
      </c>
      <c r="N3063" s="95">
        <f t="shared" si="1427"/>
        <v>0</v>
      </c>
    </row>
    <row r="3064" spans="1:14" ht="31.5" hidden="1" outlineLevel="1" x14ac:dyDescent="0.25">
      <c r="A3064" s="169">
        <f t="shared" ref="A3064:E3064" si="1467">A2394</f>
        <v>0</v>
      </c>
      <c r="B3064" s="169" t="str">
        <f t="shared" si="1467"/>
        <v>Procurement cartridges for Condensate extraction pump ( Make KSB WKT 150/7)</v>
      </c>
      <c r="C3064" s="29">
        <f t="shared" si="1467"/>
        <v>0</v>
      </c>
      <c r="D3064" s="69" t="str">
        <f t="shared" si="1467"/>
        <v>-</v>
      </c>
      <c r="E3064" s="28">
        <f t="shared" si="1467"/>
        <v>5</v>
      </c>
      <c r="F3064" s="95">
        <f t="shared" si="1409"/>
        <v>0</v>
      </c>
      <c r="G3064" s="95">
        <f t="shared" si="1410"/>
        <v>0</v>
      </c>
      <c r="H3064" s="95">
        <f t="shared" si="1425"/>
        <v>0</v>
      </c>
      <c r="I3064" s="94">
        <f>'F4.2'!Y381</f>
        <v>5</v>
      </c>
      <c r="J3064" s="94">
        <f>'F4.2'!AS381</f>
        <v>5</v>
      </c>
      <c r="K3064" s="95"/>
      <c r="L3064" s="95"/>
      <c r="M3064" s="128">
        <f t="shared" si="1426"/>
        <v>5</v>
      </c>
      <c r="N3064" s="95">
        <f t="shared" si="1427"/>
        <v>0</v>
      </c>
    </row>
    <row r="3065" spans="1:14" ht="31.5" hidden="1" outlineLevel="1" x14ac:dyDescent="0.25">
      <c r="A3065" s="169">
        <f t="shared" ref="A3065:E3065" si="1468">A2395</f>
        <v>0</v>
      </c>
      <c r="B3065" s="169" t="str">
        <f t="shared" si="1468"/>
        <v>Procurement of WPIL make GS pump JTC 24E with pipelines and valves for Unit 3 &amp; 4</v>
      </c>
      <c r="C3065" s="29">
        <f t="shared" si="1468"/>
        <v>0</v>
      </c>
      <c r="D3065" s="69" t="str">
        <f t="shared" si="1468"/>
        <v>-</v>
      </c>
      <c r="E3065" s="28">
        <f t="shared" si="1468"/>
        <v>5</v>
      </c>
      <c r="F3065" s="95">
        <f t="shared" si="1409"/>
        <v>0</v>
      </c>
      <c r="G3065" s="95">
        <f t="shared" si="1410"/>
        <v>0</v>
      </c>
      <c r="H3065" s="95">
        <f t="shared" si="1425"/>
        <v>0</v>
      </c>
      <c r="I3065" s="94">
        <f>'F4.2'!Y382</f>
        <v>5</v>
      </c>
      <c r="J3065" s="94">
        <f>'F4.2'!AS382</f>
        <v>5</v>
      </c>
      <c r="K3065" s="95"/>
      <c r="L3065" s="95"/>
      <c r="M3065" s="128">
        <f t="shared" si="1426"/>
        <v>5</v>
      </c>
      <c r="N3065" s="95">
        <f t="shared" si="1427"/>
        <v>0</v>
      </c>
    </row>
    <row r="3066" spans="1:14" ht="15.75" hidden="1" outlineLevel="1" x14ac:dyDescent="0.25">
      <c r="A3066" s="227">
        <f t="shared" ref="A3066:E3066" si="1469">A2396</f>
        <v>0</v>
      </c>
      <c r="B3066" s="227" t="str">
        <f t="shared" si="1469"/>
        <v>Electrical maintenance -I</v>
      </c>
      <c r="C3066" s="29">
        <f t="shared" si="1469"/>
        <v>0</v>
      </c>
      <c r="D3066" s="69" t="str">
        <f t="shared" si="1469"/>
        <v>-</v>
      </c>
      <c r="E3066" s="28">
        <f t="shared" si="1469"/>
        <v>0</v>
      </c>
      <c r="F3066" s="95">
        <f t="shared" si="1409"/>
        <v>0</v>
      </c>
      <c r="G3066" s="95">
        <f t="shared" si="1410"/>
        <v>0</v>
      </c>
      <c r="H3066" s="95">
        <f t="shared" si="1425"/>
        <v>0</v>
      </c>
      <c r="I3066" s="94">
        <f>'F4.2'!Y383</f>
        <v>0</v>
      </c>
      <c r="J3066" s="94">
        <f>'F4.2'!AS383</f>
        <v>0</v>
      </c>
      <c r="K3066" s="95"/>
      <c r="L3066" s="95"/>
      <c r="M3066" s="128">
        <f t="shared" si="1426"/>
        <v>0</v>
      </c>
      <c r="N3066" s="95">
        <f t="shared" si="1427"/>
        <v>0</v>
      </c>
    </row>
    <row r="3067" spans="1:14" ht="31.5" hidden="1" outlineLevel="1" x14ac:dyDescent="0.25">
      <c r="A3067" s="25">
        <f t="shared" ref="A3067:E3067" si="1470">A2397</f>
        <v>1</v>
      </c>
      <c r="B3067" s="26" t="str">
        <f t="shared" si="1470"/>
        <v>DPR  for colony electrical renovation, switchgear, Energy meter, breaker</v>
      </c>
      <c r="C3067" s="29">
        <f t="shared" si="1470"/>
        <v>0</v>
      </c>
      <c r="D3067" s="69" t="str">
        <f t="shared" si="1470"/>
        <v>-</v>
      </c>
      <c r="E3067" s="28">
        <f t="shared" si="1470"/>
        <v>47.3</v>
      </c>
      <c r="F3067" s="95">
        <f t="shared" si="1409"/>
        <v>0</v>
      </c>
      <c r="G3067" s="95">
        <f t="shared" si="1410"/>
        <v>0</v>
      </c>
      <c r="H3067" s="95">
        <f t="shared" si="1425"/>
        <v>0</v>
      </c>
      <c r="I3067" s="94">
        <f>'F4.2'!Y384</f>
        <v>0</v>
      </c>
      <c r="J3067" s="94">
        <f>'F4.2'!AS384</f>
        <v>0</v>
      </c>
      <c r="K3067" s="95"/>
      <c r="L3067" s="95"/>
      <c r="M3067" s="128">
        <f t="shared" si="1426"/>
        <v>0</v>
      </c>
      <c r="N3067" s="95">
        <f t="shared" si="1427"/>
        <v>0</v>
      </c>
    </row>
    <row r="3068" spans="1:14" ht="15.75" hidden="1" outlineLevel="1" x14ac:dyDescent="0.25">
      <c r="A3068" s="169">
        <f t="shared" ref="A3068:E3068" si="1471">A2398</f>
        <v>0</v>
      </c>
      <c r="B3068" s="169" t="str">
        <f t="shared" si="1471"/>
        <v>Colony electrical renovation</v>
      </c>
      <c r="C3068" s="29">
        <f t="shared" si="1471"/>
        <v>0</v>
      </c>
      <c r="D3068" s="69" t="str">
        <f t="shared" si="1471"/>
        <v>-</v>
      </c>
      <c r="E3068" s="28">
        <f t="shared" si="1471"/>
        <v>47.3</v>
      </c>
      <c r="F3068" s="95">
        <f t="shared" si="1409"/>
        <v>7.3</v>
      </c>
      <c r="G3068" s="95">
        <f t="shared" si="1410"/>
        <v>7.3</v>
      </c>
      <c r="H3068" s="95">
        <f t="shared" si="1425"/>
        <v>0</v>
      </c>
      <c r="I3068" s="94">
        <f>'F4.2'!Y385</f>
        <v>10</v>
      </c>
      <c r="J3068" s="94">
        <f>'F4.2'!AS385</f>
        <v>10</v>
      </c>
      <c r="K3068" s="95"/>
      <c r="L3068" s="95"/>
      <c r="M3068" s="128">
        <f t="shared" si="1426"/>
        <v>10</v>
      </c>
      <c r="N3068" s="95">
        <f t="shared" si="1427"/>
        <v>0</v>
      </c>
    </row>
    <row r="3069" spans="1:14" ht="31.5" hidden="1" outlineLevel="1" x14ac:dyDescent="0.25">
      <c r="A3069" s="25">
        <f t="shared" ref="A3069:E3069" si="1472">A2399</f>
        <v>2</v>
      </c>
      <c r="B3069" s="26" t="str">
        <f t="shared" si="1472"/>
        <v>Electrification and illumination of perimeter wall CSTPS, Chandapur as per IB recomm</v>
      </c>
      <c r="C3069" s="29">
        <f t="shared" si="1472"/>
        <v>0</v>
      </c>
      <c r="D3069" s="69" t="str">
        <f t="shared" si="1472"/>
        <v>-</v>
      </c>
      <c r="E3069" s="28">
        <f t="shared" si="1472"/>
        <v>25.679999999999996</v>
      </c>
      <c r="F3069" s="95">
        <f t="shared" si="1409"/>
        <v>0</v>
      </c>
      <c r="G3069" s="95">
        <f t="shared" si="1410"/>
        <v>0</v>
      </c>
      <c r="H3069" s="95">
        <f t="shared" si="1425"/>
        <v>0</v>
      </c>
      <c r="I3069" s="94">
        <f>'F4.2'!Y386</f>
        <v>0</v>
      </c>
      <c r="J3069" s="94">
        <f>'F4.2'!AS386</f>
        <v>0</v>
      </c>
      <c r="K3069" s="95"/>
      <c r="L3069" s="95"/>
      <c r="M3069" s="128">
        <f t="shared" si="1426"/>
        <v>0</v>
      </c>
      <c r="N3069" s="95">
        <f t="shared" si="1427"/>
        <v>0</v>
      </c>
    </row>
    <row r="3070" spans="1:14" ht="31.5" hidden="1" outlineLevel="1" x14ac:dyDescent="0.25">
      <c r="A3070" s="169">
        <f t="shared" ref="A3070:E3070" si="1473">A2400</f>
        <v>0</v>
      </c>
      <c r="B3070" s="169" t="str">
        <f t="shared" si="1473"/>
        <v>Electrification and illumination of perimeter wall CSTPS, Chandapur</v>
      </c>
      <c r="C3070" s="29">
        <f t="shared" si="1473"/>
        <v>0</v>
      </c>
      <c r="D3070" s="69" t="str">
        <f t="shared" si="1473"/>
        <v>-</v>
      </c>
      <c r="E3070" s="28">
        <f t="shared" si="1473"/>
        <v>12.52</v>
      </c>
      <c r="F3070" s="95">
        <f t="shared" si="1409"/>
        <v>12.52</v>
      </c>
      <c r="G3070" s="95">
        <f t="shared" si="1410"/>
        <v>12.52</v>
      </c>
      <c r="H3070" s="95">
        <f t="shared" si="1425"/>
        <v>0</v>
      </c>
      <c r="I3070" s="94">
        <f>'F4.2'!Y387</f>
        <v>0</v>
      </c>
      <c r="J3070" s="94">
        <f>'F4.2'!AS387</f>
        <v>0</v>
      </c>
      <c r="K3070" s="95"/>
      <c r="L3070" s="95"/>
      <c r="M3070" s="128">
        <f t="shared" si="1426"/>
        <v>0</v>
      </c>
      <c r="N3070" s="95">
        <f t="shared" si="1427"/>
        <v>0</v>
      </c>
    </row>
    <row r="3071" spans="1:14" ht="31.5" hidden="1" outlineLevel="1" x14ac:dyDescent="0.25">
      <c r="A3071" s="169">
        <f t="shared" ref="A3071:E3071" si="1474">A2401</f>
        <v>0</v>
      </c>
      <c r="B3071" s="169" t="str">
        <f t="shared" si="1474"/>
        <v>Replacement of Distibution board, and switchgear at different areas of plant, colony, Dam</v>
      </c>
      <c r="C3071" s="29">
        <f t="shared" si="1474"/>
        <v>0</v>
      </c>
      <c r="D3071" s="69" t="str">
        <f t="shared" si="1474"/>
        <v>-</v>
      </c>
      <c r="E3071" s="28">
        <f t="shared" si="1474"/>
        <v>12.35</v>
      </c>
      <c r="F3071" s="95">
        <f t="shared" si="1409"/>
        <v>2</v>
      </c>
      <c r="G3071" s="95">
        <f t="shared" si="1410"/>
        <v>2</v>
      </c>
      <c r="H3071" s="95">
        <f t="shared" si="1425"/>
        <v>0</v>
      </c>
      <c r="I3071" s="94">
        <f>'F4.2'!Y388</f>
        <v>4.3499999999999996</v>
      </c>
      <c r="J3071" s="94">
        <f>'F4.2'!AS388</f>
        <v>4.3499999999999996</v>
      </c>
      <c r="K3071" s="95"/>
      <c r="L3071" s="95"/>
      <c r="M3071" s="128">
        <f t="shared" si="1426"/>
        <v>4.3499999999999996</v>
      </c>
      <c r="N3071" s="95">
        <f t="shared" si="1427"/>
        <v>0</v>
      </c>
    </row>
    <row r="3072" spans="1:14" ht="15.75" hidden="1" outlineLevel="1" x14ac:dyDescent="0.25">
      <c r="A3072" s="169">
        <f t="shared" ref="A3072:E3072" si="1475">A2402</f>
        <v>0</v>
      </c>
      <c r="B3072" s="169" t="str">
        <f t="shared" si="1475"/>
        <v>Replacement of Energy meter</v>
      </c>
      <c r="C3072" s="29">
        <f t="shared" si="1475"/>
        <v>0</v>
      </c>
      <c r="D3072" s="69" t="str">
        <f t="shared" si="1475"/>
        <v>-</v>
      </c>
      <c r="E3072" s="28">
        <f t="shared" si="1475"/>
        <v>0.81</v>
      </c>
      <c r="F3072" s="95">
        <f t="shared" si="1409"/>
        <v>0.81</v>
      </c>
      <c r="G3072" s="95">
        <f t="shared" si="1410"/>
        <v>0.81</v>
      </c>
      <c r="H3072" s="95">
        <f t="shared" si="1425"/>
        <v>0</v>
      </c>
      <c r="I3072" s="94">
        <f>'F4.2'!Y389</f>
        <v>0</v>
      </c>
      <c r="J3072" s="94">
        <f>'F4.2'!AS389</f>
        <v>0</v>
      </c>
      <c r="K3072" s="95"/>
      <c r="L3072" s="95"/>
      <c r="M3072" s="128">
        <f t="shared" si="1426"/>
        <v>0</v>
      </c>
      <c r="N3072" s="95">
        <f t="shared" si="1427"/>
        <v>0</v>
      </c>
    </row>
    <row r="3073" spans="1:14" ht="47.25" hidden="1" outlineLevel="1" x14ac:dyDescent="0.25">
      <c r="A3073" s="25">
        <f t="shared" ref="A3073:E3073" si="1476">A2403</f>
        <v>3</v>
      </c>
      <c r="B3073" s="26" t="str">
        <f t="shared" si="1476"/>
        <v>Replacement of 400V, 220V, 50V, 26V batteries and its battery chargers at 210MW, Breakers, VFDs at compressor, Watch Tower</v>
      </c>
      <c r="C3073" s="29">
        <f t="shared" si="1476"/>
        <v>0</v>
      </c>
      <c r="D3073" s="69" t="str">
        <f t="shared" si="1476"/>
        <v>-</v>
      </c>
      <c r="E3073" s="28">
        <f t="shared" si="1476"/>
        <v>29</v>
      </c>
      <c r="F3073" s="95">
        <f t="shared" si="1409"/>
        <v>0</v>
      </c>
      <c r="G3073" s="95">
        <f t="shared" si="1410"/>
        <v>0</v>
      </c>
      <c r="H3073" s="95">
        <f t="shared" si="1425"/>
        <v>0</v>
      </c>
      <c r="I3073" s="94">
        <f>'F4.2'!Y390</f>
        <v>0</v>
      </c>
      <c r="J3073" s="94">
        <f>'F4.2'!AS390</f>
        <v>0</v>
      </c>
      <c r="K3073" s="95"/>
      <c r="L3073" s="95"/>
      <c r="M3073" s="128">
        <f t="shared" si="1426"/>
        <v>0</v>
      </c>
      <c r="N3073" s="95">
        <f t="shared" si="1427"/>
        <v>0</v>
      </c>
    </row>
    <row r="3074" spans="1:14" ht="31.5" hidden="1" outlineLevel="1" x14ac:dyDescent="0.25">
      <c r="A3074" s="169">
        <f t="shared" ref="A3074:E3074" si="1477">A2404</f>
        <v>0</v>
      </c>
      <c r="B3074" s="169" t="str">
        <f t="shared" si="1477"/>
        <v>Replacement of 400V, 220V, 50V, 26V batteries and its battery chargers at 210MW, CSTPS.</v>
      </c>
      <c r="C3074" s="29">
        <f t="shared" si="1477"/>
        <v>0</v>
      </c>
      <c r="D3074" s="69" t="str">
        <f t="shared" si="1477"/>
        <v>-</v>
      </c>
      <c r="E3074" s="28">
        <f t="shared" si="1477"/>
        <v>14</v>
      </c>
      <c r="F3074" s="95">
        <f t="shared" ref="F3074:F3137" si="1478">F2404+I2404</f>
        <v>14</v>
      </c>
      <c r="G3074" s="95">
        <f t="shared" ref="G3074:G3137" si="1479">G2404+M2404</f>
        <v>14</v>
      </c>
      <c r="H3074" s="95">
        <f t="shared" si="1425"/>
        <v>0</v>
      </c>
      <c r="I3074" s="94">
        <f>'F4.2'!Y391</f>
        <v>0</v>
      </c>
      <c r="J3074" s="94">
        <f>'F4.2'!AS391</f>
        <v>0</v>
      </c>
      <c r="K3074" s="95"/>
      <c r="L3074" s="95"/>
      <c r="M3074" s="128">
        <f t="shared" si="1426"/>
        <v>0</v>
      </c>
      <c r="N3074" s="95">
        <f t="shared" si="1427"/>
        <v>0</v>
      </c>
    </row>
    <row r="3075" spans="1:14" ht="15.75" hidden="1" outlineLevel="1" x14ac:dyDescent="0.25">
      <c r="A3075" s="169">
        <f t="shared" ref="A3075:E3075" si="1480">A2405</f>
        <v>0</v>
      </c>
      <c r="B3075" s="169" t="str">
        <f t="shared" si="1480"/>
        <v>Retrofitting of Breakers</v>
      </c>
      <c r="C3075" s="29">
        <f t="shared" si="1480"/>
        <v>0</v>
      </c>
      <c r="D3075" s="69" t="str">
        <f t="shared" si="1480"/>
        <v>-</v>
      </c>
      <c r="E3075" s="28">
        <f t="shared" si="1480"/>
        <v>6.8000000000000007</v>
      </c>
      <c r="F3075" s="95">
        <f t="shared" si="1478"/>
        <v>1.1000000000000001</v>
      </c>
      <c r="G3075" s="95">
        <f t="shared" si="1479"/>
        <v>1.1000000000000001</v>
      </c>
      <c r="H3075" s="95">
        <f t="shared" si="1425"/>
        <v>0</v>
      </c>
      <c r="I3075" s="94">
        <f>'F4.2'!Y392</f>
        <v>5.7</v>
      </c>
      <c r="J3075" s="94">
        <f>'F4.2'!AS392</f>
        <v>5.7</v>
      </c>
      <c r="K3075" s="95"/>
      <c r="L3075" s="95"/>
      <c r="M3075" s="128">
        <f t="shared" si="1426"/>
        <v>5.7</v>
      </c>
      <c r="N3075" s="95">
        <f t="shared" si="1427"/>
        <v>0</v>
      </c>
    </row>
    <row r="3076" spans="1:14" ht="47.25" hidden="1" outlineLevel="1" x14ac:dyDescent="0.25">
      <c r="A3076" s="169">
        <f t="shared" ref="A3076:E3076" si="1481">A2406</f>
        <v>0</v>
      </c>
      <c r="B3076" s="169" t="str">
        <f t="shared" si="1481"/>
        <v>supply, installation and commissioning of VFDs at compressor and of soft starters  for clear water pump  at 210MW, CSTPS.</v>
      </c>
      <c r="C3076" s="29">
        <f t="shared" si="1481"/>
        <v>0</v>
      </c>
      <c r="D3076" s="69" t="str">
        <f t="shared" si="1481"/>
        <v>-</v>
      </c>
      <c r="E3076" s="28">
        <f t="shared" si="1481"/>
        <v>1.8</v>
      </c>
      <c r="F3076" s="95">
        <f t="shared" si="1478"/>
        <v>0</v>
      </c>
      <c r="G3076" s="95">
        <f t="shared" si="1479"/>
        <v>0</v>
      </c>
      <c r="H3076" s="95">
        <f t="shared" si="1425"/>
        <v>0</v>
      </c>
      <c r="I3076" s="94">
        <f>'F4.2'!Y393</f>
        <v>1.8</v>
      </c>
      <c r="J3076" s="94">
        <f>'F4.2'!AS393</f>
        <v>1.8</v>
      </c>
      <c r="K3076" s="95"/>
      <c r="L3076" s="95"/>
      <c r="M3076" s="128">
        <f t="shared" si="1426"/>
        <v>1.8</v>
      </c>
      <c r="N3076" s="95">
        <f t="shared" si="1427"/>
        <v>0</v>
      </c>
    </row>
    <row r="3077" spans="1:14" ht="31.5" hidden="1" outlineLevel="1" x14ac:dyDescent="0.25">
      <c r="A3077" s="169">
        <f t="shared" ref="A3077:E3077" si="1482">A2407</f>
        <v>0</v>
      </c>
      <c r="B3077" s="169" t="str">
        <f t="shared" si="1482"/>
        <v>Construction of Watch Tower along periphery compound wall as per IB recommendation at CSTPS, Chandrapur</v>
      </c>
      <c r="C3077" s="184">
        <f t="shared" si="1482"/>
        <v>0</v>
      </c>
      <c r="D3077" s="69" t="str">
        <f t="shared" si="1482"/>
        <v>-</v>
      </c>
      <c r="E3077" s="28">
        <f t="shared" si="1482"/>
        <v>6.4</v>
      </c>
      <c r="F3077" s="95">
        <f t="shared" si="1478"/>
        <v>1.4</v>
      </c>
      <c r="G3077" s="95">
        <f t="shared" si="1479"/>
        <v>1.4</v>
      </c>
      <c r="H3077" s="95">
        <f t="shared" si="1425"/>
        <v>0</v>
      </c>
      <c r="I3077" s="94">
        <f>'F4.2'!Y394</f>
        <v>5</v>
      </c>
      <c r="J3077" s="94">
        <f>'F4.2'!AS394</f>
        <v>5</v>
      </c>
      <c r="K3077" s="95"/>
      <c r="L3077" s="95"/>
      <c r="M3077" s="128">
        <f t="shared" si="1426"/>
        <v>5</v>
      </c>
      <c r="N3077" s="95">
        <f t="shared" si="1427"/>
        <v>0</v>
      </c>
    </row>
    <row r="3078" spans="1:14" ht="15.75" hidden="1" outlineLevel="1" x14ac:dyDescent="0.25">
      <c r="A3078" s="227">
        <f t="shared" ref="A3078:E3078" si="1483">A2408</f>
        <v>0</v>
      </c>
      <c r="B3078" s="227" t="str">
        <f t="shared" si="1483"/>
        <v>TIC</v>
      </c>
      <c r="C3078" s="29">
        <f t="shared" si="1483"/>
        <v>0</v>
      </c>
      <c r="D3078" s="69" t="str">
        <f t="shared" si="1483"/>
        <v>-</v>
      </c>
      <c r="E3078" s="28">
        <f t="shared" si="1483"/>
        <v>0</v>
      </c>
      <c r="F3078" s="95">
        <f t="shared" si="1478"/>
        <v>0</v>
      </c>
      <c r="G3078" s="95">
        <f t="shared" si="1479"/>
        <v>0</v>
      </c>
      <c r="H3078" s="95">
        <f t="shared" si="1425"/>
        <v>0</v>
      </c>
      <c r="I3078" s="94">
        <f>'F4.2'!Y395</f>
        <v>0</v>
      </c>
      <c r="J3078" s="94">
        <f>'F4.2'!AS395</f>
        <v>0</v>
      </c>
      <c r="K3078" s="95"/>
      <c r="L3078" s="95"/>
      <c r="M3078" s="128">
        <f t="shared" si="1426"/>
        <v>0</v>
      </c>
      <c r="N3078" s="95">
        <f t="shared" si="1427"/>
        <v>0</v>
      </c>
    </row>
    <row r="3079" spans="1:14" ht="63" hidden="1" outlineLevel="1" x14ac:dyDescent="0.25">
      <c r="A3079" s="25">
        <f t="shared" ref="A3079:E3079" si="1484">A2409</f>
        <v>1</v>
      </c>
      <c r="B3079" s="26" t="str">
        <f t="shared" si="1484"/>
        <v xml:space="preserve">Up-gradation of complete Instrumentation System including  FSSS System , Soot Blower System, Station C &amp;I System ,Turbine protection system, Turbovisory, HP/LP and PRDS at CSTPS Unit # 3&amp;4 (210 MW) </v>
      </c>
      <c r="C3079" s="29">
        <f t="shared" si="1484"/>
        <v>0</v>
      </c>
      <c r="D3079" s="69" t="str">
        <f t="shared" si="1484"/>
        <v>-</v>
      </c>
      <c r="E3079" s="28">
        <f t="shared" si="1484"/>
        <v>48.607999999999997</v>
      </c>
      <c r="F3079" s="95">
        <f t="shared" si="1478"/>
        <v>0</v>
      </c>
      <c r="G3079" s="95">
        <f t="shared" si="1479"/>
        <v>0</v>
      </c>
      <c r="H3079" s="95">
        <f t="shared" si="1425"/>
        <v>0</v>
      </c>
      <c r="I3079" s="94">
        <f>'F4.2'!Y396</f>
        <v>0</v>
      </c>
      <c r="J3079" s="94">
        <f>'F4.2'!AS396</f>
        <v>0</v>
      </c>
      <c r="K3079" s="95"/>
      <c r="L3079" s="95"/>
      <c r="M3079" s="128">
        <f t="shared" si="1426"/>
        <v>0</v>
      </c>
      <c r="N3079" s="95">
        <f t="shared" si="1427"/>
        <v>0</v>
      </c>
    </row>
    <row r="3080" spans="1:14" ht="63" hidden="1" outlineLevel="1" x14ac:dyDescent="0.25">
      <c r="A3080" s="169">
        <f t="shared" ref="A3080:E3080" si="1485">A2410</f>
        <v>0</v>
      </c>
      <c r="B3080" s="169" t="str">
        <f t="shared" si="1485"/>
        <v>Up-gradation of complete Instrumentation System including  FSSS System , Soot Blower System, Station C &amp;I System ,Turbine protection system, Turbovisory, HP/LP and PRDS at CSTPS Unit # 3&amp;4 (210 MW)</v>
      </c>
      <c r="C3080" s="29">
        <f t="shared" si="1485"/>
        <v>0</v>
      </c>
      <c r="D3080" s="69" t="str">
        <f t="shared" si="1485"/>
        <v>-</v>
      </c>
      <c r="E3080" s="28">
        <f t="shared" si="1485"/>
        <v>48.607999999999997</v>
      </c>
      <c r="F3080" s="95">
        <f t="shared" si="1478"/>
        <v>0</v>
      </c>
      <c r="G3080" s="95">
        <f t="shared" si="1479"/>
        <v>0</v>
      </c>
      <c r="H3080" s="95">
        <f t="shared" si="1425"/>
        <v>0</v>
      </c>
      <c r="I3080" s="94">
        <f>'F4.2'!Y397</f>
        <v>24.303999999999998</v>
      </c>
      <c r="J3080" s="94">
        <f>'F4.2'!AS397</f>
        <v>24.303999999999998</v>
      </c>
      <c r="K3080" s="95"/>
      <c r="L3080" s="95"/>
      <c r="M3080" s="128">
        <f t="shared" si="1426"/>
        <v>24.303999999999998</v>
      </c>
      <c r="N3080" s="95">
        <f t="shared" si="1427"/>
        <v>0</v>
      </c>
    </row>
    <row r="3081" spans="1:14" ht="78.75" hidden="1" outlineLevel="1" x14ac:dyDescent="0.25">
      <c r="A3081" s="25">
        <f t="shared" ref="A3081:E3081" si="1486">A2411</f>
        <v>2</v>
      </c>
      <c r="B3081" s="26" t="str">
        <f t="shared" si="1486"/>
        <v>Retrofitting/Upgradation of critical control loops by multiloop programmable controllers at Unit #3 &amp; 4, Upgradation of old ACS, PLC, SCADA WTP, FBTS, WTP measuring and instrumentation &amp; other WTP improvement schemes</v>
      </c>
      <c r="C3081" s="29">
        <f t="shared" si="1486"/>
        <v>0</v>
      </c>
      <c r="D3081" s="69" t="str">
        <f t="shared" si="1486"/>
        <v>-</v>
      </c>
      <c r="E3081" s="28">
        <f t="shared" si="1486"/>
        <v>25.39</v>
      </c>
      <c r="F3081" s="95">
        <f t="shared" si="1478"/>
        <v>0</v>
      </c>
      <c r="G3081" s="95">
        <f t="shared" si="1479"/>
        <v>0</v>
      </c>
      <c r="H3081" s="95">
        <f t="shared" si="1425"/>
        <v>0</v>
      </c>
      <c r="I3081" s="94">
        <f>'F4.2'!Y398</f>
        <v>0</v>
      </c>
      <c r="J3081" s="94">
        <f>'F4.2'!AS398</f>
        <v>0</v>
      </c>
      <c r="K3081" s="95"/>
      <c r="L3081" s="95"/>
      <c r="M3081" s="128">
        <f t="shared" si="1426"/>
        <v>0</v>
      </c>
      <c r="N3081" s="95">
        <f t="shared" si="1427"/>
        <v>0</v>
      </c>
    </row>
    <row r="3082" spans="1:14" ht="31.5" hidden="1" outlineLevel="1" x14ac:dyDescent="0.25">
      <c r="A3082" s="169">
        <f t="shared" ref="A3082:E3082" si="1487">A2412</f>
        <v>0</v>
      </c>
      <c r="B3082" s="169" t="str">
        <f t="shared" si="1487"/>
        <v>Retrofitting/Upgradation of critical control loops by multiloop programmable controllers at Unit #3 &amp; 4 CSTPS,Chandrapur.</v>
      </c>
      <c r="C3082" s="29">
        <f t="shared" si="1487"/>
        <v>0</v>
      </c>
      <c r="D3082" s="69" t="str">
        <f t="shared" si="1487"/>
        <v>-</v>
      </c>
      <c r="E3082" s="28">
        <f t="shared" si="1487"/>
        <v>6</v>
      </c>
      <c r="F3082" s="95">
        <f t="shared" si="1478"/>
        <v>0</v>
      </c>
      <c r="G3082" s="95">
        <f t="shared" si="1479"/>
        <v>0</v>
      </c>
      <c r="H3082" s="95">
        <f t="shared" si="1425"/>
        <v>0</v>
      </c>
      <c r="I3082" s="94">
        <f>'F4.2'!Y399</f>
        <v>0</v>
      </c>
      <c r="J3082" s="94">
        <f>'F4.2'!AS399</f>
        <v>0</v>
      </c>
      <c r="K3082" s="95"/>
      <c r="L3082" s="95"/>
      <c r="M3082" s="128">
        <f t="shared" si="1426"/>
        <v>0</v>
      </c>
      <c r="N3082" s="95">
        <f t="shared" si="1427"/>
        <v>0</v>
      </c>
    </row>
    <row r="3083" spans="1:14" ht="31.5" hidden="1" outlineLevel="1" x14ac:dyDescent="0.25">
      <c r="A3083" s="169">
        <f t="shared" ref="A3083:E3083" si="1488">A2413</f>
        <v>0</v>
      </c>
      <c r="B3083" s="169" t="str">
        <f t="shared" si="1488"/>
        <v>Upgradation of Old control system with PLC and SCADA at WTP  Stg-I of U# 3,4, 8 and 9, CSTPS, Chandrapur.</v>
      </c>
      <c r="C3083" s="29">
        <f t="shared" si="1488"/>
        <v>0</v>
      </c>
      <c r="D3083" s="69" t="str">
        <f t="shared" si="1488"/>
        <v>-</v>
      </c>
      <c r="E3083" s="28">
        <f t="shared" si="1488"/>
        <v>3.89</v>
      </c>
      <c r="F3083" s="95">
        <f t="shared" si="1478"/>
        <v>0</v>
      </c>
      <c r="G3083" s="95">
        <f t="shared" si="1479"/>
        <v>0</v>
      </c>
      <c r="H3083" s="95">
        <f t="shared" si="1425"/>
        <v>0</v>
      </c>
      <c r="I3083" s="94">
        <f>'F4.2'!Y400</f>
        <v>3.89</v>
      </c>
      <c r="J3083" s="94">
        <f>'F4.2'!AS400</f>
        <v>3.89</v>
      </c>
      <c r="K3083" s="95"/>
      <c r="L3083" s="95"/>
      <c r="M3083" s="128">
        <f t="shared" si="1426"/>
        <v>3.89</v>
      </c>
      <c r="N3083" s="95">
        <f t="shared" si="1427"/>
        <v>0</v>
      </c>
    </row>
    <row r="3084" spans="1:14" ht="47.25" hidden="1" outlineLevel="1" x14ac:dyDescent="0.25">
      <c r="A3084" s="169">
        <f t="shared" ref="A3084:E3084" si="1489">A2414</f>
        <v>0</v>
      </c>
      <c r="B3084" s="169" t="str">
        <f t="shared" si="1489"/>
        <v xml:space="preserve">Supply &amp; commissioning of advanced Microprocessor based Fast Bus Transfer Scheme for Stage-II Unit 3&amp;4, CSTPS, Chandrapur. </v>
      </c>
      <c r="C3084" s="29">
        <f t="shared" si="1489"/>
        <v>0</v>
      </c>
      <c r="D3084" s="69" t="str">
        <f t="shared" si="1489"/>
        <v>-</v>
      </c>
      <c r="E3084" s="28">
        <f t="shared" si="1489"/>
        <v>3</v>
      </c>
      <c r="F3084" s="95">
        <f t="shared" si="1478"/>
        <v>0</v>
      </c>
      <c r="G3084" s="95">
        <f t="shared" si="1479"/>
        <v>0</v>
      </c>
      <c r="H3084" s="95">
        <f t="shared" si="1425"/>
        <v>0</v>
      </c>
      <c r="I3084" s="94">
        <f>'F4.2'!Y401</f>
        <v>3</v>
      </c>
      <c r="J3084" s="94">
        <f>'F4.2'!AS401</f>
        <v>3</v>
      </c>
      <c r="K3084" s="95"/>
      <c r="L3084" s="95"/>
      <c r="M3084" s="128">
        <f t="shared" si="1426"/>
        <v>3</v>
      </c>
      <c r="N3084" s="95">
        <f t="shared" si="1427"/>
        <v>0</v>
      </c>
    </row>
    <row r="3085" spans="1:14" ht="31.5" hidden="1" outlineLevel="1" x14ac:dyDescent="0.25">
      <c r="A3085" s="169">
        <f t="shared" ref="A3085:E3085" si="1490">A2415</f>
        <v>0</v>
      </c>
      <c r="B3085" s="169" t="str">
        <f t="shared" si="1490"/>
        <v>Upgradation of Measuring &amp; Instrumentation of  WTP  Stg-I of U# 3,4, 8 and 9, CSTPS, Chandrapur.</v>
      </c>
      <c r="C3085" s="29">
        <f t="shared" si="1490"/>
        <v>0</v>
      </c>
      <c r="D3085" s="69" t="str">
        <f t="shared" si="1490"/>
        <v>-</v>
      </c>
      <c r="E3085" s="28">
        <f t="shared" si="1490"/>
        <v>3.5</v>
      </c>
      <c r="F3085" s="95">
        <f t="shared" si="1478"/>
        <v>0</v>
      </c>
      <c r="G3085" s="95">
        <f t="shared" si="1479"/>
        <v>0</v>
      </c>
      <c r="H3085" s="95">
        <f t="shared" si="1425"/>
        <v>0</v>
      </c>
      <c r="I3085" s="94">
        <f>'F4.2'!Y402</f>
        <v>0</v>
      </c>
      <c r="J3085" s="94">
        <f>'F4.2'!AS402</f>
        <v>0</v>
      </c>
      <c r="K3085" s="95"/>
      <c r="L3085" s="95"/>
      <c r="M3085" s="128">
        <f t="shared" si="1426"/>
        <v>0</v>
      </c>
      <c r="N3085" s="95">
        <f t="shared" si="1427"/>
        <v>0</v>
      </c>
    </row>
    <row r="3086" spans="1:14" ht="31.5" hidden="1" outlineLevel="1" x14ac:dyDescent="0.25">
      <c r="A3086" s="169">
        <f t="shared" ref="A3086:E3086" si="1491">A2416</f>
        <v>0</v>
      </c>
      <c r="B3086" s="169" t="str">
        <f t="shared" si="1491"/>
        <v>Upgradation of Ash Level Monitoring System at ESP/Eco / AHP Ash Hoppers at U# 3,4 CSTPS, Chandrapur.</v>
      </c>
      <c r="C3086" s="29">
        <f t="shared" si="1491"/>
        <v>0</v>
      </c>
      <c r="D3086" s="69" t="str">
        <f t="shared" si="1491"/>
        <v>-</v>
      </c>
      <c r="E3086" s="28">
        <f t="shared" si="1491"/>
        <v>3</v>
      </c>
      <c r="F3086" s="95">
        <f t="shared" si="1478"/>
        <v>0</v>
      </c>
      <c r="G3086" s="95">
        <f t="shared" si="1479"/>
        <v>0</v>
      </c>
      <c r="H3086" s="95">
        <f t="shared" si="1425"/>
        <v>0</v>
      </c>
      <c r="I3086" s="94">
        <f>'F4.2'!Y403</f>
        <v>0</v>
      </c>
      <c r="J3086" s="94">
        <f>'F4.2'!AS403</f>
        <v>0</v>
      </c>
      <c r="K3086" s="95"/>
      <c r="L3086" s="95"/>
      <c r="M3086" s="128">
        <f t="shared" si="1426"/>
        <v>0</v>
      </c>
      <c r="N3086" s="95">
        <f t="shared" si="1427"/>
        <v>0</v>
      </c>
    </row>
    <row r="3087" spans="1:14" ht="31.5" hidden="1" outlineLevel="1" x14ac:dyDescent="0.25">
      <c r="A3087" s="169">
        <f t="shared" ref="A3087:E3087" si="1492">A2417</f>
        <v>0</v>
      </c>
      <c r="B3087" s="169" t="str">
        <f t="shared" si="1492"/>
        <v>Upgradation of Obsolete Electromechanical Protection Relays to advanced Numeric Relays Installed at WTP - I</v>
      </c>
      <c r="C3087" s="29">
        <f t="shared" si="1492"/>
        <v>0</v>
      </c>
      <c r="D3087" s="69" t="str">
        <f t="shared" si="1492"/>
        <v>-</v>
      </c>
      <c r="E3087" s="28">
        <f t="shared" si="1492"/>
        <v>3</v>
      </c>
      <c r="F3087" s="95">
        <f t="shared" si="1478"/>
        <v>0</v>
      </c>
      <c r="G3087" s="95">
        <f t="shared" si="1479"/>
        <v>0</v>
      </c>
      <c r="H3087" s="95">
        <f t="shared" si="1425"/>
        <v>0</v>
      </c>
      <c r="I3087" s="94">
        <f>'F4.2'!Y404</f>
        <v>3</v>
      </c>
      <c r="J3087" s="94">
        <f>'F4.2'!AS404</f>
        <v>3</v>
      </c>
      <c r="K3087" s="95"/>
      <c r="L3087" s="95"/>
      <c r="M3087" s="128">
        <f t="shared" si="1426"/>
        <v>3</v>
      </c>
      <c r="N3087" s="95">
        <f t="shared" si="1427"/>
        <v>0</v>
      </c>
    </row>
    <row r="3088" spans="1:14" ht="31.5" hidden="1" outlineLevel="1" x14ac:dyDescent="0.25">
      <c r="A3088" s="169">
        <f t="shared" ref="A3088:E3088" si="1493">A2418</f>
        <v>0</v>
      </c>
      <c r="B3088" s="169" t="str">
        <f t="shared" si="1493"/>
        <v>Upgardation of BPF Scoop with electrical actuators at U#3 &amp; 4 CSTPS, Chandrapur.</v>
      </c>
      <c r="C3088" s="29">
        <f t="shared" si="1493"/>
        <v>0</v>
      </c>
      <c r="D3088" s="69" t="str">
        <f t="shared" si="1493"/>
        <v>-</v>
      </c>
      <c r="E3088" s="28">
        <f t="shared" si="1493"/>
        <v>3</v>
      </c>
      <c r="F3088" s="95">
        <f t="shared" si="1478"/>
        <v>0</v>
      </c>
      <c r="G3088" s="95">
        <f t="shared" si="1479"/>
        <v>0</v>
      </c>
      <c r="H3088" s="95">
        <f t="shared" ref="H3088:H3151" si="1494">F3088-G3088</f>
        <v>0</v>
      </c>
      <c r="I3088" s="94">
        <f>'F4.2'!Y405</f>
        <v>3</v>
      </c>
      <c r="J3088" s="94">
        <f>'F4.2'!AS405</f>
        <v>3</v>
      </c>
      <c r="K3088" s="95"/>
      <c r="L3088" s="95"/>
      <c r="M3088" s="128">
        <f t="shared" ref="M3088:M3151" si="1495">SUM(J3088:L3088)</f>
        <v>3</v>
      </c>
      <c r="N3088" s="95">
        <f t="shared" ref="N3088:N3151" si="1496">H3088+I3088-M3088</f>
        <v>0</v>
      </c>
    </row>
    <row r="3089" spans="1:14" ht="47.25" hidden="1" outlineLevel="1" x14ac:dyDescent="0.25">
      <c r="A3089" s="25">
        <f t="shared" ref="A3089:E3089" si="1497">A2419</f>
        <v>3</v>
      </c>
      <c r="B3089" s="26" t="str">
        <f t="shared" si="1497"/>
        <v xml:space="preserve">Upgradation of Measuring Instruments, Final Control Elements and Control System for Unit #3/4, WTP, AHP CSTPS Chandrapur </v>
      </c>
      <c r="C3089" s="29">
        <f t="shared" si="1497"/>
        <v>0</v>
      </c>
      <c r="D3089" s="69" t="str">
        <f t="shared" si="1497"/>
        <v>-</v>
      </c>
      <c r="E3089" s="28">
        <f t="shared" si="1497"/>
        <v>30</v>
      </c>
      <c r="F3089" s="95">
        <f t="shared" si="1478"/>
        <v>0</v>
      </c>
      <c r="G3089" s="95">
        <f t="shared" si="1479"/>
        <v>0</v>
      </c>
      <c r="H3089" s="95">
        <f t="shared" si="1494"/>
        <v>0</v>
      </c>
      <c r="I3089" s="94">
        <f>'F4.2'!Y406</f>
        <v>0</v>
      </c>
      <c r="J3089" s="94">
        <f>'F4.2'!AS406</f>
        <v>0</v>
      </c>
      <c r="K3089" s="95"/>
      <c r="L3089" s="95"/>
      <c r="M3089" s="128">
        <f t="shared" si="1495"/>
        <v>0</v>
      </c>
      <c r="N3089" s="95">
        <f t="shared" si="1496"/>
        <v>0</v>
      </c>
    </row>
    <row r="3090" spans="1:14" ht="47.25" hidden="1" outlineLevel="1" x14ac:dyDescent="0.25">
      <c r="A3090" s="169">
        <f t="shared" ref="A3090:E3090" si="1498">A2420</f>
        <v>0</v>
      </c>
      <c r="B3090" s="169" t="str">
        <f t="shared" si="1498"/>
        <v xml:space="preserve">Upgradation of Measuring Instruments, Final Control Elements and Control System for Unit #3/4, WTP, AHP CSTPS Chandrapur </v>
      </c>
      <c r="C3090" s="29">
        <f t="shared" si="1498"/>
        <v>0</v>
      </c>
      <c r="D3090" s="69" t="str">
        <f t="shared" si="1498"/>
        <v>-</v>
      </c>
      <c r="E3090" s="28">
        <f t="shared" si="1498"/>
        <v>30</v>
      </c>
      <c r="F3090" s="95">
        <f t="shared" si="1478"/>
        <v>0</v>
      </c>
      <c r="G3090" s="95">
        <f t="shared" si="1479"/>
        <v>0</v>
      </c>
      <c r="H3090" s="95">
        <f t="shared" si="1494"/>
        <v>0</v>
      </c>
      <c r="I3090" s="94">
        <f>'F4.2'!Y407</f>
        <v>0</v>
      </c>
      <c r="J3090" s="94">
        <f>'F4.2'!AS407</f>
        <v>0</v>
      </c>
      <c r="K3090" s="95"/>
      <c r="L3090" s="95"/>
      <c r="M3090" s="128">
        <f t="shared" si="1495"/>
        <v>0</v>
      </c>
      <c r="N3090" s="95">
        <f t="shared" si="1496"/>
        <v>0</v>
      </c>
    </row>
    <row r="3091" spans="1:14" ht="31.5" hidden="1" outlineLevel="1" x14ac:dyDescent="0.25">
      <c r="A3091" s="25">
        <f t="shared" ref="A3091:E3091" si="1499">A2421</f>
        <v>4</v>
      </c>
      <c r="B3091" s="26" t="str">
        <f t="shared" si="1499"/>
        <v>Installation Errection and commissioning of Solar System for Electrical Suppy to CSTPS Colony.</v>
      </c>
      <c r="C3091" s="29">
        <f t="shared" si="1499"/>
        <v>0</v>
      </c>
      <c r="D3091" s="69" t="str">
        <f t="shared" si="1499"/>
        <v>-</v>
      </c>
      <c r="E3091" s="28">
        <f t="shared" si="1499"/>
        <v>60</v>
      </c>
      <c r="F3091" s="95">
        <f t="shared" si="1478"/>
        <v>0</v>
      </c>
      <c r="G3091" s="95">
        <f t="shared" si="1479"/>
        <v>0</v>
      </c>
      <c r="H3091" s="95">
        <f t="shared" si="1494"/>
        <v>0</v>
      </c>
      <c r="I3091" s="94">
        <f>'F4.2'!Y408</f>
        <v>0</v>
      </c>
      <c r="J3091" s="94">
        <f>'F4.2'!AS408</f>
        <v>0</v>
      </c>
      <c r="K3091" s="95"/>
      <c r="L3091" s="95"/>
      <c r="M3091" s="128">
        <f t="shared" si="1495"/>
        <v>0</v>
      </c>
      <c r="N3091" s="95">
        <f t="shared" si="1496"/>
        <v>0</v>
      </c>
    </row>
    <row r="3092" spans="1:14" ht="31.5" hidden="1" outlineLevel="1" x14ac:dyDescent="0.25">
      <c r="A3092" s="169">
        <f t="shared" ref="A3092:E3092" si="1500">A2422</f>
        <v>0</v>
      </c>
      <c r="B3092" s="169" t="str">
        <f t="shared" si="1500"/>
        <v>Installation Errection and commissioning of Solar System for Electrical Suppy to CSTPS Colony.</v>
      </c>
      <c r="C3092" s="29">
        <f t="shared" si="1500"/>
        <v>0</v>
      </c>
      <c r="D3092" s="69" t="str">
        <f t="shared" si="1500"/>
        <v>-</v>
      </c>
      <c r="E3092" s="28">
        <f t="shared" si="1500"/>
        <v>60</v>
      </c>
      <c r="F3092" s="95">
        <f t="shared" si="1478"/>
        <v>0</v>
      </c>
      <c r="G3092" s="95">
        <f t="shared" si="1479"/>
        <v>0</v>
      </c>
      <c r="H3092" s="95">
        <f t="shared" si="1494"/>
        <v>0</v>
      </c>
      <c r="I3092" s="94">
        <f>'F4.2'!Y409</f>
        <v>0</v>
      </c>
      <c r="J3092" s="94">
        <f>'F4.2'!AS409</f>
        <v>0</v>
      </c>
      <c r="K3092" s="95"/>
      <c r="L3092" s="95"/>
      <c r="M3092" s="128">
        <f t="shared" si="1495"/>
        <v>0</v>
      </c>
      <c r="N3092" s="95">
        <f t="shared" si="1496"/>
        <v>0</v>
      </c>
    </row>
    <row r="3093" spans="1:14" ht="15.75" hidden="1" outlineLevel="1" x14ac:dyDescent="0.25">
      <c r="A3093" s="25">
        <f t="shared" ref="A3093:E3093" si="1501">A2423</f>
        <v>5</v>
      </c>
      <c r="B3093" s="26" t="str">
        <f t="shared" si="1501"/>
        <v>Rejuvenation of WTP-I</v>
      </c>
      <c r="C3093" s="29">
        <f t="shared" si="1501"/>
        <v>0</v>
      </c>
      <c r="D3093" s="69" t="str">
        <f t="shared" si="1501"/>
        <v>-</v>
      </c>
      <c r="E3093" s="28">
        <f t="shared" si="1501"/>
        <v>26.4</v>
      </c>
      <c r="F3093" s="95">
        <f t="shared" si="1478"/>
        <v>0</v>
      </c>
      <c r="G3093" s="95">
        <f t="shared" si="1479"/>
        <v>0</v>
      </c>
      <c r="H3093" s="95">
        <f t="shared" si="1494"/>
        <v>0</v>
      </c>
      <c r="I3093" s="94">
        <f>'F4.2'!Y410</f>
        <v>0</v>
      </c>
      <c r="J3093" s="94">
        <f>'F4.2'!AS410</f>
        <v>0</v>
      </c>
      <c r="K3093" s="95"/>
      <c r="L3093" s="95"/>
      <c r="M3093" s="128">
        <f t="shared" si="1495"/>
        <v>0</v>
      </c>
      <c r="N3093" s="95">
        <f t="shared" si="1496"/>
        <v>0</v>
      </c>
    </row>
    <row r="3094" spans="1:14" ht="31.5" hidden="1" outlineLevel="1" x14ac:dyDescent="0.25">
      <c r="A3094" s="169">
        <f t="shared" ref="A3094:E3094" si="1502">A2424</f>
        <v>0</v>
      </c>
      <c r="B3094" s="169" t="str">
        <f t="shared" si="1502"/>
        <v>Repairing rejuvenation with upgradation of rapid gravity sand filters under drain system.</v>
      </c>
      <c r="C3094" s="29">
        <f t="shared" si="1502"/>
        <v>0</v>
      </c>
      <c r="D3094" s="69" t="str">
        <f t="shared" si="1502"/>
        <v>-</v>
      </c>
      <c r="E3094" s="28">
        <f t="shared" si="1502"/>
        <v>8.1999999999999993</v>
      </c>
      <c r="F3094" s="95">
        <f t="shared" si="1478"/>
        <v>0</v>
      </c>
      <c r="G3094" s="95">
        <f t="shared" si="1479"/>
        <v>0</v>
      </c>
      <c r="H3094" s="95">
        <f t="shared" si="1494"/>
        <v>0</v>
      </c>
      <c r="I3094" s="94">
        <f>'F4.2'!Y411</f>
        <v>0</v>
      </c>
      <c r="J3094" s="94">
        <f>'F4.2'!AS411</f>
        <v>0</v>
      </c>
      <c r="K3094" s="95"/>
      <c r="L3094" s="95"/>
      <c r="M3094" s="128">
        <f t="shared" si="1495"/>
        <v>0</v>
      </c>
      <c r="N3094" s="95">
        <f t="shared" si="1496"/>
        <v>0</v>
      </c>
    </row>
    <row r="3095" spans="1:14" ht="31.5" hidden="1" outlineLevel="1" x14ac:dyDescent="0.25">
      <c r="A3095" s="169">
        <f t="shared" ref="A3095:E3095" si="1503">A2425</f>
        <v>0</v>
      </c>
      <c r="B3095" s="169" t="str">
        <f t="shared" si="1503"/>
        <v>Repairing &amp; reconditioning of NDM clarifier of 27 Mtr dia &amp; DM clarifier of 15 mtr dia.</v>
      </c>
      <c r="C3095" s="29">
        <f t="shared" si="1503"/>
        <v>0</v>
      </c>
      <c r="D3095" s="69" t="str">
        <f t="shared" si="1503"/>
        <v>-</v>
      </c>
      <c r="E3095" s="28">
        <f t="shared" si="1503"/>
        <v>2.4500000000000002</v>
      </c>
      <c r="F3095" s="95">
        <f t="shared" si="1478"/>
        <v>0</v>
      </c>
      <c r="G3095" s="95">
        <f t="shared" si="1479"/>
        <v>0</v>
      </c>
      <c r="H3095" s="95">
        <f t="shared" si="1494"/>
        <v>0</v>
      </c>
      <c r="I3095" s="94">
        <f>'F4.2'!Y412</f>
        <v>0</v>
      </c>
      <c r="J3095" s="94">
        <f>'F4.2'!AS412</f>
        <v>0</v>
      </c>
      <c r="K3095" s="95"/>
      <c r="L3095" s="95"/>
      <c r="M3095" s="128">
        <f t="shared" si="1495"/>
        <v>0</v>
      </c>
      <c r="N3095" s="95">
        <f t="shared" si="1496"/>
        <v>0</v>
      </c>
    </row>
    <row r="3096" spans="1:14" ht="31.5" hidden="1" outlineLevel="1" x14ac:dyDescent="0.25">
      <c r="A3096" s="169">
        <f t="shared" ref="A3096:E3096" si="1504">A2426</f>
        <v>0</v>
      </c>
      <c r="B3096" s="169" t="str">
        <f t="shared" si="1504"/>
        <v>Repairing &amp; reconditioning of ion exchanger vessels of DM plant stream (PF,ACF,SAC,WBA,SBA,MB &amp;Degassor)</v>
      </c>
      <c r="C3096" s="29">
        <f t="shared" si="1504"/>
        <v>0</v>
      </c>
      <c r="D3096" s="69" t="str">
        <f t="shared" si="1504"/>
        <v>-</v>
      </c>
      <c r="E3096" s="28">
        <f t="shared" si="1504"/>
        <v>15.75</v>
      </c>
      <c r="F3096" s="95">
        <f t="shared" si="1478"/>
        <v>0</v>
      </c>
      <c r="G3096" s="95">
        <f t="shared" si="1479"/>
        <v>0</v>
      </c>
      <c r="H3096" s="95">
        <f t="shared" si="1494"/>
        <v>0</v>
      </c>
      <c r="I3096" s="94">
        <f>'F4.2'!Y413</f>
        <v>0</v>
      </c>
      <c r="J3096" s="94">
        <f>'F4.2'!AS413</f>
        <v>0</v>
      </c>
      <c r="K3096" s="95"/>
      <c r="L3096" s="95"/>
      <c r="M3096" s="128">
        <f t="shared" si="1495"/>
        <v>0</v>
      </c>
      <c r="N3096" s="95">
        <f t="shared" si="1496"/>
        <v>0</v>
      </c>
    </row>
    <row r="3097" spans="1:14" ht="15.75" hidden="1" outlineLevel="1" x14ac:dyDescent="0.25">
      <c r="A3097" s="227">
        <f t="shared" ref="A3097:E3097" si="1505">A2427</f>
        <v>0</v>
      </c>
      <c r="B3097" s="227" t="str">
        <f t="shared" si="1505"/>
        <v>CHP-A</v>
      </c>
      <c r="C3097" s="29">
        <f t="shared" si="1505"/>
        <v>0</v>
      </c>
      <c r="D3097" s="69" t="str">
        <f t="shared" si="1505"/>
        <v>-</v>
      </c>
      <c r="E3097" s="28">
        <f t="shared" si="1505"/>
        <v>0</v>
      </c>
      <c r="F3097" s="95">
        <f t="shared" si="1478"/>
        <v>0</v>
      </c>
      <c r="G3097" s="95">
        <f t="shared" si="1479"/>
        <v>0</v>
      </c>
      <c r="H3097" s="95">
        <f t="shared" si="1494"/>
        <v>0</v>
      </c>
      <c r="I3097" s="94">
        <f>'F4.2'!Y414</f>
        <v>0</v>
      </c>
      <c r="J3097" s="94">
        <f>'F4.2'!AS414</f>
        <v>0</v>
      </c>
      <c r="K3097" s="95"/>
      <c r="L3097" s="95"/>
      <c r="M3097" s="128">
        <f t="shared" si="1495"/>
        <v>0</v>
      </c>
      <c r="N3097" s="95">
        <f t="shared" si="1496"/>
        <v>0</v>
      </c>
    </row>
    <row r="3098" spans="1:14" ht="47.25" hidden="1" outlineLevel="1" x14ac:dyDescent="0.25">
      <c r="A3098" s="25">
        <f t="shared" ref="A3098:E3098" si="1506">A2428</f>
        <v>1</v>
      </c>
      <c r="B3098" s="26" t="str">
        <f t="shared" si="1506"/>
        <v>Proc of Loco, Bulldozer, &amp; upgradation of Wagon Tippler, Stacker, Wing Tripper &amp; installation of  Dust Extraction system</v>
      </c>
      <c r="C3098" s="29">
        <f t="shared" si="1506"/>
        <v>0</v>
      </c>
      <c r="D3098" s="69" t="str">
        <f t="shared" si="1506"/>
        <v>-</v>
      </c>
      <c r="E3098" s="28">
        <f t="shared" si="1506"/>
        <v>58</v>
      </c>
      <c r="F3098" s="95">
        <f t="shared" si="1478"/>
        <v>0</v>
      </c>
      <c r="G3098" s="95">
        <f t="shared" si="1479"/>
        <v>0</v>
      </c>
      <c r="H3098" s="95">
        <f t="shared" si="1494"/>
        <v>0</v>
      </c>
      <c r="I3098" s="94">
        <f>'F4.2'!Y415</f>
        <v>0</v>
      </c>
      <c r="J3098" s="94">
        <f>'F4.2'!AS415</f>
        <v>0</v>
      </c>
      <c r="K3098" s="95"/>
      <c r="L3098" s="95"/>
      <c r="M3098" s="128">
        <f t="shared" si="1495"/>
        <v>0</v>
      </c>
      <c r="N3098" s="95">
        <f t="shared" si="1496"/>
        <v>0</v>
      </c>
    </row>
    <row r="3099" spans="1:14" ht="31.5" hidden="1" outlineLevel="1" x14ac:dyDescent="0.25">
      <c r="A3099" s="169">
        <f t="shared" ref="A3099:E3099" si="1507">A2429</f>
        <v>0</v>
      </c>
      <c r="B3099" s="169" t="str">
        <f t="shared" si="1507"/>
        <v>Procurement of 2 numbers WDG-3A Locomotives and 4 numbers Bulldozers</v>
      </c>
      <c r="C3099" s="29">
        <f t="shared" si="1507"/>
        <v>0</v>
      </c>
      <c r="D3099" s="69" t="str">
        <f t="shared" si="1507"/>
        <v>-</v>
      </c>
      <c r="E3099" s="28">
        <f t="shared" si="1507"/>
        <v>38</v>
      </c>
      <c r="F3099" s="95">
        <f t="shared" si="1478"/>
        <v>38</v>
      </c>
      <c r="G3099" s="95">
        <f t="shared" si="1479"/>
        <v>38</v>
      </c>
      <c r="H3099" s="95">
        <f t="shared" si="1494"/>
        <v>0</v>
      </c>
      <c r="I3099" s="94">
        <f>'F4.2'!Y416</f>
        <v>0</v>
      </c>
      <c r="J3099" s="94">
        <f>'F4.2'!AS416</f>
        <v>0</v>
      </c>
      <c r="K3099" s="95"/>
      <c r="L3099" s="95"/>
      <c r="M3099" s="128">
        <f t="shared" si="1495"/>
        <v>0</v>
      </c>
      <c r="N3099" s="95">
        <f t="shared" si="1496"/>
        <v>0</v>
      </c>
    </row>
    <row r="3100" spans="1:14" ht="31.5" hidden="1" outlineLevel="1" x14ac:dyDescent="0.25">
      <c r="A3100" s="169">
        <f t="shared" ref="A3100:E3100" si="1508">A2430</f>
        <v>0</v>
      </c>
      <c r="B3100" s="169" t="str">
        <f t="shared" si="1508"/>
        <v>Upgradation of Wagon Tipplers, Stacker Reclaimer Machine and Wing Tripper at CHP-A</v>
      </c>
      <c r="C3100" s="29">
        <f t="shared" si="1508"/>
        <v>0</v>
      </c>
      <c r="D3100" s="69" t="str">
        <f t="shared" si="1508"/>
        <v>-</v>
      </c>
      <c r="E3100" s="28">
        <f t="shared" si="1508"/>
        <v>15</v>
      </c>
      <c r="F3100" s="95">
        <f t="shared" si="1478"/>
        <v>15</v>
      </c>
      <c r="G3100" s="95">
        <f t="shared" si="1479"/>
        <v>15</v>
      </c>
      <c r="H3100" s="95">
        <f t="shared" si="1494"/>
        <v>0</v>
      </c>
      <c r="I3100" s="94">
        <f>'F4.2'!Y417</f>
        <v>0</v>
      </c>
      <c r="J3100" s="94">
        <f>'F4.2'!AS417</f>
        <v>0</v>
      </c>
      <c r="K3100" s="95"/>
      <c r="L3100" s="95"/>
      <c r="M3100" s="128">
        <f t="shared" si="1495"/>
        <v>0</v>
      </c>
      <c r="N3100" s="95">
        <f t="shared" si="1496"/>
        <v>0</v>
      </c>
    </row>
    <row r="3101" spans="1:14" ht="31.5" hidden="1" outlineLevel="1" x14ac:dyDescent="0.25">
      <c r="A3101" s="169">
        <f t="shared" ref="A3101:E3101" si="1509">A2431</f>
        <v>0</v>
      </c>
      <c r="B3101" s="169" t="str">
        <f t="shared" si="1509"/>
        <v>Installation of Dust Extraction system at Bunker and SCR buildings</v>
      </c>
      <c r="C3101" s="29">
        <f t="shared" si="1509"/>
        <v>0</v>
      </c>
      <c r="D3101" s="69" t="str">
        <f t="shared" si="1509"/>
        <v>-</v>
      </c>
      <c r="E3101" s="28">
        <f t="shared" si="1509"/>
        <v>5</v>
      </c>
      <c r="F3101" s="95">
        <f t="shared" si="1478"/>
        <v>5</v>
      </c>
      <c r="G3101" s="95">
        <f t="shared" si="1479"/>
        <v>5</v>
      </c>
      <c r="H3101" s="95">
        <f t="shared" si="1494"/>
        <v>0</v>
      </c>
      <c r="I3101" s="94">
        <f>'F4.2'!Y418</f>
        <v>0</v>
      </c>
      <c r="J3101" s="94">
        <f>'F4.2'!AS418</f>
        <v>0</v>
      </c>
      <c r="K3101" s="95"/>
      <c r="L3101" s="95"/>
      <c r="M3101" s="128">
        <f t="shared" si="1495"/>
        <v>0</v>
      </c>
      <c r="N3101" s="95">
        <f t="shared" si="1496"/>
        <v>0</v>
      </c>
    </row>
    <row r="3102" spans="1:14" ht="78.75" hidden="1" outlineLevel="1" x14ac:dyDescent="0.25">
      <c r="A3102" s="25">
        <f t="shared" ref="A3102:E3102" si="1510">A2432</f>
        <v>2</v>
      </c>
      <c r="B3102" s="26" t="str">
        <f t="shared" si="1510"/>
        <v>Upgradation of BC-9A &amp; BC-9C, Aerial Ropeway System 1 &amp; 2 &amp; BC-L1,L2 &amp; L3, Upgradation of Junction Tower-1 Hopper and Bunkering Trippers, Providing and Installation of Hopper Grills of Wagon Tippler-169 &amp; 170, Road Hopper, DT Ho[pper and DRCC Grills</v>
      </c>
      <c r="C3102" s="29">
        <f t="shared" si="1510"/>
        <v>0</v>
      </c>
      <c r="D3102" s="69" t="str">
        <f t="shared" si="1510"/>
        <v>-</v>
      </c>
      <c r="E3102" s="28">
        <f t="shared" si="1510"/>
        <v>33</v>
      </c>
      <c r="F3102" s="95">
        <f t="shared" si="1478"/>
        <v>0</v>
      </c>
      <c r="G3102" s="95">
        <f t="shared" si="1479"/>
        <v>0</v>
      </c>
      <c r="H3102" s="95">
        <f t="shared" si="1494"/>
        <v>0</v>
      </c>
      <c r="I3102" s="94">
        <f>'F4.2'!Y419</f>
        <v>0</v>
      </c>
      <c r="J3102" s="94">
        <f>'F4.2'!AS419</f>
        <v>0</v>
      </c>
      <c r="K3102" s="95"/>
      <c r="L3102" s="95"/>
      <c r="M3102" s="128">
        <f t="shared" si="1495"/>
        <v>0</v>
      </c>
      <c r="N3102" s="95">
        <f t="shared" si="1496"/>
        <v>0</v>
      </c>
    </row>
    <row r="3103" spans="1:14" ht="31.5" hidden="1" outlineLevel="1" x14ac:dyDescent="0.25">
      <c r="A3103" s="169">
        <f t="shared" ref="A3103:E3103" si="1511">A2433</f>
        <v>0</v>
      </c>
      <c r="B3103" s="169" t="str">
        <f t="shared" si="1511"/>
        <v>Upgradation of BC-9A &amp; BC-9C for converting 1000 mm to 1200 mm along with Gantry structure replacement</v>
      </c>
      <c r="C3103" s="29">
        <f t="shared" si="1511"/>
        <v>0</v>
      </c>
      <c r="D3103" s="69" t="str">
        <f t="shared" si="1511"/>
        <v>-</v>
      </c>
      <c r="E3103" s="28">
        <f t="shared" si="1511"/>
        <v>12</v>
      </c>
      <c r="F3103" s="95">
        <f t="shared" si="1478"/>
        <v>0</v>
      </c>
      <c r="G3103" s="95">
        <f t="shared" si="1479"/>
        <v>0</v>
      </c>
      <c r="H3103" s="95">
        <f t="shared" si="1494"/>
        <v>0</v>
      </c>
      <c r="I3103" s="94">
        <f>'F4.2'!Y420</f>
        <v>12</v>
      </c>
      <c r="J3103" s="94">
        <f>'F4.2'!AS420</f>
        <v>12</v>
      </c>
      <c r="K3103" s="95"/>
      <c r="L3103" s="95"/>
      <c r="M3103" s="128">
        <f t="shared" si="1495"/>
        <v>12</v>
      </c>
      <c r="N3103" s="95">
        <f t="shared" si="1496"/>
        <v>0</v>
      </c>
    </row>
    <row r="3104" spans="1:14" ht="31.5" hidden="1" outlineLevel="1" x14ac:dyDescent="0.25">
      <c r="A3104" s="169">
        <f t="shared" ref="A3104:E3104" si="1512">A2434</f>
        <v>0</v>
      </c>
      <c r="B3104" s="169" t="str">
        <f t="shared" si="1512"/>
        <v>Upgradation of Aerial Ropeway System 1 &amp; 2 &amp; BC-L1,L2 &amp; L3</v>
      </c>
      <c r="C3104" s="29">
        <f t="shared" si="1512"/>
        <v>0</v>
      </c>
      <c r="D3104" s="69" t="str">
        <f t="shared" si="1512"/>
        <v>-</v>
      </c>
      <c r="E3104" s="28">
        <f t="shared" si="1512"/>
        <v>10</v>
      </c>
      <c r="F3104" s="95">
        <f t="shared" si="1478"/>
        <v>0</v>
      </c>
      <c r="G3104" s="95">
        <f t="shared" si="1479"/>
        <v>0</v>
      </c>
      <c r="H3104" s="95">
        <f t="shared" si="1494"/>
        <v>0</v>
      </c>
      <c r="I3104" s="94">
        <f>'F4.2'!Y421</f>
        <v>10</v>
      </c>
      <c r="J3104" s="94">
        <f>'F4.2'!AS421</f>
        <v>10</v>
      </c>
      <c r="K3104" s="95"/>
      <c r="L3104" s="95"/>
      <c r="M3104" s="128">
        <f t="shared" si="1495"/>
        <v>10</v>
      </c>
      <c r="N3104" s="95">
        <f t="shared" si="1496"/>
        <v>0</v>
      </c>
    </row>
    <row r="3105" spans="1:14" ht="31.5" hidden="1" outlineLevel="1" x14ac:dyDescent="0.25">
      <c r="A3105" s="169">
        <f t="shared" ref="A3105:E3105" si="1513">A2435</f>
        <v>0</v>
      </c>
      <c r="B3105" s="169" t="str">
        <f t="shared" si="1513"/>
        <v>Upgradation of Junction Tower-1 Hopper and Bunkering Trippers</v>
      </c>
      <c r="C3105" s="29">
        <f t="shared" si="1513"/>
        <v>0</v>
      </c>
      <c r="D3105" s="69" t="str">
        <f t="shared" si="1513"/>
        <v>-</v>
      </c>
      <c r="E3105" s="28">
        <f t="shared" si="1513"/>
        <v>5.5</v>
      </c>
      <c r="F3105" s="95">
        <f t="shared" si="1478"/>
        <v>0</v>
      </c>
      <c r="G3105" s="95">
        <f t="shared" si="1479"/>
        <v>0</v>
      </c>
      <c r="H3105" s="95">
        <f t="shared" si="1494"/>
        <v>0</v>
      </c>
      <c r="I3105" s="94">
        <f>'F4.2'!Y422</f>
        <v>5.5</v>
      </c>
      <c r="J3105" s="94">
        <f>'F4.2'!AS422</f>
        <v>5.5</v>
      </c>
      <c r="K3105" s="95"/>
      <c r="L3105" s="95"/>
      <c r="M3105" s="128">
        <f t="shared" si="1495"/>
        <v>5.5</v>
      </c>
      <c r="N3105" s="95">
        <f t="shared" si="1496"/>
        <v>0</v>
      </c>
    </row>
    <row r="3106" spans="1:14" ht="31.5" hidden="1" outlineLevel="1" x14ac:dyDescent="0.25">
      <c r="A3106" s="169">
        <f t="shared" ref="A3106:E3106" si="1514">A2436</f>
        <v>0</v>
      </c>
      <c r="B3106" s="169" t="str">
        <f t="shared" si="1514"/>
        <v>Providing and Installation of Hopper Grills of Wagon Tippler-169 &amp; 170, Road Hopper, DT Ho[pper and DRCC Grills</v>
      </c>
      <c r="C3106" s="29">
        <f t="shared" si="1514"/>
        <v>0</v>
      </c>
      <c r="D3106" s="69" t="str">
        <f t="shared" si="1514"/>
        <v>-</v>
      </c>
      <c r="E3106" s="28">
        <f t="shared" si="1514"/>
        <v>5.5</v>
      </c>
      <c r="F3106" s="95">
        <f t="shared" si="1478"/>
        <v>0</v>
      </c>
      <c r="G3106" s="95">
        <f t="shared" si="1479"/>
        <v>0</v>
      </c>
      <c r="H3106" s="95">
        <f t="shared" si="1494"/>
        <v>0</v>
      </c>
      <c r="I3106" s="94">
        <f>'F4.2'!Y423</f>
        <v>5.5</v>
      </c>
      <c r="J3106" s="94">
        <f>'F4.2'!AS423</f>
        <v>5.5</v>
      </c>
      <c r="K3106" s="95"/>
      <c r="L3106" s="95"/>
      <c r="M3106" s="128">
        <f t="shared" si="1495"/>
        <v>5.5</v>
      </c>
      <c r="N3106" s="95">
        <f t="shared" si="1496"/>
        <v>0</v>
      </c>
    </row>
    <row r="3107" spans="1:14" ht="31.5" hidden="1" outlineLevel="1" x14ac:dyDescent="0.25">
      <c r="A3107" s="25">
        <f t="shared" ref="A3107:E3107" si="1515">A2437</f>
        <v>3</v>
      </c>
      <c r="B3107" s="26" t="str">
        <f t="shared" si="1515"/>
        <v>DPR for Bulldozer, Locomotives, Tunnel conveyors, Augur machines</v>
      </c>
      <c r="C3107" s="29">
        <f t="shared" si="1515"/>
        <v>0</v>
      </c>
      <c r="D3107" s="69" t="str">
        <f t="shared" si="1515"/>
        <v>-</v>
      </c>
      <c r="E3107" s="28">
        <f t="shared" si="1515"/>
        <v>32</v>
      </c>
      <c r="F3107" s="95">
        <f t="shared" si="1478"/>
        <v>0</v>
      </c>
      <c r="G3107" s="95">
        <f t="shared" si="1479"/>
        <v>0</v>
      </c>
      <c r="H3107" s="95">
        <f t="shared" si="1494"/>
        <v>0</v>
      </c>
      <c r="I3107" s="94">
        <f>'F4.2'!Y424</f>
        <v>0</v>
      </c>
      <c r="J3107" s="94">
        <f>'F4.2'!AS424</f>
        <v>0</v>
      </c>
      <c r="K3107" s="95"/>
      <c r="L3107" s="95"/>
      <c r="M3107" s="128">
        <f t="shared" si="1495"/>
        <v>0</v>
      </c>
      <c r="N3107" s="95">
        <f t="shared" si="1496"/>
        <v>0</v>
      </c>
    </row>
    <row r="3108" spans="1:14" ht="15.75" hidden="1" outlineLevel="1" x14ac:dyDescent="0.25">
      <c r="A3108" s="169">
        <f t="shared" ref="A3108:E3108" si="1516">A2438</f>
        <v>0</v>
      </c>
      <c r="B3108" s="169" t="str">
        <f t="shared" si="1516"/>
        <v>Procurement of 4 Numbers Bulldozers</v>
      </c>
      <c r="C3108" s="29">
        <f t="shared" si="1516"/>
        <v>0</v>
      </c>
      <c r="D3108" s="69" t="str">
        <f t="shared" si="1516"/>
        <v>-</v>
      </c>
      <c r="E3108" s="28">
        <f t="shared" si="1516"/>
        <v>12</v>
      </c>
      <c r="F3108" s="95">
        <f t="shared" si="1478"/>
        <v>0</v>
      </c>
      <c r="G3108" s="95">
        <f t="shared" si="1479"/>
        <v>0</v>
      </c>
      <c r="H3108" s="95">
        <f t="shared" si="1494"/>
        <v>0</v>
      </c>
      <c r="I3108" s="94">
        <f>'F4.2'!Y425</f>
        <v>0</v>
      </c>
      <c r="J3108" s="94">
        <f>'F4.2'!AS425</f>
        <v>0</v>
      </c>
      <c r="K3108" s="95"/>
      <c r="L3108" s="95"/>
      <c r="M3108" s="128">
        <f t="shared" si="1495"/>
        <v>0</v>
      </c>
      <c r="N3108" s="95">
        <f t="shared" si="1496"/>
        <v>0</v>
      </c>
    </row>
    <row r="3109" spans="1:14" ht="15.75" hidden="1" outlineLevel="1" x14ac:dyDescent="0.25">
      <c r="A3109" s="169">
        <f t="shared" ref="A3109:E3109" si="1517">A2439</f>
        <v>0</v>
      </c>
      <c r="B3109" s="169" t="str">
        <f t="shared" si="1517"/>
        <v>Procurement of 2 Numbers 800 HP Locomotives</v>
      </c>
      <c r="C3109" s="29">
        <f t="shared" si="1517"/>
        <v>0</v>
      </c>
      <c r="D3109" s="69" t="str">
        <f t="shared" si="1517"/>
        <v>-</v>
      </c>
      <c r="E3109" s="28">
        <f t="shared" si="1517"/>
        <v>9</v>
      </c>
      <c r="F3109" s="95">
        <f t="shared" si="1478"/>
        <v>0</v>
      </c>
      <c r="G3109" s="95">
        <f t="shared" si="1479"/>
        <v>0</v>
      </c>
      <c r="H3109" s="95">
        <f t="shared" si="1494"/>
        <v>0</v>
      </c>
      <c r="I3109" s="94">
        <f>'F4.2'!Y426</f>
        <v>0</v>
      </c>
      <c r="J3109" s="94">
        <f>'F4.2'!AS426</f>
        <v>0</v>
      </c>
      <c r="K3109" s="95"/>
      <c r="L3109" s="95"/>
      <c r="M3109" s="128">
        <f t="shared" si="1495"/>
        <v>0</v>
      </c>
      <c r="N3109" s="95">
        <f t="shared" si="1496"/>
        <v>0</v>
      </c>
    </row>
    <row r="3110" spans="1:14" ht="31.5" hidden="1" outlineLevel="1" x14ac:dyDescent="0.25">
      <c r="A3110" s="169">
        <f t="shared" ref="A3110:E3110" si="1518">A2440</f>
        <v>0</v>
      </c>
      <c r="B3110" s="169" t="str">
        <f t="shared" si="1518"/>
        <v>Upgradation of Tunnel conveyors BC-1AB, BC-4AB, BC-3, BC-5AB &amp; BC-21B</v>
      </c>
      <c r="C3110" s="29">
        <f t="shared" si="1518"/>
        <v>0</v>
      </c>
      <c r="D3110" s="69" t="str">
        <f t="shared" si="1518"/>
        <v>-</v>
      </c>
      <c r="E3110" s="28">
        <f t="shared" si="1518"/>
        <v>5</v>
      </c>
      <c r="F3110" s="95">
        <f t="shared" si="1478"/>
        <v>0</v>
      </c>
      <c r="G3110" s="95">
        <f t="shared" si="1479"/>
        <v>0</v>
      </c>
      <c r="H3110" s="95">
        <f t="shared" si="1494"/>
        <v>0</v>
      </c>
      <c r="I3110" s="94">
        <f>'F4.2'!Y427</f>
        <v>0</v>
      </c>
      <c r="J3110" s="94">
        <f>'F4.2'!AS427</f>
        <v>0</v>
      </c>
      <c r="K3110" s="95"/>
      <c r="L3110" s="95"/>
      <c r="M3110" s="128">
        <f t="shared" si="1495"/>
        <v>0</v>
      </c>
      <c r="N3110" s="95">
        <f t="shared" si="1496"/>
        <v>0</v>
      </c>
    </row>
    <row r="3111" spans="1:14" ht="31.5" hidden="1" outlineLevel="1" x14ac:dyDescent="0.25">
      <c r="A3111" s="169">
        <f t="shared" ref="A3111:E3111" si="1519">A2441</f>
        <v>0</v>
      </c>
      <c r="B3111" s="169" t="str">
        <f t="shared" si="1519"/>
        <v>Procurement of 4 Numbers Mobile Coal sampling Equipments (Augur Machines)</v>
      </c>
      <c r="C3111" s="29">
        <f t="shared" si="1519"/>
        <v>0</v>
      </c>
      <c r="D3111" s="69" t="str">
        <f t="shared" si="1519"/>
        <v>-</v>
      </c>
      <c r="E3111" s="28">
        <f t="shared" si="1519"/>
        <v>6</v>
      </c>
      <c r="F3111" s="95">
        <f t="shared" si="1478"/>
        <v>0</v>
      </c>
      <c r="G3111" s="95">
        <f t="shared" si="1479"/>
        <v>0</v>
      </c>
      <c r="H3111" s="95">
        <f t="shared" si="1494"/>
        <v>0</v>
      </c>
      <c r="I3111" s="94">
        <f>'F4.2'!Y428</f>
        <v>0</v>
      </c>
      <c r="J3111" s="94">
        <f>'F4.2'!AS428</f>
        <v>0</v>
      </c>
      <c r="K3111" s="95"/>
      <c r="L3111" s="95"/>
      <c r="M3111" s="128">
        <f t="shared" si="1495"/>
        <v>0</v>
      </c>
      <c r="N3111" s="95">
        <f t="shared" si="1496"/>
        <v>0</v>
      </c>
    </row>
    <row r="3112" spans="1:14" ht="15.75" hidden="1" outlineLevel="1" x14ac:dyDescent="0.25">
      <c r="A3112" s="227">
        <f t="shared" ref="A3112:E3112" si="1520">A2442</f>
        <v>0</v>
      </c>
      <c r="B3112" s="227" t="str">
        <f t="shared" si="1520"/>
        <v>Boiler Maintenance -II</v>
      </c>
      <c r="C3112" s="29">
        <f t="shared" si="1520"/>
        <v>0</v>
      </c>
      <c r="D3112" s="69" t="str">
        <f t="shared" si="1520"/>
        <v>-</v>
      </c>
      <c r="E3112" s="28">
        <f t="shared" si="1520"/>
        <v>0</v>
      </c>
      <c r="F3112" s="95">
        <f t="shared" si="1478"/>
        <v>0</v>
      </c>
      <c r="G3112" s="95">
        <f t="shared" si="1479"/>
        <v>0</v>
      </c>
      <c r="H3112" s="95">
        <f t="shared" si="1494"/>
        <v>0</v>
      </c>
      <c r="I3112" s="94">
        <f>'F4.2'!Y429</f>
        <v>0</v>
      </c>
      <c r="J3112" s="94">
        <f>'F4.2'!AS429</f>
        <v>0</v>
      </c>
      <c r="K3112" s="95"/>
      <c r="L3112" s="95"/>
      <c r="M3112" s="128">
        <f t="shared" si="1495"/>
        <v>0</v>
      </c>
      <c r="N3112" s="95">
        <f t="shared" si="1496"/>
        <v>0</v>
      </c>
    </row>
    <row r="3113" spans="1:14" ht="31.5" hidden="1" outlineLevel="1" x14ac:dyDescent="0.25">
      <c r="A3113" s="25">
        <f t="shared" ref="A3113:E3113" si="1521">A2443</f>
        <v>1</v>
      </c>
      <c r="B3113" s="26" t="str">
        <f t="shared" si="1521"/>
        <v xml:space="preserve">Up  Gradation of existing volumetric belt type coal feeders to gravimetric rotary weigh coal feeder of U-5 &amp; 6 at CSTPS </v>
      </c>
      <c r="C3113" s="29">
        <f t="shared" si="1521"/>
        <v>0</v>
      </c>
      <c r="D3113" s="69" t="str">
        <f t="shared" si="1521"/>
        <v>-</v>
      </c>
      <c r="E3113" s="28">
        <f t="shared" si="1521"/>
        <v>85.69</v>
      </c>
      <c r="F3113" s="95">
        <f t="shared" si="1478"/>
        <v>0</v>
      </c>
      <c r="G3113" s="95">
        <f t="shared" si="1479"/>
        <v>0</v>
      </c>
      <c r="H3113" s="95">
        <f t="shared" si="1494"/>
        <v>0</v>
      </c>
      <c r="I3113" s="94">
        <f>'F4.2'!Y430</f>
        <v>0</v>
      </c>
      <c r="J3113" s="94">
        <f>'F4.2'!AS430</f>
        <v>0</v>
      </c>
      <c r="K3113" s="95"/>
      <c r="L3113" s="95"/>
      <c r="M3113" s="128">
        <f t="shared" si="1495"/>
        <v>0</v>
      </c>
      <c r="N3113" s="95">
        <f t="shared" si="1496"/>
        <v>0</v>
      </c>
    </row>
    <row r="3114" spans="1:14" ht="31.5" hidden="1" outlineLevel="1" x14ac:dyDescent="0.25">
      <c r="A3114" s="169">
        <f t="shared" ref="A3114:E3114" si="1522">A2444</f>
        <v>0</v>
      </c>
      <c r="B3114" s="169" t="str">
        <f t="shared" si="1522"/>
        <v xml:space="preserve">Up  Gradation of existing volumetric belt type coal feeders to gravimetric rotary weigh coal feeder of U-5 &amp; 6 at CSTPS </v>
      </c>
      <c r="C3114" s="29">
        <f t="shared" si="1522"/>
        <v>0</v>
      </c>
      <c r="D3114" s="69" t="str">
        <f t="shared" si="1522"/>
        <v>-</v>
      </c>
      <c r="E3114" s="28">
        <f t="shared" si="1522"/>
        <v>85.679999999999993</v>
      </c>
      <c r="F3114" s="95">
        <f t="shared" si="1478"/>
        <v>28.56</v>
      </c>
      <c r="G3114" s="95">
        <f t="shared" si="1479"/>
        <v>28.56</v>
      </c>
      <c r="H3114" s="95">
        <f t="shared" si="1494"/>
        <v>0</v>
      </c>
      <c r="I3114" s="94">
        <f>'F4.2'!Y431</f>
        <v>28.56</v>
      </c>
      <c r="J3114" s="94">
        <f>'F4.2'!AS431</f>
        <v>28.56</v>
      </c>
      <c r="K3114" s="95"/>
      <c r="L3114" s="95"/>
      <c r="M3114" s="128">
        <f t="shared" si="1495"/>
        <v>28.56</v>
      </c>
      <c r="N3114" s="95">
        <f t="shared" si="1496"/>
        <v>0</v>
      </c>
    </row>
    <row r="3115" spans="1:14" ht="63" hidden="1" outlineLevel="1" x14ac:dyDescent="0.25">
      <c r="A3115" s="25">
        <f t="shared" ref="A3115:E3115" si="1523">A2445</f>
        <v>2</v>
      </c>
      <c r="B3115" s="26" t="str">
        <f t="shared" si="1523"/>
        <v>DPR for the Work of Modification of existing coal bunker and commissioning of bunker chute assembly with vibrating motor to avoid bunker mouth coal choke up for Unit 5 &amp;6 at CSTPS, Chandrapur.</v>
      </c>
      <c r="C3115" s="29">
        <f t="shared" si="1523"/>
        <v>0</v>
      </c>
      <c r="D3115" s="69" t="str">
        <f t="shared" si="1523"/>
        <v>-</v>
      </c>
      <c r="E3115" s="28">
        <f t="shared" si="1523"/>
        <v>32.28</v>
      </c>
      <c r="F3115" s="95">
        <f t="shared" si="1478"/>
        <v>0</v>
      </c>
      <c r="G3115" s="95">
        <f t="shared" si="1479"/>
        <v>0</v>
      </c>
      <c r="H3115" s="95">
        <f t="shared" si="1494"/>
        <v>0</v>
      </c>
      <c r="I3115" s="94">
        <f>'F4.2'!Y432</f>
        <v>0</v>
      </c>
      <c r="J3115" s="94">
        <f>'F4.2'!AS432</f>
        <v>0</v>
      </c>
      <c r="K3115" s="95"/>
      <c r="L3115" s="95"/>
      <c r="M3115" s="128">
        <f t="shared" si="1495"/>
        <v>0</v>
      </c>
      <c r="N3115" s="95">
        <f t="shared" si="1496"/>
        <v>0</v>
      </c>
    </row>
    <row r="3116" spans="1:14" ht="63" hidden="1" outlineLevel="1" x14ac:dyDescent="0.25">
      <c r="A3116" s="169">
        <f t="shared" ref="A3116:E3116" si="1524">A2446</f>
        <v>0</v>
      </c>
      <c r="B3116" s="169" t="str">
        <f t="shared" si="1524"/>
        <v>DPR for the Work of Modification of existing coal bunker and commissioning of bunker chute assembly with vibrating motor to avoid bunker mouth coal choke up for Unit 5 &amp;6 at CSTPS, Chandrapur.</v>
      </c>
      <c r="C3116" s="29">
        <f t="shared" si="1524"/>
        <v>0</v>
      </c>
      <c r="D3116" s="69" t="str">
        <f t="shared" si="1524"/>
        <v>-</v>
      </c>
      <c r="E3116" s="28">
        <f t="shared" si="1524"/>
        <v>32.28</v>
      </c>
      <c r="F3116" s="95">
        <f t="shared" si="1478"/>
        <v>32.28</v>
      </c>
      <c r="G3116" s="95">
        <f t="shared" si="1479"/>
        <v>32.28</v>
      </c>
      <c r="H3116" s="95">
        <f t="shared" si="1494"/>
        <v>0</v>
      </c>
      <c r="I3116" s="94">
        <f>'F4.2'!Y433</f>
        <v>0</v>
      </c>
      <c r="J3116" s="94">
        <f>'F4.2'!AS433</f>
        <v>0</v>
      </c>
      <c r="K3116" s="95"/>
      <c r="L3116" s="95"/>
      <c r="M3116" s="128">
        <f t="shared" si="1495"/>
        <v>0</v>
      </c>
      <c r="N3116" s="95">
        <f t="shared" si="1496"/>
        <v>0</v>
      </c>
    </row>
    <row r="3117" spans="1:14" ht="31.5" hidden="1" outlineLevel="1" x14ac:dyDescent="0.25">
      <c r="A3117" s="25">
        <f t="shared" ref="A3117:E3117" si="1525">A2447</f>
        <v>3</v>
      </c>
      <c r="B3117" s="26" t="str">
        <f t="shared" si="1525"/>
        <v>DPR for  Supply &amp; Replacment of Boiler Thermal Insulation Unit 5 &amp;6, 7 at CSTPS, Chandrapur.</v>
      </c>
      <c r="C3117" s="29">
        <f t="shared" si="1525"/>
        <v>0</v>
      </c>
      <c r="D3117" s="69" t="str">
        <f t="shared" si="1525"/>
        <v>-</v>
      </c>
      <c r="E3117" s="28">
        <f t="shared" si="1525"/>
        <v>30</v>
      </c>
      <c r="F3117" s="95">
        <f t="shared" si="1478"/>
        <v>0</v>
      </c>
      <c r="G3117" s="95">
        <f t="shared" si="1479"/>
        <v>0</v>
      </c>
      <c r="H3117" s="95">
        <f t="shared" si="1494"/>
        <v>0</v>
      </c>
      <c r="I3117" s="94">
        <f>'F4.2'!Y434</f>
        <v>0</v>
      </c>
      <c r="J3117" s="94">
        <f>'F4.2'!AS434</f>
        <v>0</v>
      </c>
      <c r="K3117" s="95"/>
      <c r="L3117" s="95"/>
      <c r="M3117" s="128">
        <f t="shared" si="1495"/>
        <v>0</v>
      </c>
      <c r="N3117" s="95">
        <f t="shared" si="1496"/>
        <v>0</v>
      </c>
    </row>
    <row r="3118" spans="1:14" ht="31.5" hidden="1" outlineLevel="1" x14ac:dyDescent="0.25">
      <c r="A3118" s="169">
        <f t="shared" ref="A3118:E3118" si="1526">A2448</f>
        <v>0</v>
      </c>
      <c r="B3118" s="169" t="str">
        <f t="shared" si="1526"/>
        <v>DPR for  Supply &amp; Replacment of Boiler Thermal Insulation Unit 5 &amp;6, 7 at CSTPS, Chandrapur.</v>
      </c>
      <c r="C3118" s="29">
        <f t="shared" si="1526"/>
        <v>0</v>
      </c>
      <c r="D3118" s="69" t="str">
        <f t="shared" si="1526"/>
        <v>-</v>
      </c>
      <c r="E3118" s="28">
        <f t="shared" si="1526"/>
        <v>30</v>
      </c>
      <c r="F3118" s="95">
        <f t="shared" si="1478"/>
        <v>30</v>
      </c>
      <c r="G3118" s="95">
        <f t="shared" si="1479"/>
        <v>30</v>
      </c>
      <c r="H3118" s="95">
        <f t="shared" si="1494"/>
        <v>0</v>
      </c>
      <c r="I3118" s="94">
        <f>'F4.2'!Y435</f>
        <v>0</v>
      </c>
      <c r="J3118" s="94">
        <f>'F4.2'!AS435</f>
        <v>0</v>
      </c>
      <c r="K3118" s="95"/>
      <c r="L3118" s="95"/>
      <c r="M3118" s="128">
        <f t="shared" si="1495"/>
        <v>0</v>
      </c>
      <c r="N3118" s="95">
        <f t="shared" si="1496"/>
        <v>0</v>
      </c>
    </row>
    <row r="3119" spans="1:14" ht="78.75" hidden="1" outlineLevel="1" x14ac:dyDescent="0.25">
      <c r="A3119" s="25">
        <f t="shared" ref="A3119:E3119" si="1527">A2449</f>
        <v>4</v>
      </c>
      <c r="B3119" s="26" t="str">
        <f t="shared" si="1527"/>
        <v>Detailed Project Report for Manufacturing, supply and application of wear resistance liners for Coal Mill XRP-1043 and Procurement of Complete Gear box for Coal Mill XRP-1043, ID Fan impeller and sub assembly for Unit 5 &amp; 6 At CSTPS, Chandrapur.</v>
      </c>
      <c r="C3119" s="29">
        <f t="shared" si="1527"/>
        <v>0</v>
      </c>
      <c r="D3119" s="69" t="str">
        <f t="shared" si="1527"/>
        <v>-</v>
      </c>
      <c r="E3119" s="28">
        <f t="shared" si="1527"/>
        <v>25</v>
      </c>
      <c r="F3119" s="95">
        <f t="shared" si="1478"/>
        <v>0</v>
      </c>
      <c r="G3119" s="95">
        <f t="shared" si="1479"/>
        <v>0</v>
      </c>
      <c r="H3119" s="95">
        <f t="shared" si="1494"/>
        <v>0</v>
      </c>
      <c r="I3119" s="94">
        <f>'F4.2'!Y436</f>
        <v>0</v>
      </c>
      <c r="J3119" s="94">
        <f>'F4.2'!AS436</f>
        <v>0</v>
      </c>
      <c r="K3119" s="95"/>
      <c r="L3119" s="95"/>
      <c r="M3119" s="128">
        <f t="shared" si="1495"/>
        <v>0</v>
      </c>
      <c r="N3119" s="95">
        <f t="shared" si="1496"/>
        <v>0</v>
      </c>
    </row>
    <row r="3120" spans="1:14" ht="78.75" hidden="1" outlineLevel="1" x14ac:dyDescent="0.25">
      <c r="A3120" s="169">
        <f t="shared" ref="A3120:E3120" si="1528">A2450</f>
        <v>0</v>
      </c>
      <c r="B3120" s="169" t="str">
        <f t="shared" si="1528"/>
        <v>Detailed Project Report for Manufacturing, supply and application of wear resistance liners for Coal Mill XRP-1043 and Procurement of Complete Gear box for Coal Mill XRP-1043, ID Fan impeller and sub assembly for Unit 5 &amp; 6 At CSTPS, Chandrapur.</v>
      </c>
      <c r="C3120" s="29">
        <f t="shared" si="1528"/>
        <v>0</v>
      </c>
      <c r="D3120" s="69" t="str">
        <f t="shared" si="1528"/>
        <v>-</v>
      </c>
      <c r="E3120" s="28">
        <f t="shared" si="1528"/>
        <v>25</v>
      </c>
      <c r="F3120" s="95">
        <f t="shared" si="1478"/>
        <v>25</v>
      </c>
      <c r="G3120" s="95">
        <f t="shared" si="1479"/>
        <v>25</v>
      </c>
      <c r="H3120" s="95">
        <f t="shared" si="1494"/>
        <v>0</v>
      </c>
      <c r="I3120" s="94">
        <f>'F4.2'!Y437</f>
        <v>0</v>
      </c>
      <c r="J3120" s="94">
        <f>'F4.2'!AS437</f>
        <v>0</v>
      </c>
      <c r="K3120" s="95"/>
      <c r="L3120" s="95"/>
      <c r="M3120" s="128">
        <f t="shared" si="1495"/>
        <v>0</v>
      </c>
      <c r="N3120" s="95">
        <f t="shared" si="1496"/>
        <v>0</v>
      </c>
    </row>
    <row r="3121" spans="1:14" ht="31.5" hidden="1" outlineLevel="1" x14ac:dyDescent="0.25">
      <c r="A3121" s="25">
        <f t="shared" ref="A3121:E3121" si="1529">A2451</f>
        <v>5</v>
      </c>
      <c r="B3121" s="26" t="str">
        <f t="shared" si="1529"/>
        <v>DPR for Modification and Restoration of Eco. outlet to ESP inlet duct of Unit -6 (500MW) CSTPS, Chandrapur .</v>
      </c>
      <c r="C3121" s="29">
        <f t="shared" si="1529"/>
        <v>0</v>
      </c>
      <c r="D3121" s="69" t="str">
        <f t="shared" si="1529"/>
        <v>-</v>
      </c>
      <c r="E3121" s="28">
        <f t="shared" si="1529"/>
        <v>25</v>
      </c>
      <c r="F3121" s="95">
        <f t="shared" si="1478"/>
        <v>0</v>
      </c>
      <c r="G3121" s="95">
        <f t="shared" si="1479"/>
        <v>0</v>
      </c>
      <c r="H3121" s="95">
        <f t="shared" si="1494"/>
        <v>0</v>
      </c>
      <c r="I3121" s="94">
        <f>'F4.2'!Y438</f>
        <v>0</v>
      </c>
      <c r="J3121" s="94">
        <f>'F4.2'!AS438</f>
        <v>0</v>
      </c>
      <c r="K3121" s="95"/>
      <c r="L3121" s="95"/>
      <c r="M3121" s="128">
        <f t="shared" si="1495"/>
        <v>0</v>
      </c>
      <c r="N3121" s="95">
        <f t="shared" si="1496"/>
        <v>0</v>
      </c>
    </row>
    <row r="3122" spans="1:14" ht="31.5" hidden="1" outlineLevel="1" x14ac:dyDescent="0.25">
      <c r="A3122" s="169">
        <f t="shared" ref="A3122:E3122" si="1530">A2452</f>
        <v>0</v>
      </c>
      <c r="B3122" s="169" t="str">
        <f t="shared" si="1530"/>
        <v>DPR for Modification and Restoration of Eco. outlet to ESP inlet duct of Unit -6 (500MW) CSTPS, Chandrapur .</v>
      </c>
      <c r="C3122" s="29">
        <f t="shared" si="1530"/>
        <v>0</v>
      </c>
      <c r="D3122" s="69" t="str">
        <f t="shared" si="1530"/>
        <v>-</v>
      </c>
      <c r="E3122" s="28">
        <f t="shared" si="1530"/>
        <v>25</v>
      </c>
      <c r="F3122" s="95">
        <f t="shared" si="1478"/>
        <v>25</v>
      </c>
      <c r="G3122" s="95">
        <f t="shared" si="1479"/>
        <v>25</v>
      </c>
      <c r="H3122" s="95">
        <f t="shared" si="1494"/>
        <v>0</v>
      </c>
      <c r="I3122" s="94">
        <f>'F4.2'!Y439</f>
        <v>0</v>
      </c>
      <c r="J3122" s="94">
        <f>'F4.2'!AS439</f>
        <v>0</v>
      </c>
      <c r="K3122" s="95"/>
      <c r="L3122" s="95"/>
      <c r="M3122" s="128">
        <f t="shared" si="1495"/>
        <v>0</v>
      </c>
      <c r="N3122" s="95">
        <f t="shared" si="1496"/>
        <v>0</v>
      </c>
    </row>
    <row r="3123" spans="1:14" ht="110.25" hidden="1" outlineLevel="1" x14ac:dyDescent="0.25">
      <c r="A3123" s="25">
        <f t="shared" ref="A3123:E3123" si="1531">A2453</f>
        <v>6</v>
      </c>
      <c r="B3123" s="26" t="str">
        <f t="shared" si="1531"/>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123" s="29">
        <f t="shared" si="1531"/>
        <v>0</v>
      </c>
      <c r="D3123" s="69" t="str">
        <f t="shared" si="1531"/>
        <v>-</v>
      </c>
      <c r="E3123" s="28">
        <f t="shared" si="1531"/>
        <v>40</v>
      </c>
      <c r="F3123" s="95">
        <f t="shared" si="1478"/>
        <v>0</v>
      </c>
      <c r="G3123" s="95">
        <f t="shared" si="1479"/>
        <v>0</v>
      </c>
      <c r="H3123" s="95">
        <f t="shared" si="1494"/>
        <v>0</v>
      </c>
      <c r="I3123" s="94">
        <f>'F4.2'!Y440</f>
        <v>0</v>
      </c>
      <c r="J3123" s="94">
        <f>'F4.2'!AS440</f>
        <v>0</v>
      </c>
      <c r="K3123" s="95"/>
      <c r="L3123" s="95"/>
      <c r="M3123" s="128">
        <f t="shared" si="1495"/>
        <v>0</v>
      </c>
      <c r="N3123" s="95">
        <f t="shared" si="1496"/>
        <v>0</v>
      </c>
    </row>
    <row r="3124" spans="1:14" ht="110.25" hidden="1" outlineLevel="1" x14ac:dyDescent="0.25">
      <c r="A3124" s="169">
        <f t="shared" ref="A3124:E3124" si="1532">A2454</f>
        <v>0</v>
      </c>
      <c r="B3124" s="169" t="str">
        <f t="shared" si="1532"/>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124" s="29">
        <f t="shared" si="1532"/>
        <v>0</v>
      </c>
      <c r="D3124" s="69" t="str">
        <f t="shared" si="1532"/>
        <v>-</v>
      </c>
      <c r="E3124" s="28">
        <f t="shared" si="1532"/>
        <v>40</v>
      </c>
      <c r="F3124" s="95">
        <f t="shared" si="1478"/>
        <v>40</v>
      </c>
      <c r="G3124" s="95">
        <f t="shared" si="1479"/>
        <v>40</v>
      </c>
      <c r="H3124" s="95">
        <f t="shared" si="1494"/>
        <v>0</v>
      </c>
      <c r="I3124" s="94">
        <f>'F4.2'!Y441</f>
        <v>0</v>
      </c>
      <c r="J3124" s="94">
        <f>'F4.2'!AS441</f>
        <v>0</v>
      </c>
      <c r="K3124" s="95"/>
      <c r="L3124" s="95"/>
      <c r="M3124" s="128">
        <f t="shared" si="1495"/>
        <v>0</v>
      </c>
      <c r="N3124" s="95">
        <f t="shared" si="1496"/>
        <v>0</v>
      </c>
    </row>
    <row r="3125" spans="1:14" ht="47.25" hidden="1" outlineLevel="1" x14ac:dyDescent="0.25">
      <c r="A3125" s="25">
        <f t="shared" ref="A3125:E3125" si="1533">A2455</f>
        <v>7</v>
      </c>
      <c r="B3125" s="26" t="str">
        <f t="shared" si="1533"/>
        <v>DPR for Supply &amp; Replacement of Divisional Panels in Boiler Unit 5,6 &amp; 7 and Economizer upper coil assembly in Unit 5 &amp; 6 CSTPS, Chandrapur.</v>
      </c>
      <c r="C3125" s="29">
        <f t="shared" si="1533"/>
        <v>0</v>
      </c>
      <c r="D3125" s="69" t="str">
        <f t="shared" si="1533"/>
        <v>-</v>
      </c>
      <c r="E3125" s="28">
        <f t="shared" si="1533"/>
        <v>40</v>
      </c>
      <c r="F3125" s="95">
        <f t="shared" si="1478"/>
        <v>0</v>
      </c>
      <c r="G3125" s="95">
        <f t="shared" si="1479"/>
        <v>0</v>
      </c>
      <c r="H3125" s="95">
        <f t="shared" si="1494"/>
        <v>0</v>
      </c>
      <c r="I3125" s="94">
        <f>'F4.2'!Y442</f>
        <v>0</v>
      </c>
      <c r="J3125" s="94">
        <f>'F4.2'!AS442</f>
        <v>0</v>
      </c>
      <c r="K3125" s="95"/>
      <c r="L3125" s="95"/>
      <c r="M3125" s="128">
        <f t="shared" si="1495"/>
        <v>0</v>
      </c>
      <c r="N3125" s="95">
        <f t="shared" si="1496"/>
        <v>0</v>
      </c>
    </row>
    <row r="3126" spans="1:14" ht="47.25" hidden="1" outlineLevel="1" x14ac:dyDescent="0.25">
      <c r="A3126" s="169">
        <f t="shared" ref="A3126:E3126" si="1534">A2456</f>
        <v>0</v>
      </c>
      <c r="B3126" s="169" t="str">
        <f t="shared" si="1534"/>
        <v>DPR for Supply &amp; Replacement of Divisional Panels in Boiler Unit 5,6 &amp; 7 and Economizer upper coil assembly in Unit 5 &amp; 6 CSTPS, Chandrapur.</v>
      </c>
      <c r="C3126" s="29">
        <f t="shared" si="1534"/>
        <v>0</v>
      </c>
      <c r="D3126" s="69" t="str">
        <f t="shared" si="1534"/>
        <v>-</v>
      </c>
      <c r="E3126" s="28">
        <f t="shared" si="1534"/>
        <v>40</v>
      </c>
      <c r="F3126" s="95">
        <f t="shared" si="1478"/>
        <v>40</v>
      </c>
      <c r="G3126" s="95">
        <f t="shared" si="1479"/>
        <v>40</v>
      </c>
      <c r="H3126" s="95">
        <f t="shared" si="1494"/>
        <v>0</v>
      </c>
      <c r="I3126" s="94">
        <f>'F4.2'!Y443</f>
        <v>0</v>
      </c>
      <c r="J3126" s="94">
        <f>'F4.2'!AS443</f>
        <v>0</v>
      </c>
      <c r="K3126" s="95"/>
      <c r="L3126" s="95"/>
      <c r="M3126" s="128">
        <f t="shared" si="1495"/>
        <v>0</v>
      </c>
      <c r="N3126" s="95">
        <f t="shared" si="1496"/>
        <v>0</v>
      </c>
    </row>
    <row r="3127" spans="1:14" ht="63" hidden="1" outlineLevel="1" x14ac:dyDescent="0.25">
      <c r="A3127" s="25">
        <f t="shared" ref="A3127:E3127" si="1535">A2457</f>
        <v>8</v>
      </c>
      <c r="B3127" s="26" t="str">
        <f t="shared" si="1535"/>
        <v>DPR for the Supply &amp; Replacement of Platen Superheater, Front Reheater in Unit-7 and Economizer middle &amp; Economizer lower coil assembly in Unit 5 &amp; 6 CSTPS, Chandrapur.</v>
      </c>
      <c r="C3127" s="29">
        <f t="shared" si="1535"/>
        <v>0</v>
      </c>
      <c r="D3127" s="69" t="str">
        <f t="shared" si="1535"/>
        <v>-</v>
      </c>
      <c r="E3127" s="28">
        <f t="shared" si="1535"/>
        <v>52</v>
      </c>
      <c r="F3127" s="95">
        <f t="shared" si="1478"/>
        <v>0</v>
      </c>
      <c r="G3127" s="95">
        <f t="shared" si="1479"/>
        <v>0</v>
      </c>
      <c r="H3127" s="95">
        <f t="shared" si="1494"/>
        <v>0</v>
      </c>
      <c r="I3127" s="94">
        <f>'F4.2'!Y444</f>
        <v>0</v>
      </c>
      <c r="J3127" s="94">
        <f>'F4.2'!AS444</f>
        <v>0</v>
      </c>
      <c r="K3127" s="95"/>
      <c r="L3127" s="95"/>
      <c r="M3127" s="128">
        <f t="shared" si="1495"/>
        <v>0</v>
      </c>
      <c r="N3127" s="95">
        <f t="shared" si="1496"/>
        <v>0</v>
      </c>
    </row>
    <row r="3128" spans="1:14" ht="63" hidden="1" outlineLevel="1" x14ac:dyDescent="0.25">
      <c r="A3128" s="169">
        <f t="shared" ref="A3128:E3128" si="1536">A2458</f>
        <v>0</v>
      </c>
      <c r="B3128" s="169" t="str">
        <f t="shared" si="1536"/>
        <v>DPR for the Supply &amp; Replacement of Platen Superheater, Front Reheater in Unit-7 and Economizer middle &amp; Economizer lower coil assembly in Unit 5 &amp; 6 CSTPS, Chandrapur.</v>
      </c>
      <c r="C3128" s="29">
        <f t="shared" si="1536"/>
        <v>0</v>
      </c>
      <c r="D3128" s="69" t="str">
        <f t="shared" si="1536"/>
        <v>-</v>
      </c>
      <c r="E3128" s="28">
        <f t="shared" si="1536"/>
        <v>52</v>
      </c>
      <c r="F3128" s="95">
        <f t="shared" si="1478"/>
        <v>52</v>
      </c>
      <c r="G3128" s="95">
        <f t="shared" si="1479"/>
        <v>52</v>
      </c>
      <c r="H3128" s="95">
        <f t="shared" si="1494"/>
        <v>0</v>
      </c>
      <c r="I3128" s="94">
        <f>'F4.2'!Y445</f>
        <v>0</v>
      </c>
      <c r="J3128" s="94">
        <f>'F4.2'!AS445</f>
        <v>0</v>
      </c>
      <c r="K3128" s="95"/>
      <c r="L3128" s="95"/>
      <c r="M3128" s="128">
        <f t="shared" si="1495"/>
        <v>0</v>
      </c>
      <c r="N3128" s="95">
        <f t="shared" si="1496"/>
        <v>0</v>
      </c>
    </row>
    <row r="3129" spans="1:14" ht="47.25" hidden="1" outlineLevel="1" x14ac:dyDescent="0.25">
      <c r="A3129" s="25">
        <f t="shared" ref="A3129:E3129" si="1537">A2459</f>
        <v>9</v>
      </c>
      <c r="B3129" s="26" t="str">
        <f t="shared" si="1537"/>
        <v>DPR for the Supply &amp; Replacement of Front &amp; Rear Reheater coil assemblies and LTSH terminal tube assembly in Boiler Unit 5 &amp; 6</v>
      </c>
      <c r="C3129" s="29">
        <f t="shared" si="1537"/>
        <v>0</v>
      </c>
      <c r="D3129" s="69" t="str">
        <f t="shared" si="1537"/>
        <v>-</v>
      </c>
      <c r="E3129" s="28">
        <f t="shared" si="1537"/>
        <v>30</v>
      </c>
      <c r="F3129" s="95">
        <f t="shared" si="1478"/>
        <v>0</v>
      </c>
      <c r="G3129" s="95">
        <f t="shared" si="1479"/>
        <v>0</v>
      </c>
      <c r="H3129" s="95">
        <f t="shared" si="1494"/>
        <v>0</v>
      </c>
      <c r="I3129" s="94">
        <f>'F4.2'!Y446</f>
        <v>0</v>
      </c>
      <c r="J3129" s="94">
        <f>'F4.2'!AS446</f>
        <v>0</v>
      </c>
      <c r="K3129" s="95"/>
      <c r="L3129" s="95"/>
      <c r="M3129" s="128">
        <f t="shared" si="1495"/>
        <v>0</v>
      </c>
      <c r="N3129" s="95">
        <f t="shared" si="1496"/>
        <v>0</v>
      </c>
    </row>
    <row r="3130" spans="1:14" ht="47.25" hidden="1" outlineLevel="1" x14ac:dyDescent="0.25">
      <c r="A3130" s="169">
        <f t="shared" ref="A3130:E3130" si="1538">A2460</f>
        <v>0</v>
      </c>
      <c r="B3130" s="169" t="str">
        <f t="shared" si="1538"/>
        <v xml:space="preserve">DPR for the Supply &amp; Replacement of Front &amp; Rear Reheater coil assemblies and LTSH terminal tube assembly in Boiler Unit 5 &amp; 6 . </v>
      </c>
      <c r="C3130" s="29">
        <f t="shared" si="1538"/>
        <v>0</v>
      </c>
      <c r="D3130" s="69" t="str">
        <f t="shared" si="1538"/>
        <v>-</v>
      </c>
      <c r="E3130" s="28">
        <f t="shared" si="1538"/>
        <v>30</v>
      </c>
      <c r="F3130" s="95">
        <f t="shared" si="1478"/>
        <v>30</v>
      </c>
      <c r="G3130" s="95">
        <f t="shared" si="1479"/>
        <v>30</v>
      </c>
      <c r="H3130" s="95">
        <f t="shared" si="1494"/>
        <v>0</v>
      </c>
      <c r="I3130" s="94">
        <f>'F4.2'!Y447</f>
        <v>0</v>
      </c>
      <c r="J3130" s="94">
        <f>'F4.2'!AS447</f>
        <v>0</v>
      </c>
      <c r="K3130" s="95"/>
      <c r="L3130" s="95"/>
      <c r="M3130" s="128">
        <f t="shared" si="1495"/>
        <v>0</v>
      </c>
      <c r="N3130" s="95">
        <f t="shared" si="1496"/>
        <v>0</v>
      </c>
    </row>
    <row r="3131" spans="1:14" ht="47.25" hidden="1" outlineLevel="1" x14ac:dyDescent="0.25">
      <c r="A3131" s="25">
        <f t="shared" ref="A3131:E3131" si="1539">A2461</f>
        <v>10</v>
      </c>
      <c r="B3131" s="26" t="str">
        <f t="shared" si="1539"/>
        <v>DPR For Coal Mill Performance Improvement and Life Enhancement of BHEL Make XRP-1043 Coal Mills in Unit 5 &amp; 6 At CSTPS, Chandrapur.</v>
      </c>
      <c r="C3131" s="29">
        <f t="shared" si="1539"/>
        <v>0</v>
      </c>
      <c r="D3131" s="69" t="str">
        <f t="shared" si="1539"/>
        <v>-</v>
      </c>
      <c r="E3131" s="28">
        <f t="shared" si="1539"/>
        <v>52.62</v>
      </c>
      <c r="F3131" s="95">
        <f t="shared" si="1478"/>
        <v>0</v>
      </c>
      <c r="G3131" s="95">
        <f t="shared" si="1479"/>
        <v>0</v>
      </c>
      <c r="H3131" s="95">
        <f t="shared" si="1494"/>
        <v>0</v>
      </c>
      <c r="I3131" s="94">
        <f>'F4.2'!Y448</f>
        <v>0</v>
      </c>
      <c r="J3131" s="94">
        <f>'F4.2'!AS448</f>
        <v>0</v>
      </c>
      <c r="K3131" s="95"/>
      <c r="L3131" s="95"/>
      <c r="M3131" s="128">
        <f t="shared" si="1495"/>
        <v>0</v>
      </c>
      <c r="N3131" s="95">
        <f t="shared" si="1496"/>
        <v>0</v>
      </c>
    </row>
    <row r="3132" spans="1:14" ht="47.25" hidden="1" outlineLevel="1" x14ac:dyDescent="0.25">
      <c r="A3132" s="169">
        <f t="shared" ref="A3132:E3132" si="1540">A2462</f>
        <v>0</v>
      </c>
      <c r="B3132" s="169" t="str">
        <f t="shared" si="1540"/>
        <v>DPR For Coal Mill Performance Improvement and Life Enhancement of BHEL Make XRP-1043 Coal Mills in Unit 5 &amp; 6 At CSTPS, Chandrapur.</v>
      </c>
      <c r="C3132" s="29">
        <f t="shared" si="1540"/>
        <v>0</v>
      </c>
      <c r="D3132" s="69" t="str">
        <f t="shared" si="1540"/>
        <v>-</v>
      </c>
      <c r="E3132" s="28">
        <f t="shared" si="1540"/>
        <v>52.62</v>
      </c>
      <c r="F3132" s="95">
        <f t="shared" si="1478"/>
        <v>52.62</v>
      </c>
      <c r="G3132" s="95">
        <f t="shared" si="1479"/>
        <v>52.62</v>
      </c>
      <c r="H3132" s="95">
        <f t="shared" si="1494"/>
        <v>0</v>
      </c>
      <c r="I3132" s="94">
        <f>'F4.2'!Y449</f>
        <v>0</v>
      </c>
      <c r="J3132" s="94">
        <f>'F4.2'!AS449</f>
        <v>0</v>
      </c>
      <c r="K3132" s="95"/>
      <c r="L3132" s="95"/>
      <c r="M3132" s="128">
        <f t="shared" si="1495"/>
        <v>0</v>
      </c>
      <c r="N3132" s="95">
        <f t="shared" si="1496"/>
        <v>0</v>
      </c>
    </row>
    <row r="3133" spans="1:14" ht="15.75" hidden="1" outlineLevel="1" x14ac:dyDescent="0.25">
      <c r="A3133" s="227">
        <f t="shared" ref="A3133:E3133" si="1541">A2463</f>
        <v>0</v>
      </c>
      <c r="B3133" s="227" t="str">
        <f t="shared" si="1541"/>
        <v>Turbine Maintenance-II</v>
      </c>
      <c r="C3133" s="29">
        <f t="shared" si="1541"/>
        <v>0</v>
      </c>
      <c r="D3133" s="69" t="str">
        <f t="shared" si="1541"/>
        <v>-</v>
      </c>
      <c r="E3133" s="28">
        <f t="shared" si="1541"/>
        <v>0</v>
      </c>
      <c r="F3133" s="95">
        <f t="shared" si="1478"/>
        <v>0</v>
      </c>
      <c r="G3133" s="95">
        <f t="shared" si="1479"/>
        <v>0</v>
      </c>
      <c r="H3133" s="95">
        <f t="shared" si="1494"/>
        <v>0</v>
      </c>
      <c r="I3133" s="94">
        <f>'F4.2'!Y450</f>
        <v>0</v>
      </c>
      <c r="J3133" s="94">
        <f>'F4.2'!AS450</f>
        <v>0</v>
      </c>
      <c r="K3133" s="95"/>
      <c r="L3133" s="95"/>
      <c r="M3133" s="128">
        <f t="shared" si="1495"/>
        <v>0</v>
      </c>
      <c r="N3133" s="95">
        <f t="shared" si="1496"/>
        <v>0</v>
      </c>
    </row>
    <row r="3134" spans="1:14" ht="63" hidden="1" outlineLevel="1" x14ac:dyDescent="0.25">
      <c r="A3134" s="25">
        <f t="shared" ref="A3134:E3134" si="1542">A2464</f>
        <v>1</v>
      </c>
      <c r="B3134" s="26" t="str">
        <f t="shared" si="1542"/>
        <v>Post facto DPR for "Urgent restoration and Life Enhancement of Unit#5 500 MW BHEL make Turbo Generator for prolonged efficient operation at Stage-III CSTPS Chandrapur"</v>
      </c>
      <c r="C3134" s="184">
        <f t="shared" si="1542"/>
        <v>0</v>
      </c>
      <c r="D3134" s="69" t="str">
        <f t="shared" si="1542"/>
        <v>-</v>
      </c>
      <c r="E3134" s="28">
        <f t="shared" si="1542"/>
        <v>25.42</v>
      </c>
      <c r="F3134" s="95">
        <f t="shared" si="1478"/>
        <v>0</v>
      </c>
      <c r="G3134" s="95">
        <f t="shared" si="1479"/>
        <v>0</v>
      </c>
      <c r="H3134" s="95">
        <f t="shared" si="1494"/>
        <v>0</v>
      </c>
      <c r="I3134" s="94">
        <f>'F4.2'!Y451</f>
        <v>0</v>
      </c>
      <c r="J3134" s="94">
        <f>'F4.2'!AS451</f>
        <v>0</v>
      </c>
      <c r="K3134" s="95"/>
      <c r="L3134" s="95"/>
      <c r="M3134" s="128">
        <f t="shared" si="1495"/>
        <v>0</v>
      </c>
      <c r="N3134" s="95">
        <f t="shared" si="1496"/>
        <v>0</v>
      </c>
    </row>
    <row r="3135" spans="1:14" ht="47.25" hidden="1" outlineLevel="1" x14ac:dyDescent="0.25">
      <c r="A3135" s="169">
        <f t="shared" ref="A3135:E3135" si="1543">A2465</f>
        <v>0</v>
      </c>
      <c r="B3135" s="169" t="str">
        <f t="shared" si="1543"/>
        <v>Post facto DPR for "Urgent restoration and Life Enhancement of Unit#5 500 MW BHEL make Turbo Generator for prolonged efficient operation at Stage-III CSTPS Chandrapur"</v>
      </c>
      <c r="C3135" s="184">
        <f t="shared" si="1543"/>
        <v>0</v>
      </c>
      <c r="D3135" s="69" t="str">
        <f t="shared" si="1543"/>
        <v>-</v>
      </c>
      <c r="E3135" s="28">
        <f t="shared" si="1543"/>
        <v>25.42</v>
      </c>
      <c r="F3135" s="95">
        <f t="shared" si="1478"/>
        <v>25.42</v>
      </c>
      <c r="G3135" s="95">
        <f t="shared" si="1479"/>
        <v>25.42</v>
      </c>
      <c r="H3135" s="95">
        <f t="shared" si="1494"/>
        <v>0</v>
      </c>
      <c r="I3135" s="94">
        <f>'F4.2'!Y452</f>
        <v>0</v>
      </c>
      <c r="J3135" s="94">
        <f>'F4.2'!AS452</f>
        <v>0</v>
      </c>
      <c r="K3135" s="95"/>
      <c r="L3135" s="95"/>
      <c r="M3135" s="128">
        <f t="shared" si="1495"/>
        <v>0</v>
      </c>
      <c r="N3135" s="95">
        <f t="shared" si="1496"/>
        <v>0</v>
      </c>
    </row>
    <row r="3136" spans="1:14" ht="31.5" hidden="1" outlineLevel="1" x14ac:dyDescent="0.25">
      <c r="A3136" s="25">
        <f t="shared" ref="A3136:E3136" si="1544">A2466</f>
        <v>2</v>
      </c>
      <c r="B3136" s="26" t="str">
        <f t="shared" si="1544"/>
        <v>Upgradation and modernization scheme for Air Washer system installed in U-5 &amp; 6, CSTPS, Chandrapur</v>
      </c>
      <c r="C3136" s="29">
        <f t="shared" si="1544"/>
        <v>0</v>
      </c>
      <c r="D3136" s="69" t="str">
        <f t="shared" si="1544"/>
        <v>-</v>
      </c>
      <c r="E3136" s="28">
        <f t="shared" si="1544"/>
        <v>25</v>
      </c>
      <c r="F3136" s="95">
        <f t="shared" si="1478"/>
        <v>0</v>
      </c>
      <c r="G3136" s="95">
        <f t="shared" si="1479"/>
        <v>0</v>
      </c>
      <c r="H3136" s="95">
        <f t="shared" si="1494"/>
        <v>0</v>
      </c>
      <c r="I3136" s="94">
        <f>'F4.2'!Y453</f>
        <v>0</v>
      </c>
      <c r="J3136" s="94">
        <f>'F4.2'!AS453</f>
        <v>0</v>
      </c>
      <c r="K3136" s="95"/>
      <c r="L3136" s="95"/>
      <c r="M3136" s="128">
        <f t="shared" si="1495"/>
        <v>0</v>
      </c>
      <c r="N3136" s="95">
        <f t="shared" si="1496"/>
        <v>0</v>
      </c>
    </row>
    <row r="3137" spans="1:14" ht="47.25" hidden="1" outlineLevel="1" x14ac:dyDescent="0.25">
      <c r="A3137" s="169">
        <f t="shared" ref="A3137:E3137" si="1545">A2467</f>
        <v>0</v>
      </c>
      <c r="B3137" s="169" t="str">
        <f t="shared" si="1545"/>
        <v>Design, Supply, Installation, Testing &amp; commissioning of Energy Efficient Air Washer System for Unit -5 &amp; 6, 500MW, CSTPS, Chandrapur</v>
      </c>
      <c r="C3137" s="29">
        <f t="shared" si="1545"/>
        <v>0</v>
      </c>
      <c r="D3137" s="69" t="str">
        <f t="shared" si="1545"/>
        <v>-</v>
      </c>
      <c r="E3137" s="28">
        <f t="shared" si="1545"/>
        <v>25</v>
      </c>
      <c r="F3137" s="95">
        <f t="shared" si="1478"/>
        <v>0</v>
      </c>
      <c r="G3137" s="95">
        <f t="shared" si="1479"/>
        <v>0</v>
      </c>
      <c r="H3137" s="95">
        <f t="shared" si="1494"/>
        <v>0</v>
      </c>
      <c r="I3137" s="94">
        <f>'F4.2'!Y454</f>
        <v>6.25</v>
      </c>
      <c r="J3137" s="94">
        <f>'F4.2'!AS454</f>
        <v>6.25</v>
      </c>
      <c r="K3137" s="95"/>
      <c r="L3137" s="95"/>
      <c r="M3137" s="128">
        <f t="shared" si="1495"/>
        <v>6.25</v>
      </c>
      <c r="N3137" s="95">
        <f t="shared" si="1496"/>
        <v>0</v>
      </c>
    </row>
    <row r="3138" spans="1:14" ht="31.5" hidden="1" outlineLevel="1" x14ac:dyDescent="0.25">
      <c r="A3138" s="25">
        <f t="shared" ref="A3138:E3138" si="1546">A2468</f>
        <v>3</v>
      </c>
      <c r="B3138" s="26" t="str">
        <f t="shared" si="1546"/>
        <v>Schemes for Improvement in availability &amp; performance of feed system for U-5, 6 &amp; 7, CSTPS, Chandrapur</v>
      </c>
      <c r="C3138" s="29">
        <f t="shared" si="1546"/>
        <v>0</v>
      </c>
      <c r="D3138" s="69" t="str">
        <f t="shared" si="1546"/>
        <v>-</v>
      </c>
      <c r="E3138" s="28">
        <f t="shared" si="1546"/>
        <v>44.25</v>
      </c>
      <c r="F3138" s="95">
        <f t="shared" ref="F3138:F3201" si="1547">F2468+I2468</f>
        <v>0</v>
      </c>
      <c r="G3138" s="95">
        <f t="shared" ref="G3138:G3201" si="1548">G2468+M2468</f>
        <v>0</v>
      </c>
      <c r="H3138" s="95">
        <f t="shared" si="1494"/>
        <v>0</v>
      </c>
      <c r="I3138" s="94">
        <f>'F4.2'!Y455</f>
        <v>0</v>
      </c>
      <c r="J3138" s="94">
        <f>'F4.2'!AS455</f>
        <v>0</v>
      </c>
      <c r="K3138" s="95"/>
      <c r="L3138" s="95"/>
      <c r="M3138" s="128">
        <f t="shared" si="1495"/>
        <v>0</v>
      </c>
      <c r="N3138" s="95">
        <f t="shared" si="1496"/>
        <v>0</v>
      </c>
    </row>
    <row r="3139" spans="1:14" ht="31.5" hidden="1" outlineLevel="1" x14ac:dyDescent="0.25">
      <c r="A3139" s="169">
        <f t="shared" ref="A3139:E3139" si="1549">A2469</f>
        <v>0</v>
      </c>
      <c r="B3139" s="169" t="str">
        <f t="shared" si="1549"/>
        <v>Procurement of BFP Booster Pump assembly for Unit-5, 6 &amp; 7 CSTPS Chandrapur</v>
      </c>
      <c r="C3139" s="29">
        <f t="shared" si="1549"/>
        <v>0</v>
      </c>
      <c r="D3139" s="69" t="str">
        <f t="shared" si="1549"/>
        <v>-</v>
      </c>
      <c r="E3139" s="28">
        <f t="shared" si="1549"/>
        <v>7.2</v>
      </c>
      <c r="F3139" s="95">
        <f t="shared" si="1547"/>
        <v>0</v>
      </c>
      <c r="G3139" s="95">
        <f t="shared" si="1548"/>
        <v>0</v>
      </c>
      <c r="H3139" s="95">
        <f t="shared" si="1494"/>
        <v>0</v>
      </c>
      <c r="I3139" s="94">
        <f>'F4.2'!Y456</f>
        <v>3.2</v>
      </c>
      <c r="J3139" s="94">
        <f>'F4.2'!AS456</f>
        <v>3.2</v>
      </c>
      <c r="K3139" s="95"/>
      <c r="L3139" s="95"/>
      <c r="M3139" s="128">
        <f t="shared" si="1495"/>
        <v>3.2</v>
      </c>
      <c r="N3139" s="95">
        <f t="shared" si="1496"/>
        <v>0</v>
      </c>
    </row>
    <row r="3140" spans="1:14" ht="31.5" hidden="1" outlineLevel="1" x14ac:dyDescent="0.25">
      <c r="A3140" s="169">
        <f t="shared" ref="A3140:E3140" si="1550">A2470</f>
        <v>0</v>
      </c>
      <c r="B3140" s="169" t="str">
        <f t="shared" si="1550"/>
        <v>Procurement of Boiler Feed Pump catridge with CI sealing for Unit- 5 &amp; 6 CSTPS Chandrapur</v>
      </c>
      <c r="C3140" s="29">
        <f t="shared" si="1550"/>
        <v>0</v>
      </c>
      <c r="D3140" s="69" t="str">
        <f t="shared" si="1550"/>
        <v>-</v>
      </c>
      <c r="E3140" s="28">
        <f t="shared" si="1550"/>
        <v>11.2</v>
      </c>
      <c r="F3140" s="95">
        <f t="shared" si="1547"/>
        <v>0</v>
      </c>
      <c r="G3140" s="95">
        <f t="shared" si="1548"/>
        <v>0</v>
      </c>
      <c r="H3140" s="95">
        <f t="shared" si="1494"/>
        <v>0</v>
      </c>
      <c r="I3140" s="94">
        <f>'F4.2'!Y457</f>
        <v>5.2</v>
      </c>
      <c r="J3140" s="94">
        <f>'F4.2'!AS457</f>
        <v>5.2</v>
      </c>
      <c r="K3140" s="95"/>
      <c r="L3140" s="95"/>
      <c r="M3140" s="128">
        <f t="shared" si="1495"/>
        <v>5.2</v>
      </c>
      <c r="N3140" s="95">
        <f t="shared" si="1496"/>
        <v>0</v>
      </c>
    </row>
    <row r="3141" spans="1:14" ht="31.5" hidden="1" outlineLevel="1" x14ac:dyDescent="0.25">
      <c r="A3141" s="169">
        <f t="shared" ref="A3141:E3141" si="1551">A2471</f>
        <v>0</v>
      </c>
      <c r="B3141" s="169" t="str">
        <f t="shared" si="1551"/>
        <v>Procurement of Modulating type Boiler Feed Pump Recirculation valve  assembly for 500 MW, U-5, 6 &amp; 7</v>
      </c>
      <c r="C3141" s="29">
        <f t="shared" si="1551"/>
        <v>0</v>
      </c>
      <c r="D3141" s="69" t="str">
        <f t="shared" si="1551"/>
        <v>-</v>
      </c>
      <c r="E3141" s="28">
        <f t="shared" si="1551"/>
        <v>15.85</v>
      </c>
      <c r="F3141" s="95">
        <f t="shared" si="1547"/>
        <v>0</v>
      </c>
      <c r="G3141" s="95">
        <f t="shared" si="1548"/>
        <v>0</v>
      </c>
      <c r="H3141" s="95">
        <f t="shared" si="1494"/>
        <v>0</v>
      </c>
      <c r="I3141" s="94">
        <f>'F4.2'!Y458</f>
        <v>0</v>
      </c>
      <c r="J3141" s="94">
        <f>'F4.2'!AS458</f>
        <v>0</v>
      </c>
      <c r="K3141" s="95"/>
      <c r="L3141" s="95"/>
      <c r="M3141" s="128">
        <f t="shared" si="1495"/>
        <v>0</v>
      </c>
      <c r="N3141" s="95">
        <f t="shared" si="1496"/>
        <v>0</v>
      </c>
    </row>
    <row r="3142" spans="1:14" ht="31.5" hidden="1" outlineLevel="1" x14ac:dyDescent="0.25">
      <c r="A3142" s="169">
        <f t="shared" ref="A3142:E3142" si="1552">A2472</f>
        <v>0</v>
      </c>
      <c r="B3142" s="169" t="str">
        <f t="shared" si="1552"/>
        <v>Procurement of Fully bladed dynamically balanced Rotor (along with both side coupling hub) for TDBFP Turbine</v>
      </c>
      <c r="C3142" s="29">
        <f t="shared" si="1552"/>
        <v>0</v>
      </c>
      <c r="D3142" s="69" t="str">
        <f t="shared" si="1552"/>
        <v>-</v>
      </c>
      <c r="E3142" s="28">
        <f t="shared" si="1552"/>
        <v>8.5</v>
      </c>
      <c r="F3142" s="95">
        <f t="shared" si="1547"/>
        <v>0</v>
      </c>
      <c r="G3142" s="95">
        <f t="shared" si="1548"/>
        <v>0</v>
      </c>
      <c r="H3142" s="95">
        <f t="shared" si="1494"/>
        <v>0</v>
      </c>
      <c r="I3142" s="94">
        <f>'F4.2'!Y459</f>
        <v>0</v>
      </c>
      <c r="J3142" s="94">
        <f>'F4.2'!AS459</f>
        <v>0</v>
      </c>
      <c r="K3142" s="95"/>
      <c r="L3142" s="95"/>
      <c r="M3142" s="128">
        <f t="shared" si="1495"/>
        <v>0</v>
      </c>
      <c r="N3142" s="95">
        <f t="shared" si="1496"/>
        <v>0</v>
      </c>
    </row>
    <row r="3143" spans="1:14" ht="31.5" hidden="1" outlineLevel="1" x14ac:dyDescent="0.25">
      <c r="A3143" s="169">
        <f t="shared" ref="A3143:E3143" si="1553">A2473</f>
        <v>0</v>
      </c>
      <c r="B3143" s="169" t="str">
        <f t="shared" si="1553"/>
        <v>Life enhancement and efficiency improvement of 500MW U-5 &amp; 6 TDBFP Lub System</v>
      </c>
      <c r="C3143" s="29">
        <f t="shared" si="1553"/>
        <v>0</v>
      </c>
      <c r="D3143" s="69" t="str">
        <f t="shared" si="1553"/>
        <v>-</v>
      </c>
      <c r="E3143" s="28">
        <f t="shared" si="1553"/>
        <v>1.5</v>
      </c>
      <c r="F3143" s="95">
        <f t="shared" si="1547"/>
        <v>0</v>
      </c>
      <c r="G3143" s="95">
        <f t="shared" si="1548"/>
        <v>0</v>
      </c>
      <c r="H3143" s="95">
        <f t="shared" si="1494"/>
        <v>0</v>
      </c>
      <c r="I3143" s="94">
        <f>'F4.2'!Y460</f>
        <v>0.75</v>
      </c>
      <c r="J3143" s="94">
        <f>'F4.2'!AS460</f>
        <v>0.75</v>
      </c>
      <c r="K3143" s="95"/>
      <c r="L3143" s="95"/>
      <c r="M3143" s="128">
        <f t="shared" si="1495"/>
        <v>0.75</v>
      </c>
      <c r="N3143" s="95">
        <f t="shared" si="1496"/>
        <v>0</v>
      </c>
    </row>
    <row r="3144" spans="1:14" ht="31.5" hidden="1" outlineLevel="1" x14ac:dyDescent="0.25">
      <c r="A3144" s="25">
        <f t="shared" ref="A3144:E3144" si="1554">A2474</f>
        <v>4</v>
      </c>
      <c r="B3144" s="26" t="str">
        <f t="shared" si="1554"/>
        <v xml:space="preserve">Life enhancement and Reliability improvement schemes of 500MW Main Turbine Assests </v>
      </c>
      <c r="C3144" s="29">
        <f t="shared" si="1554"/>
        <v>0</v>
      </c>
      <c r="D3144" s="69" t="str">
        <f t="shared" si="1554"/>
        <v>-</v>
      </c>
      <c r="E3144" s="28">
        <f t="shared" si="1554"/>
        <v>36.81</v>
      </c>
      <c r="F3144" s="95">
        <f t="shared" si="1547"/>
        <v>0</v>
      </c>
      <c r="G3144" s="95">
        <f t="shared" si="1548"/>
        <v>0</v>
      </c>
      <c r="H3144" s="95">
        <f t="shared" si="1494"/>
        <v>0</v>
      </c>
      <c r="I3144" s="94">
        <f>'F4.2'!Y461</f>
        <v>0</v>
      </c>
      <c r="J3144" s="94">
        <f>'F4.2'!AS461</f>
        <v>0</v>
      </c>
      <c r="K3144" s="95"/>
      <c r="L3144" s="95"/>
      <c r="M3144" s="128">
        <f t="shared" si="1495"/>
        <v>0</v>
      </c>
      <c r="N3144" s="95">
        <f t="shared" si="1496"/>
        <v>0</v>
      </c>
    </row>
    <row r="3145" spans="1:14" ht="47.25" hidden="1" outlineLevel="1" x14ac:dyDescent="0.25">
      <c r="A3145" s="169">
        <f t="shared" ref="A3145:E3145" si="1555">A2475</f>
        <v>0</v>
      </c>
      <c r="B3145" s="169" t="str">
        <f t="shared" si="1555"/>
        <v>Reliability improvement of Low pressure Turbine by maintaining one set of LP free standing blades as insurance spare</v>
      </c>
      <c r="C3145" s="29">
        <f t="shared" si="1555"/>
        <v>0</v>
      </c>
      <c r="D3145" s="69" t="str">
        <f t="shared" si="1555"/>
        <v>-</v>
      </c>
      <c r="E3145" s="28">
        <f t="shared" si="1555"/>
        <v>24</v>
      </c>
      <c r="F3145" s="95">
        <f t="shared" si="1547"/>
        <v>0</v>
      </c>
      <c r="G3145" s="95">
        <f t="shared" si="1548"/>
        <v>0</v>
      </c>
      <c r="H3145" s="95">
        <f t="shared" si="1494"/>
        <v>0</v>
      </c>
      <c r="I3145" s="94">
        <f>'F4.2'!Y462</f>
        <v>24</v>
      </c>
      <c r="J3145" s="94">
        <f>'F4.2'!AS462</f>
        <v>24</v>
      </c>
      <c r="K3145" s="95"/>
      <c r="L3145" s="95"/>
      <c r="M3145" s="128">
        <f t="shared" si="1495"/>
        <v>24</v>
      </c>
      <c r="N3145" s="95">
        <f t="shared" si="1496"/>
        <v>0</v>
      </c>
    </row>
    <row r="3146" spans="1:14" ht="31.5" hidden="1" outlineLevel="1" x14ac:dyDescent="0.25">
      <c r="A3146" s="169">
        <f t="shared" ref="A3146:E3146" si="1556">A2476</f>
        <v>0</v>
      </c>
      <c r="B3146" s="169" t="str">
        <f t="shared" si="1556"/>
        <v>Performance and efficiency improvement of 500MW U-5 &amp; 6 High Pressure Turbine module</v>
      </c>
      <c r="C3146" s="29">
        <f t="shared" si="1556"/>
        <v>0</v>
      </c>
      <c r="D3146" s="69" t="str">
        <f t="shared" si="1556"/>
        <v>-</v>
      </c>
      <c r="E3146" s="28">
        <f t="shared" si="1556"/>
        <v>9.81</v>
      </c>
      <c r="F3146" s="95">
        <f t="shared" si="1547"/>
        <v>9.81</v>
      </c>
      <c r="G3146" s="95">
        <f t="shared" si="1548"/>
        <v>9.81</v>
      </c>
      <c r="H3146" s="95">
        <f t="shared" si="1494"/>
        <v>0</v>
      </c>
      <c r="I3146" s="94">
        <f>'F4.2'!Y463</f>
        <v>0</v>
      </c>
      <c r="J3146" s="94">
        <f>'F4.2'!AS463</f>
        <v>0</v>
      </c>
      <c r="K3146" s="95"/>
      <c r="L3146" s="95"/>
      <c r="M3146" s="128">
        <f t="shared" si="1495"/>
        <v>0</v>
      </c>
      <c r="N3146" s="95">
        <f t="shared" si="1496"/>
        <v>0</v>
      </c>
    </row>
    <row r="3147" spans="1:14" ht="31.5" hidden="1" outlineLevel="1" x14ac:dyDescent="0.25">
      <c r="A3147" s="169">
        <f t="shared" ref="A3147:E3147" si="1557">A2477</f>
        <v>0</v>
      </c>
      <c r="B3147" s="169" t="str">
        <f t="shared" si="1557"/>
        <v xml:space="preserve"> Life enhancement and efficiency improvement of 500MW U-5 &amp; 6 Main TG Lub System</v>
      </c>
      <c r="C3147" s="29">
        <f t="shared" si="1557"/>
        <v>0</v>
      </c>
      <c r="D3147" s="69" t="str">
        <f t="shared" si="1557"/>
        <v>-</v>
      </c>
      <c r="E3147" s="28">
        <f t="shared" si="1557"/>
        <v>3</v>
      </c>
      <c r="F3147" s="95">
        <f t="shared" si="1547"/>
        <v>0</v>
      </c>
      <c r="G3147" s="95">
        <f t="shared" si="1548"/>
        <v>0</v>
      </c>
      <c r="H3147" s="95">
        <f t="shared" si="1494"/>
        <v>0</v>
      </c>
      <c r="I3147" s="94">
        <f>'F4.2'!Y464</f>
        <v>1.5</v>
      </c>
      <c r="J3147" s="94">
        <f>'F4.2'!AS464</f>
        <v>1.5</v>
      </c>
      <c r="K3147" s="95"/>
      <c r="L3147" s="95"/>
      <c r="M3147" s="128">
        <f t="shared" si="1495"/>
        <v>1.5</v>
      </c>
      <c r="N3147" s="95">
        <f t="shared" si="1496"/>
        <v>0</v>
      </c>
    </row>
    <row r="3148" spans="1:14" ht="15.75" hidden="1" outlineLevel="1" x14ac:dyDescent="0.25">
      <c r="A3148" s="25">
        <f t="shared" ref="A3148:E3148" si="1558">A2478</f>
        <v>5</v>
      </c>
      <c r="B3148" s="26" t="str">
        <f t="shared" si="1558"/>
        <v xml:space="preserve"> Reliability improvement of Main Turbine </v>
      </c>
      <c r="C3148" s="29">
        <f t="shared" si="1558"/>
        <v>0</v>
      </c>
      <c r="D3148" s="69" t="str">
        <f t="shared" si="1558"/>
        <v>-</v>
      </c>
      <c r="E3148" s="28">
        <f t="shared" si="1558"/>
        <v>45</v>
      </c>
      <c r="F3148" s="95">
        <f t="shared" si="1547"/>
        <v>0</v>
      </c>
      <c r="G3148" s="95">
        <f t="shared" si="1548"/>
        <v>0</v>
      </c>
      <c r="H3148" s="95">
        <f t="shared" si="1494"/>
        <v>0</v>
      </c>
      <c r="I3148" s="94">
        <f>'F4.2'!Y465</f>
        <v>0</v>
      </c>
      <c r="J3148" s="94">
        <f>'F4.2'!AS465</f>
        <v>0</v>
      </c>
      <c r="K3148" s="95"/>
      <c r="L3148" s="95"/>
      <c r="M3148" s="128">
        <f t="shared" si="1495"/>
        <v>0</v>
      </c>
      <c r="N3148" s="95">
        <f t="shared" si="1496"/>
        <v>0</v>
      </c>
    </row>
    <row r="3149" spans="1:14" ht="31.5" hidden="1" outlineLevel="1" x14ac:dyDescent="0.25">
      <c r="A3149" s="169">
        <f t="shared" ref="A3149:E3149" si="1559">A2479</f>
        <v>0</v>
      </c>
      <c r="B3149" s="169" t="str">
        <f t="shared" si="1559"/>
        <v>Brief Scope of Work; Procurement of critical spares for Main TG U-5, 6 &amp; 7</v>
      </c>
      <c r="C3149" s="29">
        <f t="shared" si="1559"/>
        <v>0</v>
      </c>
      <c r="D3149" s="69" t="str">
        <f t="shared" si="1559"/>
        <v>-</v>
      </c>
      <c r="E3149" s="28">
        <f t="shared" si="1559"/>
        <v>10</v>
      </c>
      <c r="F3149" s="95">
        <f t="shared" si="1547"/>
        <v>10</v>
      </c>
      <c r="G3149" s="95">
        <f t="shared" si="1548"/>
        <v>10</v>
      </c>
      <c r="H3149" s="95">
        <f t="shared" si="1494"/>
        <v>0</v>
      </c>
      <c r="I3149" s="94">
        <f>'F4.2'!Y466</f>
        <v>0</v>
      </c>
      <c r="J3149" s="94">
        <f>'F4.2'!AS466</f>
        <v>0</v>
      </c>
      <c r="K3149" s="95"/>
      <c r="L3149" s="95"/>
      <c r="M3149" s="128">
        <f t="shared" si="1495"/>
        <v>0</v>
      </c>
      <c r="N3149" s="95">
        <f t="shared" si="1496"/>
        <v>0</v>
      </c>
    </row>
    <row r="3150" spans="1:14" ht="47.25" hidden="1" outlineLevel="1" x14ac:dyDescent="0.25">
      <c r="A3150" s="169">
        <f t="shared" ref="A3150:E3150" si="1560">A2480</f>
        <v>0</v>
      </c>
      <c r="B3150" s="169" t="str">
        <f t="shared" si="1560"/>
        <v xml:space="preserve">Procurement of HP turbine Module along with breach nuts and pipe spool pieces (Type:H30-100-2) for Unit-7, CSTPS, Chandrapur </v>
      </c>
      <c r="C3150" s="29">
        <f t="shared" si="1560"/>
        <v>0</v>
      </c>
      <c r="D3150" s="69" t="str">
        <f t="shared" si="1560"/>
        <v>-</v>
      </c>
      <c r="E3150" s="28">
        <f t="shared" si="1560"/>
        <v>35</v>
      </c>
      <c r="F3150" s="95">
        <f t="shared" si="1547"/>
        <v>35</v>
      </c>
      <c r="G3150" s="95">
        <f t="shared" si="1548"/>
        <v>35</v>
      </c>
      <c r="H3150" s="95">
        <f t="shared" si="1494"/>
        <v>0</v>
      </c>
      <c r="I3150" s="94">
        <f>'F4.2'!Y467</f>
        <v>0</v>
      </c>
      <c r="J3150" s="94">
        <f>'F4.2'!AS467</f>
        <v>0</v>
      </c>
      <c r="K3150" s="95"/>
      <c r="L3150" s="95"/>
      <c r="M3150" s="128">
        <f t="shared" si="1495"/>
        <v>0</v>
      </c>
      <c r="N3150" s="95">
        <f t="shared" si="1496"/>
        <v>0</v>
      </c>
    </row>
    <row r="3151" spans="1:14" ht="31.5" hidden="1" outlineLevel="1" x14ac:dyDescent="0.25">
      <c r="A3151" s="25">
        <f t="shared" ref="A3151:E3151" si="1561">A2481</f>
        <v>6</v>
      </c>
      <c r="B3151" s="26" t="str">
        <f t="shared" si="1561"/>
        <v xml:space="preserve">Reliability improvement of IP Turbine for 500 MW Main TG U-5 &amp; 6 </v>
      </c>
      <c r="C3151" s="29">
        <f t="shared" si="1561"/>
        <v>0</v>
      </c>
      <c r="D3151" s="69" t="str">
        <f t="shared" si="1561"/>
        <v>-</v>
      </c>
      <c r="E3151" s="28">
        <f t="shared" si="1561"/>
        <v>35</v>
      </c>
      <c r="F3151" s="95">
        <f t="shared" si="1547"/>
        <v>0</v>
      </c>
      <c r="G3151" s="95">
        <f t="shared" si="1548"/>
        <v>0</v>
      </c>
      <c r="H3151" s="95">
        <f t="shared" si="1494"/>
        <v>0</v>
      </c>
      <c r="I3151" s="94">
        <f>'F4.2'!Y468</f>
        <v>0</v>
      </c>
      <c r="J3151" s="94">
        <f>'F4.2'!AS468</f>
        <v>0</v>
      </c>
      <c r="K3151" s="95"/>
      <c r="L3151" s="95"/>
      <c r="M3151" s="128">
        <f t="shared" si="1495"/>
        <v>0</v>
      </c>
      <c r="N3151" s="95">
        <f t="shared" si="1496"/>
        <v>0</v>
      </c>
    </row>
    <row r="3152" spans="1:14" ht="47.25" hidden="1" outlineLevel="1" x14ac:dyDescent="0.25">
      <c r="A3152" s="169">
        <f t="shared" ref="A3152:E3152" si="1562">A2482</f>
        <v>0</v>
      </c>
      <c r="B3152" s="169" t="str">
        <f t="shared" si="1562"/>
        <v>Procurement of Fully Bladed &amp; Dynamically Balanced IP Rotor (M 30-50) for 500MW Unit-5 &amp; 6, CSTPS, Chandrapur under Capital Nature items.</v>
      </c>
      <c r="C3152" s="29">
        <f t="shared" si="1562"/>
        <v>0</v>
      </c>
      <c r="D3152" s="69" t="str">
        <f t="shared" si="1562"/>
        <v>-</v>
      </c>
      <c r="E3152" s="28">
        <f t="shared" si="1562"/>
        <v>35</v>
      </c>
      <c r="F3152" s="95">
        <f t="shared" si="1547"/>
        <v>0</v>
      </c>
      <c r="G3152" s="95">
        <f t="shared" si="1548"/>
        <v>0</v>
      </c>
      <c r="H3152" s="95">
        <f t="shared" ref="H3152:H3215" si="1563">F3152-G3152</f>
        <v>0</v>
      </c>
      <c r="I3152" s="94">
        <f>'F4.2'!Y469</f>
        <v>0</v>
      </c>
      <c r="J3152" s="94">
        <f>'F4.2'!AS469</f>
        <v>0</v>
      </c>
      <c r="K3152" s="95"/>
      <c r="L3152" s="95"/>
      <c r="M3152" s="128">
        <f t="shared" ref="M3152:M3215" si="1564">SUM(J3152:L3152)</f>
        <v>0</v>
      </c>
      <c r="N3152" s="95">
        <f t="shared" ref="N3152:N3215" si="1565">H3152+I3152-M3152</f>
        <v>0</v>
      </c>
    </row>
    <row r="3153" spans="1:14" ht="15.75" hidden="1" outlineLevel="1" x14ac:dyDescent="0.25">
      <c r="A3153" s="25">
        <f t="shared" ref="A3153:E3153" si="1566">A2483</f>
        <v>7</v>
      </c>
      <c r="B3153" s="26" t="str">
        <f t="shared" si="1566"/>
        <v>Energy saving in Air compressors</v>
      </c>
      <c r="C3153" s="29">
        <f t="shared" si="1566"/>
        <v>0</v>
      </c>
      <c r="D3153" s="69" t="str">
        <f t="shared" si="1566"/>
        <v>-</v>
      </c>
      <c r="E3153" s="28">
        <f t="shared" si="1566"/>
        <v>30</v>
      </c>
      <c r="F3153" s="95">
        <f t="shared" si="1547"/>
        <v>0</v>
      </c>
      <c r="G3153" s="95">
        <f t="shared" si="1548"/>
        <v>0</v>
      </c>
      <c r="H3153" s="95">
        <f t="shared" si="1563"/>
        <v>0</v>
      </c>
      <c r="I3153" s="94">
        <f>'F4.2'!Y470</f>
        <v>0</v>
      </c>
      <c r="J3153" s="94">
        <f>'F4.2'!AS470</f>
        <v>0</v>
      </c>
      <c r="K3153" s="95"/>
      <c r="L3153" s="95"/>
      <c r="M3153" s="128">
        <f t="shared" si="1564"/>
        <v>0</v>
      </c>
      <c r="N3153" s="95">
        <f t="shared" si="1565"/>
        <v>0</v>
      </c>
    </row>
    <row r="3154" spans="1:14" ht="31.5" hidden="1" outlineLevel="1" x14ac:dyDescent="0.25">
      <c r="A3154" s="169">
        <f t="shared" ref="A3154:E3154" si="1567">A2484</f>
        <v>0</v>
      </c>
      <c r="B3154" s="169" t="str">
        <f t="shared" si="1567"/>
        <v>Air Compressor Unit-7 to be replaced in a phased manner with energy efficient compressor</v>
      </c>
      <c r="C3154" s="29">
        <f t="shared" si="1567"/>
        <v>0</v>
      </c>
      <c r="D3154" s="69" t="str">
        <f t="shared" si="1567"/>
        <v>-</v>
      </c>
      <c r="E3154" s="28">
        <f t="shared" si="1567"/>
        <v>30</v>
      </c>
      <c r="F3154" s="95">
        <f t="shared" si="1547"/>
        <v>0</v>
      </c>
      <c r="G3154" s="95">
        <f t="shared" si="1548"/>
        <v>0</v>
      </c>
      <c r="H3154" s="95">
        <f t="shared" si="1563"/>
        <v>0</v>
      </c>
      <c r="I3154" s="94">
        <f>'F4.2'!Y471</f>
        <v>0</v>
      </c>
      <c r="J3154" s="94">
        <f>'F4.2'!AS471</f>
        <v>0</v>
      </c>
      <c r="K3154" s="95"/>
      <c r="L3154" s="95"/>
      <c r="M3154" s="128">
        <f t="shared" si="1564"/>
        <v>0</v>
      </c>
      <c r="N3154" s="95">
        <f t="shared" si="1565"/>
        <v>0</v>
      </c>
    </row>
    <row r="3155" spans="1:14" ht="15.75" hidden="1" outlineLevel="1" x14ac:dyDescent="0.25">
      <c r="A3155" s="25">
        <f t="shared" ref="A3155:E3155" si="1568">A2485</f>
        <v>8</v>
      </c>
      <c r="B3155" s="26" t="str">
        <f t="shared" si="1568"/>
        <v>Efficiency Upgrade of AC Plant of Unit-5 &amp; 6</v>
      </c>
      <c r="C3155" s="29">
        <f t="shared" si="1568"/>
        <v>0</v>
      </c>
      <c r="D3155" s="69" t="str">
        <f t="shared" si="1568"/>
        <v>-</v>
      </c>
      <c r="E3155" s="28">
        <f t="shared" si="1568"/>
        <v>50</v>
      </c>
      <c r="F3155" s="95">
        <f t="shared" si="1547"/>
        <v>0</v>
      </c>
      <c r="G3155" s="95">
        <f t="shared" si="1548"/>
        <v>0</v>
      </c>
      <c r="H3155" s="95">
        <f t="shared" si="1563"/>
        <v>0</v>
      </c>
      <c r="I3155" s="94">
        <f>'F4.2'!Y472</f>
        <v>0</v>
      </c>
      <c r="J3155" s="94">
        <f>'F4.2'!AS472</f>
        <v>0</v>
      </c>
      <c r="K3155" s="95"/>
      <c r="L3155" s="95"/>
      <c r="M3155" s="128">
        <f t="shared" si="1564"/>
        <v>0</v>
      </c>
      <c r="N3155" s="95">
        <f t="shared" si="1565"/>
        <v>0</v>
      </c>
    </row>
    <row r="3156" spans="1:14" ht="47.25" hidden="1" outlineLevel="1" x14ac:dyDescent="0.25">
      <c r="A3156" s="169">
        <f t="shared" ref="A3156:E3156" si="1569">A2486</f>
        <v>0</v>
      </c>
      <c r="B3156" s="169" t="str">
        <f t="shared" si="1569"/>
        <v>Design, Manufacture, Supply, Erection &amp; Commissioning,environment friendly, Efficiency Upgrade of AC Plant of Unit-5 &amp; 6</v>
      </c>
      <c r="C3156" s="29">
        <f t="shared" si="1569"/>
        <v>0</v>
      </c>
      <c r="D3156" s="69" t="str">
        <f t="shared" si="1569"/>
        <v>-</v>
      </c>
      <c r="E3156" s="28">
        <f t="shared" si="1569"/>
        <v>50</v>
      </c>
      <c r="F3156" s="95">
        <f t="shared" si="1547"/>
        <v>0</v>
      </c>
      <c r="G3156" s="95">
        <f t="shared" si="1548"/>
        <v>0</v>
      </c>
      <c r="H3156" s="95">
        <f t="shared" si="1563"/>
        <v>0</v>
      </c>
      <c r="I3156" s="94">
        <f>'F4.2'!Y473</f>
        <v>0</v>
      </c>
      <c r="J3156" s="94">
        <f>'F4.2'!AS473</f>
        <v>0</v>
      </c>
      <c r="K3156" s="95"/>
      <c r="L3156" s="95"/>
      <c r="M3156" s="128">
        <f t="shared" si="1564"/>
        <v>0</v>
      </c>
      <c r="N3156" s="95">
        <f t="shared" si="1565"/>
        <v>0</v>
      </c>
    </row>
    <row r="3157" spans="1:14" ht="15.75" hidden="1" outlineLevel="1" x14ac:dyDescent="0.25">
      <c r="A3157" s="227">
        <f t="shared" ref="A3157:E3157" si="1570">A2487</f>
        <v>0</v>
      </c>
      <c r="B3157" s="227" t="str">
        <f t="shared" si="1570"/>
        <v>Electrical Maintenance-II</v>
      </c>
      <c r="C3157" s="29">
        <f t="shared" si="1570"/>
        <v>0</v>
      </c>
      <c r="D3157" s="69" t="str">
        <f t="shared" si="1570"/>
        <v>-</v>
      </c>
      <c r="E3157" s="28">
        <f t="shared" si="1570"/>
        <v>0</v>
      </c>
      <c r="F3157" s="95">
        <f t="shared" si="1547"/>
        <v>0</v>
      </c>
      <c r="G3157" s="95">
        <f t="shared" si="1548"/>
        <v>0</v>
      </c>
      <c r="H3157" s="95">
        <f t="shared" si="1563"/>
        <v>0</v>
      </c>
      <c r="I3157" s="94">
        <f>'F4.2'!Y474</f>
        <v>0</v>
      </c>
      <c r="J3157" s="94">
        <f>'F4.2'!AS474</f>
        <v>0</v>
      </c>
      <c r="K3157" s="95"/>
      <c r="L3157" s="95"/>
      <c r="M3157" s="128">
        <f t="shared" si="1564"/>
        <v>0</v>
      </c>
      <c r="N3157" s="95">
        <f t="shared" si="1565"/>
        <v>0</v>
      </c>
    </row>
    <row r="3158" spans="1:14" ht="157.5" hidden="1" outlineLevel="1" x14ac:dyDescent="0.25">
      <c r="A3158" s="25">
        <f t="shared" ref="A3158:E3158" si="1571">A2488</f>
        <v>1</v>
      </c>
      <c r="B3158" s="26" t="str">
        <f t="shared" si="1571"/>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3158" s="29">
        <f t="shared" si="1571"/>
        <v>0</v>
      </c>
      <c r="D3158" s="69" t="str">
        <f t="shared" si="1571"/>
        <v>-</v>
      </c>
      <c r="E3158" s="28">
        <f t="shared" si="1571"/>
        <v>25.07</v>
      </c>
      <c r="F3158" s="95">
        <f t="shared" si="1547"/>
        <v>0</v>
      </c>
      <c r="G3158" s="95">
        <f t="shared" si="1548"/>
        <v>0</v>
      </c>
      <c r="H3158" s="95">
        <f t="shared" si="1563"/>
        <v>0</v>
      </c>
      <c r="I3158" s="94">
        <f>'F4.2'!Y475</f>
        <v>0</v>
      </c>
      <c r="J3158" s="94">
        <f>'F4.2'!AS475</f>
        <v>0</v>
      </c>
      <c r="K3158" s="95"/>
      <c r="L3158" s="95"/>
      <c r="M3158" s="128">
        <f t="shared" si="1564"/>
        <v>0</v>
      </c>
      <c r="N3158" s="95">
        <f t="shared" si="1565"/>
        <v>0</v>
      </c>
    </row>
    <row r="3159" spans="1:14" ht="78.75" hidden="1" outlineLevel="1" x14ac:dyDescent="0.25">
      <c r="A3159" s="169">
        <f t="shared" ref="A3159:E3159" si="1572">A2489</f>
        <v>0</v>
      </c>
      <c r="B3159" s="169" t="str">
        <f t="shared" si="1572"/>
        <v>Supply, Installation, Testing, Commissioning for complete solution and comprehensive protection and monitoring package along with retrofit of allied accessories for Generator Transformers for 3 X 500 MW Unit#5,6&amp;7 500MW Stage-III CSTPS Chandrapur.</v>
      </c>
      <c r="C3159" s="29">
        <f t="shared" si="1572"/>
        <v>0</v>
      </c>
      <c r="D3159" s="69" t="str">
        <f t="shared" si="1572"/>
        <v>-</v>
      </c>
      <c r="E3159" s="28">
        <f t="shared" si="1572"/>
        <v>15.07</v>
      </c>
      <c r="F3159" s="95">
        <f t="shared" si="1547"/>
        <v>15.07</v>
      </c>
      <c r="G3159" s="95">
        <f t="shared" si="1548"/>
        <v>15.07</v>
      </c>
      <c r="H3159" s="95">
        <f t="shared" si="1563"/>
        <v>0</v>
      </c>
      <c r="I3159" s="94">
        <f>'F4.2'!Y476</f>
        <v>0</v>
      </c>
      <c r="J3159" s="94">
        <f>'F4.2'!AS476</f>
        <v>0</v>
      </c>
      <c r="K3159" s="95"/>
      <c r="L3159" s="95"/>
      <c r="M3159" s="128">
        <f t="shared" si="1564"/>
        <v>0</v>
      </c>
      <c r="N3159" s="95">
        <f t="shared" si="1565"/>
        <v>0</v>
      </c>
    </row>
    <row r="3160" spans="1:14" ht="110.25" hidden="1" outlineLevel="1" x14ac:dyDescent="0.25">
      <c r="A3160" s="169">
        <f t="shared" ref="A3160:E3160" si="1573">A2490</f>
        <v>0</v>
      </c>
      <c r="B3160" s="169" t="str">
        <f t="shared" si="1573"/>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3160" s="29">
        <f t="shared" si="1573"/>
        <v>0</v>
      </c>
      <c r="D3160" s="69" t="str">
        <f t="shared" si="1573"/>
        <v>-</v>
      </c>
      <c r="E3160" s="28">
        <f t="shared" si="1573"/>
        <v>10</v>
      </c>
      <c r="F3160" s="95">
        <f t="shared" si="1547"/>
        <v>10</v>
      </c>
      <c r="G3160" s="95">
        <f t="shared" si="1548"/>
        <v>10</v>
      </c>
      <c r="H3160" s="95">
        <f t="shared" si="1563"/>
        <v>0</v>
      </c>
      <c r="I3160" s="94">
        <f>'F4.2'!Y477</f>
        <v>0</v>
      </c>
      <c r="J3160" s="94">
        <f>'F4.2'!AS477</f>
        <v>0</v>
      </c>
      <c r="K3160" s="95"/>
      <c r="L3160" s="95"/>
      <c r="M3160" s="128">
        <f t="shared" si="1564"/>
        <v>0</v>
      </c>
      <c r="N3160" s="95">
        <f t="shared" si="1565"/>
        <v>0</v>
      </c>
    </row>
    <row r="3161" spans="1:14" ht="31.5" hidden="1" outlineLevel="1" x14ac:dyDescent="0.25">
      <c r="A3161" s="25">
        <f t="shared" ref="A3161:E3161" si="1574">A2491</f>
        <v>2</v>
      </c>
      <c r="B3161" s="26" t="str">
        <f t="shared" si="1574"/>
        <v>DPR for Life enhancement and Energy efficiency of Critical HT Auxiliaries of Unit#3 to 7, CSTPS, Chandrapur</v>
      </c>
      <c r="C3161" s="29">
        <f t="shared" si="1574"/>
        <v>0</v>
      </c>
      <c r="D3161" s="69" t="str">
        <f t="shared" si="1574"/>
        <v>-</v>
      </c>
      <c r="E3161" s="28">
        <f t="shared" si="1574"/>
        <v>44.31</v>
      </c>
      <c r="F3161" s="95">
        <f t="shared" si="1547"/>
        <v>0</v>
      </c>
      <c r="G3161" s="95">
        <f t="shared" si="1548"/>
        <v>0</v>
      </c>
      <c r="H3161" s="95">
        <f t="shared" si="1563"/>
        <v>0</v>
      </c>
      <c r="I3161" s="94">
        <f>'F4.2'!Y478</f>
        <v>0</v>
      </c>
      <c r="J3161" s="94">
        <f>'F4.2'!AS478</f>
        <v>0</v>
      </c>
      <c r="K3161" s="95"/>
      <c r="L3161" s="95"/>
      <c r="M3161" s="128">
        <f t="shared" si="1564"/>
        <v>0</v>
      </c>
      <c r="N3161" s="95">
        <f t="shared" si="1565"/>
        <v>0</v>
      </c>
    </row>
    <row r="3162" spans="1:14" ht="31.5" hidden="1" outlineLevel="1" x14ac:dyDescent="0.25">
      <c r="A3162" s="169">
        <f t="shared" ref="A3162:E3162" si="1575">A2492</f>
        <v>0</v>
      </c>
      <c r="B3162" s="169" t="str">
        <f t="shared" si="1575"/>
        <v>Life enhancement and Energy efficiency of Critical HT Auxiliaries of Unit#3 to 7, CSTPS, Chandrapur</v>
      </c>
      <c r="C3162" s="29">
        <f t="shared" si="1575"/>
        <v>0</v>
      </c>
      <c r="D3162" s="69" t="str">
        <f t="shared" si="1575"/>
        <v>-</v>
      </c>
      <c r="E3162" s="28">
        <f t="shared" si="1575"/>
        <v>44.31</v>
      </c>
      <c r="F3162" s="95">
        <f t="shared" si="1547"/>
        <v>44.31</v>
      </c>
      <c r="G3162" s="95">
        <f t="shared" si="1548"/>
        <v>44.31</v>
      </c>
      <c r="H3162" s="95">
        <f t="shared" si="1563"/>
        <v>0</v>
      </c>
      <c r="I3162" s="94">
        <f>'F4.2'!Y479</f>
        <v>0</v>
      </c>
      <c r="J3162" s="94">
        <f>'F4.2'!AS479</f>
        <v>0</v>
      </c>
      <c r="K3162" s="95"/>
      <c r="L3162" s="95"/>
      <c r="M3162" s="128">
        <f t="shared" si="1564"/>
        <v>0</v>
      </c>
      <c r="N3162" s="95">
        <f t="shared" si="1565"/>
        <v>0</v>
      </c>
    </row>
    <row r="3163" spans="1:14" ht="31.5" hidden="1" outlineLevel="1" x14ac:dyDescent="0.25">
      <c r="A3163" s="25">
        <f t="shared" ref="A3163:E3163" si="1576">A2493</f>
        <v>3</v>
      </c>
      <c r="B3163" s="26" t="str">
        <f t="shared" si="1576"/>
        <v>DPR for “Supply &amp; Installation of energy saving plates for Energy Conservation  at 3X500MW, CSTPS, Chandrapur.”</v>
      </c>
      <c r="C3163" s="29">
        <f t="shared" si="1576"/>
        <v>0</v>
      </c>
      <c r="D3163" s="69" t="str">
        <f t="shared" si="1576"/>
        <v>-</v>
      </c>
      <c r="E3163" s="28">
        <f t="shared" si="1576"/>
        <v>25</v>
      </c>
      <c r="F3163" s="95">
        <f t="shared" si="1547"/>
        <v>0</v>
      </c>
      <c r="G3163" s="95">
        <f t="shared" si="1548"/>
        <v>0</v>
      </c>
      <c r="H3163" s="95">
        <f t="shared" si="1563"/>
        <v>0</v>
      </c>
      <c r="I3163" s="94">
        <f>'F4.2'!Y480</f>
        <v>0</v>
      </c>
      <c r="J3163" s="94">
        <f>'F4.2'!AS480</f>
        <v>0</v>
      </c>
      <c r="K3163" s="95"/>
      <c r="L3163" s="95"/>
      <c r="M3163" s="128">
        <f t="shared" si="1564"/>
        <v>0</v>
      </c>
      <c r="N3163" s="95">
        <f t="shared" si="1565"/>
        <v>0</v>
      </c>
    </row>
    <row r="3164" spans="1:14" ht="31.5" hidden="1" outlineLevel="1" x14ac:dyDescent="0.25">
      <c r="A3164" s="169">
        <f t="shared" ref="A3164:E3164" si="1577">A2494</f>
        <v>0</v>
      </c>
      <c r="B3164" s="169" t="str">
        <f t="shared" si="1577"/>
        <v>Supply &amp; Installation of energy saving plates for Energy Conservation  at 3X500MW, CSTPS, Chandrapur.</v>
      </c>
      <c r="C3164" s="29">
        <f t="shared" si="1577"/>
        <v>0</v>
      </c>
      <c r="D3164" s="69" t="str">
        <f t="shared" si="1577"/>
        <v>-</v>
      </c>
      <c r="E3164" s="28">
        <f t="shared" si="1577"/>
        <v>25</v>
      </c>
      <c r="F3164" s="95">
        <f t="shared" si="1547"/>
        <v>0</v>
      </c>
      <c r="G3164" s="95">
        <f t="shared" si="1548"/>
        <v>0</v>
      </c>
      <c r="H3164" s="95">
        <f t="shared" si="1563"/>
        <v>0</v>
      </c>
      <c r="I3164" s="94">
        <f>'F4.2'!Y481</f>
        <v>0</v>
      </c>
      <c r="J3164" s="94">
        <f>'F4.2'!AS481</f>
        <v>0</v>
      </c>
      <c r="K3164" s="95"/>
      <c r="L3164" s="95"/>
      <c r="M3164" s="128">
        <f t="shared" si="1564"/>
        <v>0</v>
      </c>
      <c r="N3164" s="95">
        <f t="shared" si="1565"/>
        <v>0</v>
      </c>
    </row>
    <row r="3165" spans="1:14" ht="110.25" hidden="1" outlineLevel="1" x14ac:dyDescent="0.25">
      <c r="A3165" s="25">
        <f t="shared" ref="A3165:E3165" si="1578">A2495</f>
        <v>4</v>
      </c>
      <c r="B3165" s="26" t="str">
        <f t="shared" si="1578"/>
        <v>DPR for "Complete renovation of Chimney elevator ) of Unit-5,6,7" &amp;
Complete revamping of chimney aviation obstruction lights (AOL) &amp; other associated spares installed at unit#5,6&amp;7 CSTPS Chandrapur. &amp;
DPR for “Provision of 11KV supply to Aundha pump house from Unit 5,6&amp;7.”</v>
      </c>
      <c r="C3165" s="29">
        <f t="shared" si="1578"/>
        <v>0</v>
      </c>
      <c r="D3165" s="69" t="str">
        <f t="shared" si="1578"/>
        <v>-</v>
      </c>
      <c r="E3165" s="28">
        <f t="shared" si="1578"/>
        <v>38</v>
      </c>
      <c r="F3165" s="95">
        <f t="shared" si="1547"/>
        <v>0</v>
      </c>
      <c r="G3165" s="95">
        <f t="shared" si="1548"/>
        <v>0</v>
      </c>
      <c r="H3165" s="95">
        <f t="shared" si="1563"/>
        <v>0</v>
      </c>
      <c r="I3165" s="94">
        <f>'F4.2'!Y482</f>
        <v>0</v>
      </c>
      <c r="J3165" s="94">
        <f>'F4.2'!AS482</f>
        <v>0</v>
      </c>
      <c r="K3165" s="95"/>
      <c r="L3165" s="95"/>
      <c r="M3165" s="128">
        <f t="shared" si="1564"/>
        <v>0</v>
      </c>
      <c r="N3165" s="95">
        <f t="shared" si="1565"/>
        <v>0</v>
      </c>
    </row>
    <row r="3166" spans="1:14" ht="47.25" hidden="1" outlineLevel="1" x14ac:dyDescent="0.25">
      <c r="A3166" s="169">
        <f t="shared" ref="A3166:E3166" si="1579">A2496</f>
        <v>0</v>
      </c>
      <c r="B3166" s="169" t="str">
        <f t="shared" si="1579"/>
        <v xml:space="preserve">Complete renovation of Chimney elevator of Unit-5,6,7
</v>
      </c>
      <c r="C3166" s="29">
        <f t="shared" si="1579"/>
        <v>0</v>
      </c>
      <c r="D3166" s="69" t="str">
        <f t="shared" si="1579"/>
        <v>-</v>
      </c>
      <c r="E3166" s="28">
        <f t="shared" si="1579"/>
        <v>10</v>
      </c>
      <c r="F3166" s="95">
        <f t="shared" si="1547"/>
        <v>0</v>
      </c>
      <c r="G3166" s="95">
        <f t="shared" si="1548"/>
        <v>0</v>
      </c>
      <c r="H3166" s="95">
        <f t="shared" si="1563"/>
        <v>0</v>
      </c>
      <c r="I3166" s="94">
        <f>'F4.2'!Y483</f>
        <v>0</v>
      </c>
      <c r="J3166" s="94">
        <f>'F4.2'!AS483</f>
        <v>0</v>
      </c>
      <c r="K3166" s="95"/>
      <c r="L3166" s="95"/>
      <c r="M3166" s="128">
        <f t="shared" si="1564"/>
        <v>0</v>
      </c>
      <c r="N3166" s="95">
        <f t="shared" si="1565"/>
        <v>0</v>
      </c>
    </row>
    <row r="3167" spans="1:14" ht="47.25" hidden="1" outlineLevel="1" x14ac:dyDescent="0.25">
      <c r="A3167" s="169">
        <f t="shared" ref="A3167:E3167" si="1580">A2497</f>
        <v>0</v>
      </c>
      <c r="B3167" s="169" t="str">
        <f t="shared" si="1580"/>
        <v>Complete revamping of chimney aviation obstruction lights (AOL) &amp; other associated spares installed at unit#5,6&amp;7 CSTPS Chandrapur.</v>
      </c>
      <c r="C3167" s="29">
        <f t="shared" si="1580"/>
        <v>0</v>
      </c>
      <c r="D3167" s="69" t="str">
        <f t="shared" si="1580"/>
        <v>-</v>
      </c>
      <c r="E3167" s="28">
        <f t="shared" si="1580"/>
        <v>3</v>
      </c>
      <c r="F3167" s="95">
        <f t="shared" si="1547"/>
        <v>3</v>
      </c>
      <c r="G3167" s="95">
        <f t="shared" si="1548"/>
        <v>3</v>
      </c>
      <c r="H3167" s="95">
        <f t="shared" si="1563"/>
        <v>0</v>
      </c>
      <c r="I3167" s="94">
        <f>'F4.2'!Y484</f>
        <v>0</v>
      </c>
      <c r="J3167" s="94">
        <f>'F4.2'!AS484</f>
        <v>0</v>
      </c>
      <c r="K3167" s="95"/>
      <c r="L3167" s="95"/>
      <c r="M3167" s="128">
        <f t="shared" si="1564"/>
        <v>0</v>
      </c>
      <c r="N3167" s="95">
        <f t="shared" si="1565"/>
        <v>0</v>
      </c>
    </row>
    <row r="3168" spans="1:14" ht="31.5" hidden="1" outlineLevel="1" x14ac:dyDescent="0.25">
      <c r="A3168" s="169">
        <f t="shared" ref="A3168:E3168" si="1581">A2498</f>
        <v>0</v>
      </c>
      <c r="B3168" s="169" t="str">
        <f t="shared" si="1581"/>
        <v>Provision of 11KV supply to Aundha pump house from U 5,6&amp;7 Station boards.</v>
      </c>
      <c r="C3168" s="29">
        <f t="shared" si="1581"/>
        <v>0</v>
      </c>
      <c r="D3168" s="69" t="str">
        <f t="shared" si="1581"/>
        <v>-</v>
      </c>
      <c r="E3168" s="28">
        <f t="shared" si="1581"/>
        <v>25</v>
      </c>
      <c r="F3168" s="95">
        <f t="shared" si="1547"/>
        <v>0</v>
      </c>
      <c r="G3168" s="95">
        <f t="shared" si="1548"/>
        <v>0</v>
      </c>
      <c r="H3168" s="95">
        <f t="shared" si="1563"/>
        <v>0</v>
      </c>
      <c r="I3168" s="94">
        <f>'F4.2'!Y485</f>
        <v>25</v>
      </c>
      <c r="J3168" s="94">
        <f>'F4.2'!AS485</f>
        <v>25</v>
      </c>
      <c r="K3168" s="95"/>
      <c r="L3168" s="95"/>
      <c r="M3168" s="128">
        <f t="shared" si="1564"/>
        <v>25</v>
      </c>
      <c r="N3168" s="95">
        <f t="shared" si="1565"/>
        <v>0</v>
      </c>
    </row>
    <row r="3169" spans="1:14" ht="63" hidden="1" outlineLevel="1" x14ac:dyDescent="0.25">
      <c r="A3169" s="25">
        <f t="shared" ref="A3169:E3169" si="1582">A2499</f>
        <v>5</v>
      </c>
      <c r="B3169" s="26" t="str">
        <f t="shared" si="1582"/>
        <v xml:space="preserve">DPR for Energy saving by installation of VFD for CEP motors at Unit#5 to 9, CSTPS, Chandrapur.
</v>
      </c>
      <c r="C3169" s="29">
        <f t="shared" si="1582"/>
        <v>0</v>
      </c>
      <c r="D3169" s="69" t="str">
        <f t="shared" si="1582"/>
        <v>-</v>
      </c>
      <c r="E3169" s="28">
        <f t="shared" si="1582"/>
        <v>26</v>
      </c>
      <c r="F3169" s="95">
        <f t="shared" si="1547"/>
        <v>0</v>
      </c>
      <c r="G3169" s="95">
        <f t="shared" si="1548"/>
        <v>0</v>
      </c>
      <c r="H3169" s="95">
        <f t="shared" si="1563"/>
        <v>0</v>
      </c>
      <c r="I3169" s="94">
        <f>'F4.2'!Y486</f>
        <v>0</v>
      </c>
      <c r="J3169" s="94">
        <f>'F4.2'!AS486</f>
        <v>0</v>
      </c>
      <c r="K3169" s="95"/>
      <c r="L3169" s="95"/>
      <c r="M3169" s="128">
        <f t="shared" si="1564"/>
        <v>0</v>
      </c>
      <c r="N3169" s="95">
        <f t="shared" si="1565"/>
        <v>0</v>
      </c>
    </row>
    <row r="3170" spans="1:14" ht="63" hidden="1" outlineLevel="1" x14ac:dyDescent="0.25">
      <c r="A3170" s="169">
        <f t="shared" ref="A3170:E3170" si="1583">A2500</f>
        <v>0</v>
      </c>
      <c r="B3170" s="169" t="str">
        <f t="shared" si="1583"/>
        <v xml:space="preserve">Energy saving by installation of VFD for CEP motors at Unit#5 to 9, CSTPS, Chandrapur.
</v>
      </c>
      <c r="C3170" s="29">
        <f t="shared" si="1583"/>
        <v>0</v>
      </c>
      <c r="D3170" s="69" t="str">
        <f t="shared" si="1583"/>
        <v>-</v>
      </c>
      <c r="E3170" s="28">
        <f t="shared" si="1583"/>
        <v>26</v>
      </c>
      <c r="F3170" s="95">
        <f t="shared" si="1547"/>
        <v>0</v>
      </c>
      <c r="G3170" s="95">
        <f t="shared" si="1548"/>
        <v>0</v>
      </c>
      <c r="H3170" s="95">
        <f t="shared" si="1563"/>
        <v>0</v>
      </c>
      <c r="I3170" s="94">
        <f>'F4.2'!Y487</f>
        <v>26</v>
      </c>
      <c r="J3170" s="94">
        <f>'F4.2'!AS487</f>
        <v>26</v>
      </c>
      <c r="K3170" s="95"/>
      <c r="L3170" s="95"/>
      <c r="M3170" s="128">
        <f t="shared" si="1564"/>
        <v>26</v>
      </c>
      <c r="N3170" s="95">
        <f t="shared" si="1565"/>
        <v>0</v>
      </c>
    </row>
    <row r="3171" spans="1:14" ht="31.5" hidden="1" outlineLevel="1" x14ac:dyDescent="0.25">
      <c r="A3171" s="25">
        <f t="shared" ref="A3171:E3171" si="1584">A2501</f>
        <v>6</v>
      </c>
      <c r="B3171" s="26" t="str">
        <f t="shared" si="1584"/>
        <v>DPR for Energy saving by installation of VFD for PA Fan &amp; ID Fan  motors at Unit#5 to 9, CSTPS, Chandrapur.</v>
      </c>
      <c r="C3171" s="29">
        <f t="shared" si="1584"/>
        <v>0</v>
      </c>
      <c r="D3171" s="69" t="str">
        <f t="shared" si="1584"/>
        <v>-</v>
      </c>
      <c r="E3171" s="28">
        <f t="shared" si="1584"/>
        <v>25</v>
      </c>
      <c r="F3171" s="95">
        <f t="shared" si="1547"/>
        <v>0</v>
      </c>
      <c r="G3171" s="95">
        <f t="shared" si="1548"/>
        <v>0</v>
      </c>
      <c r="H3171" s="95">
        <f t="shared" si="1563"/>
        <v>0</v>
      </c>
      <c r="I3171" s="94">
        <f>'F4.2'!Y488</f>
        <v>0</v>
      </c>
      <c r="J3171" s="94">
        <f>'F4.2'!AS488</f>
        <v>0</v>
      </c>
      <c r="K3171" s="95"/>
      <c r="L3171" s="95"/>
      <c r="M3171" s="128">
        <f t="shared" si="1564"/>
        <v>0</v>
      </c>
      <c r="N3171" s="95">
        <f t="shared" si="1565"/>
        <v>0</v>
      </c>
    </row>
    <row r="3172" spans="1:14" ht="31.5" hidden="1" outlineLevel="1" x14ac:dyDescent="0.25">
      <c r="A3172" s="169">
        <f t="shared" ref="A3172:E3172" si="1585">A2502</f>
        <v>0</v>
      </c>
      <c r="B3172" s="169" t="str">
        <f t="shared" si="1585"/>
        <v>Energy saving by installation of VFD for PA Fan &amp; ID Fan  motors at Unit#5 to 9, CSTPS, Chandrapur.</v>
      </c>
      <c r="C3172" s="29">
        <f t="shared" si="1585"/>
        <v>0</v>
      </c>
      <c r="D3172" s="69" t="str">
        <f t="shared" si="1585"/>
        <v>-</v>
      </c>
      <c r="E3172" s="28">
        <f t="shared" si="1585"/>
        <v>25</v>
      </c>
      <c r="F3172" s="95">
        <f t="shared" si="1547"/>
        <v>0</v>
      </c>
      <c r="G3172" s="95">
        <f t="shared" si="1548"/>
        <v>0</v>
      </c>
      <c r="H3172" s="95">
        <f t="shared" si="1563"/>
        <v>0</v>
      </c>
      <c r="I3172" s="94">
        <f>'F4.2'!Y489</f>
        <v>0</v>
      </c>
      <c r="J3172" s="94">
        <f>'F4.2'!AS489</f>
        <v>0</v>
      </c>
      <c r="K3172" s="95"/>
      <c r="L3172" s="95"/>
      <c r="M3172" s="128">
        <f t="shared" si="1564"/>
        <v>0</v>
      </c>
      <c r="N3172" s="95">
        <f t="shared" si="1565"/>
        <v>0</v>
      </c>
    </row>
    <row r="3173" spans="1:14" ht="31.5" hidden="1" outlineLevel="1" x14ac:dyDescent="0.25">
      <c r="A3173" s="25">
        <f t="shared" ref="A3173:E3173" si="1586">A2503</f>
        <v>7</v>
      </c>
      <c r="B3173" s="26" t="str">
        <f t="shared" si="1586"/>
        <v>DPR for refurbishment of Critical HT &amp; LT board installed at Unit#5,6,&amp;7, CSTPS Chandrapur.</v>
      </c>
      <c r="C3173" s="29">
        <f t="shared" si="1586"/>
        <v>0</v>
      </c>
      <c r="D3173" s="69" t="str">
        <f t="shared" si="1586"/>
        <v>-</v>
      </c>
      <c r="E3173" s="28">
        <f t="shared" si="1586"/>
        <v>25</v>
      </c>
      <c r="F3173" s="95">
        <f t="shared" si="1547"/>
        <v>0</v>
      </c>
      <c r="G3173" s="95">
        <f t="shared" si="1548"/>
        <v>0</v>
      </c>
      <c r="H3173" s="95">
        <f t="shared" si="1563"/>
        <v>0</v>
      </c>
      <c r="I3173" s="94">
        <f>'F4.2'!Y490</f>
        <v>0</v>
      </c>
      <c r="J3173" s="94">
        <f>'F4.2'!AS490</f>
        <v>0</v>
      </c>
      <c r="K3173" s="95"/>
      <c r="L3173" s="95"/>
      <c r="M3173" s="128">
        <f t="shared" si="1564"/>
        <v>0</v>
      </c>
      <c r="N3173" s="95">
        <f t="shared" si="1565"/>
        <v>0</v>
      </c>
    </row>
    <row r="3174" spans="1:14" ht="31.5" hidden="1" outlineLevel="1" x14ac:dyDescent="0.25">
      <c r="A3174" s="169">
        <f t="shared" ref="A3174:E3174" si="1587">A2504</f>
        <v>0</v>
      </c>
      <c r="B3174" s="169" t="str">
        <f t="shared" si="1587"/>
        <v xml:space="preserve"> Refurbishment of Critical HT &amp; LT board installed at Unit#5,6,&amp;7, CSTPS Chandrapur.</v>
      </c>
      <c r="C3174" s="29">
        <f t="shared" si="1587"/>
        <v>0</v>
      </c>
      <c r="D3174" s="69" t="str">
        <f t="shared" si="1587"/>
        <v>-</v>
      </c>
      <c r="E3174" s="28">
        <f t="shared" si="1587"/>
        <v>25</v>
      </c>
      <c r="F3174" s="95">
        <f t="shared" si="1547"/>
        <v>0</v>
      </c>
      <c r="G3174" s="95">
        <f t="shared" si="1548"/>
        <v>0</v>
      </c>
      <c r="H3174" s="95">
        <f t="shared" si="1563"/>
        <v>0</v>
      </c>
      <c r="I3174" s="94">
        <f>'F4.2'!Y491</f>
        <v>0</v>
      </c>
      <c r="J3174" s="94">
        <f>'F4.2'!AS491</f>
        <v>0</v>
      </c>
      <c r="K3174" s="95"/>
      <c r="L3174" s="95"/>
      <c r="M3174" s="128">
        <f t="shared" si="1564"/>
        <v>0</v>
      </c>
      <c r="N3174" s="95">
        <f t="shared" si="1565"/>
        <v>0</v>
      </c>
    </row>
    <row r="3175" spans="1:14" ht="31.5" hidden="1" outlineLevel="1" x14ac:dyDescent="0.25">
      <c r="A3175" s="25">
        <f t="shared" ref="A3175:E3175" si="1588">A2505</f>
        <v>8</v>
      </c>
      <c r="B3175" s="26" t="str">
        <f t="shared" si="1588"/>
        <v>Refurbishment of LV bus duct Bus duct of UAT, SAT, station transformer installed at Unit#5,6,&amp;7, CSTPS Chandrapur.</v>
      </c>
      <c r="C3175" s="29">
        <f t="shared" si="1588"/>
        <v>0</v>
      </c>
      <c r="D3175" s="69" t="str">
        <f t="shared" si="1588"/>
        <v>-</v>
      </c>
      <c r="E3175" s="28">
        <f t="shared" si="1588"/>
        <v>30</v>
      </c>
      <c r="F3175" s="95">
        <f t="shared" si="1547"/>
        <v>0</v>
      </c>
      <c r="G3175" s="95">
        <f t="shared" si="1548"/>
        <v>0</v>
      </c>
      <c r="H3175" s="95">
        <f t="shared" si="1563"/>
        <v>0</v>
      </c>
      <c r="I3175" s="94">
        <f>'F4.2'!Y492</f>
        <v>0</v>
      </c>
      <c r="J3175" s="94">
        <f>'F4.2'!AS492</f>
        <v>0</v>
      </c>
      <c r="K3175" s="95"/>
      <c r="L3175" s="95"/>
      <c r="M3175" s="128">
        <f t="shared" si="1564"/>
        <v>0</v>
      </c>
      <c r="N3175" s="95">
        <f t="shared" si="1565"/>
        <v>0</v>
      </c>
    </row>
    <row r="3176" spans="1:14" ht="31.5" hidden="1" outlineLevel="1" x14ac:dyDescent="0.25">
      <c r="A3176" s="169">
        <f t="shared" ref="A3176:E3176" si="1589">A2506</f>
        <v>0</v>
      </c>
      <c r="B3176" s="169" t="str">
        <f t="shared" si="1589"/>
        <v>Refurbishment of LV bus duct Bus duct of UAT, SAT, station transformer installed at Unit#5,6,&amp;7, CSTPS Chandrapur.</v>
      </c>
      <c r="C3176" s="29">
        <f t="shared" si="1589"/>
        <v>0</v>
      </c>
      <c r="D3176" s="69" t="str">
        <f t="shared" si="1589"/>
        <v>-</v>
      </c>
      <c r="E3176" s="28">
        <f t="shared" si="1589"/>
        <v>30</v>
      </c>
      <c r="F3176" s="95">
        <f t="shared" si="1547"/>
        <v>0</v>
      </c>
      <c r="G3176" s="95">
        <f t="shared" si="1548"/>
        <v>0</v>
      </c>
      <c r="H3176" s="95">
        <f t="shared" si="1563"/>
        <v>0</v>
      </c>
      <c r="I3176" s="94">
        <f>'F4.2'!Y493</f>
        <v>30</v>
      </c>
      <c r="J3176" s="94">
        <f>'F4.2'!AS493</f>
        <v>30</v>
      </c>
      <c r="K3176" s="95"/>
      <c r="L3176" s="95"/>
      <c r="M3176" s="128">
        <f t="shared" si="1564"/>
        <v>30</v>
      </c>
      <c r="N3176" s="95">
        <f t="shared" si="1565"/>
        <v>0</v>
      </c>
    </row>
    <row r="3177" spans="1:14" ht="15.75" hidden="1" outlineLevel="1" x14ac:dyDescent="0.25">
      <c r="A3177" s="227">
        <f t="shared" ref="A3177:E3177" si="1590">A2507</f>
        <v>0</v>
      </c>
      <c r="B3177" s="227" t="str">
        <f t="shared" si="1590"/>
        <v>Instrumentation &amp; Control-II</v>
      </c>
      <c r="C3177" s="29">
        <f t="shared" si="1590"/>
        <v>0</v>
      </c>
      <c r="D3177" s="69" t="str">
        <f t="shared" si="1590"/>
        <v>-</v>
      </c>
      <c r="E3177" s="28">
        <f t="shared" si="1590"/>
        <v>0</v>
      </c>
      <c r="F3177" s="95">
        <f t="shared" si="1547"/>
        <v>0</v>
      </c>
      <c r="G3177" s="95">
        <f t="shared" si="1548"/>
        <v>0</v>
      </c>
      <c r="H3177" s="95">
        <f t="shared" si="1563"/>
        <v>0</v>
      </c>
      <c r="I3177" s="94">
        <f>'F4.2'!Y494</f>
        <v>0</v>
      </c>
      <c r="J3177" s="94">
        <f>'F4.2'!AS494</f>
        <v>0</v>
      </c>
      <c r="K3177" s="95"/>
      <c r="L3177" s="95"/>
      <c r="M3177" s="128">
        <f t="shared" si="1564"/>
        <v>0</v>
      </c>
      <c r="N3177" s="95">
        <f t="shared" si="1565"/>
        <v>0</v>
      </c>
    </row>
    <row r="3178" spans="1:14" ht="31.5" hidden="1" outlineLevel="1" x14ac:dyDescent="0.25">
      <c r="A3178" s="25">
        <f t="shared" ref="A3178:E3178" si="1591">A2508</f>
        <v>1</v>
      </c>
      <c r="B3178" s="26" t="str">
        <f t="shared" si="1591"/>
        <v>Complete Supply ,Erection and Commissioning DDCMIS system of Unit 7 at CSTPS</v>
      </c>
      <c r="C3178" s="29">
        <f t="shared" si="1591"/>
        <v>0</v>
      </c>
      <c r="D3178" s="69" t="str">
        <f t="shared" si="1591"/>
        <v>-</v>
      </c>
      <c r="E3178" s="28">
        <f t="shared" si="1591"/>
        <v>30</v>
      </c>
      <c r="F3178" s="95">
        <f t="shared" si="1547"/>
        <v>0</v>
      </c>
      <c r="G3178" s="95">
        <f t="shared" si="1548"/>
        <v>0</v>
      </c>
      <c r="H3178" s="95">
        <f t="shared" si="1563"/>
        <v>0</v>
      </c>
      <c r="I3178" s="94">
        <f>'F4.2'!Y495</f>
        <v>0</v>
      </c>
      <c r="J3178" s="94">
        <f>'F4.2'!AS495</f>
        <v>0</v>
      </c>
      <c r="K3178" s="95"/>
      <c r="L3178" s="95"/>
      <c r="M3178" s="128">
        <f t="shared" si="1564"/>
        <v>0</v>
      </c>
      <c r="N3178" s="95">
        <f t="shared" si="1565"/>
        <v>0</v>
      </c>
    </row>
    <row r="3179" spans="1:14" ht="31.5" hidden="1" outlineLevel="1" x14ac:dyDescent="0.25">
      <c r="A3179" s="169">
        <f t="shared" ref="A3179:E3179" si="1592">A2509</f>
        <v>0</v>
      </c>
      <c r="B3179" s="169" t="str">
        <f t="shared" si="1592"/>
        <v>Complete Supply ,Erection and Commissioning DDCMIS system of Unit 7  at CSTPS</v>
      </c>
      <c r="C3179" s="29">
        <f t="shared" si="1592"/>
        <v>0</v>
      </c>
      <c r="D3179" s="69" t="str">
        <f t="shared" si="1592"/>
        <v>-</v>
      </c>
      <c r="E3179" s="28">
        <f t="shared" si="1592"/>
        <v>30</v>
      </c>
      <c r="F3179" s="95">
        <f t="shared" si="1547"/>
        <v>30</v>
      </c>
      <c r="G3179" s="95">
        <f t="shared" si="1548"/>
        <v>30</v>
      </c>
      <c r="H3179" s="95">
        <f t="shared" si="1563"/>
        <v>0</v>
      </c>
      <c r="I3179" s="94">
        <f>'F4.2'!Y496</f>
        <v>0</v>
      </c>
      <c r="J3179" s="94">
        <f>'F4.2'!AS496</f>
        <v>0</v>
      </c>
      <c r="K3179" s="95"/>
      <c r="L3179" s="95"/>
      <c r="M3179" s="128">
        <f t="shared" si="1564"/>
        <v>0</v>
      </c>
      <c r="N3179" s="95">
        <f t="shared" si="1565"/>
        <v>0</v>
      </c>
    </row>
    <row r="3180" spans="1:14" ht="31.5" hidden="1" outlineLevel="1" x14ac:dyDescent="0.25">
      <c r="A3180" s="25">
        <f t="shared" ref="A3180:E3180" si="1593">A2510</f>
        <v>2</v>
      </c>
      <c r="B3180" s="26" t="str">
        <f t="shared" si="1593"/>
        <v>Implementation of Flexible Operation Solutions for Unit5,6 &amp;7, CSTPS, Chandrapur</v>
      </c>
      <c r="C3180" s="29">
        <f t="shared" si="1593"/>
        <v>0</v>
      </c>
      <c r="D3180" s="69" t="str">
        <f t="shared" si="1593"/>
        <v>-</v>
      </c>
      <c r="E3180" s="28">
        <f t="shared" si="1593"/>
        <v>40</v>
      </c>
      <c r="F3180" s="95">
        <f t="shared" si="1547"/>
        <v>0</v>
      </c>
      <c r="G3180" s="95">
        <f t="shared" si="1548"/>
        <v>0</v>
      </c>
      <c r="H3180" s="95">
        <f t="shared" si="1563"/>
        <v>0</v>
      </c>
      <c r="I3180" s="94">
        <f>'F4.2'!Y497</f>
        <v>0</v>
      </c>
      <c r="J3180" s="94">
        <f>'F4.2'!AS497</f>
        <v>0</v>
      </c>
      <c r="K3180" s="95"/>
      <c r="L3180" s="95"/>
      <c r="M3180" s="128">
        <f t="shared" si="1564"/>
        <v>0</v>
      </c>
      <c r="N3180" s="95">
        <f t="shared" si="1565"/>
        <v>0</v>
      </c>
    </row>
    <row r="3181" spans="1:14" ht="31.5" hidden="1" outlineLevel="1" x14ac:dyDescent="0.25">
      <c r="A3181" s="169">
        <f t="shared" ref="A3181:E3181" si="1594">A2511</f>
        <v>0</v>
      </c>
      <c r="B3181" s="169" t="str">
        <f t="shared" si="1594"/>
        <v>Implementation of Flexible Operation Solutions for Unit5,6 &amp;7, CSTPS, Chandrapur</v>
      </c>
      <c r="C3181" s="29">
        <f t="shared" si="1594"/>
        <v>0</v>
      </c>
      <c r="D3181" s="69" t="str">
        <f t="shared" si="1594"/>
        <v>-</v>
      </c>
      <c r="E3181" s="28">
        <f t="shared" si="1594"/>
        <v>40</v>
      </c>
      <c r="F3181" s="95">
        <f t="shared" si="1547"/>
        <v>0</v>
      </c>
      <c r="G3181" s="95">
        <f t="shared" si="1548"/>
        <v>0</v>
      </c>
      <c r="H3181" s="95">
        <f t="shared" si="1563"/>
        <v>0</v>
      </c>
      <c r="I3181" s="94">
        <f>'F4.2'!Y498</f>
        <v>0</v>
      </c>
      <c r="J3181" s="94">
        <f>'F4.2'!AS498</f>
        <v>0</v>
      </c>
      <c r="K3181" s="95"/>
      <c r="L3181" s="95"/>
      <c r="M3181" s="128">
        <f t="shared" si="1564"/>
        <v>0</v>
      </c>
      <c r="N3181" s="95">
        <f t="shared" si="1565"/>
        <v>0</v>
      </c>
    </row>
    <row r="3182" spans="1:14" ht="47.25" hidden="1" outlineLevel="1" x14ac:dyDescent="0.25">
      <c r="A3182" s="25">
        <f t="shared" ref="A3182:E3182" si="1595">A2512</f>
        <v>3</v>
      </c>
      <c r="B3182" s="26" t="str">
        <f t="shared" si="1595"/>
        <v>Supply of sub-assy for ID Fan VFD System&amp;  Energy Management System (EMS) at Stage-III, CSTPS, &amp; Procurement of numerical motor/feeder protection relay</v>
      </c>
      <c r="C3182" s="29">
        <f t="shared" si="1595"/>
        <v>0</v>
      </c>
      <c r="D3182" s="69" t="str">
        <f t="shared" si="1595"/>
        <v>-</v>
      </c>
      <c r="E3182" s="28">
        <f t="shared" si="1595"/>
        <v>26.1</v>
      </c>
      <c r="F3182" s="95">
        <f t="shared" si="1547"/>
        <v>0</v>
      </c>
      <c r="G3182" s="95">
        <f t="shared" si="1548"/>
        <v>0</v>
      </c>
      <c r="H3182" s="95">
        <f t="shared" si="1563"/>
        <v>0</v>
      </c>
      <c r="I3182" s="94">
        <f>'F4.2'!Y499</f>
        <v>0</v>
      </c>
      <c r="J3182" s="94">
        <f>'F4.2'!AS499</f>
        <v>0</v>
      </c>
      <c r="K3182" s="95"/>
      <c r="L3182" s="95"/>
      <c r="M3182" s="128">
        <f t="shared" si="1564"/>
        <v>0</v>
      </c>
      <c r="N3182" s="95">
        <f t="shared" si="1565"/>
        <v>0</v>
      </c>
    </row>
    <row r="3183" spans="1:14" ht="15.75" hidden="1" outlineLevel="1" x14ac:dyDescent="0.25">
      <c r="A3183" s="169">
        <f t="shared" ref="A3183:E3183" si="1596">A2513</f>
        <v>0</v>
      </c>
      <c r="B3183" s="169" t="str">
        <f t="shared" si="1596"/>
        <v>Supply of sub-assy for ID Fan VFD System</v>
      </c>
      <c r="C3183" s="29">
        <f t="shared" si="1596"/>
        <v>0</v>
      </c>
      <c r="D3183" s="69" t="str">
        <f t="shared" si="1596"/>
        <v>-</v>
      </c>
      <c r="E3183" s="28">
        <f t="shared" si="1596"/>
        <v>4.5</v>
      </c>
      <c r="F3183" s="95">
        <f t="shared" si="1547"/>
        <v>0</v>
      </c>
      <c r="G3183" s="95">
        <f t="shared" si="1548"/>
        <v>0</v>
      </c>
      <c r="H3183" s="95">
        <f t="shared" si="1563"/>
        <v>0</v>
      </c>
      <c r="I3183" s="94">
        <f>'F4.2'!Y500</f>
        <v>4.5</v>
      </c>
      <c r="J3183" s="94">
        <f>'F4.2'!AS500</f>
        <v>4.5</v>
      </c>
      <c r="K3183" s="95"/>
      <c r="L3183" s="95"/>
      <c r="M3183" s="128">
        <f t="shared" si="1564"/>
        <v>4.5</v>
      </c>
      <c r="N3183" s="95">
        <f t="shared" si="1565"/>
        <v>0</v>
      </c>
    </row>
    <row r="3184" spans="1:14" ht="31.5" hidden="1" outlineLevel="1" x14ac:dyDescent="0.25">
      <c r="A3184" s="169">
        <f t="shared" ref="A3184:E3184" si="1597">A2514</f>
        <v>0</v>
      </c>
      <c r="B3184" s="169" t="str">
        <f t="shared" si="1597"/>
        <v>Energy Management System (EMS) at Stage-III, CSTPS, Chandrapur.</v>
      </c>
      <c r="C3184" s="29">
        <f t="shared" si="1597"/>
        <v>0</v>
      </c>
      <c r="D3184" s="69" t="str">
        <f t="shared" si="1597"/>
        <v>-</v>
      </c>
      <c r="E3184" s="28">
        <f t="shared" si="1597"/>
        <v>5.5</v>
      </c>
      <c r="F3184" s="95">
        <f t="shared" si="1547"/>
        <v>0</v>
      </c>
      <c r="G3184" s="95">
        <f t="shared" si="1548"/>
        <v>0</v>
      </c>
      <c r="H3184" s="95">
        <f t="shared" si="1563"/>
        <v>0</v>
      </c>
      <c r="I3184" s="94">
        <f>'F4.2'!Y501</f>
        <v>5.5</v>
      </c>
      <c r="J3184" s="94">
        <f>'F4.2'!AS501</f>
        <v>5.5</v>
      </c>
      <c r="K3184" s="95"/>
      <c r="L3184" s="95"/>
      <c r="M3184" s="128">
        <f t="shared" si="1564"/>
        <v>5.5</v>
      </c>
      <c r="N3184" s="95">
        <f t="shared" si="1565"/>
        <v>0</v>
      </c>
    </row>
    <row r="3185" spans="1:14" ht="15.75" hidden="1" outlineLevel="1" x14ac:dyDescent="0.25">
      <c r="A3185" s="169">
        <f t="shared" ref="A3185:E3185" si="1598">A2515</f>
        <v>0</v>
      </c>
      <c r="B3185" s="169" t="str">
        <f t="shared" si="1598"/>
        <v>Procurement of numerical motor/feeder protection relays</v>
      </c>
      <c r="C3185" s="29">
        <f t="shared" si="1598"/>
        <v>0</v>
      </c>
      <c r="D3185" s="69" t="str">
        <f t="shared" si="1598"/>
        <v>-</v>
      </c>
      <c r="E3185" s="28">
        <f t="shared" si="1598"/>
        <v>8.1</v>
      </c>
      <c r="F3185" s="95">
        <f t="shared" si="1547"/>
        <v>0</v>
      </c>
      <c r="G3185" s="95">
        <f t="shared" si="1548"/>
        <v>0</v>
      </c>
      <c r="H3185" s="95">
        <f t="shared" si="1563"/>
        <v>0</v>
      </c>
      <c r="I3185" s="94">
        <f>'F4.2'!Y502</f>
        <v>8.1</v>
      </c>
      <c r="J3185" s="94">
        <f>'F4.2'!AS502</f>
        <v>8.1</v>
      </c>
      <c r="K3185" s="95"/>
      <c r="L3185" s="95"/>
      <c r="M3185" s="128">
        <f t="shared" si="1564"/>
        <v>8.1</v>
      </c>
      <c r="N3185" s="95">
        <f t="shared" si="1565"/>
        <v>0</v>
      </c>
    </row>
    <row r="3186" spans="1:14" ht="47.25" hidden="1" outlineLevel="1" x14ac:dyDescent="0.25">
      <c r="A3186" s="169">
        <f t="shared" ref="A3186:E3186" si="1599">A2516</f>
        <v>0</v>
      </c>
      <c r="B3186" s="169" t="str">
        <f t="shared" si="1599"/>
        <v>Procurement of portable multi function test kit, Microprocessot based CB TIM, CRM &amp; MVDT, CBO analyser, Vacuum cleaner bottle HV tester</v>
      </c>
      <c r="C3186" s="29">
        <f t="shared" si="1599"/>
        <v>0</v>
      </c>
      <c r="D3186" s="69" t="str">
        <f t="shared" si="1599"/>
        <v>-</v>
      </c>
      <c r="E3186" s="28">
        <f t="shared" si="1599"/>
        <v>2</v>
      </c>
      <c r="F3186" s="95">
        <f t="shared" si="1547"/>
        <v>0</v>
      </c>
      <c r="G3186" s="95">
        <f t="shared" si="1548"/>
        <v>0</v>
      </c>
      <c r="H3186" s="95">
        <f t="shared" si="1563"/>
        <v>0</v>
      </c>
      <c r="I3186" s="94">
        <f>'F4.2'!Y503</f>
        <v>2</v>
      </c>
      <c r="J3186" s="94">
        <f>'F4.2'!AS503</f>
        <v>2</v>
      </c>
      <c r="K3186" s="95"/>
      <c r="L3186" s="95"/>
      <c r="M3186" s="128">
        <f t="shared" si="1564"/>
        <v>2</v>
      </c>
      <c r="N3186" s="95">
        <f t="shared" si="1565"/>
        <v>0</v>
      </c>
    </row>
    <row r="3187" spans="1:14" ht="31.5" hidden="1" outlineLevel="1" x14ac:dyDescent="0.25">
      <c r="A3187" s="169">
        <f t="shared" ref="A3187:E3187" si="1600">A2517</f>
        <v>0</v>
      </c>
      <c r="B3187" s="169" t="str">
        <f t="shared" si="1600"/>
        <v xml:space="preserve">Replacement of various motorised control actuators at Unit 5, 6  CSTPS,Chandrapur.                              </v>
      </c>
      <c r="C3187" s="29">
        <f t="shared" si="1600"/>
        <v>0</v>
      </c>
      <c r="D3187" s="69" t="str">
        <f t="shared" si="1600"/>
        <v>-</v>
      </c>
      <c r="E3187" s="28">
        <f t="shared" si="1600"/>
        <v>6</v>
      </c>
      <c r="F3187" s="95">
        <f t="shared" si="1547"/>
        <v>0</v>
      </c>
      <c r="G3187" s="95">
        <f t="shared" si="1548"/>
        <v>0</v>
      </c>
      <c r="H3187" s="95">
        <f t="shared" si="1563"/>
        <v>0</v>
      </c>
      <c r="I3187" s="94">
        <f>'F4.2'!Y504</f>
        <v>0</v>
      </c>
      <c r="J3187" s="94">
        <f>'F4.2'!AS504</f>
        <v>0</v>
      </c>
      <c r="K3187" s="95"/>
      <c r="L3187" s="95"/>
      <c r="M3187" s="128">
        <f t="shared" si="1564"/>
        <v>0</v>
      </c>
      <c r="N3187" s="95">
        <f t="shared" si="1565"/>
        <v>0</v>
      </c>
    </row>
    <row r="3188" spans="1:14" ht="78.75" hidden="1" outlineLevel="1" x14ac:dyDescent="0.25">
      <c r="A3188" s="25">
        <f t="shared" ref="A3188:E3188" si="1601">A2518</f>
        <v>4</v>
      </c>
      <c r="B3188" s="26" t="str">
        <f t="shared" si="1601"/>
        <v>Supply and commissioning of Energy Optimization &amp; Real Time Analysis system software for Auxiliary Power management of power network &amp; Pump performance monitoring system for water pumping stations for Unit#5,6&amp;7, CSTPS, Chandrapur</v>
      </c>
      <c r="C3188" s="29">
        <f t="shared" si="1601"/>
        <v>0</v>
      </c>
      <c r="D3188" s="69" t="str">
        <f t="shared" si="1601"/>
        <v>-</v>
      </c>
      <c r="E3188" s="28">
        <f t="shared" si="1601"/>
        <v>26</v>
      </c>
      <c r="F3188" s="95">
        <f t="shared" si="1547"/>
        <v>0</v>
      </c>
      <c r="G3188" s="95">
        <f t="shared" si="1548"/>
        <v>0</v>
      </c>
      <c r="H3188" s="95">
        <f t="shared" si="1563"/>
        <v>0</v>
      </c>
      <c r="I3188" s="94">
        <f>'F4.2'!Y505</f>
        <v>0</v>
      </c>
      <c r="J3188" s="94">
        <f>'F4.2'!AS505</f>
        <v>0</v>
      </c>
      <c r="K3188" s="95"/>
      <c r="L3188" s="95"/>
      <c r="M3188" s="128">
        <f t="shared" si="1564"/>
        <v>0</v>
      </c>
      <c r="N3188" s="95">
        <f t="shared" si="1565"/>
        <v>0</v>
      </c>
    </row>
    <row r="3189" spans="1:14" ht="47.25" hidden="1" outlineLevel="1" x14ac:dyDescent="0.25">
      <c r="A3189" s="169">
        <f t="shared" ref="A3189:E3189" si="1602">A2519</f>
        <v>0</v>
      </c>
      <c r="B3189" s="169" t="str">
        <f t="shared" si="1602"/>
        <v>Supply and commissioning of Energy Optimization &amp; Real Time Analysis system software for Auxiliary Power management of power network</v>
      </c>
      <c r="C3189" s="29">
        <f t="shared" si="1602"/>
        <v>0</v>
      </c>
      <c r="D3189" s="69" t="str">
        <f t="shared" si="1602"/>
        <v>-</v>
      </c>
      <c r="E3189" s="28">
        <f t="shared" si="1602"/>
        <v>9</v>
      </c>
      <c r="F3189" s="95">
        <f t="shared" si="1547"/>
        <v>0</v>
      </c>
      <c r="G3189" s="95">
        <f t="shared" si="1548"/>
        <v>0</v>
      </c>
      <c r="H3189" s="95">
        <f t="shared" si="1563"/>
        <v>0</v>
      </c>
      <c r="I3189" s="94">
        <f>'F4.2'!Y506</f>
        <v>0</v>
      </c>
      <c r="J3189" s="94">
        <f>'F4.2'!AS506</f>
        <v>0</v>
      </c>
      <c r="K3189" s="95"/>
      <c r="L3189" s="95"/>
      <c r="M3189" s="128">
        <f t="shared" si="1564"/>
        <v>0</v>
      </c>
      <c r="N3189" s="95">
        <f t="shared" si="1565"/>
        <v>0</v>
      </c>
    </row>
    <row r="3190" spans="1:14" ht="47.25" hidden="1" outlineLevel="1" x14ac:dyDescent="0.25">
      <c r="A3190" s="169">
        <f t="shared" ref="A3190:E3190" si="1603">A2520</f>
        <v>0</v>
      </c>
      <c r="B3190" s="169" t="str">
        <f t="shared" si="1603"/>
        <v>Supply and installation of advanced Microprocessor based Pump performance monitoring system for water pumping stations for Unit#5,6&amp;7, CSTPS, Chandrapur</v>
      </c>
      <c r="C3190" s="29">
        <f t="shared" si="1603"/>
        <v>0</v>
      </c>
      <c r="D3190" s="69" t="str">
        <f t="shared" si="1603"/>
        <v>-</v>
      </c>
      <c r="E3190" s="28">
        <f t="shared" si="1603"/>
        <v>7</v>
      </c>
      <c r="F3190" s="95">
        <f t="shared" si="1547"/>
        <v>0</v>
      </c>
      <c r="G3190" s="95">
        <f t="shared" si="1548"/>
        <v>0</v>
      </c>
      <c r="H3190" s="95">
        <f t="shared" si="1563"/>
        <v>0</v>
      </c>
      <c r="I3190" s="94">
        <f>'F4.2'!Y507</f>
        <v>0</v>
      </c>
      <c r="J3190" s="94">
        <f>'F4.2'!AS507</f>
        <v>0</v>
      </c>
      <c r="K3190" s="95"/>
      <c r="L3190" s="95"/>
      <c r="M3190" s="128">
        <f t="shared" si="1564"/>
        <v>0</v>
      </c>
      <c r="N3190" s="95">
        <f t="shared" si="1565"/>
        <v>0</v>
      </c>
    </row>
    <row r="3191" spans="1:14" ht="31.5" hidden="1" outlineLevel="1" x14ac:dyDescent="0.25">
      <c r="A3191" s="169">
        <f t="shared" ref="A3191:E3191" si="1604">A2521</f>
        <v>0</v>
      </c>
      <c r="B3191" s="169" t="str">
        <f t="shared" si="1604"/>
        <v>Upgradation of Online Connectivity and Environmental Monitoring (OCEMS) System at Unit-5,6&amp;7</v>
      </c>
      <c r="C3191" s="29">
        <f t="shared" si="1604"/>
        <v>0</v>
      </c>
      <c r="D3191" s="69" t="str">
        <f t="shared" si="1604"/>
        <v>-</v>
      </c>
      <c r="E3191" s="28">
        <f t="shared" si="1604"/>
        <v>4</v>
      </c>
      <c r="F3191" s="95">
        <f t="shared" si="1547"/>
        <v>0</v>
      </c>
      <c r="G3191" s="95">
        <f t="shared" si="1548"/>
        <v>0</v>
      </c>
      <c r="H3191" s="95">
        <f t="shared" si="1563"/>
        <v>0</v>
      </c>
      <c r="I3191" s="94">
        <f>'F4.2'!Y508</f>
        <v>4</v>
      </c>
      <c r="J3191" s="94">
        <f>'F4.2'!AS508</f>
        <v>4</v>
      </c>
      <c r="K3191" s="95"/>
      <c r="L3191" s="95"/>
      <c r="M3191" s="128">
        <f t="shared" si="1564"/>
        <v>4</v>
      </c>
      <c r="N3191" s="95">
        <f t="shared" si="1565"/>
        <v>0</v>
      </c>
    </row>
    <row r="3192" spans="1:14" ht="15.75" hidden="1" outlineLevel="1" x14ac:dyDescent="0.25">
      <c r="A3192" s="169">
        <f t="shared" ref="A3192:E3192" si="1605">A2522</f>
        <v>0</v>
      </c>
      <c r="B3192" s="169" t="str">
        <f t="shared" si="1605"/>
        <v xml:space="preserve">Procurement of I&amp;C Testing Labouratory Instruments </v>
      </c>
      <c r="C3192" s="29">
        <f t="shared" si="1605"/>
        <v>0</v>
      </c>
      <c r="D3192" s="69" t="str">
        <f t="shared" si="1605"/>
        <v>-</v>
      </c>
      <c r="E3192" s="28">
        <f t="shared" si="1605"/>
        <v>2</v>
      </c>
      <c r="F3192" s="95">
        <f t="shared" si="1547"/>
        <v>0</v>
      </c>
      <c r="G3192" s="95">
        <f t="shared" si="1548"/>
        <v>0</v>
      </c>
      <c r="H3192" s="95">
        <f t="shared" si="1563"/>
        <v>0</v>
      </c>
      <c r="I3192" s="94">
        <f>'F4.2'!Y509</f>
        <v>2</v>
      </c>
      <c r="J3192" s="94">
        <f>'F4.2'!AS509</f>
        <v>2</v>
      </c>
      <c r="K3192" s="95"/>
      <c r="L3192" s="95"/>
      <c r="M3192" s="128">
        <f t="shared" si="1564"/>
        <v>2</v>
      </c>
      <c r="N3192" s="95">
        <f t="shared" si="1565"/>
        <v>0</v>
      </c>
    </row>
    <row r="3193" spans="1:14" ht="31.5" hidden="1" outlineLevel="1" x14ac:dyDescent="0.25">
      <c r="A3193" s="169">
        <f t="shared" ref="A3193:E3193" si="1606">A2523</f>
        <v>0</v>
      </c>
      <c r="B3193" s="169" t="str">
        <f t="shared" si="1606"/>
        <v xml:space="preserve">Upgradation of various motorised control actuators at Unit-7,  CSTPS,Chandrapur.                              </v>
      </c>
      <c r="C3193" s="29">
        <f t="shared" si="1606"/>
        <v>0</v>
      </c>
      <c r="D3193" s="69" t="str">
        <f t="shared" si="1606"/>
        <v>-</v>
      </c>
      <c r="E3193" s="28">
        <f t="shared" si="1606"/>
        <v>4</v>
      </c>
      <c r="F3193" s="95">
        <f t="shared" si="1547"/>
        <v>0</v>
      </c>
      <c r="G3193" s="95">
        <f t="shared" si="1548"/>
        <v>0</v>
      </c>
      <c r="H3193" s="95">
        <f t="shared" si="1563"/>
        <v>0</v>
      </c>
      <c r="I3193" s="94">
        <f>'F4.2'!Y510</f>
        <v>0</v>
      </c>
      <c r="J3193" s="94">
        <f>'F4.2'!AS510</f>
        <v>0</v>
      </c>
      <c r="K3193" s="95"/>
      <c r="L3193" s="95"/>
      <c r="M3193" s="128">
        <f t="shared" si="1564"/>
        <v>0</v>
      </c>
      <c r="N3193" s="95">
        <f t="shared" si="1565"/>
        <v>0</v>
      </c>
    </row>
    <row r="3194" spans="1:14" ht="15.75" hidden="1" outlineLevel="1" x14ac:dyDescent="0.25">
      <c r="A3194" s="227">
        <f t="shared" ref="A3194:E3194" si="1607">A2524</f>
        <v>0</v>
      </c>
      <c r="B3194" s="227" t="str">
        <f t="shared" si="1607"/>
        <v>ODP-II</v>
      </c>
      <c r="C3194" s="29">
        <f t="shared" si="1607"/>
        <v>0</v>
      </c>
      <c r="D3194" s="69" t="str">
        <f t="shared" si="1607"/>
        <v>-</v>
      </c>
      <c r="E3194" s="28">
        <f t="shared" si="1607"/>
        <v>0</v>
      </c>
      <c r="F3194" s="95">
        <f t="shared" si="1547"/>
        <v>0</v>
      </c>
      <c r="G3194" s="95">
        <f t="shared" si="1548"/>
        <v>0</v>
      </c>
      <c r="H3194" s="95">
        <f t="shared" si="1563"/>
        <v>0</v>
      </c>
      <c r="I3194" s="94">
        <f>'F4.2'!Y511</f>
        <v>0</v>
      </c>
      <c r="J3194" s="94">
        <f>'F4.2'!AS511</f>
        <v>0</v>
      </c>
      <c r="K3194" s="95"/>
      <c r="L3194" s="95"/>
      <c r="M3194" s="128">
        <f t="shared" si="1564"/>
        <v>0</v>
      </c>
      <c r="N3194" s="95">
        <f t="shared" si="1565"/>
        <v>0</v>
      </c>
    </row>
    <row r="3195" spans="1:14" ht="47.25" hidden="1" outlineLevel="1" x14ac:dyDescent="0.25">
      <c r="A3195" s="25">
        <f t="shared" ref="A3195:E3195" si="1608">A2525</f>
        <v>1</v>
      </c>
      <c r="B3195" s="26" t="str">
        <f t="shared" si="1608"/>
        <v>Complete reconditioning of Condensate cooling water system, Ash raw water system &amp; fire fightning system of U-5,6 &amp; 7</v>
      </c>
      <c r="C3195" s="29">
        <f t="shared" si="1608"/>
        <v>0</v>
      </c>
      <c r="D3195" s="69" t="str">
        <f t="shared" si="1608"/>
        <v>-</v>
      </c>
      <c r="E3195" s="28">
        <f t="shared" si="1608"/>
        <v>92</v>
      </c>
      <c r="F3195" s="95">
        <f t="shared" si="1547"/>
        <v>0</v>
      </c>
      <c r="G3195" s="95">
        <f t="shared" si="1548"/>
        <v>0</v>
      </c>
      <c r="H3195" s="95">
        <f t="shared" si="1563"/>
        <v>0</v>
      </c>
      <c r="I3195" s="94">
        <f>'F4.2'!Y512</f>
        <v>0</v>
      </c>
      <c r="J3195" s="94">
        <f>'F4.2'!AS512</f>
        <v>0</v>
      </c>
      <c r="K3195" s="95"/>
      <c r="L3195" s="95"/>
      <c r="M3195" s="128">
        <f t="shared" si="1564"/>
        <v>0</v>
      </c>
      <c r="N3195" s="95">
        <f t="shared" si="1565"/>
        <v>0</v>
      </c>
    </row>
    <row r="3196" spans="1:14" ht="15.75" hidden="1" outlineLevel="1" x14ac:dyDescent="0.25">
      <c r="A3196" s="169">
        <f t="shared" ref="A3196:E3196" si="1609">A2526</f>
        <v>0</v>
      </c>
      <c r="B3196" s="169" t="str">
        <f t="shared" si="1609"/>
        <v xml:space="preserve"> Complete reconditioning of cooling tower 5A &amp; 5B of Unit -5. </v>
      </c>
      <c r="C3196" s="29">
        <f t="shared" si="1609"/>
        <v>0</v>
      </c>
      <c r="D3196" s="69" t="str">
        <f t="shared" si="1609"/>
        <v>-</v>
      </c>
      <c r="E3196" s="28">
        <f t="shared" si="1609"/>
        <v>45</v>
      </c>
      <c r="F3196" s="95">
        <f t="shared" si="1547"/>
        <v>15</v>
      </c>
      <c r="G3196" s="95">
        <f t="shared" si="1548"/>
        <v>15</v>
      </c>
      <c r="H3196" s="95">
        <f t="shared" si="1563"/>
        <v>0</v>
      </c>
      <c r="I3196" s="94">
        <f>'F4.2'!Y513</f>
        <v>15</v>
      </c>
      <c r="J3196" s="94">
        <f>'F4.2'!AS513</f>
        <v>15</v>
      </c>
      <c r="K3196" s="95"/>
      <c r="L3196" s="95"/>
      <c r="M3196" s="128">
        <f t="shared" si="1564"/>
        <v>15</v>
      </c>
      <c r="N3196" s="95">
        <f t="shared" si="1565"/>
        <v>0</v>
      </c>
    </row>
    <row r="3197" spans="1:14" ht="63" hidden="1" outlineLevel="1" x14ac:dyDescent="0.25">
      <c r="A3197" s="169">
        <f t="shared" ref="A3197:E3197" si="1610">A2527</f>
        <v>0</v>
      </c>
      <c r="B3197" s="169" t="str">
        <f t="shared" si="1610"/>
        <v>Revamping of induced draft Cooling tower - 6A &amp; 6B internals with supply &amp; replacement to improve the performance of Cooling tower of Unit -6 (500MW), CSTPS, Chandrapur</v>
      </c>
      <c r="C3197" s="29">
        <f t="shared" si="1610"/>
        <v>0</v>
      </c>
      <c r="D3197" s="69" t="str">
        <f t="shared" si="1610"/>
        <v>-</v>
      </c>
      <c r="E3197" s="28">
        <f t="shared" si="1610"/>
        <v>47</v>
      </c>
      <c r="F3197" s="95">
        <f t="shared" si="1547"/>
        <v>0</v>
      </c>
      <c r="G3197" s="95">
        <f t="shared" si="1548"/>
        <v>0</v>
      </c>
      <c r="H3197" s="95">
        <f t="shared" si="1563"/>
        <v>0</v>
      </c>
      <c r="I3197" s="94">
        <f>'F4.2'!Y514</f>
        <v>23.5</v>
      </c>
      <c r="J3197" s="94">
        <f>'F4.2'!AS514</f>
        <v>23.5</v>
      </c>
      <c r="K3197" s="95"/>
      <c r="L3197" s="95"/>
      <c r="M3197" s="128">
        <f t="shared" si="1564"/>
        <v>23.5</v>
      </c>
      <c r="N3197" s="95">
        <f t="shared" si="1565"/>
        <v>0</v>
      </c>
    </row>
    <row r="3198" spans="1:14" ht="31.5" hidden="1" outlineLevel="1" x14ac:dyDescent="0.25">
      <c r="A3198" s="25">
        <f t="shared" ref="A3198:E3198" si="1611">A2528</f>
        <v>2</v>
      </c>
      <c r="B3198" s="26" t="str">
        <f t="shared" si="1611"/>
        <v>Replacement of  Complete pump assembly of CCW pump, ACW pump and other schemes</v>
      </c>
      <c r="C3198" s="29">
        <f t="shared" si="1611"/>
        <v>0</v>
      </c>
      <c r="D3198" s="69" t="str">
        <f t="shared" si="1611"/>
        <v>-</v>
      </c>
      <c r="E3198" s="28">
        <f t="shared" si="1611"/>
        <v>121</v>
      </c>
      <c r="F3198" s="95">
        <f t="shared" si="1547"/>
        <v>0</v>
      </c>
      <c r="G3198" s="95">
        <f t="shared" si="1548"/>
        <v>0</v>
      </c>
      <c r="H3198" s="95">
        <f t="shared" si="1563"/>
        <v>0</v>
      </c>
      <c r="I3198" s="94">
        <f>'F4.2'!Y515</f>
        <v>0</v>
      </c>
      <c r="J3198" s="94">
        <f>'F4.2'!AS515</f>
        <v>0</v>
      </c>
      <c r="K3198" s="95"/>
      <c r="L3198" s="95"/>
      <c r="M3198" s="128">
        <f t="shared" si="1564"/>
        <v>0</v>
      </c>
      <c r="N3198" s="95">
        <f t="shared" si="1565"/>
        <v>0</v>
      </c>
    </row>
    <row r="3199" spans="1:14" ht="31.5" hidden="1" outlineLevel="1" x14ac:dyDescent="0.25">
      <c r="A3199" s="169">
        <f t="shared" ref="A3199:E3199" si="1612">A2529</f>
        <v>0</v>
      </c>
      <c r="B3199" s="169" t="str">
        <f t="shared" si="1612"/>
        <v>Replacement of  Complete pump assembly of CCW pump installed at U-5,6,7.</v>
      </c>
      <c r="C3199" s="29">
        <f t="shared" si="1612"/>
        <v>0</v>
      </c>
      <c r="D3199" s="69" t="str">
        <f t="shared" si="1612"/>
        <v>-</v>
      </c>
      <c r="E3199" s="28">
        <f t="shared" si="1612"/>
        <v>100</v>
      </c>
      <c r="F3199" s="95">
        <f t="shared" si="1547"/>
        <v>20</v>
      </c>
      <c r="G3199" s="95">
        <f t="shared" si="1548"/>
        <v>20</v>
      </c>
      <c r="H3199" s="95">
        <f t="shared" si="1563"/>
        <v>0</v>
      </c>
      <c r="I3199" s="94">
        <f>'F4.2'!Y516</f>
        <v>20</v>
      </c>
      <c r="J3199" s="94">
        <f>'F4.2'!AS516</f>
        <v>20</v>
      </c>
      <c r="K3199" s="95"/>
      <c r="L3199" s="95"/>
      <c r="M3199" s="128">
        <f t="shared" si="1564"/>
        <v>20</v>
      </c>
      <c r="N3199" s="95">
        <f t="shared" si="1565"/>
        <v>0</v>
      </c>
    </row>
    <row r="3200" spans="1:14" ht="31.5" hidden="1" outlineLevel="1" x14ac:dyDescent="0.25">
      <c r="A3200" s="169">
        <f t="shared" ref="A3200:E3200" si="1613">A2530</f>
        <v>0</v>
      </c>
      <c r="B3200" s="169" t="str">
        <f t="shared" si="1613"/>
        <v xml:space="preserve"> Replacement of  Complete pump assembly of ACW  pump installed at U-5,6,7.</v>
      </c>
      <c r="C3200" s="29">
        <f t="shared" si="1613"/>
        <v>0</v>
      </c>
      <c r="D3200" s="69" t="str">
        <f t="shared" si="1613"/>
        <v>-</v>
      </c>
      <c r="E3200" s="28">
        <f t="shared" si="1613"/>
        <v>11</v>
      </c>
      <c r="F3200" s="95">
        <f t="shared" si="1547"/>
        <v>5.5</v>
      </c>
      <c r="G3200" s="95">
        <f t="shared" si="1548"/>
        <v>5.5</v>
      </c>
      <c r="H3200" s="95">
        <f t="shared" si="1563"/>
        <v>0</v>
      </c>
      <c r="I3200" s="94">
        <f>'F4.2'!Y517</f>
        <v>5.5</v>
      </c>
      <c r="J3200" s="94">
        <f>'F4.2'!AS517</f>
        <v>5.5</v>
      </c>
      <c r="K3200" s="95"/>
      <c r="L3200" s="95"/>
      <c r="M3200" s="128">
        <f t="shared" si="1564"/>
        <v>5.5</v>
      </c>
      <c r="N3200" s="95">
        <f t="shared" si="1565"/>
        <v>0</v>
      </c>
    </row>
    <row r="3201" spans="1:14" ht="31.5" hidden="1" outlineLevel="1" x14ac:dyDescent="0.25">
      <c r="A3201" s="169">
        <f t="shared" ref="A3201:E3201" si="1614">A2531</f>
        <v>0</v>
      </c>
      <c r="B3201" s="169" t="str">
        <f t="shared" si="1614"/>
        <v xml:space="preserve"> Complete reconditioning of Ash Raw water system &amp; DM/NDM system of U- 7. </v>
      </c>
      <c r="C3201" s="29">
        <f t="shared" si="1614"/>
        <v>0</v>
      </c>
      <c r="D3201" s="69" t="str">
        <f t="shared" si="1614"/>
        <v>-</v>
      </c>
      <c r="E3201" s="28">
        <f t="shared" si="1614"/>
        <v>8</v>
      </c>
      <c r="F3201" s="95">
        <f t="shared" si="1547"/>
        <v>5</v>
      </c>
      <c r="G3201" s="95">
        <f t="shared" si="1548"/>
        <v>5</v>
      </c>
      <c r="H3201" s="95">
        <f t="shared" si="1563"/>
        <v>0</v>
      </c>
      <c r="I3201" s="94">
        <f>'F4.2'!Y518</f>
        <v>3</v>
      </c>
      <c r="J3201" s="94">
        <f>'F4.2'!AS518</f>
        <v>3</v>
      </c>
      <c r="K3201" s="95"/>
      <c r="L3201" s="95"/>
      <c r="M3201" s="128">
        <f t="shared" si="1564"/>
        <v>3</v>
      </c>
      <c r="N3201" s="95">
        <f t="shared" si="1565"/>
        <v>0</v>
      </c>
    </row>
    <row r="3202" spans="1:14" ht="31.5" hidden="1" outlineLevel="1" x14ac:dyDescent="0.25">
      <c r="A3202" s="169">
        <f t="shared" ref="A3202:E3202" si="1615">A2532</f>
        <v>0</v>
      </c>
      <c r="B3202" s="169" t="str">
        <f t="shared" si="1615"/>
        <v xml:space="preserve">Complete reconditioning of Fire fightning system of Stage -I, II, III. </v>
      </c>
      <c r="C3202" s="29">
        <f t="shared" si="1615"/>
        <v>0</v>
      </c>
      <c r="D3202" s="69" t="str">
        <f t="shared" si="1615"/>
        <v>-</v>
      </c>
      <c r="E3202" s="28">
        <f t="shared" si="1615"/>
        <v>2</v>
      </c>
      <c r="F3202" s="95">
        <f t="shared" ref="F3202:F3265" si="1616">F2532+I2532</f>
        <v>2</v>
      </c>
      <c r="G3202" s="95">
        <f t="shared" ref="G3202:G3265" si="1617">G2532+M2532</f>
        <v>2</v>
      </c>
      <c r="H3202" s="95">
        <f t="shared" si="1563"/>
        <v>0</v>
      </c>
      <c r="I3202" s="94">
        <f>'F4.2'!Y519</f>
        <v>0</v>
      </c>
      <c r="J3202" s="94">
        <f>'F4.2'!AS519</f>
        <v>0</v>
      </c>
      <c r="K3202" s="95"/>
      <c r="L3202" s="95"/>
      <c r="M3202" s="128">
        <f t="shared" si="1564"/>
        <v>0</v>
      </c>
      <c r="N3202" s="95">
        <f t="shared" si="1565"/>
        <v>0</v>
      </c>
    </row>
    <row r="3203" spans="1:14" ht="94.5" hidden="1" outlineLevel="1" x14ac:dyDescent="0.25">
      <c r="A3203" s="25">
        <f t="shared" ref="A3203:E3203" si="1618">A2533</f>
        <v>3</v>
      </c>
      <c r="B3203" s="26" t="str">
        <f t="shared" si="1618"/>
        <v xml:space="preserve">Upgradation of existing DM water system along with supply, erection &amp; Commissioning of PLC panel, Instrumentation, CPVC Pipes &amp; fittings, installed at WTP–500MW, CSTPS, Chandrapur.
</v>
      </c>
      <c r="C3203" s="29">
        <f t="shared" si="1618"/>
        <v>0</v>
      </c>
      <c r="D3203" s="69" t="str">
        <f t="shared" si="1618"/>
        <v>-</v>
      </c>
      <c r="E3203" s="28">
        <f t="shared" si="1618"/>
        <v>56</v>
      </c>
      <c r="F3203" s="95">
        <f t="shared" si="1616"/>
        <v>0</v>
      </c>
      <c r="G3203" s="95">
        <f t="shared" si="1617"/>
        <v>0</v>
      </c>
      <c r="H3203" s="95">
        <f t="shared" si="1563"/>
        <v>0</v>
      </c>
      <c r="I3203" s="94">
        <f>'F4.2'!Y520</f>
        <v>0</v>
      </c>
      <c r="J3203" s="94">
        <f>'F4.2'!AS520</f>
        <v>0</v>
      </c>
      <c r="K3203" s="95"/>
      <c r="L3203" s="95"/>
      <c r="M3203" s="128">
        <f t="shared" si="1564"/>
        <v>0</v>
      </c>
      <c r="N3203" s="95">
        <f t="shared" si="1565"/>
        <v>0</v>
      </c>
    </row>
    <row r="3204" spans="1:14" ht="94.5" hidden="1" outlineLevel="1" x14ac:dyDescent="0.25">
      <c r="A3204" s="169">
        <f t="shared" ref="A3204:E3204" si="1619">A2534</f>
        <v>0</v>
      </c>
      <c r="B3204" s="169" t="str">
        <f t="shared" si="1619"/>
        <v xml:space="preserve">Upgradation of existing DM water system along with supply, erection &amp; Commissioning of PLC panel, Instrumentation, CPVC Pipes &amp; fittings, installed at WTP–500MW, CSTPS, Chandrapur.
</v>
      </c>
      <c r="C3204" s="29">
        <f t="shared" si="1619"/>
        <v>0</v>
      </c>
      <c r="D3204" s="69" t="str">
        <f t="shared" si="1619"/>
        <v>-</v>
      </c>
      <c r="E3204" s="28">
        <f t="shared" si="1619"/>
        <v>56</v>
      </c>
      <c r="F3204" s="95">
        <f t="shared" si="1616"/>
        <v>28</v>
      </c>
      <c r="G3204" s="95">
        <f t="shared" si="1617"/>
        <v>28</v>
      </c>
      <c r="H3204" s="95">
        <f t="shared" si="1563"/>
        <v>0</v>
      </c>
      <c r="I3204" s="94">
        <f>'F4.2'!Y521</f>
        <v>28</v>
      </c>
      <c r="J3204" s="94">
        <f>'F4.2'!AS521</f>
        <v>28</v>
      </c>
      <c r="K3204" s="95"/>
      <c r="L3204" s="95"/>
      <c r="M3204" s="128">
        <f t="shared" si="1564"/>
        <v>28</v>
      </c>
      <c r="N3204" s="95">
        <f t="shared" si="1565"/>
        <v>0</v>
      </c>
    </row>
    <row r="3205" spans="1:14" ht="31.5" hidden="1" outlineLevel="1" x14ac:dyDescent="0.25">
      <c r="A3205" s="25">
        <f t="shared" ref="A3205:E3205" si="1620">A2535</f>
        <v>4</v>
      </c>
      <c r="B3205" s="26" t="str">
        <f t="shared" si="1620"/>
        <v>Various work for renovation &amp; improvement of ash disposal pipeline system of Unit # 5 &amp; 6 at  CSTPS, Chandrapur.</v>
      </c>
      <c r="C3205" s="29">
        <f t="shared" si="1620"/>
        <v>0</v>
      </c>
      <c r="D3205" s="69" t="str">
        <f t="shared" si="1620"/>
        <v>-</v>
      </c>
      <c r="E3205" s="28">
        <f t="shared" si="1620"/>
        <v>58.37</v>
      </c>
      <c r="F3205" s="95">
        <f t="shared" si="1616"/>
        <v>0</v>
      </c>
      <c r="G3205" s="95">
        <f t="shared" si="1617"/>
        <v>0</v>
      </c>
      <c r="H3205" s="95">
        <f t="shared" si="1563"/>
        <v>0</v>
      </c>
      <c r="I3205" s="94">
        <f>'F4.2'!Y522</f>
        <v>0</v>
      </c>
      <c r="J3205" s="94">
        <f>'F4.2'!AS522</f>
        <v>0</v>
      </c>
      <c r="K3205" s="95"/>
      <c r="L3205" s="95"/>
      <c r="M3205" s="128">
        <f t="shared" si="1564"/>
        <v>0</v>
      </c>
      <c r="N3205" s="95">
        <f t="shared" si="1565"/>
        <v>0</v>
      </c>
    </row>
    <row r="3206" spans="1:14" ht="31.5" hidden="1" outlineLevel="1" x14ac:dyDescent="0.25">
      <c r="A3206" s="169">
        <f t="shared" ref="A3206:E3206" si="1621">A2536</f>
        <v>0</v>
      </c>
      <c r="B3206" s="169" t="str">
        <f t="shared" si="1621"/>
        <v>Supply, Erection &amp; commissioning of third 400 NB ash slurry disposal pipeline for Unit #5 at CSTPS, Chandrapur</v>
      </c>
      <c r="C3206" s="29">
        <f t="shared" si="1621"/>
        <v>0</v>
      </c>
      <c r="D3206" s="69" t="str">
        <f t="shared" si="1621"/>
        <v>-</v>
      </c>
      <c r="E3206" s="28">
        <f t="shared" si="1621"/>
        <v>20.190000000000001</v>
      </c>
      <c r="F3206" s="95">
        <f t="shared" si="1616"/>
        <v>20.190000000000001</v>
      </c>
      <c r="G3206" s="95">
        <f t="shared" si="1617"/>
        <v>20.190000000000001</v>
      </c>
      <c r="H3206" s="95">
        <f t="shared" si="1563"/>
        <v>0</v>
      </c>
      <c r="I3206" s="94">
        <f>'F4.2'!Y523</f>
        <v>0</v>
      </c>
      <c r="J3206" s="94">
        <f>'F4.2'!AS523</f>
        <v>0</v>
      </c>
      <c r="K3206" s="95"/>
      <c r="L3206" s="95"/>
      <c r="M3206" s="128">
        <f t="shared" si="1564"/>
        <v>0</v>
      </c>
      <c r="N3206" s="95">
        <f t="shared" si="1565"/>
        <v>0</v>
      </c>
    </row>
    <row r="3207" spans="1:14" ht="47.25" hidden="1" outlineLevel="1" x14ac:dyDescent="0.25">
      <c r="A3207" s="169">
        <f t="shared" ref="A3207:E3207" si="1622">A2537</f>
        <v>0</v>
      </c>
      <c r="B3207" s="169" t="str">
        <f t="shared" si="1622"/>
        <v>Supply, Erection, Replacement of 400 NB MSERW pipes of existing Ash disposal pipelines of Unit # 5 &amp; 6 in ‘B’ &amp; ‘C’ zone at CSTPS, Chandrapur.</v>
      </c>
      <c r="C3207" s="29">
        <f t="shared" si="1622"/>
        <v>0</v>
      </c>
      <c r="D3207" s="69" t="str">
        <f t="shared" si="1622"/>
        <v>-</v>
      </c>
      <c r="E3207" s="28">
        <f t="shared" si="1622"/>
        <v>38.18</v>
      </c>
      <c r="F3207" s="95">
        <f t="shared" si="1616"/>
        <v>18.809999999999999</v>
      </c>
      <c r="G3207" s="95">
        <f t="shared" si="1617"/>
        <v>18.809999999999999</v>
      </c>
      <c r="H3207" s="95">
        <f t="shared" si="1563"/>
        <v>0</v>
      </c>
      <c r="I3207" s="94">
        <f>'F4.2'!Y524</f>
        <v>19.37</v>
      </c>
      <c r="J3207" s="94">
        <f>'F4.2'!AS524</f>
        <v>19.37</v>
      </c>
      <c r="K3207" s="95"/>
      <c r="L3207" s="95"/>
      <c r="M3207" s="128">
        <f t="shared" si="1564"/>
        <v>19.37</v>
      </c>
      <c r="N3207" s="95">
        <f t="shared" si="1565"/>
        <v>0</v>
      </c>
    </row>
    <row r="3208" spans="1:14" ht="47.25" hidden="1" outlineLevel="1" x14ac:dyDescent="0.25">
      <c r="A3208" s="25">
        <f t="shared" ref="A3208:E3208" si="1623">A2538</f>
        <v>5</v>
      </c>
      <c r="B3208" s="26" t="str">
        <f t="shared" si="1623"/>
        <v>Design, engineering, supply, installation and commissioning of disposal of bottom ash in under ground mines at Chandrapur area WCL at CSTPS, Chandrapur</v>
      </c>
      <c r="C3208" s="29">
        <f t="shared" si="1623"/>
        <v>0</v>
      </c>
      <c r="D3208" s="69" t="str">
        <f t="shared" si="1623"/>
        <v>-</v>
      </c>
      <c r="E3208" s="28">
        <f t="shared" si="1623"/>
        <v>27.55</v>
      </c>
      <c r="F3208" s="95">
        <f t="shared" si="1616"/>
        <v>0</v>
      </c>
      <c r="G3208" s="95">
        <f t="shared" si="1617"/>
        <v>0</v>
      </c>
      <c r="H3208" s="95">
        <f t="shared" si="1563"/>
        <v>0</v>
      </c>
      <c r="I3208" s="94">
        <f>'F4.2'!Y525</f>
        <v>0</v>
      </c>
      <c r="J3208" s="94">
        <f>'F4.2'!AS525</f>
        <v>0</v>
      </c>
      <c r="K3208" s="95"/>
      <c r="L3208" s="95"/>
      <c r="M3208" s="128">
        <f t="shared" si="1564"/>
        <v>0</v>
      </c>
      <c r="N3208" s="95">
        <f t="shared" si="1565"/>
        <v>0</v>
      </c>
    </row>
    <row r="3209" spans="1:14" ht="47.25" hidden="1" outlineLevel="1" x14ac:dyDescent="0.25">
      <c r="A3209" s="169">
        <f t="shared" ref="A3209:E3209" si="1624">A2539</f>
        <v>0</v>
      </c>
      <c r="B3209" s="169" t="str">
        <f t="shared" si="1624"/>
        <v>Design, engineering, supply, installation and commissioning of disposal of bottom ash in under ground mines at Chandrapur area WCL at CSTPS, Chandrapur</v>
      </c>
      <c r="C3209" s="29">
        <f t="shared" si="1624"/>
        <v>0</v>
      </c>
      <c r="D3209" s="69" t="str">
        <f t="shared" si="1624"/>
        <v>-</v>
      </c>
      <c r="E3209" s="28">
        <f t="shared" si="1624"/>
        <v>27.55</v>
      </c>
      <c r="F3209" s="95">
        <f t="shared" si="1616"/>
        <v>17.55</v>
      </c>
      <c r="G3209" s="95">
        <f t="shared" si="1617"/>
        <v>17.55</v>
      </c>
      <c r="H3209" s="95">
        <f t="shared" si="1563"/>
        <v>0</v>
      </c>
      <c r="I3209" s="94">
        <f>'F4.2'!Y526</f>
        <v>10</v>
      </c>
      <c r="J3209" s="94">
        <f>'F4.2'!AS526</f>
        <v>10</v>
      </c>
      <c r="K3209" s="95"/>
      <c r="L3209" s="95"/>
      <c r="M3209" s="128">
        <f t="shared" si="1564"/>
        <v>10</v>
      </c>
      <c r="N3209" s="95">
        <f t="shared" si="1565"/>
        <v>0</v>
      </c>
    </row>
    <row r="3210" spans="1:14" ht="31.5" hidden="1" outlineLevel="1" x14ac:dyDescent="0.25">
      <c r="A3210" s="25">
        <f t="shared" ref="A3210:E3210" si="1625">A2540</f>
        <v>6</v>
      </c>
      <c r="B3210" s="26" t="str">
        <f t="shared" si="1625"/>
        <v>Supply and replacement of 400 NB MSERW pipe lines of ash disposal system in Ash Handling Plant at CSTPS, Chandrapur.</v>
      </c>
      <c r="C3210" s="29">
        <f t="shared" si="1625"/>
        <v>0</v>
      </c>
      <c r="D3210" s="69" t="str">
        <f t="shared" si="1625"/>
        <v>-</v>
      </c>
      <c r="E3210" s="28">
        <f t="shared" si="1625"/>
        <v>81.06</v>
      </c>
      <c r="F3210" s="95">
        <f t="shared" si="1616"/>
        <v>0</v>
      </c>
      <c r="G3210" s="95">
        <f t="shared" si="1617"/>
        <v>0</v>
      </c>
      <c r="H3210" s="95">
        <f t="shared" si="1563"/>
        <v>0</v>
      </c>
      <c r="I3210" s="94">
        <f>'F4.2'!Y527</f>
        <v>0</v>
      </c>
      <c r="J3210" s="94">
        <f>'F4.2'!AS527</f>
        <v>0</v>
      </c>
      <c r="K3210" s="95"/>
      <c r="L3210" s="95"/>
      <c r="M3210" s="128">
        <f t="shared" si="1564"/>
        <v>0</v>
      </c>
      <c r="N3210" s="95">
        <f t="shared" si="1565"/>
        <v>0</v>
      </c>
    </row>
    <row r="3211" spans="1:14" ht="47.25" hidden="1" outlineLevel="1" x14ac:dyDescent="0.25">
      <c r="A3211" s="169">
        <f t="shared" ref="A3211:E3211" si="1626">A2541</f>
        <v>0</v>
      </c>
      <c r="B3211" s="169" t="str">
        <f t="shared" si="1626"/>
        <v>Procurement and replacement of 400 NB MSERW pipe lines of ash disposal system in Ash Handling Plant at CSTPS, Chandrapur.</v>
      </c>
      <c r="C3211" s="29">
        <f t="shared" si="1626"/>
        <v>0</v>
      </c>
      <c r="D3211" s="69" t="str">
        <f t="shared" si="1626"/>
        <v>-</v>
      </c>
      <c r="E3211" s="28">
        <f t="shared" si="1626"/>
        <v>81.06</v>
      </c>
      <c r="F3211" s="95">
        <f t="shared" si="1616"/>
        <v>0</v>
      </c>
      <c r="G3211" s="95">
        <f t="shared" si="1617"/>
        <v>0</v>
      </c>
      <c r="H3211" s="95">
        <f t="shared" si="1563"/>
        <v>0</v>
      </c>
      <c r="I3211" s="94">
        <f>'F4.2'!Y528</f>
        <v>18.809999999999999</v>
      </c>
      <c r="J3211" s="94">
        <f>'F4.2'!AS528</f>
        <v>18.809999999999999</v>
      </c>
      <c r="K3211" s="95"/>
      <c r="L3211" s="95"/>
      <c r="M3211" s="128">
        <f t="shared" si="1564"/>
        <v>18.809999999999999</v>
      </c>
      <c r="N3211" s="95">
        <f t="shared" si="1565"/>
        <v>0</v>
      </c>
    </row>
    <row r="3212" spans="1:14" ht="15.75" hidden="1" outlineLevel="1" x14ac:dyDescent="0.25">
      <c r="A3212" s="227">
        <f t="shared" ref="A3212:E3212" si="1627">A2542</f>
        <v>0</v>
      </c>
      <c r="B3212" s="227" t="str">
        <f t="shared" si="1627"/>
        <v>WTP-II</v>
      </c>
      <c r="C3212" s="29">
        <f t="shared" si="1627"/>
        <v>0</v>
      </c>
      <c r="D3212" s="69" t="str">
        <f t="shared" si="1627"/>
        <v>-</v>
      </c>
      <c r="E3212" s="28">
        <f t="shared" si="1627"/>
        <v>0</v>
      </c>
      <c r="F3212" s="95">
        <f t="shared" si="1616"/>
        <v>0</v>
      </c>
      <c r="G3212" s="95">
        <f t="shared" si="1617"/>
        <v>0</v>
      </c>
      <c r="H3212" s="95">
        <f t="shared" si="1563"/>
        <v>0</v>
      </c>
      <c r="I3212" s="94">
        <f>'F4.2'!Y529</f>
        <v>0</v>
      </c>
      <c r="J3212" s="94">
        <f>'F4.2'!AS529</f>
        <v>0</v>
      </c>
      <c r="K3212" s="95"/>
      <c r="L3212" s="95"/>
      <c r="M3212" s="128">
        <f t="shared" si="1564"/>
        <v>0</v>
      </c>
      <c r="N3212" s="95">
        <f t="shared" si="1565"/>
        <v>0</v>
      </c>
    </row>
    <row r="3213" spans="1:14" ht="31.5" hidden="1" outlineLevel="1" x14ac:dyDescent="0.25">
      <c r="A3213" s="25">
        <f t="shared" ref="A3213:E3213" si="1628">A2543</f>
        <v>1</v>
      </c>
      <c r="B3213" s="26" t="str">
        <f t="shared" si="1628"/>
        <v xml:space="preserve">SWAS system &amp; STREAM FILTRATION FOR COOLING WATER SYSTEM </v>
      </c>
      <c r="C3213" s="29">
        <f t="shared" si="1628"/>
        <v>0</v>
      </c>
      <c r="D3213" s="69" t="str">
        <f t="shared" si="1628"/>
        <v>-</v>
      </c>
      <c r="E3213" s="28">
        <f t="shared" si="1628"/>
        <v>95.65</v>
      </c>
      <c r="F3213" s="95">
        <f t="shared" si="1616"/>
        <v>0</v>
      </c>
      <c r="G3213" s="95">
        <f t="shared" si="1617"/>
        <v>0</v>
      </c>
      <c r="H3213" s="95">
        <f t="shared" si="1563"/>
        <v>0</v>
      </c>
      <c r="I3213" s="94">
        <f>'F4.2'!Y530</f>
        <v>0</v>
      </c>
      <c r="J3213" s="94">
        <f>'F4.2'!AS530</f>
        <v>0</v>
      </c>
      <c r="K3213" s="95"/>
      <c r="L3213" s="95"/>
      <c r="M3213" s="128">
        <f t="shared" si="1564"/>
        <v>0</v>
      </c>
      <c r="N3213" s="95">
        <f t="shared" si="1565"/>
        <v>0</v>
      </c>
    </row>
    <row r="3214" spans="1:14" ht="31.5" hidden="1" outlineLevel="1" x14ac:dyDescent="0.25">
      <c r="A3214" s="169">
        <f t="shared" ref="A3214:E3214" si="1629">A2544</f>
        <v>0</v>
      </c>
      <c r="B3214" s="169" t="str">
        <f t="shared" si="1629"/>
        <v>Revamping of SWAS system at 3 x 500 MW at WTP-II of CSTPS, Chandrapur</v>
      </c>
      <c r="C3214" s="29">
        <f t="shared" si="1629"/>
        <v>0</v>
      </c>
      <c r="D3214" s="69" t="str">
        <f t="shared" si="1629"/>
        <v>-</v>
      </c>
      <c r="E3214" s="28">
        <f t="shared" si="1629"/>
        <v>16</v>
      </c>
      <c r="F3214" s="95">
        <f t="shared" si="1616"/>
        <v>0</v>
      </c>
      <c r="G3214" s="95">
        <f t="shared" si="1617"/>
        <v>0</v>
      </c>
      <c r="H3214" s="95">
        <f t="shared" si="1563"/>
        <v>0</v>
      </c>
      <c r="I3214" s="94">
        <f>'F4.2'!Y531</f>
        <v>0</v>
      </c>
      <c r="J3214" s="94">
        <f>'F4.2'!AS531</f>
        <v>0</v>
      </c>
      <c r="K3214" s="95"/>
      <c r="L3214" s="95"/>
      <c r="M3214" s="128">
        <f t="shared" si="1564"/>
        <v>0</v>
      </c>
      <c r="N3214" s="95">
        <f t="shared" si="1565"/>
        <v>0</v>
      </c>
    </row>
    <row r="3215" spans="1:14" ht="31.5" hidden="1" outlineLevel="1" x14ac:dyDescent="0.25">
      <c r="A3215" s="169">
        <f t="shared" ref="A3215:E3215" si="1630">A2545</f>
        <v>0</v>
      </c>
      <c r="B3215" s="169" t="str">
        <f t="shared" si="1630"/>
        <v>STREAM FILTRATION FOR COOLING WATER SYSTEM OF UNIT 5,6,7,8 and 9 OF CSTPS CHANDRAPUR</v>
      </c>
      <c r="C3215" s="29">
        <f t="shared" si="1630"/>
        <v>0</v>
      </c>
      <c r="D3215" s="69" t="str">
        <f t="shared" si="1630"/>
        <v>-</v>
      </c>
      <c r="E3215" s="28">
        <f t="shared" si="1630"/>
        <v>85.529939999999996</v>
      </c>
      <c r="F3215" s="95">
        <f t="shared" si="1616"/>
        <v>0</v>
      </c>
      <c r="G3215" s="95">
        <f t="shared" si="1617"/>
        <v>0</v>
      </c>
      <c r="H3215" s="95">
        <f t="shared" si="1563"/>
        <v>0</v>
      </c>
      <c r="I3215" s="94">
        <f>'F4.2'!Y532</f>
        <v>0</v>
      </c>
      <c r="J3215" s="94">
        <f>'F4.2'!AS532</f>
        <v>0</v>
      </c>
      <c r="K3215" s="95"/>
      <c r="L3215" s="95"/>
      <c r="M3215" s="128">
        <f t="shared" si="1564"/>
        <v>0</v>
      </c>
      <c r="N3215" s="95">
        <f t="shared" si="1565"/>
        <v>0</v>
      </c>
    </row>
    <row r="3216" spans="1:14" ht="15.75" hidden="1" outlineLevel="1" x14ac:dyDescent="0.25">
      <c r="A3216" s="227">
        <f t="shared" ref="A3216:E3216" si="1631">A2546</f>
        <v>0</v>
      </c>
      <c r="B3216" s="227" t="str">
        <f t="shared" si="1631"/>
        <v>CHP-B</v>
      </c>
      <c r="C3216" s="29">
        <f t="shared" si="1631"/>
        <v>0</v>
      </c>
      <c r="D3216" s="69" t="str">
        <f t="shared" si="1631"/>
        <v>-</v>
      </c>
      <c r="E3216" s="28">
        <f t="shared" si="1631"/>
        <v>0</v>
      </c>
      <c r="F3216" s="95">
        <f t="shared" si="1616"/>
        <v>0</v>
      </c>
      <c r="G3216" s="95">
        <f t="shared" si="1617"/>
        <v>0</v>
      </c>
      <c r="H3216" s="95">
        <f t="shared" ref="H3216:H3279" si="1632">F3216-G3216</f>
        <v>0</v>
      </c>
      <c r="I3216" s="94">
        <f>'F4.2'!Y533</f>
        <v>0</v>
      </c>
      <c r="J3216" s="94">
        <f>'F4.2'!AS533</f>
        <v>0</v>
      </c>
      <c r="K3216" s="95"/>
      <c r="L3216" s="95"/>
      <c r="M3216" s="128">
        <f t="shared" ref="M3216:M3279" si="1633">SUM(J3216:L3216)</f>
        <v>0</v>
      </c>
      <c r="N3216" s="95">
        <f t="shared" ref="N3216:N3279" si="1634">H3216+I3216-M3216</f>
        <v>0</v>
      </c>
    </row>
    <row r="3217" spans="1:14" ht="63" hidden="1" outlineLevel="1" x14ac:dyDescent="0.25">
      <c r="A3217" s="25">
        <f t="shared" ref="A3217:E3217" si="1635">A2547</f>
        <v>1</v>
      </c>
      <c r="B3217" s="26" t="str">
        <f t="shared" si="1635"/>
        <v xml:space="preserve">Renovation of Bunker Hopper of Unit 5&amp;6 along with coal flow system &amp;  Design, Engineering, Manufacturing, Fabrication, Erection and commissioning of Modified Wobbler Feeder at CHPC </v>
      </c>
      <c r="C3217" s="29">
        <f t="shared" si="1635"/>
        <v>0</v>
      </c>
      <c r="D3217" s="69" t="str">
        <f t="shared" si="1635"/>
        <v>-</v>
      </c>
      <c r="E3217" s="28">
        <f t="shared" si="1635"/>
        <v>38</v>
      </c>
      <c r="F3217" s="95">
        <f t="shared" si="1616"/>
        <v>0</v>
      </c>
      <c r="G3217" s="95">
        <f t="shared" si="1617"/>
        <v>0</v>
      </c>
      <c r="H3217" s="95">
        <f t="shared" si="1632"/>
        <v>0</v>
      </c>
      <c r="I3217" s="94">
        <f>'F4.2'!Y534</f>
        <v>0</v>
      </c>
      <c r="J3217" s="94">
        <f>'F4.2'!AS534</f>
        <v>0</v>
      </c>
      <c r="K3217" s="95"/>
      <c r="L3217" s="95"/>
      <c r="M3217" s="128">
        <f t="shared" si="1633"/>
        <v>0</v>
      </c>
      <c r="N3217" s="95">
        <f t="shared" si="1634"/>
        <v>0</v>
      </c>
    </row>
    <row r="3218" spans="1:14" ht="47.25" hidden="1" outlineLevel="1" x14ac:dyDescent="0.25">
      <c r="A3218" s="169">
        <f t="shared" ref="A3218:E3218" si="1636">A2548</f>
        <v>0</v>
      </c>
      <c r="B3218" s="169" t="str">
        <f t="shared" si="1636"/>
        <v>Scheme-1 Work of Modification,Upgradation &amp; renovation of Bunker Hopper of Unit 5&amp;6 along with coal flow system at CSTPS Chandrapur</v>
      </c>
      <c r="C3218" s="29">
        <f t="shared" si="1636"/>
        <v>0</v>
      </c>
      <c r="D3218" s="69" t="str">
        <f t="shared" si="1636"/>
        <v>-</v>
      </c>
      <c r="E3218" s="28">
        <f t="shared" si="1636"/>
        <v>16</v>
      </c>
      <c r="F3218" s="95">
        <f t="shared" si="1616"/>
        <v>16</v>
      </c>
      <c r="G3218" s="95">
        <f t="shared" si="1617"/>
        <v>16</v>
      </c>
      <c r="H3218" s="95">
        <f t="shared" si="1632"/>
        <v>0</v>
      </c>
      <c r="I3218" s="94">
        <f>'F4.2'!Y535</f>
        <v>0</v>
      </c>
      <c r="J3218" s="94">
        <f>'F4.2'!AS535</f>
        <v>0</v>
      </c>
      <c r="K3218" s="95"/>
      <c r="L3218" s="95"/>
      <c r="M3218" s="128">
        <f t="shared" si="1633"/>
        <v>0</v>
      </c>
      <c r="N3218" s="95">
        <f t="shared" si="1634"/>
        <v>0</v>
      </c>
    </row>
    <row r="3219" spans="1:14" ht="31.5" hidden="1" outlineLevel="1" x14ac:dyDescent="0.25">
      <c r="A3219" s="169">
        <f t="shared" ref="A3219:E3219" si="1637">A2549</f>
        <v>0</v>
      </c>
      <c r="B3219" s="169" t="str">
        <f t="shared" si="1637"/>
        <v>Scheme-2 :- Renovation &amp; up gradation of conveyor gantries &amp; Travelling Tripper of CHPB.</v>
      </c>
      <c r="C3219" s="29">
        <f t="shared" si="1637"/>
        <v>0</v>
      </c>
      <c r="D3219" s="69" t="str">
        <f t="shared" si="1637"/>
        <v>-</v>
      </c>
      <c r="E3219" s="28">
        <f t="shared" si="1637"/>
        <v>7</v>
      </c>
      <c r="F3219" s="95">
        <f t="shared" si="1616"/>
        <v>7</v>
      </c>
      <c r="G3219" s="95">
        <f t="shared" si="1617"/>
        <v>7</v>
      </c>
      <c r="H3219" s="95">
        <f t="shared" si="1632"/>
        <v>0</v>
      </c>
      <c r="I3219" s="94">
        <f>'F4.2'!Y536</f>
        <v>0</v>
      </c>
      <c r="J3219" s="94">
        <f>'F4.2'!AS536</f>
        <v>0</v>
      </c>
      <c r="K3219" s="95"/>
      <c r="L3219" s="95"/>
      <c r="M3219" s="128">
        <f t="shared" si="1633"/>
        <v>0</v>
      </c>
      <c r="N3219" s="95">
        <f t="shared" si="1634"/>
        <v>0</v>
      </c>
    </row>
    <row r="3220" spans="1:14" ht="47.25" hidden="1" outlineLevel="1" x14ac:dyDescent="0.25">
      <c r="A3220" s="169">
        <f t="shared" ref="A3220:E3220" si="1638">A2550</f>
        <v>0</v>
      </c>
      <c r="B3220" s="169" t="str">
        <f t="shared" si="1638"/>
        <v>Scheme-3 :- Design, Engineering, Manufacturing, Fabrication, Erection and commissioning of Modified Wobbler Feeder at CHPC of Unit 6&amp;7 of CSTPS Chandrapur</v>
      </c>
      <c r="C3220" s="29">
        <f t="shared" si="1638"/>
        <v>0</v>
      </c>
      <c r="D3220" s="69" t="str">
        <f t="shared" si="1638"/>
        <v>-</v>
      </c>
      <c r="E3220" s="28">
        <f t="shared" si="1638"/>
        <v>5</v>
      </c>
      <c r="F3220" s="95">
        <f t="shared" si="1616"/>
        <v>5</v>
      </c>
      <c r="G3220" s="95">
        <f t="shared" si="1617"/>
        <v>5</v>
      </c>
      <c r="H3220" s="95">
        <f t="shared" si="1632"/>
        <v>0</v>
      </c>
      <c r="I3220" s="94">
        <f>'F4.2'!Y537</f>
        <v>0</v>
      </c>
      <c r="J3220" s="94">
        <f>'F4.2'!AS537</f>
        <v>0</v>
      </c>
      <c r="K3220" s="95"/>
      <c r="L3220" s="95"/>
      <c r="M3220" s="128">
        <f t="shared" si="1633"/>
        <v>0</v>
      </c>
      <c r="N3220" s="95">
        <f t="shared" si="1634"/>
        <v>0</v>
      </c>
    </row>
    <row r="3221" spans="1:14" ht="31.5" hidden="1" outlineLevel="1" x14ac:dyDescent="0.25">
      <c r="A3221" s="25">
        <f t="shared" ref="A3221:E3221" si="1639">A2551</f>
        <v>2</v>
      </c>
      <c r="B3221" s="26" t="str">
        <f t="shared" si="1639"/>
        <v xml:space="preserve">installation &amp; commissioning of various LV and MV drives at CHPA &amp; Automation of Control Room of CHPA/B </v>
      </c>
      <c r="C3221" s="29">
        <f t="shared" si="1639"/>
        <v>0</v>
      </c>
      <c r="D3221" s="69" t="str">
        <f t="shared" si="1639"/>
        <v>-</v>
      </c>
      <c r="E3221" s="28">
        <f t="shared" si="1639"/>
        <v>75</v>
      </c>
      <c r="F3221" s="95">
        <f t="shared" si="1616"/>
        <v>0</v>
      </c>
      <c r="G3221" s="95">
        <f t="shared" si="1617"/>
        <v>0</v>
      </c>
      <c r="H3221" s="95">
        <f t="shared" si="1632"/>
        <v>0</v>
      </c>
      <c r="I3221" s="94">
        <f>'F4.2'!Y538</f>
        <v>0</v>
      </c>
      <c r="J3221" s="94">
        <f>'F4.2'!AS538</f>
        <v>0</v>
      </c>
      <c r="K3221" s="95"/>
      <c r="L3221" s="95"/>
      <c r="M3221" s="128">
        <f t="shared" si="1633"/>
        <v>0</v>
      </c>
      <c r="N3221" s="95">
        <f t="shared" si="1634"/>
        <v>0</v>
      </c>
    </row>
    <row r="3222" spans="1:14" ht="31.5" hidden="1" outlineLevel="1" x14ac:dyDescent="0.25">
      <c r="A3222" s="169">
        <f t="shared" ref="A3222:E3222" si="1640">A2552</f>
        <v>0</v>
      </c>
      <c r="B3222" s="169" t="str">
        <f t="shared" si="1640"/>
        <v>Scheme-1 Design, Engineering, supply, installation &amp; commissioning of various LV and MV drives at CHPA</v>
      </c>
      <c r="C3222" s="29">
        <f t="shared" si="1640"/>
        <v>0</v>
      </c>
      <c r="D3222" s="69" t="str">
        <f t="shared" si="1640"/>
        <v>-</v>
      </c>
      <c r="E3222" s="28">
        <f t="shared" si="1640"/>
        <v>39</v>
      </c>
      <c r="F3222" s="95">
        <f t="shared" si="1616"/>
        <v>39</v>
      </c>
      <c r="G3222" s="95">
        <f t="shared" si="1617"/>
        <v>39</v>
      </c>
      <c r="H3222" s="95">
        <f t="shared" si="1632"/>
        <v>0</v>
      </c>
      <c r="I3222" s="94">
        <f>'F4.2'!Y539</f>
        <v>0</v>
      </c>
      <c r="J3222" s="94">
        <f>'F4.2'!AS539</f>
        <v>0</v>
      </c>
      <c r="K3222" s="95"/>
      <c r="L3222" s="95"/>
      <c r="M3222" s="128">
        <f t="shared" si="1633"/>
        <v>0</v>
      </c>
      <c r="N3222" s="95">
        <f t="shared" si="1634"/>
        <v>0</v>
      </c>
    </row>
    <row r="3223" spans="1:14" ht="15.75" hidden="1" outlineLevel="1" x14ac:dyDescent="0.25">
      <c r="A3223" s="169">
        <f t="shared" ref="A3223:E3223" si="1641">A2553</f>
        <v>0</v>
      </c>
      <c r="B3223" s="169" t="str">
        <f t="shared" si="1641"/>
        <v xml:space="preserve">Scheme-2 Automation of Control Room of CHPA/B </v>
      </c>
      <c r="C3223" s="29">
        <f t="shared" si="1641"/>
        <v>0</v>
      </c>
      <c r="D3223" s="69" t="str">
        <f t="shared" si="1641"/>
        <v>-</v>
      </c>
      <c r="E3223" s="28">
        <f t="shared" si="1641"/>
        <v>15</v>
      </c>
      <c r="F3223" s="95">
        <f t="shared" si="1616"/>
        <v>15</v>
      </c>
      <c r="G3223" s="95">
        <f t="shared" si="1617"/>
        <v>15</v>
      </c>
      <c r="H3223" s="95">
        <f t="shared" si="1632"/>
        <v>0</v>
      </c>
      <c r="I3223" s="94">
        <f>'F4.2'!Y540</f>
        <v>0</v>
      </c>
      <c r="J3223" s="94">
        <f>'F4.2'!AS540</f>
        <v>0</v>
      </c>
      <c r="K3223" s="95"/>
      <c r="L3223" s="95"/>
      <c r="M3223" s="128">
        <f t="shared" si="1633"/>
        <v>0</v>
      </c>
      <c r="N3223" s="95">
        <f t="shared" si="1634"/>
        <v>0</v>
      </c>
    </row>
    <row r="3224" spans="1:14" ht="47.25" hidden="1" outlineLevel="1" x14ac:dyDescent="0.25">
      <c r="A3224" s="169">
        <f t="shared" ref="A3224:E3224" si="1642">A2554</f>
        <v>0</v>
      </c>
      <c r="B3224" s="169" t="str">
        <f t="shared" si="1642"/>
        <v>Scheme-3 Design, Engineering, supply, installation &amp; commissioning of various MV VFD for Crusher 1,2,3&amp;4 at CHPB</v>
      </c>
      <c r="C3224" s="29">
        <f t="shared" si="1642"/>
        <v>0</v>
      </c>
      <c r="D3224" s="69" t="str">
        <f t="shared" si="1642"/>
        <v>-</v>
      </c>
      <c r="E3224" s="28">
        <f t="shared" si="1642"/>
        <v>11</v>
      </c>
      <c r="F3224" s="95">
        <f t="shared" si="1616"/>
        <v>11</v>
      </c>
      <c r="G3224" s="95">
        <f t="shared" si="1617"/>
        <v>11</v>
      </c>
      <c r="H3224" s="95">
        <f t="shared" si="1632"/>
        <v>0</v>
      </c>
      <c r="I3224" s="94">
        <f>'F4.2'!Y541</f>
        <v>0</v>
      </c>
      <c r="J3224" s="94">
        <f>'F4.2'!AS541</f>
        <v>0</v>
      </c>
      <c r="K3224" s="95"/>
      <c r="L3224" s="95"/>
      <c r="M3224" s="128">
        <f t="shared" si="1633"/>
        <v>0</v>
      </c>
      <c r="N3224" s="95">
        <f t="shared" si="1634"/>
        <v>0</v>
      </c>
    </row>
    <row r="3225" spans="1:14" ht="31.5" hidden="1" outlineLevel="1" x14ac:dyDescent="0.25">
      <c r="A3225" s="169">
        <f t="shared" ref="A3225:E3225" si="1643">A2555</f>
        <v>0</v>
      </c>
      <c r="B3225" s="169" t="str">
        <f t="shared" si="1643"/>
        <v>Scheme-4:- Renovation modernization of 11 KV PMCC Board at Sub-Station-2 of CHPB</v>
      </c>
      <c r="C3225" s="29">
        <f t="shared" si="1643"/>
        <v>0</v>
      </c>
      <c r="D3225" s="69" t="str">
        <f t="shared" si="1643"/>
        <v>-</v>
      </c>
      <c r="E3225" s="28">
        <f t="shared" si="1643"/>
        <v>10</v>
      </c>
      <c r="F3225" s="95">
        <f t="shared" si="1616"/>
        <v>10</v>
      </c>
      <c r="G3225" s="95">
        <f t="shared" si="1617"/>
        <v>10</v>
      </c>
      <c r="H3225" s="95">
        <f t="shared" si="1632"/>
        <v>0</v>
      </c>
      <c r="I3225" s="94">
        <f>'F4.2'!Y542</f>
        <v>0</v>
      </c>
      <c r="J3225" s="94">
        <f>'F4.2'!AS542</f>
        <v>0</v>
      </c>
      <c r="K3225" s="95"/>
      <c r="L3225" s="95"/>
      <c r="M3225" s="128">
        <f t="shared" si="1633"/>
        <v>0</v>
      </c>
      <c r="N3225" s="95">
        <f t="shared" si="1634"/>
        <v>0</v>
      </c>
    </row>
    <row r="3226" spans="1:14" ht="47.25" hidden="1" outlineLevel="1" x14ac:dyDescent="0.25">
      <c r="A3226" s="25">
        <f t="shared" ref="A3226:E3226" si="1644">A2556</f>
        <v>3</v>
      </c>
      <c r="B3226" s="26" t="str">
        <f t="shared" si="1644"/>
        <v>Renovation &amp; Upgrdation of Bunker lift &amp; Desgin, Engineering, supply, installation &amp; commissioning of Energy chain system at various locations of CHPB &amp; CHPC</v>
      </c>
      <c r="C3226" s="29">
        <f t="shared" si="1644"/>
        <v>0</v>
      </c>
      <c r="D3226" s="69" t="str">
        <f t="shared" si="1644"/>
        <v>-</v>
      </c>
      <c r="E3226" s="28">
        <f t="shared" si="1644"/>
        <v>29</v>
      </c>
      <c r="F3226" s="95">
        <f t="shared" si="1616"/>
        <v>0</v>
      </c>
      <c r="G3226" s="95">
        <f t="shared" si="1617"/>
        <v>0</v>
      </c>
      <c r="H3226" s="95">
        <f t="shared" si="1632"/>
        <v>0</v>
      </c>
      <c r="I3226" s="94">
        <f>'F4.2'!Y543</f>
        <v>0</v>
      </c>
      <c r="J3226" s="94">
        <f>'F4.2'!AS543</f>
        <v>0</v>
      </c>
      <c r="K3226" s="95"/>
      <c r="L3226" s="95"/>
      <c r="M3226" s="128">
        <f t="shared" si="1633"/>
        <v>0</v>
      </c>
      <c r="N3226" s="95">
        <f t="shared" si="1634"/>
        <v>0</v>
      </c>
    </row>
    <row r="3227" spans="1:14" ht="31.5" hidden="1" outlineLevel="1" x14ac:dyDescent="0.25">
      <c r="A3227" s="169">
        <f t="shared" ref="A3227:E3227" si="1645">A2557</f>
        <v>0</v>
      </c>
      <c r="B3227" s="169" t="str">
        <f t="shared" si="1645"/>
        <v>Scheme-1: Renovation &amp; Upgrdation of Bunker lift of Unit 5,6&amp;7 of CHPB</v>
      </c>
      <c r="C3227" s="29">
        <f t="shared" si="1645"/>
        <v>0</v>
      </c>
      <c r="D3227" s="69" t="str">
        <f t="shared" si="1645"/>
        <v>-</v>
      </c>
      <c r="E3227" s="28">
        <f t="shared" si="1645"/>
        <v>9</v>
      </c>
      <c r="F3227" s="95">
        <f t="shared" si="1616"/>
        <v>9</v>
      </c>
      <c r="G3227" s="95">
        <f t="shared" si="1617"/>
        <v>9</v>
      </c>
      <c r="H3227" s="95">
        <f t="shared" si="1632"/>
        <v>0</v>
      </c>
      <c r="I3227" s="94">
        <f>'F4.2'!Y544</f>
        <v>0</v>
      </c>
      <c r="J3227" s="94">
        <f>'F4.2'!AS544</f>
        <v>0</v>
      </c>
      <c r="K3227" s="95"/>
      <c r="L3227" s="95"/>
      <c r="M3227" s="128">
        <f t="shared" si="1633"/>
        <v>0</v>
      </c>
      <c r="N3227" s="95">
        <f t="shared" si="1634"/>
        <v>0</v>
      </c>
    </row>
    <row r="3228" spans="1:14" ht="47.25" hidden="1" outlineLevel="1" x14ac:dyDescent="0.25">
      <c r="A3228" s="169">
        <f t="shared" ref="A3228:E3228" si="1646">A2558</f>
        <v>0</v>
      </c>
      <c r="B3228" s="169" t="str">
        <f t="shared" si="1646"/>
        <v>Scheme-2:- Desgin, Engineering, supply, installation &amp; commissioning of Energy chain system at various locations of CHPB &amp; CHPC</v>
      </c>
      <c r="C3228" s="29">
        <f t="shared" si="1646"/>
        <v>0</v>
      </c>
      <c r="D3228" s="69" t="str">
        <f t="shared" si="1646"/>
        <v>-</v>
      </c>
      <c r="E3228" s="28">
        <f t="shared" si="1646"/>
        <v>20</v>
      </c>
      <c r="F3228" s="95">
        <f t="shared" si="1616"/>
        <v>20</v>
      </c>
      <c r="G3228" s="95">
        <f t="shared" si="1617"/>
        <v>20</v>
      </c>
      <c r="H3228" s="95">
        <f t="shared" si="1632"/>
        <v>0</v>
      </c>
      <c r="I3228" s="94">
        <f>'F4.2'!Y545</f>
        <v>0</v>
      </c>
      <c r="J3228" s="94">
        <f>'F4.2'!AS545</f>
        <v>0</v>
      </c>
      <c r="K3228" s="95"/>
      <c r="L3228" s="95"/>
      <c r="M3228" s="128">
        <f t="shared" si="1633"/>
        <v>0</v>
      </c>
      <c r="N3228" s="95">
        <f t="shared" si="1634"/>
        <v>0</v>
      </c>
    </row>
    <row r="3229" spans="1:14" ht="31.5" hidden="1" outlineLevel="1" x14ac:dyDescent="0.25">
      <c r="A3229" s="25">
        <f t="shared" ref="A3229:E3229" si="1647">A2559</f>
        <v>4</v>
      </c>
      <c r="B3229" s="26" t="str">
        <f t="shared" si="1647"/>
        <v xml:space="preserve">Upgradation of old ropeway, BC-108 A/B, installation of coal pile thermal monitoring system for stack pile of CHPA/B. </v>
      </c>
      <c r="C3229" s="29">
        <f t="shared" si="1647"/>
        <v>0</v>
      </c>
      <c r="D3229" s="69" t="str">
        <f t="shared" si="1647"/>
        <v>-</v>
      </c>
      <c r="E3229" s="28">
        <f t="shared" si="1647"/>
        <v>29</v>
      </c>
      <c r="F3229" s="95">
        <f t="shared" si="1616"/>
        <v>0</v>
      </c>
      <c r="G3229" s="95">
        <f t="shared" si="1617"/>
        <v>0</v>
      </c>
      <c r="H3229" s="95">
        <f t="shared" si="1632"/>
        <v>0</v>
      </c>
      <c r="I3229" s="94">
        <f>'F4.2'!Y546</f>
        <v>0</v>
      </c>
      <c r="J3229" s="94">
        <f>'F4.2'!AS546</f>
        <v>0</v>
      </c>
      <c r="K3229" s="95"/>
      <c r="L3229" s="95"/>
      <c r="M3229" s="128">
        <f t="shared" si="1633"/>
        <v>0</v>
      </c>
      <c r="N3229" s="95">
        <f t="shared" si="1634"/>
        <v>0</v>
      </c>
    </row>
    <row r="3230" spans="1:14" ht="31.5" hidden="1" outlineLevel="1" x14ac:dyDescent="0.25">
      <c r="A3230" s="169">
        <f t="shared" ref="A3230:E3230" si="1648">A2560</f>
        <v>0</v>
      </c>
      <c r="B3230" s="169" t="str">
        <f t="shared" si="1648"/>
        <v>Scheme-1 Work of Renovation &amp; upgradation of Ventilation system of CHPA&amp;CHPB.</v>
      </c>
      <c r="C3230" s="29">
        <f t="shared" si="1648"/>
        <v>0</v>
      </c>
      <c r="D3230" s="69" t="str">
        <f t="shared" si="1648"/>
        <v>-</v>
      </c>
      <c r="E3230" s="28">
        <f t="shared" si="1648"/>
        <v>8</v>
      </c>
      <c r="F3230" s="95">
        <f t="shared" si="1616"/>
        <v>8</v>
      </c>
      <c r="G3230" s="95">
        <f t="shared" si="1617"/>
        <v>8</v>
      </c>
      <c r="H3230" s="95">
        <f t="shared" si="1632"/>
        <v>0</v>
      </c>
      <c r="I3230" s="94">
        <f>'F4.2'!Y547</f>
        <v>0</v>
      </c>
      <c r="J3230" s="94">
        <f>'F4.2'!AS547</f>
        <v>0</v>
      </c>
      <c r="K3230" s="95"/>
      <c r="L3230" s="95"/>
      <c r="M3230" s="128">
        <f t="shared" si="1633"/>
        <v>0</v>
      </c>
      <c r="N3230" s="95">
        <f t="shared" si="1634"/>
        <v>0</v>
      </c>
    </row>
    <row r="3231" spans="1:14" ht="47.25" hidden="1" outlineLevel="1" x14ac:dyDescent="0.25">
      <c r="A3231" s="169">
        <f t="shared" ref="A3231:E3231" si="1649">A2561</f>
        <v>0</v>
      </c>
      <c r="B3231" s="169" t="str">
        <f t="shared" si="1649"/>
        <v>Scheme-2: Design, Engineering, Supply, fabrication, Erection, installation &amp; commissioning of modified take up arrangement for BC 108A/B of CHPB.</v>
      </c>
      <c r="C3231" s="29">
        <f t="shared" si="1649"/>
        <v>0</v>
      </c>
      <c r="D3231" s="69" t="str">
        <f t="shared" si="1649"/>
        <v>-</v>
      </c>
      <c r="E3231" s="28">
        <f t="shared" si="1649"/>
        <v>4</v>
      </c>
      <c r="F3231" s="95">
        <f t="shared" si="1616"/>
        <v>4</v>
      </c>
      <c r="G3231" s="95">
        <f t="shared" si="1617"/>
        <v>4</v>
      </c>
      <c r="H3231" s="95">
        <f t="shared" si="1632"/>
        <v>0</v>
      </c>
      <c r="I3231" s="94">
        <f>'F4.2'!Y548</f>
        <v>0</v>
      </c>
      <c r="J3231" s="94">
        <f>'F4.2'!AS548</f>
        <v>0</v>
      </c>
      <c r="K3231" s="95"/>
      <c r="L3231" s="95"/>
      <c r="M3231" s="128">
        <f t="shared" si="1633"/>
        <v>0</v>
      </c>
      <c r="N3231" s="95">
        <f t="shared" si="1634"/>
        <v>0</v>
      </c>
    </row>
    <row r="3232" spans="1:14" ht="31.5" hidden="1" outlineLevel="1" x14ac:dyDescent="0.25">
      <c r="A3232" s="169">
        <f t="shared" ref="A3232:E3232" si="1650">A2562</f>
        <v>0</v>
      </c>
      <c r="B3232" s="169" t="str">
        <f t="shared" si="1650"/>
        <v>Scheme-3: Design, Engineering, supply &amp; installation of coal pile thermal monitoring system for stack pile of CHPA/B.</v>
      </c>
      <c r="C3232" s="29">
        <f t="shared" si="1650"/>
        <v>0</v>
      </c>
      <c r="D3232" s="69" t="str">
        <f t="shared" si="1650"/>
        <v>-</v>
      </c>
      <c r="E3232" s="28">
        <f t="shared" si="1650"/>
        <v>8</v>
      </c>
      <c r="F3232" s="95">
        <f t="shared" si="1616"/>
        <v>5</v>
      </c>
      <c r="G3232" s="95">
        <f t="shared" si="1617"/>
        <v>5</v>
      </c>
      <c r="H3232" s="95">
        <f t="shared" si="1632"/>
        <v>0</v>
      </c>
      <c r="I3232" s="94">
        <f>'F4.2'!Y549</f>
        <v>0</v>
      </c>
      <c r="J3232" s="94">
        <f>'F4.2'!AS549</f>
        <v>0</v>
      </c>
      <c r="K3232" s="95"/>
      <c r="L3232" s="95"/>
      <c r="M3232" s="128">
        <f t="shared" si="1633"/>
        <v>0</v>
      </c>
      <c r="N3232" s="95">
        <f t="shared" si="1634"/>
        <v>0</v>
      </c>
    </row>
    <row r="3233" spans="1:14" ht="31.5" hidden="1" outlineLevel="1" x14ac:dyDescent="0.25">
      <c r="A3233" s="169">
        <f t="shared" ref="A3233:E3233" si="1651">A2563</f>
        <v>0</v>
      </c>
      <c r="B3233" s="169" t="str">
        <f t="shared" si="1651"/>
        <v>Scheme-3: Design, Engineering, supply &amp; installation of Belt Tear Detector system for belt conveyor system of CHPB.</v>
      </c>
      <c r="C3233" s="29">
        <f t="shared" si="1651"/>
        <v>0</v>
      </c>
      <c r="D3233" s="69" t="str">
        <f t="shared" si="1651"/>
        <v>-</v>
      </c>
      <c r="E3233" s="28">
        <f t="shared" si="1651"/>
        <v>4</v>
      </c>
      <c r="F3233" s="95">
        <f t="shared" si="1616"/>
        <v>4</v>
      </c>
      <c r="G3233" s="95">
        <f t="shared" si="1617"/>
        <v>4</v>
      </c>
      <c r="H3233" s="95">
        <f t="shared" si="1632"/>
        <v>0</v>
      </c>
      <c r="I3233" s="94">
        <f>'F4.2'!Y550</f>
        <v>0</v>
      </c>
      <c r="J3233" s="94">
        <f>'F4.2'!AS550</f>
        <v>0</v>
      </c>
      <c r="K3233" s="95"/>
      <c r="L3233" s="95"/>
      <c r="M3233" s="128">
        <f t="shared" si="1633"/>
        <v>0</v>
      </c>
      <c r="N3233" s="95">
        <f t="shared" si="1634"/>
        <v>0</v>
      </c>
    </row>
    <row r="3234" spans="1:14" ht="31.5" hidden="1" outlineLevel="1" x14ac:dyDescent="0.25">
      <c r="A3234" s="169">
        <f t="shared" ref="A3234:E3234" si="1652">A2564</f>
        <v>0</v>
      </c>
      <c r="B3234" s="169" t="str">
        <f t="shared" si="1652"/>
        <v>Scheme-4: Capacity Enhancement of Belt Conveyor Drives of CHPB by upgrdation of conveyor drvie system.</v>
      </c>
      <c r="C3234" s="29">
        <f t="shared" si="1652"/>
        <v>0</v>
      </c>
      <c r="D3234" s="69" t="str">
        <f t="shared" si="1652"/>
        <v>-</v>
      </c>
      <c r="E3234" s="28">
        <f t="shared" si="1652"/>
        <v>5</v>
      </c>
      <c r="F3234" s="95">
        <f t="shared" si="1616"/>
        <v>5</v>
      </c>
      <c r="G3234" s="95">
        <f t="shared" si="1617"/>
        <v>5</v>
      </c>
      <c r="H3234" s="95">
        <f t="shared" si="1632"/>
        <v>0</v>
      </c>
      <c r="I3234" s="94">
        <f>'F4.2'!Y551</f>
        <v>0</v>
      </c>
      <c r="J3234" s="94">
        <f>'F4.2'!AS551</f>
        <v>0</v>
      </c>
      <c r="K3234" s="95"/>
      <c r="L3234" s="95"/>
      <c r="M3234" s="128">
        <f t="shared" si="1633"/>
        <v>0</v>
      </c>
      <c r="N3234" s="95">
        <f t="shared" si="1634"/>
        <v>0</v>
      </c>
    </row>
    <row r="3235" spans="1:14" ht="31.5" hidden="1" outlineLevel="1" x14ac:dyDescent="0.25">
      <c r="A3235" s="25">
        <f t="shared" ref="A3235:E3235" si="1653">A2565</f>
        <v>5</v>
      </c>
      <c r="B3235" s="26" t="str">
        <f t="shared" si="1653"/>
        <v>Modification &amp; upgradation in Railway Track network of CSTPS</v>
      </c>
      <c r="C3235" s="29">
        <f t="shared" si="1653"/>
        <v>0</v>
      </c>
      <c r="D3235" s="69" t="str">
        <f t="shared" si="1653"/>
        <v>-</v>
      </c>
      <c r="E3235" s="28">
        <f t="shared" si="1653"/>
        <v>29</v>
      </c>
      <c r="F3235" s="95">
        <f t="shared" si="1616"/>
        <v>0</v>
      </c>
      <c r="G3235" s="95">
        <f t="shared" si="1617"/>
        <v>0</v>
      </c>
      <c r="H3235" s="95">
        <f t="shared" si="1632"/>
        <v>0</v>
      </c>
      <c r="I3235" s="94">
        <f>'F4.2'!Y552</f>
        <v>0</v>
      </c>
      <c r="J3235" s="94">
        <f>'F4.2'!AS552</f>
        <v>0</v>
      </c>
      <c r="K3235" s="95"/>
      <c r="L3235" s="95"/>
      <c r="M3235" s="128">
        <f t="shared" si="1633"/>
        <v>0</v>
      </c>
      <c r="N3235" s="95">
        <f t="shared" si="1634"/>
        <v>0</v>
      </c>
    </row>
    <row r="3236" spans="1:14" ht="63" hidden="1" outlineLevel="1" x14ac:dyDescent="0.25">
      <c r="A3236" s="169">
        <f t="shared" ref="A3236:E3236" si="1654">A2566</f>
        <v>0</v>
      </c>
      <c r="B3236" s="169" t="str">
        <f t="shared" si="1654"/>
        <v xml:space="preserve">Scheme-1: Work of Modification &amp; upgradation in Railway Track network of CSTPS by Provision of additional take off &amp; cutoff point for CHPD and empty formation at WT outhaul in CSTPS Railway Siding. </v>
      </c>
      <c r="C3236" s="29">
        <f t="shared" si="1654"/>
        <v>0</v>
      </c>
      <c r="D3236" s="69" t="str">
        <f t="shared" si="1654"/>
        <v>-</v>
      </c>
      <c r="E3236" s="28">
        <f t="shared" si="1654"/>
        <v>14</v>
      </c>
      <c r="F3236" s="95">
        <f t="shared" si="1616"/>
        <v>0</v>
      </c>
      <c r="G3236" s="95">
        <f t="shared" si="1617"/>
        <v>0</v>
      </c>
      <c r="H3236" s="95">
        <f t="shared" si="1632"/>
        <v>0</v>
      </c>
      <c r="I3236" s="94">
        <f>'F4.2'!Y553</f>
        <v>14</v>
      </c>
      <c r="J3236" s="94">
        <f>'F4.2'!AS553</f>
        <v>14</v>
      </c>
      <c r="K3236" s="95"/>
      <c r="L3236" s="95"/>
      <c r="M3236" s="128">
        <f t="shared" si="1633"/>
        <v>14</v>
      </c>
      <c r="N3236" s="95">
        <f t="shared" si="1634"/>
        <v>0</v>
      </c>
    </row>
    <row r="3237" spans="1:14" ht="47.25" hidden="1" outlineLevel="1" x14ac:dyDescent="0.25">
      <c r="A3237" s="169">
        <f t="shared" ref="A3237:E3237" si="1655">A2567</f>
        <v>0</v>
      </c>
      <c r="B3237" s="169" t="str">
        <f t="shared" si="1655"/>
        <v>Scheme-1: Work of Modification &amp; upgradation in Railway Track network of CSTPS by Complete Track Renewal of old BG rail with other allied works in CSTPS Railway Siding.</v>
      </c>
      <c r="C3237" s="29">
        <f t="shared" si="1655"/>
        <v>0</v>
      </c>
      <c r="D3237" s="69" t="str">
        <f t="shared" si="1655"/>
        <v>-</v>
      </c>
      <c r="E3237" s="28">
        <f t="shared" si="1655"/>
        <v>15</v>
      </c>
      <c r="F3237" s="95">
        <f t="shared" si="1616"/>
        <v>0</v>
      </c>
      <c r="G3237" s="95">
        <f t="shared" si="1617"/>
        <v>0</v>
      </c>
      <c r="H3237" s="95">
        <f t="shared" si="1632"/>
        <v>0</v>
      </c>
      <c r="I3237" s="94">
        <f>'F4.2'!Y554</f>
        <v>15</v>
      </c>
      <c r="J3237" s="94">
        <f>'F4.2'!AS554</f>
        <v>15</v>
      </c>
      <c r="K3237" s="95"/>
      <c r="L3237" s="95"/>
      <c r="M3237" s="128">
        <f t="shared" si="1633"/>
        <v>15</v>
      </c>
      <c r="N3237" s="95">
        <f t="shared" si="1634"/>
        <v>0</v>
      </c>
    </row>
    <row r="3238" spans="1:14" ht="47.25" hidden="1" outlineLevel="1" x14ac:dyDescent="0.25">
      <c r="A3238" s="25">
        <f t="shared" ref="A3238:E3238" si="1656">A2568</f>
        <v>6</v>
      </c>
      <c r="B3238" s="26" t="str">
        <f t="shared" si="1656"/>
        <v>extension of Pipe Conveyor System from Padmapur Loading Station to Coal Handling Plant-C of Unit 5,6&amp;7 at CSTPS Chandrapur.</v>
      </c>
      <c r="C3238" s="29">
        <f t="shared" si="1656"/>
        <v>0</v>
      </c>
      <c r="D3238" s="69" t="str">
        <f t="shared" si="1656"/>
        <v>-</v>
      </c>
      <c r="E3238" s="28">
        <f t="shared" si="1656"/>
        <v>100</v>
      </c>
      <c r="F3238" s="95">
        <f t="shared" si="1616"/>
        <v>0</v>
      </c>
      <c r="G3238" s="95">
        <f t="shared" si="1617"/>
        <v>0</v>
      </c>
      <c r="H3238" s="95">
        <f t="shared" si="1632"/>
        <v>0</v>
      </c>
      <c r="I3238" s="94">
        <f>'F4.2'!Y555</f>
        <v>0</v>
      </c>
      <c r="J3238" s="94">
        <f>'F4.2'!AS555</f>
        <v>0</v>
      </c>
      <c r="K3238" s="95"/>
      <c r="L3238" s="95"/>
      <c r="M3238" s="128">
        <f t="shared" si="1633"/>
        <v>0</v>
      </c>
      <c r="N3238" s="95">
        <f t="shared" si="1634"/>
        <v>0</v>
      </c>
    </row>
    <row r="3239" spans="1:14" ht="47.25" hidden="1" outlineLevel="1" x14ac:dyDescent="0.25">
      <c r="A3239" s="169">
        <f t="shared" ref="A3239:E3239" si="1657">A2569</f>
        <v>0</v>
      </c>
      <c r="B3239" s="169" t="str">
        <f t="shared" si="1657"/>
        <v>Scheme-1: Augmentation of extension of Pipe Conveyor System from Padmapur Loading Station to Coal Handling Plant-C of Unit 5,6&amp;7 at CSTPS Chandrapur.</v>
      </c>
      <c r="C3239" s="29">
        <f t="shared" si="1657"/>
        <v>0</v>
      </c>
      <c r="D3239" s="69" t="str">
        <f t="shared" si="1657"/>
        <v>-</v>
      </c>
      <c r="E3239" s="28">
        <f t="shared" si="1657"/>
        <v>100</v>
      </c>
      <c r="F3239" s="95">
        <f t="shared" si="1616"/>
        <v>0</v>
      </c>
      <c r="G3239" s="95">
        <f t="shared" si="1617"/>
        <v>0</v>
      </c>
      <c r="H3239" s="95">
        <f t="shared" si="1632"/>
        <v>0</v>
      </c>
      <c r="I3239" s="94">
        <f>'F4.2'!Y556</f>
        <v>0</v>
      </c>
      <c r="J3239" s="94">
        <f>'F4.2'!AS556</f>
        <v>0</v>
      </c>
      <c r="K3239" s="95"/>
      <c r="L3239" s="95"/>
      <c r="M3239" s="128">
        <f t="shared" si="1633"/>
        <v>0</v>
      </c>
      <c r="N3239" s="95">
        <f t="shared" si="1634"/>
        <v>0</v>
      </c>
    </row>
    <row r="3240" spans="1:14" ht="15.75" hidden="1" outlineLevel="1" x14ac:dyDescent="0.25">
      <c r="A3240" s="227">
        <f t="shared" ref="A3240:E3240" si="1658">A2570</f>
        <v>0</v>
      </c>
      <c r="B3240" s="227" t="str">
        <f t="shared" si="1658"/>
        <v>CHP-C</v>
      </c>
      <c r="C3240" s="29">
        <f t="shared" si="1658"/>
        <v>0</v>
      </c>
      <c r="D3240" s="69" t="str">
        <f t="shared" si="1658"/>
        <v>-</v>
      </c>
      <c r="E3240" s="28">
        <f t="shared" si="1658"/>
        <v>0</v>
      </c>
      <c r="F3240" s="95">
        <f t="shared" si="1616"/>
        <v>0</v>
      </c>
      <c r="G3240" s="95">
        <f t="shared" si="1617"/>
        <v>0</v>
      </c>
      <c r="H3240" s="95">
        <f t="shared" si="1632"/>
        <v>0</v>
      </c>
      <c r="I3240" s="94">
        <f>'F4.2'!Y557</f>
        <v>0</v>
      </c>
      <c r="J3240" s="94">
        <f>'F4.2'!AS557</f>
        <v>0</v>
      </c>
      <c r="K3240" s="95"/>
      <c r="L3240" s="95"/>
      <c r="M3240" s="128">
        <f t="shared" si="1633"/>
        <v>0</v>
      </c>
      <c r="N3240" s="95">
        <f t="shared" si="1634"/>
        <v>0</v>
      </c>
    </row>
    <row r="3241" spans="1:14" ht="47.25" hidden="1" outlineLevel="1" x14ac:dyDescent="0.25">
      <c r="A3241" s="25">
        <f t="shared" ref="A3241:E3241" si="1659">A2571</f>
        <v>1</v>
      </c>
      <c r="B3241" s="26" t="str">
        <f t="shared" si="1659"/>
        <v>Design, Engineering, supply, Erection and commissioning of new fire fighting system at Pipe conveyor of CSTPS, Chandrapur</v>
      </c>
      <c r="C3241" s="29">
        <f t="shared" si="1659"/>
        <v>0</v>
      </c>
      <c r="D3241" s="69" t="str">
        <f t="shared" si="1659"/>
        <v>-</v>
      </c>
      <c r="E3241" s="28">
        <f t="shared" si="1659"/>
        <v>25</v>
      </c>
      <c r="F3241" s="95">
        <f t="shared" si="1616"/>
        <v>0</v>
      </c>
      <c r="G3241" s="95">
        <f t="shared" si="1617"/>
        <v>0</v>
      </c>
      <c r="H3241" s="95">
        <f t="shared" si="1632"/>
        <v>0</v>
      </c>
      <c r="I3241" s="94">
        <f>'F4.2'!Y558</f>
        <v>0</v>
      </c>
      <c r="J3241" s="94">
        <f>'F4.2'!AS558</f>
        <v>0</v>
      </c>
      <c r="K3241" s="95"/>
      <c r="L3241" s="95"/>
      <c r="M3241" s="128">
        <f t="shared" si="1633"/>
        <v>0</v>
      </c>
      <c r="N3241" s="95">
        <f t="shared" si="1634"/>
        <v>0</v>
      </c>
    </row>
    <row r="3242" spans="1:14" ht="47.25" hidden="1" outlineLevel="1" x14ac:dyDescent="0.25">
      <c r="A3242" s="169">
        <f t="shared" ref="A3242:E3242" si="1660">A2572</f>
        <v>0</v>
      </c>
      <c r="B3242" s="169" t="str">
        <f t="shared" si="1660"/>
        <v>Design, Engineering, supply, Erection and commissioning of new fire fighting system at Pipe conveyor of CSTPS, Chandrapur</v>
      </c>
      <c r="C3242" s="29">
        <f t="shared" si="1660"/>
        <v>0</v>
      </c>
      <c r="D3242" s="69" t="str">
        <f t="shared" si="1660"/>
        <v>-</v>
      </c>
      <c r="E3242" s="28">
        <f t="shared" si="1660"/>
        <v>25</v>
      </c>
      <c r="F3242" s="95">
        <f t="shared" si="1616"/>
        <v>25</v>
      </c>
      <c r="G3242" s="95">
        <f t="shared" si="1617"/>
        <v>0</v>
      </c>
      <c r="H3242" s="95">
        <f t="shared" si="1632"/>
        <v>25</v>
      </c>
      <c r="I3242" s="94">
        <f>'F4.2'!Y559</f>
        <v>0</v>
      </c>
      <c r="J3242" s="94">
        <f>'F4.2'!AS559</f>
        <v>0</v>
      </c>
      <c r="K3242" s="95"/>
      <c r="L3242" s="95"/>
      <c r="M3242" s="128">
        <f t="shared" si="1633"/>
        <v>0</v>
      </c>
      <c r="N3242" s="95">
        <f t="shared" si="1634"/>
        <v>25</v>
      </c>
    </row>
    <row r="3243" spans="1:14" ht="31.5" hidden="1" outlineLevel="1" x14ac:dyDescent="0.25">
      <c r="A3243" s="25">
        <f t="shared" ref="A3243:E3243" si="1661">A2573</f>
        <v>2</v>
      </c>
      <c r="B3243" s="26" t="str">
        <f t="shared" si="1661"/>
        <v>Reliability &amp; availability improvement of coal transportation by Procurement of UTS (BOBR) Wagons for CHP</v>
      </c>
      <c r="C3243" s="29">
        <f t="shared" si="1661"/>
        <v>0</v>
      </c>
      <c r="D3243" s="69" t="str">
        <f t="shared" si="1661"/>
        <v>-</v>
      </c>
      <c r="E3243" s="28">
        <f t="shared" si="1661"/>
        <v>15</v>
      </c>
      <c r="F3243" s="95">
        <f t="shared" si="1616"/>
        <v>0</v>
      </c>
      <c r="G3243" s="95">
        <f t="shared" si="1617"/>
        <v>0</v>
      </c>
      <c r="H3243" s="95">
        <f t="shared" si="1632"/>
        <v>0</v>
      </c>
      <c r="I3243" s="94">
        <f>'F4.2'!Y560</f>
        <v>0</v>
      </c>
      <c r="J3243" s="94">
        <f>'F4.2'!AS560</f>
        <v>0</v>
      </c>
      <c r="K3243" s="95"/>
      <c r="L3243" s="95"/>
      <c r="M3243" s="128">
        <f t="shared" si="1633"/>
        <v>0</v>
      </c>
      <c r="N3243" s="95">
        <f t="shared" si="1634"/>
        <v>0</v>
      </c>
    </row>
    <row r="3244" spans="1:14" ht="31.5" hidden="1" outlineLevel="1" x14ac:dyDescent="0.25">
      <c r="A3244" s="169">
        <f t="shared" ref="A3244:E3244" si="1662">A2574</f>
        <v>0</v>
      </c>
      <c r="B3244" s="169" t="str">
        <f t="shared" si="1662"/>
        <v>Reliability &amp; availability improvement of coal transportation by Procurement of UTS (BOBR) Wagons for CHP</v>
      </c>
      <c r="C3244" s="29">
        <f t="shared" si="1662"/>
        <v>0</v>
      </c>
      <c r="D3244" s="69" t="str">
        <f t="shared" si="1662"/>
        <v>-</v>
      </c>
      <c r="E3244" s="28">
        <f t="shared" si="1662"/>
        <v>15</v>
      </c>
      <c r="F3244" s="95">
        <f t="shared" si="1616"/>
        <v>0</v>
      </c>
      <c r="G3244" s="95">
        <f t="shared" si="1617"/>
        <v>0</v>
      </c>
      <c r="H3244" s="95">
        <f t="shared" si="1632"/>
        <v>0</v>
      </c>
      <c r="I3244" s="94">
        <f>'F4.2'!Y561</f>
        <v>0</v>
      </c>
      <c r="J3244" s="94">
        <f>'F4.2'!AS561</f>
        <v>0</v>
      </c>
      <c r="K3244" s="95"/>
      <c r="L3244" s="95"/>
      <c r="M3244" s="128">
        <f t="shared" si="1633"/>
        <v>0</v>
      </c>
      <c r="N3244" s="95">
        <f t="shared" si="1634"/>
        <v>0</v>
      </c>
    </row>
    <row r="3245" spans="1:14" ht="31.5" hidden="1" outlineLevel="1" x14ac:dyDescent="0.25">
      <c r="A3245" s="25">
        <f t="shared" ref="A3245:E3245" si="1663">A2575</f>
        <v>3</v>
      </c>
      <c r="B3245" s="26" t="str">
        <f t="shared" si="1663"/>
        <v>Reliability &amp; availability improvement by replacement of set of internals for Paddle feeders</v>
      </c>
      <c r="C3245" s="29">
        <f t="shared" si="1663"/>
        <v>0</v>
      </c>
      <c r="D3245" s="69" t="str">
        <f t="shared" si="1663"/>
        <v>-</v>
      </c>
      <c r="E3245" s="28">
        <f t="shared" si="1663"/>
        <v>6</v>
      </c>
      <c r="F3245" s="95">
        <f t="shared" si="1616"/>
        <v>0</v>
      </c>
      <c r="G3245" s="95">
        <f t="shared" si="1617"/>
        <v>0</v>
      </c>
      <c r="H3245" s="95">
        <f t="shared" si="1632"/>
        <v>0</v>
      </c>
      <c r="I3245" s="94">
        <f>'F4.2'!Y562</f>
        <v>0</v>
      </c>
      <c r="J3245" s="94">
        <f>'F4.2'!AS562</f>
        <v>0</v>
      </c>
      <c r="K3245" s="95"/>
      <c r="L3245" s="95"/>
      <c r="M3245" s="128">
        <f t="shared" si="1633"/>
        <v>0</v>
      </c>
      <c r="N3245" s="95">
        <f t="shared" si="1634"/>
        <v>0</v>
      </c>
    </row>
    <row r="3246" spans="1:14" ht="31.5" hidden="1" outlineLevel="1" x14ac:dyDescent="0.25">
      <c r="A3246" s="169">
        <f t="shared" ref="A3246:E3246" si="1664">A2576</f>
        <v>0</v>
      </c>
      <c r="B3246" s="169" t="str">
        <f t="shared" si="1664"/>
        <v>Reliability &amp; availability improvement by replacement of set of internals for Paddle feeders</v>
      </c>
      <c r="C3246" s="29">
        <f t="shared" si="1664"/>
        <v>0</v>
      </c>
      <c r="D3246" s="69" t="str">
        <f t="shared" si="1664"/>
        <v>-</v>
      </c>
      <c r="E3246" s="28">
        <f t="shared" si="1664"/>
        <v>6</v>
      </c>
      <c r="F3246" s="95">
        <f t="shared" si="1616"/>
        <v>6</v>
      </c>
      <c r="G3246" s="95">
        <f t="shared" si="1617"/>
        <v>0</v>
      </c>
      <c r="H3246" s="95">
        <f t="shared" si="1632"/>
        <v>6</v>
      </c>
      <c r="I3246" s="94">
        <f>'F4.2'!Y563</f>
        <v>0</v>
      </c>
      <c r="J3246" s="94">
        <f>'F4.2'!AS563</f>
        <v>0</v>
      </c>
      <c r="K3246" s="95"/>
      <c r="L3246" s="95"/>
      <c r="M3246" s="128">
        <f t="shared" si="1633"/>
        <v>0</v>
      </c>
      <c r="N3246" s="95">
        <f t="shared" si="1634"/>
        <v>6</v>
      </c>
    </row>
    <row r="3247" spans="1:14" ht="31.5" hidden="1" outlineLevel="1" x14ac:dyDescent="0.25">
      <c r="A3247" s="25">
        <f t="shared" ref="A3247:E3247" si="1665">A2577</f>
        <v>4</v>
      </c>
      <c r="B3247" s="26" t="str">
        <f t="shared" si="1665"/>
        <v>Reliability &amp; availability improvement by replacement of transfer chutes at CHP-C</v>
      </c>
      <c r="C3247" s="29">
        <f t="shared" si="1665"/>
        <v>0</v>
      </c>
      <c r="D3247" s="69" t="str">
        <f t="shared" si="1665"/>
        <v>-</v>
      </c>
      <c r="E3247" s="28">
        <f t="shared" si="1665"/>
        <v>10</v>
      </c>
      <c r="F3247" s="95">
        <f t="shared" si="1616"/>
        <v>0</v>
      </c>
      <c r="G3247" s="95">
        <f t="shared" si="1617"/>
        <v>0</v>
      </c>
      <c r="H3247" s="95">
        <f t="shared" si="1632"/>
        <v>0</v>
      </c>
      <c r="I3247" s="94">
        <f>'F4.2'!Y564</f>
        <v>0</v>
      </c>
      <c r="J3247" s="94">
        <f>'F4.2'!AS564</f>
        <v>0</v>
      </c>
      <c r="K3247" s="95"/>
      <c r="L3247" s="95"/>
      <c r="M3247" s="128">
        <f t="shared" si="1633"/>
        <v>0</v>
      </c>
      <c r="N3247" s="95">
        <f t="shared" si="1634"/>
        <v>0</v>
      </c>
    </row>
    <row r="3248" spans="1:14" ht="31.5" hidden="1" outlineLevel="1" x14ac:dyDescent="0.25">
      <c r="A3248" s="169">
        <f t="shared" ref="A3248:E3248" si="1666">A2578</f>
        <v>0</v>
      </c>
      <c r="B3248" s="169" t="str">
        <f t="shared" si="1666"/>
        <v>Reliability &amp; availability improvement by replacement of transfer chutes at CHP-C</v>
      </c>
      <c r="C3248" s="29">
        <f t="shared" si="1666"/>
        <v>0</v>
      </c>
      <c r="D3248" s="69" t="str">
        <f t="shared" si="1666"/>
        <v>-</v>
      </c>
      <c r="E3248" s="28">
        <f t="shared" si="1666"/>
        <v>10</v>
      </c>
      <c r="F3248" s="95">
        <f t="shared" si="1616"/>
        <v>0</v>
      </c>
      <c r="G3248" s="95">
        <f t="shared" si="1617"/>
        <v>0</v>
      </c>
      <c r="H3248" s="95">
        <f t="shared" si="1632"/>
        <v>0</v>
      </c>
      <c r="I3248" s="94">
        <f>'F4.2'!Y565</f>
        <v>0</v>
      </c>
      <c r="J3248" s="94">
        <f>'F4.2'!AS565</f>
        <v>0</v>
      </c>
      <c r="K3248" s="95"/>
      <c r="L3248" s="95"/>
      <c r="M3248" s="128">
        <f t="shared" si="1633"/>
        <v>0</v>
      </c>
      <c r="N3248" s="95">
        <f t="shared" si="1634"/>
        <v>0</v>
      </c>
    </row>
    <row r="3249" spans="1:14" ht="15.75" hidden="1" outlineLevel="1" x14ac:dyDescent="0.25">
      <c r="A3249" s="227">
        <f t="shared" ref="A3249:E3249" si="1667">A2579</f>
        <v>0</v>
      </c>
      <c r="B3249" s="227" t="str">
        <f t="shared" si="1667"/>
        <v>Civil U#3  to U#7</v>
      </c>
      <c r="C3249" s="29">
        <f t="shared" si="1667"/>
        <v>0</v>
      </c>
      <c r="D3249" s="69" t="str">
        <f t="shared" si="1667"/>
        <v>-</v>
      </c>
      <c r="E3249" s="28">
        <f t="shared" si="1667"/>
        <v>0</v>
      </c>
      <c r="F3249" s="95">
        <f t="shared" si="1616"/>
        <v>0</v>
      </c>
      <c r="G3249" s="95">
        <f t="shared" si="1617"/>
        <v>0</v>
      </c>
      <c r="H3249" s="95">
        <f t="shared" si="1632"/>
        <v>0</v>
      </c>
      <c r="I3249" s="94">
        <f>'F4.2'!Y566</f>
        <v>0</v>
      </c>
      <c r="J3249" s="94">
        <f>'F4.2'!AS566</f>
        <v>0</v>
      </c>
      <c r="K3249" s="95"/>
      <c r="L3249" s="95"/>
      <c r="M3249" s="128">
        <f t="shared" si="1633"/>
        <v>0</v>
      </c>
      <c r="N3249" s="95">
        <f t="shared" si="1634"/>
        <v>0</v>
      </c>
    </row>
    <row r="3250" spans="1:14" ht="31.5" hidden="1" outlineLevel="1" x14ac:dyDescent="0.25">
      <c r="A3250" s="25">
        <f t="shared" ref="A3250:E3250" si="1668">A2580</f>
        <v>1</v>
      </c>
      <c r="B3250" s="26" t="str">
        <f t="shared" si="1668"/>
        <v xml:space="preserve">Provision for Scientific storage of coal reject and leachate collection system at CSTPS, Chandrapur </v>
      </c>
      <c r="C3250" s="29">
        <f t="shared" si="1668"/>
        <v>0</v>
      </c>
      <c r="D3250" s="69" t="str">
        <f t="shared" si="1668"/>
        <v>-</v>
      </c>
      <c r="E3250" s="28">
        <f t="shared" si="1668"/>
        <v>37.57</v>
      </c>
      <c r="F3250" s="95">
        <f t="shared" si="1616"/>
        <v>0</v>
      </c>
      <c r="G3250" s="95">
        <f t="shared" si="1617"/>
        <v>0</v>
      </c>
      <c r="H3250" s="95">
        <f t="shared" si="1632"/>
        <v>0</v>
      </c>
      <c r="I3250" s="94">
        <f>'F4.2'!Y567</f>
        <v>0</v>
      </c>
      <c r="J3250" s="94">
        <f>'F4.2'!AS567</f>
        <v>0</v>
      </c>
      <c r="K3250" s="95"/>
      <c r="L3250" s="95"/>
      <c r="M3250" s="128">
        <f t="shared" si="1633"/>
        <v>0</v>
      </c>
      <c r="N3250" s="95">
        <f t="shared" si="1634"/>
        <v>0</v>
      </c>
    </row>
    <row r="3251" spans="1:14" ht="31.5" hidden="1" outlineLevel="1" x14ac:dyDescent="0.25">
      <c r="A3251" s="169">
        <f t="shared" ref="A3251:E3251" si="1669">A2581</f>
        <v>0</v>
      </c>
      <c r="B3251" s="169" t="str">
        <f t="shared" si="1669"/>
        <v>Provision for Scientific storage of coal reject and leachate collection system at CSTPS, Chandrapur</v>
      </c>
      <c r="C3251" s="29">
        <f t="shared" si="1669"/>
        <v>0</v>
      </c>
      <c r="D3251" s="69" t="str">
        <f t="shared" si="1669"/>
        <v>-</v>
      </c>
      <c r="E3251" s="28">
        <f t="shared" si="1669"/>
        <v>37.57</v>
      </c>
      <c r="F3251" s="95">
        <f t="shared" si="1616"/>
        <v>10</v>
      </c>
      <c r="G3251" s="95">
        <f t="shared" si="1617"/>
        <v>10</v>
      </c>
      <c r="H3251" s="95">
        <f t="shared" si="1632"/>
        <v>0</v>
      </c>
      <c r="I3251" s="94">
        <f>'F4.2'!Y568</f>
        <v>27.57</v>
      </c>
      <c r="J3251" s="94">
        <f>'F4.2'!AS568</f>
        <v>27.57</v>
      </c>
      <c r="K3251" s="95"/>
      <c r="L3251" s="95"/>
      <c r="M3251" s="128">
        <f t="shared" si="1633"/>
        <v>27.57</v>
      </c>
      <c r="N3251" s="95">
        <f t="shared" si="1634"/>
        <v>0</v>
      </c>
    </row>
    <row r="3252" spans="1:14" ht="31.5" hidden="1" outlineLevel="1" x14ac:dyDescent="0.25">
      <c r="A3252" s="25">
        <f t="shared" ref="A3252:E3252" si="1670">A2582</f>
        <v>2</v>
      </c>
      <c r="B3252" s="26" t="str">
        <f t="shared" si="1670"/>
        <v xml:space="preserve">Infrastructure  development scheme for improvement of CHP at CSTPS, Chandrapur </v>
      </c>
      <c r="C3252" s="29">
        <f t="shared" si="1670"/>
        <v>0</v>
      </c>
      <c r="D3252" s="69" t="str">
        <f t="shared" si="1670"/>
        <v>-</v>
      </c>
      <c r="E3252" s="28">
        <f t="shared" si="1670"/>
        <v>47.15</v>
      </c>
      <c r="F3252" s="95">
        <f t="shared" si="1616"/>
        <v>0</v>
      </c>
      <c r="G3252" s="95">
        <f t="shared" si="1617"/>
        <v>0</v>
      </c>
      <c r="H3252" s="95">
        <f t="shared" si="1632"/>
        <v>0</v>
      </c>
      <c r="I3252" s="94">
        <f>'F4.2'!Y569</f>
        <v>0</v>
      </c>
      <c r="J3252" s="94">
        <f>'F4.2'!AS569</f>
        <v>0</v>
      </c>
      <c r="K3252" s="95"/>
      <c r="L3252" s="95"/>
      <c r="M3252" s="128">
        <f t="shared" si="1633"/>
        <v>0</v>
      </c>
      <c r="N3252" s="95">
        <f t="shared" si="1634"/>
        <v>0</v>
      </c>
    </row>
    <row r="3253" spans="1:14" ht="47.25" hidden="1" outlineLevel="1" x14ac:dyDescent="0.25">
      <c r="A3253" s="169">
        <f t="shared" ref="A3253:E3253" si="1671">A2583</f>
        <v>0</v>
      </c>
      <c r="B3253" s="169" t="str">
        <f t="shared" si="1671"/>
        <v xml:space="preserve">Construction of RCC platform facility for Coal storage &amp; transportation in CHP-B STACKER I &amp; II area (500MW) at CSTPS, Chandrapur </v>
      </c>
      <c r="C3253" s="29">
        <f t="shared" si="1671"/>
        <v>0</v>
      </c>
      <c r="D3253" s="69" t="str">
        <f t="shared" si="1671"/>
        <v>-</v>
      </c>
      <c r="E3253" s="28">
        <f t="shared" si="1671"/>
        <v>47.15</v>
      </c>
      <c r="F3253" s="95">
        <f t="shared" si="1616"/>
        <v>15</v>
      </c>
      <c r="G3253" s="95">
        <f t="shared" si="1617"/>
        <v>15</v>
      </c>
      <c r="H3253" s="95">
        <f t="shared" si="1632"/>
        <v>0</v>
      </c>
      <c r="I3253" s="94">
        <f>'F4.2'!Y570</f>
        <v>32.15</v>
      </c>
      <c r="J3253" s="94">
        <f>'F4.2'!AS570</f>
        <v>32.15</v>
      </c>
      <c r="K3253" s="95"/>
      <c r="L3253" s="95"/>
      <c r="M3253" s="128">
        <f t="shared" si="1633"/>
        <v>32.15</v>
      </c>
      <c r="N3253" s="95">
        <f t="shared" si="1634"/>
        <v>0</v>
      </c>
    </row>
    <row r="3254" spans="1:14" ht="31.5" hidden="1" outlineLevel="1" x14ac:dyDescent="0.25">
      <c r="A3254" s="25">
        <f t="shared" ref="A3254:E3254" si="1672">A2584</f>
        <v>3</v>
      </c>
      <c r="B3254" s="26" t="str">
        <f t="shared" si="1672"/>
        <v>Contruction of cement concrete roads in CHP area at CSTPS, Chandrapur</v>
      </c>
      <c r="C3254" s="29">
        <f t="shared" si="1672"/>
        <v>0</v>
      </c>
      <c r="D3254" s="69" t="str">
        <f t="shared" si="1672"/>
        <v>-</v>
      </c>
      <c r="E3254" s="28">
        <f t="shared" si="1672"/>
        <v>27.05</v>
      </c>
      <c r="F3254" s="95">
        <f t="shared" si="1616"/>
        <v>0</v>
      </c>
      <c r="G3254" s="95">
        <f t="shared" si="1617"/>
        <v>0</v>
      </c>
      <c r="H3254" s="95">
        <f t="shared" si="1632"/>
        <v>0</v>
      </c>
      <c r="I3254" s="94">
        <f>'F4.2'!Y571</f>
        <v>0</v>
      </c>
      <c r="J3254" s="94">
        <f>'F4.2'!AS571</f>
        <v>0</v>
      </c>
      <c r="K3254" s="95"/>
      <c r="L3254" s="95"/>
      <c r="M3254" s="128">
        <f t="shared" si="1633"/>
        <v>0</v>
      </c>
      <c r="N3254" s="95">
        <f t="shared" si="1634"/>
        <v>0</v>
      </c>
    </row>
    <row r="3255" spans="1:14" ht="31.5" hidden="1" outlineLevel="1" x14ac:dyDescent="0.25">
      <c r="A3255" s="169">
        <f t="shared" ref="A3255:E3255" si="1673">A2585</f>
        <v>0</v>
      </c>
      <c r="B3255" s="169" t="str">
        <f t="shared" si="1673"/>
        <v>Contruction of cement concrete roads in CHP area at CSTPS, Chandrapur</v>
      </c>
      <c r="C3255" s="29">
        <f t="shared" si="1673"/>
        <v>0</v>
      </c>
      <c r="D3255" s="69" t="str">
        <f t="shared" si="1673"/>
        <v>-</v>
      </c>
      <c r="E3255" s="28">
        <f t="shared" si="1673"/>
        <v>27.05</v>
      </c>
      <c r="F3255" s="95">
        <f t="shared" si="1616"/>
        <v>15</v>
      </c>
      <c r="G3255" s="95">
        <f t="shared" si="1617"/>
        <v>15</v>
      </c>
      <c r="H3255" s="95">
        <f t="shared" si="1632"/>
        <v>0</v>
      </c>
      <c r="I3255" s="94">
        <f>'F4.2'!Y572</f>
        <v>12.05</v>
      </c>
      <c r="J3255" s="94">
        <f>'F4.2'!AS572</f>
        <v>12.05</v>
      </c>
      <c r="K3255" s="95"/>
      <c r="L3255" s="95"/>
      <c r="M3255" s="128">
        <f t="shared" si="1633"/>
        <v>12.05</v>
      </c>
      <c r="N3255" s="95">
        <f t="shared" si="1634"/>
        <v>0</v>
      </c>
    </row>
    <row r="3256" spans="1:14" ht="31.5" hidden="1" outlineLevel="1" x14ac:dyDescent="0.25">
      <c r="A3256" s="25">
        <f t="shared" ref="A3256:E3256" si="1674">A2586</f>
        <v>4</v>
      </c>
      <c r="B3256" s="26" t="str">
        <f t="shared" si="1674"/>
        <v>Arresting Leakages by  water proofing treatment in main Plant &amp; ancillary buildings  at CSTPS, Chandrapur.</v>
      </c>
      <c r="C3256" s="29">
        <f t="shared" si="1674"/>
        <v>0</v>
      </c>
      <c r="D3256" s="69" t="str">
        <f t="shared" si="1674"/>
        <v>-</v>
      </c>
      <c r="E3256" s="28">
        <f t="shared" si="1674"/>
        <v>30</v>
      </c>
      <c r="F3256" s="95">
        <f t="shared" si="1616"/>
        <v>0</v>
      </c>
      <c r="G3256" s="95">
        <f t="shared" si="1617"/>
        <v>0</v>
      </c>
      <c r="H3256" s="95">
        <f t="shared" si="1632"/>
        <v>0</v>
      </c>
      <c r="I3256" s="94">
        <f>'F4.2'!Y573</f>
        <v>0</v>
      </c>
      <c r="J3256" s="94">
        <f>'F4.2'!AS573</f>
        <v>0</v>
      </c>
      <c r="K3256" s="95"/>
      <c r="L3256" s="95"/>
      <c r="M3256" s="128">
        <f t="shared" si="1633"/>
        <v>0</v>
      </c>
      <c r="N3256" s="95">
        <f t="shared" si="1634"/>
        <v>0</v>
      </c>
    </row>
    <row r="3257" spans="1:14" ht="63" hidden="1" outlineLevel="1" x14ac:dyDescent="0.25">
      <c r="A3257" s="169">
        <f t="shared" ref="A3257:E3257" si="1675">A2587</f>
        <v>0</v>
      </c>
      <c r="B3257" s="169" t="str">
        <f t="shared" si="1675"/>
        <v xml:space="preserve">A)- water proofing treatment in Control room of WTP-I area.
(B)- water proofing treatment inControl room of WTP-II area.
(C)-  water proofing treatment in Control room of CT Fan area 
(D)- water proofing treatment in   Main Plant area. </v>
      </c>
      <c r="C3257" s="29">
        <f t="shared" si="1675"/>
        <v>0</v>
      </c>
      <c r="D3257" s="69" t="str">
        <f t="shared" si="1675"/>
        <v>-</v>
      </c>
      <c r="E3257" s="28">
        <f t="shared" si="1675"/>
        <v>30</v>
      </c>
      <c r="F3257" s="95">
        <f t="shared" si="1616"/>
        <v>15</v>
      </c>
      <c r="G3257" s="95">
        <f t="shared" si="1617"/>
        <v>15</v>
      </c>
      <c r="H3257" s="95">
        <f t="shared" si="1632"/>
        <v>0</v>
      </c>
      <c r="I3257" s="94">
        <f>'F4.2'!Y574</f>
        <v>15</v>
      </c>
      <c r="J3257" s="94">
        <f>'F4.2'!AS574</f>
        <v>15</v>
      </c>
      <c r="K3257" s="95"/>
      <c r="L3257" s="95"/>
      <c r="M3257" s="128">
        <f t="shared" si="1633"/>
        <v>15</v>
      </c>
      <c r="N3257" s="95">
        <f t="shared" si="1634"/>
        <v>0</v>
      </c>
    </row>
    <row r="3258" spans="1:14" ht="15.75" hidden="1" outlineLevel="1" x14ac:dyDescent="0.25">
      <c r="A3258" s="25">
        <f t="shared" ref="A3258:E3258" si="1676">A2588</f>
        <v>5</v>
      </c>
      <c r="B3258" s="26" t="str">
        <f t="shared" si="1676"/>
        <v>Structural strengthening of Unit 3&amp; 4 at CSTPS, Chandrapur</v>
      </c>
      <c r="C3258" s="29">
        <f t="shared" si="1676"/>
        <v>0</v>
      </c>
      <c r="D3258" s="69" t="str">
        <f t="shared" si="1676"/>
        <v>-</v>
      </c>
      <c r="E3258" s="28">
        <f t="shared" si="1676"/>
        <v>40</v>
      </c>
      <c r="F3258" s="95">
        <f t="shared" si="1616"/>
        <v>0</v>
      </c>
      <c r="G3258" s="95">
        <f t="shared" si="1617"/>
        <v>0</v>
      </c>
      <c r="H3258" s="95">
        <f t="shared" si="1632"/>
        <v>0</v>
      </c>
      <c r="I3258" s="94">
        <f>'F4.2'!Y575</f>
        <v>0</v>
      </c>
      <c r="J3258" s="94">
        <f>'F4.2'!AS575</f>
        <v>0</v>
      </c>
      <c r="K3258" s="95"/>
      <c r="L3258" s="95"/>
      <c r="M3258" s="128">
        <f t="shared" si="1633"/>
        <v>0</v>
      </c>
      <c r="N3258" s="95">
        <f t="shared" si="1634"/>
        <v>0</v>
      </c>
    </row>
    <row r="3259" spans="1:14" ht="15.75" hidden="1" outlineLevel="1" x14ac:dyDescent="0.25">
      <c r="A3259" s="169">
        <f t="shared" ref="A3259:E3259" si="1677">A2589</f>
        <v>0</v>
      </c>
      <c r="B3259" s="169" t="str">
        <f t="shared" si="1677"/>
        <v>Structural strengthening of Unit 3&amp; 4 at CSTPS, Chandrapur</v>
      </c>
      <c r="C3259" s="29">
        <f t="shared" si="1677"/>
        <v>0</v>
      </c>
      <c r="D3259" s="69" t="str">
        <f t="shared" si="1677"/>
        <v>-</v>
      </c>
      <c r="E3259" s="28">
        <f t="shared" si="1677"/>
        <v>30</v>
      </c>
      <c r="F3259" s="95">
        <f t="shared" si="1616"/>
        <v>15</v>
      </c>
      <c r="G3259" s="95">
        <f t="shared" si="1617"/>
        <v>15</v>
      </c>
      <c r="H3259" s="95">
        <f t="shared" si="1632"/>
        <v>0</v>
      </c>
      <c r="I3259" s="94">
        <f>'F4.2'!Y576</f>
        <v>15</v>
      </c>
      <c r="J3259" s="94">
        <f>'F4.2'!AS576</f>
        <v>15</v>
      </c>
      <c r="K3259" s="95"/>
      <c r="L3259" s="95"/>
      <c r="M3259" s="128">
        <f t="shared" si="1633"/>
        <v>15</v>
      </c>
      <c r="N3259" s="95">
        <f t="shared" si="1634"/>
        <v>0</v>
      </c>
    </row>
    <row r="3260" spans="1:14" ht="15.75" hidden="1" outlineLevel="1" x14ac:dyDescent="0.25">
      <c r="A3260" s="169">
        <f t="shared" ref="A3260:E3260" si="1678">A2590</f>
        <v>0</v>
      </c>
      <c r="B3260" s="169" t="str">
        <f t="shared" si="1678"/>
        <v>Structural strengthening of CHP-A buildings</v>
      </c>
      <c r="C3260" s="29">
        <f t="shared" si="1678"/>
        <v>0</v>
      </c>
      <c r="D3260" s="69" t="str">
        <f t="shared" si="1678"/>
        <v>-</v>
      </c>
      <c r="E3260" s="28">
        <f t="shared" si="1678"/>
        <v>10</v>
      </c>
      <c r="F3260" s="95">
        <f t="shared" si="1616"/>
        <v>6</v>
      </c>
      <c r="G3260" s="95">
        <f t="shared" si="1617"/>
        <v>6</v>
      </c>
      <c r="H3260" s="95">
        <f t="shared" si="1632"/>
        <v>0</v>
      </c>
      <c r="I3260" s="94">
        <f>'F4.2'!Y577</f>
        <v>4</v>
      </c>
      <c r="J3260" s="94">
        <f>'F4.2'!AS577</f>
        <v>4</v>
      </c>
      <c r="K3260" s="95"/>
      <c r="L3260" s="95"/>
      <c r="M3260" s="128">
        <f t="shared" si="1633"/>
        <v>4</v>
      </c>
      <c r="N3260" s="95">
        <f t="shared" si="1634"/>
        <v>0</v>
      </c>
    </row>
    <row r="3261" spans="1:14" ht="31.5" hidden="1" outlineLevel="1" x14ac:dyDescent="0.25">
      <c r="A3261" s="25">
        <f t="shared" ref="A3261:E3261" si="1679">A2591</f>
        <v>6</v>
      </c>
      <c r="B3261" s="26" t="str">
        <f t="shared" si="1679"/>
        <v>Infrastructure Deveolpment of CSTPS colony at CSTPS Chandrapur .</v>
      </c>
      <c r="C3261" s="29">
        <f t="shared" si="1679"/>
        <v>0</v>
      </c>
      <c r="D3261" s="69" t="str">
        <f t="shared" si="1679"/>
        <v>-</v>
      </c>
      <c r="E3261" s="28">
        <f t="shared" si="1679"/>
        <v>67.900000000000006</v>
      </c>
      <c r="F3261" s="95">
        <f t="shared" si="1616"/>
        <v>0</v>
      </c>
      <c r="G3261" s="95">
        <f t="shared" si="1617"/>
        <v>0</v>
      </c>
      <c r="H3261" s="95">
        <f t="shared" si="1632"/>
        <v>0</v>
      </c>
      <c r="I3261" s="94">
        <f>'F4.2'!Y578</f>
        <v>0</v>
      </c>
      <c r="J3261" s="94">
        <f>'F4.2'!AS578</f>
        <v>0</v>
      </c>
      <c r="K3261" s="95"/>
      <c r="L3261" s="95"/>
      <c r="M3261" s="128">
        <f t="shared" si="1633"/>
        <v>0</v>
      </c>
      <c r="N3261" s="95">
        <f t="shared" si="1634"/>
        <v>0</v>
      </c>
    </row>
    <row r="3262" spans="1:14" ht="31.5" hidden="1" outlineLevel="1" x14ac:dyDescent="0.25">
      <c r="A3262" s="169">
        <f t="shared" ref="A3262:E3262" si="1680">A2592</f>
        <v>0</v>
      </c>
      <c r="B3262" s="169" t="str">
        <f t="shared" si="1680"/>
        <v>i- Construction of new ESR (Elevated Storage Reservoir) at CSTPS Chandrapur</v>
      </c>
      <c r="C3262" s="29">
        <f t="shared" si="1680"/>
        <v>0</v>
      </c>
      <c r="D3262" s="69" t="str">
        <f t="shared" si="1680"/>
        <v>-</v>
      </c>
      <c r="E3262" s="28">
        <f t="shared" si="1680"/>
        <v>3.78</v>
      </c>
      <c r="F3262" s="95">
        <f t="shared" si="1616"/>
        <v>3.78</v>
      </c>
      <c r="G3262" s="95">
        <f t="shared" si="1617"/>
        <v>3.78</v>
      </c>
      <c r="H3262" s="95">
        <f t="shared" si="1632"/>
        <v>0</v>
      </c>
      <c r="I3262" s="94">
        <f>'F4.2'!Y579</f>
        <v>0</v>
      </c>
      <c r="J3262" s="94">
        <f>'F4.2'!AS579</f>
        <v>0</v>
      </c>
      <c r="K3262" s="95"/>
      <c r="L3262" s="95"/>
      <c r="M3262" s="128">
        <f t="shared" si="1633"/>
        <v>0</v>
      </c>
      <c r="N3262" s="95">
        <f t="shared" si="1634"/>
        <v>0</v>
      </c>
    </row>
    <row r="3263" spans="1:14" ht="31.5" hidden="1" outlineLevel="1" x14ac:dyDescent="0.25">
      <c r="A3263" s="169">
        <f t="shared" ref="A3263:E3263" si="1681">A2593</f>
        <v>0</v>
      </c>
      <c r="B3263" s="169" t="str">
        <f t="shared" si="1681"/>
        <v>ii- Providing &amp; Rerouting of existing water supply pipe line at CSTPS Chandrapur</v>
      </c>
      <c r="C3263" s="29">
        <f t="shared" si="1681"/>
        <v>0</v>
      </c>
      <c r="D3263" s="69" t="str">
        <f t="shared" si="1681"/>
        <v>-</v>
      </c>
      <c r="E3263" s="28">
        <f t="shared" si="1681"/>
        <v>4.05</v>
      </c>
      <c r="F3263" s="95">
        <f t="shared" si="1616"/>
        <v>4.05</v>
      </c>
      <c r="G3263" s="95">
        <f t="shared" si="1617"/>
        <v>4.05</v>
      </c>
      <c r="H3263" s="95">
        <f t="shared" si="1632"/>
        <v>0</v>
      </c>
      <c r="I3263" s="94">
        <f>'F4.2'!Y580</f>
        <v>0</v>
      </c>
      <c r="J3263" s="94">
        <f>'F4.2'!AS580</f>
        <v>0</v>
      </c>
      <c r="K3263" s="95"/>
      <c r="L3263" s="95"/>
      <c r="M3263" s="128">
        <f t="shared" si="1633"/>
        <v>0</v>
      </c>
      <c r="N3263" s="95">
        <f t="shared" si="1634"/>
        <v>0</v>
      </c>
    </row>
    <row r="3264" spans="1:14" ht="31.5" hidden="1" outlineLevel="1" x14ac:dyDescent="0.25">
      <c r="A3264" s="169">
        <f t="shared" ref="A3264:E3264" si="1682">A2594</f>
        <v>0</v>
      </c>
      <c r="B3264" s="169" t="str">
        <f t="shared" si="1682"/>
        <v>iii- Providing &amp; Rerouting of esiting sewer line at CSTPS colony Chandrapur</v>
      </c>
      <c r="C3264" s="29">
        <f t="shared" si="1682"/>
        <v>0</v>
      </c>
      <c r="D3264" s="69" t="str">
        <f t="shared" si="1682"/>
        <v>-</v>
      </c>
      <c r="E3264" s="28">
        <f t="shared" si="1682"/>
        <v>7.01</v>
      </c>
      <c r="F3264" s="95">
        <f t="shared" si="1616"/>
        <v>7.01</v>
      </c>
      <c r="G3264" s="95">
        <f t="shared" si="1617"/>
        <v>7.01</v>
      </c>
      <c r="H3264" s="95">
        <f t="shared" si="1632"/>
        <v>0</v>
      </c>
      <c r="I3264" s="94">
        <f>'F4.2'!Y581</f>
        <v>0</v>
      </c>
      <c r="J3264" s="94">
        <f>'F4.2'!AS581</f>
        <v>0</v>
      </c>
      <c r="K3264" s="95"/>
      <c r="L3264" s="95"/>
      <c r="M3264" s="128">
        <f t="shared" si="1633"/>
        <v>0</v>
      </c>
      <c r="N3264" s="95">
        <f t="shared" si="1634"/>
        <v>0</v>
      </c>
    </row>
    <row r="3265" spans="1:14" ht="31.5" hidden="1" outlineLevel="1" x14ac:dyDescent="0.25">
      <c r="A3265" s="169">
        <f t="shared" ref="A3265:E3265" si="1683">A2595</f>
        <v>0</v>
      </c>
      <c r="B3265" s="169" t="str">
        <f t="shared" si="1683"/>
        <v>iv- Providing water proofing treatment to terrace slab of residential building aaat CSTPS colony Chandrapur</v>
      </c>
      <c r="C3265" s="29">
        <f t="shared" si="1683"/>
        <v>0</v>
      </c>
      <c r="D3265" s="69" t="str">
        <f t="shared" si="1683"/>
        <v>-</v>
      </c>
      <c r="E3265" s="28">
        <f t="shared" si="1683"/>
        <v>6.34</v>
      </c>
      <c r="F3265" s="95">
        <f t="shared" si="1616"/>
        <v>6.34</v>
      </c>
      <c r="G3265" s="95">
        <f t="shared" si="1617"/>
        <v>6.34</v>
      </c>
      <c r="H3265" s="95">
        <f t="shared" si="1632"/>
        <v>0</v>
      </c>
      <c r="I3265" s="94">
        <f>'F4.2'!Y582</f>
        <v>0</v>
      </c>
      <c r="J3265" s="94">
        <f>'F4.2'!AS582</f>
        <v>0</v>
      </c>
      <c r="K3265" s="95"/>
      <c r="L3265" s="95"/>
      <c r="M3265" s="128">
        <f t="shared" si="1633"/>
        <v>0</v>
      </c>
      <c r="N3265" s="95">
        <f t="shared" si="1634"/>
        <v>0</v>
      </c>
    </row>
    <row r="3266" spans="1:14" ht="31.5" hidden="1" outlineLevel="1" x14ac:dyDescent="0.25">
      <c r="A3266" s="169">
        <f t="shared" ref="A3266:E3266" si="1684">A2596</f>
        <v>0</v>
      </c>
      <c r="B3266" s="169" t="str">
        <f t="shared" si="1684"/>
        <v>v- Construction of storm water drain along major and internal road of CSTPS colony at Chnadrapur</v>
      </c>
      <c r="C3266" s="29">
        <f t="shared" si="1684"/>
        <v>0</v>
      </c>
      <c r="D3266" s="69" t="str">
        <f t="shared" si="1684"/>
        <v>-</v>
      </c>
      <c r="E3266" s="28">
        <f t="shared" si="1684"/>
        <v>16.86</v>
      </c>
      <c r="F3266" s="95">
        <f t="shared" ref="F3266:F3329" si="1685">F2596+I2596</f>
        <v>8.43</v>
      </c>
      <c r="G3266" s="95">
        <f t="shared" ref="G3266:G3329" si="1686">G2596+M2596</f>
        <v>8.43</v>
      </c>
      <c r="H3266" s="95">
        <f t="shared" si="1632"/>
        <v>0</v>
      </c>
      <c r="I3266" s="94">
        <f>'F4.2'!Y583</f>
        <v>8.43</v>
      </c>
      <c r="J3266" s="94">
        <f>'F4.2'!AS583</f>
        <v>8.43</v>
      </c>
      <c r="K3266" s="95"/>
      <c r="L3266" s="95"/>
      <c r="M3266" s="128">
        <f t="shared" si="1633"/>
        <v>8.43</v>
      </c>
      <c r="N3266" s="95">
        <f t="shared" si="1634"/>
        <v>0</v>
      </c>
    </row>
    <row r="3267" spans="1:14" ht="47.25" hidden="1" outlineLevel="1" x14ac:dyDescent="0.25">
      <c r="A3267" s="169">
        <f t="shared" ref="A3267:E3267" si="1687">A2597</f>
        <v>0</v>
      </c>
      <c r="B3267" s="169" t="str">
        <f t="shared" si="1687"/>
        <v>vi-Improvement of existing major and internal Bitumen   road of CSTPS colony  by Bituminous treatment  at  CSTPS Chandrapur</v>
      </c>
      <c r="C3267" s="29">
        <f t="shared" si="1687"/>
        <v>0</v>
      </c>
      <c r="D3267" s="69" t="str">
        <f t="shared" si="1687"/>
        <v>-</v>
      </c>
      <c r="E3267" s="28">
        <f t="shared" si="1687"/>
        <v>29.81</v>
      </c>
      <c r="F3267" s="95">
        <f t="shared" si="1685"/>
        <v>14.904999999999999</v>
      </c>
      <c r="G3267" s="95">
        <f t="shared" si="1686"/>
        <v>14.904999999999999</v>
      </c>
      <c r="H3267" s="95">
        <f t="shared" si="1632"/>
        <v>0</v>
      </c>
      <c r="I3267" s="94">
        <f>'F4.2'!Y584</f>
        <v>14.904999999999999</v>
      </c>
      <c r="J3267" s="94">
        <f>'F4.2'!AS584</f>
        <v>14.904999999999999</v>
      </c>
      <c r="K3267" s="95"/>
      <c r="L3267" s="95"/>
      <c r="M3267" s="128">
        <f t="shared" si="1633"/>
        <v>14.904999999999999</v>
      </c>
      <c r="N3267" s="95">
        <f t="shared" si="1634"/>
        <v>0</v>
      </c>
    </row>
    <row r="3268" spans="1:14" ht="31.5" hidden="1" outlineLevel="1" x14ac:dyDescent="0.25">
      <c r="A3268" s="25">
        <f t="shared" ref="A3268:E3268" si="1688">A2598</f>
        <v>7</v>
      </c>
      <c r="B3268" s="26" t="str">
        <f t="shared" si="1688"/>
        <v>Renovation of residential buildings , Public building , Road and other allied civil works in CSTPS colony at Chandrapur</v>
      </c>
      <c r="C3268" s="29">
        <f t="shared" si="1688"/>
        <v>0</v>
      </c>
      <c r="D3268" s="69" t="str">
        <f t="shared" si="1688"/>
        <v>-</v>
      </c>
      <c r="E3268" s="28">
        <f t="shared" si="1688"/>
        <v>209</v>
      </c>
      <c r="F3268" s="95">
        <f t="shared" si="1685"/>
        <v>0</v>
      </c>
      <c r="G3268" s="95">
        <f t="shared" si="1686"/>
        <v>0</v>
      </c>
      <c r="H3268" s="95">
        <f t="shared" si="1632"/>
        <v>0</v>
      </c>
      <c r="I3268" s="94">
        <f>'F4.2'!Y585</f>
        <v>0</v>
      </c>
      <c r="J3268" s="94">
        <f>'F4.2'!AS585</f>
        <v>0</v>
      </c>
      <c r="K3268" s="95"/>
      <c r="L3268" s="95"/>
      <c r="M3268" s="128">
        <f t="shared" si="1633"/>
        <v>0</v>
      </c>
      <c r="N3268" s="95">
        <f t="shared" si="1634"/>
        <v>0</v>
      </c>
    </row>
    <row r="3269" spans="1:14" ht="31.5" hidden="1" outlineLevel="1" x14ac:dyDescent="0.25">
      <c r="A3269" s="169">
        <f t="shared" ref="A3269:E3269" si="1689">A2599</f>
        <v>0</v>
      </c>
      <c r="B3269" s="169" t="str">
        <f t="shared" si="1689"/>
        <v>i- Renovation and Beautification of residential building ( Type A, B, C, D, E and F)  Phase -II at CSTPS Chnadrapur</v>
      </c>
      <c r="C3269" s="29">
        <f t="shared" si="1689"/>
        <v>0</v>
      </c>
      <c r="D3269" s="69" t="str">
        <f t="shared" si="1689"/>
        <v>-</v>
      </c>
      <c r="E3269" s="28">
        <f t="shared" si="1689"/>
        <v>132</v>
      </c>
      <c r="F3269" s="95">
        <f t="shared" si="1685"/>
        <v>0</v>
      </c>
      <c r="G3269" s="95">
        <f t="shared" si="1686"/>
        <v>0</v>
      </c>
      <c r="H3269" s="95">
        <f t="shared" si="1632"/>
        <v>0</v>
      </c>
      <c r="I3269" s="94">
        <f>'F4.2'!Y586</f>
        <v>44</v>
      </c>
      <c r="J3269" s="94">
        <f>'F4.2'!AS586</f>
        <v>44</v>
      </c>
      <c r="K3269" s="95"/>
      <c r="L3269" s="95"/>
      <c r="M3269" s="128">
        <f t="shared" si="1633"/>
        <v>44</v>
      </c>
      <c r="N3269" s="95">
        <f t="shared" si="1634"/>
        <v>0</v>
      </c>
    </row>
    <row r="3270" spans="1:14" ht="15.75" hidden="1" outlineLevel="1" x14ac:dyDescent="0.25">
      <c r="A3270" s="169">
        <f t="shared" ref="A3270:E3270" si="1690">A2600</f>
        <v>0</v>
      </c>
      <c r="B3270" s="169" t="str">
        <f t="shared" si="1690"/>
        <v>ii-Renovation of old and new market at CSTPS Chandrapur</v>
      </c>
      <c r="C3270" s="29">
        <f t="shared" si="1690"/>
        <v>0</v>
      </c>
      <c r="D3270" s="69" t="str">
        <f t="shared" si="1690"/>
        <v>-</v>
      </c>
      <c r="E3270" s="28">
        <f t="shared" si="1690"/>
        <v>2</v>
      </c>
      <c r="F3270" s="95">
        <f t="shared" si="1685"/>
        <v>0</v>
      </c>
      <c r="G3270" s="95">
        <f t="shared" si="1686"/>
        <v>0</v>
      </c>
      <c r="H3270" s="95">
        <f t="shared" si="1632"/>
        <v>0</v>
      </c>
      <c r="I3270" s="94">
        <f>'F4.2'!Y587</f>
        <v>2</v>
      </c>
      <c r="J3270" s="94">
        <f>'F4.2'!AS587</f>
        <v>2</v>
      </c>
      <c r="K3270" s="95"/>
      <c r="L3270" s="95"/>
      <c r="M3270" s="128">
        <f t="shared" si="1633"/>
        <v>2</v>
      </c>
      <c r="N3270" s="95">
        <f t="shared" si="1634"/>
        <v>0</v>
      </c>
    </row>
    <row r="3271" spans="1:14" ht="31.5" hidden="1" outlineLevel="1" x14ac:dyDescent="0.25">
      <c r="A3271" s="169">
        <f t="shared" ref="A3271:E3271" si="1691">A2601</f>
        <v>0</v>
      </c>
      <c r="B3271" s="169" t="str">
        <f t="shared" si="1691"/>
        <v>iii-Improvement of exsiting Main road by Cement Concrte road  in colony at CSTPS Chandrapur</v>
      </c>
      <c r="C3271" s="29">
        <f t="shared" si="1691"/>
        <v>0</v>
      </c>
      <c r="D3271" s="69" t="str">
        <f t="shared" si="1691"/>
        <v>-</v>
      </c>
      <c r="E3271" s="28">
        <f t="shared" si="1691"/>
        <v>55</v>
      </c>
      <c r="F3271" s="95">
        <f t="shared" si="1685"/>
        <v>0</v>
      </c>
      <c r="G3271" s="95">
        <f t="shared" si="1686"/>
        <v>0</v>
      </c>
      <c r="H3271" s="95">
        <f t="shared" si="1632"/>
        <v>0</v>
      </c>
      <c r="I3271" s="94">
        <f>'F4.2'!Y588</f>
        <v>0</v>
      </c>
      <c r="J3271" s="94">
        <f>'F4.2'!AS588</f>
        <v>0</v>
      </c>
      <c r="K3271" s="95"/>
      <c r="L3271" s="95"/>
      <c r="M3271" s="128">
        <f t="shared" si="1633"/>
        <v>0</v>
      </c>
      <c r="N3271" s="95">
        <f t="shared" si="1634"/>
        <v>0</v>
      </c>
    </row>
    <row r="3272" spans="1:14" ht="31.5" hidden="1" outlineLevel="1" x14ac:dyDescent="0.25">
      <c r="A3272" s="169">
        <f t="shared" ref="A3272:E3272" si="1692">A2602</f>
        <v>0</v>
      </c>
      <c r="B3272" s="169" t="str">
        <f t="shared" si="1692"/>
        <v>iv-Renovation of Civil and Electrical Maint office building at CSTPS Chandrapur.</v>
      </c>
      <c r="C3272" s="29">
        <f t="shared" si="1692"/>
        <v>0</v>
      </c>
      <c r="D3272" s="69" t="str">
        <f t="shared" si="1692"/>
        <v>-</v>
      </c>
      <c r="E3272" s="28">
        <f t="shared" si="1692"/>
        <v>1.5</v>
      </c>
      <c r="F3272" s="95">
        <f t="shared" si="1685"/>
        <v>0</v>
      </c>
      <c r="G3272" s="95">
        <f t="shared" si="1686"/>
        <v>0</v>
      </c>
      <c r="H3272" s="95">
        <f t="shared" si="1632"/>
        <v>0</v>
      </c>
      <c r="I3272" s="94">
        <f>'F4.2'!Y589</f>
        <v>0</v>
      </c>
      <c r="J3272" s="94">
        <f>'F4.2'!AS589</f>
        <v>0</v>
      </c>
      <c r="K3272" s="95"/>
      <c r="L3272" s="95"/>
      <c r="M3272" s="128">
        <f t="shared" si="1633"/>
        <v>0</v>
      </c>
      <c r="N3272" s="95">
        <f t="shared" si="1634"/>
        <v>0</v>
      </c>
    </row>
    <row r="3273" spans="1:14" ht="31.5" hidden="1" outlineLevel="1" x14ac:dyDescent="0.25">
      <c r="A3273" s="169">
        <f t="shared" ref="A3273:E3273" si="1693">A2603</f>
        <v>0</v>
      </c>
      <c r="B3273" s="169" t="str">
        <f t="shared" si="1693"/>
        <v xml:space="preserve">v- Renoavtion of Post office building and Bank Building at CSTPS Chandrapur </v>
      </c>
      <c r="C3273" s="29">
        <f t="shared" si="1693"/>
        <v>0</v>
      </c>
      <c r="D3273" s="69" t="str">
        <f t="shared" si="1693"/>
        <v>-</v>
      </c>
      <c r="E3273" s="28">
        <f t="shared" si="1693"/>
        <v>1.5</v>
      </c>
      <c r="F3273" s="95">
        <f t="shared" si="1685"/>
        <v>0</v>
      </c>
      <c r="G3273" s="95">
        <f t="shared" si="1686"/>
        <v>0</v>
      </c>
      <c r="H3273" s="95">
        <f t="shared" si="1632"/>
        <v>0</v>
      </c>
      <c r="I3273" s="94">
        <f>'F4.2'!Y590</f>
        <v>0</v>
      </c>
      <c r="J3273" s="94">
        <f>'F4.2'!AS590</f>
        <v>0</v>
      </c>
      <c r="K3273" s="95"/>
      <c r="L3273" s="95"/>
      <c r="M3273" s="128">
        <f t="shared" si="1633"/>
        <v>0</v>
      </c>
      <c r="N3273" s="95">
        <f t="shared" si="1634"/>
        <v>0</v>
      </c>
    </row>
    <row r="3274" spans="1:14" ht="15.75" hidden="1" outlineLevel="1" x14ac:dyDescent="0.25">
      <c r="A3274" s="169">
        <f t="shared" ref="A3274:E3274" si="1694">A2604</f>
        <v>0</v>
      </c>
      <c r="B3274" s="169" t="str">
        <f t="shared" si="1694"/>
        <v>vi- Renovation fo Erai Dam guest House at CSTPS Chandrapur</v>
      </c>
      <c r="C3274" s="29">
        <f t="shared" si="1694"/>
        <v>0</v>
      </c>
      <c r="D3274" s="69" t="str">
        <f t="shared" si="1694"/>
        <v>-</v>
      </c>
      <c r="E3274" s="28">
        <f t="shared" si="1694"/>
        <v>2</v>
      </c>
      <c r="F3274" s="95">
        <f t="shared" si="1685"/>
        <v>0</v>
      </c>
      <c r="G3274" s="95">
        <f t="shared" si="1686"/>
        <v>0</v>
      </c>
      <c r="H3274" s="95">
        <f t="shared" si="1632"/>
        <v>0</v>
      </c>
      <c r="I3274" s="94">
        <f>'F4.2'!Y591</f>
        <v>0</v>
      </c>
      <c r="J3274" s="94">
        <f>'F4.2'!AS591</f>
        <v>0</v>
      </c>
      <c r="K3274" s="95"/>
      <c r="L3274" s="95"/>
      <c r="M3274" s="128">
        <f t="shared" si="1633"/>
        <v>0</v>
      </c>
      <c r="N3274" s="95">
        <f t="shared" si="1634"/>
        <v>0</v>
      </c>
    </row>
    <row r="3275" spans="1:14" ht="31.5" hidden="1" outlineLevel="1" x14ac:dyDescent="0.25">
      <c r="A3275" s="169">
        <f t="shared" ref="A3275:E3275" si="1695">A2605</f>
        <v>0</v>
      </c>
      <c r="B3275" s="169" t="str">
        <f t="shared" si="1695"/>
        <v>vii- Improvement of Erai dam approch road by Bituminous treatment at CSTPS Chnadrapur</v>
      </c>
      <c r="C3275" s="29">
        <f t="shared" si="1695"/>
        <v>0</v>
      </c>
      <c r="D3275" s="69" t="str">
        <f t="shared" si="1695"/>
        <v>-</v>
      </c>
      <c r="E3275" s="28">
        <f t="shared" si="1695"/>
        <v>15</v>
      </c>
      <c r="F3275" s="95">
        <f t="shared" si="1685"/>
        <v>0</v>
      </c>
      <c r="G3275" s="95">
        <f t="shared" si="1686"/>
        <v>0</v>
      </c>
      <c r="H3275" s="95">
        <f t="shared" si="1632"/>
        <v>0</v>
      </c>
      <c r="I3275" s="94">
        <f>'F4.2'!Y592</f>
        <v>0</v>
      </c>
      <c r="J3275" s="94">
        <f>'F4.2'!AS592</f>
        <v>0</v>
      </c>
      <c r="K3275" s="95"/>
      <c r="L3275" s="95"/>
      <c r="M3275" s="128">
        <f t="shared" si="1633"/>
        <v>0</v>
      </c>
      <c r="N3275" s="95">
        <f t="shared" si="1634"/>
        <v>0</v>
      </c>
    </row>
    <row r="3276" spans="1:14" ht="47.25" hidden="1" outlineLevel="1" x14ac:dyDescent="0.25">
      <c r="A3276" s="25">
        <f t="shared" ref="A3276:E3276" si="1696">A2606</f>
        <v>8</v>
      </c>
      <c r="B3276" s="26" t="str">
        <f t="shared" si="1696"/>
        <v>Construction of new residential building ,Hospital Building ,Chemmary Building,security office building  and allied civil work infrastructure in colony at CSTPS Chandrapur</v>
      </c>
      <c r="C3276" s="29">
        <f t="shared" si="1696"/>
        <v>0</v>
      </c>
      <c r="D3276" s="69" t="str">
        <f t="shared" si="1696"/>
        <v>-</v>
      </c>
      <c r="E3276" s="28">
        <f t="shared" si="1696"/>
        <v>76.25</v>
      </c>
      <c r="F3276" s="95">
        <f t="shared" si="1685"/>
        <v>0</v>
      </c>
      <c r="G3276" s="95">
        <f t="shared" si="1686"/>
        <v>0</v>
      </c>
      <c r="H3276" s="95">
        <f t="shared" si="1632"/>
        <v>0</v>
      </c>
      <c r="I3276" s="94">
        <f>'F4.2'!Y593</f>
        <v>0</v>
      </c>
      <c r="J3276" s="94">
        <f>'F4.2'!AS593</f>
        <v>0</v>
      </c>
      <c r="K3276" s="95"/>
      <c r="L3276" s="95"/>
      <c r="M3276" s="128">
        <f t="shared" si="1633"/>
        <v>0</v>
      </c>
      <c r="N3276" s="95">
        <f t="shared" si="1634"/>
        <v>0</v>
      </c>
    </row>
    <row r="3277" spans="1:14" ht="31.5" hidden="1" outlineLevel="1" x14ac:dyDescent="0.25">
      <c r="A3277" s="169">
        <f t="shared" ref="A3277:E3277" si="1697">A2607</f>
        <v>0</v>
      </c>
      <c r="B3277" s="169" t="str">
        <f t="shared" si="1697"/>
        <v>i- Construction of new residential staff quarter of A, B ,C D and E type  building in colony at CSTPS Chandrapur</v>
      </c>
      <c r="C3277" s="29">
        <f t="shared" si="1697"/>
        <v>0</v>
      </c>
      <c r="D3277" s="69" t="str">
        <f t="shared" si="1697"/>
        <v>-</v>
      </c>
      <c r="E3277" s="28">
        <f t="shared" si="1697"/>
        <v>60</v>
      </c>
      <c r="F3277" s="95">
        <f t="shared" si="1685"/>
        <v>0</v>
      </c>
      <c r="G3277" s="95">
        <f t="shared" si="1686"/>
        <v>0</v>
      </c>
      <c r="H3277" s="95">
        <f t="shared" si="1632"/>
        <v>0</v>
      </c>
      <c r="I3277" s="94">
        <f>'F4.2'!Y594</f>
        <v>0</v>
      </c>
      <c r="J3277" s="94">
        <f>'F4.2'!AS594</f>
        <v>0</v>
      </c>
      <c r="K3277" s="95"/>
      <c r="L3277" s="95"/>
      <c r="M3277" s="128">
        <f t="shared" si="1633"/>
        <v>0</v>
      </c>
      <c r="N3277" s="95">
        <f t="shared" si="1634"/>
        <v>0</v>
      </c>
    </row>
    <row r="3278" spans="1:14" ht="15.75" hidden="1" outlineLevel="1" x14ac:dyDescent="0.25">
      <c r="A3278" s="169">
        <f t="shared" ref="A3278:E3278" si="1698">A2608</f>
        <v>0</v>
      </c>
      <c r="B3278" s="169" t="str">
        <f t="shared" si="1698"/>
        <v>ii-Construction of New Hospital Building at CSTSP Chandrapur</v>
      </c>
      <c r="C3278" s="29">
        <f t="shared" si="1698"/>
        <v>0</v>
      </c>
      <c r="D3278" s="69" t="str">
        <f t="shared" si="1698"/>
        <v>-</v>
      </c>
      <c r="E3278" s="28">
        <f t="shared" si="1698"/>
        <v>2</v>
      </c>
      <c r="F3278" s="95">
        <f t="shared" si="1685"/>
        <v>0</v>
      </c>
      <c r="G3278" s="95">
        <f t="shared" si="1686"/>
        <v>0</v>
      </c>
      <c r="H3278" s="95">
        <f t="shared" si="1632"/>
        <v>0</v>
      </c>
      <c r="I3278" s="94">
        <f>'F4.2'!Y595</f>
        <v>0</v>
      </c>
      <c r="J3278" s="94">
        <f>'F4.2'!AS595</f>
        <v>0</v>
      </c>
      <c r="K3278" s="95"/>
      <c r="L3278" s="95"/>
      <c r="M3278" s="128">
        <f t="shared" si="1633"/>
        <v>0</v>
      </c>
      <c r="N3278" s="95">
        <f t="shared" si="1634"/>
        <v>0</v>
      </c>
    </row>
    <row r="3279" spans="1:14" ht="31.5" hidden="1" outlineLevel="1" x14ac:dyDescent="0.25">
      <c r="A3279" s="169">
        <f t="shared" ref="A3279:E3279" si="1699">A2609</f>
        <v>0</v>
      </c>
      <c r="B3279" s="169" t="str">
        <f t="shared" si="1699"/>
        <v>iii-Construction of new Chummary Building at CSTPS Chandrapur</v>
      </c>
      <c r="C3279" s="29">
        <f t="shared" si="1699"/>
        <v>0</v>
      </c>
      <c r="D3279" s="69" t="str">
        <f t="shared" si="1699"/>
        <v>-</v>
      </c>
      <c r="E3279" s="28">
        <f t="shared" si="1699"/>
        <v>7.5</v>
      </c>
      <c r="F3279" s="95">
        <f t="shared" si="1685"/>
        <v>0</v>
      </c>
      <c r="G3279" s="95">
        <f t="shared" si="1686"/>
        <v>0</v>
      </c>
      <c r="H3279" s="95">
        <f t="shared" si="1632"/>
        <v>0</v>
      </c>
      <c r="I3279" s="94">
        <f>'F4.2'!Y596</f>
        <v>0</v>
      </c>
      <c r="J3279" s="94">
        <f>'F4.2'!AS596</f>
        <v>0</v>
      </c>
      <c r="K3279" s="95"/>
      <c r="L3279" s="95"/>
      <c r="M3279" s="128">
        <f t="shared" si="1633"/>
        <v>0</v>
      </c>
      <c r="N3279" s="95">
        <f t="shared" si="1634"/>
        <v>0</v>
      </c>
    </row>
    <row r="3280" spans="1:14" ht="31.5" hidden="1" outlineLevel="1" x14ac:dyDescent="0.25">
      <c r="A3280" s="169">
        <f t="shared" ref="A3280:E3280" si="1700">A2610</f>
        <v>0</v>
      </c>
      <c r="B3280" s="169" t="str">
        <f t="shared" si="1700"/>
        <v>iv-Construction of new security office and check post at various location in colony at CSTPS Chandrapur</v>
      </c>
      <c r="C3280" s="29">
        <f t="shared" si="1700"/>
        <v>0</v>
      </c>
      <c r="D3280" s="69" t="str">
        <f t="shared" si="1700"/>
        <v>-</v>
      </c>
      <c r="E3280" s="28">
        <f t="shared" si="1700"/>
        <v>0.75</v>
      </c>
      <c r="F3280" s="95">
        <f t="shared" si="1685"/>
        <v>0</v>
      </c>
      <c r="G3280" s="95">
        <f t="shared" si="1686"/>
        <v>0</v>
      </c>
      <c r="H3280" s="95">
        <f t="shared" ref="H3280:H3343" si="1701">F3280-G3280</f>
        <v>0</v>
      </c>
      <c r="I3280" s="94">
        <f>'F4.2'!Y597</f>
        <v>0</v>
      </c>
      <c r="J3280" s="94">
        <f>'F4.2'!AS597</f>
        <v>0</v>
      </c>
      <c r="K3280" s="95"/>
      <c r="L3280" s="95"/>
      <c r="M3280" s="128">
        <f t="shared" ref="M3280:M3343" si="1702">SUM(J3280:L3280)</f>
        <v>0</v>
      </c>
      <c r="N3280" s="95">
        <f t="shared" ref="N3280:N3343" si="1703">H3280+I3280-M3280</f>
        <v>0</v>
      </c>
    </row>
    <row r="3281" spans="1:14" ht="31.5" hidden="1" outlineLevel="1" x14ac:dyDescent="0.25">
      <c r="A3281" s="169">
        <f t="shared" ref="A3281:E3281" si="1704">A2611</f>
        <v>0</v>
      </c>
      <c r="B3281" s="169" t="str">
        <f t="shared" si="1704"/>
        <v>v-Construction of swimming pool in colony at CSTPS Chandrapur</v>
      </c>
      <c r="C3281" s="29">
        <f t="shared" si="1704"/>
        <v>0</v>
      </c>
      <c r="D3281" s="69" t="str">
        <f t="shared" si="1704"/>
        <v>-</v>
      </c>
      <c r="E3281" s="28">
        <f t="shared" si="1704"/>
        <v>2</v>
      </c>
      <c r="F3281" s="95">
        <f t="shared" si="1685"/>
        <v>0</v>
      </c>
      <c r="G3281" s="95">
        <f t="shared" si="1686"/>
        <v>0</v>
      </c>
      <c r="H3281" s="95">
        <f t="shared" si="1701"/>
        <v>0</v>
      </c>
      <c r="I3281" s="94">
        <f>'F4.2'!Y598</f>
        <v>0</v>
      </c>
      <c r="J3281" s="94">
        <f>'F4.2'!AS598</f>
        <v>0</v>
      </c>
      <c r="K3281" s="95"/>
      <c r="L3281" s="95"/>
      <c r="M3281" s="128">
        <f t="shared" si="1702"/>
        <v>0</v>
      </c>
      <c r="N3281" s="95">
        <f t="shared" si="1703"/>
        <v>0</v>
      </c>
    </row>
    <row r="3282" spans="1:14" ht="47.25" hidden="1" outlineLevel="1" x14ac:dyDescent="0.25">
      <c r="A3282" s="169">
        <f t="shared" ref="A3282:E3282" si="1705">A2612</f>
        <v>0</v>
      </c>
      <c r="B3282" s="169" t="str">
        <f t="shared" si="1705"/>
        <v>vii-Providing new drinking water supply DI- pipe line  300 mm dia .for domestic water supply to rsidential colony at CSTPS Chandrapur.</v>
      </c>
      <c r="C3282" s="29">
        <f t="shared" si="1705"/>
        <v>0</v>
      </c>
      <c r="D3282" s="69" t="str">
        <f t="shared" si="1705"/>
        <v>-</v>
      </c>
      <c r="E3282" s="28">
        <f t="shared" si="1705"/>
        <v>2</v>
      </c>
      <c r="F3282" s="95">
        <f t="shared" si="1685"/>
        <v>0</v>
      </c>
      <c r="G3282" s="95">
        <f t="shared" si="1686"/>
        <v>0</v>
      </c>
      <c r="H3282" s="95">
        <f t="shared" si="1701"/>
        <v>0</v>
      </c>
      <c r="I3282" s="94">
        <f>'F4.2'!Y599</f>
        <v>0</v>
      </c>
      <c r="J3282" s="94">
        <f>'F4.2'!AS599</f>
        <v>0</v>
      </c>
      <c r="K3282" s="95"/>
      <c r="L3282" s="95"/>
      <c r="M3282" s="128">
        <f t="shared" si="1702"/>
        <v>0</v>
      </c>
      <c r="N3282" s="95">
        <f t="shared" si="1703"/>
        <v>0</v>
      </c>
    </row>
    <row r="3283" spans="1:14" ht="31.5" hidden="1" outlineLevel="1" x14ac:dyDescent="0.25">
      <c r="A3283" s="169">
        <f t="shared" ref="A3283:E3283" si="1706">A2613</f>
        <v>0</v>
      </c>
      <c r="B3283" s="169" t="str">
        <f t="shared" si="1706"/>
        <v>viii-Rain water Harvesting system to residential building at CSTPS Chandrapur.</v>
      </c>
      <c r="C3283" s="29">
        <f t="shared" si="1706"/>
        <v>0</v>
      </c>
      <c r="D3283" s="69" t="str">
        <f t="shared" si="1706"/>
        <v>-</v>
      </c>
      <c r="E3283" s="28">
        <f t="shared" si="1706"/>
        <v>2</v>
      </c>
      <c r="F3283" s="95">
        <f t="shared" si="1685"/>
        <v>0</v>
      </c>
      <c r="G3283" s="95">
        <f t="shared" si="1686"/>
        <v>0</v>
      </c>
      <c r="H3283" s="95">
        <f t="shared" si="1701"/>
        <v>0</v>
      </c>
      <c r="I3283" s="94">
        <f>'F4.2'!Y600</f>
        <v>0</v>
      </c>
      <c r="J3283" s="94">
        <f>'F4.2'!AS600</f>
        <v>0</v>
      </c>
      <c r="K3283" s="95"/>
      <c r="L3283" s="95"/>
      <c r="M3283" s="128">
        <f t="shared" si="1702"/>
        <v>0</v>
      </c>
      <c r="N3283" s="95">
        <f t="shared" si="1703"/>
        <v>0</v>
      </c>
    </row>
    <row r="3284" spans="1:14" ht="15.75" hidden="1" outlineLevel="1" x14ac:dyDescent="0.25">
      <c r="A3284" s="25">
        <f t="shared" ref="A3284:E3284" si="1707">A2614</f>
        <v>9</v>
      </c>
      <c r="B3284" s="26" t="str">
        <f t="shared" si="1707"/>
        <v>Renovation of public utility building of CSTPS, Chandrapur</v>
      </c>
      <c r="C3284" s="29">
        <f t="shared" si="1707"/>
        <v>0</v>
      </c>
      <c r="D3284" s="69" t="str">
        <f t="shared" si="1707"/>
        <v>-</v>
      </c>
      <c r="E3284" s="28">
        <f t="shared" si="1707"/>
        <v>29.950000000000003</v>
      </c>
      <c r="F3284" s="95">
        <f t="shared" si="1685"/>
        <v>0</v>
      </c>
      <c r="G3284" s="95">
        <f t="shared" si="1686"/>
        <v>0</v>
      </c>
      <c r="H3284" s="95">
        <f t="shared" si="1701"/>
        <v>0</v>
      </c>
      <c r="I3284" s="94">
        <f>'F4.2'!Y601</f>
        <v>0</v>
      </c>
      <c r="J3284" s="94">
        <f>'F4.2'!AS601</f>
        <v>0</v>
      </c>
      <c r="K3284" s="95"/>
      <c r="L3284" s="95"/>
      <c r="M3284" s="128">
        <f t="shared" si="1702"/>
        <v>0</v>
      </c>
      <c r="N3284" s="95">
        <f t="shared" si="1703"/>
        <v>0</v>
      </c>
    </row>
    <row r="3285" spans="1:14" ht="15.75" hidden="1" outlineLevel="1" x14ac:dyDescent="0.25">
      <c r="A3285" s="169">
        <f t="shared" ref="A3285:E3285" si="1708">A2615</f>
        <v>0</v>
      </c>
      <c r="B3285" s="169" t="str">
        <f t="shared" si="1708"/>
        <v>Renovation and interior decoration of Hirai guest house</v>
      </c>
      <c r="C3285" s="29">
        <f t="shared" si="1708"/>
        <v>0</v>
      </c>
      <c r="D3285" s="69" t="str">
        <f t="shared" si="1708"/>
        <v>-</v>
      </c>
      <c r="E3285" s="28">
        <f t="shared" si="1708"/>
        <v>7.51</v>
      </c>
      <c r="F3285" s="95">
        <f t="shared" si="1685"/>
        <v>3.7549999999999999</v>
      </c>
      <c r="G3285" s="95">
        <f t="shared" si="1686"/>
        <v>3.7549999999999999</v>
      </c>
      <c r="H3285" s="95">
        <f t="shared" si="1701"/>
        <v>0</v>
      </c>
      <c r="I3285" s="94">
        <f>'F4.2'!Y602</f>
        <v>3.7549999999999999</v>
      </c>
      <c r="J3285" s="94">
        <f>'F4.2'!AS602</f>
        <v>3.7549999999999999</v>
      </c>
      <c r="K3285" s="95"/>
      <c r="L3285" s="95"/>
      <c r="M3285" s="128">
        <f t="shared" si="1702"/>
        <v>3.7549999999999999</v>
      </c>
      <c r="N3285" s="95">
        <f t="shared" si="1703"/>
        <v>0</v>
      </c>
    </row>
    <row r="3286" spans="1:14" ht="31.5" hidden="1" outlineLevel="1" x14ac:dyDescent="0.25">
      <c r="A3286" s="169">
        <f t="shared" ref="A3286:E3286" si="1709">A2616</f>
        <v>0</v>
      </c>
      <c r="B3286" s="169" t="str">
        <f t="shared" si="1709"/>
        <v>Renovation and interior decoration of existing chummery guest house</v>
      </c>
      <c r="C3286" s="29">
        <f t="shared" si="1709"/>
        <v>0</v>
      </c>
      <c r="D3286" s="69" t="str">
        <f t="shared" si="1709"/>
        <v>-</v>
      </c>
      <c r="E3286" s="28">
        <f t="shared" si="1709"/>
        <v>12.22</v>
      </c>
      <c r="F3286" s="95">
        <f t="shared" si="1685"/>
        <v>6.11</v>
      </c>
      <c r="G3286" s="95">
        <f t="shared" si="1686"/>
        <v>6.11</v>
      </c>
      <c r="H3286" s="95">
        <f t="shared" si="1701"/>
        <v>0</v>
      </c>
      <c r="I3286" s="94">
        <f>'F4.2'!Y603</f>
        <v>6.11</v>
      </c>
      <c r="J3286" s="94">
        <f>'F4.2'!AS603</f>
        <v>6.11</v>
      </c>
      <c r="K3286" s="95"/>
      <c r="L3286" s="95"/>
      <c r="M3286" s="128">
        <f t="shared" si="1702"/>
        <v>6.11</v>
      </c>
      <c r="N3286" s="95">
        <f t="shared" si="1703"/>
        <v>0</v>
      </c>
    </row>
    <row r="3287" spans="1:14" ht="31.5" hidden="1" outlineLevel="1" x14ac:dyDescent="0.25">
      <c r="A3287" s="169">
        <f t="shared" ref="A3287:E3287" si="1710">A2617</f>
        <v>0</v>
      </c>
      <c r="B3287" s="169" t="str">
        <f t="shared" si="1710"/>
        <v>Renovation and interior decoration of existing Erai dam guest house</v>
      </c>
      <c r="C3287" s="29">
        <f t="shared" si="1710"/>
        <v>0</v>
      </c>
      <c r="D3287" s="69" t="str">
        <f t="shared" si="1710"/>
        <v>-</v>
      </c>
      <c r="E3287" s="28">
        <f t="shared" si="1710"/>
        <v>6.65</v>
      </c>
      <c r="F3287" s="95">
        <f t="shared" si="1685"/>
        <v>3.3250000000000002</v>
      </c>
      <c r="G3287" s="95">
        <f t="shared" si="1686"/>
        <v>3.3250000000000002</v>
      </c>
      <c r="H3287" s="95">
        <f t="shared" si="1701"/>
        <v>0</v>
      </c>
      <c r="I3287" s="94">
        <f>'F4.2'!Y604</f>
        <v>3.3250000000000002</v>
      </c>
      <c r="J3287" s="94">
        <f>'F4.2'!AS604</f>
        <v>3.3250000000000002</v>
      </c>
      <c r="K3287" s="95"/>
      <c r="L3287" s="95"/>
      <c r="M3287" s="128">
        <f t="shared" si="1702"/>
        <v>3.3250000000000002</v>
      </c>
      <c r="N3287" s="95">
        <f t="shared" si="1703"/>
        <v>0</v>
      </c>
    </row>
    <row r="3288" spans="1:14" ht="47.25" hidden="1" outlineLevel="1" x14ac:dyDescent="0.25">
      <c r="A3288" s="169">
        <f t="shared" ref="A3288:E3288" si="1711">A2618</f>
        <v>0</v>
      </c>
      <c r="B3288" s="169" t="str">
        <f t="shared" si="1711"/>
        <v xml:space="preserve">Work of interior decoration by proding stop cabin arrangement and other internal architechture decorative work for RP section of admin building </v>
      </c>
      <c r="C3288" s="29">
        <f t="shared" si="1711"/>
        <v>0</v>
      </c>
      <c r="D3288" s="69" t="str">
        <f t="shared" si="1711"/>
        <v>-</v>
      </c>
      <c r="E3288" s="28">
        <f t="shared" si="1711"/>
        <v>3.57</v>
      </c>
      <c r="F3288" s="95">
        <f t="shared" si="1685"/>
        <v>1.7849999999999999</v>
      </c>
      <c r="G3288" s="95">
        <f t="shared" si="1686"/>
        <v>1.7849999999999999</v>
      </c>
      <c r="H3288" s="95">
        <f t="shared" si="1701"/>
        <v>0</v>
      </c>
      <c r="I3288" s="94">
        <f>'F4.2'!Y605</f>
        <v>1.7849999999999999</v>
      </c>
      <c r="J3288" s="94">
        <f>'F4.2'!AS605</f>
        <v>1.7849999999999999</v>
      </c>
      <c r="K3288" s="95"/>
      <c r="L3288" s="95"/>
      <c r="M3288" s="128">
        <f t="shared" si="1702"/>
        <v>1.7849999999999999</v>
      </c>
      <c r="N3288" s="95">
        <f t="shared" si="1703"/>
        <v>0</v>
      </c>
    </row>
    <row r="3289" spans="1:14" ht="15.75" hidden="1" outlineLevel="1" x14ac:dyDescent="0.25">
      <c r="A3289" s="25">
        <f t="shared" ref="A3289:E3289" si="1712">A2619</f>
        <v>10</v>
      </c>
      <c r="B3289" s="26" t="str">
        <f t="shared" si="1712"/>
        <v>R&amp;M/LE for Identified Thermal units of MSPGCL</v>
      </c>
      <c r="C3289" s="29">
        <f t="shared" si="1712"/>
        <v>0</v>
      </c>
      <c r="D3289" s="69" t="str">
        <f t="shared" si="1712"/>
        <v>-</v>
      </c>
      <c r="E3289" s="28">
        <f t="shared" si="1712"/>
        <v>400</v>
      </c>
      <c r="F3289" s="95">
        <f t="shared" si="1685"/>
        <v>0</v>
      </c>
      <c r="G3289" s="95">
        <f t="shared" si="1686"/>
        <v>0</v>
      </c>
      <c r="H3289" s="95">
        <f t="shared" si="1701"/>
        <v>0</v>
      </c>
      <c r="I3289" s="94">
        <f>'F4.2'!Y606</f>
        <v>0</v>
      </c>
      <c r="J3289" s="94">
        <f>'F4.2'!AS606</f>
        <v>0</v>
      </c>
      <c r="K3289" s="95"/>
      <c r="L3289" s="95"/>
      <c r="M3289" s="128">
        <f t="shared" si="1702"/>
        <v>0</v>
      </c>
      <c r="N3289" s="95">
        <f t="shared" si="1703"/>
        <v>0</v>
      </c>
    </row>
    <row r="3290" spans="1:14" ht="15.75" hidden="1" outlineLevel="1" x14ac:dyDescent="0.25">
      <c r="A3290" s="169">
        <f t="shared" ref="A3290:E3290" si="1713">A2620</f>
        <v>0</v>
      </c>
      <c r="B3290" s="169" t="str">
        <f t="shared" si="1713"/>
        <v>R&amp;M/LE for Identified Thermal units of MSPGCL, CSTPS U-3</v>
      </c>
      <c r="C3290" s="29">
        <f t="shared" si="1713"/>
        <v>0</v>
      </c>
      <c r="D3290" s="69" t="str">
        <f t="shared" si="1713"/>
        <v>-</v>
      </c>
      <c r="E3290" s="28">
        <f t="shared" si="1713"/>
        <v>293</v>
      </c>
      <c r="F3290" s="95">
        <f t="shared" si="1685"/>
        <v>0</v>
      </c>
      <c r="G3290" s="95">
        <f t="shared" si="1686"/>
        <v>0</v>
      </c>
      <c r="H3290" s="95">
        <f t="shared" si="1701"/>
        <v>0</v>
      </c>
      <c r="I3290" s="94">
        <f>'F4.2'!Y607</f>
        <v>293</v>
      </c>
      <c r="J3290" s="94">
        <f>'F4.2'!AS607</f>
        <v>293</v>
      </c>
      <c r="K3290" s="95"/>
      <c r="L3290" s="95"/>
      <c r="M3290" s="128">
        <f t="shared" si="1702"/>
        <v>293</v>
      </c>
      <c r="N3290" s="95">
        <f t="shared" si="1703"/>
        <v>0</v>
      </c>
    </row>
    <row r="3291" spans="1:14" ht="15.75" hidden="1" outlineLevel="1" x14ac:dyDescent="0.25">
      <c r="A3291" s="169">
        <f t="shared" ref="A3291:E3291" si="1714">A2621</f>
        <v>0</v>
      </c>
      <c r="B3291" s="169" t="str">
        <f t="shared" si="1714"/>
        <v>R&amp;M/LE for Identified Thermal units of MSPGCL, CSTPS U-4</v>
      </c>
      <c r="C3291" s="29">
        <f t="shared" si="1714"/>
        <v>0</v>
      </c>
      <c r="D3291" s="69" t="str">
        <f t="shared" si="1714"/>
        <v>-</v>
      </c>
      <c r="E3291" s="28">
        <f t="shared" si="1714"/>
        <v>300</v>
      </c>
      <c r="F3291" s="95">
        <f t="shared" si="1685"/>
        <v>0</v>
      </c>
      <c r="G3291" s="95">
        <f t="shared" si="1686"/>
        <v>0</v>
      </c>
      <c r="H3291" s="95">
        <f t="shared" si="1701"/>
        <v>0</v>
      </c>
      <c r="I3291" s="94">
        <f>'F4.2'!Y608</f>
        <v>0</v>
      </c>
      <c r="J3291" s="94">
        <f>'F4.2'!AS608</f>
        <v>0</v>
      </c>
      <c r="K3291" s="95"/>
      <c r="L3291" s="95"/>
      <c r="M3291" s="128">
        <f t="shared" si="1702"/>
        <v>0</v>
      </c>
      <c r="N3291" s="95">
        <f t="shared" si="1703"/>
        <v>0</v>
      </c>
    </row>
    <row r="3292" spans="1:14" ht="15.75" hidden="1" outlineLevel="1" x14ac:dyDescent="0.25">
      <c r="A3292" s="25">
        <f t="shared" ref="A3292:E3292" si="1715">A2622</f>
        <v>11</v>
      </c>
      <c r="B3292" s="26" t="str">
        <f t="shared" si="1715"/>
        <v xml:space="preserve">CHP Improvement Schemes </v>
      </c>
      <c r="C3292" s="29">
        <f t="shared" si="1715"/>
        <v>0</v>
      </c>
      <c r="D3292" s="69" t="str">
        <f t="shared" si="1715"/>
        <v>-</v>
      </c>
      <c r="E3292" s="28">
        <f t="shared" si="1715"/>
        <v>100</v>
      </c>
      <c r="F3292" s="95">
        <f t="shared" si="1685"/>
        <v>0</v>
      </c>
      <c r="G3292" s="95">
        <f t="shared" si="1686"/>
        <v>0</v>
      </c>
      <c r="H3292" s="95">
        <f t="shared" si="1701"/>
        <v>0</v>
      </c>
      <c r="I3292" s="94">
        <f>'F4.2'!Y609</f>
        <v>0</v>
      </c>
      <c r="J3292" s="94">
        <f>'F4.2'!AS609</f>
        <v>0</v>
      </c>
      <c r="K3292" s="95"/>
      <c r="L3292" s="95"/>
      <c r="M3292" s="128">
        <f t="shared" si="1702"/>
        <v>0</v>
      </c>
      <c r="N3292" s="95">
        <f t="shared" si="1703"/>
        <v>0</v>
      </c>
    </row>
    <row r="3293" spans="1:14" ht="15.75" hidden="1" outlineLevel="1" x14ac:dyDescent="0.25">
      <c r="A3293" s="169">
        <f t="shared" ref="A3293:E3293" si="1716">A2623</f>
        <v>0</v>
      </c>
      <c r="B3293" s="169" t="str">
        <f t="shared" si="1716"/>
        <v>CHP Improvement Schemes at CHP-A, B, C</v>
      </c>
      <c r="C3293" s="29">
        <f t="shared" si="1716"/>
        <v>0</v>
      </c>
      <c r="D3293" s="69" t="str">
        <f t="shared" si="1716"/>
        <v>-</v>
      </c>
      <c r="E3293" s="28">
        <f t="shared" si="1716"/>
        <v>100</v>
      </c>
      <c r="F3293" s="95">
        <f t="shared" si="1685"/>
        <v>0</v>
      </c>
      <c r="G3293" s="95">
        <f t="shared" si="1686"/>
        <v>0</v>
      </c>
      <c r="H3293" s="95">
        <f t="shared" si="1701"/>
        <v>0</v>
      </c>
      <c r="I3293" s="94">
        <f>'F4.2'!Y610</f>
        <v>100</v>
      </c>
      <c r="J3293" s="94">
        <f>'F4.2'!AS610</f>
        <v>100</v>
      </c>
      <c r="K3293" s="95"/>
      <c r="L3293" s="95"/>
      <c r="M3293" s="128">
        <f t="shared" si="1702"/>
        <v>100</v>
      </c>
      <c r="N3293" s="95">
        <f t="shared" si="1703"/>
        <v>0</v>
      </c>
    </row>
    <row r="3294" spans="1:14" ht="15.75" hidden="1" outlineLevel="1" x14ac:dyDescent="0.25">
      <c r="A3294" s="25">
        <f t="shared" ref="A3294:E3294" si="1717">A2624</f>
        <v>12</v>
      </c>
      <c r="B3294" s="26" t="str">
        <f t="shared" si="1717"/>
        <v>Developlment &amp; Upgradation of SAP for MSPGCL</v>
      </c>
      <c r="C3294" s="29">
        <f t="shared" si="1717"/>
        <v>0</v>
      </c>
      <c r="D3294" s="69" t="str">
        <f t="shared" si="1717"/>
        <v>-</v>
      </c>
      <c r="E3294" s="28">
        <f t="shared" si="1717"/>
        <v>200</v>
      </c>
      <c r="F3294" s="95">
        <f t="shared" si="1685"/>
        <v>0</v>
      </c>
      <c r="G3294" s="95">
        <f t="shared" si="1686"/>
        <v>0</v>
      </c>
      <c r="H3294" s="95">
        <f t="shared" si="1701"/>
        <v>0</v>
      </c>
      <c r="I3294" s="94">
        <f>'F4.2'!Y611</f>
        <v>0</v>
      </c>
      <c r="J3294" s="94">
        <f>'F4.2'!AS611</f>
        <v>0</v>
      </c>
      <c r="K3294" s="95"/>
      <c r="L3294" s="95"/>
      <c r="M3294" s="128">
        <f t="shared" si="1702"/>
        <v>0</v>
      </c>
      <c r="N3294" s="95">
        <f t="shared" si="1703"/>
        <v>0</v>
      </c>
    </row>
    <row r="3295" spans="1:14" ht="15.75" hidden="1" outlineLevel="1" x14ac:dyDescent="0.25">
      <c r="A3295" s="169">
        <f t="shared" ref="A3295:E3295" si="1718">A2625</f>
        <v>0</v>
      </c>
      <c r="B3295" s="169" t="str">
        <f t="shared" si="1718"/>
        <v>Developlment &amp; Upgradation of SAP for MSPGCL</v>
      </c>
      <c r="C3295" s="29">
        <f t="shared" si="1718"/>
        <v>0</v>
      </c>
      <c r="D3295" s="69" t="str">
        <f t="shared" si="1718"/>
        <v>-</v>
      </c>
      <c r="E3295" s="28">
        <f t="shared" si="1718"/>
        <v>200</v>
      </c>
      <c r="F3295" s="95">
        <f t="shared" si="1685"/>
        <v>200</v>
      </c>
      <c r="G3295" s="95">
        <f t="shared" si="1686"/>
        <v>200</v>
      </c>
      <c r="H3295" s="95">
        <f t="shared" si="1701"/>
        <v>0</v>
      </c>
      <c r="I3295" s="94">
        <f>'F4.2'!Y612</f>
        <v>0</v>
      </c>
      <c r="J3295" s="94">
        <f>'F4.2'!AS612</f>
        <v>0</v>
      </c>
      <c r="K3295" s="95"/>
      <c r="L3295" s="95"/>
      <c r="M3295" s="128">
        <f t="shared" si="1702"/>
        <v>0</v>
      </c>
      <c r="N3295" s="95">
        <f t="shared" si="1703"/>
        <v>0</v>
      </c>
    </row>
    <row r="3296" spans="1:14" ht="63" hidden="1" outlineLevel="1" x14ac:dyDescent="0.25">
      <c r="A3296" s="25">
        <f t="shared" ref="A3296:E3296" si="1719">A2626</f>
        <v>13</v>
      </c>
      <c r="B3296" s="26" t="str">
        <f t="shared" si="1719"/>
        <v>Design, supply, installation and commissioning of Smart Energy Efficienient Illumination System for safety precautions and proving suitable working conditions  at stg-II &amp; III, CSTPS, Chandrapur</v>
      </c>
      <c r="C3296" s="29">
        <f t="shared" si="1719"/>
        <v>0</v>
      </c>
      <c r="D3296" s="69" t="str">
        <f t="shared" si="1719"/>
        <v>-</v>
      </c>
      <c r="E3296" s="28">
        <f t="shared" si="1719"/>
        <v>42</v>
      </c>
      <c r="F3296" s="95">
        <f t="shared" si="1685"/>
        <v>0</v>
      </c>
      <c r="G3296" s="95">
        <f t="shared" si="1686"/>
        <v>0</v>
      </c>
      <c r="H3296" s="95">
        <f t="shared" si="1701"/>
        <v>0</v>
      </c>
      <c r="I3296" s="94">
        <f>'F4.2'!Y613</f>
        <v>0</v>
      </c>
      <c r="J3296" s="94">
        <f>'F4.2'!AS613</f>
        <v>0</v>
      </c>
      <c r="K3296" s="95"/>
      <c r="L3296" s="95"/>
      <c r="M3296" s="128">
        <f t="shared" si="1702"/>
        <v>0</v>
      </c>
      <c r="N3296" s="95">
        <f t="shared" si="1703"/>
        <v>0</v>
      </c>
    </row>
    <row r="3297" spans="1:14" ht="63" hidden="1" outlineLevel="1" x14ac:dyDescent="0.25">
      <c r="A3297" s="169">
        <f t="shared" ref="A3297:E3297" si="1720">A2627</f>
        <v>0</v>
      </c>
      <c r="B3297" s="169" t="str">
        <f t="shared" si="1720"/>
        <v>Design, supply, installation and commissioning of Smart Energy Efficienient Illumination System for safety precautions and proving suitable working conditions  at stg-II &amp; III, CSTPS, Chandrapur</v>
      </c>
      <c r="C3297" s="29">
        <f t="shared" si="1720"/>
        <v>0</v>
      </c>
      <c r="D3297" s="69" t="str">
        <f t="shared" si="1720"/>
        <v>-</v>
      </c>
      <c r="E3297" s="28">
        <f t="shared" si="1720"/>
        <v>42</v>
      </c>
      <c r="F3297" s="95">
        <f t="shared" si="1685"/>
        <v>42</v>
      </c>
      <c r="G3297" s="95">
        <f t="shared" si="1686"/>
        <v>42</v>
      </c>
      <c r="H3297" s="95">
        <f t="shared" si="1701"/>
        <v>0</v>
      </c>
      <c r="I3297" s="94">
        <f>'F4.2'!Y614</f>
        <v>0</v>
      </c>
      <c r="J3297" s="94">
        <f>'F4.2'!AS614</f>
        <v>0</v>
      </c>
      <c r="K3297" s="95"/>
      <c r="L3297" s="95"/>
      <c r="M3297" s="128">
        <f t="shared" si="1702"/>
        <v>0</v>
      </c>
      <c r="N3297" s="95">
        <f t="shared" si="1703"/>
        <v>0</v>
      </c>
    </row>
    <row r="3298" spans="1:14" ht="15.75" hidden="1" outlineLevel="1" x14ac:dyDescent="0.25">
      <c r="A3298" s="25">
        <f t="shared" ref="A3298:E3298" si="1721">A2628</f>
        <v>14</v>
      </c>
      <c r="B3298" s="26" t="str">
        <f t="shared" si="1721"/>
        <v>Implementation of Flexible Operation Solutions  (U-3,4)</v>
      </c>
      <c r="C3298" s="29">
        <f t="shared" si="1721"/>
        <v>0</v>
      </c>
      <c r="D3298" s="69" t="str">
        <f t="shared" si="1721"/>
        <v>-</v>
      </c>
      <c r="E3298" s="28">
        <f t="shared" si="1721"/>
        <v>25</v>
      </c>
      <c r="F3298" s="95">
        <f t="shared" si="1685"/>
        <v>0</v>
      </c>
      <c r="G3298" s="95">
        <f t="shared" si="1686"/>
        <v>0</v>
      </c>
      <c r="H3298" s="95">
        <f t="shared" si="1701"/>
        <v>0</v>
      </c>
      <c r="I3298" s="94">
        <f>'F4.2'!Y615</f>
        <v>0</v>
      </c>
      <c r="J3298" s="94">
        <f>'F4.2'!AS615</f>
        <v>0</v>
      </c>
      <c r="K3298" s="95"/>
      <c r="L3298" s="95"/>
      <c r="M3298" s="128">
        <f t="shared" si="1702"/>
        <v>0</v>
      </c>
      <c r="N3298" s="95">
        <f t="shared" si="1703"/>
        <v>0</v>
      </c>
    </row>
    <row r="3299" spans="1:14" ht="15.75" hidden="1" outlineLevel="1" x14ac:dyDescent="0.25">
      <c r="A3299" s="169">
        <f t="shared" ref="A3299:E3299" si="1722">A2629</f>
        <v>0</v>
      </c>
      <c r="B3299" s="169" t="str">
        <f t="shared" si="1722"/>
        <v>Implementation of Flexible Operation Solutions (U-3,4)</v>
      </c>
      <c r="C3299" s="29">
        <f t="shared" si="1722"/>
        <v>0</v>
      </c>
      <c r="D3299" s="69" t="str">
        <f t="shared" si="1722"/>
        <v>-</v>
      </c>
      <c r="E3299" s="28">
        <f t="shared" si="1722"/>
        <v>25</v>
      </c>
      <c r="F3299" s="95">
        <f t="shared" si="1685"/>
        <v>25</v>
      </c>
      <c r="G3299" s="95">
        <f t="shared" si="1686"/>
        <v>25</v>
      </c>
      <c r="H3299" s="95">
        <f t="shared" si="1701"/>
        <v>0</v>
      </c>
      <c r="I3299" s="94">
        <f>'F4.2'!Y616</f>
        <v>0</v>
      </c>
      <c r="J3299" s="94">
        <f>'F4.2'!AS616</f>
        <v>0</v>
      </c>
      <c r="K3299" s="95"/>
      <c r="L3299" s="95"/>
      <c r="M3299" s="128">
        <f t="shared" si="1702"/>
        <v>0</v>
      </c>
      <c r="N3299" s="95">
        <f t="shared" si="1703"/>
        <v>0</v>
      </c>
    </row>
    <row r="3300" spans="1:14" ht="15.75" hidden="1" outlineLevel="1" x14ac:dyDescent="0.25">
      <c r="A3300" s="25">
        <f t="shared" ref="A3300:E3300" si="1723">A2630</f>
        <v>15</v>
      </c>
      <c r="B3300" s="26" t="str">
        <f t="shared" si="1723"/>
        <v>DPR for ash utilisation cell- infrastructure development</v>
      </c>
      <c r="C3300" s="29">
        <f t="shared" si="1723"/>
        <v>0</v>
      </c>
      <c r="D3300" s="69" t="str">
        <f t="shared" si="1723"/>
        <v>-</v>
      </c>
      <c r="E3300" s="28">
        <f t="shared" si="1723"/>
        <v>278.5</v>
      </c>
      <c r="F3300" s="95">
        <f t="shared" si="1685"/>
        <v>0</v>
      </c>
      <c r="G3300" s="95">
        <f t="shared" si="1686"/>
        <v>0</v>
      </c>
      <c r="H3300" s="95">
        <f t="shared" si="1701"/>
        <v>0</v>
      </c>
      <c r="I3300" s="94">
        <f>'F4.2'!Y617</f>
        <v>0</v>
      </c>
      <c r="J3300" s="94">
        <f>'F4.2'!AS617</f>
        <v>0</v>
      </c>
      <c r="K3300" s="95"/>
      <c r="L3300" s="95"/>
      <c r="M3300" s="128">
        <f t="shared" si="1702"/>
        <v>0</v>
      </c>
      <c r="N3300" s="95">
        <f t="shared" si="1703"/>
        <v>0</v>
      </c>
    </row>
    <row r="3301" spans="1:14" ht="47.25" hidden="1" outlineLevel="1" x14ac:dyDescent="0.25">
      <c r="A3301" s="169">
        <f t="shared" ref="A3301:E3301" si="1724">A2631</f>
        <v>0</v>
      </c>
      <c r="B3301" s="169" t="str">
        <f t="shared" si="1724"/>
        <v>DPR for development of infrastructure for loading and dispatch of fly ash through Railway Wagons, CSTPS, Chandrapur</v>
      </c>
      <c r="C3301" s="29">
        <f t="shared" si="1724"/>
        <v>0</v>
      </c>
      <c r="D3301" s="69" t="str">
        <f t="shared" si="1724"/>
        <v>-</v>
      </c>
      <c r="E3301" s="28">
        <f t="shared" si="1724"/>
        <v>268</v>
      </c>
      <c r="F3301" s="95">
        <f t="shared" si="1685"/>
        <v>200</v>
      </c>
      <c r="G3301" s="95">
        <f t="shared" si="1686"/>
        <v>200</v>
      </c>
      <c r="H3301" s="95">
        <f t="shared" si="1701"/>
        <v>0</v>
      </c>
      <c r="I3301" s="94">
        <f>'F4.2'!Y618</f>
        <v>68</v>
      </c>
      <c r="J3301" s="94">
        <f>'F4.2'!AS618</f>
        <v>68</v>
      </c>
      <c r="K3301" s="95"/>
      <c r="L3301" s="95"/>
      <c r="M3301" s="128">
        <f t="shared" si="1702"/>
        <v>68</v>
      </c>
      <c r="N3301" s="95">
        <f t="shared" si="1703"/>
        <v>0</v>
      </c>
    </row>
    <row r="3302" spans="1:14" ht="47.25" hidden="1" outlineLevel="1" x14ac:dyDescent="0.25">
      <c r="A3302" s="169">
        <f t="shared" ref="A3302:E3302" si="1725">A2632</f>
        <v>0</v>
      </c>
      <c r="B3302" s="169" t="str">
        <f t="shared" si="1725"/>
        <v>Disposal of bottom ash for stowing of u/g mines of Chandrapur Area by installing direct pipeline from CSTPS to WCL</v>
      </c>
      <c r="C3302" s="29">
        <f t="shared" si="1725"/>
        <v>0</v>
      </c>
      <c r="D3302" s="69" t="str">
        <f t="shared" si="1725"/>
        <v>-</v>
      </c>
      <c r="E3302" s="28">
        <f t="shared" si="1725"/>
        <v>10</v>
      </c>
      <c r="F3302" s="95">
        <f t="shared" si="1685"/>
        <v>10</v>
      </c>
      <c r="G3302" s="95">
        <f t="shared" si="1686"/>
        <v>10</v>
      </c>
      <c r="H3302" s="95">
        <f t="shared" si="1701"/>
        <v>0</v>
      </c>
      <c r="I3302" s="94">
        <f>'F4.2'!Y619</f>
        <v>0</v>
      </c>
      <c r="J3302" s="94">
        <f>'F4.2'!AS619</f>
        <v>0</v>
      </c>
      <c r="K3302" s="95"/>
      <c r="L3302" s="95"/>
      <c r="M3302" s="128">
        <f t="shared" si="1702"/>
        <v>0</v>
      </c>
      <c r="N3302" s="95">
        <f t="shared" si="1703"/>
        <v>0</v>
      </c>
    </row>
    <row r="3303" spans="1:14" ht="63" hidden="1" outlineLevel="1" x14ac:dyDescent="0.25">
      <c r="A3303" s="169">
        <f t="shared" ref="A3303:E3303" si="1726">A2633</f>
        <v>0</v>
      </c>
      <c r="B3303" s="169" t="str">
        <f t="shared" si="1726"/>
        <v>Design, supply, installation, testing and commissioning of 100 MT 16X3 Mtr. electronic weigh bridge system, for weighment and dispatch of Pond Ash from Ash bund, CSTPS, Chandrapur</v>
      </c>
      <c r="C3303" s="29">
        <f t="shared" si="1726"/>
        <v>0</v>
      </c>
      <c r="D3303" s="69" t="str">
        <f t="shared" si="1726"/>
        <v>-</v>
      </c>
      <c r="E3303" s="28">
        <f t="shared" si="1726"/>
        <v>0.5</v>
      </c>
      <c r="F3303" s="95">
        <f t="shared" si="1685"/>
        <v>0.5</v>
      </c>
      <c r="G3303" s="95">
        <f t="shared" si="1686"/>
        <v>0.5</v>
      </c>
      <c r="H3303" s="95">
        <f t="shared" si="1701"/>
        <v>0</v>
      </c>
      <c r="I3303" s="94">
        <f>'F4.2'!Y620</f>
        <v>0</v>
      </c>
      <c r="J3303" s="94">
        <f>'F4.2'!AS620</f>
        <v>0</v>
      </c>
      <c r="K3303" s="95"/>
      <c r="L3303" s="95"/>
      <c r="M3303" s="128">
        <f t="shared" si="1702"/>
        <v>0</v>
      </c>
      <c r="N3303" s="95">
        <f t="shared" si="1703"/>
        <v>0</v>
      </c>
    </row>
    <row r="3304" spans="1:14" ht="31.5" hidden="1" outlineLevel="1" x14ac:dyDescent="0.25">
      <c r="A3304" s="25">
        <f t="shared" ref="A3304:E3304" si="1727">A2634</f>
        <v>16</v>
      </c>
      <c r="B3304" s="26" t="str">
        <f t="shared" si="1727"/>
        <v>Up-gradation Schemes for CAAQM Stations &amp; NABL Laboratory</v>
      </c>
      <c r="C3304" s="29">
        <f t="shared" si="1727"/>
        <v>0</v>
      </c>
      <c r="D3304" s="69" t="str">
        <f t="shared" si="1727"/>
        <v>-</v>
      </c>
      <c r="E3304" s="28">
        <f t="shared" si="1727"/>
        <v>25</v>
      </c>
      <c r="F3304" s="95">
        <f t="shared" si="1685"/>
        <v>0</v>
      </c>
      <c r="G3304" s="95">
        <f t="shared" si="1686"/>
        <v>0</v>
      </c>
      <c r="H3304" s="95">
        <f t="shared" si="1701"/>
        <v>0</v>
      </c>
      <c r="I3304" s="94">
        <f>'F4.2'!Y621</f>
        <v>0</v>
      </c>
      <c r="J3304" s="94">
        <f>'F4.2'!AS621</f>
        <v>0</v>
      </c>
      <c r="K3304" s="95"/>
      <c r="L3304" s="95"/>
      <c r="M3304" s="128">
        <f t="shared" si="1702"/>
        <v>0</v>
      </c>
      <c r="N3304" s="95">
        <f t="shared" si="1703"/>
        <v>0</v>
      </c>
    </row>
    <row r="3305" spans="1:14" ht="31.5" hidden="1" outlineLevel="1" x14ac:dyDescent="0.25">
      <c r="A3305" s="169">
        <f t="shared" ref="A3305:E3305" si="1728">A2635</f>
        <v>0</v>
      </c>
      <c r="B3305" s="169" t="str">
        <f t="shared" si="1728"/>
        <v>Up-gradation Schemes for CAAQM Stations &amp; NABL Laboratory</v>
      </c>
      <c r="C3305" s="29">
        <f t="shared" si="1728"/>
        <v>0</v>
      </c>
      <c r="D3305" s="69" t="str">
        <f t="shared" si="1728"/>
        <v>-</v>
      </c>
      <c r="E3305" s="28">
        <f t="shared" si="1728"/>
        <v>25</v>
      </c>
      <c r="F3305" s="95">
        <f t="shared" si="1685"/>
        <v>0</v>
      </c>
      <c r="G3305" s="95">
        <f t="shared" si="1686"/>
        <v>0</v>
      </c>
      <c r="H3305" s="95">
        <f t="shared" si="1701"/>
        <v>0</v>
      </c>
      <c r="I3305" s="94">
        <f>'F4.2'!Y622</f>
        <v>12.5</v>
      </c>
      <c r="J3305" s="94">
        <f>'F4.2'!AS622</f>
        <v>12.5</v>
      </c>
      <c r="K3305" s="95"/>
      <c r="L3305" s="95"/>
      <c r="M3305" s="128">
        <f t="shared" si="1702"/>
        <v>12.5</v>
      </c>
      <c r="N3305" s="95">
        <f t="shared" si="1703"/>
        <v>0</v>
      </c>
    </row>
    <row r="3306" spans="1:14" ht="63" hidden="1" outlineLevel="1" x14ac:dyDescent="0.25">
      <c r="A3306" s="25">
        <f t="shared" ref="A3306:E3306" si="1729">A2636</f>
        <v>17</v>
      </c>
      <c r="B3306" s="26" t="str">
        <f t="shared" si="1729"/>
        <v>Comprehensive Strategies for Environmental Sustainability at CSTPS: Implementing Zero Discharge Policies and Pollution Control Measures for Effective Water Body Management and Hazard Prevention</v>
      </c>
      <c r="C3306" s="29">
        <f t="shared" si="1729"/>
        <v>0</v>
      </c>
      <c r="D3306" s="69" t="str">
        <f t="shared" si="1729"/>
        <v>-</v>
      </c>
      <c r="E3306" s="28">
        <f t="shared" si="1729"/>
        <v>27.6</v>
      </c>
      <c r="F3306" s="95">
        <f t="shared" si="1685"/>
        <v>0</v>
      </c>
      <c r="G3306" s="95">
        <f t="shared" si="1686"/>
        <v>0</v>
      </c>
      <c r="H3306" s="95">
        <f t="shared" si="1701"/>
        <v>0</v>
      </c>
      <c r="I3306" s="94">
        <f>'F4.2'!Y623</f>
        <v>0</v>
      </c>
      <c r="J3306" s="94">
        <f>'F4.2'!AS623</f>
        <v>0</v>
      </c>
      <c r="K3306" s="95"/>
      <c r="L3306" s="95"/>
      <c r="M3306" s="128">
        <f t="shared" si="1702"/>
        <v>0</v>
      </c>
      <c r="N3306" s="95">
        <f t="shared" si="1703"/>
        <v>0</v>
      </c>
    </row>
    <row r="3307" spans="1:14" ht="63" hidden="1" outlineLevel="1" x14ac:dyDescent="0.25">
      <c r="A3307" s="169">
        <f t="shared" ref="A3307:E3307" si="1730">A2637</f>
        <v>0</v>
      </c>
      <c r="B3307" s="169" t="str">
        <f t="shared" si="1730"/>
        <v>Upgrading Settling tank near the Coal Reject Area: Installation of Settling Tank Liners and Enhanced Upgraded Pump House Systems to Prevent Acidic Water Seepage into the Ranvendli Nallah which connected to the ERAI River.</v>
      </c>
      <c r="C3307" s="29">
        <f t="shared" si="1730"/>
        <v>0</v>
      </c>
      <c r="D3307" s="69" t="str">
        <f t="shared" si="1730"/>
        <v>-</v>
      </c>
      <c r="E3307" s="28">
        <f t="shared" si="1730"/>
        <v>8.9</v>
      </c>
      <c r="F3307" s="95">
        <f t="shared" si="1685"/>
        <v>0</v>
      </c>
      <c r="G3307" s="95">
        <f t="shared" si="1686"/>
        <v>0</v>
      </c>
      <c r="H3307" s="95">
        <f t="shared" si="1701"/>
        <v>0</v>
      </c>
      <c r="I3307" s="94">
        <f>'F4.2'!Y624</f>
        <v>8.9</v>
      </c>
      <c r="J3307" s="94">
        <f>'F4.2'!AS624</f>
        <v>8.9</v>
      </c>
      <c r="K3307" s="95"/>
      <c r="L3307" s="95"/>
      <c r="M3307" s="128">
        <f t="shared" si="1702"/>
        <v>8.9</v>
      </c>
      <c r="N3307" s="95">
        <f t="shared" si="1703"/>
        <v>0</v>
      </c>
    </row>
    <row r="3308" spans="1:14" ht="63" hidden="1" outlineLevel="1" x14ac:dyDescent="0.25">
      <c r="A3308" s="169">
        <f t="shared" ref="A3308:E3308" si="1731">A2638</f>
        <v>0</v>
      </c>
      <c r="B3308" s="169" t="str">
        <f t="shared" si="1731"/>
        <v>Implementation of Zero Water Discharge Solutions: Design, Construction, and Commissioning of New Pump Houses for ETP 1 and ETP 2 to Enhance Capacity for Effective Water Recovery</v>
      </c>
      <c r="C3308" s="29">
        <f t="shared" si="1731"/>
        <v>0</v>
      </c>
      <c r="D3308" s="69" t="str">
        <f t="shared" si="1731"/>
        <v>-</v>
      </c>
      <c r="E3308" s="28">
        <f t="shared" si="1731"/>
        <v>10.82</v>
      </c>
      <c r="F3308" s="95">
        <f t="shared" si="1685"/>
        <v>0</v>
      </c>
      <c r="G3308" s="95">
        <f t="shared" si="1686"/>
        <v>0</v>
      </c>
      <c r="H3308" s="95">
        <f t="shared" si="1701"/>
        <v>0</v>
      </c>
      <c r="I3308" s="94">
        <f>'F4.2'!Y625</f>
        <v>10.82</v>
      </c>
      <c r="J3308" s="94">
        <f>'F4.2'!AS625</f>
        <v>10.82</v>
      </c>
      <c r="K3308" s="95"/>
      <c r="L3308" s="95"/>
      <c r="M3308" s="128">
        <f t="shared" si="1702"/>
        <v>10.82</v>
      </c>
      <c r="N3308" s="95">
        <f t="shared" si="1703"/>
        <v>0</v>
      </c>
    </row>
    <row r="3309" spans="1:14" ht="63" hidden="1" outlineLevel="1" x14ac:dyDescent="0.25">
      <c r="A3309" s="169">
        <f t="shared" ref="A3309:E3309" si="1732">A2639</f>
        <v>0</v>
      </c>
      <c r="B3309" s="169" t="str">
        <f t="shared" si="1732"/>
        <v>Underground Ash Disposal Pipeline Management: Design, Construction, and Installation of Filter Beds Along Ash Disposal Pipelines for Improved Environmental Protection of Water Bodies from Ingress into the Erai River</v>
      </c>
      <c r="C3309" s="29">
        <f t="shared" si="1732"/>
        <v>0</v>
      </c>
      <c r="D3309" s="69" t="str">
        <f t="shared" si="1732"/>
        <v>-</v>
      </c>
      <c r="E3309" s="28">
        <f t="shared" si="1732"/>
        <v>7.88</v>
      </c>
      <c r="F3309" s="95">
        <f t="shared" si="1685"/>
        <v>0</v>
      </c>
      <c r="G3309" s="95">
        <f t="shared" si="1686"/>
        <v>0</v>
      </c>
      <c r="H3309" s="95">
        <f t="shared" si="1701"/>
        <v>0</v>
      </c>
      <c r="I3309" s="94">
        <f>'F4.2'!Y626</f>
        <v>7.88</v>
      </c>
      <c r="J3309" s="94">
        <f>'F4.2'!AS626</f>
        <v>7.88</v>
      </c>
      <c r="K3309" s="95"/>
      <c r="L3309" s="95"/>
      <c r="M3309" s="128">
        <f t="shared" si="1702"/>
        <v>7.88</v>
      </c>
      <c r="N3309" s="95">
        <f t="shared" si="1703"/>
        <v>0</v>
      </c>
    </row>
    <row r="3310" spans="1:14" ht="15.75" hidden="1" outlineLevel="1" x14ac:dyDescent="0.25">
      <c r="A3310" s="25">
        <f t="shared" ref="A3310:E3310" si="1733">A2640</f>
        <v>18</v>
      </c>
      <c r="B3310" s="26" t="str">
        <f t="shared" si="1733"/>
        <v>Ash bund peripheral road</v>
      </c>
      <c r="C3310" s="29">
        <f t="shared" si="1733"/>
        <v>0</v>
      </c>
      <c r="D3310" s="69" t="str">
        <f t="shared" si="1733"/>
        <v>-</v>
      </c>
      <c r="E3310" s="28">
        <f t="shared" si="1733"/>
        <v>120</v>
      </c>
      <c r="F3310" s="95">
        <f t="shared" si="1685"/>
        <v>0</v>
      </c>
      <c r="G3310" s="95">
        <f t="shared" si="1686"/>
        <v>0</v>
      </c>
      <c r="H3310" s="95">
        <f t="shared" si="1701"/>
        <v>0</v>
      </c>
      <c r="I3310" s="94">
        <f>'F4.2'!Y627</f>
        <v>0</v>
      </c>
      <c r="J3310" s="94">
        <f>'F4.2'!AS627</f>
        <v>0</v>
      </c>
      <c r="K3310" s="95"/>
      <c r="L3310" s="95"/>
      <c r="M3310" s="128">
        <f t="shared" si="1702"/>
        <v>0</v>
      </c>
      <c r="N3310" s="95">
        <f t="shared" si="1703"/>
        <v>0</v>
      </c>
    </row>
    <row r="3311" spans="1:14" ht="15.75" hidden="1" outlineLevel="1" x14ac:dyDescent="0.25">
      <c r="A3311" s="169">
        <f t="shared" ref="A3311:E3311" si="1734">A2641</f>
        <v>0</v>
      </c>
      <c r="B3311" s="169" t="str">
        <f t="shared" si="1734"/>
        <v>Ash bund peripheral road</v>
      </c>
      <c r="C3311" s="29">
        <f t="shared" si="1734"/>
        <v>0</v>
      </c>
      <c r="D3311" s="69" t="str">
        <f t="shared" si="1734"/>
        <v>-</v>
      </c>
      <c r="E3311" s="28">
        <f t="shared" si="1734"/>
        <v>120</v>
      </c>
      <c r="F3311" s="95">
        <f t="shared" si="1685"/>
        <v>0</v>
      </c>
      <c r="G3311" s="95">
        <f t="shared" si="1686"/>
        <v>0</v>
      </c>
      <c r="H3311" s="95">
        <f t="shared" si="1701"/>
        <v>0</v>
      </c>
      <c r="I3311" s="94">
        <f>'F4.2'!Y628</f>
        <v>0</v>
      </c>
      <c r="J3311" s="94">
        <f>'F4.2'!AS628</f>
        <v>0</v>
      </c>
      <c r="K3311" s="95"/>
      <c r="L3311" s="95"/>
      <c r="M3311" s="128">
        <f t="shared" si="1702"/>
        <v>0</v>
      </c>
      <c r="N3311" s="95">
        <f t="shared" si="1703"/>
        <v>0</v>
      </c>
    </row>
    <row r="3312" spans="1:14" ht="15.75" hidden="1" outlineLevel="1" x14ac:dyDescent="0.25">
      <c r="A3312" s="25">
        <f t="shared" ref="A3312:E3312" si="1735">A2642</f>
        <v>19</v>
      </c>
      <c r="B3312" s="26" t="str">
        <f t="shared" si="1735"/>
        <v>Construction of peripheral nallah</v>
      </c>
      <c r="C3312" s="29">
        <f t="shared" si="1735"/>
        <v>0</v>
      </c>
      <c r="D3312" s="69" t="str">
        <f t="shared" si="1735"/>
        <v>-</v>
      </c>
      <c r="E3312" s="28">
        <f t="shared" si="1735"/>
        <v>100</v>
      </c>
      <c r="F3312" s="95">
        <f t="shared" si="1685"/>
        <v>0</v>
      </c>
      <c r="G3312" s="95">
        <f t="shared" si="1686"/>
        <v>0</v>
      </c>
      <c r="H3312" s="95">
        <f t="shared" si="1701"/>
        <v>0</v>
      </c>
      <c r="I3312" s="94">
        <f>'F4.2'!Y629</f>
        <v>0</v>
      </c>
      <c r="J3312" s="94">
        <f>'F4.2'!AS629</f>
        <v>0</v>
      </c>
      <c r="K3312" s="95"/>
      <c r="L3312" s="95"/>
      <c r="M3312" s="128">
        <f t="shared" si="1702"/>
        <v>0</v>
      </c>
      <c r="N3312" s="95">
        <f t="shared" si="1703"/>
        <v>0</v>
      </c>
    </row>
    <row r="3313" spans="1:14" ht="15.75" hidden="1" outlineLevel="1" x14ac:dyDescent="0.25">
      <c r="A3313" s="169">
        <f t="shared" ref="A3313:E3313" si="1736">A2643</f>
        <v>0</v>
      </c>
      <c r="B3313" s="169" t="str">
        <f t="shared" si="1736"/>
        <v>Construction of peripheral nallah</v>
      </c>
      <c r="C3313" s="29">
        <f t="shared" si="1736"/>
        <v>0</v>
      </c>
      <c r="D3313" s="69" t="str">
        <f t="shared" si="1736"/>
        <v>-</v>
      </c>
      <c r="E3313" s="28">
        <f t="shared" si="1736"/>
        <v>100</v>
      </c>
      <c r="F3313" s="95">
        <f t="shared" si="1685"/>
        <v>0</v>
      </c>
      <c r="G3313" s="95">
        <f t="shared" si="1686"/>
        <v>0</v>
      </c>
      <c r="H3313" s="95">
        <f t="shared" si="1701"/>
        <v>0</v>
      </c>
      <c r="I3313" s="94">
        <f>'F4.2'!Y630</f>
        <v>0</v>
      </c>
      <c r="J3313" s="94">
        <f>'F4.2'!AS630</f>
        <v>0</v>
      </c>
      <c r="K3313" s="95"/>
      <c r="L3313" s="95"/>
      <c r="M3313" s="128">
        <f t="shared" si="1702"/>
        <v>0</v>
      </c>
      <c r="N3313" s="95">
        <f t="shared" si="1703"/>
        <v>0</v>
      </c>
    </row>
    <row r="3314" spans="1:14" ht="15.75" hidden="1" outlineLevel="1" x14ac:dyDescent="0.25">
      <c r="A3314" s="25">
        <f t="shared" ref="A3314:E3314" si="1737">A2644</f>
        <v>20</v>
      </c>
      <c r="B3314" s="26" t="str">
        <f t="shared" si="1737"/>
        <v>Construction of concrete Roads with drains at colony</v>
      </c>
      <c r="C3314" s="29">
        <f t="shared" si="1737"/>
        <v>0</v>
      </c>
      <c r="D3314" s="69" t="str">
        <f t="shared" si="1737"/>
        <v>-</v>
      </c>
      <c r="E3314" s="28">
        <f t="shared" si="1737"/>
        <v>110</v>
      </c>
      <c r="F3314" s="95">
        <f t="shared" si="1685"/>
        <v>0</v>
      </c>
      <c r="G3314" s="95">
        <f t="shared" si="1686"/>
        <v>0</v>
      </c>
      <c r="H3314" s="95">
        <f t="shared" si="1701"/>
        <v>0</v>
      </c>
      <c r="I3314" s="94">
        <f>'F4.2'!Y631</f>
        <v>0</v>
      </c>
      <c r="J3314" s="94">
        <f>'F4.2'!AS631</f>
        <v>0</v>
      </c>
      <c r="K3314" s="95"/>
      <c r="L3314" s="95"/>
      <c r="M3314" s="128">
        <f t="shared" si="1702"/>
        <v>0</v>
      </c>
      <c r="N3314" s="95">
        <f t="shared" si="1703"/>
        <v>0</v>
      </c>
    </row>
    <row r="3315" spans="1:14" ht="15.75" hidden="1" outlineLevel="1" x14ac:dyDescent="0.25">
      <c r="A3315" s="169">
        <f t="shared" ref="A3315:E3315" si="1738">A2645</f>
        <v>0</v>
      </c>
      <c r="B3315" s="169" t="str">
        <f t="shared" si="1738"/>
        <v>Construction of concrete Roads with drains at colony</v>
      </c>
      <c r="C3315" s="29">
        <f t="shared" si="1738"/>
        <v>0</v>
      </c>
      <c r="D3315" s="69" t="str">
        <f t="shared" si="1738"/>
        <v>-</v>
      </c>
      <c r="E3315" s="28">
        <f t="shared" si="1738"/>
        <v>110</v>
      </c>
      <c r="F3315" s="95">
        <f t="shared" si="1685"/>
        <v>0</v>
      </c>
      <c r="G3315" s="95">
        <f t="shared" si="1686"/>
        <v>0</v>
      </c>
      <c r="H3315" s="95">
        <f t="shared" si="1701"/>
        <v>0</v>
      </c>
      <c r="I3315" s="94">
        <f>'F4.2'!Y632</f>
        <v>0</v>
      </c>
      <c r="J3315" s="94">
        <f>'F4.2'!AS632</f>
        <v>0</v>
      </c>
      <c r="K3315" s="95"/>
      <c r="L3315" s="95"/>
      <c r="M3315" s="128">
        <f t="shared" si="1702"/>
        <v>0</v>
      </c>
      <c r="N3315" s="95">
        <f t="shared" si="1703"/>
        <v>0</v>
      </c>
    </row>
    <row r="3316" spans="1:14" ht="15.75" hidden="1" outlineLevel="1" x14ac:dyDescent="0.25">
      <c r="A3316" s="25">
        <f t="shared" ref="A3316:E3316" si="1739">A2646</f>
        <v>21</v>
      </c>
      <c r="B3316" s="26" t="str">
        <f t="shared" si="1739"/>
        <v>Fugitive emisson reduction techniques</v>
      </c>
      <c r="C3316" s="29">
        <f t="shared" si="1739"/>
        <v>0</v>
      </c>
      <c r="D3316" s="69" t="str">
        <f t="shared" si="1739"/>
        <v>-</v>
      </c>
      <c r="E3316" s="28">
        <f t="shared" si="1739"/>
        <v>50</v>
      </c>
      <c r="F3316" s="95">
        <f t="shared" si="1685"/>
        <v>0</v>
      </c>
      <c r="G3316" s="95">
        <f t="shared" si="1686"/>
        <v>0</v>
      </c>
      <c r="H3316" s="95">
        <f t="shared" si="1701"/>
        <v>0</v>
      </c>
      <c r="I3316" s="94">
        <f>'F4.2'!Y633</f>
        <v>0</v>
      </c>
      <c r="J3316" s="94">
        <f>'F4.2'!AS633</f>
        <v>0</v>
      </c>
      <c r="K3316" s="95"/>
      <c r="L3316" s="95"/>
      <c r="M3316" s="128">
        <f t="shared" si="1702"/>
        <v>0</v>
      </c>
      <c r="N3316" s="95">
        <f t="shared" si="1703"/>
        <v>0</v>
      </c>
    </row>
    <row r="3317" spans="1:14" ht="15.75" hidden="1" outlineLevel="1" x14ac:dyDescent="0.25">
      <c r="A3317" s="169">
        <f t="shared" ref="A3317:E3317" si="1740">A2647</f>
        <v>0</v>
      </c>
      <c r="B3317" s="169" t="str">
        <f t="shared" si="1740"/>
        <v>Fugitive emisson reduction schemes</v>
      </c>
      <c r="C3317" s="29">
        <f t="shared" si="1740"/>
        <v>0</v>
      </c>
      <c r="D3317" s="69" t="str">
        <f t="shared" si="1740"/>
        <v>-</v>
      </c>
      <c r="E3317" s="28">
        <f t="shared" si="1740"/>
        <v>50</v>
      </c>
      <c r="F3317" s="95">
        <f t="shared" si="1685"/>
        <v>0</v>
      </c>
      <c r="G3317" s="95">
        <f t="shared" si="1686"/>
        <v>0</v>
      </c>
      <c r="H3317" s="95">
        <f t="shared" si="1701"/>
        <v>0</v>
      </c>
      <c r="I3317" s="94">
        <f>'F4.2'!Y634</f>
        <v>0</v>
      </c>
      <c r="J3317" s="94">
        <f>'F4.2'!AS634</f>
        <v>0</v>
      </c>
      <c r="K3317" s="95"/>
      <c r="L3317" s="95"/>
      <c r="M3317" s="128">
        <f t="shared" si="1702"/>
        <v>0</v>
      </c>
      <c r="N3317" s="95">
        <f t="shared" si="1703"/>
        <v>0</v>
      </c>
    </row>
    <row r="3318" spans="1:14" ht="15.75" hidden="1" outlineLevel="1" x14ac:dyDescent="0.25">
      <c r="A3318" s="22">
        <f t="shared" ref="A3318:E3318" si="1741">A2648</f>
        <v>0</v>
      </c>
      <c r="B3318" s="8">
        <f t="shared" si="1741"/>
        <v>0</v>
      </c>
      <c r="C3318" s="22">
        <f t="shared" si="1741"/>
        <v>0</v>
      </c>
      <c r="D3318" s="70" t="str">
        <f t="shared" si="1741"/>
        <v>-</v>
      </c>
      <c r="E3318" s="28">
        <f t="shared" si="1741"/>
        <v>0</v>
      </c>
      <c r="F3318" s="95">
        <f t="shared" si="1685"/>
        <v>0</v>
      </c>
      <c r="G3318" s="95">
        <f t="shared" si="1686"/>
        <v>0</v>
      </c>
      <c r="H3318" s="95">
        <f t="shared" si="1701"/>
        <v>0</v>
      </c>
      <c r="I3318" s="94">
        <f>'F4.2'!Y635</f>
        <v>0</v>
      </c>
      <c r="J3318" s="94">
        <f>'F4.2'!AS635</f>
        <v>0</v>
      </c>
      <c r="K3318" s="95"/>
      <c r="L3318" s="95"/>
      <c r="M3318" s="128">
        <f t="shared" si="1702"/>
        <v>0</v>
      </c>
      <c r="N3318" s="95">
        <f t="shared" si="1703"/>
        <v>0</v>
      </c>
    </row>
    <row r="3319" spans="1:14" ht="15.75" hidden="1" outlineLevel="1" x14ac:dyDescent="0.25">
      <c r="A3319" s="29">
        <f t="shared" ref="A3319:E3319" si="1742">A2649</f>
        <v>0</v>
      </c>
      <c r="B3319" s="65">
        <f t="shared" si="1742"/>
        <v>0</v>
      </c>
      <c r="C3319" s="29">
        <f t="shared" si="1742"/>
        <v>0</v>
      </c>
      <c r="D3319" s="68" t="str">
        <f t="shared" si="1742"/>
        <v>-</v>
      </c>
      <c r="E3319" s="28">
        <f t="shared" si="1742"/>
        <v>0</v>
      </c>
      <c r="F3319" s="95">
        <f t="shared" si="1685"/>
        <v>0</v>
      </c>
      <c r="G3319" s="95">
        <f t="shared" si="1686"/>
        <v>0</v>
      </c>
      <c r="H3319" s="95">
        <f t="shared" si="1701"/>
        <v>0</v>
      </c>
      <c r="I3319" s="94">
        <f>'F4.2'!Y636</f>
        <v>0</v>
      </c>
      <c r="J3319" s="94">
        <f>'F4.2'!AS636</f>
        <v>0</v>
      </c>
      <c r="K3319" s="95"/>
      <c r="L3319" s="95"/>
      <c r="M3319" s="128">
        <f t="shared" si="1702"/>
        <v>0</v>
      </c>
      <c r="N3319" s="95">
        <f t="shared" si="1703"/>
        <v>0</v>
      </c>
    </row>
    <row r="3320" spans="1:14" ht="15.75" hidden="1" outlineLevel="1" x14ac:dyDescent="0.25">
      <c r="A3320" s="219">
        <f t="shared" ref="A3320:E3320" si="1743">A2650</f>
        <v>0</v>
      </c>
      <c r="B3320" s="65">
        <f t="shared" si="1743"/>
        <v>0</v>
      </c>
      <c r="C3320" s="219">
        <f t="shared" si="1743"/>
        <v>0</v>
      </c>
      <c r="D3320" s="117" t="str">
        <f t="shared" si="1743"/>
        <v>-</v>
      </c>
      <c r="E3320" s="28">
        <f t="shared" si="1743"/>
        <v>0</v>
      </c>
      <c r="F3320" s="95">
        <f t="shared" si="1685"/>
        <v>0</v>
      </c>
      <c r="G3320" s="95">
        <f t="shared" si="1686"/>
        <v>0</v>
      </c>
      <c r="H3320" s="95">
        <f t="shared" si="1701"/>
        <v>0</v>
      </c>
      <c r="I3320" s="94">
        <f>'F4.2'!Y637</f>
        <v>0</v>
      </c>
      <c r="J3320" s="94">
        <f>'F4.2'!AS637</f>
        <v>0</v>
      </c>
      <c r="K3320" s="95"/>
      <c r="L3320" s="95"/>
      <c r="M3320" s="128">
        <f t="shared" si="1702"/>
        <v>0</v>
      </c>
      <c r="N3320" s="95">
        <f t="shared" si="1703"/>
        <v>0</v>
      </c>
    </row>
    <row r="3321" spans="1:14" ht="15.75" hidden="1" outlineLevel="1" x14ac:dyDescent="0.25">
      <c r="A3321" s="109">
        <f t="shared" ref="A3321:E3321" si="1744">A2651</f>
        <v>0</v>
      </c>
      <c r="B3321" s="84" t="str">
        <f t="shared" si="1744"/>
        <v>B) Non-DPR Schemes</v>
      </c>
      <c r="C3321" s="109">
        <f t="shared" si="1744"/>
        <v>0</v>
      </c>
      <c r="D3321" s="117" t="str">
        <f t="shared" si="1744"/>
        <v>-</v>
      </c>
      <c r="E3321" s="28">
        <f t="shared" si="1744"/>
        <v>0</v>
      </c>
      <c r="F3321" s="95">
        <f t="shared" si="1685"/>
        <v>0</v>
      </c>
      <c r="G3321" s="95">
        <f t="shared" si="1686"/>
        <v>0</v>
      </c>
      <c r="H3321" s="95">
        <f t="shared" si="1701"/>
        <v>0</v>
      </c>
      <c r="I3321" s="94">
        <f>'F4.2'!Y638</f>
        <v>0</v>
      </c>
      <c r="J3321" s="94">
        <f>'F4.2'!AS638</f>
        <v>0</v>
      </c>
      <c r="K3321" s="95"/>
      <c r="L3321" s="95"/>
      <c r="M3321" s="128">
        <f t="shared" si="1702"/>
        <v>0</v>
      </c>
      <c r="N3321" s="95">
        <f t="shared" si="1703"/>
        <v>0</v>
      </c>
    </row>
    <row r="3322" spans="1:14" ht="15.75" hidden="1" outlineLevel="1" x14ac:dyDescent="0.25">
      <c r="A3322" s="29">
        <f t="shared" ref="A3322:E3322" si="1745">A2652</f>
        <v>1</v>
      </c>
      <c r="B3322" s="169" t="str">
        <f t="shared" si="1745"/>
        <v>GENERAL ASSET</v>
      </c>
      <c r="C3322" s="29">
        <f t="shared" si="1745"/>
        <v>0</v>
      </c>
      <c r="D3322" s="69" t="str">
        <f t="shared" si="1745"/>
        <v>-</v>
      </c>
      <c r="E3322" s="28">
        <f t="shared" si="1745"/>
        <v>20</v>
      </c>
      <c r="F3322" s="95">
        <f t="shared" si="1685"/>
        <v>8.3761807089999998</v>
      </c>
      <c r="G3322" s="95">
        <f t="shared" si="1686"/>
        <v>8.3761807089999998</v>
      </c>
      <c r="H3322" s="95">
        <f t="shared" si="1701"/>
        <v>0</v>
      </c>
      <c r="I3322" s="94">
        <f>'F4.2'!Y639</f>
        <v>0</v>
      </c>
      <c r="J3322" s="94">
        <f>'F4.2'!AS639</f>
        <v>0</v>
      </c>
      <c r="K3322" s="95"/>
      <c r="L3322" s="95"/>
      <c r="M3322" s="128">
        <f t="shared" si="1702"/>
        <v>0</v>
      </c>
      <c r="N3322" s="95">
        <f t="shared" si="1703"/>
        <v>0</v>
      </c>
    </row>
    <row r="3323" spans="1:14" ht="15.75" hidden="1" outlineLevel="1" x14ac:dyDescent="0.25">
      <c r="A3323" s="29">
        <f t="shared" ref="A3323:E3323" si="1746">A2653</f>
        <v>2</v>
      </c>
      <c r="B3323" s="169" t="str">
        <f t="shared" si="1746"/>
        <v>M/S GEO-MILLER arbitration amount</v>
      </c>
      <c r="C3323" s="29">
        <f t="shared" si="1746"/>
        <v>0</v>
      </c>
      <c r="D3323" s="69" t="str">
        <f t="shared" si="1746"/>
        <v>-</v>
      </c>
      <c r="E3323" s="28">
        <f t="shared" si="1746"/>
        <v>1.3764700000000001</v>
      </c>
      <c r="F3323" s="95">
        <f t="shared" si="1685"/>
        <v>0.68823500000000004</v>
      </c>
      <c r="G3323" s="95">
        <f t="shared" si="1686"/>
        <v>0.68823500000000004</v>
      </c>
      <c r="H3323" s="95">
        <f t="shared" si="1701"/>
        <v>0</v>
      </c>
      <c r="I3323" s="94">
        <f>'F4.2'!Y640</f>
        <v>0</v>
      </c>
      <c r="J3323" s="94">
        <f>'F4.2'!AS640</f>
        <v>0</v>
      </c>
      <c r="K3323" s="95"/>
      <c r="L3323" s="95"/>
      <c r="M3323" s="128">
        <f t="shared" si="1702"/>
        <v>0</v>
      </c>
      <c r="N3323" s="95">
        <f t="shared" si="1703"/>
        <v>0</v>
      </c>
    </row>
    <row r="3324" spans="1:14" ht="15.75" hidden="1" outlineLevel="1" x14ac:dyDescent="0.25">
      <c r="A3324" s="29">
        <f t="shared" ref="A3324:E3324" si="1747">A2654</f>
        <v>3</v>
      </c>
      <c r="B3324" s="169" t="str">
        <f t="shared" si="1747"/>
        <v xml:space="preserve"> CM Reject Handling Sys Macawber Breakey</v>
      </c>
      <c r="C3324" s="29">
        <f t="shared" si="1747"/>
        <v>0</v>
      </c>
      <c r="D3324" s="69" t="str">
        <f t="shared" si="1747"/>
        <v>-</v>
      </c>
      <c r="E3324" s="28">
        <f t="shared" si="1747"/>
        <v>3.1821571</v>
      </c>
      <c r="F3324" s="95">
        <f t="shared" si="1685"/>
        <v>0</v>
      </c>
      <c r="G3324" s="95">
        <f t="shared" si="1686"/>
        <v>0</v>
      </c>
      <c r="H3324" s="95">
        <f t="shared" si="1701"/>
        <v>0</v>
      </c>
      <c r="I3324" s="94">
        <f>'F4.2'!Y641</f>
        <v>0</v>
      </c>
      <c r="J3324" s="94">
        <f>'F4.2'!AS641</f>
        <v>0</v>
      </c>
      <c r="K3324" s="95"/>
      <c r="L3324" s="95"/>
      <c r="M3324" s="128">
        <f t="shared" si="1702"/>
        <v>0</v>
      </c>
      <c r="N3324" s="95">
        <f t="shared" si="1703"/>
        <v>0</v>
      </c>
    </row>
    <row r="3325" spans="1:14" ht="63" hidden="1" outlineLevel="1" x14ac:dyDescent="0.25">
      <c r="A3325" s="29">
        <f t="shared" ref="A3325:E3325" si="1748">A2655</f>
        <v>4</v>
      </c>
      <c r="B3325" s="169" t="str">
        <f t="shared" si="1748"/>
        <v xml:space="preserve">Work of Design, Engineering, manufacturing, supply, erection &amp;  commissioning of interconnection conveyor belt Elecon stack yard of CHPA of U-3 &amp; U-4 to Belt Conveyor 105-A/B at CHP-B of Unit 5, 6 &amp; 7 at CSTPS Chandrapur ((Non-DPR) </v>
      </c>
      <c r="C3325" s="29">
        <f t="shared" si="1748"/>
        <v>0</v>
      </c>
      <c r="D3325" s="69" t="str">
        <f t="shared" si="1748"/>
        <v>-</v>
      </c>
      <c r="E3325" s="28">
        <f t="shared" si="1748"/>
        <v>4.8622366000000001</v>
      </c>
      <c r="F3325" s="95">
        <f t="shared" si="1685"/>
        <v>4.8622366000000001</v>
      </c>
      <c r="G3325" s="95">
        <f t="shared" si="1686"/>
        <v>4.8622366000000001</v>
      </c>
      <c r="H3325" s="95">
        <f t="shared" si="1701"/>
        <v>0</v>
      </c>
      <c r="I3325" s="94">
        <f>'F4.2'!Y642</f>
        <v>0</v>
      </c>
      <c r="J3325" s="94">
        <f>'F4.2'!AS642</f>
        <v>0</v>
      </c>
      <c r="K3325" s="95"/>
      <c r="L3325" s="95"/>
      <c r="M3325" s="128">
        <f t="shared" si="1702"/>
        <v>0</v>
      </c>
      <c r="N3325" s="95">
        <f t="shared" si="1703"/>
        <v>0</v>
      </c>
    </row>
    <row r="3326" spans="1:14" ht="47.25" hidden="1" outlineLevel="1" x14ac:dyDescent="0.25">
      <c r="A3326" s="29">
        <f t="shared" ref="A3326:E3326" si="1749">A2656</f>
        <v>5</v>
      </c>
      <c r="B3326" s="169" t="str">
        <f t="shared" si="1749"/>
        <v>Non Dpr The Work of Upgradation/Renovation of Track Hopper Unloading Conveyor system with allied works in CHPB of Unit-5, 6&amp;7 at CSTPS Chandrapur</v>
      </c>
      <c r="C3326" s="29">
        <f t="shared" si="1749"/>
        <v>0</v>
      </c>
      <c r="D3326" s="69" t="str">
        <f t="shared" si="1749"/>
        <v>-</v>
      </c>
      <c r="E3326" s="28">
        <f t="shared" si="1749"/>
        <v>4.7420485000000001</v>
      </c>
      <c r="F3326" s="95">
        <f t="shared" si="1685"/>
        <v>4.7420485000000001</v>
      </c>
      <c r="G3326" s="95">
        <f t="shared" si="1686"/>
        <v>4.7420485000000001</v>
      </c>
      <c r="H3326" s="95">
        <f t="shared" si="1701"/>
        <v>0</v>
      </c>
      <c r="I3326" s="94">
        <f>'F4.2'!Y643</f>
        <v>0</v>
      </c>
      <c r="J3326" s="94">
        <f>'F4.2'!AS643</f>
        <v>0</v>
      </c>
      <c r="K3326" s="95"/>
      <c r="L3326" s="95"/>
      <c r="M3326" s="128">
        <f t="shared" si="1702"/>
        <v>0</v>
      </c>
      <c r="N3326" s="95">
        <f t="shared" si="1703"/>
        <v>0</v>
      </c>
    </row>
    <row r="3327" spans="1:14" ht="47.25" hidden="1" outlineLevel="1" x14ac:dyDescent="0.25">
      <c r="A3327" s="29">
        <f t="shared" ref="A3327:E3327" si="1750">A2657</f>
        <v>6</v>
      </c>
      <c r="B3327" s="169" t="str">
        <f t="shared" si="1750"/>
        <v>Non DPR scheme for “The Work of Upgradation of Belt Conveyor 107A/B by replacement of conveyor deck structure with allied works in CHPB of Unit-5, 6&amp;7 at CSTPS Chandrapur</v>
      </c>
      <c r="C3327" s="29">
        <f t="shared" si="1750"/>
        <v>0</v>
      </c>
      <c r="D3327" s="69" t="str">
        <f t="shared" si="1750"/>
        <v>-</v>
      </c>
      <c r="E3327" s="28">
        <f t="shared" si="1750"/>
        <v>4.51</v>
      </c>
      <c r="F3327" s="95">
        <f t="shared" si="1685"/>
        <v>4.5085439999999997</v>
      </c>
      <c r="G3327" s="95">
        <f t="shared" si="1686"/>
        <v>4.5085439999999997</v>
      </c>
      <c r="H3327" s="95">
        <f t="shared" si="1701"/>
        <v>0</v>
      </c>
      <c r="I3327" s="94">
        <f>'F4.2'!Y644</f>
        <v>0</v>
      </c>
      <c r="J3327" s="94">
        <f>'F4.2'!AS644</f>
        <v>0</v>
      </c>
      <c r="K3327" s="95"/>
      <c r="L3327" s="95"/>
      <c r="M3327" s="128">
        <f t="shared" si="1702"/>
        <v>0</v>
      </c>
      <c r="N3327" s="95">
        <f t="shared" si="1703"/>
        <v>0</v>
      </c>
    </row>
    <row r="3328" spans="1:14" ht="47.25" hidden="1" outlineLevel="1" x14ac:dyDescent="0.25">
      <c r="A3328" s="29">
        <f t="shared" ref="A3328:E3328" si="1751">A2658</f>
        <v>7</v>
      </c>
      <c r="B3328" s="169" t="str">
        <f t="shared" si="1751"/>
        <v>Non-DPR: Supply, installation &amp; commissioning of oil cooled over band magnetic separators for various conveyor belts of CHP-B &amp; CHP-C, CSTPS, Chandrapur</v>
      </c>
      <c r="C3328" s="29">
        <f t="shared" si="1751"/>
        <v>0</v>
      </c>
      <c r="D3328" s="69" t="str">
        <f t="shared" si="1751"/>
        <v>-</v>
      </c>
      <c r="E3328" s="28">
        <f t="shared" si="1751"/>
        <v>3.45</v>
      </c>
      <c r="F3328" s="95">
        <f t="shared" si="1685"/>
        <v>3.4450571999999999</v>
      </c>
      <c r="G3328" s="95">
        <f t="shared" si="1686"/>
        <v>3.4450571999999999</v>
      </c>
      <c r="H3328" s="95">
        <f t="shared" si="1701"/>
        <v>0</v>
      </c>
      <c r="I3328" s="94">
        <f>'F4.2'!Y645</f>
        <v>0</v>
      </c>
      <c r="J3328" s="94">
        <f>'F4.2'!AS645</f>
        <v>0</v>
      </c>
      <c r="K3328" s="95"/>
      <c r="L3328" s="95"/>
      <c r="M3328" s="128">
        <f t="shared" si="1702"/>
        <v>0</v>
      </c>
      <c r="N3328" s="95">
        <f t="shared" si="1703"/>
        <v>0</v>
      </c>
    </row>
    <row r="3329" spans="1:14" ht="78.75" hidden="1" outlineLevel="1" x14ac:dyDescent="0.25">
      <c r="A3329" s="29">
        <f t="shared" ref="A3329:E3329" si="1752">A2659</f>
        <v>8</v>
      </c>
      <c r="B3329" s="169" t="str">
        <f t="shared" si="1752"/>
        <v>Various preventive works to avoid Tiger movement and animals in CSTPS colony premises Up-gradation od existing periphery compound wall by avoiding barbed wire and concertina fencing and allied works in the colony at CSTPS, Chandrapur</v>
      </c>
      <c r="C3329" s="29">
        <f t="shared" si="1752"/>
        <v>0</v>
      </c>
      <c r="D3329" s="69" t="str">
        <f t="shared" si="1752"/>
        <v>-</v>
      </c>
      <c r="E3329" s="28">
        <f t="shared" si="1752"/>
        <v>6.41</v>
      </c>
      <c r="F3329" s="95">
        <f t="shared" si="1685"/>
        <v>3.6119999999999997</v>
      </c>
      <c r="G3329" s="95">
        <f t="shared" si="1686"/>
        <v>3.6119999999999997</v>
      </c>
      <c r="H3329" s="95">
        <f t="shared" si="1701"/>
        <v>0</v>
      </c>
      <c r="I3329" s="94">
        <f>'F4.2'!Y646</f>
        <v>0</v>
      </c>
      <c r="J3329" s="94">
        <f>'F4.2'!AS646</f>
        <v>0</v>
      </c>
      <c r="K3329" s="95"/>
      <c r="L3329" s="95"/>
      <c r="M3329" s="128">
        <f t="shared" si="1702"/>
        <v>0</v>
      </c>
      <c r="N3329" s="95">
        <f t="shared" si="1703"/>
        <v>0</v>
      </c>
    </row>
    <row r="3330" spans="1:14" ht="47.25" hidden="1" outlineLevel="1" x14ac:dyDescent="0.25">
      <c r="A3330" s="29">
        <f t="shared" ref="A3330:E3330" si="1753">A2660</f>
        <v>9</v>
      </c>
      <c r="B3330" s="169" t="str">
        <f t="shared" si="1753"/>
        <v>Repairing, revamping and modification of existing alarm and protection system from fire and providing rapid extinguishing CA system at 500 MW Unit # 5 &amp; 6 CSTPS</v>
      </c>
      <c r="C3330" s="29">
        <f t="shared" si="1753"/>
        <v>0</v>
      </c>
      <c r="D3330" s="69" t="str">
        <f t="shared" si="1753"/>
        <v>-</v>
      </c>
      <c r="E3330" s="28">
        <f t="shared" si="1753"/>
        <v>7.95</v>
      </c>
      <c r="F3330" s="95">
        <f t="shared" ref="F3330:F3354" si="1754">F2660+I2660</f>
        <v>7.9500000000000011</v>
      </c>
      <c r="G3330" s="95">
        <f t="shared" ref="G3330:G3354" si="1755">G2660+M2660</f>
        <v>7.9500000000000011</v>
      </c>
      <c r="H3330" s="95">
        <f t="shared" si="1701"/>
        <v>0</v>
      </c>
      <c r="I3330" s="94">
        <f>'F4.2'!Y647</f>
        <v>0</v>
      </c>
      <c r="J3330" s="94">
        <f>'F4.2'!AS647</f>
        <v>0</v>
      </c>
      <c r="K3330" s="95"/>
      <c r="L3330" s="95"/>
      <c r="M3330" s="128">
        <f t="shared" si="1702"/>
        <v>0</v>
      </c>
      <c r="N3330" s="95">
        <f t="shared" si="1703"/>
        <v>0</v>
      </c>
    </row>
    <row r="3331" spans="1:14" ht="63" hidden="1" outlineLevel="1" x14ac:dyDescent="0.25">
      <c r="A3331" s="29">
        <f t="shared" ref="A3331:E3331" si="1756">A2661</f>
        <v>10</v>
      </c>
      <c r="B3331" s="226" t="str">
        <f t="shared" si="1756"/>
        <v>NON-Detailed Project Report for the Work of Upgradation/Renovation of Crusher House of CHPB of Unit-5, 6&amp;7 at CSTPS Chandrapur (benefit U-8,9 by short conveyor coal stacking in catering emergency)</v>
      </c>
      <c r="C3331" s="29">
        <f t="shared" si="1756"/>
        <v>0</v>
      </c>
      <c r="D3331" s="69" t="str">
        <f t="shared" si="1756"/>
        <v>-</v>
      </c>
      <c r="E3331" s="28">
        <f t="shared" si="1756"/>
        <v>4.7</v>
      </c>
      <c r="F3331" s="95">
        <f t="shared" si="1754"/>
        <v>1.8274607199999999</v>
      </c>
      <c r="G3331" s="95">
        <f t="shared" si="1755"/>
        <v>1.8274607199999999</v>
      </c>
      <c r="H3331" s="95">
        <f t="shared" si="1701"/>
        <v>0</v>
      </c>
      <c r="I3331" s="94">
        <f>'F4.2'!Y648</f>
        <v>0</v>
      </c>
      <c r="J3331" s="94">
        <f>'F4.2'!AS648</f>
        <v>0</v>
      </c>
      <c r="K3331" s="95"/>
      <c r="L3331" s="95"/>
      <c r="M3331" s="128">
        <f t="shared" si="1702"/>
        <v>0</v>
      </c>
      <c r="N3331" s="95">
        <f t="shared" si="1703"/>
        <v>0</v>
      </c>
    </row>
    <row r="3332" spans="1:14" ht="47.25" hidden="1" outlineLevel="1" x14ac:dyDescent="0.25">
      <c r="A3332" s="29">
        <f t="shared" ref="A3332:E3332" si="1757">A2662</f>
        <v>11</v>
      </c>
      <c r="B3332" s="169" t="str">
        <f t="shared" si="1757"/>
        <v>Work of Up-gradation/Renovation of Bunkering Conveyor system with allied works in CHPA of Unit-3&amp;4 at CSTPS Chandrapur</v>
      </c>
      <c r="C3332" s="29">
        <f t="shared" si="1757"/>
        <v>0</v>
      </c>
      <c r="D3332" s="69" t="str">
        <f t="shared" si="1757"/>
        <v>-</v>
      </c>
      <c r="E3332" s="28">
        <f t="shared" si="1757"/>
        <v>4.6024180000000001</v>
      </c>
      <c r="F3332" s="95">
        <f t="shared" si="1754"/>
        <v>4.6024180000000001</v>
      </c>
      <c r="G3332" s="95">
        <f t="shared" si="1755"/>
        <v>4.6024180000000001</v>
      </c>
      <c r="H3332" s="95">
        <f t="shared" si="1701"/>
        <v>0</v>
      </c>
      <c r="I3332" s="94">
        <f>'F4.2'!Y649</f>
        <v>0</v>
      </c>
      <c r="J3332" s="94">
        <f>'F4.2'!AS649</f>
        <v>0</v>
      </c>
      <c r="K3332" s="95"/>
      <c r="L3332" s="95"/>
      <c r="M3332" s="128">
        <f t="shared" si="1702"/>
        <v>0</v>
      </c>
      <c r="N3332" s="95">
        <f t="shared" si="1703"/>
        <v>0</v>
      </c>
    </row>
    <row r="3333" spans="1:14" ht="47.25" hidden="1" outlineLevel="1" x14ac:dyDescent="0.25">
      <c r="A3333" s="29">
        <f t="shared" ref="A3333:E3333" si="1758">A2663</f>
        <v>12</v>
      </c>
      <c r="B3333" s="169" t="str">
        <f t="shared" si="1758"/>
        <v>Non-Detailed Project Report for the up-gradation of existing belt type gravimetric coal feeders to gravimetric rotary weigh coal feeders of unit- 7, at CSTPS, Chandrapur</v>
      </c>
      <c r="C3333" s="29">
        <f t="shared" si="1758"/>
        <v>0</v>
      </c>
      <c r="D3333" s="69" t="str">
        <f t="shared" si="1758"/>
        <v>-</v>
      </c>
      <c r="E3333" s="28">
        <f t="shared" si="1758"/>
        <v>7.2510000000000003</v>
      </c>
      <c r="F3333" s="95">
        <f t="shared" si="1754"/>
        <v>7.2509395000000003</v>
      </c>
      <c r="G3333" s="95">
        <f t="shared" si="1755"/>
        <v>7.2509395000000003</v>
      </c>
      <c r="H3333" s="95">
        <f t="shared" si="1701"/>
        <v>0</v>
      </c>
      <c r="I3333" s="94">
        <f>'F4.2'!Y650</f>
        <v>0</v>
      </c>
      <c r="J3333" s="94">
        <f>'F4.2'!AS650</f>
        <v>0</v>
      </c>
      <c r="K3333" s="95"/>
      <c r="L3333" s="95"/>
      <c r="M3333" s="128">
        <f t="shared" si="1702"/>
        <v>0</v>
      </c>
      <c r="N3333" s="95">
        <f t="shared" si="1703"/>
        <v>0</v>
      </c>
    </row>
    <row r="3334" spans="1:14" ht="31.5" hidden="1" outlineLevel="1" x14ac:dyDescent="0.25">
      <c r="A3334" s="29">
        <f t="shared" ref="A3334:E3334" si="1759">A2664</f>
        <v>14</v>
      </c>
      <c r="B3334" s="169" t="str">
        <f t="shared" si="1759"/>
        <v>Non DPR scheme for the procurement of Girth Gear Assembly for BBD-4772 coal mill unit-7</v>
      </c>
      <c r="C3334" s="29">
        <f t="shared" si="1759"/>
        <v>0</v>
      </c>
      <c r="D3334" s="69" t="str">
        <f t="shared" si="1759"/>
        <v>-</v>
      </c>
      <c r="E3334" s="28">
        <f t="shared" si="1759"/>
        <v>5.27</v>
      </c>
      <c r="F3334" s="95">
        <f t="shared" si="1754"/>
        <v>5.27</v>
      </c>
      <c r="G3334" s="95">
        <f t="shared" si="1755"/>
        <v>5.27</v>
      </c>
      <c r="H3334" s="95">
        <f t="shared" si="1701"/>
        <v>0</v>
      </c>
      <c r="I3334" s="94">
        <f>'F4.2'!Y651</f>
        <v>0</v>
      </c>
      <c r="J3334" s="94">
        <f>'F4.2'!AS651</f>
        <v>0</v>
      </c>
      <c r="K3334" s="95"/>
      <c r="L3334" s="95"/>
      <c r="M3334" s="128">
        <f t="shared" si="1702"/>
        <v>0</v>
      </c>
      <c r="N3334" s="95">
        <f t="shared" si="1703"/>
        <v>0</v>
      </c>
    </row>
    <row r="3335" spans="1:14" ht="63" hidden="1" outlineLevel="1" x14ac:dyDescent="0.25">
      <c r="A3335" s="29">
        <f t="shared" ref="A3335:E3335" si="1760">A2665</f>
        <v>15</v>
      </c>
      <c r="B3335" s="169" t="str">
        <f t="shared" si="1760"/>
        <v>Non DPR Supply of Sub-Assemblies for KBL -make Auxiliary cooling water pump, Model BHR-70 &amp; BHR 60-30 deg. installed at Auxiliary cooling water system of U- 5 to 7 at ODP-II, CSTPS, Chandrapur.</v>
      </c>
      <c r="C3335" s="29">
        <f t="shared" si="1760"/>
        <v>0</v>
      </c>
      <c r="D3335" s="69" t="str">
        <f t="shared" si="1760"/>
        <v>-</v>
      </c>
      <c r="E3335" s="28">
        <f t="shared" si="1760"/>
        <v>5.61</v>
      </c>
      <c r="F3335" s="95">
        <f t="shared" si="1754"/>
        <v>5.5874359760000001</v>
      </c>
      <c r="G3335" s="95">
        <f t="shared" si="1755"/>
        <v>5.5874359760000001</v>
      </c>
      <c r="H3335" s="95">
        <f t="shared" si="1701"/>
        <v>0</v>
      </c>
      <c r="I3335" s="94">
        <f>'F4.2'!Y652</f>
        <v>0</v>
      </c>
      <c r="J3335" s="94">
        <f>'F4.2'!AS652</f>
        <v>0</v>
      </c>
      <c r="K3335" s="95"/>
      <c r="L3335" s="95"/>
      <c r="M3335" s="128">
        <f t="shared" si="1702"/>
        <v>0</v>
      </c>
      <c r="N3335" s="95">
        <f t="shared" si="1703"/>
        <v>0</v>
      </c>
    </row>
    <row r="3336" spans="1:14" ht="47.25" hidden="1" outlineLevel="1" x14ac:dyDescent="0.25">
      <c r="A3336" s="29">
        <f t="shared" ref="A3336:E3336" si="1761">A2666</f>
        <v>16</v>
      </c>
      <c r="B3336" s="169" t="str">
        <f t="shared" si="1761"/>
        <v>Procurement of Primary and Secondary Air Pre-heater Baskets for Unit-5, Chandrapur STPS, 500MW through OEM basis from M/s. BHEL</v>
      </c>
      <c r="C3336" s="29">
        <f t="shared" si="1761"/>
        <v>0</v>
      </c>
      <c r="D3336" s="69" t="str">
        <f t="shared" si="1761"/>
        <v>-</v>
      </c>
      <c r="E3336" s="28">
        <f t="shared" si="1761"/>
        <v>9.09</v>
      </c>
      <c r="F3336" s="95">
        <f t="shared" si="1754"/>
        <v>9.09</v>
      </c>
      <c r="G3336" s="95">
        <f t="shared" si="1755"/>
        <v>9.09</v>
      </c>
      <c r="H3336" s="95">
        <f t="shared" si="1701"/>
        <v>0</v>
      </c>
      <c r="I3336" s="94">
        <f>'F4.2'!Y653</f>
        <v>0</v>
      </c>
      <c r="J3336" s="94">
        <f>'F4.2'!AS653</f>
        <v>0</v>
      </c>
      <c r="K3336" s="95"/>
      <c r="L3336" s="95"/>
      <c r="M3336" s="128">
        <f t="shared" si="1702"/>
        <v>0</v>
      </c>
      <c r="N3336" s="95">
        <f t="shared" si="1703"/>
        <v>0</v>
      </c>
    </row>
    <row r="3337" spans="1:14" ht="47.25" hidden="1" outlineLevel="1" x14ac:dyDescent="0.25">
      <c r="A3337" s="29">
        <f t="shared" ref="A3337:E3337" si="1762">A2667</f>
        <v>17</v>
      </c>
      <c r="B3337" s="169" t="str">
        <f t="shared" si="1762"/>
        <v>Restoration of Operational efficiency and improvement in useful life of spare HP turbine Module of 500MW Unit-5,6 CSTPS chandrapur by Refurbishement</v>
      </c>
      <c r="C3337" s="29">
        <f t="shared" si="1762"/>
        <v>0</v>
      </c>
      <c r="D3337" s="69" t="str">
        <f t="shared" si="1762"/>
        <v>-</v>
      </c>
      <c r="E3337" s="28">
        <f t="shared" si="1762"/>
        <v>9.9499999999999993</v>
      </c>
      <c r="F3337" s="95">
        <f t="shared" si="1754"/>
        <v>9.9499999999999993</v>
      </c>
      <c r="G3337" s="95">
        <f t="shared" si="1755"/>
        <v>9.9499999999999993</v>
      </c>
      <c r="H3337" s="95">
        <f t="shared" si="1701"/>
        <v>0</v>
      </c>
      <c r="I3337" s="94">
        <f>'F4.2'!Y654</f>
        <v>0</v>
      </c>
      <c r="J3337" s="94">
        <f>'F4.2'!AS654</f>
        <v>0</v>
      </c>
      <c r="K3337" s="95"/>
      <c r="L3337" s="95"/>
      <c r="M3337" s="128">
        <f t="shared" si="1702"/>
        <v>0</v>
      </c>
      <c r="N3337" s="95">
        <f t="shared" si="1703"/>
        <v>0</v>
      </c>
    </row>
    <row r="3338" spans="1:14" ht="47.25" hidden="1" outlineLevel="1" x14ac:dyDescent="0.25">
      <c r="A3338" s="29">
        <f t="shared" ref="A3338:E3338" si="1763">A2668</f>
        <v>18</v>
      </c>
      <c r="B3338" s="169" t="str">
        <f t="shared" si="1763"/>
        <v>Work of Upgradation/Renovation of Crusher House &amp; Track Hopper Unloading System of CHPC of Unit-6&amp;7 CSTPS Chandrapur</v>
      </c>
      <c r="C3338" s="29">
        <f t="shared" si="1763"/>
        <v>0</v>
      </c>
      <c r="D3338" s="69" t="str">
        <f t="shared" si="1763"/>
        <v>-</v>
      </c>
      <c r="E3338" s="28">
        <f t="shared" si="1763"/>
        <v>4.9000000000000004</v>
      </c>
      <c r="F3338" s="95">
        <f t="shared" si="1754"/>
        <v>4.9000000000000004</v>
      </c>
      <c r="G3338" s="95">
        <f t="shared" si="1755"/>
        <v>4.9000000000000004</v>
      </c>
      <c r="H3338" s="95">
        <f t="shared" si="1701"/>
        <v>0</v>
      </c>
      <c r="I3338" s="94">
        <f>'F4.2'!Y655</f>
        <v>0</v>
      </c>
      <c r="J3338" s="94">
        <f>'F4.2'!AS655</f>
        <v>0</v>
      </c>
      <c r="K3338" s="95"/>
      <c r="L3338" s="95"/>
      <c r="M3338" s="128">
        <f t="shared" si="1702"/>
        <v>0</v>
      </c>
      <c r="N3338" s="95">
        <f t="shared" si="1703"/>
        <v>0</v>
      </c>
    </row>
    <row r="3339" spans="1:14" ht="47.25" hidden="1" outlineLevel="1" x14ac:dyDescent="0.25">
      <c r="A3339" s="29">
        <f t="shared" ref="A3339:E3339" si="1764">A2669</f>
        <v>19</v>
      </c>
      <c r="B3339" s="169" t="str">
        <f t="shared" si="1764"/>
        <v>Non – DPR: Design, supply, erection, installation, testing and commissioning of boiler goods lift in place of existing old lifts installed at Unit#6,7 500MW CSTPS, Chandrapur </v>
      </c>
      <c r="C3339" s="29">
        <f t="shared" si="1764"/>
        <v>0</v>
      </c>
      <c r="D3339" s="69" t="str">
        <f t="shared" si="1764"/>
        <v>-</v>
      </c>
      <c r="E3339" s="28">
        <f t="shared" si="1764"/>
        <v>3.66</v>
      </c>
      <c r="F3339" s="95">
        <f t="shared" si="1754"/>
        <v>3.66</v>
      </c>
      <c r="G3339" s="95">
        <f t="shared" si="1755"/>
        <v>3.66</v>
      </c>
      <c r="H3339" s="95">
        <f t="shared" si="1701"/>
        <v>0</v>
      </c>
      <c r="I3339" s="94">
        <f>'F4.2'!Y656</f>
        <v>0</v>
      </c>
      <c r="J3339" s="94">
        <f>'F4.2'!AS656</f>
        <v>0</v>
      </c>
      <c r="K3339" s="95"/>
      <c r="L3339" s="95"/>
      <c r="M3339" s="128">
        <f t="shared" si="1702"/>
        <v>0</v>
      </c>
      <c r="N3339" s="95">
        <f t="shared" si="1703"/>
        <v>0</v>
      </c>
    </row>
    <row r="3340" spans="1:14" ht="31.5" hidden="1" outlineLevel="1" x14ac:dyDescent="0.25">
      <c r="A3340" s="29">
        <f t="shared" ref="A3340:E3340" si="1765">A2670</f>
        <v>20</v>
      </c>
      <c r="B3340" s="169" t="str">
        <f t="shared" si="1765"/>
        <v>Work of refurbishment of Flender make KMS 850 gear box of XRP-1043 coal mill unit 5&amp;6 at CSTPS, Chandrapur</v>
      </c>
      <c r="C3340" s="29">
        <f t="shared" si="1765"/>
        <v>0</v>
      </c>
      <c r="D3340" s="69" t="str">
        <f t="shared" si="1765"/>
        <v>-</v>
      </c>
      <c r="E3340" s="28">
        <f t="shared" si="1765"/>
        <v>4.37</v>
      </c>
      <c r="F3340" s="95">
        <f t="shared" si="1754"/>
        <v>4.37</v>
      </c>
      <c r="G3340" s="95">
        <f t="shared" si="1755"/>
        <v>4.37</v>
      </c>
      <c r="H3340" s="95">
        <f t="shared" si="1701"/>
        <v>0</v>
      </c>
      <c r="I3340" s="94">
        <f>'F4.2'!Y657</f>
        <v>0</v>
      </c>
      <c r="J3340" s="94">
        <f>'F4.2'!AS657</f>
        <v>0</v>
      </c>
      <c r="K3340" s="95"/>
      <c r="L3340" s="95"/>
      <c r="M3340" s="128">
        <f t="shared" si="1702"/>
        <v>0</v>
      </c>
      <c r="N3340" s="95">
        <f t="shared" si="1703"/>
        <v>0</v>
      </c>
    </row>
    <row r="3341" spans="1:14" ht="78.75" hidden="1" outlineLevel="1" x14ac:dyDescent="0.25">
      <c r="A3341" s="29">
        <f t="shared" ref="A3341:E3341" si="1766">A2671</f>
        <v>21</v>
      </c>
      <c r="B3341" s="169" t="str">
        <f t="shared" si="1766"/>
        <v>Work of renovation of take up trestle structure of BC-105A2/BC-105B and trestle near TP-104, Modification of MS fixtures for the work of various auxiliary replacement at various sites and other allied works in CHP-B (M2) at CSTPS Chandrapur, as NonDPR Scheme.</v>
      </c>
      <c r="C3341" s="29">
        <f t="shared" si="1766"/>
        <v>0</v>
      </c>
      <c r="D3341" s="69" t="str">
        <f t="shared" si="1766"/>
        <v>-</v>
      </c>
      <c r="E3341" s="28">
        <f t="shared" si="1766"/>
        <v>2.2400000000000002</v>
      </c>
      <c r="F3341" s="95">
        <f t="shared" si="1754"/>
        <v>2.2400000000000002</v>
      </c>
      <c r="G3341" s="95">
        <f t="shared" si="1755"/>
        <v>2.2400000000000002</v>
      </c>
      <c r="H3341" s="95">
        <f t="shared" si="1701"/>
        <v>0</v>
      </c>
      <c r="I3341" s="94">
        <f>'F4.2'!Y658</f>
        <v>0</v>
      </c>
      <c r="J3341" s="94">
        <f>'F4.2'!AS658</f>
        <v>0</v>
      </c>
      <c r="K3341" s="95"/>
      <c r="L3341" s="95"/>
      <c r="M3341" s="128">
        <f t="shared" si="1702"/>
        <v>0</v>
      </c>
      <c r="N3341" s="95">
        <f t="shared" si="1703"/>
        <v>0</v>
      </c>
    </row>
    <row r="3342" spans="1:14" ht="31.5" hidden="1" outlineLevel="1" x14ac:dyDescent="0.25">
      <c r="A3342" s="29">
        <f t="shared" ref="A3342:E3342" si="1767">A2672</f>
        <v>22</v>
      </c>
      <c r="B3342" s="169" t="str">
        <f t="shared" si="1767"/>
        <v>Non DPR scheme for upgradation and life enhancements of BC-1AB_BC-4AB at CHP-A, CSTPS, Chandrapur</v>
      </c>
      <c r="C3342" s="29">
        <f t="shared" si="1767"/>
        <v>0</v>
      </c>
      <c r="D3342" s="69" t="str">
        <f t="shared" si="1767"/>
        <v>-</v>
      </c>
      <c r="E3342" s="28">
        <f t="shared" si="1767"/>
        <v>1.6</v>
      </c>
      <c r="F3342" s="95">
        <f t="shared" si="1754"/>
        <v>1.6</v>
      </c>
      <c r="G3342" s="95">
        <f t="shared" si="1755"/>
        <v>1.6</v>
      </c>
      <c r="H3342" s="95">
        <f t="shared" si="1701"/>
        <v>0</v>
      </c>
      <c r="I3342" s="94">
        <f>'F4.2'!Y659</f>
        <v>0</v>
      </c>
      <c r="J3342" s="94">
        <f>'F4.2'!AS659</f>
        <v>0</v>
      </c>
      <c r="K3342" s="95"/>
      <c r="L3342" s="95"/>
      <c r="M3342" s="128">
        <f t="shared" si="1702"/>
        <v>0</v>
      </c>
      <c r="N3342" s="95">
        <f t="shared" si="1703"/>
        <v>0</v>
      </c>
    </row>
    <row r="3343" spans="1:14" ht="31.5" hidden="1" outlineLevel="1" x14ac:dyDescent="0.25">
      <c r="A3343" s="29">
        <f t="shared" ref="A3343:E3343" si="1768">A2673</f>
        <v>23</v>
      </c>
      <c r="B3343" s="169" t="str">
        <f t="shared" si="1768"/>
        <v>THE PROCUREMENT AND REPLACEMENT OF AIR PREHEATER BASKETS ASSEMBLIES AT UNIT-6 AT CSTPS, CHANDRAPUR</v>
      </c>
      <c r="C3343" s="29">
        <f t="shared" si="1768"/>
        <v>0</v>
      </c>
      <c r="D3343" s="69" t="str">
        <f t="shared" si="1768"/>
        <v>-</v>
      </c>
      <c r="E3343" s="28">
        <f t="shared" si="1768"/>
        <v>9.01</v>
      </c>
      <c r="F3343" s="95">
        <f t="shared" si="1754"/>
        <v>9.01</v>
      </c>
      <c r="G3343" s="95">
        <f t="shared" si="1755"/>
        <v>9.01</v>
      </c>
      <c r="H3343" s="95">
        <f t="shared" si="1701"/>
        <v>0</v>
      </c>
      <c r="I3343" s="94">
        <f>'F4.2'!Y660</f>
        <v>0</v>
      </c>
      <c r="J3343" s="94">
        <f>'F4.2'!AS660</f>
        <v>0</v>
      </c>
      <c r="K3343" s="95"/>
      <c r="L3343" s="95"/>
      <c r="M3343" s="128">
        <f t="shared" si="1702"/>
        <v>0</v>
      </c>
      <c r="N3343" s="95">
        <f t="shared" si="1703"/>
        <v>0</v>
      </c>
    </row>
    <row r="3344" spans="1:14" ht="47.25" hidden="1" outlineLevel="1" x14ac:dyDescent="0.25">
      <c r="A3344" s="29">
        <f t="shared" ref="A3344:E3344" si="1769">A2674</f>
        <v>24</v>
      </c>
      <c r="B3344" s="169" t="str">
        <f t="shared" si="1769"/>
        <v>NonDPR: Procurement of cartridge for boiler feed pump of 500MW U#7 and parallel shaft gear box for boiler feed pump of 500MW Unit-5 &amp;6 CSTPS, Chandrapur</v>
      </c>
      <c r="C3344" s="29">
        <f t="shared" si="1769"/>
        <v>0</v>
      </c>
      <c r="D3344" s="69" t="str">
        <f t="shared" si="1769"/>
        <v>-</v>
      </c>
      <c r="E3344" s="28">
        <f t="shared" si="1769"/>
        <v>2.57</v>
      </c>
      <c r="F3344" s="95">
        <f t="shared" si="1754"/>
        <v>2.5700000000000003</v>
      </c>
      <c r="G3344" s="95">
        <f t="shared" si="1755"/>
        <v>2.5700000000000003</v>
      </c>
      <c r="H3344" s="95">
        <f>F3344-G3344</f>
        <v>0</v>
      </c>
      <c r="I3344" s="94">
        <f>'F4.2'!Y661</f>
        <v>0</v>
      </c>
      <c r="J3344" s="94">
        <f>'F4.2'!AS661</f>
        <v>0</v>
      </c>
      <c r="K3344" s="95"/>
      <c r="L3344" s="95"/>
      <c r="M3344" s="128">
        <f>SUM(J3344:L3344)</f>
        <v>0</v>
      </c>
      <c r="N3344" s="95">
        <f>H3344+I3344-M3344</f>
        <v>0</v>
      </c>
    </row>
    <row r="3345" spans="1:16" ht="31.5" hidden="1" outlineLevel="1" x14ac:dyDescent="0.25">
      <c r="A3345" s="29">
        <f t="shared" ref="A3345:E3345" si="1770">A2675</f>
        <v>25</v>
      </c>
      <c r="B3345" s="169" t="str">
        <f t="shared" si="1770"/>
        <v>Replacement of FD &amp; ID Fan IGV Actuators &amp; Electronic Controllers in 500 MW Unit-5 &amp; 6 at CSTPS, Chandrapur</v>
      </c>
      <c r="C3345" s="29">
        <f t="shared" si="1770"/>
        <v>0</v>
      </c>
      <c r="D3345" s="69" t="str">
        <f t="shared" si="1770"/>
        <v>-</v>
      </c>
      <c r="E3345" s="28">
        <f t="shared" si="1770"/>
        <v>4.2</v>
      </c>
      <c r="F3345" s="95">
        <f t="shared" si="1754"/>
        <v>4.2</v>
      </c>
      <c r="G3345" s="95">
        <f t="shared" si="1755"/>
        <v>4.2</v>
      </c>
      <c r="H3345" s="95">
        <f>F3345-G3345</f>
        <v>0</v>
      </c>
      <c r="I3345" s="94">
        <f>'F4.2'!Y662</f>
        <v>0</v>
      </c>
      <c r="J3345" s="94">
        <f>'F4.2'!AS662</f>
        <v>0</v>
      </c>
      <c r="K3345" s="95"/>
      <c r="L3345" s="95"/>
      <c r="M3345" s="128">
        <f>SUM(J3345:L3345)</f>
        <v>0</v>
      </c>
      <c r="N3345" s="95">
        <f>H3345+I3345-M3345</f>
        <v>0</v>
      </c>
    </row>
    <row r="3346" spans="1:16" ht="78.75" hidden="1" outlineLevel="1" x14ac:dyDescent="0.25">
      <c r="A3346" s="29">
        <f t="shared" ref="A3346:E3346" si="1771">A2676</f>
        <v>26</v>
      </c>
      <c r="B3346" s="169" t="str">
        <f t="shared" si="1771"/>
        <v>Non DPR for Work of Repairing and Strengthening of Coal Mill structure, Replacement of MS grating and painting of structural supports, columns, and platform supports of at various locations Coal Mill, Boiler and ESP of Unit-5, 6 and 7 at CSTPS Chandrapur.</v>
      </c>
      <c r="C3346" s="29">
        <f t="shared" si="1771"/>
        <v>0</v>
      </c>
      <c r="D3346" s="69" t="str">
        <f t="shared" si="1771"/>
        <v>-</v>
      </c>
      <c r="E3346" s="28">
        <f t="shared" si="1771"/>
        <v>2.1</v>
      </c>
      <c r="F3346" s="95">
        <f t="shared" si="1754"/>
        <v>2.1</v>
      </c>
      <c r="G3346" s="95">
        <f t="shared" si="1755"/>
        <v>2.1</v>
      </c>
      <c r="H3346" s="95">
        <f>F3346-G3346</f>
        <v>0</v>
      </c>
      <c r="I3346" s="94">
        <f>'F4.2'!Y663</f>
        <v>0</v>
      </c>
      <c r="J3346" s="94">
        <f>'F4.2'!AS663</f>
        <v>0</v>
      </c>
      <c r="K3346" s="95"/>
      <c r="L3346" s="95"/>
      <c r="M3346" s="128">
        <f>SUM(J3346:L3346)</f>
        <v>0</v>
      </c>
      <c r="N3346" s="95">
        <f>H3346+I3346-M3346</f>
        <v>0</v>
      </c>
    </row>
    <row r="3347" spans="1:16" ht="63" hidden="1" outlineLevel="1" x14ac:dyDescent="0.25">
      <c r="A3347" s="29">
        <f t="shared" ref="A3347:E3347" si="1772">A2677</f>
        <v>27</v>
      </c>
      <c r="B3347" s="169" t="str">
        <f t="shared" si="1772"/>
        <v>Administrative approval under Non DPR scheme for“The Work of Up-gradation / Renovation and life enhancement of Conveyor system BC-6ABC with allied works in CHP-A of Unit-3&amp;4 at CSTPS Chandrapur”</v>
      </c>
      <c r="C3347" s="29">
        <f t="shared" si="1772"/>
        <v>0</v>
      </c>
      <c r="D3347" s="69" t="str">
        <f t="shared" si="1772"/>
        <v>-</v>
      </c>
      <c r="E3347" s="28">
        <f t="shared" si="1772"/>
        <v>4.55</v>
      </c>
      <c r="F3347" s="95">
        <f t="shared" si="1754"/>
        <v>4.55</v>
      </c>
      <c r="G3347" s="95">
        <f t="shared" si="1755"/>
        <v>4.55</v>
      </c>
      <c r="H3347" s="95">
        <f>F3347-G3347</f>
        <v>0</v>
      </c>
      <c r="I3347" s="94">
        <f>'F4.2'!Y664</f>
        <v>0</v>
      </c>
      <c r="J3347" s="94">
        <f>'F4.2'!AS664</f>
        <v>0</v>
      </c>
      <c r="K3347" s="95"/>
      <c r="L3347" s="95"/>
      <c r="M3347" s="128">
        <f>SUM(J3347:L3347)</f>
        <v>0</v>
      </c>
      <c r="N3347" s="95">
        <f>H3347+I3347-M3347</f>
        <v>0</v>
      </c>
    </row>
    <row r="3348" spans="1:16" ht="63" hidden="1" outlineLevel="1" x14ac:dyDescent="0.25">
      <c r="A3348" s="29">
        <f t="shared" ref="A3348:E3348" si="1773">A2678</f>
        <v>28</v>
      </c>
      <c r="B3348" s="169" t="str">
        <f t="shared" si="1773"/>
        <v>Supply Erection and commissioning of Institu type SOX, NOX Analyzer along with remote calibration facility and connectivity to CPCB and MPCB as per latest CPCB Guidelines for Unit-3&amp;4, CSTPS.</v>
      </c>
      <c r="C3348" s="29">
        <f t="shared" si="1773"/>
        <v>0</v>
      </c>
      <c r="D3348" s="69" t="str">
        <f t="shared" si="1773"/>
        <v>-</v>
      </c>
      <c r="E3348" s="28">
        <f t="shared" si="1773"/>
        <v>0.97</v>
      </c>
      <c r="F3348" s="95">
        <f t="shared" si="1754"/>
        <v>0.97</v>
      </c>
      <c r="G3348" s="95">
        <f t="shared" si="1755"/>
        <v>0.97</v>
      </c>
      <c r="H3348" s="95">
        <f>F3348-G3348</f>
        <v>0</v>
      </c>
      <c r="I3348" s="94">
        <f>'F4.2'!Y665</f>
        <v>0</v>
      </c>
      <c r="J3348" s="94">
        <f>'F4.2'!AS665</f>
        <v>0</v>
      </c>
      <c r="K3348" s="95"/>
      <c r="L3348" s="95"/>
      <c r="M3348" s="128">
        <f>SUM(J3348:L3348)</f>
        <v>0</v>
      </c>
      <c r="N3348" s="95">
        <f>H3348+I3348-M3348</f>
        <v>0</v>
      </c>
    </row>
    <row r="3349" spans="1:16" ht="63" hidden="1" outlineLevel="1" x14ac:dyDescent="0.25">
      <c r="A3349" s="29">
        <f t="shared" ref="A3349:E3349" si="1774">A2679</f>
        <v>29</v>
      </c>
      <c r="B3349" s="169" t="str">
        <f t="shared" si="1774"/>
        <v>Work of Renovation &amp; Upgradation of Receipt &amp; Dispatch Yard of Railway Siding of CSTPS by provision of Various Standard Infrastructure facilities at R&amp;D yard in Coal Handling Plant of CSTPS Chandrapur</v>
      </c>
      <c r="C3349" s="29">
        <f t="shared" si="1774"/>
        <v>0</v>
      </c>
      <c r="D3349" s="69" t="str">
        <f t="shared" si="1774"/>
        <v>-</v>
      </c>
      <c r="E3349" s="28">
        <f t="shared" si="1774"/>
        <v>7.89</v>
      </c>
      <c r="F3349" s="95">
        <f t="shared" si="1754"/>
        <v>7.89</v>
      </c>
      <c r="G3349" s="95">
        <f t="shared" si="1755"/>
        <v>7.89</v>
      </c>
      <c r="H3349" s="95">
        <f t="shared" ref="H3349:H3354" si="1775">F3349-G3349</f>
        <v>0</v>
      </c>
      <c r="I3349" s="94">
        <f>'F4.2'!Y666</f>
        <v>0</v>
      </c>
      <c r="J3349" s="94">
        <f>'F4.2'!AS666</f>
        <v>0</v>
      </c>
      <c r="K3349" s="95"/>
      <c r="L3349" s="95"/>
      <c r="M3349" s="128">
        <f t="shared" ref="M3349:M3354" si="1776">SUM(J3349:L3349)</f>
        <v>0</v>
      </c>
      <c r="N3349" s="95">
        <f t="shared" ref="N3349:N3354" si="1777">H3349+I3349-M3349</f>
        <v>0</v>
      </c>
    </row>
    <row r="3350" spans="1:16" ht="63" hidden="1" outlineLevel="1" x14ac:dyDescent="0.25">
      <c r="A3350" s="29">
        <f t="shared" ref="A3350:E3350" si="1778">A2680</f>
        <v>30</v>
      </c>
      <c r="B3350" s="169" t="str">
        <f t="shared" si="1778"/>
        <v>Supply, Installation and Commissioning of MV VFD panel along with integrated online cell redundancy technology with VFD bypass feature arrangement for conveyors 103 A &amp; B of CHP-B.</v>
      </c>
      <c r="C3350" s="29">
        <f t="shared" si="1778"/>
        <v>0</v>
      </c>
      <c r="D3350" s="69" t="str">
        <f t="shared" si="1778"/>
        <v>-</v>
      </c>
      <c r="E3350" s="28">
        <f t="shared" si="1778"/>
        <v>5.44</v>
      </c>
      <c r="F3350" s="95">
        <f t="shared" si="1754"/>
        <v>5.44</v>
      </c>
      <c r="G3350" s="95">
        <f t="shared" si="1755"/>
        <v>5.44</v>
      </c>
      <c r="H3350" s="95">
        <f t="shared" si="1775"/>
        <v>0</v>
      </c>
      <c r="I3350" s="94">
        <f>'F4.2'!Y667</f>
        <v>0</v>
      </c>
      <c r="J3350" s="94">
        <f>'F4.2'!AS667</f>
        <v>0</v>
      </c>
      <c r="K3350" s="95"/>
      <c r="L3350" s="95"/>
      <c r="M3350" s="128">
        <f t="shared" si="1776"/>
        <v>0</v>
      </c>
      <c r="N3350" s="95">
        <f t="shared" si="1777"/>
        <v>0</v>
      </c>
    </row>
    <row r="3351" spans="1:16" ht="15.75" hidden="1" outlineLevel="1" x14ac:dyDescent="0.25">
      <c r="A3351" s="29">
        <f t="shared" ref="A3351:E3351" si="1779">A2681</f>
        <v>31</v>
      </c>
      <c r="B3351" s="169" t="str">
        <f t="shared" si="1779"/>
        <v>Replacement of LTSH assemblies in U- 5</v>
      </c>
      <c r="C3351" s="29">
        <f t="shared" si="1779"/>
        <v>0</v>
      </c>
      <c r="D3351" s="69" t="str">
        <f t="shared" si="1779"/>
        <v>-</v>
      </c>
      <c r="E3351" s="28">
        <f t="shared" si="1779"/>
        <v>1.3756576</v>
      </c>
      <c r="F3351" s="95">
        <f t="shared" si="1754"/>
        <v>1.3756576</v>
      </c>
      <c r="G3351" s="95">
        <f t="shared" si="1755"/>
        <v>1.3756576</v>
      </c>
      <c r="H3351" s="95">
        <f t="shared" si="1775"/>
        <v>0</v>
      </c>
      <c r="I3351" s="94">
        <f>'F4.2'!Y668</f>
        <v>0</v>
      </c>
      <c r="J3351" s="94">
        <f>'F4.2'!AS668</f>
        <v>0</v>
      </c>
      <c r="K3351" s="95"/>
      <c r="L3351" s="95"/>
      <c r="M3351" s="128">
        <f t="shared" si="1776"/>
        <v>0</v>
      </c>
      <c r="N3351" s="95">
        <f t="shared" si="1777"/>
        <v>0</v>
      </c>
    </row>
    <row r="3352" spans="1:16" ht="15.75" hidden="1" outlineLevel="1" x14ac:dyDescent="0.25">
      <c r="A3352" s="29">
        <f t="shared" ref="A3352:E3352" si="1780">A2682</f>
        <v>32</v>
      </c>
      <c r="B3352" s="169" t="str">
        <f t="shared" si="1780"/>
        <v>Replacement of complete Z-panels in unit- 5</v>
      </c>
      <c r="C3352" s="29">
        <f t="shared" si="1780"/>
        <v>0</v>
      </c>
      <c r="D3352" s="69" t="str">
        <f t="shared" si="1780"/>
        <v>-</v>
      </c>
      <c r="E3352" s="28">
        <f t="shared" si="1780"/>
        <v>0.82545579999999996</v>
      </c>
      <c r="F3352" s="95">
        <f t="shared" si="1754"/>
        <v>0.82545579999999996</v>
      </c>
      <c r="G3352" s="95">
        <f t="shared" si="1755"/>
        <v>0.82545579999999996</v>
      </c>
      <c r="H3352" s="95">
        <f t="shared" si="1775"/>
        <v>0</v>
      </c>
      <c r="I3352" s="94">
        <f>'F4.2'!Y669</f>
        <v>0</v>
      </c>
      <c r="J3352" s="94">
        <f>'F4.2'!AS669</f>
        <v>0</v>
      </c>
      <c r="K3352" s="95"/>
      <c r="L3352" s="95"/>
      <c r="M3352" s="128">
        <f t="shared" si="1776"/>
        <v>0</v>
      </c>
      <c r="N3352" s="95">
        <f t="shared" si="1777"/>
        <v>0</v>
      </c>
    </row>
    <row r="3353" spans="1:16" ht="31.5" hidden="1" outlineLevel="1" x14ac:dyDescent="0.25">
      <c r="A3353" s="29">
        <f t="shared" ref="A3353:E3353" si="1781">A2683</f>
        <v>33</v>
      </c>
      <c r="B3353" s="169" t="str">
        <f t="shared" si="1781"/>
        <v>MODIFICATION AND RESTORATION OF APH OUTLET TO ESP INLET DUCTS AT U#3 (210MW)</v>
      </c>
      <c r="C3353" s="29">
        <f t="shared" si="1781"/>
        <v>0</v>
      </c>
      <c r="D3353" s="69" t="str">
        <f t="shared" si="1781"/>
        <v>-</v>
      </c>
      <c r="E3353" s="28">
        <f t="shared" si="1781"/>
        <v>10.3</v>
      </c>
      <c r="F3353" s="95">
        <f t="shared" si="1754"/>
        <v>10.3</v>
      </c>
      <c r="G3353" s="95">
        <f t="shared" si="1755"/>
        <v>10.3</v>
      </c>
      <c r="H3353" s="95">
        <f t="shared" si="1775"/>
        <v>0</v>
      </c>
      <c r="I3353" s="94">
        <f>'F4.2'!Y670</f>
        <v>0</v>
      </c>
      <c r="J3353" s="94">
        <f>'F4.2'!AS670</f>
        <v>0</v>
      </c>
      <c r="K3353" s="95"/>
      <c r="L3353" s="95"/>
      <c r="M3353" s="128">
        <f t="shared" si="1776"/>
        <v>0</v>
      </c>
      <c r="N3353" s="95">
        <f t="shared" si="1777"/>
        <v>0</v>
      </c>
    </row>
    <row r="3354" spans="1:16" ht="63.75" hidden="1" outlineLevel="1" thickBot="1" x14ac:dyDescent="0.3">
      <c r="A3354" s="29">
        <f t="shared" ref="A3354:E3354" si="1782">A2684</f>
        <v>34</v>
      </c>
      <c r="B3354" s="169" t="str">
        <f t="shared" si="1782"/>
        <v xml:space="preserve">Supply, Installation, Testing, Commissioning for complete solution and comprehensive protection and monitoring package along with retrofit of allied accessories for Generator Transformers for 3 X 500 MW Unit#5,6&amp;7 </v>
      </c>
      <c r="C3354" s="29">
        <f t="shared" si="1782"/>
        <v>0</v>
      </c>
      <c r="D3354" s="69" t="str">
        <f t="shared" si="1782"/>
        <v>-</v>
      </c>
      <c r="E3354" s="28">
        <f t="shared" si="1782"/>
        <v>5.62</v>
      </c>
      <c r="F3354" s="95">
        <f t="shared" si="1754"/>
        <v>5.62</v>
      </c>
      <c r="G3354" s="95">
        <f t="shared" si="1755"/>
        <v>5.62</v>
      </c>
      <c r="H3354" s="95">
        <f t="shared" si="1775"/>
        <v>0</v>
      </c>
      <c r="I3354" s="94">
        <f>'F4.2'!Y671</f>
        <v>0</v>
      </c>
      <c r="J3354" s="94">
        <f>'F4.2'!AS671</f>
        <v>0</v>
      </c>
      <c r="K3354" s="95"/>
      <c r="L3354" s="95"/>
      <c r="M3354" s="128">
        <f t="shared" si="1776"/>
        <v>0</v>
      </c>
      <c r="N3354" s="95">
        <f t="shared" si="1777"/>
        <v>0</v>
      </c>
    </row>
    <row r="3355" spans="1:16" ht="16.5" collapsed="1" thickBot="1" x14ac:dyDescent="0.3">
      <c r="A3355" s="58"/>
      <c r="B3355" s="59" t="str">
        <f>B2685</f>
        <v>Total</v>
      </c>
      <c r="C3355" s="47"/>
      <c r="D3355" s="155"/>
      <c r="E3355" s="60"/>
      <c r="F3355" s="60" t="e">
        <f t="shared" ref="F3355:N3355" si="1783">SUM(F2690:F3354)</f>
        <v>#REF!</v>
      </c>
      <c r="G3355" s="60" t="e">
        <f t="shared" si="1783"/>
        <v>#REF!</v>
      </c>
      <c r="H3355" s="60" t="e">
        <f t="shared" si="1783"/>
        <v>#REF!</v>
      </c>
      <c r="I3355" s="60">
        <f t="shared" si="1783"/>
        <v>2320.6304794520552</v>
      </c>
      <c r="J3355" s="60">
        <f t="shared" si="1783"/>
        <v>2260.8134794520552</v>
      </c>
      <c r="K3355" s="60">
        <f t="shared" si="1783"/>
        <v>0</v>
      </c>
      <c r="L3355" s="60">
        <f t="shared" si="1783"/>
        <v>0</v>
      </c>
      <c r="M3355" s="60">
        <f t="shared" si="1783"/>
        <v>2260.8134794520552</v>
      </c>
      <c r="N3355" s="60" t="e">
        <f t="shared" si="1783"/>
        <v>#REF!</v>
      </c>
    </row>
    <row r="3357" spans="1:16" s="57" customFormat="1" ht="15.75" thickBot="1" x14ac:dyDescent="0.3">
      <c r="A3357" s="55"/>
      <c r="B3357" s="44" t="s">
        <v>466</v>
      </c>
      <c r="C3357" s="46"/>
      <c r="D3357" s="154"/>
      <c r="E3357" s="56"/>
      <c r="F3357" s="56"/>
      <c r="G3357" s="56"/>
      <c r="H3357" s="56"/>
      <c r="I3357" s="56"/>
      <c r="J3357" s="56"/>
      <c r="K3357" s="56"/>
      <c r="L3357" s="56"/>
      <c r="M3357" s="56"/>
      <c r="N3357" s="56"/>
    </row>
    <row r="3358" spans="1:16" hidden="1" outlineLevel="1" x14ac:dyDescent="0.25">
      <c r="A3358" s="23"/>
      <c r="B3358" s="84" t="str">
        <f t="shared" ref="B3358" si="1784">B2688</f>
        <v>a) DPR Schemes</v>
      </c>
      <c r="C3358" s="45"/>
      <c r="D3358" s="45"/>
      <c r="E3358" s="56"/>
      <c r="F3358" s="56"/>
      <c r="G3358" s="56"/>
      <c r="H3358" s="56"/>
      <c r="I3358" s="56"/>
      <c r="J3358" s="56"/>
      <c r="K3358" s="56"/>
      <c r="L3358" s="56"/>
      <c r="M3358" s="56"/>
      <c r="N3358" s="56"/>
    </row>
    <row r="3359" spans="1:16" hidden="1" outlineLevel="1" x14ac:dyDescent="0.25">
      <c r="A3359" s="23"/>
      <c r="B3359" s="24" t="str">
        <f t="shared" ref="B3359" si="1785">B2689</f>
        <v>(i) In Principally Approved By MERC</v>
      </c>
      <c r="C3359" s="45"/>
      <c r="D3359" s="45"/>
      <c r="E3359" s="56"/>
      <c r="F3359" s="56"/>
      <c r="G3359" s="56"/>
      <c r="H3359" s="56"/>
      <c r="I3359" s="56"/>
      <c r="J3359" s="56"/>
      <c r="K3359" s="56"/>
      <c r="L3359" s="56"/>
      <c r="M3359" s="56"/>
      <c r="N3359" s="56"/>
    </row>
    <row r="3360" spans="1:16" ht="15.75" hidden="1" outlineLevel="1" x14ac:dyDescent="0.25">
      <c r="A3360" s="106">
        <f t="shared" ref="A3360:E3360" si="1786">A2690</f>
        <v>1</v>
      </c>
      <c r="B3360" s="107" t="str">
        <f t="shared" si="1786"/>
        <v>Boiler &amp; Turbine Improvement</v>
      </c>
      <c r="C3360" s="106" t="str">
        <f t="shared" si="1786"/>
        <v>MERC/CAPEX/20102011/01755</v>
      </c>
      <c r="D3360" s="147">
        <f t="shared" si="1786"/>
        <v>40507</v>
      </c>
      <c r="E3360" s="27">
        <f t="shared" si="1786"/>
        <v>181.82700000000003</v>
      </c>
      <c r="F3360" s="94">
        <f t="shared" ref="F3360:F3423" si="1787">F2690+I2690</f>
        <v>0</v>
      </c>
      <c r="G3360" s="94">
        <f t="shared" ref="G3360:G3423" si="1788">G2690+M2690</f>
        <v>0</v>
      </c>
      <c r="H3360" s="94">
        <f>F3360-G3360</f>
        <v>0</v>
      </c>
      <c r="I3360" s="94">
        <f>'F4.2'!Z7</f>
        <v>0</v>
      </c>
      <c r="J3360" s="94">
        <f>'F4.2'!AT7</f>
        <v>0</v>
      </c>
      <c r="K3360" s="94"/>
      <c r="L3360" s="94"/>
      <c r="M3360" s="94">
        <f>SUM(J3360:L3360)</f>
        <v>0</v>
      </c>
      <c r="N3360" s="94">
        <f>H3360+I3360-M3360</f>
        <v>0</v>
      </c>
      <c r="O3360" s="158">
        <f t="shared" ref="O3360:O3423" si="1789">MAX(0,IF(M3360=0,0,IF(G3360+M3360&lt;E3360,M3360,E3360-G3360)))</f>
        <v>0</v>
      </c>
      <c r="P3360" s="159">
        <f t="shared" ref="P3360:P3423" si="1790">M3360-O3360</f>
        <v>0</v>
      </c>
    </row>
    <row r="3361" spans="1:16" ht="31.5" hidden="1" outlineLevel="1" x14ac:dyDescent="0.25">
      <c r="A3361" s="99">
        <f t="shared" ref="A3361:E3361" si="1791">A2691</f>
        <v>1.1000000000000001</v>
      </c>
      <c r="B3361" s="100" t="str">
        <f t="shared" si="1791"/>
        <v>Installation of Sonic soot blowers for unit 5, 6 and  7 - Sonic soot blowers will be installed in LTSH and Eco zones (48 nos)</v>
      </c>
      <c r="C3361" s="99" t="str">
        <f t="shared" si="1791"/>
        <v>MERC/CAPEX/20102011/01755</v>
      </c>
      <c r="D3361" s="103">
        <f t="shared" si="1791"/>
        <v>40507</v>
      </c>
      <c r="E3361" s="28">
        <f t="shared" si="1791"/>
        <v>1.06</v>
      </c>
      <c r="F3361" s="95">
        <f t="shared" si="1787"/>
        <v>0.44763439999999999</v>
      </c>
      <c r="G3361" s="95">
        <f t="shared" si="1788"/>
        <v>0.44763439999999999</v>
      </c>
      <c r="H3361" s="95">
        <f t="shared" ref="H3361:H3424" si="1792">F3361-G3361</f>
        <v>0</v>
      </c>
      <c r="I3361" s="94">
        <f>'F4.2'!Z8</f>
        <v>0</v>
      </c>
      <c r="J3361" s="94">
        <f>'F4.2'!AT8</f>
        <v>0</v>
      </c>
      <c r="K3361" s="95"/>
      <c r="L3361" s="95"/>
      <c r="M3361" s="128">
        <f t="shared" ref="M3361:M3424" si="1793">SUM(J3361:L3361)</f>
        <v>0</v>
      </c>
      <c r="N3361" s="95">
        <f t="shared" ref="N3361:N3424" si="1794">H3361+I3361-M3361</f>
        <v>0</v>
      </c>
      <c r="O3361" s="158">
        <f t="shared" si="1789"/>
        <v>0</v>
      </c>
      <c r="P3361" s="159">
        <f t="shared" si="1790"/>
        <v>0</v>
      </c>
    </row>
    <row r="3362" spans="1:16" ht="47.25" hidden="1" outlineLevel="1" x14ac:dyDescent="0.25">
      <c r="A3362" s="99">
        <f t="shared" ref="A3362:E3362" si="1795">A2692</f>
        <v>1.2</v>
      </c>
      <c r="B3362" s="100" t="str">
        <f t="shared" si="1795"/>
        <v>Installation of smart soot blower system for unit 5 and 6 boiler (Smart cannons- 8 nos, sealing and cooling air fans – 8 nos, heat flux sensors- 32 nos, HP pump – 1 no</v>
      </c>
      <c r="C3362" s="99" t="str">
        <f t="shared" si="1795"/>
        <v>MERC/CAPEX/20102011/01755</v>
      </c>
      <c r="D3362" s="103">
        <f t="shared" si="1795"/>
        <v>40507</v>
      </c>
      <c r="E3362" s="28">
        <f t="shared" si="1795"/>
        <v>11.8</v>
      </c>
      <c r="F3362" s="95">
        <f t="shared" si="1787"/>
        <v>0</v>
      </c>
      <c r="G3362" s="95">
        <f t="shared" si="1788"/>
        <v>0</v>
      </c>
      <c r="H3362" s="95">
        <f t="shared" si="1792"/>
        <v>0</v>
      </c>
      <c r="I3362" s="94">
        <f>'F4.2'!Z9</f>
        <v>0</v>
      </c>
      <c r="J3362" s="94">
        <f>'F4.2'!AT9</f>
        <v>0</v>
      </c>
      <c r="K3362" s="95"/>
      <c r="L3362" s="95"/>
      <c r="M3362" s="128">
        <f t="shared" si="1793"/>
        <v>0</v>
      </c>
      <c r="N3362" s="95">
        <f t="shared" si="1794"/>
        <v>0</v>
      </c>
      <c r="O3362" s="158">
        <f t="shared" si="1789"/>
        <v>0</v>
      </c>
      <c r="P3362" s="159">
        <f t="shared" si="1790"/>
        <v>0</v>
      </c>
    </row>
    <row r="3363" spans="1:16" ht="63" hidden="1" outlineLevel="1" x14ac:dyDescent="0.25">
      <c r="A3363" s="99">
        <f t="shared" ref="A3363:E3363" si="1796">A2693</f>
        <v>1.3</v>
      </c>
      <c r="B3363" s="100" t="str">
        <f t="shared" si="1796"/>
        <v>Total Replacement of boiler skin and air duct insulation of unit 3 to 7 (Ribbed aluminium cladding – 2000 m2, GI cladding, U bonded rock wool mattresses 100 mm thick )(consists of two schemes)</v>
      </c>
      <c r="C3363" s="99" t="str">
        <f t="shared" si="1796"/>
        <v>MERC/CAPEX/20102011/01755</v>
      </c>
      <c r="D3363" s="103">
        <f t="shared" si="1796"/>
        <v>40507</v>
      </c>
      <c r="E3363" s="28">
        <f t="shared" si="1796"/>
        <v>12.3</v>
      </c>
      <c r="F3363" s="95">
        <f t="shared" si="1787"/>
        <v>10.016599048</v>
      </c>
      <c r="G3363" s="95">
        <f t="shared" si="1788"/>
        <v>10.016599048000002</v>
      </c>
      <c r="H3363" s="95">
        <f t="shared" si="1792"/>
        <v>0</v>
      </c>
      <c r="I3363" s="94">
        <f>'F4.2'!Z10</f>
        <v>0</v>
      </c>
      <c r="J3363" s="94">
        <f>'F4.2'!AT10</f>
        <v>0</v>
      </c>
      <c r="K3363" s="95"/>
      <c r="L3363" s="95"/>
      <c r="M3363" s="128">
        <f t="shared" si="1793"/>
        <v>0</v>
      </c>
      <c r="N3363" s="95">
        <f t="shared" si="1794"/>
        <v>0</v>
      </c>
      <c r="O3363" s="158">
        <f t="shared" si="1789"/>
        <v>0</v>
      </c>
      <c r="P3363" s="159">
        <f t="shared" si="1790"/>
        <v>0</v>
      </c>
    </row>
    <row r="3364" spans="1:16" ht="78.75" hidden="1" outlineLevel="1" x14ac:dyDescent="0.25">
      <c r="A3364" s="99">
        <f t="shared" ref="A3364:E3364" si="1797">A2694</f>
        <v>1.4</v>
      </c>
      <c r="B3364" s="100" t="str">
        <f t="shared" si="1797"/>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3364" s="99" t="str">
        <f t="shared" si="1797"/>
        <v>MERC/CAPEX/20102011/01755</v>
      </c>
      <c r="D3364" s="103">
        <f t="shared" si="1797"/>
        <v>40507</v>
      </c>
      <c r="E3364" s="28">
        <f t="shared" si="1797"/>
        <v>7.52</v>
      </c>
      <c r="F3364" s="95">
        <f t="shared" si="1787"/>
        <v>3.8601695880000002</v>
      </c>
      <c r="G3364" s="95">
        <f t="shared" si="1788"/>
        <v>3.8601695880000002</v>
      </c>
      <c r="H3364" s="95">
        <f t="shared" si="1792"/>
        <v>0</v>
      </c>
      <c r="I3364" s="94">
        <f>'F4.2'!Z11</f>
        <v>0</v>
      </c>
      <c r="J3364" s="94">
        <f>'F4.2'!AT11</f>
        <v>0</v>
      </c>
      <c r="K3364" s="95"/>
      <c r="L3364" s="95"/>
      <c r="M3364" s="128">
        <f t="shared" si="1793"/>
        <v>0</v>
      </c>
      <c r="N3364" s="95">
        <f t="shared" si="1794"/>
        <v>0</v>
      </c>
      <c r="O3364" s="158">
        <f t="shared" si="1789"/>
        <v>0</v>
      </c>
      <c r="P3364" s="159">
        <f t="shared" si="1790"/>
        <v>0</v>
      </c>
    </row>
    <row r="3365" spans="1:16" ht="63" hidden="1" outlineLevel="1" x14ac:dyDescent="0.25">
      <c r="A3365" s="99">
        <f t="shared" ref="A3365:E3365" si="1798">A2695</f>
        <v>1.5</v>
      </c>
      <c r="B3365" s="100" t="str">
        <f t="shared" si="1798"/>
        <v>Replacement of ECO coils with gas velocity profiles and erosion control devices for Unit 1 to 6 (U7 middle eco- 69 assemblies, U5&amp;6 middle and lower eco- 65 assemblies each)</v>
      </c>
      <c r="C3365" s="99" t="str">
        <f t="shared" si="1798"/>
        <v>MERC/CAPEX/20102011/01755</v>
      </c>
      <c r="D3365" s="103">
        <f t="shared" si="1798"/>
        <v>40507</v>
      </c>
      <c r="E3365" s="28">
        <f t="shared" si="1798"/>
        <v>43.2</v>
      </c>
      <c r="F3365" s="95">
        <f t="shared" si="1787"/>
        <v>56.159367274552196</v>
      </c>
      <c r="G3365" s="95">
        <f t="shared" si="1788"/>
        <v>56.159367274552196</v>
      </c>
      <c r="H3365" s="95">
        <f t="shared" si="1792"/>
        <v>0</v>
      </c>
      <c r="I3365" s="94">
        <f>'F4.2'!Z12</f>
        <v>0</v>
      </c>
      <c r="J3365" s="94">
        <f>'F4.2'!AT12</f>
        <v>0</v>
      </c>
      <c r="K3365" s="95"/>
      <c r="L3365" s="95"/>
      <c r="M3365" s="128">
        <f t="shared" si="1793"/>
        <v>0</v>
      </c>
      <c r="N3365" s="95">
        <f t="shared" si="1794"/>
        <v>0</v>
      </c>
      <c r="O3365" s="158">
        <f t="shared" si="1789"/>
        <v>0</v>
      </c>
      <c r="P3365" s="159">
        <f t="shared" si="1790"/>
        <v>0</v>
      </c>
    </row>
    <row r="3366" spans="1:16" ht="47.25" hidden="1" outlineLevel="1" x14ac:dyDescent="0.25">
      <c r="A3366" s="99">
        <f t="shared" ref="A3366:E3366" si="1799">A2696</f>
        <v>1.6</v>
      </c>
      <c r="B3366" s="100" t="str">
        <f t="shared" si="1799"/>
        <v>Replacement of LTSH coils with improved tube materials, gas velocity profiles and erosion control devices for unit 3 to 7 (U5&amp;6 LTSH terminal tubes – 58 assemblies)</v>
      </c>
      <c r="C3366" s="99" t="str">
        <f t="shared" si="1799"/>
        <v>MERC/CAPEX/20102011/01755</v>
      </c>
      <c r="D3366" s="103">
        <f t="shared" si="1799"/>
        <v>40507</v>
      </c>
      <c r="E3366" s="28">
        <f t="shared" si="1799"/>
        <v>23.4</v>
      </c>
      <c r="F3366" s="95">
        <f t="shared" si="1787"/>
        <v>12.917271588999998</v>
      </c>
      <c r="G3366" s="95">
        <f t="shared" si="1788"/>
        <v>12.917271589</v>
      </c>
      <c r="H3366" s="95">
        <f t="shared" si="1792"/>
        <v>0</v>
      </c>
      <c r="I3366" s="94">
        <f>'F4.2'!Z13</f>
        <v>0</v>
      </c>
      <c r="J3366" s="94">
        <f>'F4.2'!AT13</f>
        <v>0</v>
      </c>
      <c r="K3366" s="95"/>
      <c r="L3366" s="95"/>
      <c r="M3366" s="128">
        <f t="shared" si="1793"/>
        <v>0</v>
      </c>
      <c r="N3366" s="95">
        <f t="shared" si="1794"/>
        <v>0</v>
      </c>
      <c r="O3366" s="158">
        <f t="shared" si="1789"/>
        <v>0</v>
      </c>
      <c r="P3366" s="159">
        <f t="shared" si="1790"/>
        <v>0</v>
      </c>
    </row>
    <row r="3367" spans="1:16" ht="31.5" hidden="1" outlineLevel="1" x14ac:dyDescent="0.25">
      <c r="A3367" s="99">
        <f t="shared" ref="A3367:E3367" si="1800">A2697</f>
        <v>1.7</v>
      </c>
      <c r="B3367" s="100" t="str">
        <f t="shared" si="1800"/>
        <v>Replacement of RH platens for Unit 5 &amp; 6 (unit 5- 46 coils, unit 6- 28 coils)</v>
      </c>
      <c r="C3367" s="99" t="str">
        <f t="shared" si="1800"/>
        <v>MERC/CAPEX/20102011/01755</v>
      </c>
      <c r="D3367" s="103">
        <f t="shared" si="1800"/>
        <v>40507</v>
      </c>
      <c r="E3367" s="28">
        <f t="shared" si="1800"/>
        <v>27.6</v>
      </c>
      <c r="F3367" s="95">
        <f t="shared" si="1787"/>
        <v>11.3681175</v>
      </c>
      <c r="G3367" s="95">
        <f t="shared" si="1788"/>
        <v>11.3681175</v>
      </c>
      <c r="H3367" s="95">
        <f t="shared" si="1792"/>
        <v>0</v>
      </c>
      <c r="I3367" s="94">
        <f>'F4.2'!Z14</f>
        <v>0</v>
      </c>
      <c r="J3367" s="94">
        <f>'F4.2'!AT14</f>
        <v>0</v>
      </c>
      <c r="K3367" s="95"/>
      <c r="L3367" s="95"/>
      <c r="M3367" s="128">
        <f t="shared" si="1793"/>
        <v>0</v>
      </c>
      <c r="N3367" s="95">
        <f t="shared" si="1794"/>
        <v>0</v>
      </c>
      <c r="O3367" s="158">
        <f t="shared" si="1789"/>
        <v>0</v>
      </c>
      <c r="P3367" s="159">
        <f t="shared" si="1790"/>
        <v>0</v>
      </c>
    </row>
    <row r="3368" spans="1:16" ht="47.25" hidden="1" outlineLevel="1" x14ac:dyDescent="0.25">
      <c r="A3368" s="99">
        <f t="shared" ref="A3368:E3368" si="1801">A2698</f>
        <v>1.8</v>
      </c>
      <c r="B3368" s="100" t="str">
        <f t="shared" si="1801"/>
        <v>Gas proportioning dampers, flue gas, primary and secondary air dampers should be retrofitted with cold hardened material (SAH dampers- 4 nos)</v>
      </c>
      <c r="C3368" s="99" t="str">
        <f t="shared" si="1801"/>
        <v>MERC/CAPEX/20102011/01755</v>
      </c>
      <c r="D3368" s="103">
        <f t="shared" si="1801"/>
        <v>40507</v>
      </c>
      <c r="E3368" s="28">
        <f t="shared" si="1801"/>
        <v>1.43</v>
      </c>
      <c r="F3368" s="95">
        <f t="shared" si="1787"/>
        <v>1.8769309999999999</v>
      </c>
      <c r="G3368" s="95">
        <f t="shared" si="1788"/>
        <v>1.8769309999999999</v>
      </c>
      <c r="H3368" s="95">
        <f t="shared" si="1792"/>
        <v>0</v>
      </c>
      <c r="I3368" s="94">
        <f>'F4.2'!Z15</f>
        <v>0</v>
      </c>
      <c r="J3368" s="94">
        <f>'F4.2'!AT15</f>
        <v>0</v>
      </c>
      <c r="K3368" s="95"/>
      <c r="L3368" s="95"/>
      <c r="M3368" s="128">
        <f t="shared" si="1793"/>
        <v>0</v>
      </c>
      <c r="N3368" s="95">
        <f t="shared" si="1794"/>
        <v>0</v>
      </c>
      <c r="O3368" s="158">
        <f t="shared" si="1789"/>
        <v>0</v>
      </c>
      <c r="P3368" s="159">
        <f t="shared" si="1790"/>
        <v>0</v>
      </c>
    </row>
    <row r="3369" spans="1:16" ht="94.5" hidden="1" outlineLevel="1" x14ac:dyDescent="0.25">
      <c r="A3369" s="252">
        <f t="shared" ref="A3369:E3369" si="1802">A2699</f>
        <v>1.9</v>
      </c>
      <c r="B3369" s="253" t="str">
        <f t="shared" si="1802"/>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3369" s="99" t="str">
        <f t="shared" si="1802"/>
        <v>MERC/CAPEX/20102011/01755</v>
      </c>
      <c r="D3369" s="103">
        <f t="shared" si="1802"/>
        <v>40507</v>
      </c>
      <c r="E3369" s="28">
        <f t="shared" si="1802"/>
        <v>3.5</v>
      </c>
      <c r="F3369" s="95">
        <f t="shared" si="1787"/>
        <v>4.2488259999999993</v>
      </c>
      <c r="G3369" s="95">
        <f t="shared" si="1788"/>
        <v>4.2488259999999993</v>
      </c>
      <c r="H3369" s="95">
        <f t="shared" si="1792"/>
        <v>0</v>
      </c>
      <c r="I3369" s="94">
        <f>'F4.2'!Z16</f>
        <v>0</v>
      </c>
      <c r="J3369" s="94">
        <f>'F4.2'!AT16</f>
        <v>0</v>
      </c>
      <c r="K3369" s="95"/>
      <c r="L3369" s="95"/>
      <c r="M3369" s="128">
        <f t="shared" si="1793"/>
        <v>0</v>
      </c>
      <c r="N3369" s="95">
        <f t="shared" si="1794"/>
        <v>0</v>
      </c>
      <c r="O3369" s="158">
        <f t="shared" si="1789"/>
        <v>0</v>
      </c>
      <c r="P3369" s="159">
        <f t="shared" si="1790"/>
        <v>0</v>
      </c>
    </row>
    <row r="3370" spans="1:16" ht="63" hidden="1" outlineLevel="1" x14ac:dyDescent="0.25">
      <c r="A3370" s="99" t="str">
        <f t="shared" ref="A3370:E3370" si="1803">A2700</f>
        <v>1.10</v>
      </c>
      <c r="B3370" s="100" t="str">
        <f t="shared" si="1803"/>
        <v>Reducing the pressure drop across APH in Unit 5, 6 and 7 (CFD analysis and design modification in APH inlet duct, Manufacture and supply and erection of carbide overlay divertet plates – 600 m2</v>
      </c>
      <c r="C3370" s="99" t="str">
        <f t="shared" si="1803"/>
        <v>MERC/CAPEX/20102011/01755</v>
      </c>
      <c r="D3370" s="103">
        <f t="shared" si="1803"/>
        <v>40507</v>
      </c>
      <c r="E3370" s="28">
        <f t="shared" si="1803"/>
        <v>2</v>
      </c>
      <c r="F3370" s="95">
        <f t="shared" si="1787"/>
        <v>2.0468280000000001</v>
      </c>
      <c r="G3370" s="95">
        <f t="shared" si="1788"/>
        <v>2.0468280000000001</v>
      </c>
      <c r="H3370" s="95">
        <f t="shared" si="1792"/>
        <v>0</v>
      </c>
      <c r="I3370" s="94">
        <f>'F4.2'!Z17</f>
        <v>0</v>
      </c>
      <c r="J3370" s="94">
        <f>'F4.2'!AT17</f>
        <v>0</v>
      </c>
      <c r="K3370" s="95"/>
      <c r="L3370" s="95"/>
      <c r="M3370" s="128">
        <f t="shared" si="1793"/>
        <v>0</v>
      </c>
      <c r="N3370" s="95">
        <f t="shared" si="1794"/>
        <v>0</v>
      </c>
      <c r="O3370" s="158">
        <f t="shared" si="1789"/>
        <v>0</v>
      </c>
      <c r="P3370" s="159">
        <f t="shared" si="1790"/>
        <v>0</v>
      </c>
    </row>
    <row r="3371" spans="1:16" ht="15.75" hidden="1" outlineLevel="1" x14ac:dyDescent="0.25">
      <c r="A3371" s="99">
        <f t="shared" ref="A3371:E3371" si="1804">A2701</f>
        <v>1.1100000000000001</v>
      </c>
      <c r="B3371" s="100" t="str">
        <f t="shared" si="1804"/>
        <v>Reducing the pressure drop across ESP</v>
      </c>
      <c r="C3371" s="99" t="str">
        <f t="shared" si="1804"/>
        <v>MERC/CAPEX/20102011/01755</v>
      </c>
      <c r="D3371" s="103">
        <f t="shared" si="1804"/>
        <v>40507</v>
      </c>
      <c r="E3371" s="28">
        <f t="shared" si="1804"/>
        <v>0</v>
      </c>
      <c r="F3371" s="95">
        <f t="shared" si="1787"/>
        <v>0</v>
      </c>
      <c r="G3371" s="95">
        <f t="shared" si="1788"/>
        <v>0</v>
      </c>
      <c r="H3371" s="95">
        <f t="shared" si="1792"/>
        <v>0</v>
      </c>
      <c r="I3371" s="94">
        <f>'F4.2'!Z18</f>
        <v>0</v>
      </c>
      <c r="J3371" s="94">
        <f>'F4.2'!AT18</f>
        <v>0</v>
      </c>
      <c r="K3371" s="95"/>
      <c r="L3371" s="95"/>
      <c r="M3371" s="128">
        <f t="shared" si="1793"/>
        <v>0</v>
      </c>
      <c r="N3371" s="95">
        <f t="shared" si="1794"/>
        <v>0</v>
      </c>
      <c r="O3371" s="158">
        <f t="shared" si="1789"/>
        <v>0</v>
      </c>
      <c r="P3371" s="159">
        <f t="shared" si="1790"/>
        <v>0</v>
      </c>
    </row>
    <row r="3372" spans="1:16" ht="31.5" hidden="1" outlineLevel="1" x14ac:dyDescent="0.25">
      <c r="A3372" s="99">
        <f t="shared" ref="A3372:E3372" si="1805">A2702</f>
        <v>1.1200000000000001</v>
      </c>
      <c r="B3372" s="100" t="str">
        <f t="shared" si="1805"/>
        <v>Replacement  of CT fan blades from GRP to FRP and resizing the motor to 75 kw</v>
      </c>
      <c r="C3372" s="99" t="str">
        <f t="shared" si="1805"/>
        <v>MERC/CAPEX/20102011/01755</v>
      </c>
      <c r="D3372" s="103">
        <f t="shared" si="1805"/>
        <v>40507</v>
      </c>
      <c r="E3372" s="28">
        <f t="shared" si="1805"/>
        <v>2.9129999999999998</v>
      </c>
      <c r="F3372" s="95">
        <f t="shared" si="1787"/>
        <v>1.6187437680000003</v>
      </c>
      <c r="G3372" s="95">
        <f t="shared" si="1788"/>
        <v>1.6187437679999999</v>
      </c>
      <c r="H3372" s="95">
        <f t="shared" si="1792"/>
        <v>0</v>
      </c>
      <c r="I3372" s="94">
        <f>'F4.2'!Z19</f>
        <v>0</v>
      </c>
      <c r="J3372" s="94">
        <f>'F4.2'!AT19</f>
        <v>0</v>
      </c>
      <c r="K3372" s="95"/>
      <c r="L3372" s="95"/>
      <c r="M3372" s="128">
        <f t="shared" si="1793"/>
        <v>0</v>
      </c>
      <c r="N3372" s="95">
        <f t="shared" si="1794"/>
        <v>0</v>
      </c>
      <c r="O3372" s="158">
        <f t="shared" si="1789"/>
        <v>0</v>
      </c>
      <c r="P3372" s="159">
        <f t="shared" si="1790"/>
        <v>0</v>
      </c>
    </row>
    <row r="3373" spans="1:16" ht="31.5" hidden="1" outlineLevel="1" x14ac:dyDescent="0.25">
      <c r="A3373" s="99">
        <f t="shared" ref="A3373:E3373" si="1806">A2703</f>
        <v>1.1299999999999999</v>
      </c>
      <c r="B3373" s="100" t="str">
        <f t="shared" si="1806"/>
        <v>Improving the BFP efficiency by overhauling of pump and motors for unit 3 &amp;4</v>
      </c>
      <c r="C3373" s="99" t="str">
        <f t="shared" si="1806"/>
        <v>MERC/CAPEX/20102011/01755</v>
      </c>
      <c r="D3373" s="103">
        <f t="shared" si="1806"/>
        <v>40507</v>
      </c>
      <c r="E3373" s="28">
        <f t="shared" si="1806"/>
        <v>15</v>
      </c>
      <c r="F3373" s="95">
        <f t="shared" si="1787"/>
        <v>14.851620102999998</v>
      </c>
      <c r="G3373" s="95">
        <f t="shared" si="1788"/>
        <v>14.851620102999998</v>
      </c>
      <c r="H3373" s="95">
        <f t="shared" si="1792"/>
        <v>0</v>
      </c>
      <c r="I3373" s="94">
        <f>'F4.2'!Z20</f>
        <v>0</v>
      </c>
      <c r="J3373" s="94">
        <f>'F4.2'!AT20</f>
        <v>0</v>
      </c>
      <c r="K3373" s="95"/>
      <c r="L3373" s="95"/>
      <c r="M3373" s="128">
        <f t="shared" si="1793"/>
        <v>0</v>
      </c>
      <c r="N3373" s="95">
        <f t="shared" si="1794"/>
        <v>0</v>
      </c>
      <c r="O3373" s="158">
        <f t="shared" si="1789"/>
        <v>0</v>
      </c>
      <c r="P3373" s="159">
        <f t="shared" si="1790"/>
        <v>0</v>
      </c>
    </row>
    <row r="3374" spans="1:16" ht="31.5" hidden="1" outlineLevel="1" x14ac:dyDescent="0.25">
      <c r="A3374" s="99">
        <f t="shared" ref="A3374:E3374" si="1807">A2704</f>
        <v>1.1399999999999999</v>
      </c>
      <c r="B3374" s="100" t="str">
        <f t="shared" si="1807"/>
        <v>During the next capital overhaul, restoration of the steam paths through steam path audits for unit 1 to 7</v>
      </c>
      <c r="C3374" s="99" t="str">
        <f t="shared" si="1807"/>
        <v>MERC/CAPEX/20102011/01755</v>
      </c>
      <c r="D3374" s="103">
        <f t="shared" si="1807"/>
        <v>40507</v>
      </c>
      <c r="E3374" s="28">
        <f t="shared" si="1807"/>
        <v>4.6040000000000001</v>
      </c>
      <c r="F3374" s="95">
        <f t="shared" si="1787"/>
        <v>8.9775599999999997E-2</v>
      </c>
      <c r="G3374" s="95">
        <f t="shared" si="1788"/>
        <v>8.9775599999999997E-2</v>
      </c>
      <c r="H3374" s="95">
        <f t="shared" si="1792"/>
        <v>0</v>
      </c>
      <c r="I3374" s="94">
        <f>'F4.2'!Z21</f>
        <v>0</v>
      </c>
      <c r="J3374" s="94">
        <f>'F4.2'!AT21</f>
        <v>0</v>
      </c>
      <c r="K3374" s="95"/>
      <c r="L3374" s="95"/>
      <c r="M3374" s="128">
        <f t="shared" si="1793"/>
        <v>0</v>
      </c>
      <c r="N3374" s="95">
        <f t="shared" si="1794"/>
        <v>0</v>
      </c>
      <c r="O3374" s="158">
        <f t="shared" si="1789"/>
        <v>0</v>
      </c>
      <c r="P3374" s="159">
        <f t="shared" si="1790"/>
        <v>0</v>
      </c>
    </row>
    <row r="3375" spans="1:16" ht="31.5" hidden="1" outlineLevel="1" x14ac:dyDescent="0.25">
      <c r="A3375" s="99">
        <f t="shared" ref="A3375:E3375" si="1808">A2705</f>
        <v>1.1499999999999999</v>
      </c>
      <c r="B3375" s="100" t="str">
        <f t="shared" si="1808"/>
        <v>Continuous monitoring system for CO in the furnace and flue gas ducting zone for Unit 3 to 7</v>
      </c>
      <c r="C3375" s="99" t="str">
        <f t="shared" si="1808"/>
        <v>MERC/CAPEX/20102011/01755</v>
      </c>
      <c r="D3375" s="103">
        <f t="shared" si="1808"/>
        <v>40507</v>
      </c>
      <c r="E3375" s="28">
        <f t="shared" si="1808"/>
        <v>10.5</v>
      </c>
      <c r="F3375" s="95">
        <f t="shared" si="1787"/>
        <v>0</v>
      </c>
      <c r="G3375" s="95">
        <f t="shared" si="1788"/>
        <v>0</v>
      </c>
      <c r="H3375" s="95">
        <f t="shared" si="1792"/>
        <v>0</v>
      </c>
      <c r="I3375" s="94">
        <f>'F4.2'!Z22</f>
        <v>0</v>
      </c>
      <c r="J3375" s="94">
        <f>'F4.2'!AT22</f>
        <v>0</v>
      </c>
      <c r="K3375" s="95"/>
      <c r="L3375" s="95"/>
      <c r="M3375" s="128">
        <f t="shared" si="1793"/>
        <v>0</v>
      </c>
      <c r="N3375" s="95">
        <f t="shared" si="1794"/>
        <v>0</v>
      </c>
      <c r="O3375" s="158">
        <f t="shared" si="1789"/>
        <v>0</v>
      </c>
      <c r="P3375" s="159">
        <f t="shared" si="1790"/>
        <v>0</v>
      </c>
    </row>
    <row r="3376" spans="1:16" ht="31.5" hidden="1" outlineLevel="1" x14ac:dyDescent="0.25">
      <c r="A3376" s="99">
        <f t="shared" ref="A3376:E3376" si="1809">A2706</f>
        <v>1.1599999999999999</v>
      </c>
      <c r="B3376" s="100" t="str">
        <f t="shared" si="1809"/>
        <v>Oxygen measurement must be introduced at APH inlet and after ID fan outlet  for unit 1 to 7</v>
      </c>
      <c r="C3376" s="99" t="str">
        <f t="shared" si="1809"/>
        <v>MERC/CAPEX/20102011/01755</v>
      </c>
      <c r="D3376" s="103">
        <f t="shared" si="1809"/>
        <v>40507</v>
      </c>
      <c r="E3376" s="28">
        <f t="shared" si="1809"/>
        <v>4.91</v>
      </c>
      <c r="F3376" s="95">
        <f t="shared" si="1787"/>
        <v>3.543640452</v>
      </c>
      <c r="G3376" s="95">
        <f t="shared" si="1788"/>
        <v>3.543640452</v>
      </c>
      <c r="H3376" s="95">
        <f t="shared" si="1792"/>
        <v>0</v>
      </c>
      <c r="I3376" s="94">
        <f>'F4.2'!Z23</f>
        <v>0</v>
      </c>
      <c r="J3376" s="94">
        <f>'F4.2'!AT23</f>
        <v>0</v>
      </c>
      <c r="K3376" s="95"/>
      <c r="L3376" s="95"/>
      <c r="M3376" s="128">
        <f t="shared" si="1793"/>
        <v>0</v>
      </c>
      <c r="N3376" s="95">
        <f t="shared" si="1794"/>
        <v>0</v>
      </c>
      <c r="O3376" s="158">
        <f t="shared" si="1789"/>
        <v>0</v>
      </c>
      <c r="P3376" s="159">
        <f t="shared" si="1790"/>
        <v>0</v>
      </c>
    </row>
    <row r="3377" spans="1:16" ht="15.75" hidden="1" outlineLevel="1" x14ac:dyDescent="0.25">
      <c r="A3377" s="99">
        <f t="shared" ref="A3377:E3377" si="1810">A2707</f>
        <v>0</v>
      </c>
      <c r="B3377" s="100" t="str">
        <f t="shared" si="1810"/>
        <v>IDC</v>
      </c>
      <c r="C3377" s="99" t="str">
        <f t="shared" si="1810"/>
        <v>MERC/CAPEX/20102011/01755</v>
      </c>
      <c r="D3377" s="103">
        <f t="shared" si="1810"/>
        <v>40507</v>
      </c>
      <c r="E3377" s="28">
        <f t="shared" si="1810"/>
        <v>10.09</v>
      </c>
      <c r="F3377" s="95">
        <f t="shared" si="1787"/>
        <v>0</v>
      </c>
      <c r="G3377" s="95">
        <f t="shared" si="1788"/>
        <v>0</v>
      </c>
      <c r="H3377" s="95">
        <f t="shared" si="1792"/>
        <v>0</v>
      </c>
      <c r="I3377" s="94">
        <f>'F4.2'!Z24</f>
        <v>0</v>
      </c>
      <c r="J3377" s="94">
        <f>'F4.2'!AT24</f>
        <v>0</v>
      </c>
      <c r="K3377" s="95"/>
      <c r="L3377" s="95"/>
      <c r="M3377" s="128">
        <f t="shared" si="1793"/>
        <v>0</v>
      </c>
      <c r="N3377" s="95">
        <f t="shared" si="1794"/>
        <v>0</v>
      </c>
      <c r="O3377" s="158">
        <f t="shared" si="1789"/>
        <v>0</v>
      </c>
      <c r="P3377" s="159">
        <f t="shared" si="1790"/>
        <v>0</v>
      </c>
    </row>
    <row r="3378" spans="1:16" ht="15.75" hidden="1" outlineLevel="1" x14ac:dyDescent="0.25">
      <c r="A3378" s="106">
        <f t="shared" ref="A3378:E3378" si="1811">A2708</f>
        <v>2</v>
      </c>
      <c r="B3378" s="107" t="str">
        <f t="shared" si="1811"/>
        <v>Input source Measurement</v>
      </c>
      <c r="C3378" s="25" t="str">
        <f t="shared" si="1811"/>
        <v>MERC/CAPEX/20112012/00925</v>
      </c>
      <c r="D3378" s="139">
        <f t="shared" si="1811"/>
        <v>40730</v>
      </c>
      <c r="E3378" s="27">
        <f t="shared" si="1811"/>
        <v>20.990099999999998</v>
      </c>
      <c r="F3378" s="94">
        <f t="shared" si="1787"/>
        <v>0</v>
      </c>
      <c r="G3378" s="94">
        <f t="shared" si="1788"/>
        <v>0</v>
      </c>
      <c r="H3378" s="94">
        <f t="shared" si="1792"/>
        <v>0</v>
      </c>
      <c r="I3378" s="94">
        <f>'F4.2'!Z25</f>
        <v>0</v>
      </c>
      <c r="J3378" s="94">
        <f>'F4.2'!AT25</f>
        <v>0</v>
      </c>
      <c r="K3378" s="94"/>
      <c r="L3378" s="94"/>
      <c r="M3378" s="94">
        <f t="shared" si="1793"/>
        <v>0</v>
      </c>
      <c r="N3378" s="94">
        <f t="shared" si="1794"/>
        <v>0</v>
      </c>
      <c r="O3378" s="158">
        <f t="shared" si="1789"/>
        <v>0</v>
      </c>
      <c r="P3378" s="159">
        <f t="shared" si="1790"/>
        <v>0</v>
      </c>
    </row>
    <row r="3379" spans="1:16" ht="47.25" hidden="1" outlineLevel="1" x14ac:dyDescent="0.25">
      <c r="A3379" s="99">
        <f t="shared" ref="A3379:E3379" si="1812">A2709</f>
        <v>2.1</v>
      </c>
      <c r="B3379" s="100" t="str">
        <f t="shared" si="1812"/>
        <v>Installation of Guided wave radar type level indicators for all fuel oil tanks of unit-1 to 7 DTFA 15 tanks and MTFA 15 tanks (total 30 tanks)</v>
      </c>
      <c r="C3379" s="99" t="str">
        <f t="shared" si="1812"/>
        <v>MERC/CAPEX/20112012/00925</v>
      </c>
      <c r="D3379" s="103">
        <f t="shared" si="1812"/>
        <v>40730</v>
      </c>
      <c r="E3379" s="28">
        <f t="shared" si="1812"/>
        <v>1.0398000000000001</v>
      </c>
      <c r="F3379" s="95">
        <f t="shared" si="1787"/>
        <v>0.70700000000000007</v>
      </c>
      <c r="G3379" s="95">
        <f t="shared" si="1788"/>
        <v>0.70700000000000007</v>
      </c>
      <c r="H3379" s="95">
        <f t="shared" si="1792"/>
        <v>0</v>
      </c>
      <c r="I3379" s="94">
        <f>'F4.2'!Z26</f>
        <v>0</v>
      </c>
      <c r="J3379" s="94">
        <f>'F4.2'!AT26</f>
        <v>0</v>
      </c>
      <c r="K3379" s="95"/>
      <c r="L3379" s="95"/>
      <c r="M3379" s="128">
        <f t="shared" si="1793"/>
        <v>0</v>
      </c>
      <c r="N3379" s="95">
        <f t="shared" si="1794"/>
        <v>0</v>
      </c>
      <c r="O3379" s="158">
        <f t="shared" si="1789"/>
        <v>0</v>
      </c>
      <c r="P3379" s="159">
        <f t="shared" si="1790"/>
        <v>0</v>
      </c>
    </row>
    <row r="3380" spans="1:16" ht="31.5" hidden="1" outlineLevel="1" x14ac:dyDescent="0.25">
      <c r="A3380" s="99">
        <f t="shared" ref="A3380:E3380" si="1813">A2710</f>
        <v>2.2000000000000002</v>
      </c>
      <c r="B3380" s="100" t="str">
        <f t="shared" si="1813"/>
        <v>Installation of mass based oil flow meters with provision for continuous digital transfer (20 transmitters)</v>
      </c>
      <c r="C3380" s="99" t="str">
        <f t="shared" si="1813"/>
        <v>MERC/CAPEX/20112012/00925</v>
      </c>
      <c r="D3380" s="103">
        <f t="shared" si="1813"/>
        <v>40730</v>
      </c>
      <c r="E3380" s="28">
        <f t="shared" si="1813"/>
        <v>3.1379999999999999</v>
      </c>
      <c r="F3380" s="95">
        <f t="shared" si="1787"/>
        <v>0</v>
      </c>
      <c r="G3380" s="95">
        <f t="shared" si="1788"/>
        <v>0</v>
      </c>
      <c r="H3380" s="95">
        <f t="shared" si="1792"/>
        <v>0</v>
      </c>
      <c r="I3380" s="94">
        <f>'F4.2'!Z27</f>
        <v>0</v>
      </c>
      <c r="J3380" s="94">
        <f>'F4.2'!AT27</f>
        <v>0</v>
      </c>
      <c r="K3380" s="95"/>
      <c r="L3380" s="95"/>
      <c r="M3380" s="128">
        <f t="shared" si="1793"/>
        <v>0</v>
      </c>
      <c r="N3380" s="95">
        <f t="shared" si="1794"/>
        <v>0</v>
      </c>
      <c r="O3380" s="158">
        <f t="shared" si="1789"/>
        <v>0</v>
      </c>
      <c r="P3380" s="159">
        <f t="shared" si="1790"/>
        <v>0</v>
      </c>
    </row>
    <row r="3381" spans="1:16" ht="31.5" hidden="1" outlineLevel="1" x14ac:dyDescent="0.25">
      <c r="A3381" s="99">
        <f t="shared" ref="A3381:E3381" si="1814">A2711</f>
        <v>2.2999999999999998</v>
      </c>
      <c r="B3381" s="100" t="str">
        <f t="shared" si="1814"/>
        <v>Installation of 54 Nos. of ultrasonic type Flow measurement transmitters for water consumption monitoring</v>
      </c>
      <c r="C3381" s="99" t="str">
        <f t="shared" si="1814"/>
        <v>MERC/CAPEX/20112012/00925</v>
      </c>
      <c r="D3381" s="103">
        <f t="shared" si="1814"/>
        <v>40730</v>
      </c>
      <c r="E3381" s="28">
        <f t="shared" si="1814"/>
        <v>3.0657000000000001</v>
      </c>
      <c r="F3381" s="95">
        <f t="shared" si="1787"/>
        <v>1.7642598999999999</v>
      </c>
      <c r="G3381" s="95">
        <f t="shared" si="1788"/>
        <v>1.7642598999999999</v>
      </c>
      <c r="H3381" s="95">
        <f t="shared" si="1792"/>
        <v>0</v>
      </c>
      <c r="I3381" s="94">
        <f>'F4.2'!Z28</f>
        <v>0</v>
      </c>
      <c r="J3381" s="94">
        <f>'F4.2'!AT28</f>
        <v>0</v>
      </c>
      <c r="K3381" s="95"/>
      <c r="L3381" s="95"/>
      <c r="M3381" s="128">
        <f t="shared" si="1793"/>
        <v>0</v>
      </c>
      <c r="N3381" s="95">
        <f t="shared" si="1794"/>
        <v>0</v>
      </c>
      <c r="O3381" s="158">
        <f t="shared" si="1789"/>
        <v>0</v>
      </c>
      <c r="P3381" s="159">
        <f t="shared" si="1790"/>
        <v>0</v>
      </c>
    </row>
    <row r="3382" spans="1:16" ht="31.5" hidden="1" outlineLevel="1" x14ac:dyDescent="0.25">
      <c r="A3382" s="99">
        <f t="shared" ref="A3382:E3382" si="1815">A2712</f>
        <v>2.4</v>
      </c>
      <c r="B3382" s="100" t="str">
        <f t="shared" si="1815"/>
        <v>Trivector Meters for Auxiliary power measurement of GT (7 Nos).</v>
      </c>
      <c r="C3382" s="29" t="str">
        <f t="shared" si="1815"/>
        <v>MERC/CAPEX/20112012/00925</v>
      </c>
      <c r="D3382" s="68">
        <f t="shared" si="1815"/>
        <v>40730</v>
      </c>
      <c r="E3382" s="28">
        <f t="shared" si="1815"/>
        <v>2.1100000000000001E-2</v>
      </c>
      <c r="F3382" s="95">
        <f t="shared" si="1787"/>
        <v>0</v>
      </c>
      <c r="G3382" s="95">
        <f t="shared" si="1788"/>
        <v>0</v>
      </c>
      <c r="H3382" s="95">
        <f t="shared" si="1792"/>
        <v>0</v>
      </c>
      <c r="I3382" s="94">
        <f>'F4.2'!Z29</f>
        <v>0</v>
      </c>
      <c r="J3382" s="94">
        <f>'F4.2'!AT29</f>
        <v>0</v>
      </c>
      <c r="K3382" s="95"/>
      <c r="L3382" s="95"/>
      <c r="M3382" s="128">
        <f t="shared" si="1793"/>
        <v>0</v>
      </c>
      <c r="N3382" s="95">
        <f t="shared" si="1794"/>
        <v>0</v>
      </c>
      <c r="O3382" s="158">
        <f t="shared" si="1789"/>
        <v>0</v>
      </c>
      <c r="P3382" s="159">
        <f t="shared" si="1790"/>
        <v>0</v>
      </c>
    </row>
    <row r="3383" spans="1:16" ht="31.5" hidden="1" outlineLevel="1" x14ac:dyDescent="0.25">
      <c r="A3383" s="99">
        <f t="shared" ref="A3383:E3383" si="1816">A2713</f>
        <v>2.5</v>
      </c>
      <c r="B3383" s="100" t="str">
        <f t="shared" si="1816"/>
        <v>Standard Meters for Auxiliary power measurement for sp. Consumption of Auxiliary transformer, Limbs and auxiliaries.</v>
      </c>
      <c r="C3383" s="99" t="str">
        <f t="shared" si="1816"/>
        <v>MERC/CAPEX/20112012/00925</v>
      </c>
      <c r="D3383" s="103">
        <f t="shared" si="1816"/>
        <v>40730</v>
      </c>
      <c r="E3383" s="28">
        <f t="shared" si="1816"/>
        <v>0.49540000000000001</v>
      </c>
      <c r="F3383" s="95">
        <f t="shared" si="1787"/>
        <v>0.29783999999999999</v>
      </c>
      <c r="G3383" s="95">
        <f t="shared" si="1788"/>
        <v>0.29783999999999999</v>
      </c>
      <c r="H3383" s="95">
        <f t="shared" si="1792"/>
        <v>0</v>
      </c>
      <c r="I3383" s="94">
        <f>'F4.2'!Z30</f>
        <v>0</v>
      </c>
      <c r="J3383" s="94">
        <f>'F4.2'!AT30</f>
        <v>0</v>
      </c>
      <c r="K3383" s="95"/>
      <c r="L3383" s="95"/>
      <c r="M3383" s="128">
        <f t="shared" si="1793"/>
        <v>0</v>
      </c>
      <c r="N3383" s="95">
        <f t="shared" si="1794"/>
        <v>0</v>
      </c>
      <c r="O3383" s="158">
        <f t="shared" si="1789"/>
        <v>0</v>
      </c>
      <c r="P3383" s="159">
        <f t="shared" si="1790"/>
        <v>0</v>
      </c>
    </row>
    <row r="3384" spans="1:16" ht="15.75" hidden="1" outlineLevel="1" x14ac:dyDescent="0.25">
      <c r="A3384" s="99">
        <f t="shared" ref="A3384:E3384" si="1817">A2714</f>
        <v>2.6</v>
      </c>
      <c r="B3384" s="100" t="str">
        <f t="shared" si="1817"/>
        <v>Belt weighers (28 Nos.)</v>
      </c>
      <c r="C3384" s="99" t="str">
        <f t="shared" si="1817"/>
        <v>MERC/CAPEX/20112012/00925</v>
      </c>
      <c r="D3384" s="103">
        <f t="shared" si="1817"/>
        <v>40730</v>
      </c>
      <c r="E3384" s="28">
        <f t="shared" si="1817"/>
        <v>3.3195999999999999</v>
      </c>
      <c r="F3384" s="95">
        <f t="shared" si="1787"/>
        <v>0</v>
      </c>
      <c r="G3384" s="95">
        <f t="shared" si="1788"/>
        <v>0</v>
      </c>
      <c r="H3384" s="95">
        <f t="shared" si="1792"/>
        <v>0</v>
      </c>
      <c r="I3384" s="94">
        <f>'F4.2'!Z31</f>
        <v>0</v>
      </c>
      <c r="J3384" s="94">
        <f>'F4.2'!AT31</f>
        <v>0</v>
      </c>
      <c r="K3384" s="95"/>
      <c r="L3384" s="95"/>
      <c r="M3384" s="128">
        <f t="shared" si="1793"/>
        <v>0</v>
      </c>
      <c r="N3384" s="95">
        <f t="shared" si="1794"/>
        <v>0</v>
      </c>
      <c r="O3384" s="158">
        <f t="shared" si="1789"/>
        <v>0</v>
      </c>
      <c r="P3384" s="159">
        <f t="shared" si="1790"/>
        <v>0</v>
      </c>
    </row>
    <row r="3385" spans="1:16" ht="15.75" hidden="1" outlineLevel="1" x14ac:dyDescent="0.25">
      <c r="A3385" s="99">
        <f t="shared" ref="A3385:E3385" si="1818">A2715</f>
        <v>2.7</v>
      </c>
      <c r="B3385" s="100" t="str">
        <f t="shared" si="1818"/>
        <v>In motion weigh bridge (10 Nos).</v>
      </c>
      <c r="C3385" s="99" t="str">
        <f t="shared" si="1818"/>
        <v>MERC/CAPEX/20112012/00925</v>
      </c>
      <c r="D3385" s="103">
        <f t="shared" si="1818"/>
        <v>40730</v>
      </c>
      <c r="E3385" s="28">
        <f t="shared" si="1818"/>
        <v>4.5396000000000001</v>
      </c>
      <c r="F3385" s="95">
        <f t="shared" si="1787"/>
        <v>0.19084200000000001</v>
      </c>
      <c r="G3385" s="95">
        <f t="shared" si="1788"/>
        <v>0.19084200000000001</v>
      </c>
      <c r="H3385" s="95">
        <f t="shared" si="1792"/>
        <v>0</v>
      </c>
      <c r="I3385" s="94">
        <f>'F4.2'!Z32</f>
        <v>0</v>
      </c>
      <c r="J3385" s="94">
        <f>'F4.2'!AT32</f>
        <v>0</v>
      </c>
      <c r="K3385" s="95"/>
      <c r="L3385" s="95"/>
      <c r="M3385" s="128">
        <f t="shared" si="1793"/>
        <v>0</v>
      </c>
      <c r="N3385" s="95">
        <f t="shared" si="1794"/>
        <v>0</v>
      </c>
      <c r="O3385" s="158">
        <f t="shared" si="1789"/>
        <v>0</v>
      </c>
      <c r="P3385" s="159">
        <f t="shared" si="1790"/>
        <v>0</v>
      </c>
    </row>
    <row r="3386" spans="1:16" ht="15.75" hidden="1" outlineLevel="1" x14ac:dyDescent="0.25">
      <c r="A3386" s="99">
        <f t="shared" ref="A3386:E3386" si="1819">A2716</f>
        <v>2.8</v>
      </c>
      <c r="B3386" s="100" t="str">
        <f t="shared" si="1819"/>
        <v>Bunker level transmitters (50 Nos.)</v>
      </c>
      <c r="C3386" s="99" t="str">
        <f t="shared" si="1819"/>
        <v>MERC/CAPEX/20112012/00925</v>
      </c>
      <c r="D3386" s="103">
        <f t="shared" si="1819"/>
        <v>40730</v>
      </c>
      <c r="E3386" s="28">
        <f t="shared" si="1819"/>
        <v>2.5285000000000002</v>
      </c>
      <c r="F3386" s="95">
        <f t="shared" si="1787"/>
        <v>0</v>
      </c>
      <c r="G3386" s="95">
        <f t="shared" si="1788"/>
        <v>0</v>
      </c>
      <c r="H3386" s="95">
        <f t="shared" si="1792"/>
        <v>0</v>
      </c>
      <c r="I3386" s="94">
        <f>'F4.2'!Z33</f>
        <v>0</v>
      </c>
      <c r="J3386" s="94">
        <f>'F4.2'!AT33</f>
        <v>0</v>
      </c>
      <c r="K3386" s="95"/>
      <c r="L3386" s="95"/>
      <c r="M3386" s="128">
        <f t="shared" si="1793"/>
        <v>0</v>
      </c>
      <c r="N3386" s="95">
        <f t="shared" si="1794"/>
        <v>0</v>
      </c>
      <c r="O3386" s="158">
        <f t="shared" si="1789"/>
        <v>0</v>
      </c>
      <c r="P3386" s="159">
        <f t="shared" si="1790"/>
        <v>0</v>
      </c>
    </row>
    <row r="3387" spans="1:16" ht="15.75" hidden="1" outlineLevel="1" x14ac:dyDescent="0.25">
      <c r="A3387" s="99">
        <f t="shared" ref="A3387:E3387" si="1820">A2717</f>
        <v>2.9</v>
      </c>
      <c r="B3387" s="100" t="str">
        <f t="shared" si="1820"/>
        <v>Flap Gate sensors (120 Nos.)</v>
      </c>
      <c r="C3387" s="99" t="str">
        <f t="shared" si="1820"/>
        <v>MERC/CAPEX/20112012/00925</v>
      </c>
      <c r="D3387" s="103">
        <f t="shared" si="1820"/>
        <v>40730</v>
      </c>
      <c r="E3387" s="28">
        <f t="shared" si="1820"/>
        <v>0.1225</v>
      </c>
      <c r="F3387" s="95">
        <f t="shared" si="1787"/>
        <v>0</v>
      </c>
      <c r="G3387" s="95">
        <f t="shared" si="1788"/>
        <v>0</v>
      </c>
      <c r="H3387" s="95">
        <f t="shared" si="1792"/>
        <v>0</v>
      </c>
      <c r="I3387" s="94">
        <f>'F4.2'!Z34</f>
        <v>0</v>
      </c>
      <c r="J3387" s="94">
        <f>'F4.2'!AT34</f>
        <v>0</v>
      </c>
      <c r="K3387" s="95"/>
      <c r="L3387" s="95"/>
      <c r="M3387" s="128">
        <f t="shared" si="1793"/>
        <v>0</v>
      </c>
      <c r="N3387" s="95">
        <f t="shared" si="1794"/>
        <v>0</v>
      </c>
      <c r="O3387" s="158">
        <f t="shared" si="1789"/>
        <v>0</v>
      </c>
      <c r="P3387" s="159">
        <f t="shared" si="1790"/>
        <v>0</v>
      </c>
    </row>
    <row r="3388" spans="1:16" ht="15.75" hidden="1" outlineLevel="1" x14ac:dyDescent="0.25">
      <c r="A3388" s="99" t="str">
        <f t="shared" ref="A3388:E3388" si="1821">A2718</f>
        <v>2.10</v>
      </c>
      <c r="B3388" s="100" t="str">
        <f t="shared" si="1821"/>
        <v>PLC (20 Nos)</v>
      </c>
      <c r="C3388" s="99" t="str">
        <f t="shared" si="1821"/>
        <v>MERC/CAPEX/20112012/00925</v>
      </c>
      <c r="D3388" s="103">
        <f t="shared" si="1821"/>
        <v>40730</v>
      </c>
      <c r="E3388" s="28">
        <f t="shared" si="1821"/>
        <v>0.5333</v>
      </c>
      <c r="F3388" s="95">
        <f t="shared" si="1787"/>
        <v>0</v>
      </c>
      <c r="G3388" s="95">
        <f t="shared" si="1788"/>
        <v>0</v>
      </c>
      <c r="H3388" s="95">
        <f t="shared" si="1792"/>
        <v>0</v>
      </c>
      <c r="I3388" s="94">
        <f>'F4.2'!Z35</f>
        <v>0</v>
      </c>
      <c r="J3388" s="94">
        <f>'F4.2'!AT35</f>
        <v>0</v>
      </c>
      <c r="K3388" s="95"/>
      <c r="L3388" s="95"/>
      <c r="M3388" s="128">
        <f t="shared" si="1793"/>
        <v>0</v>
      </c>
      <c r="N3388" s="95">
        <f t="shared" si="1794"/>
        <v>0</v>
      </c>
      <c r="O3388" s="158">
        <f t="shared" si="1789"/>
        <v>0</v>
      </c>
      <c r="P3388" s="159">
        <f t="shared" si="1790"/>
        <v>0</v>
      </c>
    </row>
    <row r="3389" spans="1:16" ht="15.75" hidden="1" outlineLevel="1" x14ac:dyDescent="0.25">
      <c r="A3389" s="99">
        <f t="shared" ref="A3389:E3389" si="1822">A2719</f>
        <v>2.11</v>
      </c>
      <c r="B3389" s="100" t="str">
        <f t="shared" si="1822"/>
        <v>Cables (20,000 meters estimated)</v>
      </c>
      <c r="C3389" s="99" t="str">
        <f t="shared" si="1822"/>
        <v>MERC/CAPEX/20112012/00925</v>
      </c>
      <c r="D3389" s="103">
        <f t="shared" si="1822"/>
        <v>40730</v>
      </c>
      <c r="E3389" s="28">
        <f t="shared" si="1822"/>
        <v>1.0216000000000001</v>
      </c>
      <c r="F3389" s="95">
        <f t="shared" si="1787"/>
        <v>0</v>
      </c>
      <c r="G3389" s="95">
        <f t="shared" si="1788"/>
        <v>0</v>
      </c>
      <c r="H3389" s="95">
        <f t="shared" si="1792"/>
        <v>0</v>
      </c>
      <c r="I3389" s="94">
        <f>'F4.2'!Z36</f>
        <v>0</v>
      </c>
      <c r="J3389" s="94">
        <f>'F4.2'!AT36</f>
        <v>0</v>
      </c>
      <c r="K3389" s="95"/>
      <c r="L3389" s="95"/>
      <c r="M3389" s="128">
        <f t="shared" si="1793"/>
        <v>0</v>
      </c>
      <c r="N3389" s="95">
        <f t="shared" si="1794"/>
        <v>0</v>
      </c>
      <c r="O3389" s="158">
        <f t="shared" si="1789"/>
        <v>0</v>
      </c>
      <c r="P3389" s="159">
        <f t="shared" si="1790"/>
        <v>0</v>
      </c>
    </row>
    <row r="3390" spans="1:16" ht="15.75" hidden="1" outlineLevel="1" x14ac:dyDescent="0.25">
      <c r="A3390" s="99">
        <f t="shared" ref="A3390:E3390" si="1823">A2720</f>
        <v>0</v>
      </c>
      <c r="B3390" s="100" t="str">
        <f t="shared" si="1823"/>
        <v>IDC</v>
      </c>
      <c r="C3390" s="99" t="str">
        <f t="shared" si="1823"/>
        <v>MERC/CAPEX/20112012/00925</v>
      </c>
      <c r="D3390" s="103">
        <f t="shared" si="1823"/>
        <v>40730</v>
      </c>
      <c r="E3390" s="28">
        <f t="shared" si="1823"/>
        <v>1.165</v>
      </c>
      <c r="F3390" s="95">
        <f t="shared" si="1787"/>
        <v>0</v>
      </c>
      <c r="G3390" s="95">
        <f t="shared" si="1788"/>
        <v>0</v>
      </c>
      <c r="H3390" s="95">
        <f t="shared" si="1792"/>
        <v>0</v>
      </c>
      <c r="I3390" s="94">
        <f>'F4.2'!Z37</f>
        <v>0</v>
      </c>
      <c r="J3390" s="94">
        <f>'F4.2'!AT37</f>
        <v>0</v>
      </c>
      <c r="K3390" s="95"/>
      <c r="L3390" s="95"/>
      <c r="M3390" s="128">
        <f t="shared" si="1793"/>
        <v>0</v>
      </c>
      <c r="N3390" s="95">
        <f t="shared" si="1794"/>
        <v>0</v>
      </c>
      <c r="O3390" s="158">
        <f t="shared" si="1789"/>
        <v>0</v>
      </c>
      <c r="P3390" s="159">
        <f t="shared" si="1790"/>
        <v>0</v>
      </c>
    </row>
    <row r="3391" spans="1:16" ht="15.75" hidden="1" outlineLevel="1" x14ac:dyDescent="0.25">
      <c r="A3391" s="238">
        <f t="shared" ref="A3391:E3391" si="1824">A2721</f>
        <v>3</v>
      </c>
      <c r="B3391" s="239" t="str">
        <f t="shared" si="1824"/>
        <v>ESP Restoration/Refurbishment</v>
      </c>
      <c r="C3391" s="106" t="str">
        <f t="shared" si="1824"/>
        <v>MERC/CAPEX/20112012/00939</v>
      </c>
      <c r="D3391" s="147">
        <f t="shared" si="1824"/>
        <v>40731</v>
      </c>
      <c r="E3391" s="27">
        <f t="shared" si="1824"/>
        <v>53.989999999999995</v>
      </c>
      <c r="F3391" s="94">
        <f t="shared" si="1787"/>
        <v>0</v>
      </c>
      <c r="G3391" s="94">
        <f t="shared" si="1788"/>
        <v>0</v>
      </c>
      <c r="H3391" s="94">
        <f t="shared" si="1792"/>
        <v>0</v>
      </c>
      <c r="I3391" s="94">
        <f>'F4.2'!Z38</f>
        <v>0</v>
      </c>
      <c r="J3391" s="94">
        <f>'F4.2'!AT38</f>
        <v>0</v>
      </c>
      <c r="K3391" s="94"/>
      <c r="L3391" s="94"/>
      <c r="M3391" s="94">
        <f t="shared" si="1793"/>
        <v>0</v>
      </c>
      <c r="N3391" s="94">
        <f t="shared" si="1794"/>
        <v>0</v>
      </c>
      <c r="O3391" s="158">
        <f t="shared" si="1789"/>
        <v>0</v>
      </c>
      <c r="P3391" s="159">
        <f t="shared" si="1790"/>
        <v>0</v>
      </c>
    </row>
    <row r="3392" spans="1:16" ht="31.5" hidden="1" outlineLevel="1" x14ac:dyDescent="0.25">
      <c r="A3392" s="252">
        <f t="shared" ref="A3392:E3392" si="1825">A2722</f>
        <v>3.1</v>
      </c>
      <c r="B3392" s="253" t="str">
        <f t="shared" si="1825"/>
        <v xml:space="preserve">Replacement of all emitting coils and collecting plates of U#5 ESP of all four pass of field 2nd, 3rd &amp; 4th </v>
      </c>
      <c r="C3392" s="99" t="str">
        <f t="shared" si="1825"/>
        <v>MERC/CAPEX/20112012/00939</v>
      </c>
      <c r="D3392" s="103">
        <f t="shared" si="1825"/>
        <v>40731</v>
      </c>
      <c r="E3392" s="28">
        <f t="shared" si="1825"/>
        <v>11.7</v>
      </c>
      <c r="F3392" s="95">
        <f t="shared" si="1787"/>
        <v>8.6202149769999998</v>
      </c>
      <c r="G3392" s="95">
        <f t="shared" si="1788"/>
        <v>8.6202149769999998</v>
      </c>
      <c r="H3392" s="95">
        <f t="shared" si="1792"/>
        <v>0</v>
      </c>
      <c r="I3392" s="94">
        <f>'F4.2'!Z39</f>
        <v>0</v>
      </c>
      <c r="J3392" s="94">
        <f>'F4.2'!AT39</f>
        <v>0</v>
      </c>
      <c r="K3392" s="95"/>
      <c r="L3392" s="95"/>
      <c r="M3392" s="128">
        <f t="shared" si="1793"/>
        <v>0</v>
      </c>
      <c r="N3392" s="95">
        <f t="shared" si="1794"/>
        <v>0</v>
      </c>
      <c r="O3392" s="158">
        <f t="shared" si="1789"/>
        <v>0</v>
      </c>
      <c r="P3392" s="159">
        <f t="shared" si="1790"/>
        <v>0</v>
      </c>
    </row>
    <row r="3393" spans="1:16" ht="31.5" hidden="1" outlineLevel="1" x14ac:dyDescent="0.25">
      <c r="A3393" s="252">
        <f t="shared" ref="A3393:E3393" si="1826">A2723</f>
        <v>3.2</v>
      </c>
      <c r="B3393" s="253" t="str">
        <f t="shared" si="1826"/>
        <v>Replacement of all emitting coils and collecting plates of all four pass of field 1 to 4, U#6 ESP</v>
      </c>
      <c r="C3393" s="99" t="str">
        <f t="shared" si="1826"/>
        <v>MERC/CAPEX/20112012/00939</v>
      </c>
      <c r="D3393" s="103">
        <f t="shared" si="1826"/>
        <v>40731</v>
      </c>
      <c r="E3393" s="28">
        <f t="shared" si="1826"/>
        <v>15.6</v>
      </c>
      <c r="F3393" s="95">
        <f t="shared" si="1787"/>
        <v>12.555251865000001</v>
      </c>
      <c r="G3393" s="95">
        <f t="shared" si="1788"/>
        <v>12.555251865000001</v>
      </c>
      <c r="H3393" s="95">
        <f t="shared" si="1792"/>
        <v>0</v>
      </c>
      <c r="I3393" s="94">
        <f>'F4.2'!Z40</f>
        <v>0</v>
      </c>
      <c r="J3393" s="94">
        <f>'F4.2'!AT40</f>
        <v>0</v>
      </c>
      <c r="K3393" s="95"/>
      <c r="L3393" s="95"/>
      <c r="M3393" s="128">
        <f t="shared" si="1793"/>
        <v>0</v>
      </c>
      <c r="N3393" s="95">
        <f t="shared" si="1794"/>
        <v>0</v>
      </c>
      <c r="O3393" s="158">
        <f t="shared" si="1789"/>
        <v>0</v>
      </c>
      <c r="P3393" s="159">
        <f t="shared" si="1790"/>
        <v>0</v>
      </c>
    </row>
    <row r="3394" spans="1:16" ht="31.5" hidden="1" outlineLevel="1" x14ac:dyDescent="0.25">
      <c r="A3394" s="252">
        <f t="shared" ref="A3394:E3394" si="1827">A2724</f>
        <v>3.3</v>
      </c>
      <c r="B3394" s="253" t="str">
        <f t="shared" si="1827"/>
        <v xml:space="preserve">Replacement of all emitting coils and collecting plates of all four pass of field 1 to 4, U#7 ESP </v>
      </c>
      <c r="C3394" s="99" t="str">
        <f t="shared" si="1827"/>
        <v>MERC/CAPEX/20112012/00939</v>
      </c>
      <c r="D3394" s="103">
        <f t="shared" si="1827"/>
        <v>40731</v>
      </c>
      <c r="E3394" s="28">
        <f t="shared" si="1827"/>
        <v>16.02</v>
      </c>
      <c r="F3394" s="95">
        <f t="shared" si="1787"/>
        <v>13.189855725000001</v>
      </c>
      <c r="G3394" s="95">
        <f t="shared" si="1788"/>
        <v>13.085278921</v>
      </c>
      <c r="H3394" s="95">
        <f t="shared" si="1792"/>
        <v>0.10457680400000058</v>
      </c>
      <c r="I3394" s="94">
        <f>'F4.2'!Z41</f>
        <v>0</v>
      </c>
      <c r="J3394" s="94">
        <f>'F4.2'!AT41</f>
        <v>0</v>
      </c>
      <c r="K3394" s="95"/>
      <c r="L3394" s="95"/>
      <c r="M3394" s="128">
        <f t="shared" si="1793"/>
        <v>0</v>
      </c>
      <c r="N3394" s="95">
        <f t="shared" si="1794"/>
        <v>0.10457680400000058</v>
      </c>
      <c r="O3394" s="158">
        <f t="shared" si="1789"/>
        <v>0</v>
      </c>
      <c r="P3394" s="159">
        <f t="shared" si="1790"/>
        <v>0</v>
      </c>
    </row>
    <row r="3395" spans="1:16" ht="31.5" hidden="1" outlineLevel="1" x14ac:dyDescent="0.25">
      <c r="A3395" s="252">
        <f t="shared" ref="A3395:E3395" si="1828">A2725</f>
        <v>3.4</v>
      </c>
      <c r="B3395" s="253" t="str">
        <f t="shared" si="1828"/>
        <v>Ash evacuation system on existing dummy hoppers of Flue gas duct from APH outlet to ESP inlet of U#5 &amp; 6.</v>
      </c>
      <c r="C3395" s="99" t="str">
        <f t="shared" si="1828"/>
        <v>MERC/CAPEX/20112012/00939</v>
      </c>
      <c r="D3395" s="103">
        <f t="shared" si="1828"/>
        <v>40731</v>
      </c>
      <c r="E3395" s="28">
        <f t="shared" si="1828"/>
        <v>0.95</v>
      </c>
      <c r="F3395" s="95">
        <f t="shared" si="1787"/>
        <v>0.92199359999999997</v>
      </c>
      <c r="G3395" s="95">
        <f t="shared" si="1788"/>
        <v>0.92199359999999997</v>
      </c>
      <c r="H3395" s="95">
        <f t="shared" si="1792"/>
        <v>0</v>
      </c>
      <c r="I3395" s="94">
        <f>'F4.2'!Z42</f>
        <v>0</v>
      </c>
      <c r="J3395" s="94">
        <f>'F4.2'!AT42</f>
        <v>0</v>
      </c>
      <c r="K3395" s="95"/>
      <c r="L3395" s="95"/>
      <c r="M3395" s="128">
        <f t="shared" si="1793"/>
        <v>0</v>
      </c>
      <c r="N3395" s="95">
        <f t="shared" si="1794"/>
        <v>0</v>
      </c>
      <c r="O3395" s="158">
        <f t="shared" si="1789"/>
        <v>0</v>
      </c>
      <c r="P3395" s="159">
        <f t="shared" si="1790"/>
        <v>0</v>
      </c>
    </row>
    <row r="3396" spans="1:16" ht="15.75" hidden="1" outlineLevel="1" x14ac:dyDescent="0.25">
      <c r="A3396" s="252">
        <f t="shared" ref="A3396:E3396" si="1829">A2726</f>
        <v>0</v>
      </c>
      <c r="B3396" s="253" t="str">
        <f t="shared" si="1829"/>
        <v>IDC</v>
      </c>
      <c r="C3396" s="99" t="str">
        <f t="shared" si="1829"/>
        <v>MERC/CAPEX/20112012/00939</v>
      </c>
      <c r="D3396" s="103">
        <f t="shared" si="1829"/>
        <v>40731</v>
      </c>
      <c r="E3396" s="28">
        <f t="shared" si="1829"/>
        <v>9.7200000000000006</v>
      </c>
      <c r="F3396" s="95">
        <f t="shared" si="1787"/>
        <v>3.8649799999999998E-2</v>
      </c>
      <c r="G3396" s="95">
        <f t="shared" si="1788"/>
        <v>3.8649799999999998E-2</v>
      </c>
      <c r="H3396" s="95">
        <f t="shared" si="1792"/>
        <v>0</v>
      </c>
      <c r="I3396" s="94">
        <f>'F4.2'!Z43</f>
        <v>0</v>
      </c>
      <c r="J3396" s="94">
        <f>'F4.2'!AT43</f>
        <v>0</v>
      </c>
      <c r="K3396" s="95"/>
      <c r="L3396" s="95"/>
      <c r="M3396" s="128">
        <f t="shared" si="1793"/>
        <v>0</v>
      </c>
      <c r="N3396" s="95">
        <f t="shared" si="1794"/>
        <v>0</v>
      </c>
      <c r="O3396" s="158">
        <f t="shared" si="1789"/>
        <v>0</v>
      </c>
      <c r="P3396" s="159">
        <f t="shared" si="1790"/>
        <v>0</v>
      </c>
    </row>
    <row r="3397" spans="1:16" ht="15.75" hidden="1" outlineLevel="1" x14ac:dyDescent="0.25">
      <c r="A3397" s="25">
        <f t="shared" ref="A3397:E3397" si="1830">A2727</f>
        <v>4</v>
      </c>
      <c r="B3397" s="26" t="str">
        <f t="shared" si="1830"/>
        <v>Control &amp; Instrumentation up-gradation of CSTPS Unit 5 &amp; 6</v>
      </c>
      <c r="C3397" s="25" t="str">
        <f t="shared" si="1830"/>
        <v>MERC/CAPEX/20112012/01908</v>
      </c>
      <c r="D3397" s="139">
        <f t="shared" si="1830"/>
        <v>40850</v>
      </c>
      <c r="E3397" s="27">
        <f t="shared" si="1830"/>
        <v>57.7</v>
      </c>
      <c r="F3397" s="94">
        <f t="shared" si="1787"/>
        <v>0</v>
      </c>
      <c r="G3397" s="94">
        <f t="shared" si="1788"/>
        <v>0</v>
      </c>
      <c r="H3397" s="94">
        <f t="shared" si="1792"/>
        <v>0</v>
      </c>
      <c r="I3397" s="94">
        <f>'F4.2'!Z44</f>
        <v>0</v>
      </c>
      <c r="J3397" s="94">
        <f>'F4.2'!AT44</f>
        <v>0</v>
      </c>
      <c r="K3397" s="94"/>
      <c r="L3397" s="94"/>
      <c r="M3397" s="94">
        <f t="shared" si="1793"/>
        <v>0</v>
      </c>
      <c r="N3397" s="94">
        <f t="shared" si="1794"/>
        <v>0</v>
      </c>
      <c r="O3397" s="158">
        <f t="shared" si="1789"/>
        <v>0</v>
      </c>
      <c r="P3397" s="159">
        <f t="shared" si="1790"/>
        <v>0</v>
      </c>
    </row>
    <row r="3398" spans="1:16" ht="15.75" hidden="1" outlineLevel="1" x14ac:dyDescent="0.25">
      <c r="A3398" s="29">
        <f t="shared" ref="A3398:E3398" si="1831">A2728</f>
        <v>4.0999999999999996</v>
      </c>
      <c r="B3398" s="65" t="str">
        <f t="shared" si="1831"/>
        <v>Control &amp; Instrumentation up-gradation of CSTPS Unit 5</v>
      </c>
      <c r="C3398" s="29" t="str">
        <f t="shared" si="1831"/>
        <v>MERC/CAPEX/20112012/01908</v>
      </c>
      <c r="D3398" s="68">
        <f t="shared" si="1831"/>
        <v>40850</v>
      </c>
      <c r="E3398" s="28">
        <f t="shared" si="1831"/>
        <v>26.1</v>
      </c>
      <c r="F3398" s="95">
        <f t="shared" si="1787"/>
        <v>26.1</v>
      </c>
      <c r="G3398" s="95">
        <f t="shared" si="1788"/>
        <v>26.1</v>
      </c>
      <c r="H3398" s="95">
        <f t="shared" si="1792"/>
        <v>0</v>
      </c>
      <c r="I3398" s="94">
        <f>'F4.2'!Z45</f>
        <v>0</v>
      </c>
      <c r="J3398" s="94">
        <f>'F4.2'!AT45</f>
        <v>0</v>
      </c>
      <c r="K3398" s="95"/>
      <c r="L3398" s="95"/>
      <c r="M3398" s="128">
        <f t="shared" si="1793"/>
        <v>0</v>
      </c>
      <c r="N3398" s="95">
        <f t="shared" si="1794"/>
        <v>0</v>
      </c>
      <c r="O3398" s="158">
        <f t="shared" si="1789"/>
        <v>0</v>
      </c>
      <c r="P3398" s="159">
        <f t="shared" si="1790"/>
        <v>0</v>
      </c>
    </row>
    <row r="3399" spans="1:16" ht="15.75" hidden="1" outlineLevel="1" x14ac:dyDescent="0.25">
      <c r="A3399" s="29">
        <f t="shared" ref="A3399:E3399" si="1832">A2729</f>
        <v>4.2</v>
      </c>
      <c r="B3399" s="65" t="str">
        <f t="shared" si="1832"/>
        <v>Control &amp; Instrumentation up-gradation of CSTPS Unit 6</v>
      </c>
      <c r="C3399" s="29" t="str">
        <f t="shared" si="1832"/>
        <v>MERC/CAPEX/20112012/01908</v>
      </c>
      <c r="D3399" s="68">
        <f t="shared" si="1832"/>
        <v>40850</v>
      </c>
      <c r="E3399" s="28">
        <f t="shared" si="1832"/>
        <v>26.1</v>
      </c>
      <c r="F3399" s="95">
        <f t="shared" si="1787"/>
        <v>26.1</v>
      </c>
      <c r="G3399" s="95">
        <f t="shared" si="1788"/>
        <v>26.1</v>
      </c>
      <c r="H3399" s="95">
        <f t="shared" si="1792"/>
        <v>0</v>
      </c>
      <c r="I3399" s="94">
        <f>'F4.2'!Z46</f>
        <v>0</v>
      </c>
      <c r="J3399" s="94">
        <f>'F4.2'!AT46</f>
        <v>0</v>
      </c>
      <c r="K3399" s="95"/>
      <c r="L3399" s="95"/>
      <c r="M3399" s="128">
        <f t="shared" si="1793"/>
        <v>0</v>
      </c>
      <c r="N3399" s="95">
        <f t="shared" si="1794"/>
        <v>0</v>
      </c>
      <c r="O3399" s="158">
        <f t="shared" si="1789"/>
        <v>0</v>
      </c>
      <c r="P3399" s="159">
        <f t="shared" si="1790"/>
        <v>0</v>
      </c>
    </row>
    <row r="3400" spans="1:16" ht="15.75" hidden="1" outlineLevel="1" x14ac:dyDescent="0.25">
      <c r="A3400" s="252">
        <f t="shared" ref="A3400:E3400" si="1833">A2730</f>
        <v>0</v>
      </c>
      <c r="B3400" s="253" t="str">
        <f t="shared" si="1833"/>
        <v>IDC</v>
      </c>
      <c r="C3400" s="99" t="str">
        <f t="shared" si="1833"/>
        <v>MERC/CAPEX/20112012/01908</v>
      </c>
      <c r="D3400" s="103">
        <f t="shared" si="1833"/>
        <v>40850</v>
      </c>
      <c r="E3400" s="28">
        <f t="shared" si="1833"/>
        <v>5.5</v>
      </c>
      <c r="F3400" s="95">
        <f t="shared" si="1787"/>
        <v>0</v>
      </c>
      <c r="G3400" s="95">
        <f t="shared" si="1788"/>
        <v>0</v>
      </c>
      <c r="H3400" s="95">
        <f t="shared" si="1792"/>
        <v>0</v>
      </c>
      <c r="I3400" s="94">
        <f>'F4.2'!Z47</f>
        <v>0</v>
      </c>
      <c r="J3400" s="94">
        <f>'F4.2'!AT47</f>
        <v>0</v>
      </c>
      <c r="K3400" s="95"/>
      <c r="L3400" s="95"/>
      <c r="M3400" s="128">
        <f t="shared" si="1793"/>
        <v>0</v>
      </c>
      <c r="N3400" s="95">
        <f t="shared" si="1794"/>
        <v>0</v>
      </c>
      <c r="O3400" s="158">
        <f t="shared" si="1789"/>
        <v>0</v>
      </c>
      <c r="P3400" s="159">
        <f t="shared" si="1790"/>
        <v>0</v>
      </c>
    </row>
    <row r="3401" spans="1:16" ht="31.5" hidden="1" outlineLevel="1" x14ac:dyDescent="0.25">
      <c r="A3401" s="106">
        <f t="shared" ref="A3401:E3401" si="1834">A2731</f>
        <v>5</v>
      </c>
      <c r="B3401" s="107" t="str">
        <f t="shared" si="1834"/>
        <v>Alternate water supply Scheme for Chandrapur T.P.S as a crisis management scheme</v>
      </c>
      <c r="C3401" s="106" t="str">
        <f t="shared" si="1834"/>
        <v>MERC/CAPEX/20112012/02443</v>
      </c>
      <c r="D3401" s="147">
        <f t="shared" si="1834"/>
        <v>40911</v>
      </c>
      <c r="E3401" s="27">
        <f t="shared" si="1834"/>
        <v>229.4</v>
      </c>
      <c r="F3401" s="94">
        <f t="shared" si="1787"/>
        <v>0</v>
      </c>
      <c r="G3401" s="94">
        <f t="shared" si="1788"/>
        <v>0</v>
      </c>
      <c r="H3401" s="94">
        <f t="shared" si="1792"/>
        <v>0</v>
      </c>
      <c r="I3401" s="94">
        <f>'F4.2'!Z48</f>
        <v>0</v>
      </c>
      <c r="J3401" s="94">
        <f>'F4.2'!AT48</f>
        <v>0</v>
      </c>
      <c r="K3401" s="94"/>
      <c r="L3401" s="94"/>
      <c r="M3401" s="94">
        <f t="shared" si="1793"/>
        <v>0</v>
      </c>
      <c r="N3401" s="94">
        <f t="shared" si="1794"/>
        <v>0</v>
      </c>
      <c r="O3401" s="158">
        <f t="shared" si="1789"/>
        <v>0</v>
      </c>
      <c r="P3401" s="159">
        <f t="shared" si="1790"/>
        <v>0</v>
      </c>
    </row>
    <row r="3402" spans="1:16" ht="31.5" hidden="1" outlineLevel="1" x14ac:dyDescent="0.25">
      <c r="A3402" s="99">
        <f t="shared" ref="A3402:E3402" si="1835">A2732</f>
        <v>5.0999999999999996</v>
      </c>
      <c r="B3402" s="100" t="str">
        <f t="shared" si="1835"/>
        <v>Alternate water supply Scheme for Chandrapur T.P.S as a crisis management scheme</v>
      </c>
      <c r="C3402" s="99" t="str">
        <f t="shared" si="1835"/>
        <v>MERC/CAPEX/20112012/02443</v>
      </c>
      <c r="D3402" s="103">
        <f t="shared" si="1835"/>
        <v>40911</v>
      </c>
      <c r="E3402" s="28">
        <f t="shared" si="1835"/>
        <v>229.4</v>
      </c>
      <c r="F3402" s="95">
        <f t="shared" si="1787"/>
        <v>0</v>
      </c>
      <c r="G3402" s="95">
        <f t="shared" si="1788"/>
        <v>0</v>
      </c>
      <c r="H3402" s="95">
        <f t="shared" si="1792"/>
        <v>0</v>
      </c>
      <c r="I3402" s="94">
        <f>'F4.2'!Z49</f>
        <v>0</v>
      </c>
      <c r="J3402" s="94">
        <f>'F4.2'!AT49</f>
        <v>0</v>
      </c>
      <c r="K3402" s="95"/>
      <c r="L3402" s="95"/>
      <c r="M3402" s="128">
        <f t="shared" si="1793"/>
        <v>0</v>
      </c>
      <c r="N3402" s="95">
        <f t="shared" si="1794"/>
        <v>0</v>
      </c>
      <c r="O3402" s="158">
        <f t="shared" si="1789"/>
        <v>0</v>
      </c>
      <c r="P3402" s="159">
        <f t="shared" si="1790"/>
        <v>0</v>
      </c>
    </row>
    <row r="3403" spans="1:16" ht="63" hidden="1" outlineLevel="1" x14ac:dyDescent="0.25">
      <c r="A3403" s="25">
        <f t="shared" ref="A3403:E3403" si="1836">A2733</f>
        <v>6</v>
      </c>
      <c r="B3403" s="26" t="str">
        <f t="shared" si="1836"/>
        <v>Complete Track Renovation (CTR) work of rail track from Chandrapur Vivekanand Nagar railway stations to exchange yard and bulb line of BOBR at CSTPS siding maintained by railway authority</v>
      </c>
      <c r="C3403" s="25" t="str">
        <f t="shared" si="1836"/>
        <v>MERC/CAPEX/20122013/00818</v>
      </c>
      <c r="D3403" s="139">
        <f t="shared" si="1836"/>
        <v>41100</v>
      </c>
      <c r="E3403" s="27">
        <f t="shared" si="1836"/>
        <v>16.77</v>
      </c>
      <c r="F3403" s="94">
        <f t="shared" si="1787"/>
        <v>0</v>
      </c>
      <c r="G3403" s="94">
        <f t="shared" si="1788"/>
        <v>0</v>
      </c>
      <c r="H3403" s="94">
        <f t="shared" si="1792"/>
        <v>0</v>
      </c>
      <c r="I3403" s="94">
        <f>'F4.2'!Z50</f>
        <v>0</v>
      </c>
      <c r="J3403" s="94">
        <f>'F4.2'!AT50</f>
        <v>0</v>
      </c>
      <c r="K3403" s="94"/>
      <c r="L3403" s="94"/>
      <c r="M3403" s="94">
        <f t="shared" si="1793"/>
        <v>0</v>
      </c>
      <c r="N3403" s="94">
        <f t="shared" si="1794"/>
        <v>0</v>
      </c>
      <c r="O3403" s="158">
        <f t="shared" si="1789"/>
        <v>0</v>
      </c>
      <c r="P3403" s="159">
        <f t="shared" si="1790"/>
        <v>0</v>
      </c>
    </row>
    <row r="3404" spans="1:16" ht="63" hidden="1" outlineLevel="1" x14ac:dyDescent="0.25">
      <c r="A3404" s="29">
        <f t="shared" ref="A3404:E3404" si="1837">A2734</f>
        <v>6.1</v>
      </c>
      <c r="B3404" s="65" t="str">
        <f t="shared" si="1837"/>
        <v>Complete Track Renovation (CTR) work of rail track from Chandrapur Vivekanand Nagar railway stations to exchange yard and bulb line of BOBR at CSTPS siding maintained by railway authority</v>
      </c>
      <c r="C3404" s="29" t="str">
        <f t="shared" si="1837"/>
        <v>MERC/CAPEX/20122013/00818</v>
      </c>
      <c r="D3404" s="68">
        <f t="shared" si="1837"/>
        <v>41100</v>
      </c>
      <c r="E3404" s="28">
        <f t="shared" si="1837"/>
        <v>16.77</v>
      </c>
      <c r="F3404" s="95">
        <f t="shared" si="1787"/>
        <v>16.77</v>
      </c>
      <c r="G3404" s="95">
        <f t="shared" si="1788"/>
        <v>16.77</v>
      </c>
      <c r="H3404" s="95">
        <f t="shared" si="1792"/>
        <v>0</v>
      </c>
      <c r="I3404" s="94">
        <f>'F4.2'!Z51</f>
        <v>0</v>
      </c>
      <c r="J3404" s="94">
        <f>'F4.2'!AT51</f>
        <v>0</v>
      </c>
      <c r="K3404" s="95"/>
      <c r="L3404" s="95"/>
      <c r="M3404" s="128">
        <f t="shared" si="1793"/>
        <v>0</v>
      </c>
      <c r="N3404" s="95">
        <f t="shared" si="1794"/>
        <v>0</v>
      </c>
      <c r="O3404" s="158">
        <f t="shared" si="1789"/>
        <v>0</v>
      </c>
      <c r="P3404" s="159">
        <f t="shared" si="1790"/>
        <v>0</v>
      </c>
    </row>
    <row r="3405" spans="1:16" ht="31.5" hidden="1" outlineLevel="1" x14ac:dyDescent="0.25">
      <c r="A3405" s="106">
        <f t="shared" ref="A3405:E3405" si="1838">A2735</f>
        <v>7</v>
      </c>
      <c r="B3405" s="107" t="str">
        <f t="shared" si="1838"/>
        <v>Construction of additional IDCT to improve performance of existing condenser cooling system of CSTPS Unit 5 &amp; 6</v>
      </c>
      <c r="C3405" s="106" t="str">
        <f t="shared" si="1838"/>
        <v>MERC/CAPEX/20122013/00827</v>
      </c>
      <c r="D3405" s="147">
        <f t="shared" si="1838"/>
        <v>41100</v>
      </c>
      <c r="E3405" s="27">
        <f t="shared" si="1838"/>
        <v>29.28</v>
      </c>
      <c r="F3405" s="94">
        <f t="shared" si="1787"/>
        <v>0</v>
      </c>
      <c r="G3405" s="94">
        <f t="shared" si="1788"/>
        <v>0</v>
      </c>
      <c r="H3405" s="94">
        <f t="shared" si="1792"/>
        <v>0</v>
      </c>
      <c r="I3405" s="94">
        <f>'F4.2'!Z52</f>
        <v>0</v>
      </c>
      <c r="J3405" s="94">
        <f>'F4.2'!AT52</f>
        <v>0</v>
      </c>
      <c r="K3405" s="94"/>
      <c r="L3405" s="94"/>
      <c r="M3405" s="94">
        <f t="shared" si="1793"/>
        <v>0</v>
      </c>
      <c r="N3405" s="94">
        <f t="shared" si="1794"/>
        <v>0</v>
      </c>
      <c r="O3405" s="158">
        <f t="shared" si="1789"/>
        <v>0</v>
      </c>
      <c r="P3405" s="159">
        <f t="shared" si="1790"/>
        <v>0</v>
      </c>
    </row>
    <row r="3406" spans="1:16" ht="15.75" hidden="1" outlineLevel="1" x14ac:dyDescent="0.25">
      <c r="A3406" s="99">
        <f t="shared" ref="A3406:E3406" si="1839">A2736</f>
        <v>7.1</v>
      </c>
      <c r="B3406" s="100" t="str">
        <f t="shared" si="1839"/>
        <v>Construction for U#5</v>
      </c>
      <c r="C3406" s="99" t="str">
        <f t="shared" si="1839"/>
        <v>MERC/CAPEX/20122013/00827</v>
      </c>
      <c r="D3406" s="103">
        <f t="shared" si="1839"/>
        <v>41100</v>
      </c>
      <c r="E3406" s="28">
        <f t="shared" si="1839"/>
        <v>11.2318</v>
      </c>
      <c r="F3406" s="95">
        <f t="shared" si="1787"/>
        <v>19.378237200000001</v>
      </c>
      <c r="G3406" s="95">
        <f t="shared" si="1788"/>
        <v>19.378237200000001</v>
      </c>
      <c r="H3406" s="95">
        <f t="shared" si="1792"/>
        <v>0</v>
      </c>
      <c r="I3406" s="94">
        <f>'F4.2'!Z53</f>
        <v>0</v>
      </c>
      <c r="J3406" s="94">
        <f>'F4.2'!AT53</f>
        <v>0</v>
      </c>
      <c r="K3406" s="95"/>
      <c r="L3406" s="95"/>
      <c r="M3406" s="128">
        <f t="shared" si="1793"/>
        <v>0</v>
      </c>
      <c r="N3406" s="95">
        <f t="shared" si="1794"/>
        <v>0</v>
      </c>
      <c r="O3406" s="158">
        <f t="shared" si="1789"/>
        <v>0</v>
      </c>
      <c r="P3406" s="159">
        <f t="shared" si="1790"/>
        <v>0</v>
      </c>
    </row>
    <row r="3407" spans="1:16" ht="15.75" hidden="1" outlineLevel="1" x14ac:dyDescent="0.25">
      <c r="A3407" s="99">
        <f t="shared" ref="A3407:E3407" si="1840">A2737</f>
        <v>7.2</v>
      </c>
      <c r="B3407" s="100" t="str">
        <f t="shared" si="1840"/>
        <v>Construction for U#6</v>
      </c>
      <c r="C3407" s="99" t="str">
        <f t="shared" si="1840"/>
        <v>MERC/CAPEX/20122013/00827</v>
      </c>
      <c r="D3407" s="103">
        <f t="shared" si="1840"/>
        <v>41100</v>
      </c>
      <c r="E3407" s="28">
        <f t="shared" si="1840"/>
        <v>14.968</v>
      </c>
      <c r="F3407" s="95">
        <f t="shared" si="1787"/>
        <v>23.1898537</v>
      </c>
      <c r="G3407" s="95">
        <f t="shared" si="1788"/>
        <v>23.1898537</v>
      </c>
      <c r="H3407" s="95">
        <f t="shared" si="1792"/>
        <v>0</v>
      </c>
      <c r="I3407" s="94">
        <f>'F4.2'!Z54</f>
        <v>0</v>
      </c>
      <c r="J3407" s="94">
        <f>'F4.2'!AT54</f>
        <v>0</v>
      </c>
      <c r="K3407" s="95"/>
      <c r="L3407" s="95"/>
      <c r="M3407" s="128">
        <f t="shared" si="1793"/>
        <v>0</v>
      </c>
      <c r="N3407" s="95">
        <f t="shared" si="1794"/>
        <v>0</v>
      </c>
      <c r="O3407" s="158">
        <f t="shared" si="1789"/>
        <v>0</v>
      </c>
      <c r="P3407" s="159">
        <f t="shared" si="1790"/>
        <v>0</v>
      </c>
    </row>
    <row r="3408" spans="1:16" ht="15.75" hidden="1" outlineLevel="1" x14ac:dyDescent="0.25">
      <c r="A3408" s="99">
        <f t="shared" ref="A3408:E3408" si="1841">A2738</f>
        <v>0</v>
      </c>
      <c r="B3408" s="100" t="str">
        <f t="shared" si="1841"/>
        <v>IDC</v>
      </c>
      <c r="C3408" s="99" t="str">
        <f t="shared" si="1841"/>
        <v>MERC/CAPEX/20122013/00827</v>
      </c>
      <c r="D3408" s="103">
        <f t="shared" si="1841"/>
        <v>41100</v>
      </c>
      <c r="E3408" s="28">
        <f t="shared" si="1841"/>
        <v>3.0802000000000014</v>
      </c>
      <c r="F3408" s="95">
        <f t="shared" si="1787"/>
        <v>0</v>
      </c>
      <c r="G3408" s="95">
        <f t="shared" si="1788"/>
        <v>0</v>
      </c>
      <c r="H3408" s="95">
        <f t="shared" si="1792"/>
        <v>0</v>
      </c>
      <c r="I3408" s="94">
        <f>'F4.2'!Z55</f>
        <v>0</v>
      </c>
      <c r="J3408" s="94">
        <f>'F4.2'!AT55</f>
        <v>0</v>
      </c>
      <c r="K3408" s="95"/>
      <c r="L3408" s="95"/>
      <c r="M3408" s="128">
        <f t="shared" si="1793"/>
        <v>0</v>
      </c>
      <c r="N3408" s="95">
        <f t="shared" si="1794"/>
        <v>0</v>
      </c>
      <c r="O3408" s="158">
        <f t="shared" si="1789"/>
        <v>0</v>
      </c>
      <c r="P3408" s="159">
        <f t="shared" si="1790"/>
        <v>0</v>
      </c>
    </row>
    <row r="3409" spans="1:16" ht="15.75" hidden="1" outlineLevel="1" x14ac:dyDescent="0.25">
      <c r="A3409" s="106">
        <f t="shared" ref="A3409:E3409" si="1842">A2739</f>
        <v>8</v>
      </c>
      <c r="B3409" s="107" t="str">
        <f t="shared" si="1842"/>
        <v>Upgradation of IDCT Unit 5</v>
      </c>
      <c r="C3409" s="106" t="str">
        <f t="shared" si="1842"/>
        <v>MERC/CAPEX/20122013/00914</v>
      </c>
      <c r="D3409" s="147">
        <f t="shared" si="1842"/>
        <v>41108</v>
      </c>
      <c r="E3409" s="27">
        <f t="shared" si="1842"/>
        <v>18.2</v>
      </c>
      <c r="F3409" s="94">
        <f t="shared" si="1787"/>
        <v>0</v>
      </c>
      <c r="G3409" s="94">
        <f t="shared" si="1788"/>
        <v>0</v>
      </c>
      <c r="H3409" s="94">
        <f t="shared" si="1792"/>
        <v>0</v>
      </c>
      <c r="I3409" s="94">
        <f>'F4.2'!Z56</f>
        <v>0</v>
      </c>
      <c r="J3409" s="94">
        <f>'F4.2'!AT56</f>
        <v>0</v>
      </c>
      <c r="K3409" s="94"/>
      <c r="L3409" s="94"/>
      <c r="M3409" s="94">
        <f t="shared" si="1793"/>
        <v>0</v>
      </c>
      <c r="N3409" s="94">
        <f t="shared" si="1794"/>
        <v>0</v>
      </c>
      <c r="O3409" s="158">
        <f t="shared" si="1789"/>
        <v>0</v>
      </c>
      <c r="P3409" s="159">
        <f t="shared" si="1790"/>
        <v>0</v>
      </c>
    </row>
    <row r="3410" spans="1:16" ht="15.75" hidden="1" outlineLevel="1" x14ac:dyDescent="0.25">
      <c r="A3410" s="99">
        <f t="shared" ref="A3410:E3410" si="1843">A2740</f>
        <v>8.1</v>
      </c>
      <c r="B3410" s="100" t="str">
        <f t="shared" si="1843"/>
        <v>Cooling Tower IDCT for Unit-5A</v>
      </c>
      <c r="C3410" s="99" t="str">
        <f t="shared" si="1843"/>
        <v>MERC/CAPEX/20122013/00914</v>
      </c>
      <c r="D3410" s="103">
        <f t="shared" si="1843"/>
        <v>41108</v>
      </c>
      <c r="E3410" s="28">
        <f t="shared" si="1843"/>
        <v>8.5</v>
      </c>
      <c r="F3410" s="95">
        <f t="shared" si="1787"/>
        <v>0</v>
      </c>
      <c r="G3410" s="95">
        <f t="shared" si="1788"/>
        <v>0</v>
      </c>
      <c r="H3410" s="95">
        <f t="shared" si="1792"/>
        <v>0</v>
      </c>
      <c r="I3410" s="94">
        <f>'F4.2'!Z57</f>
        <v>0</v>
      </c>
      <c r="J3410" s="94">
        <f>'F4.2'!AT57</f>
        <v>0</v>
      </c>
      <c r="K3410" s="95"/>
      <c r="L3410" s="95"/>
      <c r="M3410" s="128">
        <f t="shared" si="1793"/>
        <v>0</v>
      </c>
      <c r="N3410" s="95">
        <f t="shared" si="1794"/>
        <v>0</v>
      </c>
      <c r="O3410" s="158">
        <f t="shared" si="1789"/>
        <v>0</v>
      </c>
      <c r="P3410" s="159">
        <f t="shared" si="1790"/>
        <v>0</v>
      </c>
    </row>
    <row r="3411" spans="1:16" ht="15.75" hidden="1" outlineLevel="1" x14ac:dyDescent="0.25">
      <c r="A3411" s="99">
        <f t="shared" ref="A3411:E3411" si="1844">A2741</f>
        <v>8.1999999999999993</v>
      </c>
      <c r="B3411" s="100" t="str">
        <f t="shared" si="1844"/>
        <v>Cooling Tower IDCT for Unit-5B</v>
      </c>
      <c r="C3411" s="99" t="str">
        <f t="shared" si="1844"/>
        <v>MERC/CAPEX/20122013/00914</v>
      </c>
      <c r="D3411" s="103">
        <f t="shared" si="1844"/>
        <v>41108</v>
      </c>
      <c r="E3411" s="28">
        <f t="shared" si="1844"/>
        <v>8.5</v>
      </c>
      <c r="F3411" s="95">
        <f t="shared" si="1787"/>
        <v>0</v>
      </c>
      <c r="G3411" s="95">
        <f t="shared" si="1788"/>
        <v>0</v>
      </c>
      <c r="H3411" s="95">
        <f t="shared" si="1792"/>
        <v>0</v>
      </c>
      <c r="I3411" s="94">
        <f>'F4.2'!Z58</f>
        <v>0</v>
      </c>
      <c r="J3411" s="94">
        <f>'F4.2'!AT58</f>
        <v>0</v>
      </c>
      <c r="K3411" s="95"/>
      <c r="L3411" s="95"/>
      <c r="M3411" s="128">
        <f t="shared" si="1793"/>
        <v>0</v>
      </c>
      <c r="N3411" s="95">
        <f t="shared" si="1794"/>
        <v>0</v>
      </c>
      <c r="O3411" s="158">
        <f t="shared" si="1789"/>
        <v>0</v>
      </c>
      <c r="P3411" s="159">
        <f t="shared" si="1790"/>
        <v>0</v>
      </c>
    </row>
    <row r="3412" spans="1:16" ht="15.75" hidden="1" outlineLevel="1" x14ac:dyDescent="0.25">
      <c r="A3412" s="99">
        <f t="shared" ref="A3412:E3412" si="1845">A2742</f>
        <v>0</v>
      </c>
      <c r="B3412" s="100" t="str">
        <f t="shared" si="1845"/>
        <v>IDC</v>
      </c>
      <c r="C3412" s="99" t="str">
        <f t="shared" si="1845"/>
        <v>MERC/CAPEX/20122013/00914</v>
      </c>
      <c r="D3412" s="103">
        <f t="shared" si="1845"/>
        <v>41108</v>
      </c>
      <c r="E3412" s="28">
        <f t="shared" si="1845"/>
        <v>1.2</v>
      </c>
      <c r="F3412" s="95">
        <f t="shared" si="1787"/>
        <v>0</v>
      </c>
      <c r="G3412" s="95">
        <f t="shared" si="1788"/>
        <v>0</v>
      </c>
      <c r="H3412" s="95">
        <f t="shared" si="1792"/>
        <v>0</v>
      </c>
      <c r="I3412" s="94">
        <f>'F4.2'!Z59</f>
        <v>0</v>
      </c>
      <c r="J3412" s="94">
        <f>'F4.2'!AT59</f>
        <v>0</v>
      </c>
      <c r="K3412" s="95"/>
      <c r="L3412" s="95"/>
      <c r="M3412" s="128">
        <f t="shared" si="1793"/>
        <v>0</v>
      </c>
      <c r="N3412" s="95">
        <f t="shared" si="1794"/>
        <v>0</v>
      </c>
      <c r="O3412" s="158">
        <f t="shared" si="1789"/>
        <v>0</v>
      </c>
      <c r="P3412" s="159">
        <f t="shared" si="1790"/>
        <v>0</v>
      </c>
    </row>
    <row r="3413" spans="1:16" ht="31.5" hidden="1" outlineLevel="1" x14ac:dyDescent="0.25">
      <c r="A3413" s="106">
        <f t="shared" ref="A3413:E3413" si="1846">A2743</f>
        <v>9</v>
      </c>
      <c r="B3413" s="107" t="str">
        <f t="shared" si="1846"/>
        <v>LPT Retrofit at Chandrapur TPS Units 3 &amp; 4</v>
      </c>
      <c r="C3413" s="106" t="str">
        <f t="shared" si="1846"/>
        <v>MERC/TECH 1/CAPEX/20132014/00823</v>
      </c>
      <c r="D3413" s="147">
        <f t="shared" si="1846"/>
        <v>41464</v>
      </c>
      <c r="E3413" s="27">
        <f t="shared" si="1846"/>
        <v>107.8364</v>
      </c>
      <c r="F3413" s="94">
        <f t="shared" si="1787"/>
        <v>0</v>
      </c>
      <c r="G3413" s="94">
        <f t="shared" si="1788"/>
        <v>0</v>
      </c>
      <c r="H3413" s="94">
        <f t="shared" si="1792"/>
        <v>0</v>
      </c>
      <c r="I3413" s="94">
        <f>'F4.2'!Z60</f>
        <v>0</v>
      </c>
      <c r="J3413" s="94">
        <f>'F4.2'!AT60</f>
        <v>0</v>
      </c>
      <c r="K3413" s="94"/>
      <c r="L3413" s="94"/>
      <c r="M3413" s="94">
        <f t="shared" si="1793"/>
        <v>0</v>
      </c>
      <c r="N3413" s="94">
        <f t="shared" si="1794"/>
        <v>0</v>
      </c>
      <c r="O3413" s="158">
        <f t="shared" si="1789"/>
        <v>0</v>
      </c>
      <c r="P3413" s="159">
        <f t="shared" si="1790"/>
        <v>0</v>
      </c>
    </row>
    <row r="3414" spans="1:16" ht="63" hidden="1" outlineLevel="1" x14ac:dyDescent="0.25">
      <c r="A3414" s="99">
        <f t="shared" ref="A3414:E3414" si="1847">A2744</f>
        <v>9.1</v>
      </c>
      <c r="B3414" s="100" t="str">
        <f t="shared" si="1847"/>
        <v xml:space="preserve">Design, Engineering, Supply and Retrofitting of LP Cylinder with Modified Bladed rotor without Bauman’s Stages, diaphragms, liners, Gland sealing and exhaust hood spray. (total 2 units) </v>
      </c>
      <c r="C3414" s="99" t="str">
        <f t="shared" si="1847"/>
        <v>MERC/TECH 1/CAPEX/20132014/00823</v>
      </c>
      <c r="D3414" s="103">
        <f t="shared" si="1847"/>
        <v>41464</v>
      </c>
      <c r="E3414" s="28">
        <f t="shared" si="1847"/>
        <v>101.8526</v>
      </c>
      <c r="F3414" s="95">
        <f t="shared" si="1787"/>
        <v>0</v>
      </c>
      <c r="G3414" s="95">
        <f t="shared" si="1788"/>
        <v>0</v>
      </c>
      <c r="H3414" s="95">
        <f t="shared" si="1792"/>
        <v>0</v>
      </c>
      <c r="I3414" s="94">
        <f>'F4.2'!Z61</f>
        <v>0</v>
      </c>
      <c r="J3414" s="94">
        <f>'F4.2'!AT61</f>
        <v>0</v>
      </c>
      <c r="K3414" s="95"/>
      <c r="L3414" s="95"/>
      <c r="M3414" s="128">
        <f t="shared" si="1793"/>
        <v>0</v>
      </c>
      <c r="N3414" s="95">
        <f t="shared" si="1794"/>
        <v>0</v>
      </c>
      <c r="O3414" s="158">
        <f t="shared" si="1789"/>
        <v>0</v>
      </c>
      <c r="P3414" s="159">
        <f t="shared" si="1790"/>
        <v>0</v>
      </c>
    </row>
    <row r="3415" spans="1:16" ht="31.5" hidden="1" outlineLevel="1" x14ac:dyDescent="0.25">
      <c r="A3415" s="99">
        <f t="shared" ref="A3415:E3415" si="1848">A2745</f>
        <v>0</v>
      </c>
      <c r="B3415" s="100" t="str">
        <f t="shared" si="1848"/>
        <v>IDC</v>
      </c>
      <c r="C3415" s="99" t="str">
        <f t="shared" si="1848"/>
        <v>MERC/TECH 1/CAPEX/20132014/00823</v>
      </c>
      <c r="D3415" s="103">
        <f t="shared" si="1848"/>
        <v>41464</v>
      </c>
      <c r="E3415" s="28">
        <f t="shared" si="1848"/>
        <v>5.9837999999999996</v>
      </c>
      <c r="F3415" s="95">
        <f t="shared" si="1787"/>
        <v>0</v>
      </c>
      <c r="G3415" s="95">
        <f t="shared" si="1788"/>
        <v>0</v>
      </c>
      <c r="H3415" s="95">
        <f t="shared" si="1792"/>
        <v>0</v>
      </c>
      <c r="I3415" s="94">
        <f>'F4.2'!Z62</f>
        <v>0</v>
      </c>
      <c r="J3415" s="94">
        <f>'F4.2'!AT62</f>
        <v>0</v>
      </c>
      <c r="K3415" s="95"/>
      <c r="L3415" s="95"/>
      <c r="M3415" s="128">
        <f t="shared" si="1793"/>
        <v>0</v>
      </c>
      <c r="N3415" s="95">
        <f t="shared" si="1794"/>
        <v>0</v>
      </c>
      <c r="O3415" s="158">
        <f t="shared" si="1789"/>
        <v>0</v>
      </c>
      <c r="P3415" s="159">
        <f t="shared" si="1790"/>
        <v>0</v>
      </c>
    </row>
    <row r="3416" spans="1:16" ht="31.5" hidden="1" outlineLevel="1" x14ac:dyDescent="0.25">
      <c r="A3416" s="238">
        <f t="shared" ref="A3416:E3416" si="1849">A2746</f>
        <v>10</v>
      </c>
      <c r="B3416" s="239" t="str">
        <f t="shared" si="1849"/>
        <v>Modification in Ash Handling Plant at Chandrapur TPS unit 5 &amp; 6</v>
      </c>
      <c r="C3416" s="106" t="str">
        <f t="shared" si="1849"/>
        <v>MERC/CAPEX/20122013/02104</v>
      </c>
      <c r="D3416" s="147">
        <f t="shared" si="1849"/>
        <v>41281</v>
      </c>
      <c r="E3416" s="27">
        <f t="shared" si="1849"/>
        <v>15.25</v>
      </c>
      <c r="F3416" s="94">
        <f t="shared" si="1787"/>
        <v>0</v>
      </c>
      <c r="G3416" s="94">
        <f t="shared" si="1788"/>
        <v>0</v>
      </c>
      <c r="H3416" s="94">
        <f t="shared" si="1792"/>
        <v>0</v>
      </c>
      <c r="I3416" s="94">
        <f>'F4.2'!Z63</f>
        <v>0</v>
      </c>
      <c r="J3416" s="94">
        <f>'F4.2'!AT63</f>
        <v>0</v>
      </c>
      <c r="K3416" s="94"/>
      <c r="L3416" s="94"/>
      <c r="M3416" s="94">
        <f t="shared" si="1793"/>
        <v>0</v>
      </c>
      <c r="N3416" s="94">
        <f t="shared" si="1794"/>
        <v>0</v>
      </c>
      <c r="O3416" s="158">
        <f t="shared" si="1789"/>
        <v>0</v>
      </c>
      <c r="P3416" s="159">
        <f t="shared" si="1790"/>
        <v>0</v>
      </c>
    </row>
    <row r="3417" spans="1:16" ht="15.75" hidden="1" outlineLevel="1" x14ac:dyDescent="0.25">
      <c r="A3417" s="252">
        <f t="shared" ref="A3417:E3417" si="1850">A2747</f>
        <v>10.1</v>
      </c>
      <c r="B3417" s="253" t="str">
        <f t="shared" si="1850"/>
        <v>Complete series replacement in U-5 &amp; 6</v>
      </c>
      <c r="C3417" s="99" t="str">
        <f t="shared" si="1850"/>
        <v>MERC/CAPEX/20122013/02104</v>
      </c>
      <c r="D3417" s="103">
        <f t="shared" si="1850"/>
        <v>41281</v>
      </c>
      <c r="E3417" s="28">
        <f t="shared" si="1850"/>
        <v>7.12</v>
      </c>
      <c r="F3417" s="95">
        <f t="shared" si="1787"/>
        <v>1.4079700719999999</v>
      </c>
      <c r="G3417" s="95">
        <f t="shared" si="1788"/>
        <v>1.4079700719999999</v>
      </c>
      <c r="H3417" s="95">
        <f t="shared" si="1792"/>
        <v>0</v>
      </c>
      <c r="I3417" s="94">
        <f>'F4.2'!Z64</f>
        <v>0</v>
      </c>
      <c r="J3417" s="94">
        <f>'F4.2'!AT64</f>
        <v>0</v>
      </c>
      <c r="K3417" s="95"/>
      <c r="L3417" s="95"/>
      <c r="M3417" s="128">
        <f t="shared" si="1793"/>
        <v>0</v>
      </c>
      <c r="N3417" s="95">
        <f t="shared" si="1794"/>
        <v>0</v>
      </c>
      <c r="O3417" s="158">
        <f t="shared" si="1789"/>
        <v>0</v>
      </c>
      <c r="P3417" s="159">
        <f t="shared" si="1790"/>
        <v>0</v>
      </c>
    </row>
    <row r="3418" spans="1:16" ht="15.75" hidden="1" outlineLevel="1" x14ac:dyDescent="0.25">
      <c r="A3418" s="252">
        <f t="shared" ref="A3418:E3418" si="1851">A2748</f>
        <v>10.199999999999999</v>
      </c>
      <c r="B3418" s="253" t="str">
        <f t="shared" si="1851"/>
        <v>Extension of ash lines inside ash bund (9000 Rmt)</v>
      </c>
      <c r="C3418" s="99" t="str">
        <f t="shared" si="1851"/>
        <v>MERC/CAPEX/20122013/02104</v>
      </c>
      <c r="D3418" s="103">
        <f t="shared" si="1851"/>
        <v>41281</v>
      </c>
      <c r="E3418" s="28">
        <f t="shared" si="1851"/>
        <v>3.03</v>
      </c>
      <c r="F3418" s="95">
        <f t="shared" si="1787"/>
        <v>2.4823816700000001</v>
      </c>
      <c r="G3418" s="95">
        <f t="shared" si="1788"/>
        <v>2.4823816700000001</v>
      </c>
      <c r="H3418" s="95">
        <f t="shared" si="1792"/>
        <v>0</v>
      </c>
      <c r="I3418" s="94">
        <f>'F4.2'!Z65</f>
        <v>0</v>
      </c>
      <c r="J3418" s="94">
        <f>'F4.2'!AT65</f>
        <v>0</v>
      </c>
      <c r="K3418" s="95"/>
      <c r="L3418" s="95"/>
      <c r="M3418" s="128">
        <f t="shared" si="1793"/>
        <v>0</v>
      </c>
      <c r="N3418" s="95">
        <f t="shared" si="1794"/>
        <v>0</v>
      </c>
      <c r="O3418" s="158">
        <f t="shared" si="1789"/>
        <v>0</v>
      </c>
      <c r="P3418" s="159">
        <f t="shared" si="1790"/>
        <v>0</v>
      </c>
    </row>
    <row r="3419" spans="1:16" ht="15.75" hidden="1" outlineLevel="1" x14ac:dyDescent="0.25">
      <c r="A3419" s="252">
        <f t="shared" ref="A3419:E3419" si="1852">A2749</f>
        <v>10.3</v>
      </c>
      <c r="B3419" s="253" t="str">
        <f t="shared" si="1852"/>
        <v>Replacement ash line worn out pipes</v>
      </c>
      <c r="C3419" s="99" t="str">
        <f t="shared" si="1852"/>
        <v>MERC/CAPEX/20122013/02104</v>
      </c>
      <c r="D3419" s="103">
        <f t="shared" si="1852"/>
        <v>41281</v>
      </c>
      <c r="E3419" s="28">
        <f t="shared" si="1852"/>
        <v>3.6</v>
      </c>
      <c r="F3419" s="95">
        <f t="shared" si="1787"/>
        <v>4.4210943270000005</v>
      </c>
      <c r="G3419" s="95">
        <f t="shared" si="1788"/>
        <v>4.4210943270000005</v>
      </c>
      <c r="H3419" s="95">
        <f t="shared" si="1792"/>
        <v>0</v>
      </c>
      <c r="I3419" s="94">
        <f>'F4.2'!Z66</f>
        <v>0</v>
      </c>
      <c r="J3419" s="94">
        <f>'F4.2'!AT66</f>
        <v>0</v>
      </c>
      <c r="K3419" s="95"/>
      <c r="L3419" s="95"/>
      <c r="M3419" s="128">
        <f t="shared" si="1793"/>
        <v>0</v>
      </c>
      <c r="N3419" s="95">
        <f t="shared" si="1794"/>
        <v>0</v>
      </c>
      <c r="O3419" s="158">
        <f t="shared" si="1789"/>
        <v>0</v>
      </c>
      <c r="P3419" s="159">
        <f t="shared" si="1790"/>
        <v>0</v>
      </c>
    </row>
    <row r="3420" spans="1:16" ht="15.75" hidden="1" outlineLevel="1" x14ac:dyDescent="0.25">
      <c r="A3420" s="252">
        <f t="shared" ref="A3420:E3420" si="1853">A2750</f>
        <v>0</v>
      </c>
      <c r="B3420" s="253" t="str">
        <f t="shared" si="1853"/>
        <v>IDC</v>
      </c>
      <c r="C3420" s="99" t="str">
        <f t="shared" si="1853"/>
        <v>MERC/CAPEX/20122013/02104</v>
      </c>
      <c r="D3420" s="103">
        <f t="shared" si="1853"/>
        <v>41281</v>
      </c>
      <c r="E3420" s="28">
        <f t="shared" si="1853"/>
        <v>1.5</v>
      </c>
      <c r="F3420" s="95">
        <f t="shared" si="1787"/>
        <v>0</v>
      </c>
      <c r="G3420" s="95">
        <f t="shared" si="1788"/>
        <v>0</v>
      </c>
      <c r="H3420" s="95">
        <f t="shared" si="1792"/>
        <v>0</v>
      </c>
      <c r="I3420" s="94">
        <f>'F4.2'!Z67</f>
        <v>0</v>
      </c>
      <c r="J3420" s="94">
        <f>'F4.2'!AT67</f>
        <v>0</v>
      </c>
      <c r="K3420" s="95"/>
      <c r="L3420" s="95"/>
      <c r="M3420" s="128">
        <f t="shared" si="1793"/>
        <v>0</v>
      </c>
      <c r="N3420" s="95">
        <f t="shared" si="1794"/>
        <v>0</v>
      </c>
      <c r="O3420" s="158">
        <f t="shared" si="1789"/>
        <v>0</v>
      </c>
      <c r="P3420" s="159">
        <f t="shared" si="1790"/>
        <v>0</v>
      </c>
    </row>
    <row r="3421" spans="1:16" ht="31.5" hidden="1" outlineLevel="1" x14ac:dyDescent="0.25">
      <c r="A3421" s="106">
        <f t="shared" ref="A3421:E3421" si="1854">A2751</f>
        <v>11</v>
      </c>
      <c r="B3421" s="107" t="str">
        <f t="shared" si="1854"/>
        <v>Fully Integrated Security Surveillance System</v>
      </c>
      <c r="C3421" s="106" t="str">
        <f t="shared" si="1854"/>
        <v>MERC/TECH 1/CAPEX/20122013/00190</v>
      </c>
      <c r="D3421" s="147">
        <f t="shared" si="1854"/>
        <v>41382</v>
      </c>
      <c r="E3421" s="27">
        <f t="shared" si="1854"/>
        <v>54.197924999999991</v>
      </c>
      <c r="F3421" s="94">
        <f t="shared" si="1787"/>
        <v>0</v>
      </c>
      <c r="G3421" s="94">
        <f t="shared" si="1788"/>
        <v>0</v>
      </c>
      <c r="H3421" s="94">
        <f t="shared" si="1792"/>
        <v>0</v>
      </c>
      <c r="I3421" s="94">
        <f>'F4.2'!Z68</f>
        <v>0</v>
      </c>
      <c r="J3421" s="94">
        <f>'F4.2'!AT68</f>
        <v>0</v>
      </c>
      <c r="K3421" s="94"/>
      <c r="L3421" s="94"/>
      <c r="M3421" s="94">
        <f t="shared" si="1793"/>
        <v>0</v>
      </c>
      <c r="N3421" s="94">
        <f t="shared" si="1794"/>
        <v>0</v>
      </c>
      <c r="O3421" s="158">
        <f t="shared" si="1789"/>
        <v>0</v>
      </c>
      <c r="P3421" s="159">
        <f t="shared" si="1790"/>
        <v>0</v>
      </c>
    </row>
    <row r="3422" spans="1:16" ht="31.5" hidden="1" outlineLevel="1" x14ac:dyDescent="0.25">
      <c r="A3422" s="99">
        <f t="shared" ref="A3422:E3422" si="1855">A2752</f>
        <v>11.1</v>
      </c>
      <c r="B3422" s="100" t="str">
        <f t="shared" si="1855"/>
        <v xml:space="preserve">Long range cameras </v>
      </c>
      <c r="C3422" s="99" t="str">
        <f t="shared" si="1855"/>
        <v>MERC/TECH 1/CAPEX/20122013/00190</v>
      </c>
      <c r="D3422" s="103">
        <f t="shared" si="1855"/>
        <v>41382</v>
      </c>
      <c r="E3422" s="28">
        <f t="shared" si="1855"/>
        <v>12.3</v>
      </c>
      <c r="F3422" s="95">
        <f t="shared" si="1787"/>
        <v>0</v>
      </c>
      <c r="G3422" s="95">
        <f t="shared" si="1788"/>
        <v>0</v>
      </c>
      <c r="H3422" s="95">
        <f t="shared" si="1792"/>
        <v>0</v>
      </c>
      <c r="I3422" s="94">
        <f>'F4.2'!Z69</f>
        <v>0</v>
      </c>
      <c r="J3422" s="94">
        <f>'F4.2'!AT69</f>
        <v>0</v>
      </c>
      <c r="K3422" s="95"/>
      <c r="L3422" s="95"/>
      <c r="M3422" s="128">
        <f t="shared" si="1793"/>
        <v>0</v>
      </c>
      <c r="N3422" s="95">
        <f t="shared" si="1794"/>
        <v>0</v>
      </c>
      <c r="O3422" s="158">
        <f t="shared" si="1789"/>
        <v>0</v>
      </c>
      <c r="P3422" s="159">
        <f t="shared" si="1790"/>
        <v>0</v>
      </c>
    </row>
    <row r="3423" spans="1:16" ht="31.5" hidden="1" outlineLevel="1" x14ac:dyDescent="0.25">
      <c r="A3423" s="99">
        <f t="shared" ref="A3423:E3423" si="1856">A2753</f>
        <v>11.2</v>
      </c>
      <c r="B3423" s="100" t="str">
        <f t="shared" si="1856"/>
        <v xml:space="preserve">Laser fence sensors/buried cable </v>
      </c>
      <c r="C3423" s="99" t="str">
        <f t="shared" si="1856"/>
        <v>MERC/TECH 1/CAPEX/20122013/00190</v>
      </c>
      <c r="D3423" s="103">
        <f t="shared" si="1856"/>
        <v>41382</v>
      </c>
      <c r="E3423" s="28">
        <f t="shared" si="1856"/>
        <v>6.1</v>
      </c>
      <c r="F3423" s="95">
        <f t="shared" si="1787"/>
        <v>0</v>
      </c>
      <c r="G3423" s="95">
        <f t="shared" si="1788"/>
        <v>0</v>
      </c>
      <c r="H3423" s="95">
        <f t="shared" si="1792"/>
        <v>0</v>
      </c>
      <c r="I3423" s="94">
        <f>'F4.2'!Z70</f>
        <v>0</v>
      </c>
      <c r="J3423" s="94">
        <f>'F4.2'!AT70</f>
        <v>0</v>
      </c>
      <c r="K3423" s="95"/>
      <c r="L3423" s="95"/>
      <c r="M3423" s="128">
        <f t="shared" si="1793"/>
        <v>0</v>
      </c>
      <c r="N3423" s="95">
        <f t="shared" si="1794"/>
        <v>0</v>
      </c>
      <c r="O3423" s="158">
        <f t="shared" si="1789"/>
        <v>0</v>
      </c>
      <c r="P3423" s="159">
        <f t="shared" si="1790"/>
        <v>0</v>
      </c>
    </row>
    <row r="3424" spans="1:16" ht="31.5" hidden="1" outlineLevel="1" x14ac:dyDescent="0.25">
      <c r="A3424" s="99">
        <f t="shared" ref="A3424:E3424" si="1857">A2754</f>
        <v>11.3</v>
      </c>
      <c r="B3424" s="100" t="str">
        <f t="shared" si="1857"/>
        <v xml:space="preserve">PTZ/fixed cameras </v>
      </c>
      <c r="C3424" s="99" t="str">
        <f t="shared" si="1857"/>
        <v>MERC/TECH 1/CAPEX/20122013/00190</v>
      </c>
      <c r="D3424" s="103">
        <f t="shared" si="1857"/>
        <v>41382</v>
      </c>
      <c r="E3424" s="28">
        <f t="shared" si="1857"/>
        <v>8.0749999999999993</v>
      </c>
      <c r="F3424" s="95">
        <f t="shared" ref="F3424:F3487" si="1858">F2754+I2754</f>
        <v>0</v>
      </c>
      <c r="G3424" s="95">
        <f t="shared" ref="G3424:G3487" si="1859">G2754+M2754</f>
        <v>0</v>
      </c>
      <c r="H3424" s="95">
        <f t="shared" si="1792"/>
        <v>0</v>
      </c>
      <c r="I3424" s="94">
        <f>'F4.2'!Z71</f>
        <v>0</v>
      </c>
      <c r="J3424" s="94">
        <f>'F4.2'!AT71</f>
        <v>0</v>
      </c>
      <c r="K3424" s="95"/>
      <c r="L3424" s="95"/>
      <c r="M3424" s="128">
        <f t="shared" si="1793"/>
        <v>0</v>
      </c>
      <c r="N3424" s="95">
        <f t="shared" si="1794"/>
        <v>0</v>
      </c>
      <c r="O3424" s="158">
        <f t="shared" ref="O3424:O3487" si="1860">MAX(0,IF(M3424=0,0,IF(G3424+M3424&lt;E3424,M3424,E3424-G3424)))</f>
        <v>0</v>
      </c>
      <c r="P3424" s="159">
        <f t="shared" ref="P3424:P3487" si="1861">M3424-O3424</f>
        <v>0</v>
      </c>
    </row>
    <row r="3425" spans="1:16" ht="31.5" hidden="1" outlineLevel="1" x14ac:dyDescent="0.25">
      <c r="A3425" s="99">
        <f t="shared" ref="A3425:E3425" si="1862">A2755</f>
        <v>11.4</v>
      </c>
      <c r="B3425" s="100" t="str">
        <f t="shared" si="1862"/>
        <v xml:space="preserve">Command &amp; control /video wall </v>
      </c>
      <c r="C3425" s="99" t="str">
        <f t="shared" si="1862"/>
        <v>MERC/TECH 1/CAPEX/20122013/00190</v>
      </c>
      <c r="D3425" s="103">
        <f t="shared" si="1862"/>
        <v>41382</v>
      </c>
      <c r="E3425" s="28">
        <f t="shared" si="1862"/>
        <v>16</v>
      </c>
      <c r="F3425" s="95">
        <f t="shared" si="1858"/>
        <v>0</v>
      </c>
      <c r="G3425" s="95">
        <f t="shared" si="1859"/>
        <v>0</v>
      </c>
      <c r="H3425" s="95">
        <f t="shared" ref="H3425:H3488" si="1863">F3425-G3425</f>
        <v>0</v>
      </c>
      <c r="I3425" s="94">
        <f>'F4.2'!Z72</f>
        <v>0</v>
      </c>
      <c r="J3425" s="94">
        <f>'F4.2'!AT72</f>
        <v>0</v>
      </c>
      <c r="K3425" s="95"/>
      <c r="L3425" s="95"/>
      <c r="M3425" s="128">
        <f t="shared" ref="M3425:M3488" si="1864">SUM(J3425:L3425)</f>
        <v>0</v>
      </c>
      <c r="N3425" s="95">
        <f t="shared" ref="N3425:N3488" si="1865">H3425+I3425-M3425</f>
        <v>0</v>
      </c>
      <c r="O3425" s="158">
        <f t="shared" si="1860"/>
        <v>0</v>
      </c>
      <c r="P3425" s="159">
        <f t="shared" si="1861"/>
        <v>0</v>
      </c>
    </row>
    <row r="3426" spans="1:16" ht="31.5" hidden="1" outlineLevel="1" x14ac:dyDescent="0.25">
      <c r="A3426" s="99">
        <f t="shared" ref="A3426:E3426" si="1866">A2756</f>
        <v>11.5</v>
      </c>
      <c r="B3426" s="100" t="str">
        <f t="shared" si="1866"/>
        <v xml:space="preserve">Communication </v>
      </c>
      <c r="C3426" s="99" t="str">
        <f t="shared" si="1866"/>
        <v>MERC/TECH 1/CAPEX/20122013/00190</v>
      </c>
      <c r="D3426" s="103">
        <f t="shared" si="1866"/>
        <v>41382</v>
      </c>
      <c r="E3426" s="28">
        <f t="shared" si="1866"/>
        <v>0.45950000000000002</v>
      </c>
      <c r="F3426" s="95">
        <f t="shared" si="1858"/>
        <v>0</v>
      </c>
      <c r="G3426" s="95">
        <f t="shared" si="1859"/>
        <v>0</v>
      </c>
      <c r="H3426" s="95">
        <f t="shared" si="1863"/>
        <v>0</v>
      </c>
      <c r="I3426" s="94">
        <f>'F4.2'!Z73</f>
        <v>0</v>
      </c>
      <c r="J3426" s="94">
        <f>'F4.2'!AT73</f>
        <v>0</v>
      </c>
      <c r="K3426" s="95"/>
      <c r="L3426" s="95"/>
      <c r="M3426" s="128">
        <f t="shared" si="1864"/>
        <v>0</v>
      </c>
      <c r="N3426" s="95">
        <f t="shared" si="1865"/>
        <v>0</v>
      </c>
      <c r="O3426" s="158">
        <f t="shared" si="1860"/>
        <v>0</v>
      </c>
      <c r="P3426" s="159">
        <f t="shared" si="1861"/>
        <v>0</v>
      </c>
    </row>
    <row r="3427" spans="1:16" ht="31.5" hidden="1" outlineLevel="1" x14ac:dyDescent="0.25">
      <c r="A3427" s="99">
        <f t="shared" ref="A3427:E3427" si="1867">A2757</f>
        <v>11.6</v>
      </c>
      <c r="B3427" s="100" t="str">
        <f t="shared" si="1867"/>
        <v>RFID</v>
      </c>
      <c r="C3427" s="99" t="str">
        <f t="shared" si="1867"/>
        <v>MERC/TECH 1/CAPEX/20122013/00190</v>
      </c>
      <c r="D3427" s="103">
        <f t="shared" si="1867"/>
        <v>41382</v>
      </c>
      <c r="E3427" s="28">
        <f t="shared" si="1867"/>
        <v>0.83</v>
      </c>
      <c r="F3427" s="95">
        <f t="shared" si="1858"/>
        <v>0</v>
      </c>
      <c r="G3427" s="95">
        <f t="shared" si="1859"/>
        <v>0</v>
      </c>
      <c r="H3427" s="95">
        <f t="shared" si="1863"/>
        <v>0</v>
      </c>
      <c r="I3427" s="94">
        <f>'F4.2'!Z74</f>
        <v>0</v>
      </c>
      <c r="J3427" s="94">
        <f>'F4.2'!AT74</f>
        <v>0</v>
      </c>
      <c r="K3427" s="95"/>
      <c r="L3427" s="95"/>
      <c r="M3427" s="128">
        <f t="shared" si="1864"/>
        <v>0</v>
      </c>
      <c r="N3427" s="95">
        <f t="shared" si="1865"/>
        <v>0</v>
      </c>
      <c r="O3427" s="158">
        <f t="shared" si="1860"/>
        <v>0</v>
      </c>
      <c r="P3427" s="159">
        <f t="shared" si="1861"/>
        <v>0</v>
      </c>
    </row>
    <row r="3428" spans="1:16" ht="31.5" hidden="1" outlineLevel="1" x14ac:dyDescent="0.25">
      <c r="A3428" s="99">
        <f t="shared" ref="A3428:E3428" si="1868">A2758</f>
        <v>11.7</v>
      </c>
      <c r="B3428" s="100" t="str">
        <f t="shared" si="1868"/>
        <v>LPR</v>
      </c>
      <c r="C3428" s="99" t="str">
        <f t="shared" si="1868"/>
        <v>MERC/TECH 1/CAPEX/20122013/00190</v>
      </c>
      <c r="D3428" s="103">
        <f t="shared" si="1868"/>
        <v>41382</v>
      </c>
      <c r="E3428" s="28">
        <f t="shared" si="1868"/>
        <v>0.6</v>
      </c>
      <c r="F3428" s="95">
        <f t="shared" si="1858"/>
        <v>0</v>
      </c>
      <c r="G3428" s="95">
        <f t="shared" si="1859"/>
        <v>0</v>
      </c>
      <c r="H3428" s="95">
        <f t="shared" si="1863"/>
        <v>0</v>
      </c>
      <c r="I3428" s="94">
        <f>'F4.2'!Z75</f>
        <v>0</v>
      </c>
      <c r="J3428" s="94">
        <f>'F4.2'!AT75</f>
        <v>0</v>
      </c>
      <c r="K3428" s="95"/>
      <c r="L3428" s="95"/>
      <c r="M3428" s="128">
        <f t="shared" si="1864"/>
        <v>0</v>
      </c>
      <c r="N3428" s="95">
        <f t="shared" si="1865"/>
        <v>0</v>
      </c>
      <c r="O3428" s="158">
        <f t="shared" si="1860"/>
        <v>0</v>
      </c>
      <c r="P3428" s="159">
        <f t="shared" si="1861"/>
        <v>0</v>
      </c>
    </row>
    <row r="3429" spans="1:16" ht="31.5" hidden="1" outlineLevel="1" x14ac:dyDescent="0.25">
      <c r="A3429" s="99">
        <f t="shared" ref="A3429:E3429" si="1869">A2759</f>
        <v>11.8</v>
      </c>
      <c r="B3429" s="100" t="str">
        <f t="shared" si="1869"/>
        <v xml:space="preserve">Electricals/networking </v>
      </c>
      <c r="C3429" s="99" t="str">
        <f t="shared" si="1869"/>
        <v>MERC/TECH 1/CAPEX/20122013/00190</v>
      </c>
      <c r="D3429" s="103">
        <f t="shared" si="1869"/>
        <v>41382</v>
      </c>
      <c r="E3429" s="28">
        <f t="shared" si="1869"/>
        <v>2.8674249999999999</v>
      </c>
      <c r="F3429" s="95">
        <f t="shared" si="1858"/>
        <v>0</v>
      </c>
      <c r="G3429" s="95">
        <f t="shared" si="1859"/>
        <v>0</v>
      </c>
      <c r="H3429" s="95">
        <f t="shared" si="1863"/>
        <v>0</v>
      </c>
      <c r="I3429" s="94">
        <f>'F4.2'!Z76</f>
        <v>0</v>
      </c>
      <c r="J3429" s="94">
        <f>'F4.2'!AT76</f>
        <v>0</v>
      </c>
      <c r="K3429" s="95"/>
      <c r="L3429" s="95"/>
      <c r="M3429" s="128">
        <f t="shared" si="1864"/>
        <v>0</v>
      </c>
      <c r="N3429" s="95">
        <f t="shared" si="1865"/>
        <v>0</v>
      </c>
      <c r="O3429" s="158">
        <f t="shared" si="1860"/>
        <v>0</v>
      </c>
      <c r="P3429" s="159">
        <f t="shared" si="1861"/>
        <v>0</v>
      </c>
    </row>
    <row r="3430" spans="1:16" ht="31.5" hidden="1" outlineLevel="1" x14ac:dyDescent="0.25">
      <c r="A3430" s="99">
        <f t="shared" ref="A3430:E3430" si="1870">A2760</f>
        <v>11.9</v>
      </c>
      <c r="B3430" s="100" t="str">
        <f t="shared" si="1870"/>
        <v xml:space="preserve">Infrastructure </v>
      </c>
      <c r="C3430" s="99" t="str">
        <f t="shared" si="1870"/>
        <v>MERC/TECH 1/CAPEX/20122013/00190</v>
      </c>
      <c r="D3430" s="103">
        <f t="shared" si="1870"/>
        <v>41382</v>
      </c>
      <c r="E3430" s="28">
        <f t="shared" si="1870"/>
        <v>3.8959999999999999</v>
      </c>
      <c r="F3430" s="95">
        <f t="shared" si="1858"/>
        <v>0</v>
      </c>
      <c r="G3430" s="95">
        <f t="shared" si="1859"/>
        <v>0</v>
      </c>
      <c r="H3430" s="95">
        <f t="shared" si="1863"/>
        <v>0</v>
      </c>
      <c r="I3430" s="94">
        <f>'F4.2'!Z77</f>
        <v>0</v>
      </c>
      <c r="J3430" s="94">
        <f>'F4.2'!AT77</f>
        <v>0</v>
      </c>
      <c r="K3430" s="95"/>
      <c r="L3430" s="95"/>
      <c r="M3430" s="128">
        <f t="shared" si="1864"/>
        <v>0</v>
      </c>
      <c r="N3430" s="95">
        <f t="shared" si="1865"/>
        <v>0</v>
      </c>
      <c r="O3430" s="158">
        <f t="shared" si="1860"/>
        <v>0</v>
      </c>
      <c r="P3430" s="159">
        <f t="shared" si="1861"/>
        <v>0</v>
      </c>
    </row>
    <row r="3431" spans="1:16" ht="31.5" hidden="1" outlineLevel="1" x14ac:dyDescent="0.25">
      <c r="A3431" s="99">
        <f t="shared" ref="A3431:E3431" si="1871">A2761</f>
        <v>0</v>
      </c>
      <c r="B3431" s="100" t="str">
        <f t="shared" si="1871"/>
        <v>IDC</v>
      </c>
      <c r="C3431" s="99" t="str">
        <f t="shared" si="1871"/>
        <v>MERC/TECH 1/CAPEX/20122013/00190</v>
      </c>
      <c r="D3431" s="103">
        <f t="shared" si="1871"/>
        <v>41382</v>
      </c>
      <c r="E3431" s="28">
        <f t="shared" si="1871"/>
        <v>3.07</v>
      </c>
      <c r="F3431" s="95">
        <f t="shared" si="1858"/>
        <v>0</v>
      </c>
      <c r="G3431" s="95">
        <f t="shared" si="1859"/>
        <v>0</v>
      </c>
      <c r="H3431" s="95">
        <f t="shared" si="1863"/>
        <v>0</v>
      </c>
      <c r="I3431" s="94">
        <f>'F4.2'!Z78</f>
        <v>0</v>
      </c>
      <c r="J3431" s="94">
        <f>'F4.2'!AT78</f>
        <v>0</v>
      </c>
      <c r="K3431" s="95"/>
      <c r="L3431" s="95"/>
      <c r="M3431" s="128">
        <f t="shared" si="1864"/>
        <v>0</v>
      </c>
      <c r="N3431" s="95">
        <f t="shared" si="1865"/>
        <v>0</v>
      </c>
      <c r="O3431" s="158">
        <f t="shared" si="1860"/>
        <v>0</v>
      </c>
      <c r="P3431" s="159">
        <f t="shared" si="1861"/>
        <v>0</v>
      </c>
    </row>
    <row r="3432" spans="1:16" ht="31.5" hidden="1" outlineLevel="1" x14ac:dyDescent="0.25">
      <c r="A3432" s="238">
        <f t="shared" ref="A3432:E3432" si="1872">A2762</f>
        <v>12</v>
      </c>
      <c r="B3432" s="239" t="str">
        <f t="shared" si="1872"/>
        <v>Revamping of existing SWAS installed at U#1 to 4 and commissioning of new  (AFGC) System of U#5&amp;7</v>
      </c>
      <c r="C3432" s="25" t="str">
        <f t="shared" si="1872"/>
        <v>MERC/TECH 1/CAPEX/20132014/01366</v>
      </c>
      <c r="D3432" s="139">
        <f t="shared" si="1872"/>
        <v>41551</v>
      </c>
      <c r="E3432" s="27">
        <f t="shared" si="1872"/>
        <v>10.083855999999999</v>
      </c>
      <c r="F3432" s="94">
        <f t="shared" si="1858"/>
        <v>0</v>
      </c>
      <c r="G3432" s="94">
        <f t="shared" si="1859"/>
        <v>0</v>
      </c>
      <c r="H3432" s="94">
        <f t="shared" si="1863"/>
        <v>0</v>
      </c>
      <c r="I3432" s="94">
        <f>'F4.2'!Z79</f>
        <v>0</v>
      </c>
      <c r="J3432" s="94">
        <f>'F4.2'!AT79</f>
        <v>0</v>
      </c>
      <c r="K3432" s="94"/>
      <c r="L3432" s="94"/>
      <c r="M3432" s="94">
        <f t="shared" si="1864"/>
        <v>0</v>
      </c>
      <c r="N3432" s="94">
        <f t="shared" si="1865"/>
        <v>0</v>
      </c>
      <c r="O3432" s="158">
        <f t="shared" si="1860"/>
        <v>0</v>
      </c>
      <c r="P3432" s="159">
        <f t="shared" si="1861"/>
        <v>0</v>
      </c>
    </row>
    <row r="3433" spans="1:16" ht="31.5" hidden="1" outlineLevel="1" x14ac:dyDescent="0.25">
      <c r="A3433" s="252">
        <f t="shared" ref="A3433:E3433" si="1873">A2763</f>
        <v>12.1</v>
      </c>
      <c r="B3433" s="253" t="str">
        <f t="shared" si="1873"/>
        <v>AFGC U 5,7</v>
      </c>
      <c r="C3433" s="99" t="str">
        <f t="shared" si="1873"/>
        <v>MERC/TECH 1/CAPEX/20132014/01366</v>
      </c>
      <c r="D3433" s="103">
        <f t="shared" si="1873"/>
        <v>41551</v>
      </c>
      <c r="E3433" s="28">
        <f t="shared" si="1873"/>
        <v>2.08</v>
      </c>
      <c r="F3433" s="95">
        <f t="shared" si="1858"/>
        <v>2.0369565389999997</v>
      </c>
      <c r="G3433" s="95">
        <f t="shared" si="1859"/>
        <v>2.0369565389999997</v>
      </c>
      <c r="H3433" s="95">
        <f t="shared" si="1863"/>
        <v>0</v>
      </c>
      <c r="I3433" s="94">
        <f>'F4.2'!Z80</f>
        <v>0</v>
      </c>
      <c r="J3433" s="94">
        <f>'F4.2'!AT80</f>
        <v>0</v>
      </c>
      <c r="K3433" s="95"/>
      <c r="L3433" s="95"/>
      <c r="M3433" s="128">
        <f t="shared" si="1864"/>
        <v>0</v>
      </c>
      <c r="N3433" s="95">
        <f t="shared" si="1865"/>
        <v>0</v>
      </c>
      <c r="O3433" s="158">
        <f t="shared" si="1860"/>
        <v>0</v>
      </c>
      <c r="P3433" s="159">
        <f t="shared" si="1861"/>
        <v>0</v>
      </c>
    </row>
    <row r="3434" spans="1:16" ht="31.5" hidden="1" outlineLevel="1" x14ac:dyDescent="0.25">
      <c r="A3434" s="252">
        <f t="shared" ref="A3434:E3434" si="1874">A2764</f>
        <v>12.2</v>
      </c>
      <c r="B3434" s="253" t="str">
        <f t="shared" si="1874"/>
        <v>Dismantling and revamping of Sample panels of Unit 1 to 4. (4 Nos.)</v>
      </c>
      <c r="C3434" s="29" t="str">
        <f t="shared" si="1874"/>
        <v>MERC/TECH 1/CAPEX/20132014/01366</v>
      </c>
      <c r="D3434" s="68">
        <f t="shared" si="1874"/>
        <v>41551</v>
      </c>
      <c r="E3434" s="28">
        <f t="shared" si="1874"/>
        <v>7.1338559999999998</v>
      </c>
      <c r="F3434" s="95">
        <f t="shared" si="1858"/>
        <v>5</v>
      </c>
      <c r="G3434" s="95">
        <f t="shared" si="1859"/>
        <v>5</v>
      </c>
      <c r="H3434" s="95">
        <f t="shared" si="1863"/>
        <v>0</v>
      </c>
      <c r="I3434" s="94">
        <f>'F4.2'!Z81</f>
        <v>0</v>
      </c>
      <c r="J3434" s="94">
        <f>'F4.2'!AT81</f>
        <v>0</v>
      </c>
      <c r="K3434" s="95"/>
      <c r="L3434" s="95"/>
      <c r="M3434" s="128">
        <f t="shared" si="1864"/>
        <v>0</v>
      </c>
      <c r="N3434" s="95">
        <f t="shared" si="1865"/>
        <v>0</v>
      </c>
      <c r="O3434" s="158">
        <f t="shared" si="1860"/>
        <v>0</v>
      </c>
      <c r="P3434" s="159">
        <f t="shared" si="1861"/>
        <v>0</v>
      </c>
    </row>
    <row r="3435" spans="1:16" ht="31.5" hidden="1" outlineLevel="1" x14ac:dyDescent="0.25">
      <c r="A3435" s="252">
        <f t="shared" ref="A3435:E3435" si="1875">A2765</f>
        <v>0</v>
      </c>
      <c r="B3435" s="253" t="str">
        <f t="shared" si="1875"/>
        <v>IDC</v>
      </c>
      <c r="C3435" s="99" t="str">
        <f t="shared" si="1875"/>
        <v>MERC/TECH 1/CAPEX/20132014/01366</v>
      </c>
      <c r="D3435" s="103">
        <f t="shared" si="1875"/>
        <v>41551</v>
      </c>
      <c r="E3435" s="28">
        <f t="shared" si="1875"/>
        <v>0.87</v>
      </c>
      <c r="F3435" s="95">
        <f t="shared" si="1858"/>
        <v>0</v>
      </c>
      <c r="G3435" s="95">
        <f t="shared" si="1859"/>
        <v>0</v>
      </c>
      <c r="H3435" s="95">
        <f t="shared" si="1863"/>
        <v>0</v>
      </c>
      <c r="I3435" s="94">
        <f>'F4.2'!Z82</f>
        <v>0</v>
      </c>
      <c r="J3435" s="94">
        <f>'F4.2'!AT82</f>
        <v>0</v>
      </c>
      <c r="K3435" s="95"/>
      <c r="L3435" s="95"/>
      <c r="M3435" s="128">
        <f t="shared" si="1864"/>
        <v>0</v>
      </c>
      <c r="N3435" s="95">
        <f t="shared" si="1865"/>
        <v>0</v>
      </c>
      <c r="O3435" s="158">
        <f t="shared" si="1860"/>
        <v>0</v>
      </c>
      <c r="P3435" s="159">
        <f t="shared" si="1861"/>
        <v>0</v>
      </c>
    </row>
    <row r="3436" spans="1:16" ht="47.25" hidden="1" outlineLevel="1" x14ac:dyDescent="0.25">
      <c r="A3436" s="106">
        <f t="shared" ref="A3436:E3436" si="1876">A2766</f>
        <v>13</v>
      </c>
      <c r="B3436" s="107" t="str">
        <f t="shared" si="1876"/>
        <v>Replacements Platen Super Heater &amp; Eco Additional of U-5 &amp; U-6 and Upper &amp; Lower LTSH &amp; Eco Bottom assemblies of U-7</v>
      </c>
      <c r="C3436" s="106" t="str">
        <f t="shared" si="1876"/>
        <v>MERC/TECH 1/CAPEX/20132014/01936</v>
      </c>
      <c r="D3436" s="147">
        <f t="shared" si="1876"/>
        <v>41647</v>
      </c>
      <c r="E3436" s="27">
        <f t="shared" si="1876"/>
        <v>76.570000000000007</v>
      </c>
      <c r="F3436" s="94">
        <f t="shared" si="1858"/>
        <v>0</v>
      </c>
      <c r="G3436" s="94">
        <f t="shared" si="1859"/>
        <v>0</v>
      </c>
      <c r="H3436" s="94">
        <f t="shared" si="1863"/>
        <v>0</v>
      </c>
      <c r="I3436" s="94">
        <f>'F4.2'!Z83</f>
        <v>0</v>
      </c>
      <c r="J3436" s="94">
        <f>'F4.2'!AT83</f>
        <v>0</v>
      </c>
      <c r="K3436" s="94"/>
      <c r="L3436" s="94"/>
      <c r="M3436" s="94">
        <f t="shared" si="1864"/>
        <v>0</v>
      </c>
      <c r="N3436" s="94">
        <f t="shared" si="1865"/>
        <v>0</v>
      </c>
      <c r="O3436" s="158">
        <f t="shared" si="1860"/>
        <v>0</v>
      </c>
      <c r="P3436" s="159">
        <f t="shared" si="1861"/>
        <v>0</v>
      </c>
    </row>
    <row r="3437" spans="1:16" ht="31.5" hidden="1" outlineLevel="1" x14ac:dyDescent="0.25">
      <c r="A3437" s="99">
        <f t="shared" ref="A3437:E3437" si="1877">A2767</f>
        <v>13.1</v>
      </c>
      <c r="B3437" s="100" t="str">
        <f t="shared" si="1877"/>
        <v>Platen super heater assemblies – 24 nos each for Unit-5 &amp; 6(2 sets)</v>
      </c>
      <c r="C3437" s="99" t="str">
        <f t="shared" si="1877"/>
        <v>MERC/TECH 1/CAPEX/20132014/01936</v>
      </c>
      <c r="D3437" s="103">
        <f t="shared" si="1877"/>
        <v>41647</v>
      </c>
      <c r="E3437" s="28">
        <f t="shared" si="1877"/>
        <v>32.76</v>
      </c>
      <c r="F3437" s="95">
        <f t="shared" si="1858"/>
        <v>11.660929755000002</v>
      </c>
      <c r="G3437" s="95">
        <f t="shared" si="1859"/>
        <v>11.660929755000002</v>
      </c>
      <c r="H3437" s="95">
        <f t="shared" si="1863"/>
        <v>0</v>
      </c>
      <c r="I3437" s="94">
        <f>'F4.2'!Z84</f>
        <v>0</v>
      </c>
      <c r="J3437" s="94">
        <f>'F4.2'!AT84</f>
        <v>0</v>
      </c>
      <c r="K3437" s="95"/>
      <c r="L3437" s="95"/>
      <c r="M3437" s="128">
        <f t="shared" si="1864"/>
        <v>0</v>
      </c>
      <c r="N3437" s="95">
        <f t="shared" si="1865"/>
        <v>0</v>
      </c>
      <c r="O3437" s="158">
        <f t="shared" si="1860"/>
        <v>0</v>
      </c>
      <c r="P3437" s="159">
        <f t="shared" si="1861"/>
        <v>0</v>
      </c>
    </row>
    <row r="3438" spans="1:16" ht="31.5" hidden="1" outlineLevel="1" x14ac:dyDescent="0.25">
      <c r="A3438" s="99">
        <f t="shared" ref="A3438:E3438" si="1878">A2768</f>
        <v>13.2</v>
      </c>
      <c r="B3438" s="100" t="str">
        <f t="shared" si="1878"/>
        <v>Economizer additional  Assemblies along with cassette baffles – 65 Nos. each for unit-  5 &amp; 6  (2Set )</v>
      </c>
      <c r="C3438" s="99" t="str">
        <f t="shared" si="1878"/>
        <v>MERC/TECH 1/CAPEX/20132014/01936</v>
      </c>
      <c r="D3438" s="103">
        <f t="shared" si="1878"/>
        <v>41647</v>
      </c>
      <c r="E3438" s="28">
        <f t="shared" si="1878"/>
        <v>3.88</v>
      </c>
      <c r="F3438" s="95">
        <f t="shared" si="1858"/>
        <v>3.5012203659999996</v>
      </c>
      <c r="G3438" s="95">
        <f t="shared" si="1859"/>
        <v>3.5012203659999996</v>
      </c>
      <c r="H3438" s="95">
        <f t="shared" si="1863"/>
        <v>0</v>
      </c>
      <c r="I3438" s="94">
        <f>'F4.2'!Z85</f>
        <v>0</v>
      </c>
      <c r="J3438" s="94">
        <f>'F4.2'!AT85</f>
        <v>0</v>
      </c>
      <c r="K3438" s="95"/>
      <c r="L3438" s="95"/>
      <c r="M3438" s="128">
        <f t="shared" si="1864"/>
        <v>0</v>
      </c>
      <c r="N3438" s="95">
        <f t="shared" si="1865"/>
        <v>0</v>
      </c>
      <c r="O3438" s="158">
        <f t="shared" si="1860"/>
        <v>0</v>
      </c>
      <c r="P3438" s="159">
        <f t="shared" si="1861"/>
        <v>0</v>
      </c>
    </row>
    <row r="3439" spans="1:16" ht="31.5" hidden="1" outlineLevel="1" x14ac:dyDescent="0.25">
      <c r="A3439" s="99">
        <f t="shared" ref="A3439:E3439" si="1879">A2769</f>
        <v>13.3</v>
      </c>
      <c r="B3439" s="100" t="str">
        <f t="shared" si="1879"/>
        <v>Upper LTSH  Assemblies along with cassette baffles – 62 Nos. each for unit – 7 (1 Set)</v>
      </c>
      <c r="C3439" s="99" t="str">
        <f t="shared" si="1879"/>
        <v>MERC/TECH 1/CAPEX/20132014/01936</v>
      </c>
      <c r="D3439" s="103">
        <f t="shared" si="1879"/>
        <v>41647</v>
      </c>
      <c r="E3439" s="28">
        <f t="shared" si="1879"/>
        <v>9.81</v>
      </c>
      <c r="F3439" s="95">
        <f t="shared" si="1858"/>
        <v>4.9252947999999996</v>
      </c>
      <c r="G3439" s="95">
        <f t="shared" si="1859"/>
        <v>4.9252947999999996</v>
      </c>
      <c r="H3439" s="95">
        <f t="shared" si="1863"/>
        <v>0</v>
      </c>
      <c r="I3439" s="94">
        <f>'F4.2'!Z86</f>
        <v>0</v>
      </c>
      <c r="J3439" s="94">
        <f>'F4.2'!AT86</f>
        <v>0</v>
      </c>
      <c r="K3439" s="95"/>
      <c r="L3439" s="95"/>
      <c r="M3439" s="128">
        <f t="shared" si="1864"/>
        <v>0</v>
      </c>
      <c r="N3439" s="95">
        <f t="shared" si="1865"/>
        <v>0</v>
      </c>
      <c r="O3439" s="158">
        <f t="shared" si="1860"/>
        <v>0</v>
      </c>
      <c r="P3439" s="159">
        <f t="shared" si="1861"/>
        <v>0</v>
      </c>
    </row>
    <row r="3440" spans="1:16" ht="31.5" hidden="1" outlineLevel="1" x14ac:dyDescent="0.25">
      <c r="A3440" s="99">
        <f t="shared" ref="A3440:E3440" si="1880">A2770</f>
        <v>13.4</v>
      </c>
      <c r="B3440" s="100" t="str">
        <f t="shared" si="1880"/>
        <v>Lower LTSH  Assemblies along with cassette baffles  – 62Nos. for unit – 7 (1 Set)</v>
      </c>
      <c r="C3440" s="99" t="str">
        <f t="shared" si="1880"/>
        <v>MERC/TECH 1/CAPEX/20132014/01936</v>
      </c>
      <c r="D3440" s="103">
        <f t="shared" si="1880"/>
        <v>41647</v>
      </c>
      <c r="E3440" s="28">
        <f t="shared" si="1880"/>
        <v>4.76</v>
      </c>
      <c r="F3440" s="95">
        <f t="shared" si="1858"/>
        <v>2.7667891</v>
      </c>
      <c r="G3440" s="95">
        <f t="shared" si="1859"/>
        <v>2.7667891</v>
      </c>
      <c r="H3440" s="95">
        <f t="shared" si="1863"/>
        <v>0</v>
      </c>
      <c r="I3440" s="94">
        <f>'F4.2'!Z87</f>
        <v>0</v>
      </c>
      <c r="J3440" s="94">
        <f>'F4.2'!AT87</f>
        <v>0</v>
      </c>
      <c r="K3440" s="95"/>
      <c r="L3440" s="95"/>
      <c r="M3440" s="128">
        <f t="shared" si="1864"/>
        <v>0</v>
      </c>
      <c r="N3440" s="95">
        <f t="shared" si="1865"/>
        <v>0</v>
      </c>
      <c r="O3440" s="158">
        <f t="shared" si="1860"/>
        <v>0</v>
      </c>
      <c r="P3440" s="159">
        <f t="shared" si="1861"/>
        <v>0</v>
      </c>
    </row>
    <row r="3441" spans="1:16" ht="31.5" hidden="1" outlineLevel="1" x14ac:dyDescent="0.25">
      <c r="A3441" s="99">
        <f t="shared" ref="A3441:E3441" si="1881">A2771</f>
        <v>13.5</v>
      </c>
      <c r="B3441" s="100" t="str">
        <f t="shared" si="1881"/>
        <v>Lower Eco + Eco additional along with cassette baffles  for Unit-7</v>
      </c>
      <c r="C3441" s="99" t="str">
        <f t="shared" si="1881"/>
        <v>MERC/TECH 1/CAPEX/20132014/01936</v>
      </c>
      <c r="D3441" s="103">
        <f t="shared" si="1881"/>
        <v>41647</v>
      </c>
      <c r="E3441" s="28">
        <f t="shared" si="1881"/>
        <v>13.41</v>
      </c>
      <c r="F3441" s="95">
        <f t="shared" si="1858"/>
        <v>6.3205716000000001</v>
      </c>
      <c r="G3441" s="95">
        <f t="shared" si="1859"/>
        <v>6.3205716000000001</v>
      </c>
      <c r="H3441" s="95">
        <f t="shared" si="1863"/>
        <v>0</v>
      </c>
      <c r="I3441" s="94">
        <f>'F4.2'!Z88</f>
        <v>0</v>
      </c>
      <c r="J3441" s="94">
        <f>'F4.2'!AT88</f>
        <v>0</v>
      </c>
      <c r="K3441" s="95"/>
      <c r="L3441" s="95"/>
      <c r="M3441" s="128">
        <f t="shared" si="1864"/>
        <v>0</v>
      </c>
      <c r="N3441" s="95">
        <f t="shared" si="1865"/>
        <v>0</v>
      </c>
      <c r="O3441" s="158">
        <f t="shared" si="1860"/>
        <v>0</v>
      </c>
      <c r="P3441" s="159">
        <f t="shared" si="1861"/>
        <v>0</v>
      </c>
    </row>
    <row r="3442" spans="1:16" ht="31.5" hidden="1" outlineLevel="1" x14ac:dyDescent="0.25">
      <c r="A3442" s="99">
        <f t="shared" ref="A3442:E3442" si="1882">A2772</f>
        <v>13.6</v>
      </c>
      <c r="B3442" s="100" t="str">
        <f t="shared" si="1882"/>
        <v>Work Cost for Replacement of above Assemblies.</v>
      </c>
      <c r="C3442" s="99" t="str">
        <f t="shared" si="1882"/>
        <v>MERC/TECH 1/CAPEX/20132014/01936</v>
      </c>
      <c r="D3442" s="103">
        <f t="shared" si="1882"/>
        <v>41647</v>
      </c>
      <c r="E3442" s="28">
        <f t="shared" si="1882"/>
        <v>5.05</v>
      </c>
      <c r="F3442" s="95">
        <f t="shared" si="1858"/>
        <v>0</v>
      </c>
      <c r="G3442" s="95">
        <f t="shared" si="1859"/>
        <v>0</v>
      </c>
      <c r="H3442" s="95">
        <f t="shared" si="1863"/>
        <v>0</v>
      </c>
      <c r="I3442" s="94">
        <f>'F4.2'!Z89</f>
        <v>0</v>
      </c>
      <c r="J3442" s="94">
        <f>'F4.2'!AT89</f>
        <v>0</v>
      </c>
      <c r="K3442" s="95"/>
      <c r="L3442" s="95"/>
      <c r="M3442" s="128">
        <f t="shared" si="1864"/>
        <v>0</v>
      </c>
      <c r="N3442" s="95">
        <f t="shared" si="1865"/>
        <v>0</v>
      </c>
      <c r="O3442" s="158">
        <f t="shared" si="1860"/>
        <v>0</v>
      </c>
      <c r="P3442" s="159">
        <f t="shared" si="1861"/>
        <v>0</v>
      </c>
    </row>
    <row r="3443" spans="1:16" ht="31.5" hidden="1" outlineLevel="1" x14ac:dyDescent="0.25">
      <c r="A3443" s="99">
        <f t="shared" ref="A3443:E3443" si="1883">A2773</f>
        <v>0</v>
      </c>
      <c r="B3443" s="100" t="str">
        <f t="shared" si="1883"/>
        <v>IDC</v>
      </c>
      <c r="C3443" s="99" t="str">
        <f t="shared" si="1883"/>
        <v>MERC/TECH 1/CAPEX/20132014/01936</v>
      </c>
      <c r="D3443" s="103">
        <f t="shared" si="1883"/>
        <v>41647</v>
      </c>
      <c r="E3443" s="28">
        <f t="shared" si="1883"/>
        <v>6.9</v>
      </c>
      <c r="F3443" s="95">
        <f t="shared" si="1858"/>
        <v>0</v>
      </c>
      <c r="G3443" s="95">
        <f t="shared" si="1859"/>
        <v>0</v>
      </c>
      <c r="H3443" s="95">
        <f t="shared" si="1863"/>
        <v>0</v>
      </c>
      <c r="I3443" s="94">
        <f>'F4.2'!Z90</f>
        <v>0</v>
      </c>
      <c r="J3443" s="94">
        <f>'F4.2'!AT90</f>
        <v>0</v>
      </c>
      <c r="K3443" s="95"/>
      <c r="L3443" s="95"/>
      <c r="M3443" s="128">
        <f t="shared" si="1864"/>
        <v>0</v>
      </c>
      <c r="N3443" s="95">
        <f t="shared" si="1865"/>
        <v>0</v>
      </c>
      <c r="O3443" s="158">
        <f t="shared" si="1860"/>
        <v>0</v>
      </c>
      <c r="P3443" s="159">
        <f t="shared" si="1861"/>
        <v>0</v>
      </c>
    </row>
    <row r="3444" spans="1:16" ht="31.5" hidden="1" outlineLevel="1" x14ac:dyDescent="0.25">
      <c r="A3444" s="106">
        <f t="shared" ref="A3444:E3444" si="1884">A2774</f>
        <v>14</v>
      </c>
      <c r="B3444" s="107" t="str">
        <f t="shared" si="1884"/>
        <v>Procurement of Complete IPT Module for 500MW Unit-7 and Fully Bladed Rotor for LP Turbine of 500 MW Unit-5, 6, &amp; 7</v>
      </c>
      <c r="C3444" s="106" t="str">
        <f t="shared" si="1884"/>
        <v>MERC/TECH 1/CAPEX/20132014/01334</v>
      </c>
      <c r="D3444" s="147">
        <f t="shared" si="1884"/>
        <v>41548</v>
      </c>
      <c r="E3444" s="27">
        <f t="shared" si="1884"/>
        <v>83.823654699999992</v>
      </c>
      <c r="F3444" s="94">
        <f t="shared" si="1858"/>
        <v>0</v>
      </c>
      <c r="G3444" s="94">
        <f t="shared" si="1859"/>
        <v>0</v>
      </c>
      <c r="H3444" s="94">
        <f t="shared" si="1863"/>
        <v>0</v>
      </c>
      <c r="I3444" s="94">
        <f>'F4.2'!Z91</f>
        <v>0</v>
      </c>
      <c r="J3444" s="94">
        <f>'F4.2'!AT91</f>
        <v>0</v>
      </c>
      <c r="K3444" s="94"/>
      <c r="L3444" s="94"/>
      <c r="M3444" s="94">
        <f t="shared" si="1864"/>
        <v>0</v>
      </c>
      <c r="N3444" s="94">
        <f t="shared" si="1865"/>
        <v>0</v>
      </c>
      <c r="O3444" s="158">
        <f t="shared" si="1860"/>
        <v>0</v>
      </c>
      <c r="P3444" s="159">
        <f t="shared" si="1861"/>
        <v>0</v>
      </c>
    </row>
    <row r="3445" spans="1:16" ht="47.25" hidden="1" outlineLevel="1" x14ac:dyDescent="0.25">
      <c r="A3445" s="99">
        <f t="shared" ref="A3445:E3445" si="1885">A2775</f>
        <v>14.1</v>
      </c>
      <c r="B3445" s="100" t="str">
        <f t="shared" si="1885"/>
        <v>IPT Module complete Type-M30-63 with advance class blading suitable for 500 MW Chandrapur Unit-7, Khaperkheda 1x500, Bhusawal 2x500</v>
      </c>
      <c r="C3445" s="99" t="str">
        <f t="shared" si="1885"/>
        <v>MERC/TECH 1/CAPEX/20132014/01334</v>
      </c>
      <c r="D3445" s="103">
        <f t="shared" si="1885"/>
        <v>41548</v>
      </c>
      <c r="E3445" s="28">
        <f t="shared" si="1885"/>
        <v>48.039384900000002</v>
      </c>
      <c r="F3445" s="95">
        <f t="shared" si="1858"/>
        <v>48.039384900000002</v>
      </c>
      <c r="G3445" s="95">
        <f t="shared" si="1859"/>
        <v>48.039384900000002</v>
      </c>
      <c r="H3445" s="95">
        <f t="shared" si="1863"/>
        <v>0</v>
      </c>
      <c r="I3445" s="94">
        <f>'F4.2'!Z92</f>
        <v>0</v>
      </c>
      <c r="J3445" s="94">
        <f>'F4.2'!AT92</f>
        <v>0</v>
      </c>
      <c r="K3445" s="95"/>
      <c r="L3445" s="95"/>
      <c r="M3445" s="128">
        <f t="shared" si="1864"/>
        <v>0</v>
      </c>
      <c r="N3445" s="95">
        <f t="shared" si="1865"/>
        <v>0</v>
      </c>
      <c r="O3445" s="158">
        <f t="shared" si="1860"/>
        <v>0</v>
      </c>
      <c r="P3445" s="159">
        <f t="shared" si="1861"/>
        <v>0</v>
      </c>
    </row>
    <row r="3446" spans="1:16" ht="31.5" hidden="1" outlineLevel="1" x14ac:dyDescent="0.25">
      <c r="A3446" s="99">
        <f t="shared" ref="A3446:E3446" si="1886">A2776</f>
        <v>14.2</v>
      </c>
      <c r="B3446" s="100" t="str">
        <f t="shared" si="1886"/>
        <v>Fully bladed dynamically balanced LP Rotor for 500 MW Units-5,6 &amp;7 at Chandrapur STPS</v>
      </c>
      <c r="C3446" s="99" t="str">
        <f t="shared" si="1886"/>
        <v>MERC/TECH 1/CAPEX/20132014/01334</v>
      </c>
      <c r="D3446" s="103">
        <f t="shared" si="1886"/>
        <v>41548</v>
      </c>
      <c r="E3446" s="28">
        <f t="shared" si="1886"/>
        <v>35.784269799999997</v>
      </c>
      <c r="F3446" s="95">
        <f t="shared" si="1858"/>
        <v>35.784269799999997</v>
      </c>
      <c r="G3446" s="95">
        <f t="shared" si="1859"/>
        <v>35.784269799999997</v>
      </c>
      <c r="H3446" s="95">
        <f t="shared" si="1863"/>
        <v>0</v>
      </c>
      <c r="I3446" s="94">
        <f>'F4.2'!Z93</f>
        <v>0</v>
      </c>
      <c r="J3446" s="94">
        <f>'F4.2'!AT93</f>
        <v>0</v>
      </c>
      <c r="K3446" s="95"/>
      <c r="L3446" s="95"/>
      <c r="M3446" s="128">
        <f t="shared" si="1864"/>
        <v>0</v>
      </c>
      <c r="N3446" s="95">
        <f t="shared" si="1865"/>
        <v>0</v>
      </c>
      <c r="O3446" s="158">
        <f t="shared" si="1860"/>
        <v>0</v>
      </c>
      <c r="P3446" s="159">
        <f t="shared" si="1861"/>
        <v>0</v>
      </c>
    </row>
    <row r="3447" spans="1:16" ht="31.5" hidden="1" outlineLevel="1" x14ac:dyDescent="0.25">
      <c r="A3447" s="106">
        <f t="shared" ref="A3447:E3447" si="1887">A2777</f>
        <v>15</v>
      </c>
      <c r="B3447" s="107" t="str">
        <f t="shared" si="1887"/>
        <v>Performance Improvement of Air Preheater Unit 1 &amp; 2 CSTPS Chandrapur</v>
      </c>
      <c r="C3447" s="106" t="str">
        <f t="shared" si="1887"/>
        <v>MERC/TECH 1/CAPEX/20132014/01431</v>
      </c>
      <c r="D3447" s="147">
        <f t="shared" si="1887"/>
        <v>41565</v>
      </c>
      <c r="E3447" s="27">
        <f t="shared" si="1887"/>
        <v>11.1699751</v>
      </c>
      <c r="F3447" s="94">
        <f t="shared" si="1858"/>
        <v>0</v>
      </c>
      <c r="G3447" s="94">
        <f t="shared" si="1859"/>
        <v>0</v>
      </c>
      <c r="H3447" s="94">
        <f t="shared" si="1863"/>
        <v>0</v>
      </c>
      <c r="I3447" s="94">
        <f>'F4.2'!Z94</f>
        <v>0</v>
      </c>
      <c r="J3447" s="94">
        <f>'F4.2'!AT94</f>
        <v>0</v>
      </c>
      <c r="K3447" s="94"/>
      <c r="L3447" s="94"/>
      <c r="M3447" s="94">
        <f t="shared" si="1864"/>
        <v>0</v>
      </c>
      <c r="N3447" s="94">
        <f t="shared" si="1865"/>
        <v>0</v>
      </c>
      <c r="O3447" s="158">
        <f t="shared" si="1860"/>
        <v>0</v>
      </c>
      <c r="P3447" s="159">
        <f t="shared" si="1861"/>
        <v>0</v>
      </c>
    </row>
    <row r="3448" spans="1:16" ht="31.5" hidden="1" outlineLevel="1" x14ac:dyDescent="0.25">
      <c r="A3448" s="99">
        <f t="shared" ref="A3448:E3448" si="1888">A2778</f>
        <v>15.1</v>
      </c>
      <c r="B3448" s="100" t="str">
        <f t="shared" si="1888"/>
        <v xml:space="preserve">supply of MSERW / high frequency induction welding tubes for Air pre-heater in Unit 1&amp;2 </v>
      </c>
      <c r="C3448" s="99" t="str">
        <f t="shared" si="1888"/>
        <v>MERC/TECH 1/CAPEX/20132014/01431</v>
      </c>
      <c r="D3448" s="103">
        <f t="shared" si="1888"/>
        <v>41565</v>
      </c>
      <c r="E3448" s="28">
        <f t="shared" si="1888"/>
        <v>8.8553540000000002</v>
      </c>
      <c r="F3448" s="95">
        <f t="shared" si="1858"/>
        <v>0</v>
      </c>
      <c r="G3448" s="95">
        <f t="shared" si="1859"/>
        <v>0</v>
      </c>
      <c r="H3448" s="95">
        <f t="shared" si="1863"/>
        <v>0</v>
      </c>
      <c r="I3448" s="94">
        <f>'F4.2'!Z95</f>
        <v>0</v>
      </c>
      <c r="J3448" s="94">
        <f>'F4.2'!AT95</f>
        <v>0</v>
      </c>
      <c r="K3448" s="95"/>
      <c r="L3448" s="95"/>
      <c r="M3448" s="128">
        <f t="shared" si="1864"/>
        <v>0</v>
      </c>
      <c r="N3448" s="95">
        <f t="shared" si="1865"/>
        <v>0</v>
      </c>
      <c r="O3448" s="158">
        <f t="shared" si="1860"/>
        <v>0</v>
      </c>
      <c r="P3448" s="159">
        <f t="shared" si="1861"/>
        <v>0</v>
      </c>
    </row>
    <row r="3449" spans="1:16" ht="31.5" hidden="1" outlineLevel="1" x14ac:dyDescent="0.25">
      <c r="A3449" s="99">
        <f t="shared" ref="A3449:E3449" si="1889">A2779</f>
        <v>15.2</v>
      </c>
      <c r="B3449" s="100" t="str">
        <f t="shared" si="1889"/>
        <v xml:space="preserve">Compete Replacement of the air heater tubes in top ,intermediate and bottom bank(LHS and RHS) of unit 1 &amp; 2 </v>
      </c>
      <c r="C3449" s="99" t="str">
        <f t="shared" si="1889"/>
        <v>MERC/TECH 1/CAPEX/20132014/01431</v>
      </c>
      <c r="D3449" s="103">
        <f t="shared" si="1889"/>
        <v>41565</v>
      </c>
      <c r="E3449" s="28">
        <f t="shared" si="1889"/>
        <v>2.14452</v>
      </c>
      <c r="F3449" s="95">
        <f t="shared" si="1858"/>
        <v>0</v>
      </c>
      <c r="G3449" s="95">
        <f t="shared" si="1859"/>
        <v>0</v>
      </c>
      <c r="H3449" s="95">
        <f t="shared" si="1863"/>
        <v>0</v>
      </c>
      <c r="I3449" s="94">
        <f>'F4.2'!Z96</f>
        <v>0</v>
      </c>
      <c r="J3449" s="94">
        <f>'F4.2'!AT96</f>
        <v>0</v>
      </c>
      <c r="K3449" s="95"/>
      <c r="L3449" s="95"/>
      <c r="M3449" s="128">
        <f t="shared" si="1864"/>
        <v>0</v>
      </c>
      <c r="N3449" s="95">
        <f t="shared" si="1865"/>
        <v>0</v>
      </c>
      <c r="O3449" s="158">
        <f t="shared" si="1860"/>
        <v>0</v>
      </c>
      <c r="P3449" s="159">
        <f t="shared" si="1861"/>
        <v>0</v>
      </c>
    </row>
    <row r="3450" spans="1:16" ht="31.5" hidden="1" outlineLevel="1" x14ac:dyDescent="0.25">
      <c r="A3450" s="99">
        <f t="shared" ref="A3450:E3450" si="1890">A2780</f>
        <v>0</v>
      </c>
      <c r="B3450" s="100" t="str">
        <f t="shared" si="1890"/>
        <v>IDC</v>
      </c>
      <c r="C3450" s="99" t="str">
        <f t="shared" si="1890"/>
        <v>MERC/TECH 1/CAPEX/20132014/01431</v>
      </c>
      <c r="D3450" s="103">
        <f t="shared" si="1890"/>
        <v>41565</v>
      </c>
      <c r="E3450" s="28">
        <f t="shared" si="1890"/>
        <v>0.17010110000000001</v>
      </c>
      <c r="F3450" s="95">
        <f t="shared" si="1858"/>
        <v>0</v>
      </c>
      <c r="G3450" s="95">
        <f t="shared" si="1859"/>
        <v>0</v>
      </c>
      <c r="H3450" s="95">
        <f t="shared" si="1863"/>
        <v>0</v>
      </c>
      <c r="I3450" s="94">
        <f>'F4.2'!Z97</f>
        <v>0</v>
      </c>
      <c r="J3450" s="94">
        <f>'F4.2'!AT97</f>
        <v>0</v>
      </c>
      <c r="K3450" s="95"/>
      <c r="L3450" s="95"/>
      <c r="M3450" s="128">
        <f t="shared" si="1864"/>
        <v>0</v>
      </c>
      <c r="N3450" s="95">
        <f t="shared" si="1865"/>
        <v>0</v>
      </c>
      <c r="O3450" s="158">
        <f t="shared" si="1860"/>
        <v>0</v>
      </c>
      <c r="P3450" s="159">
        <f t="shared" si="1861"/>
        <v>0</v>
      </c>
    </row>
    <row r="3451" spans="1:16" ht="31.5" hidden="1" outlineLevel="1" x14ac:dyDescent="0.25">
      <c r="A3451" s="106">
        <f t="shared" ref="A3451:E3451" si="1891">A2781</f>
        <v>16</v>
      </c>
      <c r="B3451" s="107" t="str">
        <f t="shared" si="1891"/>
        <v>Procurement &amp; Replacement of heating elements (baskets) of primary and secondary air pre-heaters of unit # 5 &amp; 6</v>
      </c>
      <c r="C3451" s="106" t="str">
        <f t="shared" si="1891"/>
        <v>MERC/TECH 1/CAPEX/20142015/00432</v>
      </c>
      <c r="D3451" s="147">
        <f t="shared" si="1891"/>
        <v>41792</v>
      </c>
      <c r="E3451" s="27">
        <f t="shared" si="1891"/>
        <v>11.7446</v>
      </c>
      <c r="F3451" s="94">
        <f t="shared" si="1858"/>
        <v>0</v>
      </c>
      <c r="G3451" s="94">
        <f t="shared" si="1859"/>
        <v>0</v>
      </c>
      <c r="H3451" s="94">
        <f t="shared" si="1863"/>
        <v>0</v>
      </c>
      <c r="I3451" s="94">
        <f>'F4.2'!Z98</f>
        <v>0</v>
      </c>
      <c r="J3451" s="94">
        <f>'F4.2'!AT98</f>
        <v>0</v>
      </c>
      <c r="K3451" s="94"/>
      <c r="L3451" s="94"/>
      <c r="M3451" s="94">
        <f t="shared" si="1864"/>
        <v>0</v>
      </c>
      <c r="N3451" s="94">
        <f t="shared" si="1865"/>
        <v>0</v>
      </c>
      <c r="O3451" s="158">
        <f t="shared" si="1860"/>
        <v>0</v>
      </c>
      <c r="P3451" s="159">
        <f t="shared" si="1861"/>
        <v>0</v>
      </c>
    </row>
    <row r="3452" spans="1:16" ht="47.25" hidden="1" outlineLevel="1" x14ac:dyDescent="0.25">
      <c r="A3452" s="99">
        <f t="shared" ref="A3452:E3452" si="1892">A2782</f>
        <v>16.100000000000001</v>
      </c>
      <c r="B3452" s="100" t="str">
        <f t="shared" si="1892"/>
        <v>Primary  &amp;  Secondary Air Pre-heater baskets hot end, intermediate  &amp; cold end (2 sets) for U-5 (Including works cost)</v>
      </c>
      <c r="C3452" s="99" t="str">
        <f t="shared" si="1892"/>
        <v>MERC/TECH 1/CAPEX/20142015/00432</v>
      </c>
      <c r="D3452" s="103">
        <f t="shared" si="1892"/>
        <v>41792</v>
      </c>
      <c r="E3452" s="28">
        <f t="shared" si="1892"/>
        <v>5.5023</v>
      </c>
      <c r="F3452" s="95">
        <f t="shared" si="1858"/>
        <v>4.2318929900000004</v>
      </c>
      <c r="G3452" s="95">
        <f t="shared" si="1859"/>
        <v>4.2318929900000004</v>
      </c>
      <c r="H3452" s="95">
        <f t="shared" si="1863"/>
        <v>0</v>
      </c>
      <c r="I3452" s="94">
        <f>'F4.2'!Z99</f>
        <v>0</v>
      </c>
      <c r="J3452" s="94">
        <f>'F4.2'!AT99</f>
        <v>0</v>
      </c>
      <c r="K3452" s="95"/>
      <c r="L3452" s="95"/>
      <c r="M3452" s="128">
        <f t="shared" si="1864"/>
        <v>0</v>
      </c>
      <c r="N3452" s="95">
        <f t="shared" si="1865"/>
        <v>0</v>
      </c>
      <c r="O3452" s="158">
        <f t="shared" si="1860"/>
        <v>0</v>
      </c>
      <c r="P3452" s="159">
        <f t="shared" si="1861"/>
        <v>0</v>
      </c>
    </row>
    <row r="3453" spans="1:16" ht="47.25" hidden="1" outlineLevel="1" x14ac:dyDescent="0.25">
      <c r="A3453" s="99">
        <f t="shared" ref="A3453:E3453" si="1893">A2783</f>
        <v>16.2</v>
      </c>
      <c r="B3453" s="100" t="str">
        <f t="shared" si="1893"/>
        <v>Primary  &amp;  Secondary Air Pre-heater baskets hot end, intermediate  &amp; cold end (2 sets) for U-6 (Including works cost)</v>
      </c>
      <c r="C3453" s="99" t="str">
        <f t="shared" si="1893"/>
        <v>MERC/TECH 1/CAPEX/20142015/00432</v>
      </c>
      <c r="D3453" s="103">
        <f t="shared" si="1893"/>
        <v>41792</v>
      </c>
      <c r="E3453" s="28">
        <f t="shared" si="1893"/>
        <v>5.5023</v>
      </c>
      <c r="F3453" s="95">
        <f t="shared" si="1858"/>
        <v>4.5024009140000008</v>
      </c>
      <c r="G3453" s="95">
        <f t="shared" si="1859"/>
        <v>4.5024009140000008</v>
      </c>
      <c r="H3453" s="95">
        <f t="shared" si="1863"/>
        <v>0</v>
      </c>
      <c r="I3453" s="94">
        <f>'F4.2'!Z100</f>
        <v>0</v>
      </c>
      <c r="J3453" s="94">
        <f>'F4.2'!AT100</f>
        <v>0</v>
      </c>
      <c r="K3453" s="95"/>
      <c r="L3453" s="95"/>
      <c r="M3453" s="128">
        <f t="shared" si="1864"/>
        <v>0</v>
      </c>
      <c r="N3453" s="95">
        <f t="shared" si="1865"/>
        <v>0</v>
      </c>
      <c r="O3453" s="158">
        <f t="shared" si="1860"/>
        <v>0</v>
      </c>
      <c r="P3453" s="159">
        <f t="shared" si="1861"/>
        <v>0</v>
      </c>
    </row>
    <row r="3454" spans="1:16" ht="31.5" hidden="1" outlineLevel="1" x14ac:dyDescent="0.25">
      <c r="A3454" s="99">
        <f t="shared" ref="A3454:E3454" si="1894">A2784</f>
        <v>0</v>
      </c>
      <c r="B3454" s="100" t="str">
        <f t="shared" si="1894"/>
        <v>IDC</v>
      </c>
      <c r="C3454" s="99" t="str">
        <f t="shared" si="1894"/>
        <v>MERC/TECH 1/CAPEX/20142015/00432</v>
      </c>
      <c r="D3454" s="103">
        <f t="shared" si="1894"/>
        <v>41792</v>
      </c>
      <c r="E3454" s="28">
        <f t="shared" si="1894"/>
        <v>0.74</v>
      </c>
      <c r="F3454" s="95">
        <f t="shared" si="1858"/>
        <v>0</v>
      </c>
      <c r="G3454" s="95">
        <f t="shared" si="1859"/>
        <v>0</v>
      </c>
      <c r="H3454" s="95">
        <f t="shared" si="1863"/>
        <v>0</v>
      </c>
      <c r="I3454" s="94">
        <f>'F4.2'!Z101</f>
        <v>0</v>
      </c>
      <c r="J3454" s="94">
        <f>'F4.2'!AT101</f>
        <v>0</v>
      </c>
      <c r="K3454" s="95"/>
      <c r="L3454" s="95"/>
      <c r="M3454" s="128">
        <f t="shared" si="1864"/>
        <v>0</v>
      </c>
      <c r="N3454" s="95">
        <f t="shared" si="1865"/>
        <v>0</v>
      </c>
      <c r="O3454" s="158">
        <f t="shared" si="1860"/>
        <v>0</v>
      </c>
      <c r="P3454" s="159">
        <f t="shared" si="1861"/>
        <v>0</v>
      </c>
    </row>
    <row r="3455" spans="1:16" ht="31.5" hidden="1" outlineLevel="1" x14ac:dyDescent="0.25">
      <c r="A3455" s="25">
        <f t="shared" ref="A3455:E3455" si="1895">A2785</f>
        <v>17</v>
      </c>
      <c r="B3455" s="26" t="str">
        <f t="shared" si="1895"/>
        <v>Procurement of moving blades for LP Turbine, Control Fluid Pumps &amp; AOP of 500MW Unit 5,6 &amp;7</v>
      </c>
      <c r="C3455" s="25" t="str">
        <f t="shared" si="1895"/>
        <v>MERC/TECH 1/CAPEX/20142015/0010</v>
      </c>
      <c r="D3455" s="139">
        <f t="shared" si="1895"/>
        <v>41928</v>
      </c>
      <c r="E3455" s="27">
        <f t="shared" si="1895"/>
        <v>19.310244699999998</v>
      </c>
      <c r="F3455" s="94">
        <f t="shared" si="1858"/>
        <v>0</v>
      </c>
      <c r="G3455" s="94">
        <f t="shared" si="1859"/>
        <v>0</v>
      </c>
      <c r="H3455" s="94">
        <f t="shared" si="1863"/>
        <v>0</v>
      </c>
      <c r="I3455" s="94">
        <f>'F4.2'!Z102</f>
        <v>0</v>
      </c>
      <c r="J3455" s="94">
        <f>'F4.2'!AT102</f>
        <v>0</v>
      </c>
      <c r="K3455" s="94"/>
      <c r="L3455" s="94"/>
      <c r="M3455" s="94">
        <f t="shared" si="1864"/>
        <v>0</v>
      </c>
      <c r="N3455" s="94">
        <f t="shared" si="1865"/>
        <v>0</v>
      </c>
      <c r="O3455" s="158">
        <f t="shared" si="1860"/>
        <v>0</v>
      </c>
      <c r="P3455" s="159">
        <f t="shared" si="1861"/>
        <v>0</v>
      </c>
    </row>
    <row r="3456" spans="1:16" ht="63" hidden="1" outlineLevel="1" x14ac:dyDescent="0.25">
      <c r="A3456" s="29">
        <f t="shared" ref="A3456:E3456" si="1896">A2786</f>
        <v>17.100000000000001</v>
      </c>
      <c r="B3456" s="65" t="str">
        <f t="shared" si="1896"/>
        <v>Moving blades for LPT—2L
Moving blades for LPT—2R
Moving blades for LPT—3L
Moving blades for LPT—3R</v>
      </c>
      <c r="C3456" s="29" t="str">
        <f t="shared" si="1896"/>
        <v>MERC/TECH 1/CAPEX/20142015/0010</v>
      </c>
      <c r="D3456" s="68">
        <f t="shared" si="1896"/>
        <v>41928</v>
      </c>
      <c r="E3456" s="28">
        <f t="shared" si="1896"/>
        <v>13.5092</v>
      </c>
      <c r="F3456" s="95">
        <f t="shared" si="1858"/>
        <v>5.3885199799999999</v>
      </c>
      <c r="G3456" s="95">
        <f t="shared" si="1859"/>
        <v>5.3885199799999999</v>
      </c>
      <c r="H3456" s="95">
        <f t="shared" si="1863"/>
        <v>0</v>
      </c>
      <c r="I3456" s="94">
        <f>'F4.2'!Z103</f>
        <v>0</v>
      </c>
      <c r="J3456" s="94">
        <f>'F4.2'!AT103</f>
        <v>0</v>
      </c>
      <c r="K3456" s="95"/>
      <c r="L3456" s="95"/>
      <c r="M3456" s="128">
        <f t="shared" si="1864"/>
        <v>0</v>
      </c>
      <c r="N3456" s="95">
        <f t="shared" si="1865"/>
        <v>0</v>
      </c>
      <c r="O3456" s="158">
        <f t="shared" si="1860"/>
        <v>0</v>
      </c>
      <c r="P3456" s="159">
        <f t="shared" si="1861"/>
        <v>0</v>
      </c>
    </row>
    <row r="3457" spans="1:16" ht="94.5" hidden="1" outlineLevel="1" x14ac:dyDescent="0.25">
      <c r="A3457" s="29">
        <f t="shared" ref="A3457:E3457" si="1897">A2787</f>
        <v>17.2</v>
      </c>
      <c r="B3457" s="65" t="str">
        <f t="shared" si="1897"/>
        <v>1. Control Fluid Pump for 500 MW Unit-5&amp;6_KSB Make- Type : WKVM 100/1+4
2. Control Fluid Pump for 500 MW Unit-7_KSB Make- Type : WKVM 80/1+3
3. Aux. Oil Pump for Main Turbine of 500 MW Unit-5,6&amp; 7
KSB Make- Type : ETA 150-50VL</v>
      </c>
      <c r="C3457" s="29" t="str">
        <f t="shared" si="1897"/>
        <v>MERC/TECH 1/CAPEX/20142015/0010</v>
      </c>
      <c r="D3457" s="68">
        <f t="shared" si="1897"/>
        <v>41928</v>
      </c>
      <c r="E3457" s="28">
        <f t="shared" si="1897"/>
        <v>4.5510447000000003</v>
      </c>
      <c r="F3457" s="95">
        <f t="shared" si="1858"/>
        <v>7.2470200000000009</v>
      </c>
      <c r="G3457" s="95">
        <f t="shared" si="1859"/>
        <v>7.2470200000000009</v>
      </c>
      <c r="H3457" s="95">
        <f t="shared" si="1863"/>
        <v>0</v>
      </c>
      <c r="I3457" s="94">
        <f>'F4.2'!Z104</f>
        <v>0</v>
      </c>
      <c r="J3457" s="94">
        <f>'F4.2'!AT104</f>
        <v>0</v>
      </c>
      <c r="K3457" s="95"/>
      <c r="L3457" s="95"/>
      <c r="M3457" s="128">
        <f t="shared" si="1864"/>
        <v>0</v>
      </c>
      <c r="N3457" s="95">
        <f t="shared" si="1865"/>
        <v>0</v>
      </c>
      <c r="O3457" s="158">
        <f t="shared" si="1860"/>
        <v>0</v>
      </c>
      <c r="P3457" s="159">
        <f t="shared" si="1861"/>
        <v>0</v>
      </c>
    </row>
    <row r="3458" spans="1:16" ht="31.5" hidden="1" outlineLevel="1" x14ac:dyDescent="0.25">
      <c r="A3458" s="99">
        <f t="shared" ref="A3458:E3458" si="1898">A2788</f>
        <v>0</v>
      </c>
      <c r="B3458" s="100" t="str">
        <f t="shared" si="1898"/>
        <v>IDC</v>
      </c>
      <c r="C3458" s="99" t="str">
        <f t="shared" si="1898"/>
        <v>MERC/TECH 1/CAPEX/20142015/0010</v>
      </c>
      <c r="D3458" s="103">
        <f t="shared" si="1898"/>
        <v>41928</v>
      </c>
      <c r="E3458" s="28">
        <f t="shared" si="1898"/>
        <v>1.25</v>
      </c>
      <c r="F3458" s="95">
        <f t="shared" si="1858"/>
        <v>0</v>
      </c>
      <c r="G3458" s="95">
        <f t="shared" si="1859"/>
        <v>0</v>
      </c>
      <c r="H3458" s="95">
        <f t="shared" si="1863"/>
        <v>0</v>
      </c>
      <c r="I3458" s="94">
        <f>'F4.2'!Z105</f>
        <v>0</v>
      </c>
      <c r="J3458" s="94">
        <f>'F4.2'!AT105</f>
        <v>0</v>
      </c>
      <c r="K3458" s="95"/>
      <c r="L3458" s="95"/>
      <c r="M3458" s="128">
        <f t="shared" si="1864"/>
        <v>0</v>
      </c>
      <c r="N3458" s="95">
        <f t="shared" si="1865"/>
        <v>0</v>
      </c>
      <c r="O3458" s="158">
        <f t="shared" si="1860"/>
        <v>0</v>
      </c>
      <c r="P3458" s="159">
        <f t="shared" si="1861"/>
        <v>0</v>
      </c>
    </row>
    <row r="3459" spans="1:16" ht="47.25" hidden="1" outlineLevel="1" x14ac:dyDescent="0.25">
      <c r="A3459" s="106">
        <f t="shared" ref="A3459:E3459" si="1899">A2789</f>
        <v>18</v>
      </c>
      <c r="B3459" s="107" t="str">
        <f t="shared" si="1899"/>
        <v>Procurement of Gear Box &amp; Wear Resistance liners for coal mills of Unit#5&amp;6 &amp; Supply of Gear Box for Coal Mills of Unit#7</v>
      </c>
      <c r="C3459" s="106" t="str">
        <f t="shared" si="1899"/>
        <v>MERC/TECH 1/CAPEX/20142015/01220</v>
      </c>
      <c r="D3459" s="147">
        <f t="shared" si="1899"/>
        <v>41968</v>
      </c>
      <c r="E3459" s="27">
        <f t="shared" si="1899"/>
        <v>11.914453259999998</v>
      </c>
      <c r="F3459" s="94">
        <f t="shared" si="1858"/>
        <v>0</v>
      </c>
      <c r="G3459" s="94">
        <f t="shared" si="1859"/>
        <v>0</v>
      </c>
      <c r="H3459" s="94">
        <f t="shared" si="1863"/>
        <v>0</v>
      </c>
      <c r="I3459" s="94">
        <f>'F4.2'!Z106</f>
        <v>0</v>
      </c>
      <c r="J3459" s="94">
        <f>'F4.2'!AT106</f>
        <v>0</v>
      </c>
      <c r="K3459" s="94"/>
      <c r="L3459" s="94"/>
      <c r="M3459" s="94">
        <f t="shared" si="1864"/>
        <v>0</v>
      </c>
      <c r="N3459" s="94">
        <f t="shared" si="1865"/>
        <v>0</v>
      </c>
      <c r="O3459" s="158">
        <f t="shared" si="1860"/>
        <v>0</v>
      </c>
      <c r="P3459" s="159">
        <f t="shared" si="1861"/>
        <v>0</v>
      </c>
    </row>
    <row r="3460" spans="1:16" ht="63" hidden="1" outlineLevel="1" x14ac:dyDescent="0.25">
      <c r="A3460" s="99">
        <f t="shared" ref="A3460:E3460" si="1900">A2790</f>
        <v>18.100000000000001</v>
      </c>
      <c r="B3460" s="100" t="str">
        <f t="shared" si="1900"/>
        <v>Complete bevel gear stage consisting of pinion with part nos 100, 106, 107, 109, 110, 158, 159 and gear with part nos 102, 401, 402, 12 X 403 of Flender make Bocholt KMS 850 Gear Boxes of XRP-1043 Coal Mill in Unit#5&amp;6.</v>
      </c>
      <c r="C3460" s="99" t="str">
        <f t="shared" si="1900"/>
        <v>MERC/TECH 1/CAPEX/20142015/01220</v>
      </c>
      <c r="D3460" s="103">
        <f t="shared" si="1900"/>
        <v>41968</v>
      </c>
      <c r="E3460" s="28">
        <f t="shared" si="1900"/>
        <v>4.4387999999999996</v>
      </c>
      <c r="F3460" s="95">
        <f t="shared" si="1858"/>
        <v>1.621920096</v>
      </c>
      <c r="G3460" s="95">
        <f t="shared" si="1859"/>
        <v>1.621920096</v>
      </c>
      <c r="H3460" s="95">
        <f t="shared" si="1863"/>
        <v>0</v>
      </c>
      <c r="I3460" s="94">
        <f>'F4.2'!Z107</f>
        <v>0</v>
      </c>
      <c r="J3460" s="94">
        <f>'F4.2'!AT107</f>
        <v>0</v>
      </c>
      <c r="K3460" s="95"/>
      <c r="L3460" s="95"/>
      <c r="M3460" s="128">
        <f t="shared" si="1864"/>
        <v>0</v>
      </c>
      <c r="N3460" s="95">
        <f t="shared" si="1865"/>
        <v>0</v>
      </c>
      <c r="O3460" s="158">
        <f t="shared" si="1860"/>
        <v>0</v>
      </c>
      <c r="P3460" s="159">
        <f t="shared" si="1861"/>
        <v>0</v>
      </c>
    </row>
    <row r="3461" spans="1:16" ht="31.5" hidden="1" outlineLevel="1" x14ac:dyDescent="0.25">
      <c r="A3461" s="99">
        <f t="shared" ref="A3461:E3461" si="1901">A2791</f>
        <v>18.2</v>
      </c>
      <c r="B3461" s="100" t="str">
        <f t="shared" si="1901"/>
        <v>Manufacturing, Supply and Application of Wear Resistance Liners inside the mill body of XRP 1043 Coal Mill in unit-5&amp;6</v>
      </c>
      <c r="C3461" s="99" t="str">
        <f t="shared" si="1901"/>
        <v>MERC/TECH 1/CAPEX/20142015/01220</v>
      </c>
      <c r="D3461" s="103">
        <f t="shared" si="1901"/>
        <v>41968</v>
      </c>
      <c r="E3461" s="28">
        <f t="shared" si="1901"/>
        <v>2.2756532600000003</v>
      </c>
      <c r="F3461" s="95">
        <f t="shared" si="1858"/>
        <v>2.2756532600000003</v>
      </c>
      <c r="G3461" s="95">
        <f t="shared" si="1859"/>
        <v>2.2756532600000003</v>
      </c>
      <c r="H3461" s="95">
        <f t="shared" si="1863"/>
        <v>0</v>
      </c>
      <c r="I3461" s="94">
        <f>'F4.2'!Z108</f>
        <v>0</v>
      </c>
      <c r="J3461" s="94">
        <f>'F4.2'!AT108</f>
        <v>0</v>
      </c>
      <c r="K3461" s="95"/>
      <c r="L3461" s="95"/>
      <c r="M3461" s="128">
        <f t="shared" si="1864"/>
        <v>0</v>
      </c>
      <c r="N3461" s="95">
        <f t="shared" si="1865"/>
        <v>0</v>
      </c>
      <c r="O3461" s="158">
        <f t="shared" si="1860"/>
        <v>0</v>
      </c>
      <c r="P3461" s="159">
        <f t="shared" si="1861"/>
        <v>0</v>
      </c>
    </row>
    <row r="3462" spans="1:16" ht="63" hidden="1" outlineLevel="1" x14ac:dyDescent="0.25">
      <c r="A3462" s="99">
        <f t="shared" ref="A3462:E3462" si="1902">A2792</f>
        <v>18.3</v>
      </c>
      <c r="B3462" s="100" t="str">
        <f t="shared" si="1902"/>
        <v>Complete Gear Box type H2C630 without coupling, without lubrication unit. As per order CMD ref: 20/0900212-GA Dwg No 524932 and as per attached list for main reducer gear box of coal mill BBD 4772 in Unit#7.</v>
      </c>
      <c r="C3462" s="99" t="str">
        <f t="shared" si="1902"/>
        <v>MERC/TECH 1/CAPEX/20142015/01220</v>
      </c>
      <c r="D3462" s="103">
        <f t="shared" si="1902"/>
        <v>41968</v>
      </c>
      <c r="E3462" s="28">
        <f t="shared" si="1902"/>
        <v>4.4664999999999999</v>
      </c>
      <c r="F3462" s="95">
        <f t="shared" si="1858"/>
        <v>2.2257651389999999</v>
      </c>
      <c r="G3462" s="95">
        <f t="shared" si="1859"/>
        <v>2.2257651389999999</v>
      </c>
      <c r="H3462" s="95">
        <f t="shared" si="1863"/>
        <v>0</v>
      </c>
      <c r="I3462" s="94">
        <f>'F4.2'!Z109</f>
        <v>0</v>
      </c>
      <c r="J3462" s="94">
        <f>'F4.2'!AT109</f>
        <v>0</v>
      </c>
      <c r="K3462" s="95"/>
      <c r="L3462" s="95"/>
      <c r="M3462" s="128">
        <f t="shared" si="1864"/>
        <v>0</v>
      </c>
      <c r="N3462" s="95">
        <f t="shared" si="1865"/>
        <v>0</v>
      </c>
      <c r="O3462" s="158">
        <f t="shared" si="1860"/>
        <v>0</v>
      </c>
      <c r="P3462" s="159">
        <f t="shared" si="1861"/>
        <v>0</v>
      </c>
    </row>
    <row r="3463" spans="1:16" ht="31.5" hidden="1" outlineLevel="1" x14ac:dyDescent="0.25">
      <c r="A3463" s="99">
        <f t="shared" ref="A3463:E3463" si="1903">A2793</f>
        <v>0</v>
      </c>
      <c r="B3463" s="100" t="str">
        <f t="shared" si="1903"/>
        <v>IDC</v>
      </c>
      <c r="C3463" s="99" t="str">
        <f t="shared" si="1903"/>
        <v>MERC/TECH 1/CAPEX/20142015/01220</v>
      </c>
      <c r="D3463" s="103">
        <f t="shared" si="1903"/>
        <v>41968</v>
      </c>
      <c r="E3463" s="28">
        <f t="shared" si="1903"/>
        <v>0.73350000000000004</v>
      </c>
      <c r="F3463" s="95">
        <f t="shared" si="1858"/>
        <v>0</v>
      </c>
      <c r="G3463" s="95">
        <f t="shared" si="1859"/>
        <v>0</v>
      </c>
      <c r="H3463" s="95">
        <f t="shared" si="1863"/>
        <v>0</v>
      </c>
      <c r="I3463" s="94">
        <f>'F4.2'!Z110</f>
        <v>0</v>
      </c>
      <c r="J3463" s="94">
        <f>'F4.2'!AT110</f>
        <v>0</v>
      </c>
      <c r="K3463" s="95"/>
      <c r="L3463" s="95"/>
      <c r="M3463" s="128">
        <f t="shared" si="1864"/>
        <v>0</v>
      </c>
      <c r="N3463" s="95">
        <f t="shared" si="1865"/>
        <v>0</v>
      </c>
      <c r="O3463" s="158">
        <f t="shared" si="1860"/>
        <v>0</v>
      </c>
      <c r="P3463" s="159">
        <f t="shared" si="1861"/>
        <v>0</v>
      </c>
    </row>
    <row r="3464" spans="1:16" ht="31.5" hidden="1" outlineLevel="1" x14ac:dyDescent="0.25">
      <c r="A3464" s="106">
        <f t="shared" ref="A3464:E3464" si="1904">A2794</f>
        <v>19</v>
      </c>
      <c r="B3464" s="107" t="str">
        <f t="shared" si="1904"/>
        <v>Procurement &amp; Replacement of Condenser tubes for 500MW Unit-6 &amp; BFP cartridge for Unit 5, 6 &amp; 7</v>
      </c>
      <c r="C3464" s="106" t="str">
        <f t="shared" si="1904"/>
        <v>MERC/TECH 1/CAPEX/20142015/00950</v>
      </c>
      <c r="D3464" s="147">
        <f t="shared" si="1904"/>
        <v>41893</v>
      </c>
      <c r="E3464" s="27">
        <f t="shared" si="1904"/>
        <v>13.163734</v>
      </c>
      <c r="F3464" s="94">
        <f t="shared" si="1858"/>
        <v>0</v>
      </c>
      <c r="G3464" s="94">
        <f t="shared" si="1859"/>
        <v>0</v>
      </c>
      <c r="H3464" s="94">
        <f t="shared" si="1863"/>
        <v>0</v>
      </c>
      <c r="I3464" s="94">
        <f>'F4.2'!Z111</f>
        <v>0</v>
      </c>
      <c r="J3464" s="94">
        <f>'F4.2'!AT111</f>
        <v>0</v>
      </c>
      <c r="K3464" s="94"/>
      <c r="L3464" s="94"/>
      <c r="M3464" s="94">
        <f t="shared" si="1864"/>
        <v>0</v>
      </c>
      <c r="N3464" s="94">
        <f t="shared" si="1865"/>
        <v>0</v>
      </c>
      <c r="O3464" s="158">
        <f t="shared" si="1860"/>
        <v>0</v>
      </c>
      <c r="P3464" s="159">
        <f t="shared" si="1861"/>
        <v>0</v>
      </c>
    </row>
    <row r="3465" spans="1:16" ht="31.5" hidden="1" outlineLevel="1" x14ac:dyDescent="0.25">
      <c r="A3465" s="99">
        <f t="shared" ref="A3465:E3465" si="1905">A2795</f>
        <v>19.100000000000001</v>
      </c>
      <c r="B3465" s="100" t="str">
        <f t="shared" si="1905"/>
        <v>Procurement of Cartridge Assembly for Boiler Feed Pump type FK 4E 36</v>
      </c>
      <c r="C3465" s="99" t="str">
        <f t="shared" si="1905"/>
        <v>MERC/TECH 1/CAPEX/20142015/00950</v>
      </c>
      <c r="D3465" s="103">
        <f t="shared" si="1905"/>
        <v>41893</v>
      </c>
      <c r="E3465" s="28">
        <f t="shared" si="1905"/>
        <v>4.87</v>
      </c>
      <c r="F3465" s="95">
        <f t="shared" si="1858"/>
        <v>2.8937499999999998</v>
      </c>
      <c r="G3465" s="95">
        <f t="shared" si="1859"/>
        <v>2.8937499999999998</v>
      </c>
      <c r="H3465" s="95">
        <f t="shared" si="1863"/>
        <v>0</v>
      </c>
      <c r="I3465" s="94">
        <f>'F4.2'!Z112</f>
        <v>0</v>
      </c>
      <c r="J3465" s="94">
        <f>'F4.2'!AT112</f>
        <v>0</v>
      </c>
      <c r="K3465" s="95"/>
      <c r="L3465" s="95"/>
      <c r="M3465" s="128">
        <f t="shared" si="1864"/>
        <v>0</v>
      </c>
      <c r="N3465" s="95">
        <f t="shared" si="1865"/>
        <v>0</v>
      </c>
      <c r="O3465" s="158">
        <f t="shared" si="1860"/>
        <v>0</v>
      </c>
      <c r="P3465" s="159">
        <f t="shared" si="1861"/>
        <v>0</v>
      </c>
    </row>
    <row r="3466" spans="1:16" ht="31.5" hidden="1" outlineLevel="1" x14ac:dyDescent="0.25">
      <c r="A3466" s="99">
        <f t="shared" ref="A3466:E3466" si="1906">A2796</f>
        <v>19.2</v>
      </c>
      <c r="B3466" s="100" t="str">
        <f t="shared" si="1906"/>
        <v>Procurement &amp; Replacement of Condenser tubes for 500MW Unit-6</v>
      </c>
      <c r="C3466" s="99" t="str">
        <f t="shared" si="1906"/>
        <v>MERC/TECH 1/CAPEX/20142015/00950</v>
      </c>
      <c r="D3466" s="103">
        <f t="shared" si="1906"/>
        <v>41893</v>
      </c>
      <c r="E3466" s="28">
        <f t="shared" si="1906"/>
        <v>7.0937340000000004</v>
      </c>
      <c r="F3466" s="95">
        <f t="shared" si="1858"/>
        <v>6.1698368290000003</v>
      </c>
      <c r="G3466" s="95">
        <f t="shared" si="1859"/>
        <v>6.1698368290000003</v>
      </c>
      <c r="H3466" s="95">
        <f t="shared" si="1863"/>
        <v>0</v>
      </c>
      <c r="I3466" s="94">
        <f>'F4.2'!Z113</f>
        <v>0</v>
      </c>
      <c r="J3466" s="94">
        <f>'F4.2'!AT113</f>
        <v>0</v>
      </c>
      <c r="K3466" s="95"/>
      <c r="L3466" s="95"/>
      <c r="M3466" s="128">
        <f t="shared" si="1864"/>
        <v>0</v>
      </c>
      <c r="N3466" s="95">
        <f t="shared" si="1865"/>
        <v>0</v>
      </c>
      <c r="O3466" s="158">
        <f t="shared" si="1860"/>
        <v>0</v>
      </c>
      <c r="P3466" s="159">
        <f t="shared" si="1861"/>
        <v>0</v>
      </c>
    </row>
    <row r="3467" spans="1:16" ht="31.5" hidden="1" outlineLevel="1" x14ac:dyDescent="0.25">
      <c r="A3467" s="99">
        <f t="shared" ref="A3467:E3467" si="1907">A2797</f>
        <v>0</v>
      </c>
      <c r="B3467" s="100" t="str">
        <f t="shared" si="1907"/>
        <v>IDC</v>
      </c>
      <c r="C3467" s="99" t="str">
        <f t="shared" si="1907"/>
        <v>MERC/TECH 1/CAPEX/20142015/00950</v>
      </c>
      <c r="D3467" s="103">
        <f t="shared" si="1907"/>
        <v>41893</v>
      </c>
      <c r="E3467" s="28">
        <f t="shared" si="1907"/>
        <v>1.2</v>
      </c>
      <c r="F3467" s="95">
        <f t="shared" si="1858"/>
        <v>0</v>
      </c>
      <c r="G3467" s="95">
        <f t="shared" si="1859"/>
        <v>0</v>
      </c>
      <c r="H3467" s="95">
        <f t="shared" si="1863"/>
        <v>0</v>
      </c>
      <c r="I3467" s="94">
        <f>'F4.2'!Z114</f>
        <v>0</v>
      </c>
      <c r="J3467" s="94">
        <f>'F4.2'!AT114</f>
        <v>0</v>
      </c>
      <c r="K3467" s="95"/>
      <c r="L3467" s="95"/>
      <c r="M3467" s="128">
        <f t="shared" si="1864"/>
        <v>0</v>
      </c>
      <c r="N3467" s="95">
        <f t="shared" si="1865"/>
        <v>0</v>
      </c>
      <c r="O3467" s="158">
        <f t="shared" si="1860"/>
        <v>0</v>
      </c>
      <c r="P3467" s="159">
        <f t="shared" si="1861"/>
        <v>0</v>
      </c>
    </row>
    <row r="3468" spans="1:16" ht="31.5" hidden="1" outlineLevel="1" x14ac:dyDescent="0.25">
      <c r="A3468" s="106">
        <f t="shared" ref="A3468:E3468" si="1908">A2798</f>
        <v>20</v>
      </c>
      <c r="B3468" s="107" t="str">
        <f t="shared" si="1908"/>
        <v>210/500 MW CHP performance improvement</v>
      </c>
      <c r="C3468" s="106" t="str">
        <f t="shared" si="1908"/>
        <v>MERC/Cell No. 1/CAPEX/ 20152016/00634</v>
      </c>
      <c r="D3468" s="147">
        <f t="shared" si="1908"/>
        <v>42256</v>
      </c>
      <c r="E3468" s="27">
        <f t="shared" si="1908"/>
        <v>16.303000000000001</v>
      </c>
      <c r="F3468" s="94">
        <f t="shared" si="1858"/>
        <v>0</v>
      </c>
      <c r="G3468" s="94">
        <f t="shared" si="1859"/>
        <v>0</v>
      </c>
      <c r="H3468" s="94">
        <f t="shared" si="1863"/>
        <v>0</v>
      </c>
      <c r="I3468" s="94">
        <f>'F4.2'!Z115</f>
        <v>0</v>
      </c>
      <c r="J3468" s="94">
        <f>'F4.2'!AT115</f>
        <v>0</v>
      </c>
      <c r="K3468" s="94"/>
      <c r="L3468" s="94"/>
      <c r="M3468" s="94">
        <f t="shared" si="1864"/>
        <v>0</v>
      </c>
      <c r="N3468" s="94">
        <f t="shared" si="1865"/>
        <v>0</v>
      </c>
      <c r="O3468" s="158">
        <f t="shared" si="1860"/>
        <v>0</v>
      </c>
      <c r="P3468" s="159">
        <f t="shared" si="1861"/>
        <v>0</v>
      </c>
    </row>
    <row r="3469" spans="1:16" ht="31.5" hidden="1" outlineLevel="1" x14ac:dyDescent="0.25">
      <c r="A3469" s="99">
        <f t="shared" ref="A3469:E3469" si="1909">A2799</f>
        <v>20.100000000000001</v>
      </c>
      <c r="B3469" s="100" t="str">
        <f t="shared" si="1909"/>
        <v>Provision of over band suspended magnets for CHP-C.</v>
      </c>
      <c r="C3469" s="99" t="str">
        <f t="shared" si="1909"/>
        <v>MERC/Cell No. 1/CAPEX/ 20152016/00634</v>
      </c>
      <c r="D3469" s="103">
        <f t="shared" si="1909"/>
        <v>42256</v>
      </c>
      <c r="E3469" s="28">
        <f t="shared" si="1909"/>
        <v>1.077</v>
      </c>
      <c r="F3469" s="95">
        <f t="shared" si="1858"/>
        <v>0.90834481999999994</v>
      </c>
      <c r="G3469" s="95">
        <f t="shared" si="1859"/>
        <v>0.90834481999999994</v>
      </c>
      <c r="H3469" s="95">
        <f t="shared" si="1863"/>
        <v>0</v>
      </c>
      <c r="I3469" s="94">
        <f>'F4.2'!Z116</f>
        <v>0</v>
      </c>
      <c r="J3469" s="94">
        <f>'F4.2'!AT116</f>
        <v>0</v>
      </c>
      <c r="K3469" s="95"/>
      <c r="L3469" s="95"/>
      <c r="M3469" s="128">
        <f t="shared" si="1864"/>
        <v>0</v>
      </c>
      <c r="N3469" s="95">
        <f t="shared" si="1865"/>
        <v>0</v>
      </c>
      <c r="O3469" s="158">
        <f t="shared" si="1860"/>
        <v>0</v>
      </c>
      <c r="P3469" s="159">
        <f t="shared" si="1861"/>
        <v>0</v>
      </c>
    </row>
    <row r="3470" spans="1:16" ht="63" hidden="1" outlineLevel="1" x14ac:dyDescent="0.25">
      <c r="A3470" s="99">
        <f t="shared" ref="A3470:E3470" si="1910">A2800</f>
        <v>20.2</v>
      </c>
      <c r="B3470" s="100" t="str">
        <f t="shared" si="1910"/>
        <v>1. Procurement of HT contactor for bunkering side auxiliary at CHP B
2. Procurement of HT contactor for unloading side Critical Auxiliary at CHP-B</v>
      </c>
      <c r="C3470" s="99" t="str">
        <f t="shared" si="1910"/>
        <v>MERC/Cell No. 1/CAPEX/ 20152016/00634</v>
      </c>
      <c r="D3470" s="103">
        <f t="shared" si="1910"/>
        <v>42256</v>
      </c>
      <c r="E3470" s="28">
        <f t="shared" si="1910"/>
        <v>5.7590000000000003</v>
      </c>
      <c r="F3470" s="95">
        <f t="shared" si="1858"/>
        <v>2.894304</v>
      </c>
      <c r="G3470" s="95">
        <f t="shared" si="1859"/>
        <v>2.894304</v>
      </c>
      <c r="H3470" s="95">
        <f t="shared" si="1863"/>
        <v>0</v>
      </c>
      <c r="I3470" s="94">
        <f>'F4.2'!Z117</f>
        <v>0</v>
      </c>
      <c r="J3470" s="94">
        <f>'F4.2'!AT117</f>
        <v>0</v>
      </c>
      <c r="K3470" s="95"/>
      <c r="L3470" s="95"/>
      <c r="M3470" s="128">
        <f t="shared" si="1864"/>
        <v>0</v>
      </c>
      <c r="N3470" s="95">
        <f t="shared" si="1865"/>
        <v>0</v>
      </c>
      <c r="O3470" s="158">
        <f t="shared" si="1860"/>
        <v>0</v>
      </c>
      <c r="P3470" s="159">
        <f t="shared" si="1861"/>
        <v>0</v>
      </c>
    </row>
    <row r="3471" spans="1:16" ht="31.5" hidden="1" outlineLevel="1" x14ac:dyDescent="0.25">
      <c r="A3471" s="99">
        <f t="shared" ref="A3471:E3471" si="1911">A2801</f>
        <v>20.3</v>
      </c>
      <c r="B3471" s="100" t="str">
        <f t="shared" si="1911"/>
        <v>Bulldozer BD-155</v>
      </c>
      <c r="C3471" s="99" t="str">
        <f t="shared" si="1911"/>
        <v>MERC/Cell No. 1/CAPEX/ 20152016/00634</v>
      </c>
      <c r="D3471" s="103">
        <f t="shared" si="1911"/>
        <v>42256</v>
      </c>
      <c r="E3471" s="28">
        <f t="shared" si="1911"/>
        <v>5.12</v>
      </c>
      <c r="F3471" s="95">
        <f t="shared" si="1858"/>
        <v>7.9707386820000004</v>
      </c>
      <c r="G3471" s="95">
        <f t="shared" si="1859"/>
        <v>7.9707386820000004</v>
      </c>
      <c r="H3471" s="95">
        <f t="shared" si="1863"/>
        <v>0</v>
      </c>
      <c r="I3471" s="94">
        <f>'F4.2'!Z118</f>
        <v>0</v>
      </c>
      <c r="J3471" s="94">
        <f>'F4.2'!AT118</f>
        <v>0</v>
      </c>
      <c r="K3471" s="95"/>
      <c r="L3471" s="95"/>
      <c r="M3471" s="128">
        <f t="shared" si="1864"/>
        <v>0</v>
      </c>
      <c r="N3471" s="95">
        <f t="shared" si="1865"/>
        <v>0</v>
      </c>
      <c r="O3471" s="158">
        <f t="shared" si="1860"/>
        <v>0</v>
      </c>
      <c r="P3471" s="159">
        <f t="shared" si="1861"/>
        <v>0</v>
      </c>
    </row>
    <row r="3472" spans="1:16" ht="31.5" hidden="1" outlineLevel="1" x14ac:dyDescent="0.25">
      <c r="A3472" s="99">
        <f t="shared" ref="A3472:E3472" si="1912">A2802</f>
        <v>20.399999999999999</v>
      </c>
      <c r="B3472" s="100" t="str">
        <f t="shared" si="1912"/>
        <v>Modification of wagon tippler CHP-A</v>
      </c>
      <c r="C3472" s="99" t="str">
        <f t="shared" si="1912"/>
        <v>MERC/Cell No. 1/CAPEX/ 20152016/00634</v>
      </c>
      <c r="D3472" s="103">
        <f t="shared" si="1912"/>
        <v>42256</v>
      </c>
      <c r="E3472" s="28">
        <f t="shared" si="1912"/>
        <v>3.8969999999999998</v>
      </c>
      <c r="F3472" s="95">
        <f t="shared" si="1858"/>
        <v>4.488435977</v>
      </c>
      <c r="G3472" s="95">
        <f t="shared" si="1859"/>
        <v>4.488435977</v>
      </c>
      <c r="H3472" s="95">
        <f t="shared" si="1863"/>
        <v>0</v>
      </c>
      <c r="I3472" s="94">
        <f>'F4.2'!Z119</f>
        <v>0</v>
      </c>
      <c r="J3472" s="94">
        <f>'F4.2'!AT119</f>
        <v>0</v>
      </c>
      <c r="K3472" s="95"/>
      <c r="L3472" s="95"/>
      <c r="M3472" s="128">
        <f t="shared" si="1864"/>
        <v>0</v>
      </c>
      <c r="N3472" s="95">
        <f t="shared" si="1865"/>
        <v>0</v>
      </c>
      <c r="O3472" s="158">
        <f t="shared" si="1860"/>
        <v>0</v>
      </c>
      <c r="P3472" s="159">
        <f t="shared" si="1861"/>
        <v>0</v>
      </c>
    </row>
    <row r="3473" spans="1:16" ht="31.5" hidden="1" outlineLevel="1" x14ac:dyDescent="0.25">
      <c r="A3473" s="99">
        <f t="shared" ref="A3473:E3473" si="1913">A2803</f>
        <v>0</v>
      </c>
      <c r="B3473" s="100" t="str">
        <f t="shared" si="1913"/>
        <v>IDC</v>
      </c>
      <c r="C3473" s="99" t="str">
        <f t="shared" si="1913"/>
        <v>MERC/Cell No. 1/CAPEX/ 20152016/00634</v>
      </c>
      <c r="D3473" s="103">
        <f t="shared" si="1913"/>
        <v>42256</v>
      </c>
      <c r="E3473" s="28">
        <f t="shared" si="1913"/>
        <v>0.45</v>
      </c>
      <c r="F3473" s="95">
        <f t="shared" si="1858"/>
        <v>0</v>
      </c>
      <c r="G3473" s="95">
        <f t="shared" si="1859"/>
        <v>0</v>
      </c>
      <c r="H3473" s="95">
        <f t="shared" si="1863"/>
        <v>0</v>
      </c>
      <c r="I3473" s="94">
        <f>'F4.2'!Z120</f>
        <v>0</v>
      </c>
      <c r="J3473" s="94">
        <f>'F4.2'!AT120</f>
        <v>0</v>
      </c>
      <c r="K3473" s="95"/>
      <c r="L3473" s="95"/>
      <c r="M3473" s="128">
        <f t="shared" si="1864"/>
        <v>0</v>
      </c>
      <c r="N3473" s="95">
        <f t="shared" si="1865"/>
        <v>0</v>
      </c>
      <c r="O3473" s="158">
        <f t="shared" si="1860"/>
        <v>0</v>
      </c>
      <c r="P3473" s="159">
        <f t="shared" si="1861"/>
        <v>0</v>
      </c>
    </row>
    <row r="3474" spans="1:16" ht="15.75" hidden="1" outlineLevel="1" x14ac:dyDescent="0.25">
      <c r="A3474" s="238">
        <f t="shared" ref="A3474:E3474" si="1914">A2804</f>
        <v>21</v>
      </c>
      <c r="B3474" s="239" t="str">
        <f t="shared" si="1914"/>
        <v>Improvement in Electrical Systems</v>
      </c>
      <c r="C3474" s="106" t="str">
        <f t="shared" si="1914"/>
        <v>MERC/CAPEX/20162017/00192</v>
      </c>
      <c r="D3474" s="147">
        <f t="shared" si="1914"/>
        <v>42500</v>
      </c>
      <c r="E3474" s="27">
        <f t="shared" si="1914"/>
        <v>10.499999999999998</v>
      </c>
      <c r="F3474" s="94">
        <f t="shared" si="1858"/>
        <v>0</v>
      </c>
      <c r="G3474" s="94">
        <f t="shared" si="1859"/>
        <v>0</v>
      </c>
      <c r="H3474" s="94">
        <f t="shared" si="1863"/>
        <v>0</v>
      </c>
      <c r="I3474" s="94">
        <f>'F4.2'!Z121</f>
        <v>0</v>
      </c>
      <c r="J3474" s="94">
        <f>'F4.2'!AT121</f>
        <v>0</v>
      </c>
      <c r="K3474" s="94"/>
      <c r="L3474" s="94"/>
      <c r="M3474" s="94">
        <f t="shared" si="1864"/>
        <v>0</v>
      </c>
      <c r="N3474" s="94">
        <f t="shared" si="1865"/>
        <v>0</v>
      </c>
      <c r="O3474" s="158">
        <f t="shared" si="1860"/>
        <v>0</v>
      </c>
      <c r="P3474" s="159">
        <f t="shared" si="1861"/>
        <v>0</v>
      </c>
    </row>
    <row r="3475" spans="1:16" ht="31.5" hidden="1" outlineLevel="1" x14ac:dyDescent="0.25">
      <c r="A3475" s="252">
        <f t="shared" ref="A3475:E3475" si="1915">A2805</f>
        <v>21.1</v>
      </c>
      <c r="B3475" s="253" t="str">
        <f t="shared" si="1915"/>
        <v>Station Battery set 1 &amp; 2 of 220V, 2190  AH Capacity (2V X 110 Cells) New type Make- Exide</v>
      </c>
      <c r="C3475" s="99" t="str">
        <f t="shared" si="1915"/>
        <v>MERC/CAPEX/20162017/00192</v>
      </c>
      <c r="D3475" s="103">
        <f t="shared" si="1915"/>
        <v>42500</v>
      </c>
      <c r="E3475" s="28">
        <f t="shared" si="1915"/>
        <v>2.71</v>
      </c>
      <c r="F3475" s="95">
        <f t="shared" si="1858"/>
        <v>3.7130741999999999</v>
      </c>
      <c r="G3475" s="95">
        <f t="shared" si="1859"/>
        <v>3.7130741</v>
      </c>
      <c r="H3475" s="95">
        <f t="shared" si="1863"/>
        <v>9.9999999836342113E-8</v>
      </c>
      <c r="I3475" s="94">
        <f>'F4.2'!Z122</f>
        <v>0</v>
      </c>
      <c r="J3475" s="94">
        <f>'F4.2'!AT122</f>
        <v>0</v>
      </c>
      <c r="K3475" s="95"/>
      <c r="L3475" s="95"/>
      <c r="M3475" s="128">
        <f t="shared" si="1864"/>
        <v>0</v>
      </c>
      <c r="N3475" s="95">
        <f t="shared" si="1865"/>
        <v>9.9999999836342113E-8</v>
      </c>
      <c r="O3475" s="158">
        <f t="shared" si="1860"/>
        <v>0</v>
      </c>
      <c r="P3475" s="159">
        <f t="shared" si="1861"/>
        <v>0</v>
      </c>
    </row>
    <row r="3476" spans="1:16" ht="31.5" hidden="1" outlineLevel="1" x14ac:dyDescent="0.25">
      <c r="A3476" s="252">
        <f t="shared" ref="A3476:E3476" si="1916">A2806</f>
        <v>21.2</v>
      </c>
      <c r="B3476" s="253" t="str">
        <f t="shared" si="1916"/>
        <v>The G1 &amp; G2 Battery sets of 24V, 1825AH Capacity (13 Nos. cells X 2= 26 Nos. cells) plantetype Make- Exide</v>
      </c>
      <c r="C3476" s="99" t="str">
        <f t="shared" si="1916"/>
        <v>MERC/CAPEX/20162017/00192</v>
      </c>
      <c r="D3476" s="103">
        <f t="shared" si="1916"/>
        <v>42500</v>
      </c>
      <c r="E3476" s="28">
        <f t="shared" si="1916"/>
        <v>0.55000000000000004</v>
      </c>
      <c r="F3476" s="95">
        <f t="shared" si="1858"/>
        <v>0.53016459999999999</v>
      </c>
      <c r="G3476" s="95">
        <f t="shared" si="1859"/>
        <v>0.53016459999999999</v>
      </c>
      <c r="H3476" s="95">
        <f t="shared" si="1863"/>
        <v>0</v>
      </c>
      <c r="I3476" s="94">
        <f>'F4.2'!Z123</f>
        <v>0</v>
      </c>
      <c r="J3476" s="94">
        <f>'F4.2'!AT123</f>
        <v>0</v>
      </c>
      <c r="K3476" s="95"/>
      <c r="L3476" s="95"/>
      <c r="M3476" s="128">
        <f t="shared" si="1864"/>
        <v>0</v>
      </c>
      <c r="N3476" s="95">
        <f t="shared" si="1865"/>
        <v>0</v>
      </c>
      <c r="O3476" s="158">
        <f t="shared" si="1860"/>
        <v>0</v>
      </c>
      <c r="P3476" s="159">
        <f t="shared" si="1861"/>
        <v>0</v>
      </c>
    </row>
    <row r="3477" spans="1:16" ht="31.5" hidden="1" outlineLevel="1" x14ac:dyDescent="0.25">
      <c r="A3477" s="252">
        <f t="shared" ref="A3477:E3477" si="1917">A2807</f>
        <v>21.3</v>
      </c>
      <c r="B3477" s="253" t="str">
        <f t="shared" si="1917"/>
        <v>Replacement of 6.6 KV HT breakers at Ash Handling Plant by 6.6 KV SF6 contactors  suitable for frequent ON/OFFs.</v>
      </c>
      <c r="C3477" s="99" t="str">
        <f t="shared" si="1917"/>
        <v>MERC/CAPEX/20162017/00192</v>
      </c>
      <c r="D3477" s="103">
        <f t="shared" si="1917"/>
        <v>42500</v>
      </c>
      <c r="E3477" s="28">
        <f t="shared" si="1917"/>
        <v>3.12</v>
      </c>
      <c r="F3477" s="95">
        <f t="shared" si="1858"/>
        <v>3.5539240080000001</v>
      </c>
      <c r="G3477" s="95">
        <f t="shared" si="1859"/>
        <v>3.5539240080000001</v>
      </c>
      <c r="H3477" s="95">
        <f t="shared" si="1863"/>
        <v>0</v>
      </c>
      <c r="I3477" s="94">
        <f>'F4.2'!Z124</f>
        <v>0</v>
      </c>
      <c r="J3477" s="94">
        <f>'F4.2'!AT124</f>
        <v>0</v>
      </c>
      <c r="K3477" s="95"/>
      <c r="L3477" s="95"/>
      <c r="M3477" s="128">
        <f t="shared" si="1864"/>
        <v>0</v>
      </c>
      <c r="N3477" s="95">
        <f t="shared" si="1865"/>
        <v>0</v>
      </c>
      <c r="O3477" s="158">
        <f t="shared" si="1860"/>
        <v>0</v>
      </c>
      <c r="P3477" s="159">
        <f t="shared" si="1861"/>
        <v>0</v>
      </c>
    </row>
    <row r="3478" spans="1:16" ht="31.5" hidden="1" outlineLevel="1" x14ac:dyDescent="0.25">
      <c r="A3478" s="252">
        <f t="shared" ref="A3478:E3478" si="1918">A2808</f>
        <v>21.4</v>
      </c>
      <c r="B3478" s="253" t="str">
        <f t="shared" si="1918"/>
        <v>Micro-processor based flame scanners at Unit#3&amp;4 (210 MW)</v>
      </c>
      <c r="C3478" s="99" t="str">
        <f t="shared" si="1918"/>
        <v>MERC/CAPEX/20162017/00192</v>
      </c>
      <c r="D3478" s="103">
        <f t="shared" si="1918"/>
        <v>42500</v>
      </c>
      <c r="E3478" s="28">
        <f t="shared" si="1918"/>
        <v>2.34</v>
      </c>
      <c r="F3478" s="95">
        <f t="shared" si="1858"/>
        <v>3.3241367359999998</v>
      </c>
      <c r="G3478" s="95">
        <f t="shared" si="1859"/>
        <v>3.3241367359999998</v>
      </c>
      <c r="H3478" s="95">
        <f t="shared" si="1863"/>
        <v>0</v>
      </c>
      <c r="I3478" s="94">
        <f>'F4.2'!Z125</f>
        <v>0</v>
      </c>
      <c r="J3478" s="94">
        <f>'F4.2'!AT125</f>
        <v>0</v>
      </c>
      <c r="K3478" s="95"/>
      <c r="L3478" s="95"/>
      <c r="M3478" s="128">
        <f t="shared" si="1864"/>
        <v>0</v>
      </c>
      <c r="N3478" s="95">
        <f t="shared" si="1865"/>
        <v>0</v>
      </c>
      <c r="O3478" s="158">
        <f t="shared" si="1860"/>
        <v>0</v>
      </c>
      <c r="P3478" s="159">
        <f t="shared" si="1861"/>
        <v>0</v>
      </c>
    </row>
    <row r="3479" spans="1:16" ht="47.25" hidden="1" outlineLevel="1" x14ac:dyDescent="0.25">
      <c r="A3479" s="252">
        <f t="shared" ref="A3479:E3479" si="1919">A2809</f>
        <v>21.5</v>
      </c>
      <c r="B3479" s="253" t="str">
        <f t="shared" si="1919"/>
        <v>Supply, erection and commissioning of Generator Protection scheme as per enclosed material schedule and scope of work for Unit-6</v>
      </c>
      <c r="C3479" s="99" t="str">
        <f t="shared" si="1919"/>
        <v>MERC/CAPEX/20162017/00192</v>
      </c>
      <c r="D3479" s="103">
        <f t="shared" si="1919"/>
        <v>42500</v>
      </c>
      <c r="E3479" s="28">
        <f t="shared" si="1919"/>
        <v>1.03</v>
      </c>
      <c r="F3479" s="95">
        <f t="shared" si="1858"/>
        <v>1.1915800000000001</v>
      </c>
      <c r="G3479" s="95">
        <f t="shared" si="1859"/>
        <v>1.1915800000000001</v>
      </c>
      <c r="H3479" s="95">
        <f t="shared" si="1863"/>
        <v>0</v>
      </c>
      <c r="I3479" s="94">
        <f>'F4.2'!Z126</f>
        <v>0</v>
      </c>
      <c r="J3479" s="94">
        <f>'F4.2'!AT126</f>
        <v>0</v>
      </c>
      <c r="K3479" s="95"/>
      <c r="L3479" s="95"/>
      <c r="M3479" s="128">
        <f t="shared" si="1864"/>
        <v>0</v>
      </c>
      <c r="N3479" s="95">
        <f t="shared" si="1865"/>
        <v>0</v>
      </c>
      <c r="O3479" s="158">
        <f t="shared" si="1860"/>
        <v>0</v>
      </c>
      <c r="P3479" s="159">
        <f t="shared" si="1861"/>
        <v>0</v>
      </c>
    </row>
    <row r="3480" spans="1:16" ht="15.75" hidden="1" outlineLevel="1" x14ac:dyDescent="0.25">
      <c r="A3480" s="252">
        <f t="shared" ref="A3480:E3480" si="1920">A2810</f>
        <v>0</v>
      </c>
      <c r="B3480" s="253" t="str">
        <f t="shared" si="1920"/>
        <v>IDC</v>
      </c>
      <c r="C3480" s="99" t="str">
        <f t="shared" si="1920"/>
        <v>MERC/CAPEX/20162017/00192</v>
      </c>
      <c r="D3480" s="103">
        <f t="shared" si="1920"/>
        <v>42500</v>
      </c>
      <c r="E3480" s="28">
        <f t="shared" si="1920"/>
        <v>0.75</v>
      </c>
      <c r="F3480" s="95">
        <f t="shared" si="1858"/>
        <v>0</v>
      </c>
      <c r="G3480" s="95">
        <f t="shared" si="1859"/>
        <v>0</v>
      </c>
      <c r="H3480" s="95">
        <f t="shared" si="1863"/>
        <v>0</v>
      </c>
      <c r="I3480" s="94">
        <f>'F4.2'!Z127</f>
        <v>0</v>
      </c>
      <c r="J3480" s="94">
        <f>'F4.2'!AT127</f>
        <v>0</v>
      </c>
      <c r="K3480" s="95"/>
      <c r="L3480" s="95"/>
      <c r="M3480" s="128">
        <f t="shared" si="1864"/>
        <v>0</v>
      </c>
      <c r="N3480" s="95">
        <f t="shared" si="1865"/>
        <v>0</v>
      </c>
      <c r="O3480" s="158">
        <f t="shared" si="1860"/>
        <v>0</v>
      </c>
      <c r="P3480" s="159">
        <f t="shared" si="1861"/>
        <v>0</v>
      </c>
    </row>
    <row r="3481" spans="1:16" ht="31.5" hidden="1" outlineLevel="1" x14ac:dyDescent="0.25">
      <c r="A3481" s="238">
        <f t="shared" ref="A3481:E3481" si="1921">A2811</f>
        <v>22</v>
      </c>
      <c r="B3481" s="239" t="str">
        <f t="shared" si="1921"/>
        <v>Implementation of MPCB related ESP performance Improvement schemes at Chandrapur STPS Unit 3 to 7</v>
      </c>
      <c r="C3481" s="25" t="str">
        <f t="shared" si="1921"/>
        <v>MERC/CAPEX/20152016/00420</v>
      </c>
      <c r="D3481" s="139">
        <f t="shared" si="1921"/>
        <v>42584</v>
      </c>
      <c r="E3481" s="27">
        <f t="shared" si="1921"/>
        <v>18.170000000000002</v>
      </c>
      <c r="F3481" s="94">
        <f t="shared" si="1858"/>
        <v>0</v>
      </c>
      <c r="G3481" s="94">
        <f t="shared" si="1859"/>
        <v>0</v>
      </c>
      <c r="H3481" s="94">
        <f t="shared" si="1863"/>
        <v>0</v>
      </c>
      <c r="I3481" s="94">
        <f>'F4.2'!Z128</f>
        <v>0</v>
      </c>
      <c r="J3481" s="94">
        <f>'F4.2'!AT128</f>
        <v>0</v>
      </c>
      <c r="K3481" s="94"/>
      <c r="L3481" s="94"/>
      <c r="M3481" s="94">
        <f t="shared" si="1864"/>
        <v>0</v>
      </c>
      <c r="N3481" s="94">
        <f t="shared" si="1865"/>
        <v>0</v>
      </c>
      <c r="O3481" s="158">
        <f t="shared" si="1860"/>
        <v>0</v>
      </c>
      <c r="P3481" s="159">
        <f t="shared" si="1861"/>
        <v>0</v>
      </c>
    </row>
    <row r="3482" spans="1:16" ht="31.5" hidden="1" outlineLevel="1" x14ac:dyDescent="0.25">
      <c r="A3482" s="252">
        <f t="shared" ref="A3482:E3482" si="1922">A2812</f>
        <v>22.1</v>
      </c>
      <c r="B3482" s="253" t="str">
        <f t="shared" si="1922"/>
        <v>Supply of internals of ESP. ( model-2FAA-5 X 32-13290-2) 1st &amp; 2nd fields in Unit #3 &amp; Works</v>
      </c>
      <c r="C3482" s="29" t="str">
        <f t="shared" si="1922"/>
        <v>MERC/CAPEX/20152016/00420</v>
      </c>
      <c r="D3482" s="68">
        <f t="shared" si="1922"/>
        <v>42584</v>
      </c>
      <c r="E3482" s="28">
        <f t="shared" si="1922"/>
        <v>4.6100000000000003</v>
      </c>
      <c r="F3482" s="95">
        <f t="shared" si="1858"/>
        <v>3.9121787139999999</v>
      </c>
      <c r="G3482" s="95">
        <f t="shared" si="1859"/>
        <v>3.9121787139999999</v>
      </c>
      <c r="H3482" s="95">
        <f t="shared" si="1863"/>
        <v>0</v>
      </c>
      <c r="I3482" s="94">
        <f>'F4.2'!Z129</f>
        <v>0</v>
      </c>
      <c r="J3482" s="94">
        <f>'F4.2'!AT129</f>
        <v>0</v>
      </c>
      <c r="K3482" s="95"/>
      <c r="L3482" s="95"/>
      <c r="M3482" s="128">
        <f t="shared" si="1864"/>
        <v>0</v>
      </c>
      <c r="N3482" s="95">
        <f t="shared" si="1865"/>
        <v>0</v>
      </c>
      <c r="O3482" s="158">
        <f t="shared" si="1860"/>
        <v>0</v>
      </c>
      <c r="P3482" s="159">
        <f t="shared" si="1861"/>
        <v>0</v>
      </c>
    </row>
    <row r="3483" spans="1:16" ht="31.5" hidden="1" outlineLevel="1" x14ac:dyDescent="0.25">
      <c r="A3483" s="252">
        <f t="shared" ref="A3483:E3483" si="1923">A2813</f>
        <v>22.2</v>
      </c>
      <c r="B3483" s="253" t="str">
        <f t="shared" si="1923"/>
        <v>Supply of internals of ESP. ( model-2FAA-5 X 32-13290-2) 1st &amp; 2nd fields in Unit #4 &amp; Works</v>
      </c>
      <c r="C3483" s="29" t="str">
        <f t="shared" si="1923"/>
        <v>MERC/CAPEX/20152016/00420</v>
      </c>
      <c r="D3483" s="68">
        <f t="shared" si="1923"/>
        <v>42584</v>
      </c>
      <c r="E3483" s="28">
        <f t="shared" si="1923"/>
        <v>4.6100000000000003</v>
      </c>
      <c r="F3483" s="95">
        <f t="shared" si="1858"/>
        <v>4.6100000000000003</v>
      </c>
      <c r="G3483" s="95">
        <f t="shared" si="1859"/>
        <v>4.6100000000000003</v>
      </c>
      <c r="H3483" s="95">
        <f t="shared" si="1863"/>
        <v>0</v>
      </c>
      <c r="I3483" s="94">
        <f>'F4.2'!Z130</f>
        <v>0</v>
      </c>
      <c r="J3483" s="94">
        <f>'F4.2'!AT130</f>
        <v>0</v>
      </c>
      <c r="K3483" s="95"/>
      <c r="L3483" s="95"/>
      <c r="M3483" s="128">
        <f t="shared" si="1864"/>
        <v>0</v>
      </c>
      <c r="N3483" s="95">
        <f t="shared" si="1865"/>
        <v>0</v>
      </c>
      <c r="O3483" s="158">
        <f t="shared" si="1860"/>
        <v>0</v>
      </c>
      <c r="P3483" s="159">
        <f t="shared" si="1861"/>
        <v>0</v>
      </c>
    </row>
    <row r="3484" spans="1:16" ht="31.5" hidden="1" outlineLevel="1" x14ac:dyDescent="0.25">
      <c r="A3484" s="252">
        <f t="shared" ref="A3484:E3484" si="1924">A2814</f>
        <v>22.3</v>
      </c>
      <c r="B3484" s="253" t="str">
        <f t="shared" si="1924"/>
        <v>Installation of SOx/ NOx analyzers for unit-3 to 7 along with all required hardware and software (Statutory requirement).</v>
      </c>
      <c r="C3484" s="99" t="str">
        <f t="shared" si="1924"/>
        <v>MERC/CAPEX/20152016/00420</v>
      </c>
      <c r="D3484" s="103">
        <f t="shared" si="1924"/>
        <v>42584</v>
      </c>
      <c r="E3484" s="28">
        <f t="shared" si="1924"/>
        <v>2.98</v>
      </c>
      <c r="F3484" s="95">
        <f t="shared" si="1858"/>
        <v>1.37732225</v>
      </c>
      <c r="G3484" s="95">
        <f t="shared" si="1859"/>
        <v>1.37732225</v>
      </c>
      <c r="H3484" s="95">
        <f t="shared" si="1863"/>
        <v>0</v>
      </c>
      <c r="I3484" s="94">
        <f>'F4.2'!Z131</f>
        <v>0</v>
      </c>
      <c r="J3484" s="94">
        <f>'F4.2'!AT131</f>
        <v>0</v>
      </c>
      <c r="K3484" s="95"/>
      <c r="L3484" s="95"/>
      <c r="M3484" s="128">
        <f t="shared" si="1864"/>
        <v>0</v>
      </c>
      <c r="N3484" s="95">
        <f t="shared" si="1865"/>
        <v>0</v>
      </c>
      <c r="O3484" s="158">
        <f t="shared" si="1860"/>
        <v>0</v>
      </c>
      <c r="P3484" s="159">
        <f t="shared" si="1861"/>
        <v>0</v>
      </c>
    </row>
    <row r="3485" spans="1:16" ht="63" hidden="1" outlineLevel="1" x14ac:dyDescent="0.25">
      <c r="A3485" s="252">
        <f t="shared" ref="A3485:E3485" si="1925">A2815</f>
        <v>22.4</v>
      </c>
      <c r="B3485" s="253" t="str">
        <f t="shared" si="1925"/>
        <v>Design, Engineering, Supply, Erection and Commissioning of High pressure MIST/FOG Generating System at Track hopper, WT 1 &amp; 2 of 500MW, Crusher House, Transfer Points &amp; Bunker house of 500MW</v>
      </c>
      <c r="C3485" s="29" t="str">
        <f t="shared" si="1925"/>
        <v>MERC/CAPEX/20152016/00420</v>
      </c>
      <c r="D3485" s="68">
        <f t="shared" si="1925"/>
        <v>42584</v>
      </c>
      <c r="E3485" s="28">
        <f t="shared" si="1925"/>
        <v>5.37</v>
      </c>
      <c r="F3485" s="95">
        <f t="shared" si="1858"/>
        <v>4.5728099999999996</v>
      </c>
      <c r="G3485" s="95">
        <f t="shared" si="1859"/>
        <v>4.5728099999999996</v>
      </c>
      <c r="H3485" s="95">
        <f t="shared" si="1863"/>
        <v>0</v>
      </c>
      <c r="I3485" s="94">
        <f>'F4.2'!Z132</f>
        <v>0</v>
      </c>
      <c r="J3485" s="94">
        <f>'F4.2'!AT132</f>
        <v>0</v>
      </c>
      <c r="K3485" s="95"/>
      <c r="L3485" s="95"/>
      <c r="M3485" s="128">
        <f t="shared" si="1864"/>
        <v>0</v>
      </c>
      <c r="N3485" s="95">
        <f t="shared" si="1865"/>
        <v>0</v>
      </c>
      <c r="O3485" s="158">
        <f t="shared" si="1860"/>
        <v>0</v>
      </c>
      <c r="P3485" s="159">
        <f t="shared" si="1861"/>
        <v>0</v>
      </c>
    </row>
    <row r="3486" spans="1:16" ht="15.75" hidden="1" outlineLevel="1" x14ac:dyDescent="0.25">
      <c r="A3486" s="252">
        <f t="shared" ref="A3486:E3486" si="1926">A2816</f>
        <v>0</v>
      </c>
      <c r="B3486" s="253" t="str">
        <f t="shared" si="1926"/>
        <v>IDC</v>
      </c>
      <c r="C3486" s="99" t="str">
        <f t="shared" si="1926"/>
        <v>MERC/CAPEX/20152016/00420</v>
      </c>
      <c r="D3486" s="103">
        <f t="shared" si="1926"/>
        <v>42584</v>
      </c>
      <c r="E3486" s="28">
        <f t="shared" si="1926"/>
        <v>0.6</v>
      </c>
      <c r="F3486" s="95">
        <f t="shared" si="1858"/>
        <v>0</v>
      </c>
      <c r="G3486" s="95">
        <f t="shared" si="1859"/>
        <v>0</v>
      </c>
      <c r="H3486" s="95">
        <f t="shared" si="1863"/>
        <v>0</v>
      </c>
      <c r="I3486" s="94">
        <f>'F4.2'!Z133</f>
        <v>0</v>
      </c>
      <c r="J3486" s="94">
        <f>'F4.2'!AT133</f>
        <v>0</v>
      </c>
      <c r="K3486" s="95"/>
      <c r="L3486" s="95"/>
      <c r="M3486" s="128">
        <f t="shared" si="1864"/>
        <v>0</v>
      </c>
      <c r="N3486" s="95">
        <f t="shared" si="1865"/>
        <v>0</v>
      </c>
      <c r="O3486" s="158">
        <f t="shared" si="1860"/>
        <v>0</v>
      </c>
      <c r="P3486" s="159">
        <f t="shared" si="1861"/>
        <v>0</v>
      </c>
    </row>
    <row r="3487" spans="1:16" ht="31.5" hidden="1" outlineLevel="1" x14ac:dyDescent="0.25">
      <c r="A3487" s="106">
        <f t="shared" ref="A3487:E3487" si="1927">A2817</f>
        <v>23</v>
      </c>
      <c r="B3487" s="107" t="str">
        <f t="shared" si="1927"/>
        <v>Performance Improvement &amp; Life enhancement of 500MW CHP-B</v>
      </c>
      <c r="C3487" s="106" t="str">
        <f t="shared" si="1927"/>
        <v>MERC/CAPEX/20162017/01067</v>
      </c>
      <c r="D3487" s="147">
        <f t="shared" si="1927"/>
        <v>42702</v>
      </c>
      <c r="E3487" s="27">
        <f t="shared" si="1927"/>
        <v>18.78</v>
      </c>
      <c r="F3487" s="94">
        <f t="shared" si="1858"/>
        <v>0</v>
      </c>
      <c r="G3487" s="94">
        <f t="shared" si="1859"/>
        <v>0</v>
      </c>
      <c r="H3487" s="94">
        <f t="shared" si="1863"/>
        <v>0</v>
      </c>
      <c r="I3487" s="94">
        <f>'F4.2'!Z134</f>
        <v>0</v>
      </c>
      <c r="J3487" s="94">
        <f>'F4.2'!AT134</f>
        <v>0</v>
      </c>
      <c r="K3487" s="94"/>
      <c r="L3487" s="94"/>
      <c r="M3487" s="94">
        <f t="shared" si="1864"/>
        <v>0</v>
      </c>
      <c r="N3487" s="94">
        <f t="shared" si="1865"/>
        <v>0</v>
      </c>
      <c r="O3487" s="158">
        <f t="shared" si="1860"/>
        <v>0</v>
      </c>
      <c r="P3487" s="159">
        <f t="shared" si="1861"/>
        <v>0</v>
      </c>
    </row>
    <row r="3488" spans="1:16" ht="15.75" hidden="1" outlineLevel="1" x14ac:dyDescent="0.25">
      <c r="A3488" s="99">
        <f t="shared" ref="A3488:E3488" si="1928">A2818</f>
        <v>23.1</v>
      </c>
      <c r="B3488" s="100" t="str">
        <f t="shared" si="1928"/>
        <v>Life Enhancement of Stacker reclaimer of CHP-B.</v>
      </c>
      <c r="C3488" s="99" t="str">
        <f t="shared" si="1928"/>
        <v>MERC/CAPEX/20162017/01067</v>
      </c>
      <c r="D3488" s="103">
        <f t="shared" si="1928"/>
        <v>42702</v>
      </c>
      <c r="E3488" s="28">
        <f t="shared" si="1928"/>
        <v>5.76</v>
      </c>
      <c r="F3488" s="95">
        <f t="shared" ref="F3488:F3551" si="1929">F2818+I2818</f>
        <v>5.2949505139999999</v>
      </c>
      <c r="G3488" s="95">
        <f t="shared" ref="G3488:G3551" si="1930">G2818+M2818</f>
        <v>5.2949505139999999</v>
      </c>
      <c r="H3488" s="95">
        <f t="shared" si="1863"/>
        <v>0</v>
      </c>
      <c r="I3488" s="94">
        <f>'F4.2'!Z135</f>
        <v>0</v>
      </c>
      <c r="J3488" s="94">
        <f>'F4.2'!AT135</f>
        <v>0</v>
      </c>
      <c r="K3488" s="95"/>
      <c r="L3488" s="95"/>
      <c r="M3488" s="128">
        <f t="shared" si="1864"/>
        <v>0</v>
      </c>
      <c r="N3488" s="95">
        <f t="shared" si="1865"/>
        <v>0</v>
      </c>
      <c r="O3488" s="158">
        <f t="shared" ref="O3488:O3551" si="1931">MAX(0,IF(M3488=0,0,IF(G3488+M3488&lt;E3488,M3488,E3488-G3488)))</f>
        <v>0</v>
      </c>
      <c r="P3488" s="159">
        <f t="shared" ref="P3488:P3551" si="1932">M3488-O3488</f>
        <v>0</v>
      </c>
    </row>
    <row r="3489" spans="1:16" ht="31.5" hidden="1" outlineLevel="1" x14ac:dyDescent="0.25">
      <c r="A3489" s="99">
        <f t="shared" ref="A3489:E3489" si="1933">A2819</f>
        <v>23.2</v>
      </c>
      <c r="B3489" s="100" t="str">
        <f t="shared" si="1933"/>
        <v>Renovation including replacement of hydraulic system of paddle feeder with up gradations at CHPB.</v>
      </c>
      <c r="C3489" s="99" t="str">
        <f t="shared" si="1933"/>
        <v>MERC/CAPEX/20162017/01067</v>
      </c>
      <c r="D3489" s="103">
        <f t="shared" si="1933"/>
        <v>42702</v>
      </c>
      <c r="E3489" s="28">
        <f t="shared" si="1933"/>
        <v>2.19</v>
      </c>
      <c r="F3489" s="95">
        <f t="shared" si="1929"/>
        <v>2.3147547999999998</v>
      </c>
      <c r="G3489" s="95">
        <f t="shared" si="1930"/>
        <v>2.3147547999999998</v>
      </c>
      <c r="H3489" s="95">
        <f t="shared" ref="H3489:H3544" si="1934">F3489-G3489</f>
        <v>0</v>
      </c>
      <c r="I3489" s="94">
        <f>'F4.2'!Z136</f>
        <v>0</v>
      </c>
      <c r="J3489" s="94">
        <f>'F4.2'!AT136</f>
        <v>0</v>
      </c>
      <c r="K3489" s="95"/>
      <c r="L3489" s="95"/>
      <c r="M3489" s="128">
        <f t="shared" ref="M3489:M3544" si="1935">SUM(J3489:L3489)</f>
        <v>0</v>
      </c>
      <c r="N3489" s="95">
        <f t="shared" ref="N3489:N3544" si="1936">H3489+I3489-M3489</f>
        <v>0</v>
      </c>
      <c r="O3489" s="158">
        <f t="shared" si="1931"/>
        <v>0</v>
      </c>
      <c r="P3489" s="159">
        <f t="shared" si="1932"/>
        <v>0</v>
      </c>
    </row>
    <row r="3490" spans="1:16" ht="47.25" hidden="1" outlineLevel="1" x14ac:dyDescent="0.25">
      <c r="A3490" s="99">
        <f t="shared" ref="A3490:E3490" si="1937">A2820</f>
        <v>23.3</v>
      </c>
      <c r="B3490" s="100" t="str">
        <f t="shared" si="1937"/>
        <v>Renovation of hydraulic system of wagon tippler and side arm charger with procurement of its essential spares at CHPB.</v>
      </c>
      <c r="C3490" s="99" t="str">
        <f t="shared" si="1937"/>
        <v>MERC/CAPEX/20162017/01067</v>
      </c>
      <c r="D3490" s="103">
        <f t="shared" si="1937"/>
        <v>42702</v>
      </c>
      <c r="E3490" s="28">
        <f t="shared" si="1937"/>
        <v>10.33</v>
      </c>
      <c r="F3490" s="95">
        <f t="shared" si="1929"/>
        <v>11.7941</v>
      </c>
      <c r="G3490" s="95">
        <f t="shared" si="1930"/>
        <v>11.7941</v>
      </c>
      <c r="H3490" s="95">
        <f t="shared" si="1934"/>
        <v>0</v>
      </c>
      <c r="I3490" s="94">
        <f>'F4.2'!Z137</f>
        <v>0</v>
      </c>
      <c r="J3490" s="94">
        <f>'F4.2'!AT137</f>
        <v>0</v>
      </c>
      <c r="K3490" s="95"/>
      <c r="L3490" s="95"/>
      <c r="M3490" s="128">
        <f t="shared" si="1935"/>
        <v>0</v>
      </c>
      <c r="N3490" s="95">
        <f t="shared" si="1936"/>
        <v>0</v>
      </c>
      <c r="O3490" s="158">
        <f t="shared" si="1931"/>
        <v>0</v>
      </c>
      <c r="P3490" s="159">
        <f t="shared" si="1932"/>
        <v>0</v>
      </c>
    </row>
    <row r="3491" spans="1:16" ht="15.75" hidden="1" outlineLevel="1" x14ac:dyDescent="0.25">
      <c r="A3491" s="99">
        <f t="shared" ref="A3491:E3491" si="1938">A2821</f>
        <v>0</v>
      </c>
      <c r="B3491" s="100" t="str">
        <f t="shared" si="1938"/>
        <v>IDC</v>
      </c>
      <c r="C3491" s="99" t="str">
        <f t="shared" si="1938"/>
        <v>MERC/CAPEX/20162017/01067</v>
      </c>
      <c r="D3491" s="103">
        <f t="shared" si="1938"/>
        <v>42702</v>
      </c>
      <c r="E3491" s="28">
        <f t="shared" si="1938"/>
        <v>0.5</v>
      </c>
      <c r="F3491" s="95">
        <f t="shared" si="1929"/>
        <v>0</v>
      </c>
      <c r="G3491" s="95">
        <f t="shared" si="1930"/>
        <v>0</v>
      </c>
      <c r="H3491" s="95">
        <f t="shared" si="1934"/>
        <v>0</v>
      </c>
      <c r="I3491" s="94">
        <f>'F4.2'!Z138</f>
        <v>0</v>
      </c>
      <c r="J3491" s="94">
        <f>'F4.2'!AT138</f>
        <v>0</v>
      </c>
      <c r="K3491" s="95"/>
      <c r="L3491" s="95"/>
      <c r="M3491" s="128">
        <f t="shared" si="1935"/>
        <v>0</v>
      </c>
      <c r="N3491" s="95">
        <f t="shared" si="1936"/>
        <v>0</v>
      </c>
      <c r="O3491" s="158">
        <f t="shared" si="1931"/>
        <v>0</v>
      </c>
      <c r="P3491" s="159">
        <f t="shared" si="1932"/>
        <v>0</v>
      </c>
    </row>
    <row r="3492" spans="1:16" ht="31.5" hidden="1" outlineLevel="1" x14ac:dyDescent="0.25">
      <c r="A3492" s="106">
        <f t="shared" ref="A3492:E3492" si="1939">A2822</f>
        <v>24</v>
      </c>
      <c r="B3492" s="107" t="str">
        <f t="shared" si="1939"/>
        <v>Retrofitting of existing circuit breakers at Chandrapur STPS Unit-3, 4, 5, 6 and ODP-II</v>
      </c>
      <c r="C3492" s="106" t="str">
        <f t="shared" si="1939"/>
        <v>MERC/CAPEX/20162017/01475</v>
      </c>
      <c r="D3492" s="147">
        <f t="shared" si="1939"/>
        <v>42772</v>
      </c>
      <c r="E3492" s="27">
        <f t="shared" si="1939"/>
        <v>13.700000000000001</v>
      </c>
      <c r="F3492" s="94">
        <f t="shared" si="1929"/>
        <v>0</v>
      </c>
      <c r="G3492" s="94">
        <f t="shared" si="1930"/>
        <v>0</v>
      </c>
      <c r="H3492" s="94">
        <f t="shared" si="1934"/>
        <v>0</v>
      </c>
      <c r="I3492" s="94">
        <f>'F4.2'!Z139</f>
        <v>0</v>
      </c>
      <c r="J3492" s="94">
        <f>'F4.2'!AT139</f>
        <v>0</v>
      </c>
      <c r="K3492" s="94"/>
      <c r="L3492" s="94"/>
      <c r="M3492" s="94">
        <f t="shared" si="1935"/>
        <v>0</v>
      </c>
      <c r="N3492" s="94">
        <f t="shared" si="1936"/>
        <v>0</v>
      </c>
      <c r="O3492" s="158">
        <f t="shared" si="1931"/>
        <v>0</v>
      </c>
      <c r="P3492" s="159">
        <f t="shared" si="1932"/>
        <v>0</v>
      </c>
    </row>
    <row r="3493" spans="1:16" ht="31.5" hidden="1" outlineLevel="1" x14ac:dyDescent="0.25">
      <c r="A3493" s="99">
        <f t="shared" ref="A3493:E3493" si="1940">A2823</f>
        <v>24.1</v>
      </c>
      <c r="B3493" s="100" t="str">
        <f t="shared" si="1940"/>
        <v>Retrofitting of existing Circuit breakers of AHP motor feeders at Unit # 5 &amp; 6</v>
      </c>
      <c r="C3493" s="99" t="str">
        <f t="shared" si="1940"/>
        <v>MERC/CAPEX/20162017/01475</v>
      </c>
      <c r="D3493" s="103">
        <f t="shared" si="1940"/>
        <v>42772</v>
      </c>
      <c r="E3493" s="28">
        <f t="shared" si="1940"/>
        <v>3.25</v>
      </c>
      <c r="F3493" s="95">
        <f t="shared" si="1929"/>
        <v>3.8744195499999998</v>
      </c>
      <c r="G3493" s="95">
        <f t="shared" si="1930"/>
        <v>3.8744195500000003</v>
      </c>
      <c r="H3493" s="95">
        <f t="shared" si="1934"/>
        <v>0</v>
      </c>
      <c r="I3493" s="94">
        <f>'F4.2'!Z140</f>
        <v>0</v>
      </c>
      <c r="J3493" s="94">
        <f>'F4.2'!AT140</f>
        <v>0</v>
      </c>
      <c r="K3493" s="95"/>
      <c r="L3493" s="95"/>
      <c r="M3493" s="128">
        <f t="shared" si="1935"/>
        <v>0</v>
      </c>
      <c r="N3493" s="95">
        <f t="shared" si="1936"/>
        <v>0</v>
      </c>
      <c r="O3493" s="158">
        <f t="shared" si="1931"/>
        <v>0</v>
      </c>
      <c r="P3493" s="159">
        <f t="shared" si="1932"/>
        <v>0</v>
      </c>
    </row>
    <row r="3494" spans="1:16" ht="31.5" hidden="1" outlineLevel="1" x14ac:dyDescent="0.25">
      <c r="A3494" s="99">
        <f t="shared" ref="A3494:E3494" si="1941">A2824</f>
        <v>24.2</v>
      </c>
      <c r="B3494" s="100" t="str">
        <f t="shared" si="1941"/>
        <v>Retrofitting of existing Circuit breakers installed at Unit Boards at Unit –5  &amp; Aundha Pump House (ODP-II)</v>
      </c>
      <c r="C3494" s="99" t="str">
        <f t="shared" si="1941"/>
        <v>MERC/CAPEX/20162017/01475</v>
      </c>
      <c r="D3494" s="103">
        <f t="shared" si="1941"/>
        <v>42772</v>
      </c>
      <c r="E3494" s="28">
        <f t="shared" si="1941"/>
        <v>3.46</v>
      </c>
      <c r="F3494" s="95">
        <f t="shared" si="1929"/>
        <v>3.5522795499999997</v>
      </c>
      <c r="G3494" s="95">
        <f t="shared" si="1930"/>
        <v>3.5522795500000002</v>
      </c>
      <c r="H3494" s="95">
        <f t="shared" si="1934"/>
        <v>0</v>
      </c>
      <c r="I3494" s="94">
        <f>'F4.2'!Z141</f>
        <v>0</v>
      </c>
      <c r="J3494" s="94">
        <f>'F4.2'!AT141</f>
        <v>0</v>
      </c>
      <c r="K3494" s="95"/>
      <c r="L3494" s="95"/>
      <c r="M3494" s="128">
        <f t="shared" si="1935"/>
        <v>0</v>
      </c>
      <c r="N3494" s="95">
        <f t="shared" si="1936"/>
        <v>0</v>
      </c>
      <c r="O3494" s="158">
        <f t="shared" si="1931"/>
        <v>0</v>
      </c>
      <c r="P3494" s="159">
        <f t="shared" si="1932"/>
        <v>0</v>
      </c>
    </row>
    <row r="3495" spans="1:16" ht="31.5" hidden="1" outlineLevel="1" x14ac:dyDescent="0.25">
      <c r="A3495" s="99">
        <f t="shared" ref="A3495:E3495" si="1942">A2825</f>
        <v>24.3</v>
      </c>
      <c r="B3495" s="100" t="str">
        <f t="shared" si="1942"/>
        <v xml:space="preserve">Retrofitting of existing Circuit breakers installed at Unit Boards at Unit –3&amp;4 </v>
      </c>
      <c r="C3495" s="99" t="str">
        <f t="shared" si="1942"/>
        <v>MERC/CAPEX/20162017/01475</v>
      </c>
      <c r="D3495" s="103">
        <f t="shared" si="1942"/>
        <v>42772</v>
      </c>
      <c r="E3495" s="28">
        <f t="shared" si="1942"/>
        <v>6.19</v>
      </c>
      <c r="F3495" s="95">
        <f t="shared" si="1929"/>
        <v>4.5767479</v>
      </c>
      <c r="G3495" s="95">
        <f t="shared" si="1930"/>
        <v>4.5767479</v>
      </c>
      <c r="H3495" s="95">
        <f t="shared" si="1934"/>
        <v>0</v>
      </c>
      <c r="I3495" s="94">
        <f>'F4.2'!Z142</f>
        <v>0</v>
      </c>
      <c r="J3495" s="94">
        <f>'F4.2'!AT142</f>
        <v>0</v>
      </c>
      <c r="K3495" s="95"/>
      <c r="L3495" s="95"/>
      <c r="M3495" s="128">
        <f t="shared" si="1935"/>
        <v>0</v>
      </c>
      <c r="N3495" s="95">
        <f t="shared" si="1936"/>
        <v>0</v>
      </c>
      <c r="O3495" s="158">
        <f t="shared" si="1931"/>
        <v>0</v>
      </c>
      <c r="P3495" s="159">
        <f t="shared" si="1932"/>
        <v>0</v>
      </c>
    </row>
    <row r="3496" spans="1:16" ht="15.75" hidden="1" outlineLevel="1" x14ac:dyDescent="0.25">
      <c r="A3496" s="99">
        <f t="shared" ref="A3496:E3496" si="1943">A2826</f>
        <v>0</v>
      </c>
      <c r="B3496" s="100" t="str">
        <f t="shared" si="1943"/>
        <v>IDC</v>
      </c>
      <c r="C3496" s="99" t="str">
        <f t="shared" si="1943"/>
        <v>MERC/CAPEX/20162017/01475</v>
      </c>
      <c r="D3496" s="103">
        <f t="shared" si="1943"/>
        <v>42772</v>
      </c>
      <c r="E3496" s="28">
        <f t="shared" si="1943"/>
        <v>0.8</v>
      </c>
      <c r="F3496" s="95">
        <f t="shared" si="1929"/>
        <v>0</v>
      </c>
      <c r="G3496" s="95">
        <f t="shared" si="1930"/>
        <v>0</v>
      </c>
      <c r="H3496" s="95">
        <f t="shared" si="1934"/>
        <v>0</v>
      </c>
      <c r="I3496" s="94">
        <f>'F4.2'!Z143</f>
        <v>0</v>
      </c>
      <c r="J3496" s="94">
        <f>'F4.2'!AT143</f>
        <v>0</v>
      </c>
      <c r="K3496" s="95"/>
      <c r="L3496" s="95"/>
      <c r="M3496" s="128">
        <f t="shared" si="1935"/>
        <v>0</v>
      </c>
      <c r="N3496" s="95">
        <f t="shared" si="1936"/>
        <v>0</v>
      </c>
      <c r="O3496" s="158">
        <f t="shared" si="1931"/>
        <v>0</v>
      </c>
      <c r="P3496" s="159">
        <f t="shared" si="1932"/>
        <v>0</v>
      </c>
    </row>
    <row r="3497" spans="1:16" ht="31.5" hidden="1" outlineLevel="1" x14ac:dyDescent="0.25">
      <c r="A3497" s="238">
        <f t="shared" ref="A3497:E3497" si="1944">A2827</f>
        <v>25</v>
      </c>
      <c r="B3497" s="239" t="str">
        <f t="shared" si="1944"/>
        <v>Construction of Quarter Guard, Bachelor Accomodation &amp; Allied Structures in Phase I &amp; II for Induction of CISF Security</v>
      </c>
      <c r="C3497" s="106" t="str">
        <f t="shared" si="1944"/>
        <v>MERC/CAPEX/20162017/01269</v>
      </c>
      <c r="D3497" s="147">
        <f t="shared" si="1944"/>
        <v>42737</v>
      </c>
      <c r="E3497" s="27">
        <f t="shared" si="1944"/>
        <v>14.686</v>
      </c>
      <c r="F3497" s="94">
        <f t="shared" si="1929"/>
        <v>0</v>
      </c>
      <c r="G3497" s="94">
        <f t="shared" si="1930"/>
        <v>0</v>
      </c>
      <c r="H3497" s="94">
        <f t="shared" si="1934"/>
        <v>0</v>
      </c>
      <c r="I3497" s="94">
        <f>'F4.2'!Z144</f>
        <v>0</v>
      </c>
      <c r="J3497" s="94">
        <f>'F4.2'!AT144</f>
        <v>0</v>
      </c>
      <c r="K3497" s="94"/>
      <c r="L3497" s="94"/>
      <c r="M3497" s="94">
        <f t="shared" si="1935"/>
        <v>0</v>
      </c>
      <c r="N3497" s="94">
        <f t="shared" si="1936"/>
        <v>0</v>
      </c>
      <c r="O3497" s="158">
        <f t="shared" si="1931"/>
        <v>0</v>
      </c>
      <c r="P3497" s="159">
        <f t="shared" si="1932"/>
        <v>0</v>
      </c>
    </row>
    <row r="3498" spans="1:16" ht="31.5" hidden="1" outlineLevel="1" x14ac:dyDescent="0.25">
      <c r="A3498" s="252">
        <f t="shared" ref="A3498:E3498" si="1945">A2828</f>
        <v>25.1</v>
      </c>
      <c r="B3498" s="253" t="str">
        <f t="shared" si="1945"/>
        <v>Construction of Quarter Guard, Bachelor Accomodation &amp; Allied Structures in Phase I &amp; II for Induction of CISF Security</v>
      </c>
      <c r="C3498" s="99" t="str">
        <f t="shared" si="1945"/>
        <v>MERC/CAPEX/20162017/01269</v>
      </c>
      <c r="D3498" s="103">
        <f t="shared" si="1945"/>
        <v>42737</v>
      </c>
      <c r="E3498" s="28">
        <f t="shared" si="1945"/>
        <v>14.686</v>
      </c>
      <c r="F3498" s="95">
        <f t="shared" si="1929"/>
        <v>14.690374417000001</v>
      </c>
      <c r="G3498" s="95">
        <f t="shared" si="1930"/>
        <v>14.690374417000001</v>
      </c>
      <c r="H3498" s="95">
        <f t="shared" si="1934"/>
        <v>0</v>
      </c>
      <c r="I3498" s="94">
        <f>'F4.2'!Z145</f>
        <v>0</v>
      </c>
      <c r="J3498" s="94">
        <f>'F4.2'!AT145</f>
        <v>0</v>
      </c>
      <c r="K3498" s="95"/>
      <c r="L3498" s="95"/>
      <c r="M3498" s="128">
        <f t="shared" si="1935"/>
        <v>0</v>
      </c>
      <c r="N3498" s="95">
        <f t="shared" si="1936"/>
        <v>0</v>
      </c>
      <c r="O3498" s="158">
        <f t="shared" si="1931"/>
        <v>0</v>
      </c>
      <c r="P3498" s="159">
        <f t="shared" si="1932"/>
        <v>0</v>
      </c>
    </row>
    <row r="3499" spans="1:16" ht="31.5" hidden="1" outlineLevel="1" x14ac:dyDescent="0.25">
      <c r="A3499" s="238">
        <f t="shared" ref="A3499:E3499" si="1946">A2829</f>
        <v>26</v>
      </c>
      <c r="B3499" s="239" t="str">
        <f t="shared" si="1946"/>
        <v>Pipe Conveyor System for Transporting Coal from Bhatadi Coal Mine to Chandrapur STPS.</v>
      </c>
      <c r="C3499" s="106" t="str">
        <f t="shared" si="1946"/>
        <v>MERC/CAPEX/20172018/4171</v>
      </c>
      <c r="D3499" s="147">
        <f t="shared" si="1946"/>
        <v>42986</v>
      </c>
      <c r="E3499" s="27">
        <f t="shared" si="1946"/>
        <v>196.26</v>
      </c>
      <c r="F3499" s="94">
        <f t="shared" si="1929"/>
        <v>0</v>
      </c>
      <c r="G3499" s="94">
        <f t="shared" si="1930"/>
        <v>0</v>
      </c>
      <c r="H3499" s="94">
        <f t="shared" si="1934"/>
        <v>0</v>
      </c>
      <c r="I3499" s="94">
        <f>'F4.2'!Z146</f>
        <v>0</v>
      </c>
      <c r="J3499" s="94">
        <f>'F4.2'!AT146</f>
        <v>0</v>
      </c>
      <c r="K3499" s="94"/>
      <c r="L3499" s="94"/>
      <c r="M3499" s="94">
        <f t="shared" si="1935"/>
        <v>0</v>
      </c>
      <c r="N3499" s="94">
        <f t="shared" si="1936"/>
        <v>0</v>
      </c>
      <c r="O3499" s="158">
        <f t="shared" si="1931"/>
        <v>0</v>
      </c>
      <c r="P3499" s="159">
        <f t="shared" si="1932"/>
        <v>0</v>
      </c>
    </row>
    <row r="3500" spans="1:16" ht="31.5" hidden="1" outlineLevel="1" x14ac:dyDescent="0.25">
      <c r="A3500" s="252">
        <f t="shared" ref="A3500:E3500" si="1947">A2830</f>
        <v>26.1</v>
      </c>
      <c r="B3500" s="253" t="str">
        <f t="shared" si="1947"/>
        <v>Pipe Conveyor System for Transporting Coal from Bhatadi Coal Mine to Chandrapur STPS.</v>
      </c>
      <c r="C3500" s="99" t="str">
        <f t="shared" si="1947"/>
        <v>MERC/CAPEX/20172018/4171</v>
      </c>
      <c r="D3500" s="103">
        <f t="shared" si="1947"/>
        <v>42986</v>
      </c>
      <c r="E3500" s="28">
        <f t="shared" si="1947"/>
        <v>196.26</v>
      </c>
      <c r="F3500" s="95">
        <f t="shared" si="1929"/>
        <v>256.81526693500001</v>
      </c>
      <c r="G3500" s="95">
        <f t="shared" si="1930"/>
        <v>256.81526693500001</v>
      </c>
      <c r="H3500" s="95">
        <f t="shared" si="1934"/>
        <v>0</v>
      </c>
      <c r="I3500" s="94">
        <f>'F4.2'!Z147</f>
        <v>0</v>
      </c>
      <c r="J3500" s="94">
        <f>'F4.2'!AT147</f>
        <v>0</v>
      </c>
      <c r="K3500" s="95"/>
      <c r="L3500" s="95"/>
      <c r="M3500" s="128">
        <f t="shared" si="1935"/>
        <v>0</v>
      </c>
      <c r="N3500" s="95">
        <f t="shared" si="1936"/>
        <v>0</v>
      </c>
      <c r="O3500" s="158">
        <f t="shared" si="1931"/>
        <v>0</v>
      </c>
      <c r="P3500" s="159">
        <f t="shared" si="1932"/>
        <v>0</v>
      </c>
    </row>
    <row r="3501" spans="1:16" ht="47.25" hidden="1" outlineLevel="1" x14ac:dyDescent="0.25">
      <c r="A3501" s="106">
        <f t="shared" ref="A3501:E3501" si="1948">A2831</f>
        <v>27</v>
      </c>
      <c r="B3501" s="107" t="str">
        <f t="shared" si="1948"/>
        <v>Procurement &amp; replacement of Economizer upper assemblies of Unit-5,6 &amp; hot Reheater coil complete set of Unit-3 of CSTPS</v>
      </c>
      <c r="C3501" s="106" t="str">
        <f t="shared" si="1948"/>
        <v>MERC/CAPEX/20172018/4071</v>
      </c>
      <c r="D3501" s="147">
        <f t="shared" si="1948"/>
        <v>42965</v>
      </c>
      <c r="E3501" s="31">
        <f t="shared" si="1948"/>
        <v>25.27</v>
      </c>
      <c r="F3501" s="96">
        <f t="shared" si="1929"/>
        <v>0</v>
      </c>
      <c r="G3501" s="96">
        <f t="shared" si="1930"/>
        <v>0</v>
      </c>
      <c r="H3501" s="96">
        <f t="shared" si="1934"/>
        <v>0</v>
      </c>
      <c r="I3501" s="94">
        <f>'F4.2'!Z148</f>
        <v>0</v>
      </c>
      <c r="J3501" s="94">
        <f>'F4.2'!AT148</f>
        <v>0</v>
      </c>
      <c r="K3501" s="96"/>
      <c r="L3501" s="96"/>
      <c r="M3501" s="96">
        <f t="shared" si="1935"/>
        <v>0</v>
      </c>
      <c r="N3501" s="96">
        <f t="shared" si="1936"/>
        <v>0</v>
      </c>
      <c r="O3501" s="158">
        <f t="shared" si="1931"/>
        <v>0</v>
      </c>
      <c r="P3501" s="159">
        <f t="shared" si="1932"/>
        <v>0</v>
      </c>
    </row>
    <row r="3502" spans="1:16" ht="31.5" hidden="1" outlineLevel="1" x14ac:dyDescent="0.25">
      <c r="A3502" s="99">
        <f t="shared" ref="A3502:E3502" si="1949">A2832</f>
        <v>27.1</v>
      </c>
      <c r="B3502" s="100" t="str">
        <f t="shared" si="1949"/>
        <v>supply &amp; replacement of Economizer Upper Assemblies of unit no.5 &amp; 6</v>
      </c>
      <c r="C3502" s="99" t="str">
        <f t="shared" si="1949"/>
        <v>MERC/CAPEX/20172018/4071</v>
      </c>
      <c r="D3502" s="103">
        <f t="shared" si="1949"/>
        <v>42965</v>
      </c>
      <c r="E3502" s="28">
        <f t="shared" si="1949"/>
        <v>18.25</v>
      </c>
      <c r="F3502" s="95">
        <f t="shared" si="1929"/>
        <v>8.2829930689999998</v>
      </c>
      <c r="G3502" s="95">
        <f t="shared" si="1930"/>
        <v>8.2829930689999998</v>
      </c>
      <c r="H3502" s="95">
        <f t="shared" si="1934"/>
        <v>0</v>
      </c>
      <c r="I3502" s="94">
        <f>'F4.2'!Z149</f>
        <v>0</v>
      </c>
      <c r="J3502" s="94">
        <f>'F4.2'!AT149</f>
        <v>0</v>
      </c>
      <c r="K3502" s="95"/>
      <c r="L3502" s="95"/>
      <c r="M3502" s="128">
        <f t="shared" si="1935"/>
        <v>0</v>
      </c>
      <c r="N3502" s="95">
        <f t="shared" si="1936"/>
        <v>0</v>
      </c>
      <c r="O3502" s="158">
        <f t="shared" si="1931"/>
        <v>0</v>
      </c>
      <c r="P3502" s="159">
        <f t="shared" si="1932"/>
        <v>0</v>
      </c>
    </row>
    <row r="3503" spans="1:16" ht="31.5" hidden="1" outlineLevel="1" x14ac:dyDescent="0.25">
      <c r="A3503" s="99">
        <f t="shared" ref="A3503:E3503" si="1950">A2833</f>
        <v>27.2</v>
      </c>
      <c r="B3503" s="100" t="str">
        <f t="shared" si="1950"/>
        <v>Supply &amp; replacement of hot reheater coil complete set of Unit-3.</v>
      </c>
      <c r="C3503" s="99" t="str">
        <f t="shared" si="1950"/>
        <v>MERC/CAPEX/20172018/4071</v>
      </c>
      <c r="D3503" s="103">
        <f t="shared" si="1950"/>
        <v>42965</v>
      </c>
      <c r="E3503" s="28">
        <f t="shared" si="1950"/>
        <v>6.72</v>
      </c>
      <c r="F3503" s="95">
        <f t="shared" si="1929"/>
        <v>6.0757019999999997</v>
      </c>
      <c r="G3503" s="95">
        <f t="shared" si="1930"/>
        <v>6.0757019999999997</v>
      </c>
      <c r="H3503" s="95">
        <f t="shared" si="1934"/>
        <v>0</v>
      </c>
      <c r="I3503" s="94">
        <f>'F4.2'!Z150</f>
        <v>0</v>
      </c>
      <c r="J3503" s="94">
        <f>'F4.2'!AT150</f>
        <v>0</v>
      </c>
      <c r="K3503" s="95"/>
      <c r="L3503" s="95"/>
      <c r="M3503" s="128">
        <f t="shared" si="1935"/>
        <v>0</v>
      </c>
      <c r="N3503" s="95">
        <f t="shared" si="1936"/>
        <v>0</v>
      </c>
      <c r="O3503" s="158">
        <f t="shared" si="1931"/>
        <v>0</v>
      </c>
      <c r="P3503" s="159">
        <f t="shared" si="1932"/>
        <v>0</v>
      </c>
    </row>
    <row r="3504" spans="1:16" ht="15.75" hidden="1" outlineLevel="1" x14ac:dyDescent="0.25">
      <c r="A3504" s="99">
        <f t="shared" ref="A3504:E3504" si="1951">A2834</f>
        <v>0</v>
      </c>
      <c r="B3504" s="100" t="str">
        <f t="shared" si="1951"/>
        <v>IDC</v>
      </c>
      <c r="C3504" s="99" t="str">
        <f t="shared" si="1951"/>
        <v>MERC/CAPEX/20172018/4071</v>
      </c>
      <c r="D3504" s="103">
        <f t="shared" si="1951"/>
        <v>42965</v>
      </c>
      <c r="E3504" s="28">
        <f t="shared" si="1951"/>
        <v>0.3</v>
      </c>
      <c r="F3504" s="95">
        <f t="shared" si="1929"/>
        <v>0</v>
      </c>
      <c r="G3504" s="95">
        <f t="shared" si="1930"/>
        <v>0</v>
      </c>
      <c r="H3504" s="95">
        <f t="shared" si="1934"/>
        <v>0</v>
      </c>
      <c r="I3504" s="94">
        <f>'F4.2'!Z151</f>
        <v>0</v>
      </c>
      <c r="J3504" s="94">
        <f>'F4.2'!AT151</f>
        <v>0</v>
      </c>
      <c r="K3504" s="95"/>
      <c r="L3504" s="95"/>
      <c r="M3504" s="128">
        <f t="shared" si="1935"/>
        <v>0</v>
      </c>
      <c r="N3504" s="95">
        <f t="shared" si="1936"/>
        <v>0</v>
      </c>
      <c r="O3504" s="158">
        <f t="shared" si="1931"/>
        <v>0</v>
      </c>
      <c r="P3504" s="159">
        <f t="shared" si="1932"/>
        <v>0</v>
      </c>
    </row>
    <row r="3505" spans="1:16" ht="47.25" hidden="1" outlineLevel="1" x14ac:dyDescent="0.25">
      <c r="A3505" s="106">
        <f t="shared" ref="A3505:E3505" si="1952">A2835</f>
        <v>28</v>
      </c>
      <c r="B3505" s="107" t="str">
        <f t="shared" si="1952"/>
        <v xml:space="preserve">Replacement of H2 Generator with new Hydrogen Generator (Non Asbestos Design), procurement of 3-phase TR sets for stage II &amp; other electrical items for ORC at Chandrapur STPS.” </v>
      </c>
      <c r="C3505" s="25" t="str">
        <f t="shared" si="1952"/>
        <v>MERC/CAPEX/20172018/4686</v>
      </c>
      <c r="D3505" s="139">
        <f t="shared" si="1952"/>
        <v>43054</v>
      </c>
      <c r="E3505" s="27">
        <f t="shared" si="1952"/>
        <v>12.456</v>
      </c>
      <c r="F3505" s="94">
        <f t="shared" si="1929"/>
        <v>0</v>
      </c>
      <c r="G3505" s="94">
        <f t="shared" si="1930"/>
        <v>0</v>
      </c>
      <c r="H3505" s="94">
        <f t="shared" si="1934"/>
        <v>0</v>
      </c>
      <c r="I3505" s="94">
        <f>'F4.2'!Z152</f>
        <v>0</v>
      </c>
      <c r="J3505" s="94">
        <f>'F4.2'!AT152</f>
        <v>0</v>
      </c>
      <c r="K3505" s="94"/>
      <c r="L3505" s="94"/>
      <c r="M3505" s="94">
        <f t="shared" si="1935"/>
        <v>0</v>
      </c>
      <c r="N3505" s="94">
        <f t="shared" si="1936"/>
        <v>0</v>
      </c>
      <c r="O3505" s="158">
        <f t="shared" si="1931"/>
        <v>0</v>
      </c>
      <c r="P3505" s="159">
        <f t="shared" si="1932"/>
        <v>0</v>
      </c>
    </row>
    <row r="3506" spans="1:16" ht="31.5" hidden="1" outlineLevel="1" x14ac:dyDescent="0.25">
      <c r="A3506" s="99">
        <f t="shared" ref="A3506:E3506" si="1953">A2836</f>
        <v>28.1</v>
      </c>
      <c r="B3506" s="100" t="str">
        <f t="shared" si="1953"/>
        <v>Supply, Installation &amp; Commissioning of   Hydrogen Generator Model : HMXT 200 (Non Asbestos Design)</v>
      </c>
      <c r="C3506" s="99" t="str">
        <f t="shared" si="1953"/>
        <v>MERC/CAPEX/20172018/4686</v>
      </c>
      <c r="D3506" s="103">
        <f t="shared" si="1953"/>
        <v>43054</v>
      </c>
      <c r="E3506" s="28">
        <f t="shared" si="1953"/>
        <v>10.36</v>
      </c>
      <c r="F3506" s="95">
        <f t="shared" si="1929"/>
        <v>11.5757999</v>
      </c>
      <c r="G3506" s="95">
        <f t="shared" si="1930"/>
        <v>11.5757999</v>
      </c>
      <c r="H3506" s="95">
        <f t="shared" si="1934"/>
        <v>0</v>
      </c>
      <c r="I3506" s="94">
        <f>'F4.2'!Z153</f>
        <v>0</v>
      </c>
      <c r="J3506" s="94">
        <f>'F4.2'!AT153</f>
        <v>0</v>
      </c>
      <c r="K3506" s="95"/>
      <c r="L3506" s="95"/>
      <c r="M3506" s="128">
        <f t="shared" si="1935"/>
        <v>0</v>
      </c>
      <c r="N3506" s="95">
        <f t="shared" si="1936"/>
        <v>0</v>
      </c>
      <c r="O3506" s="158">
        <f t="shared" si="1931"/>
        <v>0</v>
      </c>
      <c r="P3506" s="159">
        <f t="shared" si="1932"/>
        <v>0</v>
      </c>
    </row>
    <row r="3507" spans="1:16" ht="31.5" hidden="1" outlineLevel="1" x14ac:dyDescent="0.25">
      <c r="A3507" s="99">
        <f t="shared" ref="A3507:E3507" si="1954">A2837</f>
        <v>28.2</v>
      </c>
      <c r="B3507" s="100" t="str">
        <f t="shared" si="1954"/>
        <v>Supply of 3 phase high frequency T-R sets for replacement of T-R sets of ESP Stg-II</v>
      </c>
      <c r="C3507" s="29" t="str">
        <f t="shared" si="1954"/>
        <v>MERC/CAPEX/20172018/4686</v>
      </c>
      <c r="D3507" s="68">
        <f t="shared" si="1954"/>
        <v>43054</v>
      </c>
      <c r="E3507" s="28">
        <f t="shared" si="1954"/>
        <v>0.63</v>
      </c>
      <c r="F3507" s="95">
        <f t="shared" si="1929"/>
        <v>0</v>
      </c>
      <c r="G3507" s="95">
        <f t="shared" si="1930"/>
        <v>0</v>
      </c>
      <c r="H3507" s="95">
        <f t="shared" si="1934"/>
        <v>0</v>
      </c>
      <c r="I3507" s="94">
        <f>'F4.2'!Z154</f>
        <v>0</v>
      </c>
      <c r="J3507" s="94">
        <f>'F4.2'!AT154</f>
        <v>0</v>
      </c>
      <c r="K3507" s="95"/>
      <c r="L3507" s="95"/>
      <c r="M3507" s="128">
        <f t="shared" si="1935"/>
        <v>0</v>
      </c>
      <c r="N3507" s="95">
        <f t="shared" si="1936"/>
        <v>0</v>
      </c>
      <c r="O3507" s="158">
        <f t="shared" si="1931"/>
        <v>0</v>
      </c>
      <c r="P3507" s="159">
        <f t="shared" si="1932"/>
        <v>0</v>
      </c>
    </row>
    <row r="3508" spans="1:16" ht="31.5" hidden="1" outlineLevel="1" x14ac:dyDescent="0.25">
      <c r="A3508" s="99">
        <f t="shared" ref="A3508:E3508" si="1955">A2838</f>
        <v>28.3</v>
      </c>
      <c r="B3508" s="100" t="str">
        <f t="shared" si="1955"/>
        <v>Replacement of HPSV High Mast Towers by Stadium LED  High Mast at ORC ground CSTPS Chandrapur</v>
      </c>
      <c r="C3508" s="99" t="str">
        <f t="shared" si="1955"/>
        <v>MERC/CAPEX/20172018/4686</v>
      </c>
      <c r="D3508" s="103">
        <f t="shared" si="1955"/>
        <v>43054</v>
      </c>
      <c r="E3508" s="28">
        <f t="shared" si="1955"/>
        <v>0.53600000000000003</v>
      </c>
      <c r="F3508" s="95">
        <f t="shared" si="1929"/>
        <v>0.51656219999999997</v>
      </c>
      <c r="G3508" s="95">
        <f t="shared" si="1930"/>
        <v>0.51656219999999997</v>
      </c>
      <c r="H3508" s="95">
        <f t="shared" si="1934"/>
        <v>0</v>
      </c>
      <c r="I3508" s="94">
        <f>'F4.2'!Z155</f>
        <v>0</v>
      </c>
      <c r="J3508" s="94">
        <f>'F4.2'!AT155</f>
        <v>0</v>
      </c>
      <c r="K3508" s="95"/>
      <c r="L3508" s="95"/>
      <c r="M3508" s="128">
        <f t="shared" si="1935"/>
        <v>0</v>
      </c>
      <c r="N3508" s="95">
        <f t="shared" si="1936"/>
        <v>0</v>
      </c>
      <c r="O3508" s="158">
        <f t="shared" si="1931"/>
        <v>0</v>
      </c>
      <c r="P3508" s="159">
        <f t="shared" si="1932"/>
        <v>0</v>
      </c>
    </row>
    <row r="3509" spans="1:16" ht="15.75" hidden="1" outlineLevel="1" x14ac:dyDescent="0.25">
      <c r="A3509" s="99">
        <f t="shared" ref="A3509:E3509" si="1956">A2839</f>
        <v>0</v>
      </c>
      <c r="B3509" s="100" t="str">
        <f t="shared" si="1956"/>
        <v>IDC</v>
      </c>
      <c r="C3509" s="99" t="str">
        <f t="shared" si="1956"/>
        <v>MERC/CAPEX/20172018/4686</v>
      </c>
      <c r="D3509" s="103">
        <f t="shared" si="1956"/>
        <v>43054</v>
      </c>
      <c r="E3509" s="28">
        <f t="shared" si="1956"/>
        <v>0.93</v>
      </c>
      <c r="F3509" s="95">
        <f t="shared" si="1929"/>
        <v>0</v>
      </c>
      <c r="G3509" s="95">
        <f t="shared" si="1930"/>
        <v>0</v>
      </c>
      <c r="H3509" s="95">
        <f t="shared" si="1934"/>
        <v>0</v>
      </c>
      <c r="I3509" s="94">
        <f>'F4.2'!Z156</f>
        <v>0</v>
      </c>
      <c r="J3509" s="94">
        <f>'F4.2'!AT156</f>
        <v>0</v>
      </c>
      <c r="K3509" s="95"/>
      <c r="L3509" s="95"/>
      <c r="M3509" s="128">
        <f t="shared" si="1935"/>
        <v>0</v>
      </c>
      <c r="N3509" s="95">
        <f t="shared" si="1936"/>
        <v>0</v>
      </c>
      <c r="O3509" s="158">
        <f t="shared" si="1931"/>
        <v>0</v>
      </c>
      <c r="P3509" s="159">
        <f t="shared" si="1932"/>
        <v>0</v>
      </c>
    </row>
    <row r="3510" spans="1:16" ht="63" hidden="1" outlineLevel="1" x14ac:dyDescent="0.25">
      <c r="A3510" s="106">
        <f t="shared" ref="A3510:E3510" si="1957">A2840</f>
        <v>29</v>
      </c>
      <c r="B3510" s="107" t="str">
        <f t="shared" si="1957"/>
        <v>Procurement of Boiler Feed Booster Pumps to improve availability &amp; performance of feed system, moving blades for LPT &amp; Condenser Tubes of (3 x 500 MW) Units at Chandrapur STPS</v>
      </c>
      <c r="C3510" s="106" t="str">
        <f t="shared" si="1957"/>
        <v>MERC/CAPEX/20172018/0272</v>
      </c>
      <c r="D3510" s="147">
        <f t="shared" si="1957"/>
        <v>43154</v>
      </c>
      <c r="E3510" s="27">
        <f t="shared" si="1957"/>
        <v>15.489999999999998</v>
      </c>
      <c r="F3510" s="94">
        <f t="shared" si="1929"/>
        <v>0</v>
      </c>
      <c r="G3510" s="94">
        <f t="shared" si="1930"/>
        <v>0</v>
      </c>
      <c r="H3510" s="94">
        <f t="shared" si="1934"/>
        <v>0</v>
      </c>
      <c r="I3510" s="94">
        <f>'F4.2'!Z157</f>
        <v>0</v>
      </c>
      <c r="J3510" s="94">
        <f>'F4.2'!AT157</f>
        <v>0</v>
      </c>
      <c r="K3510" s="94"/>
      <c r="L3510" s="94"/>
      <c r="M3510" s="94">
        <f t="shared" si="1935"/>
        <v>0</v>
      </c>
      <c r="N3510" s="94">
        <f t="shared" si="1936"/>
        <v>0</v>
      </c>
      <c r="O3510" s="158">
        <f t="shared" si="1931"/>
        <v>0</v>
      </c>
      <c r="P3510" s="159">
        <f t="shared" si="1932"/>
        <v>0</v>
      </c>
    </row>
    <row r="3511" spans="1:16" ht="47.25" hidden="1" outlineLevel="1" x14ac:dyDescent="0.25">
      <c r="A3511" s="99">
        <f t="shared" ref="A3511:E3511" si="1958">A2841</f>
        <v>29.1</v>
      </c>
      <c r="B3511" s="100" t="str">
        <f t="shared" si="1958"/>
        <v>Procurement of Boiler Feed Booster pumps to improve availability and performance of Feed system of 500 MW Unit-5, 6 &amp; 7 at CSTPS, Chandrapur</v>
      </c>
      <c r="C3511" s="99" t="str">
        <f t="shared" si="1958"/>
        <v>MERC/CAPEX/20172018/0272</v>
      </c>
      <c r="D3511" s="103">
        <f t="shared" si="1958"/>
        <v>43154</v>
      </c>
      <c r="E3511" s="28">
        <f t="shared" si="1958"/>
        <v>2.0099999999999998</v>
      </c>
      <c r="F3511" s="95">
        <f t="shared" si="1929"/>
        <v>2.1150194</v>
      </c>
      <c r="G3511" s="95">
        <f t="shared" si="1930"/>
        <v>2.1150194</v>
      </c>
      <c r="H3511" s="95">
        <f t="shared" si="1934"/>
        <v>0</v>
      </c>
      <c r="I3511" s="94">
        <f>'F4.2'!Z158</f>
        <v>0</v>
      </c>
      <c r="J3511" s="94">
        <f>'F4.2'!AT158</f>
        <v>0</v>
      </c>
      <c r="K3511" s="95"/>
      <c r="L3511" s="95"/>
      <c r="M3511" s="128">
        <f t="shared" si="1935"/>
        <v>0</v>
      </c>
      <c r="N3511" s="95">
        <f t="shared" si="1936"/>
        <v>0</v>
      </c>
      <c r="O3511" s="158">
        <f t="shared" si="1931"/>
        <v>0</v>
      </c>
      <c r="P3511" s="159">
        <f t="shared" si="1932"/>
        <v>0</v>
      </c>
    </row>
    <row r="3512" spans="1:16" ht="31.5" hidden="1" outlineLevel="1" x14ac:dyDescent="0.25">
      <c r="A3512" s="99">
        <f t="shared" ref="A3512:E3512" si="1959">A2842</f>
        <v>29.2</v>
      </c>
      <c r="B3512" s="100" t="str">
        <f t="shared" si="1959"/>
        <v>Procurement of moving blades for 500 MW Unit-5, 6 &amp; 7 LPT at CSTPS, Chandrapur</v>
      </c>
      <c r="C3512" s="99" t="str">
        <f t="shared" si="1959"/>
        <v>MERC/CAPEX/20172018/0272</v>
      </c>
      <c r="D3512" s="103">
        <f t="shared" si="1959"/>
        <v>43154</v>
      </c>
      <c r="E3512" s="28">
        <f t="shared" si="1959"/>
        <v>3.34</v>
      </c>
      <c r="F3512" s="95">
        <f t="shared" si="1929"/>
        <v>1.9274450000000001</v>
      </c>
      <c r="G3512" s="95">
        <f t="shared" si="1930"/>
        <v>1.9274450000000001</v>
      </c>
      <c r="H3512" s="95">
        <f t="shared" si="1934"/>
        <v>0</v>
      </c>
      <c r="I3512" s="94">
        <f>'F4.2'!Z159</f>
        <v>0</v>
      </c>
      <c r="J3512" s="94">
        <f>'F4.2'!AT159</f>
        <v>0</v>
      </c>
      <c r="K3512" s="95"/>
      <c r="L3512" s="95"/>
      <c r="M3512" s="128">
        <f t="shared" si="1935"/>
        <v>0</v>
      </c>
      <c r="N3512" s="95">
        <f t="shared" si="1936"/>
        <v>0</v>
      </c>
      <c r="O3512" s="158">
        <f t="shared" si="1931"/>
        <v>0</v>
      </c>
      <c r="P3512" s="159">
        <f t="shared" si="1932"/>
        <v>0</v>
      </c>
    </row>
    <row r="3513" spans="1:16" ht="31.5" hidden="1" outlineLevel="1" x14ac:dyDescent="0.25">
      <c r="A3513" s="99">
        <f t="shared" ref="A3513:E3513" si="1960">A2843</f>
        <v>29.3</v>
      </c>
      <c r="B3513" s="100" t="str">
        <f t="shared" si="1960"/>
        <v>Procurement &amp; Replacement of Condenser Tubes in 500MW, Unit-7 at CSTPS, Chandrapur</v>
      </c>
      <c r="C3513" s="99" t="str">
        <f t="shared" si="1960"/>
        <v>MERC/CAPEX/20172018/0272</v>
      </c>
      <c r="D3513" s="103">
        <f t="shared" si="1960"/>
        <v>43154</v>
      </c>
      <c r="E3513" s="28">
        <f t="shared" si="1960"/>
        <v>9.02</v>
      </c>
      <c r="F3513" s="95">
        <f t="shared" si="1929"/>
        <v>8.8301990999999997</v>
      </c>
      <c r="G3513" s="95">
        <f t="shared" si="1930"/>
        <v>8.8301990999999997</v>
      </c>
      <c r="H3513" s="95">
        <f t="shared" si="1934"/>
        <v>0</v>
      </c>
      <c r="I3513" s="94">
        <f>'F4.2'!Z160</f>
        <v>0</v>
      </c>
      <c r="J3513" s="94">
        <f>'F4.2'!AT160</f>
        <v>0</v>
      </c>
      <c r="K3513" s="95"/>
      <c r="L3513" s="95"/>
      <c r="M3513" s="128">
        <f t="shared" si="1935"/>
        <v>0</v>
      </c>
      <c r="N3513" s="95">
        <f t="shared" si="1936"/>
        <v>0</v>
      </c>
      <c r="O3513" s="158">
        <f t="shared" si="1931"/>
        <v>0</v>
      </c>
      <c r="P3513" s="159">
        <f t="shared" si="1932"/>
        <v>0</v>
      </c>
    </row>
    <row r="3514" spans="1:16" ht="15.75" hidden="1" outlineLevel="1" x14ac:dyDescent="0.25">
      <c r="A3514" s="99">
        <f t="shared" ref="A3514:E3514" si="1961">A2844</f>
        <v>0</v>
      </c>
      <c r="B3514" s="100" t="str">
        <f t="shared" si="1961"/>
        <v>IDC</v>
      </c>
      <c r="C3514" s="99" t="str">
        <f t="shared" si="1961"/>
        <v>MERC/CAPEX/20172018/0272</v>
      </c>
      <c r="D3514" s="103">
        <f t="shared" si="1961"/>
        <v>43154</v>
      </c>
      <c r="E3514" s="28">
        <f t="shared" si="1961"/>
        <v>1.1200000000000001</v>
      </c>
      <c r="F3514" s="95">
        <f t="shared" si="1929"/>
        <v>0</v>
      </c>
      <c r="G3514" s="95">
        <f t="shared" si="1930"/>
        <v>0</v>
      </c>
      <c r="H3514" s="95">
        <f t="shared" si="1934"/>
        <v>0</v>
      </c>
      <c r="I3514" s="94">
        <f>'F4.2'!Z161</f>
        <v>0</v>
      </c>
      <c r="J3514" s="94">
        <f>'F4.2'!AT161</f>
        <v>0</v>
      </c>
      <c r="K3514" s="95"/>
      <c r="L3514" s="95"/>
      <c r="M3514" s="128">
        <f t="shared" si="1935"/>
        <v>0</v>
      </c>
      <c r="N3514" s="95">
        <f t="shared" si="1936"/>
        <v>0</v>
      </c>
      <c r="O3514" s="158">
        <f t="shared" si="1931"/>
        <v>0</v>
      </c>
      <c r="P3514" s="159">
        <f t="shared" si="1932"/>
        <v>0</v>
      </c>
    </row>
    <row r="3515" spans="1:16" ht="15.75" hidden="1" outlineLevel="1" x14ac:dyDescent="0.25">
      <c r="A3515" s="238">
        <f t="shared" ref="A3515:E3515" si="1962">A2845</f>
        <v>30</v>
      </c>
      <c r="B3515" s="239" t="str">
        <f t="shared" si="1962"/>
        <v>Renovation &amp; Beautification of Colony at Chandrapur STPS</v>
      </c>
      <c r="C3515" s="25" t="str">
        <f t="shared" si="1962"/>
        <v>MERC/CAPEX/20182019/0644</v>
      </c>
      <c r="D3515" s="139">
        <f t="shared" si="1962"/>
        <v>43238</v>
      </c>
      <c r="E3515" s="27">
        <f t="shared" si="1962"/>
        <v>117.57</v>
      </c>
      <c r="F3515" s="94">
        <f t="shared" si="1929"/>
        <v>0</v>
      </c>
      <c r="G3515" s="94">
        <f t="shared" si="1930"/>
        <v>0</v>
      </c>
      <c r="H3515" s="94">
        <f t="shared" si="1934"/>
        <v>0</v>
      </c>
      <c r="I3515" s="94">
        <f>'F4.2'!Z162</f>
        <v>0</v>
      </c>
      <c r="J3515" s="94">
        <f>'F4.2'!AT162</f>
        <v>0</v>
      </c>
      <c r="K3515" s="94"/>
      <c r="L3515" s="94"/>
      <c r="M3515" s="94">
        <f t="shared" si="1935"/>
        <v>0</v>
      </c>
      <c r="N3515" s="94">
        <f t="shared" si="1936"/>
        <v>0</v>
      </c>
      <c r="O3515" s="158">
        <f t="shared" si="1931"/>
        <v>0</v>
      </c>
      <c r="P3515" s="159">
        <f t="shared" si="1932"/>
        <v>0</v>
      </c>
    </row>
    <row r="3516" spans="1:16" ht="31.5" hidden="1" outlineLevel="1" x14ac:dyDescent="0.25">
      <c r="A3516" s="252">
        <f t="shared" ref="A3516:E3516" si="1963">A2846</f>
        <v>30.1</v>
      </c>
      <c r="B3516" s="253" t="str">
        <f t="shared" si="1963"/>
        <v>Face- lifting and Renovation of staff quarters &amp; related work at CSTPS, Chandrapur</v>
      </c>
      <c r="C3516" s="99" t="str">
        <f t="shared" si="1963"/>
        <v>MERC/CAPEX/20182019/0644</v>
      </c>
      <c r="D3516" s="103">
        <f t="shared" si="1963"/>
        <v>43238</v>
      </c>
      <c r="E3516" s="28">
        <f t="shared" si="1963"/>
        <v>82.6</v>
      </c>
      <c r="F3516" s="95">
        <f t="shared" si="1929"/>
        <v>82.6</v>
      </c>
      <c r="G3516" s="95">
        <f t="shared" si="1930"/>
        <v>82.6</v>
      </c>
      <c r="H3516" s="95">
        <f t="shared" si="1934"/>
        <v>0</v>
      </c>
      <c r="I3516" s="94">
        <f>'F4.2'!Z163</f>
        <v>0</v>
      </c>
      <c r="J3516" s="94">
        <f>'F4.2'!AT163</f>
        <v>0</v>
      </c>
      <c r="K3516" s="95"/>
      <c r="L3516" s="95"/>
      <c r="M3516" s="128">
        <f t="shared" si="1935"/>
        <v>0</v>
      </c>
      <c r="N3516" s="95">
        <f t="shared" si="1936"/>
        <v>0</v>
      </c>
      <c r="O3516" s="158">
        <f t="shared" si="1931"/>
        <v>0</v>
      </c>
      <c r="P3516" s="159">
        <f t="shared" si="1932"/>
        <v>0</v>
      </c>
    </row>
    <row r="3517" spans="1:16" ht="15.75" hidden="1" outlineLevel="1" x14ac:dyDescent="0.25">
      <c r="A3517" s="252">
        <f t="shared" ref="A3517:E3517" si="1964">A2847</f>
        <v>30.2</v>
      </c>
      <c r="B3517" s="253" t="str">
        <f t="shared" si="1964"/>
        <v>Colony Internal Roads at CSTPS, Chandrapur</v>
      </c>
      <c r="C3517" s="99" t="str">
        <f t="shared" si="1964"/>
        <v>MERC/CAPEX/20182019/0644</v>
      </c>
      <c r="D3517" s="103">
        <f t="shared" si="1964"/>
        <v>43238</v>
      </c>
      <c r="E3517" s="28">
        <f t="shared" si="1964"/>
        <v>7.08</v>
      </c>
      <c r="F3517" s="95">
        <f t="shared" si="1929"/>
        <v>7.08</v>
      </c>
      <c r="G3517" s="95">
        <f t="shared" si="1930"/>
        <v>7.08</v>
      </c>
      <c r="H3517" s="95">
        <f t="shared" si="1934"/>
        <v>0</v>
      </c>
      <c r="I3517" s="94">
        <f>'F4.2'!Z164</f>
        <v>0</v>
      </c>
      <c r="J3517" s="94">
        <f>'F4.2'!AT164</f>
        <v>0</v>
      </c>
      <c r="K3517" s="95"/>
      <c r="L3517" s="95"/>
      <c r="M3517" s="128">
        <f t="shared" si="1935"/>
        <v>0</v>
      </c>
      <c r="N3517" s="95">
        <f t="shared" si="1936"/>
        <v>0</v>
      </c>
      <c r="O3517" s="158">
        <f t="shared" si="1931"/>
        <v>0</v>
      </c>
      <c r="P3517" s="159">
        <f t="shared" si="1932"/>
        <v>0</v>
      </c>
    </row>
    <row r="3518" spans="1:16" ht="31.5" hidden="1" outlineLevel="1" x14ac:dyDescent="0.25">
      <c r="A3518" s="252">
        <f t="shared" ref="A3518:E3518" si="1965">A2848</f>
        <v>30.3</v>
      </c>
      <c r="B3518" s="253" t="str">
        <f t="shared" si="1965"/>
        <v>Development of existing open spaces and Garden at CSTPS, Chandrapur</v>
      </c>
      <c r="C3518" s="29" t="str">
        <f t="shared" si="1965"/>
        <v>MERC/CAPEX/20182019/0644</v>
      </c>
      <c r="D3518" s="68">
        <f t="shared" si="1965"/>
        <v>43238</v>
      </c>
      <c r="E3518" s="28">
        <f t="shared" si="1965"/>
        <v>4.72</v>
      </c>
      <c r="F3518" s="95">
        <f t="shared" si="1929"/>
        <v>4.72</v>
      </c>
      <c r="G3518" s="95">
        <f t="shared" si="1930"/>
        <v>4.72</v>
      </c>
      <c r="H3518" s="95">
        <f t="shared" si="1934"/>
        <v>0</v>
      </c>
      <c r="I3518" s="94">
        <f>'F4.2'!Z165</f>
        <v>0</v>
      </c>
      <c r="J3518" s="94">
        <f>'F4.2'!AT165</f>
        <v>0</v>
      </c>
      <c r="K3518" s="95"/>
      <c r="L3518" s="95"/>
      <c r="M3518" s="128">
        <f t="shared" si="1935"/>
        <v>0</v>
      </c>
      <c r="N3518" s="95">
        <f t="shared" si="1936"/>
        <v>0</v>
      </c>
      <c r="O3518" s="158">
        <f t="shared" si="1931"/>
        <v>0</v>
      </c>
      <c r="P3518" s="159">
        <f t="shared" si="1932"/>
        <v>0</v>
      </c>
    </row>
    <row r="3519" spans="1:16" ht="47.25" hidden="1" outlineLevel="1" x14ac:dyDescent="0.25">
      <c r="A3519" s="252">
        <f t="shared" ref="A3519:E3519" si="1966">A2849</f>
        <v>30.4</v>
      </c>
      <c r="B3519" s="253" t="str">
        <f t="shared" si="1966"/>
        <v>Renovation of club building /community building and providing new swimming pool and other misc works including Architectural and Consultancy Charges at CSTPS, Chandrapur</v>
      </c>
      <c r="C3519" s="29" t="str">
        <f t="shared" si="1966"/>
        <v>MERC/CAPEX/20182019/0644</v>
      </c>
      <c r="D3519" s="68">
        <f t="shared" si="1966"/>
        <v>43238</v>
      </c>
      <c r="E3519" s="28">
        <f t="shared" si="1966"/>
        <v>15.34</v>
      </c>
      <c r="F3519" s="95">
        <f t="shared" si="1929"/>
        <v>15.34</v>
      </c>
      <c r="G3519" s="95">
        <f t="shared" si="1930"/>
        <v>15.34</v>
      </c>
      <c r="H3519" s="95">
        <f t="shared" si="1934"/>
        <v>0</v>
      </c>
      <c r="I3519" s="94">
        <f>'F4.2'!Z166</f>
        <v>0</v>
      </c>
      <c r="J3519" s="94">
        <f>'F4.2'!AT166</f>
        <v>0</v>
      </c>
      <c r="K3519" s="95"/>
      <c r="L3519" s="95"/>
      <c r="M3519" s="128">
        <f t="shared" si="1935"/>
        <v>0</v>
      </c>
      <c r="N3519" s="95">
        <f t="shared" si="1936"/>
        <v>0</v>
      </c>
      <c r="O3519" s="158">
        <f t="shared" si="1931"/>
        <v>0</v>
      </c>
      <c r="P3519" s="159">
        <f t="shared" si="1932"/>
        <v>0</v>
      </c>
    </row>
    <row r="3520" spans="1:16" ht="15.75" hidden="1" outlineLevel="1" x14ac:dyDescent="0.25">
      <c r="A3520" s="252">
        <f t="shared" ref="A3520:E3520" si="1967">A2850</f>
        <v>0</v>
      </c>
      <c r="B3520" s="253" t="str">
        <f t="shared" si="1967"/>
        <v>IDC</v>
      </c>
      <c r="C3520" s="99" t="str">
        <f t="shared" si="1967"/>
        <v>MERC/CAPEX/20182019/0644</v>
      </c>
      <c r="D3520" s="103">
        <f t="shared" si="1967"/>
        <v>43238</v>
      </c>
      <c r="E3520" s="28">
        <f t="shared" si="1967"/>
        <v>7.83</v>
      </c>
      <c r="F3520" s="95">
        <f t="shared" si="1929"/>
        <v>10.9403115</v>
      </c>
      <c r="G3520" s="95">
        <f t="shared" si="1930"/>
        <v>10.9403115</v>
      </c>
      <c r="H3520" s="95">
        <f t="shared" si="1934"/>
        <v>0</v>
      </c>
      <c r="I3520" s="94">
        <f>'F4.2'!Z167</f>
        <v>0</v>
      </c>
      <c r="J3520" s="94">
        <f>'F4.2'!AT167</f>
        <v>0</v>
      </c>
      <c r="K3520" s="95"/>
      <c r="L3520" s="95"/>
      <c r="M3520" s="128">
        <f t="shared" si="1935"/>
        <v>0</v>
      </c>
      <c r="N3520" s="95">
        <f t="shared" si="1936"/>
        <v>0</v>
      </c>
      <c r="O3520" s="158">
        <f t="shared" si="1931"/>
        <v>0</v>
      </c>
      <c r="P3520" s="159">
        <f t="shared" si="1932"/>
        <v>0</v>
      </c>
    </row>
    <row r="3521" spans="1:16" ht="15.75" hidden="1" outlineLevel="1" x14ac:dyDescent="0.25">
      <c r="A3521" s="25">
        <f t="shared" ref="A3521:E3521" si="1968">A2851</f>
        <v>31</v>
      </c>
      <c r="B3521" s="26" t="str">
        <f t="shared" si="1968"/>
        <v>Fully Integrated Security Surveillance System</v>
      </c>
      <c r="C3521" s="25" t="str">
        <f t="shared" si="1968"/>
        <v>MERC/CAPEX/2018-19/066</v>
      </c>
      <c r="D3521" s="139">
        <f t="shared" si="1968"/>
        <v>43529</v>
      </c>
      <c r="E3521" s="27">
        <f t="shared" si="1968"/>
        <v>76.410000000000025</v>
      </c>
      <c r="F3521" s="94">
        <f t="shared" si="1929"/>
        <v>0</v>
      </c>
      <c r="G3521" s="94">
        <f t="shared" si="1930"/>
        <v>0</v>
      </c>
      <c r="H3521" s="94">
        <f t="shared" si="1934"/>
        <v>0</v>
      </c>
      <c r="I3521" s="94">
        <f>'F4.2'!Z168</f>
        <v>0</v>
      </c>
      <c r="J3521" s="94">
        <f>'F4.2'!AT168</f>
        <v>0</v>
      </c>
      <c r="K3521" s="94"/>
      <c r="L3521" s="94"/>
      <c r="M3521" s="94">
        <f t="shared" si="1935"/>
        <v>0</v>
      </c>
      <c r="N3521" s="94">
        <f t="shared" si="1936"/>
        <v>0</v>
      </c>
      <c r="O3521" s="158">
        <f t="shared" si="1931"/>
        <v>0</v>
      </c>
      <c r="P3521" s="159">
        <f t="shared" si="1932"/>
        <v>0</v>
      </c>
    </row>
    <row r="3522" spans="1:16" ht="15.75" hidden="1" outlineLevel="1" x14ac:dyDescent="0.25">
      <c r="A3522" s="29">
        <f t="shared" ref="A3522:E3522" si="1969">A2852</f>
        <v>31.1</v>
      </c>
      <c r="B3522" s="65" t="str">
        <f t="shared" si="1969"/>
        <v>CLOSE CIRCUIT TELEVISION SYSTEM (CCTV), MOBILE DVR</v>
      </c>
      <c r="C3522" s="29" t="str">
        <f t="shared" si="1969"/>
        <v>MERC/CAPEX/2018-19/066</v>
      </c>
      <c r="D3522" s="68">
        <f t="shared" si="1969"/>
        <v>43529</v>
      </c>
      <c r="E3522" s="28">
        <f t="shared" si="1969"/>
        <v>24.03</v>
      </c>
      <c r="F3522" s="95">
        <f t="shared" si="1929"/>
        <v>24.03</v>
      </c>
      <c r="G3522" s="95">
        <f t="shared" si="1930"/>
        <v>24.03</v>
      </c>
      <c r="H3522" s="95">
        <f t="shared" si="1934"/>
        <v>0</v>
      </c>
      <c r="I3522" s="94">
        <f>'F4.2'!Z169</f>
        <v>0</v>
      </c>
      <c r="J3522" s="94">
        <f>'F4.2'!AT169</f>
        <v>0</v>
      </c>
      <c r="K3522" s="95"/>
      <c r="L3522" s="95"/>
      <c r="M3522" s="128">
        <f t="shared" si="1935"/>
        <v>0</v>
      </c>
      <c r="N3522" s="95">
        <f t="shared" si="1936"/>
        <v>0</v>
      </c>
      <c r="O3522" s="158">
        <f t="shared" si="1931"/>
        <v>0</v>
      </c>
      <c r="P3522" s="159">
        <f t="shared" si="1932"/>
        <v>0</v>
      </c>
    </row>
    <row r="3523" spans="1:16" ht="15.75" hidden="1" outlineLevel="1" x14ac:dyDescent="0.25">
      <c r="A3523" s="29">
        <f t="shared" ref="A3523:E3523" si="1970">A2853</f>
        <v>31.2</v>
      </c>
      <c r="B3523" s="65" t="str">
        <f t="shared" si="1970"/>
        <v>FIRE ALARM SYSTEM</v>
      </c>
      <c r="C3523" s="29" t="str">
        <f t="shared" si="1970"/>
        <v>MERC/CAPEX/2018-19/066</v>
      </c>
      <c r="D3523" s="68">
        <f t="shared" si="1970"/>
        <v>43529</v>
      </c>
      <c r="E3523" s="28">
        <f t="shared" si="1970"/>
        <v>4.33</v>
      </c>
      <c r="F3523" s="95">
        <f t="shared" si="1929"/>
        <v>4.33</v>
      </c>
      <c r="G3523" s="95">
        <f t="shared" si="1930"/>
        <v>4.33</v>
      </c>
      <c r="H3523" s="95">
        <f t="shared" si="1934"/>
        <v>0</v>
      </c>
      <c r="I3523" s="94">
        <f>'F4.2'!Z170</f>
        <v>0</v>
      </c>
      <c r="J3523" s="94">
        <f>'F4.2'!AT170</f>
        <v>0</v>
      </c>
      <c r="K3523" s="95"/>
      <c r="L3523" s="95"/>
      <c r="M3523" s="128">
        <f t="shared" si="1935"/>
        <v>0</v>
      </c>
      <c r="N3523" s="95">
        <f t="shared" si="1936"/>
        <v>0</v>
      </c>
      <c r="O3523" s="158">
        <f t="shared" si="1931"/>
        <v>0</v>
      </c>
      <c r="P3523" s="159">
        <f t="shared" si="1932"/>
        <v>0</v>
      </c>
    </row>
    <row r="3524" spans="1:16" ht="15.75" hidden="1" outlineLevel="1" x14ac:dyDescent="0.25">
      <c r="A3524" s="29">
        <f t="shared" ref="A3524:E3524" si="1971">A2854</f>
        <v>31.3</v>
      </c>
      <c r="B3524" s="65" t="str">
        <f t="shared" si="1971"/>
        <v>ACCESS CONTROL SYSTEM</v>
      </c>
      <c r="C3524" s="29" t="str">
        <f t="shared" si="1971"/>
        <v>MERC/CAPEX/2018-19/066</v>
      </c>
      <c r="D3524" s="68">
        <f t="shared" si="1971"/>
        <v>43529</v>
      </c>
      <c r="E3524" s="28">
        <f t="shared" si="1971"/>
        <v>0.48</v>
      </c>
      <c r="F3524" s="95">
        <f t="shared" si="1929"/>
        <v>0.48</v>
      </c>
      <c r="G3524" s="95">
        <f t="shared" si="1930"/>
        <v>0.48</v>
      </c>
      <c r="H3524" s="95">
        <f t="shared" si="1934"/>
        <v>0</v>
      </c>
      <c r="I3524" s="94">
        <f>'F4.2'!Z171</f>
        <v>0</v>
      </c>
      <c r="J3524" s="94">
        <f>'F4.2'!AT171</f>
        <v>0</v>
      </c>
      <c r="K3524" s="95"/>
      <c r="L3524" s="95"/>
      <c r="M3524" s="128">
        <f t="shared" si="1935"/>
        <v>0</v>
      </c>
      <c r="N3524" s="95">
        <f t="shared" si="1936"/>
        <v>0</v>
      </c>
      <c r="O3524" s="158">
        <f t="shared" si="1931"/>
        <v>0</v>
      </c>
      <c r="P3524" s="159">
        <f t="shared" si="1932"/>
        <v>0</v>
      </c>
    </row>
    <row r="3525" spans="1:16" ht="15.75" hidden="1" outlineLevel="1" x14ac:dyDescent="0.25">
      <c r="A3525" s="29">
        <f t="shared" ref="A3525:E3525" si="1972">A2855</f>
        <v>31.4</v>
      </c>
      <c r="B3525" s="65" t="str">
        <f t="shared" si="1972"/>
        <v>EPABX</v>
      </c>
      <c r="C3525" s="29" t="str">
        <f t="shared" si="1972"/>
        <v>MERC/CAPEX/2018-19/066</v>
      </c>
      <c r="D3525" s="68">
        <f t="shared" si="1972"/>
        <v>43529</v>
      </c>
      <c r="E3525" s="28">
        <f t="shared" si="1972"/>
        <v>1.93</v>
      </c>
      <c r="F3525" s="95">
        <f t="shared" si="1929"/>
        <v>1.93</v>
      </c>
      <c r="G3525" s="95">
        <f t="shared" si="1930"/>
        <v>1.93</v>
      </c>
      <c r="H3525" s="95">
        <f t="shared" si="1934"/>
        <v>0</v>
      </c>
      <c r="I3525" s="94">
        <f>'F4.2'!Z172</f>
        <v>0</v>
      </c>
      <c r="J3525" s="94">
        <f>'F4.2'!AT172</f>
        <v>0</v>
      </c>
      <c r="K3525" s="95"/>
      <c r="L3525" s="95"/>
      <c r="M3525" s="128">
        <f t="shared" si="1935"/>
        <v>0</v>
      </c>
      <c r="N3525" s="95">
        <f t="shared" si="1936"/>
        <v>0</v>
      </c>
      <c r="O3525" s="158">
        <f t="shared" si="1931"/>
        <v>0</v>
      </c>
      <c r="P3525" s="159">
        <f t="shared" si="1932"/>
        <v>0</v>
      </c>
    </row>
    <row r="3526" spans="1:16" ht="15.75" hidden="1" outlineLevel="1" x14ac:dyDescent="0.25">
      <c r="A3526" s="29">
        <f t="shared" ref="A3526:E3526" si="1973">A2856</f>
        <v>31.5</v>
      </c>
      <c r="B3526" s="65" t="str">
        <f t="shared" si="1973"/>
        <v>RADIO COMMUNICATION AND CONNECTIVITY (Wireless)</v>
      </c>
      <c r="C3526" s="29" t="str">
        <f t="shared" si="1973"/>
        <v>MERC/CAPEX/2018-19/066</v>
      </c>
      <c r="D3526" s="68">
        <f t="shared" si="1973"/>
        <v>43529</v>
      </c>
      <c r="E3526" s="28">
        <f t="shared" si="1973"/>
        <v>1.76</v>
      </c>
      <c r="F3526" s="95">
        <f t="shared" si="1929"/>
        <v>1.76</v>
      </c>
      <c r="G3526" s="95">
        <f t="shared" si="1930"/>
        <v>1.76</v>
      </c>
      <c r="H3526" s="95">
        <f t="shared" si="1934"/>
        <v>0</v>
      </c>
      <c r="I3526" s="94">
        <f>'F4.2'!Z173</f>
        <v>0</v>
      </c>
      <c r="J3526" s="94">
        <f>'F4.2'!AT173</f>
        <v>0</v>
      </c>
      <c r="K3526" s="95"/>
      <c r="L3526" s="95"/>
      <c r="M3526" s="128">
        <f t="shared" si="1935"/>
        <v>0</v>
      </c>
      <c r="N3526" s="95">
        <f t="shared" si="1936"/>
        <v>0</v>
      </c>
      <c r="O3526" s="158">
        <f t="shared" si="1931"/>
        <v>0</v>
      </c>
      <c r="P3526" s="159">
        <f t="shared" si="1932"/>
        <v>0</v>
      </c>
    </row>
    <row r="3527" spans="1:16" ht="15.75" hidden="1" outlineLevel="1" x14ac:dyDescent="0.25">
      <c r="A3527" s="29">
        <f t="shared" ref="A3527:E3527" si="1974">A2857</f>
        <v>31.6</v>
      </c>
      <c r="B3527" s="65" t="str">
        <f t="shared" si="1974"/>
        <v>ENTRY MANAGEMENT SYSTEM, TRUCK TRACKING SYSTEM</v>
      </c>
      <c r="C3527" s="29" t="str">
        <f t="shared" si="1974"/>
        <v>MERC/CAPEX/2018-19/066</v>
      </c>
      <c r="D3527" s="68">
        <f t="shared" si="1974"/>
        <v>43529</v>
      </c>
      <c r="E3527" s="28">
        <f t="shared" si="1974"/>
        <v>1.25</v>
      </c>
      <c r="F3527" s="95">
        <f t="shared" si="1929"/>
        <v>1.25</v>
      </c>
      <c r="G3527" s="95">
        <f t="shared" si="1930"/>
        <v>1.25</v>
      </c>
      <c r="H3527" s="95">
        <f t="shared" si="1934"/>
        <v>0</v>
      </c>
      <c r="I3527" s="94">
        <f>'F4.2'!Z174</f>
        <v>0</v>
      </c>
      <c r="J3527" s="94">
        <f>'F4.2'!AT174</f>
        <v>0</v>
      </c>
      <c r="K3527" s="95"/>
      <c r="L3527" s="95"/>
      <c r="M3527" s="128">
        <f t="shared" si="1935"/>
        <v>0</v>
      </c>
      <c r="N3527" s="95">
        <f t="shared" si="1936"/>
        <v>0</v>
      </c>
      <c r="O3527" s="158">
        <f t="shared" si="1931"/>
        <v>0</v>
      </c>
      <c r="P3527" s="159">
        <f t="shared" si="1932"/>
        <v>0</v>
      </c>
    </row>
    <row r="3528" spans="1:16" ht="15.75" hidden="1" outlineLevel="1" x14ac:dyDescent="0.25">
      <c r="A3528" s="29">
        <f t="shared" ref="A3528:E3528" si="1975">A2858</f>
        <v>31.7</v>
      </c>
      <c r="B3528" s="65" t="str">
        <f t="shared" si="1975"/>
        <v>NETWORKING</v>
      </c>
      <c r="C3528" s="29" t="str">
        <f t="shared" si="1975"/>
        <v>MERC/CAPEX/2018-19/066</v>
      </c>
      <c r="D3528" s="68">
        <f t="shared" si="1975"/>
        <v>43529</v>
      </c>
      <c r="E3528" s="28">
        <f t="shared" si="1975"/>
        <v>9.35</v>
      </c>
      <c r="F3528" s="95">
        <f t="shared" si="1929"/>
        <v>9.35</v>
      </c>
      <c r="G3528" s="95">
        <f t="shared" si="1930"/>
        <v>9.35</v>
      </c>
      <c r="H3528" s="95">
        <f t="shared" si="1934"/>
        <v>0</v>
      </c>
      <c r="I3528" s="94">
        <f>'F4.2'!Z175</f>
        <v>0</v>
      </c>
      <c r="J3528" s="94">
        <f>'F4.2'!AT175</f>
        <v>0</v>
      </c>
      <c r="K3528" s="95"/>
      <c r="L3528" s="95"/>
      <c r="M3528" s="128">
        <f t="shared" si="1935"/>
        <v>0</v>
      </c>
      <c r="N3528" s="95">
        <f t="shared" si="1936"/>
        <v>0</v>
      </c>
      <c r="O3528" s="158">
        <f t="shared" si="1931"/>
        <v>0</v>
      </c>
      <c r="P3528" s="159">
        <f t="shared" si="1932"/>
        <v>0</v>
      </c>
    </row>
    <row r="3529" spans="1:16" ht="15.75" hidden="1" outlineLevel="1" x14ac:dyDescent="0.25">
      <c r="A3529" s="29">
        <f t="shared" ref="A3529:E3529" si="1976">A2859</f>
        <v>31.8</v>
      </c>
      <c r="B3529" s="65" t="str">
        <f t="shared" si="1976"/>
        <v>MESSAGE DISPLAY SYSTEM</v>
      </c>
      <c r="C3529" s="29" t="str">
        <f t="shared" si="1976"/>
        <v>MERC/CAPEX/2018-19/066</v>
      </c>
      <c r="D3529" s="68">
        <f t="shared" si="1976"/>
        <v>43529</v>
      </c>
      <c r="E3529" s="28">
        <f t="shared" si="1976"/>
        <v>0.31</v>
      </c>
      <c r="F3529" s="95">
        <f t="shared" si="1929"/>
        <v>0.31</v>
      </c>
      <c r="G3529" s="95">
        <f t="shared" si="1930"/>
        <v>0.31</v>
      </c>
      <c r="H3529" s="95">
        <f t="shared" si="1934"/>
        <v>0</v>
      </c>
      <c r="I3529" s="94">
        <f>'F4.2'!Z176</f>
        <v>0</v>
      </c>
      <c r="J3529" s="94">
        <f>'F4.2'!AT176</f>
        <v>0</v>
      </c>
      <c r="K3529" s="95"/>
      <c r="L3529" s="95"/>
      <c r="M3529" s="128">
        <f t="shared" si="1935"/>
        <v>0</v>
      </c>
      <c r="N3529" s="95">
        <f t="shared" si="1936"/>
        <v>0</v>
      </c>
      <c r="O3529" s="158">
        <f t="shared" si="1931"/>
        <v>0</v>
      </c>
      <c r="P3529" s="159">
        <f t="shared" si="1932"/>
        <v>0</v>
      </c>
    </row>
    <row r="3530" spans="1:16" ht="15.75" hidden="1" outlineLevel="1" x14ac:dyDescent="0.25">
      <c r="A3530" s="29">
        <f t="shared" ref="A3530:E3530" si="1977">A2860</f>
        <v>31.9</v>
      </c>
      <c r="B3530" s="65" t="str">
        <f t="shared" si="1977"/>
        <v>IP PA SYSTEM</v>
      </c>
      <c r="C3530" s="29" t="str">
        <f t="shared" si="1977"/>
        <v>MERC/CAPEX/2018-19/066</v>
      </c>
      <c r="D3530" s="68">
        <f t="shared" si="1977"/>
        <v>43529</v>
      </c>
      <c r="E3530" s="28">
        <f t="shared" si="1977"/>
        <v>2.74</v>
      </c>
      <c r="F3530" s="95">
        <f t="shared" si="1929"/>
        <v>2.74</v>
      </c>
      <c r="G3530" s="95">
        <f t="shared" si="1930"/>
        <v>2.74</v>
      </c>
      <c r="H3530" s="95">
        <f t="shared" si="1934"/>
        <v>0</v>
      </c>
      <c r="I3530" s="94">
        <f>'F4.2'!Z177</f>
        <v>0</v>
      </c>
      <c r="J3530" s="94">
        <f>'F4.2'!AT177</f>
        <v>0</v>
      </c>
      <c r="K3530" s="95"/>
      <c r="L3530" s="95"/>
      <c r="M3530" s="128">
        <f t="shared" si="1935"/>
        <v>0</v>
      </c>
      <c r="N3530" s="95">
        <f t="shared" si="1936"/>
        <v>0</v>
      </c>
      <c r="O3530" s="158">
        <f t="shared" si="1931"/>
        <v>0</v>
      </c>
      <c r="P3530" s="159">
        <f t="shared" si="1932"/>
        <v>0</v>
      </c>
    </row>
    <row r="3531" spans="1:16" ht="15.75" hidden="1" outlineLevel="1" x14ac:dyDescent="0.25">
      <c r="A3531" s="29" t="str">
        <f t="shared" ref="A3531:E3531" si="1978">A2861</f>
        <v>31.10</v>
      </c>
      <c r="B3531" s="65" t="str">
        <f t="shared" si="1978"/>
        <v>TOWERS, EARTHING /POLES, CONDUITING, DIGGING</v>
      </c>
      <c r="C3531" s="29" t="str">
        <f t="shared" si="1978"/>
        <v>MERC/CAPEX/2018-19/066</v>
      </c>
      <c r="D3531" s="68">
        <f t="shared" si="1978"/>
        <v>43529</v>
      </c>
      <c r="E3531" s="28">
        <f t="shared" si="1978"/>
        <v>7.63</v>
      </c>
      <c r="F3531" s="95">
        <f t="shared" si="1929"/>
        <v>7.63</v>
      </c>
      <c r="G3531" s="95">
        <f t="shared" si="1930"/>
        <v>7.63</v>
      </c>
      <c r="H3531" s="95">
        <f t="shared" si="1934"/>
        <v>0</v>
      </c>
      <c r="I3531" s="94">
        <f>'F4.2'!Z178</f>
        <v>0</v>
      </c>
      <c r="J3531" s="94">
        <f>'F4.2'!AT178</f>
        <v>0</v>
      </c>
      <c r="K3531" s="95"/>
      <c r="L3531" s="95"/>
      <c r="M3531" s="128">
        <f t="shared" si="1935"/>
        <v>0</v>
      </c>
      <c r="N3531" s="95">
        <f t="shared" si="1936"/>
        <v>0</v>
      </c>
      <c r="O3531" s="158">
        <f t="shared" si="1931"/>
        <v>0</v>
      </c>
      <c r="P3531" s="159">
        <f t="shared" si="1932"/>
        <v>0</v>
      </c>
    </row>
    <row r="3532" spans="1:16" ht="47.25" hidden="1" outlineLevel="1" x14ac:dyDescent="0.25">
      <c r="A3532" s="29">
        <f t="shared" ref="A3532:E3532" si="1979">A2862</f>
        <v>31.11</v>
      </c>
      <c r="B3532" s="65" t="str">
        <f t="shared" si="1979"/>
        <v>RDBMS, SERVER, WORKSTATIONS, IN CON. ROOM WITH FURINITURE DOCUMENTATION, CAMERA &amp; ANALYTICS LICENSES</v>
      </c>
      <c r="C3532" s="29" t="str">
        <f t="shared" si="1979"/>
        <v>MERC/CAPEX/2018-19/066</v>
      </c>
      <c r="D3532" s="68">
        <f t="shared" si="1979"/>
        <v>43529</v>
      </c>
      <c r="E3532" s="28">
        <f t="shared" si="1979"/>
        <v>18.670000000000002</v>
      </c>
      <c r="F3532" s="95">
        <f t="shared" si="1929"/>
        <v>18.670000000000002</v>
      </c>
      <c r="G3532" s="95">
        <f t="shared" si="1930"/>
        <v>18.670000000000002</v>
      </c>
      <c r="H3532" s="95">
        <f t="shared" si="1934"/>
        <v>0</v>
      </c>
      <c r="I3532" s="94">
        <f>'F4.2'!Z179</f>
        <v>0</v>
      </c>
      <c r="J3532" s="94">
        <f>'F4.2'!AT179</f>
        <v>0</v>
      </c>
      <c r="K3532" s="95"/>
      <c r="L3532" s="95"/>
      <c r="M3532" s="128">
        <f t="shared" si="1935"/>
        <v>0</v>
      </c>
      <c r="N3532" s="95">
        <f t="shared" si="1936"/>
        <v>0</v>
      </c>
      <c r="O3532" s="158">
        <f t="shared" si="1931"/>
        <v>0</v>
      </c>
      <c r="P3532" s="159">
        <f t="shared" si="1932"/>
        <v>0</v>
      </c>
    </row>
    <row r="3533" spans="1:16" ht="15.75" hidden="1" outlineLevel="1" x14ac:dyDescent="0.25">
      <c r="A3533" s="29">
        <f t="shared" ref="A3533:E3533" si="1980">A2863</f>
        <v>31.12</v>
      </c>
      <c r="B3533" s="65" t="str">
        <f t="shared" si="1980"/>
        <v>ADDITIONAL CIVIL WORK</v>
      </c>
      <c r="C3533" s="29" t="str">
        <f t="shared" si="1980"/>
        <v>MERC/CAPEX/2018-19/066</v>
      </c>
      <c r="D3533" s="68">
        <f t="shared" si="1980"/>
        <v>43529</v>
      </c>
      <c r="E3533" s="28">
        <f t="shared" si="1980"/>
        <v>3.93</v>
      </c>
      <c r="F3533" s="95">
        <f t="shared" si="1929"/>
        <v>3.93</v>
      </c>
      <c r="G3533" s="95">
        <f t="shared" si="1930"/>
        <v>3.93</v>
      </c>
      <c r="H3533" s="95">
        <f t="shared" si="1934"/>
        <v>0</v>
      </c>
      <c r="I3533" s="94">
        <f>'F4.2'!Z180</f>
        <v>0</v>
      </c>
      <c r="J3533" s="94">
        <f>'F4.2'!AT180</f>
        <v>0</v>
      </c>
      <c r="K3533" s="95"/>
      <c r="L3533" s="95"/>
      <c r="M3533" s="128">
        <f t="shared" si="1935"/>
        <v>0</v>
      </c>
      <c r="N3533" s="95">
        <f t="shared" si="1936"/>
        <v>0</v>
      </c>
      <c r="O3533" s="158">
        <f t="shared" si="1931"/>
        <v>0</v>
      </c>
      <c r="P3533" s="159">
        <f t="shared" si="1932"/>
        <v>0</v>
      </c>
    </row>
    <row r="3534" spans="1:16" ht="47.25" hidden="1" outlineLevel="1" x14ac:dyDescent="0.25">
      <c r="A3534" s="25">
        <f t="shared" ref="A3534:E3534" si="1981">A2864</f>
        <v>32</v>
      </c>
      <c r="B3534" s="26" t="str">
        <f t="shared" si="1981"/>
        <v>Provision of VFD panel along with bypasses arrangement for HT/LT conveyors &amp; automation of control room at Coal Handling Plant-B</v>
      </c>
      <c r="C3534" s="25" t="str">
        <f t="shared" si="1981"/>
        <v>MERC/CAPEX/20182019/1240</v>
      </c>
      <c r="D3534" s="139">
        <f t="shared" si="1981"/>
        <v>43363</v>
      </c>
      <c r="E3534" s="27">
        <f t="shared" si="1981"/>
        <v>38.629999999999995</v>
      </c>
      <c r="F3534" s="94">
        <f t="shared" si="1929"/>
        <v>0</v>
      </c>
      <c r="G3534" s="94">
        <f t="shared" si="1930"/>
        <v>0</v>
      </c>
      <c r="H3534" s="94">
        <f t="shared" si="1934"/>
        <v>0</v>
      </c>
      <c r="I3534" s="94">
        <f>'F4.2'!Z181</f>
        <v>0</v>
      </c>
      <c r="J3534" s="94">
        <f>'F4.2'!AT181</f>
        <v>0</v>
      </c>
      <c r="K3534" s="94"/>
      <c r="L3534" s="94"/>
      <c r="M3534" s="94">
        <f t="shared" si="1935"/>
        <v>0</v>
      </c>
      <c r="N3534" s="94">
        <f t="shared" si="1936"/>
        <v>0</v>
      </c>
      <c r="O3534" s="158">
        <f t="shared" si="1931"/>
        <v>0</v>
      </c>
      <c r="P3534" s="159">
        <f t="shared" si="1932"/>
        <v>0</v>
      </c>
    </row>
    <row r="3535" spans="1:16" ht="47.25" hidden="1" outlineLevel="1" x14ac:dyDescent="0.25">
      <c r="A3535" s="29">
        <f t="shared" ref="A3535:E3535" si="1982">A2865</f>
        <v>32.1</v>
      </c>
      <c r="B3535" s="65" t="str">
        <f t="shared" si="1982"/>
        <v>Procurement, Installation and commissioning of MV/LT VFD panel along with bypass arrangement for HT/LT Conveyors of CHP-B</v>
      </c>
      <c r="C3535" s="29" t="str">
        <f t="shared" si="1982"/>
        <v>MERC/CAPEX/20182019/1240</v>
      </c>
      <c r="D3535" s="68">
        <f t="shared" si="1982"/>
        <v>43363</v>
      </c>
      <c r="E3535" s="28">
        <f t="shared" si="1982"/>
        <v>32.56</v>
      </c>
      <c r="F3535" s="95">
        <f t="shared" si="1929"/>
        <v>32.56</v>
      </c>
      <c r="G3535" s="95">
        <f t="shared" si="1930"/>
        <v>32.56</v>
      </c>
      <c r="H3535" s="95">
        <f t="shared" si="1934"/>
        <v>0</v>
      </c>
      <c r="I3535" s="94">
        <f>'F4.2'!Z182</f>
        <v>0</v>
      </c>
      <c r="J3535" s="94">
        <f>'F4.2'!AT182</f>
        <v>0</v>
      </c>
      <c r="K3535" s="95"/>
      <c r="L3535" s="95"/>
      <c r="M3535" s="128">
        <f t="shared" si="1935"/>
        <v>0</v>
      </c>
      <c r="N3535" s="95">
        <f t="shared" si="1936"/>
        <v>0</v>
      </c>
      <c r="O3535" s="158">
        <f t="shared" si="1931"/>
        <v>0</v>
      </c>
      <c r="P3535" s="159">
        <f t="shared" si="1932"/>
        <v>0</v>
      </c>
    </row>
    <row r="3536" spans="1:16" ht="15.75" hidden="1" outlineLevel="1" x14ac:dyDescent="0.25">
      <c r="A3536" s="29">
        <f t="shared" ref="A3536:E3536" si="1983">A2866</f>
        <v>32.200000000000003</v>
      </c>
      <c r="B3536" s="65" t="str">
        <f t="shared" si="1983"/>
        <v>Automation of Control Room of CHP-B Using PLC System</v>
      </c>
      <c r="C3536" s="29" t="str">
        <f t="shared" si="1983"/>
        <v>MERC/CAPEX/20182019/1240</v>
      </c>
      <c r="D3536" s="68">
        <f t="shared" si="1983"/>
        <v>43363</v>
      </c>
      <c r="E3536" s="28">
        <f t="shared" si="1983"/>
        <v>4.91</v>
      </c>
      <c r="F3536" s="95">
        <f t="shared" si="1929"/>
        <v>8</v>
      </c>
      <c r="G3536" s="95">
        <f t="shared" si="1930"/>
        <v>8</v>
      </c>
      <c r="H3536" s="95">
        <f t="shared" si="1934"/>
        <v>0</v>
      </c>
      <c r="I3536" s="94">
        <f>'F4.2'!Z183</f>
        <v>0</v>
      </c>
      <c r="J3536" s="94">
        <f>'F4.2'!AT183</f>
        <v>0</v>
      </c>
      <c r="K3536" s="95"/>
      <c r="L3536" s="95"/>
      <c r="M3536" s="128">
        <f t="shared" si="1935"/>
        <v>0</v>
      </c>
      <c r="N3536" s="95">
        <f t="shared" si="1936"/>
        <v>0</v>
      </c>
      <c r="O3536" s="158">
        <f t="shared" si="1931"/>
        <v>0</v>
      </c>
      <c r="P3536" s="159">
        <f t="shared" si="1932"/>
        <v>0</v>
      </c>
    </row>
    <row r="3537" spans="1:16" ht="15.75" hidden="1" outlineLevel="1" x14ac:dyDescent="0.25">
      <c r="A3537" s="99">
        <f t="shared" ref="A3537:E3537" si="1984">A2867</f>
        <v>0</v>
      </c>
      <c r="B3537" s="100" t="str">
        <f t="shared" si="1984"/>
        <v>IDC</v>
      </c>
      <c r="C3537" s="99" t="str">
        <f t="shared" si="1984"/>
        <v>MERC/CAPEX/20182019/1240</v>
      </c>
      <c r="D3537" s="103">
        <f t="shared" si="1984"/>
        <v>43363</v>
      </c>
      <c r="E3537" s="28">
        <f t="shared" si="1984"/>
        <v>1.1599999999999999</v>
      </c>
      <c r="F3537" s="95">
        <f t="shared" si="1929"/>
        <v>0</v>
      </c>
      <c r="G3537" s="95">
        <f t="shared" si="1930"/>
        <v>0</v>
      </c>
      <c r="H3537" s="95">
        <f t="shared" si="1934"/>
        <v>0</v>
      </c>
      <c r="I3537" s="94">
        <f>'F4.2'!Z184</f>
        <v>0</v>
      </c>
      <c r="J3537" s="94">
        <f>'F4.2'!AT184</f>
        <v>0</v>
      </c>
      <c r="K3537" s="95"/>
      <c r="L3537" s="95"/>
      <c r="M3537" s="128">
        <f t="shared" si="1935"/>
        <v>0</v>
      </c>
      <c r="N3537" s="95">
        <f t="shared" si="1936"/>
        <v>0</v>
      </c>
      <c r="O3537" s="158">
        <f t="shared" si="1931"/>
        <v>0</v>
      </c>
      <c r="P3537" s="159">
        <f t="shared" si="1932"/>
        <v>0</v>
      </c>
    </row>
    <row r="3538" spans="1:16" ht="31.5" hidden="1" outlineLevel="1" x14ac:dyDescent="0.25">
      <c r="A3538" s="25">
        <f t="shared" ref="A3538:E3538" si="1985">A2868</f>
        <v>33</v>
      </c>
      <c r="B3538" s="26" t="str">
        <f t="shared" si="1985"/>
        <v>Complete Track Renewal (CTR)/Renovation of existing Broad Gauge Railway Siding of 500MW Yard in CSTPS</v>
      </c>
      <c r="C3538" s="25" t="str">
        <f t="shared" si="1985"/>
        <v>MERC/CAPEX/2019-2020/362</v>
      </c>
      <c r="D3538" s="139">
        <f t="shared" si="1985"/>
        <v>43657</v>
      </c>
      <c r="E3538" s="27">
        <f t="shared" si="1985"/>
        <v>15.22025</v>
      </c>
      <c r="F3538" s="94">
        <f t="shared" si="1929"/>
        <v>0</v>
      </c>
      <c r="G3538" s="94">
        <f t="shared" si="1930"/>
        <v>0</v>
      </c>
      <c r="H3538" s="94">
        <f t="shared" si="1934"/>
        <v>0</v>
      </c>
      <c r="I3538" s="94">
        <f>'F4.2'!Z185</f>
        <v>0</v>
      </c>
      <c r="J3538" s="94">
        <f>'F4.2'!AT185</f>
        <v>0</v>
      </c>
      <c r="K3538" s="94"/>
      <c r="L3538" s="94"/>
      <c r="M3538" s="94">
        <f t="shared" si="1935"/>
        <v>0</v>
      </c>
      <c r="N3538" s="94">
        <f t="shared" si="1936"/>
        <v>0</v>
      </c>
      <c r="O3538" s="158">
        <f t="shared" si="1931"/>
        <v>0</v>
      </c>
      <c r="P3538" s="159">
        <f t="shared" si="1932"/>
        <v>0</v>
      </c>
    </row>
    <row r="3539" spans="1:16" ht="31.5" hidden="1" outlineLevel="1" x14ac:dyDescent="0.25">
      <c r="A3539" s="29">
        <f t="shared" ref="A3539:E3539" si="1986">A2869</f>
        <v>33.1</v>
      </c>
      <c r="B3539" s="65" t="str">
        <f t="shared" si="1986"/>
        <v>Complete Track Renewal (CTR)/Renovation of existing Broad Gauge Railway Siding of 500MW Yard in CSTPS</v>
      </c>
      <c r="C3539" s="29" t="str">
        <f t="shared" si="1986"/>
        <v>MERC/CAPEX/2019-2020/362</v>
      </c>
      <c r="D3539" s="68">
        <f t="shared" si="1986"/>
        <v>43657</v>
      </c>
      <c r="E3539" s="28">
        <f t="shared" si="1986"/>
        <v>14.20025</v>
      </c>
      <c r="F3539" s="95">
        <f t="shared" si="1929"/>
        <v>16.899999999999999</v>
      </c>
      <c r="G3539" s="95">
        <f t="shared" si="1930"/>
        <v>16.899999999999999</v>
      </c>
      <c r="H3539" s="95">
        <f t="shared" si="1934"/>
        <v>0</v>
      </c>
      <c r="I3539" s="94">
        <f>'F4.2'!Z186</f>
        <v>0</v>
      </c>
      <c r="J3539" s="94">
        <f>'F4.2'!AT186</f>
        <v>0</v>
      </c>
      <c r="K3539" s="95"/>
      <c r="L3539" s="95"/>
      <c r="M3539" s="128">
        <f t="shared" si="1935"/>
        <v>0</v>
      </c>
      <c r="N3539" s="95">
        <f t="shared" si="1936"/>
        <v>0</v>
      </c>
      <c r="O3539" s="158">
        <f t="shared" si="1931"/>
        <v>0</v>
      </c>
      <c r="P3539" s="159">
        <f t="shared" si="1932"/>
        <v>0</v>
      </c>
    </row>
    <row r="3540" spans="1:16" ht="15.75" hidden="1" outlineLevel="1" x14ac:dyDescent="0.25">
      <c r="A3540" s="99">
        <f t="shared" ref="A3540:E3540" si="1987">A2870</f>
        <v>0</v>
      </c>
      <c r="B3540" s="100" t="str">
        <f t="shared" si="1987"/>
        <v>IDC</v>
      </c>
      <c r="C3540" s="99" t="str">
        <f t="shared" si="1987"/>
        <v>MERC/CAPEX/2019-2020/362</v>
      </c>
      <c r="D3540" s="103">
        <f t="shared" si="1987"/>
        <v>43657</v>
      </c>
      <c r="E3540" s="28">
        <f t="shared" si="1987"/>
        <v>1.02</v>
      </c>
      <c r="F3540" s="95">
        <f t="shared" si="1929"/>
        <v>0</v>
      </c>
      <c r="G3540" s="95">
        <f t="shared" si="1930"/>
        <v>0</v>
      </c>
      <c r="H3540" s="95">
        <f t="shared" si="1934"/>
        <v>0</v>
      </c>
      <c r="I3540" s="94">
        <f>'F4.2'!Z187</f>
        <v>0</v>
      </c>
      <c r="J3540" s="94">
        <f>'F4.2'!AT187</f>
        <v>0</v>
      </c>
      <c r="K3540" s="95"/>
      <c r="L3540" s="95"/>
      <c r="M3540" s="128">
        <f t="shared" si="1935"/>
        <v>0</v>
      </c>
      <c r="N3540" s="95">
        <f t="shared" si="1936"/>
        <v>0</v>
      </c>
      <c r="O3540" s="158">
        <f t="shared" si="1931"/>
        <v>0</v>
      </c>
      <c r="P3540" s="159">
        <f t="shared" si="1932"/>
        <v>0</v>
      </c>
    </row>
    <row r="3541" spans="1:16" ht="31.5" hidden="1" outlineLevel="1" x14ac:dyDescent="0.25">
      <c r="A3541" s="25">
        <f t="shared" ref="A3541:E3541" si="1988">A2871</f>
        <v>34</v>
      </c>
      <c r="B3541" s="26" t="str">
        <f t="shared" si="1988"/>
        <v>Procurement of Spare Generator Rotor along with one set of Bearings for Unit # 5, 6 &amp; 7 CSTPS, Chandrapur</v>
      </c>
      <c r="C3541" s="25" t="str">
        <f t="shared" si="1988"/>
        <v>MERC/CAPEX/2019-2020/129</v>
      </c>
      <c r="D3541" s="139">
        <f t="shared" si="1988"/>
        <v>43588</v>
      </c>
      <c r="E3541" s="27">
        <f t="shared" si="1988"/>
        <v>41.469115199999997</v>
      </c>
      <c r="F3541" s="94">
        <f t="shared" si="1929"/>
        <v>0</v>
      </c>
      <c r="G3541" s="94">
        <f t="shared" si="1930"/>
        <v>0</v>
      </c>
      <c r="H3541" s="94">
        <f t="shared" si="1934"/>
        <v>0</v>
      </c>
      <c r="I3541" s="94">
        <f>'F4.2'!Z188</f>
        <v>0</v>
      </c>
      <c r="J3541" s="94">
        <f>'F4.2'!AT188</f>
        <v>0</v>
      </c>
      <c r="K3541" s="94"/>
      <c r="L3541" s="94"/>
      <c r="M3541" s="94">
        <f t="shared" si="1935"/>
        <v>0</v>
      </c>
      <c r="N3541" s="94">
        <f t="shared" si="1936"/>
        <v>0</v>
      </c>
      <c r="O3541" s="158">
        <f t="shared" si="1931"/>
        <v>0</v>
      </c>
      <c r="P3541" s="159">
        <f t="shared" si="1932"/>
        <v>0</v>
      </c>
    </row>
    <row r="3542" spans="1:16" ht="47.25" hidden="1" outlineLevel="1" x14ac:dyDescent="0.25">
      <c r="A3542" s="29">
        <f t="shared" ref="A3542:E3542" si="1989">A2872</f>
        <v>34.1</v>
      </c>
      <c r="B3542" s="65" t="str">
        <f t="shared" si="1989"/>
        <v xml:space="preserve">Generator Rotor suitable for THDF 115/59
One Set of Bearings (Comprising of 2 nos. of bearings)
</v>
      </c>
      <c r="C3542" s="29" t="str">
        <f t="shared" si="1989"/>
        <v>MERC/CAPEX/2019-2020/129</v>
      </c>
      <c r="D3542" s="68">
        <f t="shared" si="1989"/>
        <v>43588</v>
      </c>
      <c r="E3542" s="28">
        <f t="shared" si="1989"/>
        <v>40.359115199999998</v>
      </c>
      <c r="F3542" s="95">
        <f t="shared" si="1929"/>
        <v>42.189589900000001</v>
      </c>
      <c r="G3542" s="95">
        <f t="shared" si="1930"/>
        <v>42.189589900000001</v>
      </c>
      <c r="H3542" s="95">
        <f t="shared" si="1934"/>
        <v>0</v>
      </c>
      <c r="I3542" s="94">
        <f>'F4.2'!Z189</f>
        <v>0</v>
      </c>
      <c r="J3542" s="94">
        <f>'F4.2'!AT189</f>
        <v>0</v>
      </c>
      <c r="K3542" s="95"/>
      <c r="L3542" s="95"/>
      <c r="M3542" s="128">
        <f t="shared" si="1935"/>
        <v>0</v>
      </c>
      <c r="N3542" s="95">
        <f t="shared" si="1936"/>
        <v>0</v>
      </c>
      <c r="O3542" s="158">
        <f t="shared" si="1931"/>
        <v>0</v>
      </c>
      <c r="P3542" s="159">
        <f t="shared" si="1932"/>
        <v>0</v>
      </c>
    </row>
    <row r="3543" spans="1:16" ht="15.75" hidden="1" outlineLevel="1" x14ac:dyDescent="0.25">
      <c r="A3543" s="99">
        <f t="shared" ref="A3543:E3543" si="1990">A2873</f>
        <v>0</v>
      </c>
      <c r="B3543" s="100" t="str">
        <f t="shared" si="1990"/>
        <v>IDC</v>
      </c>
      <c r="C3543" s="99" t="str">
        <f t="shared" si="1990"/>
        <v>MERC/CAPEX/2019-2020/129</v>
      </c>
      <c r="D3543" s="103">
        <f t="shared" si="1990"/>
        <v>43588</v>
      </c>
      <c r="E3543" s="28">
        <f t="shared" si="1990"/>
        <v>1.1100000000000001</v>
      </c>
      <c r="F3543" s="95">
        <f t="shared" si="1929"/>
        <v>0</v>
      </c>
      <c r="G3543" s="95">
        <f t="shared" si="1930"/>
        <v>0</v>
      </c>
      <c r="H3543" s="95">
        <f t="shared" si="1934"/>
        <v>0</v>
      </c>
      <c r="I3543" s="94">
        <f>'F4.2'!Z190</f>
        <v>0</v>
      </c>
      <c r="J3543" s="94">
        <f>'F4.2'!AT190</f>
        <v>0</v>
      </c>
      <c r="K3543" s="95"/>
      <c r="L3543" s="95"/>
      <c r="M3543" s="128">
        <f t="shared" si="1935"/>
        <v>0</v>
      </c>
      <c r="N3543" s="95">
        <f t="shared" si="1936"/>
        <v>0</v>
      </c>
      <c r="O3543" s="158">
        <f t="shared" si="1931"/>
        <v>0</v>
      </c>
      <c r="P3543" s="159">
        <f t="shared" si="1932"/>
        <v>0</v>
      </c>
    </row>
    <row r="3544" spans="1:16" ht="31.5" hidden="1" outlineLevel="1" x14ac:dyDescent="0.25">
      <c r="A3544" s="106">
        <f t="shared" ref="A3544:E3544" si="1991">A2874</f>
        <v>35</v>
      </c>
      <c r="B3544" s="107" t="str">
        <f t="shared" si="1991"/>
        <v>Procurement of 2 NOS. OF 3100 HP, WDG-3A Locomotives for CSTPS, Chandrapur</v>
      </c>
      <c r="C3544" s="25" t="str">
        <f t="shared" si="1991"/>
        <v>MERC/CAPEX/2019-2020/1214</v>
      </c>
      <c r="D3544" s="139">
        <f t="shared" si="1991"/>
        <v>43822</v>
      </c>
      <c r="E3544" s="27">
        <f t="shared" si="1991"/>
        <v>22.05</v>
      </c>
      <c r="F3544" s="94">
        <f t="shared" si="1929"/>
        <v>0</v>
      </c>
      <c r="G3544" s="94">
        <f t="shared" si="1930"/>
        <v>0</v>
      </c>
      <c r="H3544" s="94">
        <f t="shared" si="1934"/>
        <v>0</v>
      </c>
      <c r="I3544" s="94">
        <f>'F4.2'!Z191</f>
        <v>0</v>
      </c>
      <c r="J3544" s="94">
        <f>'F4.2'!AT191</f>
        <v>0</v>
      </c>
      <c r="K3544" s="94"/>
      <c r="L3544" s="94"/>
      <c r="M3544" s="94">
        <f t="shared" si="1935"/>
        <v>0</v>
      </c>
      <c r="N3544" s="94">
        <f t="shared" si="1936"/>
        <v>0</v>
      </c>
      <c r="O3544" s="158">
        <f t="shared" si="1931"/>
        <v>0</v>
      </c>
      <c r="P3544" s="159">
        <f t="shared" si="1932"/>
        <v>0</v>
      </c>
    </row>
    <row r="3545" spans="1:16" ht="31.5" hidden="1" outlineLevel="1" x14ac:dyDescent="0.25">
      <c r="A3545" s="99">
        <f t="shared" ref="A3545:E3545" si="1992">A2875</f>
        <v>35.1</v>
      </c>
      <c r="B3545" s="100" t="str">
        <f t="shared" si="1992"/>
        <v>Procurement of 2 NOS. OF 3100 HP, WDG-3A Locomotives for CSTPS, Chandrapur</v>
      </c>
      <c r="C3545" s="29" t="str">
        <f t="shared" si="1992"/>
        <v>MERC/CAPEX/2019-2020/1214</v>
      </c>
      <c r="D3545" s="68">
        <f t="shared" si="1992"/>
        <v>43822</v>
      </c>
      <c r="E3545" s="27">
        <f t="shared" si="1992"/>
        <v>21.66</v>
      </c>
      <c r="F3545" s="94">
        <f t="shared" si="1929"/>
        <v>22.854784800000001</v>
      </c>
      <c r="G3545" s="94">
        <f t="shared" si="1930"/>
        <v>22.854784800000001</v>
      </c>
      <c r="H3545" s="94">
        <f>F3545-G3545</f>
        <v>0</v>
      </c>
      <c r="I3545" s="94">
        <f>'F4.2'!Z192</f>
        <v>0</v>
      </c>
      <c r="J3545" s="94">
        <f>'F4.2'!AT192</f>
        <v>0</v>
      </c>
      <c r="K3545" s="94"/>
      <c r="L3545" s="94"/>
      <c r="M3545" s="94">
        <f>SUM(J3545:L3545)</f>
        <v>0</v>
      </c>
      <c r="N3545" s="94">
        <f>H3545+I3545-M3545</f>
        <v>0</v>
      </c>
      <c r="O3545" s="158">
        <f t="shared" si="1931"/>
        <v>0</v>
      </c>
      <c r="P3545" s="159">
        <f t="shared" si="1932"/>
        <v>0</v>
      </c>
    </row>
    <row r="3546" spans="1:16" ht="15.75" hidden="1" outlineLevel="1" x14ac:dyDescent="0.25">
      <c r="A3546" s="99">
        <f t="shared" ref="A3546:E3546" si="1993">A2876</f>
        <v>0</v>
      </c>
      <c r="B3546" s="100" t="str">
        <f t="shared" si="1993"/>
        <v>IDC</v>
      </c>
      <c r="C3546" s="99" t="str">
        <f t="shared" si="1993"/>
        <v>MERC/CAPEX/2019-2020/1214</v>
      </c>
      <c r="D3546" s="103">
        <f t="shared" si="1993"/>
        <v>43822</v>
      </c>
      <c r="E3546" s="28">
        <f t="shared" si="1993"/>
        <v>0.39</v>
      </c>
      <c r="F3546" s="95">
        <f t="shared" si="1929"/>
        <v>0</v>
      </c>
      <c r="G3546" s="95">
        <f t="shared" si="1930"/>
        <v>0</v>
      </c>
      <c r="H3546" s="95">
        <f t="shared" ref="H3546:H3609" si="1994">F3546-G3546</f>
        <v>0</v>
      </c>
      <c r="I3546" s="94">
        <f>'F4.2'!Z193</f>
        <v>0</v>
      </c>
      <c r="J3546" s="94">
        <f>'F4.2'!AT193</f>
        <v>0</v>
      </c>
      <c r="K3546" s="95"/>
      <c r="L3546" s="95"/>
      <c r="M3546" s="128">
        <f t="shared" ref="M3546:M3602" si="1995">SUM(J3546:L3546)</f>
        <v>0</v>
      </c>
      <c r="N3546" s="95">
        <f t="shared" ref="N3546:N3609" si="1996">H3546+I3546-M3546</f>
        <v>0</v>
      </c>
      <c r="O3546" s="158">
        <f t="shared" si="1931"/>
        <v>0</v>
      </c>
      <c r="P3546" s="159">
        <f t="shared" si="1932"/>
        <v>0</v>
      </c>
    </row>
    <row r="3547" spans="1:16" ht="47.25" hidden="1" outlineLevel="1" x14ac:dyDescent="0.25">
      <c r="A3547" s="25">
        <f t="shared" ref="A3547:E3547" si="1997">A2877</f>
        <v>36</v>
      </c>
      <c r="B3547" s="26" t="str">
        <f t="shared" si="1997"/>
        <v>Replacement of 220 V Station Battery Sets &amp; UPS Battery Sets of Unit# 5 &amp; 6 and 24 V G1 G2 Battery sets of Unit# 5, 6 &amp; 7 for 500MW Stage-III CSTPS.</v>
      </c>
      <c r="C3547" s="25" t="str">
        <f t="shared" si="1997"/>
        <v>MERC/CAPEX/2020-2021/WFH/SBR/32</v>
      </c>
      <c r="D3547" s="139">
        <f t="shared" si="1997"/>
        <v>44104</v>
      </c>
      <c r="E3547" s="27">
        <f t="shared" si="1997"/>
        <v>18.559999999999999</v>
      </c>
      <c r="F3547" s="94">
        <f t="shared" si="1929"/>
        <v>0</v>
      </c>
      <c r="G3547" s="94">
        <f t="shared" si="1930"/>
        <v>0</v>
      </c>
      <c r="H3547" s="94">
        <f t="shared" si="1994"/>
        <v>0</v>
      </c>
      <c r="I3547" s="94">
        <f>'F4.2'!Z194</f>
        <v>0</v>
      </c>
      <c r="J3547" s="94">
        <f>'F4.2'!AT194</f>
        <v>0</v>
      </c>
      <c r="K3547" s="94"/>
      <c r="L3547" s="94"/>
      <c r="M3547" s="94">
        <f t="shared" si="1995"/>
        <v>0</v>
      </c>
      <c r="N3547" s="94">
        <f t="shared" si="1996"/>
        <v>0</v>
      </c>
      <c r="O3547" s="158">
        <f t="shared" si="1931"/>
        <v>0</v>
      </c>
      <c r="P3547" s="159">
        <f t="shared" si="1932"/>
        <v>0</v>
      </c>
    </row>
    <row r="3548" spans="1:16" ht="47.25" hidden="1" outlineLevel="1" x14ac:dyDescent="0.25">
      <c r="A3548" s="29">
        <f t="shared" ref="A3548:E3548" si="1998">A2878</f>
        <v>36.1</v>
      </c>
      <c r="B3548" s="65" t="str">
        <f t="shared" si="1998"/>
        <v>Replacement of 220 V Station Battery Sets &amp; UPS Battery Sets of Unit# 5 &amp; 6 and 24 V G1 G2 Battery sets of Unit# 5, 6 &amp; 7 for 500MW Stage-III, CSTPS.</v>
      </c>
      <c r="C3548" s="29" t="str">
        <f t="shared" si="1998"/>
        <v>MERC/CAPEX/2020-2021/WFH/SBR/32</v>
      </c>
      <c r="D3548" s="68">
        <f t="shared" si="1998"/>
        <v>44104</v>
      </c>
      <c r="E3548" s="28">
        <f t="shared" si="1998"/>
        <v>18.32</v>
      </c>
      <c r="F3548" s="95">
        <f t="shared" si="1929"/>
        <v>18.32</v>
      </c>
      <c r="G3548" s="95">
        <f t="shared" si="1930"/>
        <v>18.32</v>
      </c>
      <c r="H3548" s="95">
        <f t="shared" si="1994"/>
        <v>0</v>
      </c>
      <c r="I3548" s="94">
        <f>'F4.2'!Z195</f>
        <v>0</v>
      </c>
      <c r="J3548" s="94">
        <f>'F4.2'!AT195</f>
        <v>0</v>
      </c>
      <c r="K3548" s="95"/>
      <c r="L3548" s="95"/>
      <c r="M3548" s="128">
        <f t="shared" si="1995"/>
        <v>0</v>
      </c>
      <c r="N3548" s="95">
        <f t="shared" si="1996"/>
        <v>0</v>
      </c>
      <c r="O3548" s="158">
        <f t="shared" si="1931"/>
        <v>0</v>
      </c>
      <c r="P3548" s="159">
        <f t="shared" si="1932"/>
        <v>0</v>
      </c>
    </row>
    <row r="3549" spans="1:16" ht="31.5" hidden="1" outlineLevel="1" x14ac:dyDescent="0.25">
      <c r="A3549" s="99">
        <f t="shared" ref="A3549:E3549" si="1999">A2879</f>
        <v>0</v>
      </c>
      <c r="B3549" s="100" t="str">
        <f t="shared" si="1999"/>
        <v>IDC</v>
      </c>
      <c r="C3549" s="99" t="str">
        <f t="shared" si="1999"/>
        <v>MERC/CAPEX/2020-2021/WFH/SBR/32</v>
      </c>
      <c r="D3549" s="103">
        <f t="shared" si="1999"/>
        <v>44104</v>
      </c>
      <c r="E3549" s="28">
        <f t="shared" si="1999"/>
        <v>0.24</v>
      </c>
      <c r="F3549" s="95">
        <f t="shared" si="1929"/>
        <v>0</v>
      </c>
      <c r="G3549" s="95">
        <f t="shared" si="1930"/>
        <v>0</v>
      </c>
      <c r="H3549" s="95">
        <f t="shared" si="1994"/>
        <v>0</v>
      </c>
      <c r="I3549" s="94">
        <f>'F4.2'!Z196</f>
        <v>0</v>
      </c>
      <c r="J3549" s="94">
        <f>'F4.2'!AT196</f>
        <v>0</v>
      </c>
      <c r="K3549" s="95"/>
      <c r="L3549" s="95"/>
      <c r="M3549" s="128">
        <f t="shared" si="1995"/>
        <v>0</v>
      </c>
      <c r="N3549" s="95">
        <f t="shared" si="1996"/>
        <v>0</v>
      </c>
      <c r="O3549" s="158">
        <f t="shared" si="1931"/>
        <v>0</v>
      </c>
      <c r="P3549" s="159">
        <f t="shared" si="1932"/>
        <v>0</v>
      </c>
    </row>
    <row r="3550" spans="1:16" ht="47.25" hidden="1" outlineLevel="1" x14ac:dyDescent="0.25">
      <c r="A3550" s="25">
        <f t="shared" ref="A3550:E3550" si="2000">A2880</f>
        <v>37</v>
      </c>
      <c r="B3550" s="26" t="str">
        <f t="shared" si="2000"/>
        <v>Flue Gas Desulphurization (FGD) System for 500 MW UnitS (Total 8 Nos) of MSPGCL
(Chandrapur Unit # 5-7)</v>
      </c>
      <c r="C3550" s="25" t="str">
        <f t="shared" si="2000"/>
        <v>MERC/CAPEX/2020-2021/WFH/SBR/43</v>
      </c>
      <c r="D3550" s="139">
        <f t="shared" si="2000"/>
        <v>44179</v>
      </c>
      <c r="E3550" s="27">
        <f t="shared" si="2000"/>
        <v>656.25</v>
      </c>
      <c r="F3550" s="94">
        <f t="shared" si="1929"/>
        <v>0</v>
      </c>
      <c r="G3550" s="94">
        <f t="shared" si="1930"/>
        <v>0</v>
      </c>
      <c r="H3550" s="94">
        <f t="shared" si="1994"/>
        <v>0</v>
      </c>
      <c r="I3550" s="94">
        <f>'F4.2'!Z197</f>
        <v>0</v>
      </c>
      <c r="J3550" s="94">
        <f>'F4.2'!AT197</f>
        <v>0</v>
      </c>
      <c r="K3550" s="94"/>
      <c r="L3550" s="94"/>
      <c r="M3550" s="94">
        <f t="shared" si="1995"/>
        <v>0</v>
      </c>
      <c r="N3550" s="94">
        <f t="shared" si="1996"/>
        <v>0</v>
      </c>
      <c r="O3550" s="158">
        <f t="shared" si="1931"/>
        <v>0</v>
      </c>
      <c r="P3550" s="159">
        <f t="shared" si="1932"/>
        <v>0</v>
      </c>
    </row>
    <row r="3551" spans="1:16" ht="47.25" hidden="1" outlineLevel="1" x14ac:dyDescent="0.25">
      <c r="A3551" s="29">
        <f t="shared" ref="A3551:E3551" si="2001">A2881</f>
        <v>37.1</v>
      </c>
      <c r="B3551" s="65" t="str">
        <f t="shared" si="2001"/>
        <v>Flue Gas Desulphurization (FGD) System for 500 MW UnitS (Total 8 Nos) of MSPGCL
(Chandrapur Unit # 5-7)</v>
      </c>
      <c r="C3551" s="29" t="str">
        <f t="shared" si="2001"/>
        <v>MERC/CAPEX/2020-2021/WFH/SBR/43</v>
      </c>
      <c r="D3551" s="68">
        <f t="shared" si="2001"/>
        <v>44179</v>
      </c>
      <c r="E3551" s="28">
        <f t="shared" si="2001"/>
        <v>602.58000000000004</v>
      </c>
      <c r="F3551" s="95">
        <f t="shared" si="1929"/>
        <v>1196.5700000000002</v>
      </c>
      <c r="G3551" s="95">
        <f t="shared" si="1930"/>
        <v>1196.5700000000002</v>
      </c>
      <c r="H3551" s="95">
        <f t="shared" si="1994"/>
        <v>0</v>
      </c>
      <c r="I3551" s="94">
        <f>'F4.2'!Z198</f>
        <v>0</v>
      </c>
      <c r="J3551" s="94">
        <f>'F4.2'!AT198</f>
        <v>0</v>
      </c>
      <c r="K3551" s="95"/>
      <c r="L3551" s="95"/>
      <c r="M3551" s="128">
        <f t="shared" si="1995"/>
        <v>0</v>
      </c>
      <c r="N3551" s="95">
        <f t="shared" si="1996"/>
        <v>0</v>
      </c>
      <c r="O3551" s="158">
        <f t="shared" si="1931"/>
        <v>0</v>
      </c>
      <c r="P3551" s="159">
        <f t="shared" si="1932"/>
        <v>0</v>
      </c>
    </row>
    <row r="3552" spans="1:16" ht="31.5" hidden="1" outlineLevel="1" x14ac:dyDescent="0.25">
      <c r="A3552" s="29">
        <f t="shared" ref="A3552:E3552" si="2002">A2882</f>
        <v>0</v>
      </c>
      <c r="B3552" s="65" t="str">
        <f t="shared" si="2002"/>
        <v>IDC</v>
      </c>
      <c r="C3552" s="29" t="str">
        <f t="shared" si="2002"/>
        <v>MERC/CAPEX/2020-2021/WFH/SBR/43</v>
      </c>
      <c r="D3552" s="68">
        <f t="shared" si="2002"/>
        <v>44179</v>
      </c>
      <c r="E3552" s="28">
        <f t="shared" si="2002"/>
        <v>53.67</v>
      </c>
      <c r="F3552" s="95">
        <f t="shared" ref="F3552:F3615" si="2003">F2882+I2882</f>
        <v>0</v>
      </c>
      <c r="G3552" s="95">
        <f t="shared" ref="G3552:G3615" si="2004">G2882+M2882</f>
        <v>0</v>
      </c>
      <c r="H3552" s="95">
        <f t="shared" si="1994"/>
        <v>0</v>
      </c>
      <c r="I3552" s="94">
        <f>'F4.2'!Z199</f>
        <v>0</v>
      </c>
      <c r="J3552" s="94">
        <f>'F4.2'!AT199</f>
        <v>0</v>
      </c>
      <c r="K3552" s="95"/>
      <c r="L3552" s="95"/>
      <c r="M3552" s="128">
        <f t="shared" si="1995"/>
        <v>0</v>
      </c>
      <c r="N3552" s="95">
        <f t="shared" si="1996"/>
        <v>0</v>
      </c>
      <c r="O3552" s="158">
        <f t="shared" ref="O3552:O3602" si="2005">MAX(0,IF(M3552=0,0,IF(G3552+M3552&lt;E3552,M3552,E3552-G3552)))</f>
        <v>0</v>
      </c>
      <c r="P3552" s="159">
        <f t="shared" ref="P3552:P3602" si="2006">M3552-O3552</f>
        <v>0</v>
      </c>
    </row>
    <row r="3553" spans="1:16" ht="31.5" hidden="1" outlineLevel="1" x14ac:dyDescent="0.25">
      <c r="A3553" s="25">
        <f t="shared" ref="A3553:E3553" si="2007">A2883</f>
        <v>38</v>
      </c>
      <c r="B3553" s="26" t="str">
        <f t="shared" si="2007"/>
        <v>Replacement of ECO and LTSH coils to Unit-4 Chandrapur (Parli DPR)</v>
      </c>
      <c r="C3553" s="25" t="str">
        <f t="shared" si="2007"/>
        <v xml:space="preserve">MERC/TECH1/CAPEX/20142015/01526 </v>
      </c>
      <c r="D3553" s="188">
        <f t="shared" si="2007"/>
        <v>42033</v>
      </c>
      <c r="E3553" s="27">
        <f t="shared" si="2007"/>
        <v>10</v>
      </c>
      <c r="F3553" s="94">
        <f t="shared" si="2003"/>
        <v>0</v>
      </c>
      <c r="G3553" s="94">
        <f t="shared" si="2004"/>
        <v>0</v>
      </c>
      <c r="H3553" s="94">
        <f t="shared" si="1994"/>
        <v>0</v>
      </c>
      <c r="I3553" s="94">
        <f>'F4.2'!Z200</f>
        <v>0</v>
      </c>
      <c r="J3553" s="94">
        <f>'F4.2'!AT200</f>
        <v>0</v>
      </c>
      <c r="K3553" s="94"/>
      <c r="L3553" s="94"/>
      <c r="M3553" s="94">
        <f t="shared" si="1995"/>
        <v>0</v>
      </c>
      <c r="N3553" s="94">
        <f t="shared" si="1996"/>
        <v>0</v>
      </c>
      <c r="O3553" s="158">
        <f t="shared" si="2005"/>
        <v>0</v>
      </c>
      <c r="P3553" s="159">
        <f t="shared" si="2006"/>
        <v>0</v>
      </c>
    </row>
    <row r="3554" spans="1:16" ht="31.5" hidden="1" outlineLevel="1" x14ac:dyDescent="0.25">
      <c r="A3554" s="29">
        <f t="shared" ref="A3554:E3554" si="2008">A2884</f>
        <v>0</v>
      </c>
      <c r="B3554" s="169" t="str">
        <f t="shared" si="2008"/>
        <v>Replacement of ECO and LTSH coils to Unit-4 Chandrapur</v>
      </c>
      <c r="C3554" s="168" t="str">
        <f t="shared" si="2008"/>
        <v xml:space="preserve">MERC/TECH1/CAPEX/20142015/01526 </v>
      </c>
      <c r="D3554" s="170">
        <f t="shared" si="2008"/>
        <v>42033</v>
      </c>
      <c r="E3554" s="28">
        <f t="shared" si="2008"/>
        <v>9.4</v>
      </c>
      <c r="F3554" s="95">
        <f t="shared" si="2003"/>
        <v>9.3998608000000008</v>
      </c>
      <c r="G3554" s="95">
        <f t="shared" si="2004"/>
        <v>9.3998608000000008</v>
      </c>
      <c r="H3554" s="95">
        <f t="shared" si="1994"/>
        <v>0</v>
      </c>
      <c r="I3554" s="94">
        <f>'F4.2'!Z201</f>
        <v>0</v>
      </c>
      <c r="J3554" s="94">
        <f>'F4.2'!AT201</f>
        <v>0</v>
      </c>
      <c r="K3554" s="95"/>
      <c r="L3554" s="95"/>
      <c r="M3554" s="128">
        <f t="shared" si="1995"/>
        <v>0</v>
      </c>
      <c r="N3554" s="95">
        <f t="shared" si="1996"/>
        <v>0</v>
      </c>
      <c r="O3554" s="158">
        <f t="shared" si="2005"/>
        <v>0</v>
      </c>
      <c r="P3554" s="159">
        <f t="shared" si="2006"/>
        <v>0</v>
      </c>
    </row>
    <row r="3555" spans="1:16" ht="31.5" hidden="1" outlineLevel="1" x14ac:dyDescent="0.25">
      <c r="A3555" s="29">
        <f t="shared" ref="A3555:E3555" si="2009">A2885</f>
        <v>0</v>
      </c>
      <c r="B3555" s="169" t="str">
        <f t="shared" si="2009"/>
        <v>IDC</v>
      </c>
      <c r="C3555" s="168" t="str">
        <f t="shared" si="2009"/>
        <v xml:space="preserve">MERC/TECH1/CAPEX/20142015/01526 </v>
      </c>
      <c r="D3555" s="170">
        <f t="shared" si="2009"/>
        <v>42033</v>
      </c>
      <c r="E3555" s="28">
        <f t="shared" si="2009"/>
        <v>0.6</v>
      </c>
      <c r="F3555" s="95">
        <f t="shared" si="2003"/>
        <v>0</v>
      </c>
      <c r="G3555" s="95">
        <f t="shared" si="2004"/>
        <v>0</v>
      </c>
      <c r="H3555" s="95">
        <f t="shared" si="1994"/>
        <v>0</v>
      </c>
      <c r="I3555" s="94">
        <f>'F4.2'!Z202</f>
        <v>0</v>
      </c>
      <c r="J3555" s="94">
        <f>'F4.2'!AT202</f>
        <v>0</v>
      </c>
      <c r="K3555" s="95"/>
      <c r="L3555" s="95"/>
      <c r="M3555" s="128">
        <f t="shared" si="1995"/>
        <v>0</v>
      </c>
      <c r="N3555" s="95">
        <f t="shared" si="1996"/>
        <v>0</v>
      </c>
      <c r="O3555" s="158">
        <f t="shared" si="2005"/>
        <v>0</v>
      </c>
      <c r="P3555" s="159">
        <f t="shared" si="2006"/>
        <v>0</v>
      </c>
    </row>
    <row r="3556" spans="1:16" ht="31.5" hidden="1" outlineLevel="1" x14ac:dyDescent="0.25">
      <c r="A3556" s="25">
        <f t="shared" ref="A3556:E3556" si="2010">A2886</f>
        <v>39</v>
      </c>
      <c r="B3556" s="26" t="str">
        <f t="shared" si="2010"/>
        <v>Supply of complete gear box assembly for XRP-1043 coal mill at U-5 &amp;  U-6 for FY 2019-20 &amp; FY 20-21 at CSTPS, Chandrapur</v>
      </c>
      <c r="C3556" s="25" t="str">
        <f t="shared" si="2010"/>
        <v>MERC/CAPEX/2020-2021/WFH/SBR/05</v>
      </c>
      <c r="D3556" s="139">
        <f t="shared" si="2010"/>
        <v>44335</v>
      </c>
      <c r="E3556" s="27">
        <f t="shared" si="2010"/>
        <v>21.53</v>
      </c>
      <c r="F3556" s="94">
        <f t="shared" si="2003"/>
        <v>0</v>
      </c>
      <c r="G3556" s="94">
        <f t="shared" si="2004"/>
        <v>0</v>
      </c>
      <c r="H3556" s="94">
        <f t="shared" si="1994"/>
        <v>0</v>
      </c>
      <c r="I3556" s="94">
        <f>'F4.2'!Z203</f>
        <v>0</v>
      </c>
      <c r="J3556" s="94">
        <f>'F4.2'!AT203</f>
        <v>0</v>
      </c>
      <c r="K3556" s="94"/>
      <c r="L3556" s="94"/>
      <c r="M3556" s="94">
        <f t="shared" si="1995"/>
        <v>0</v>
      </c>
      <c r="N3556" s="94">
        <f t="shared" si="1996"/>
        <v>0</v>
      </c>
      <c r="O3556" s="158">
        <f t="shared" si="2005"/>
        <v>0</v>
      </c>
      <c r="P3556" s="159">
        <f t="shared" si="2006"/>
        <v>0</v>
      </c>
    </row>
    <row r="3557" spans="1:16" ht="78.75" hidden="1" outlineLevel="1" x14ac:dyDescent="0.25">
      <c r="A3557" s="29">
        <f t="shared" ref="A3557:E3557" si="2011">A2887</f>
        <v>39.1</v>
      </c>
      <c r="B3557" s="65" t="str">
        <f t="shared" si="2011"/>
        <v>Supply of complete gear box assembly for XRP-1043coal mill unit
5&amp;6and complete lub oil system of XRP-1043Coal Mill in Unit-5&amp;6.
(Qty. 02 nos. one for each unit)</v>
      </c>
      <c r="C3557" s="29" t="str">
        <f t="shared" si="2011"/>
        <v>MERC/CAPEX/2020-2021/WFH/SBR/05</v>
      </c>
      <c r="D3557" s="68">
        <f t="shared" si="2011"/>
        <v>44335</v>
      </c>
      <c r="E3557" s="28">
        <f t="shared" si="2011"/>
        <v>21.02</v>
      </c>
      <c r="F3557" s="95">
        <f t="shared" si="2003"/>
        <v>9.9520900000000001</v>
      </c>
      <c r="G3557" s="95">
        <f t="shared" si="2004"/>
        <v>9.9520900000000001</v>
      </c>
      <c r="H3557" s="95">
        <f t="shared" si="1994"/>
        <v>0</v>
      </c>
      <c r="I3557" s="94">
        <f>'F4.2'!Z204</f>
        <v>0</v>
      </c>
      <c r="J3557" s="94">
        <f>'F4.2'!AT204</f>
        <v>0</v>
      </c>
      <c r="K3557" s="95"/>
      <c r="L3557" s="95"/>
      <c r="M3557" s="128">
        <f t="shared" si="1995"/>
        <v>0</v>
      </c>
      <c r="N3557" s="95">
        <f t="shared" si="1996"/>
        <v>0</v>
      </c>
      <c r="O3557" s="158">
        <f t="shared" si="2005"/>
        <v>0</v>
      </c>
      <c r="P3557" s="159">
        <f t="shared" si="2006"/>
        <v>0</v>
      </c>
    </row>
    <row r="3558" spans="1:16" ht="31.5" hidden="1" outlineLevel="1" x14ac:dyDescent="0.25">
      <c r="A3558" s="29">
        <f t="shared" ref="A3558:E3558" si="2012">A2888</f>
        <v>0</v>
      </c>
      <c r="B3558" s="65" t="str">
        <f t="shared" si="2012"/>
        <v>IDC</v>
      </c>
      <c r="C3558" s="29" t="str">
        <f t="shared" si="2012"/>
        <v>MERC/CAPEX/2020-2021/WFH/SBR/05</v>
      </c>
      <c r="D3558" s="68">
        <f t="shared" si="2012"/>
        <v>44335</v>
      </c>
      <c r="E3558" s="28">
        <f t="shared" si="2012"/>
        <v>0.51</v>
      </c>
      <c r="F3558" s="95">
        <f t="shared" si="2003"/>
        <v>0</v>
      </c>
      <c r="G3558" s="95">
        <f t="shared" si="2004"/>
        <v>0</v>
      </c>
      <c r="H3558" s="95">
        <f t="shared" si="1994"/>
        <v>0</v>
      </c>
      <c r="I3558" s="94">
        <f>'F4.2'!Z205</f>
        <v>0</v>
      </c>
      <c r="J3558" s="94">
        <f>'F4.2'!AT205</f>
        <v>0</v>
      </c>
      <c r="K3558" s="95"/>
      <c r="L3558" s="95"/>
      <c r="M3558" s="128">
        <f t="shared" si="1995"/>
        <v>0</v>
      </c>
      <c r="N3558" s="95">
        <f t="shared" si="1996"/>
        <v>0</v>
      </c>
      <c r="O3558" s="158">
        <f t="shared" si="2005"/>
        <v>0</v>
      </c>
      <c r="P3558" s="159">
        <f t="shared" si="2006"/>
        <v>0</v>
      </c>
    </row>
    <row r="3559" spans="1:16" ht="31.5" hidden="1" outlineLevel="1" x14ac:dyDescent="0.25">
      <c r="A3559" s="106" t="str">
        <f t="shared" ref="A3559:E3559" si="2013">A2889</f>
        <v>HO
DPR 1</v>
      </c>
      <c r="B3559" s="107" t="str">
        <f t="shared" si="2013"/>
        <v>AFGC/DFGC SYSTEM 210MW</v>
      </c>
      <c r="C3559" s="106" t="str">
        <f t="shared" si="2013"/>
        <v>MERC/CAP/DPR/10/07/1149</v>
      </c>
      <c r="D3559" s="147">
        <f t="shared" si="2013"/>
        <v>39232</v>
      </c>
      <c r="E3559" s="27">
        <f t="shared" si="2013"/>
        <v>9.6</v>
      </c>
      <c r="F3559" s="94">
        <f t="shared" si="2003"/>
        <v>0</v>
      </c>
      <c r="G3559" s="94">
        <f t="shared" si="2004"/>
        <v>0</v>
      </c>
      <c r="H3559" s="94">
        <f t="shared" si="1994"/>
        <v>0</v>
      </c>
      <c r="I3559" s="94">
        <f>'F4.2'!Z206</f>
        <v>0</v>
      </c>
      <c r="J3559" s="94">
        <f>'F4.2'!AT206</f>
        <v>0</v>
      </c>
      <c r="K3559" s="94"/>
      <c r="L3559" s="94"/>
      <c r="M3559" s="94">
        <f t="shared" si="1995"/>
        <v>0</v>
      </c>
      <c r="N3559" s="94">
        <f t="shared" si="1996"/>
        <v>0</v>
      </c>
      <c r="O3559" s="158">
        <f t="shared" si="2005"/>
        <v>0</v>
      </c>
      <c r="P3559" s="159">
        <f t="shared" si="2006"/>
        <v>0</v>
      </c>
    </row>
    <row r="3560" spans="1:16" ht="31.5" hidden="1" outlineLevel="1" x14ac:dyDescent="0.25">
      <c r="A3560" s="99" t="str">
        <f t="shared" ref="A3560:E3560" si="2014">A2890</f>
        <v>HO
DPR 1.1</v>
      </c>
      <c r="B3560" s="100" t="str">
        <f t="shared" si="2014"/>
        <v>CSTPS U-1,2&amp;4</v>
      </c>
      <c r="C3560" s="99" t="str">
        <f t="shared" si="2014"/>
        <v>MERC/CAP/DPR/10/07/1149</v>
      </c>
      <c r="D3560" s="103">
        <f t="shared" si="2014"/>
        <v>39232</v>
      </c>
      <c r="E3560" s="28">
        <f t="shared" si="2014"/>
        <v>9.6</v>
      </c>
      <c r="F3560" s="95">
        <f t="shared" si="2003"/>
        <v>4.9831317769999997</v>
      </c>
      <c r="G3560" s="95">
        <f t="shared" si="2004"/>
        <v>4.9831317769999997</v>
      </c>
      <c r="H3560" s="95">
        <f t="shared" si="1994"/>
        <v>0</v>
      </c>
      <c r="I3560" s="94">
        <f>'F4.2'!Z207</f>
        <v>0</v>
      </c>
      <c r="J3560" s="94">
        <f>'F4.2'!AT207</f>
        <v>0</v>
      </c>
      <c r="K3560" s="95"/>
      <c r="L3560" s="95"/>
      <c r="M3560" s="128">
        <f t="shared" si="1995"/>
        <v>0</v>
      </c>
      <c r="N3560" s="95">
        <f t="shared" si="1996"/>
        <v>0</v>
      </c>
      <c r="O3560" s="158">
        <f t="shared" si="2005"/>
        <v>0</v>
      </c>
      <c r="P3560" s="159">
        <f t="shared" si="2006"/>
        <v>0</v>
      </c>
    </row>
    <row r="3561" spans="1:16" ht="31.5" hidden="1" outlineLevel="1" x14ac:dyDescent="0.25">
      <c r="A3561" s="106" t="str">
        <f t="shared" ref="A3561:E3561" si="2015">A2891</f>
        <v>HO
DPR 4</v>
      </c>
      <c r="B3561" s="107" t="str">
        <f t="shared" si="2015"/>
        <v>Construction of coal platform for Chandrapur TPS, Khaperkheda TPS &amp; Parli TPS</v>
      </c>
      <c r="C3561" s="106" t="str">
        <f t="shared" si="2015"/>
        <v>MERC/TECH 1/CAPEX/20132014/00827</v>
      </c>
      <c r="D3561" s="147">
        <f t="shared" si="2015"/>
        <v>41464</v>
      </c>
      <c r="E3561" s="27">
        <f t="shared" si="2015"/>
        <v>10.36</v>
      </c>
      <c r="F3561" s="94">
        <f t="shared" si="2003"/>
        <v>0</v>
      </c>
      <c r="G3561" s="94">
        <f t="shared" si="2004"/>
        <v>0</v>
      </c>
      <c r="H3561" s="94">
        <f t="shared" si="1994"/>
        <v>0</v>
      </c>
      <c r="I3561" s="94">
        <f>'F4.2'!Z208</f>
        <v>0</v>
      </c>
      <c r="J3561" s="94">
        <f>'F4.2'!AT208</f>
        <v>0</v>
      </c>
      <c r="K3561" s="94"/>
      <c r="L3561" s="94"/>
      <c r="M3561" s="94">
        <f t="shared" si="1995"/>
        <v>0</v>
      </c>
      <c r="N3561" s="94">
        <f t="shared" si="1996"/>
        <v>0</v>
      </c>
      <c r="O3561" s="158">
        <f t="shared" si="2005"/>
        <v>0</v>
      </c>
      <c r="P3561" s="159">
        <f t="shared" si="2006"/>
        <v>0</v>
      </c>
    </row>
    <row r="3562" spans="1:16" ht="31.5" hidden="1" outlineLevel="1" x14ac:dyDescent="0.25">
      <c r="A3562" s="99" t="str">
        <f t="shared" ref="A3562:E3562" si="2016">A2892</f>
        <v>HO
DPR 4.1</v>
      </c>
      <c r="B3562" s="100" t="str">
        <f t="shared" si="2016"/>
        <v>Chandrapur TPS</v>
      </c>
      <c r="C3562" s="99" t="str">
        <f t="shared" si="2016"/>
        <v>MERC/TECH 1/CAPEX/20132014/00827</v>
      </c>
      <c r="D3562" s="103">
        <f t="shared" si="2016"/>
        <v>41464</v>
      </c>
      <c r="E3562" s="28">
        <f t="shared" si="2016"/>
        <v>10.36</v>
      </c>
      <c r="F3562" s="95">
        <f t="shared" si="2003"/>
        <v>0</v>
      </c>
      <c r="G3562" s="95">
        <f t="shared" si="2004"/>
        <v>0</v>
      </c>
      <c r="H3562" s="95">
        <f t="shared" si="1994"/>
        <v>0</v>
      </c>
      <c r="I3562" s="94">
        <f>'F4.2'!Z209</f>
        <v>0</v>
      </c>
      <c r="J3562" s="94">
        <f>'F4.2'!AT209</f>
        <v>0</v>
      </c>
      <c r="K3562" s="95"/>
      <c r="L3562" s="95"/>
      <c r="M3562" s="128">
        <f t="shared" si="1995"/>
        <v>0</v>
      </c>
      <c r="N3562" s="95">
        <f t="shared" si="1996"/>
        <v>0</v>
      </c>
      <c r="O3562" s="158">
        <f t="shared" si="2005"/>
        <v>0</v>
      </c>
      <c r="P3562" s="159">
        <f t="shared" si="2006"/>
        <v>0</v>
      </c>
    </row>
    <row r="3563" spans="1:16" ht="31.5" hidden="1" outlineLevel="1" x14ac:dyDescent="0.25">
      <c r="A3563" s="99">
        <f t="shared" ref="A3563:E3563" si="2017">A2893</f>
        <v>0</v>
      </c>
      <c r="B3563" s="100" t="str">
        <f t="shared" si="2017"/>
        <v>IDC</v>
      </c>
      <c r="C3563" s="99" t="str">
        <f t="shared" si="2017"/>
        <v>MERC/TECH 1/CAPEX/20132014/00827</v>
      </c>
      <c r="D3563" s="103">
        <f t="shared" si="2017"/>
        <v>41464</v>
      </c>
      <c r="E3563" s="28">
        <f t="shared" si="2017"/>
        <v>0</v>
      </c>
      <c r="F3563" s="95">
        <f t="shared" si="2003"/>
        <v>0</v>
      </c>
      <c r="G3563" s="95">
        <f t="shared" si="2004"/>
        <v>0</v>
      </c>
      <c r="H3563" s="95">
        <f t="shared" si="1994"/>
        <v>0</v>
      </c>
      <c r="I3563" s="94">
        <f>'F4.2'!Z210</f>
        <v>0</v>
      </c>
      <c r="J3563" s="94">
        <f>'F4.2'!AT210</f>
        <v>0</v>
      </c>
      <c r="K3563" s="95"/>
      <c r="L3563" s="95"/>
      <c r="M3563" s="128">
        <f t="shared" si="1995"/>
        <v>0</v>
      </c>
      <c r="N3563" s="95">
        <f t="shared" si="1996"/>
        <v>0</v>
      </c>
      <c r="O3563" s="158">
        <f t="shared" si="2005"/>
        <v>0</v>
      </c>
      <c r="P3563" s="159">
        <f t="shared" si="2006"/>
        <v>0</v>
      </c>
    </row>
    <row r="3564" spans="1:16" ht="47.25" hidden="1" outlineLevel="1" x14ac:dyDescent="0.25">
      <c r="A3564" s="106" t="str">
        <f t="shared" ref="A3564:E3564" si="2018">A2894</f>
        <v>HO
DPR 5</v>
      </c>
      <c r="B3564" s="107" t="str">
        <f t="shared" si="2018"/>
        <v>Procurement of energy efficient HT motors at Bhusawal TPS, Koradi TPS, Chandrapur TPS, khaperkheda TPS, Parli TPS &amp; Paras TPS as insurance spares</v>
      </c>
      <c r="C3564" s="106" t="str">
        <f t="shared" si="2018"/>
        <v>MERC/TECH 1/CAPEX/20142015/01218</v>
      </c>
      <c r="D3564" s="147">
        <f t="shared" si="2018"/>
        <v>41968</v>
      </c>
      <c r="E3564" s="27">
        <f t="shared" si="2018"/>
        <v>16.956</v>
      </c>
      <c r="F3564" s="94">
        <f t="shared" si="2003"/>
        <v>0</v>
      </c>
      <c r="G3564" s="94">
        <f t="shared" si="2004"/>
        <v>0</v>
      </c>
      <c r="H3564" s="94">
        <f t="shared" si="1994"/>
        <v>0</v>
      </c>
      <c r="I3564" s="94">
        <f>'F4.2'!Z211</f>
        <v>0</v>
      </c>
      <c r="J3564" s="94">
        <f>'F4.2'!AT211</f>
        <v>0</v>
      </c>
      <c r="K3564" s="94"/>
      <c r="L3564" s="94"/>
      <c r="M3564" s="94">
        <f t="shared" si="1995"/>
        <v>0</v>
      </c>
      <c r="N3564" s="94">
        <f t="shared" si="1996"/>
        <v>0</v>
      </c>
      <c r="O3564" s="158">
        <f t="shared" si="2005"/>
        <v>0</v>
      </c>
      <c r="P3564" s="159">
        <f t="shared" si="2006"/>
        <v>0</v>
      </c>
    </row>
    <row r="3565" spans="1:16" ht="47.25" hidden="1" outlineLevel="1" x14ac:dyDescent="0.25">
      <c r="A3565" s="99" t="str">
        <f t="shared" ref="A3565:E3565" si="2019">A2895</f>
        <v>HO
DPR 5.3a</v>
      </c>
      <c r="B3565" s="100" t="str">
        <f t="shared" si="2019"/>
        <v>CSTPS (U-3/4, 210 MW, 7Nos)</v>
      </c>
      <c r="C3565" s="99" t="str">
        <f t="shared" si="2019"/>
        <v>MERC/TECH 1/CAPEX/20142015/01218</v>
      </c>
      <c r="D3565" s="103">
        <f t="shared" si="2019"/>
        <v>41968</v>
      </c>
      <c r="E3565" s="28">
        <f t="shared" si="2019"/>
        <v>5.7060000000000004</v>
      </c>
      <c r="F3565" s="95">
        <f t="shared" si="2003"/>
        <v>0.90661499000000001</v>
      </c>
      <c r="G3565" s="95">
        <f t="shared" si="2004"/>
        <v>0.90661499000000001</v>
      </c>
      <c r="H3565" s="95">
        <f t="shared" si="1994"/>
        <v>0</v>
      </c>
      <c r="I3565" s="94">
        <f>'F4.2'!Z212</f>
        <v>0</v>
      </c>
      <c r="J3565" s="94">
        <f>'F4.2'!AT212</f>
        <v>0</v>
      </c>
      <c r="K3565" s="95"/>
      <c r="L3565" s="95"/>
      <c r="M3565" s="128">
        <f t="shared" si="1995"/>
        <v>0</v>
      </c>
      <c r="N3565" s="95">
        <f t="shared" si="1996"/>
        <v>0</v>
      </c>
      <c r="O3565" s="158">
        <f t="shared" si="2005"/>
        <v>0</v>
      </c>
      <c r="P3565" s="159">
        <f t="shared" si="2006"/>
        <v>0</v>
      </c>
    </row>
    <row r="3566" spans="1:16" ht="47.25" hidden="1" outlineLevel="1" x14ac:dyDescent="0.25">
      <c r="A3566" s="99" t="str">
        <f t="shared" ref="A3566:E3566" si="2020">A2896</f>
        <v>HO
DPR 5.3b</v>
      </c>
      <c r="B3566" s="100" t="str">
        <f t="shared" si="2020"/>
        <v>CSTPS (U-5/6/7, 500 MW, 11Nos)</v>
      </c>
      <c r="C3566" s="99" t="str">
        <f t="shared" si="2020"/>
        <v>MERC/TECH 1/CAPEX/20142015/01218</v>
      </c>
      <c r="D3566" s="103">
        <f t="shared" si="2020"/>
        <v>41968</v>
      </c>
      <c r="E3566" s="28">
        <f t="shared" si="2020"/>
        <v>11.25</v>
      </c>
      <c r="F3566" s="95">
        <f t="shared" si="2003"/>
        <v>5.7542039999999997</v>
      </c>
      <c r="G3566" s="95">
        <f t="shared" si="2004"/>
        <v>5.7542039999999997</v>
      </c>
      <c r="H3566" s="95">
        <f t="shared" si="1994"/>
        <v>0</v>
      </c>
      <c r="I3566" s="94">
        <f>'F4.2'!Z213</f>
        <v>0</v>
      </c>
      <c r="J3566" s="94">
        <f>'F4.2'!AT213</f>
        <v>0</v>
      </c>
      <c r="K3566" s="95"/>
      <c r="L3566" s="95"/>
      <c r="M3566" s="128">
        <f t="shared" si="1995"/>
        <v>0</v>
      </c>
      <c r="N3566" s="95">
        <f t="shared" si="1996"/>
        <v>0</v>
      </c>
      <c r="O3566" s="158">
        <f t="shared" si="2005"/>
        <v>0</v>
      </c>
      <c r="P3566" s="159">
        <f t="shared" si="2006"/>
        <v>0</v>
      </c>
    </row>
    <row r="3567" spans="1:16" ht="47.25" hidden="1" outlineLevel="1" x14ac:dyDescent="0.25">
      <c r="A3567" s="106" t="str">
        <f t="shared" ref="A3567:E3567" si="2021">A2897</f>
        <v>HO
DPR 6</v>
      </c>
      <c r="B3567" s="107" t="str">
        <f t="shared" si="2021"/>
        <v>Supply, Installation, Commissioning and Operation &amp; Maintenance Services of Continuous Ambient Air Quality Monitoring Stations (CAAQMS) at various TPS</v>
      </c>
      <c r="C3567" s="106" t="str">
        <f t="shared" si="2021"/>
        <v>MERC/CAPEX/20162017/00423</v>
      </c>
      <c r="D3567" s="147">
        <f t="shared" si="2021"/>
        <v>42585</v>
      </c>
      <c r="E3567" s="27">
        <f t="shared" si="2021"/>
        <v>1.3257526714285714</v>
      </c>
      <c r="F3567" s="94">
        <f t="shared" si="2003"/>
        <v>0</v>
      </c>
      <c r="G3567" s="94">
        <f t="shared" si="2004"/>
        <v>0</v>
      </c>
      <c r="H3567" s="94">
        <f t="shared" si="1994"/>
        <v>0</v>
      </c>
      <c r="I3567" s="94">
        <f>'F4.2'!Z214</f>
        <v>0</v>
      </c>
      <c r="J3567" s="94">
        <f>'F4.2'!AT214</f>
        <v>0</v>
      </c>
      <c r="K3567" s="94"/>
      <c r="L3567" s="94"/>
      <c r="M3567" s="94">
        <f t="shared" si="1995"/>
        <v>0</v>
      </c>
      <c r="N3567" s="94">
        <f t="shared" si="1996"/>
        <v>0</v>
      </c>
      <c r="O3567" s="158">
        <f t="shared" si="2005"/>
        <v>0</v>
      </c>
      <c r="P3567" s="159">
        <f t="shared" si="2006"/>
        <v>0</v>
      </c>
    </row>
    <row r="3568" spans="1:16" ht="31.5" hidden="1" outlineLevel="1" x14ac:dyDescent="0.25">
      <c r="A3568" s="99" t="str">
        <f t="shared" ref="A3568:E3568" si="2022">A2898</f>
        <v>HO
DPR 6.1</v>
      </c>
      <c r="B3568" s="100" t="str">
        <f t="shared" si="2022"/>
        <v>CSTPS (U-1 to 7) ( 1 Nos.)</v>
      </c>
      <c r="C3568" s="99" t="str">
        <f t="shared" si="2022"/>
        <v>MERC/CAPEX/20162017/00423</v>
      </c>
      <c r="D3568" s="103">
        <f t="shared" si="2022"/>
        <v>42585</v>
      </c>
      <c r="E3568" s="28">
        <f t="shared" si="2022"/>
        <v>1.3257526714285714</v>
      </c>
      <c r="F3568" s="95">
        <f t="shared" si="2003"/>
        <v>0</v>
      </c>
      <c r="G3568" s="95">
        <f t="shared" si="2004"/>
        <v>0</v>
      </c>
      <c r="H3568" s="95">
        <f t="shared" si="1994"/>
        <v>0</v>
      </c>
      <c r="I3568" s="94">
        <f>'F4.2'!Z215</f>
        <v>0</v>
      </c>
      <c r="J3568" s="94">
        <f>'F4.2'!AT215</f>
        <v>0</v>
      </c>
      <c r="K3568" s="95"/>
      <c r="L3568" s="95"/>
      <c r="M3568" s="128">
        <f t="shared" si="1995"/>
        <v>0</v>
      </c>
      <c r="N3568" s="95">
        <f t="shared" si="1996"/>
        <v>0</v>
      </c>
      <c r="O3568" s="158">
        <f t="shared" si="2005"/>
        <v>0</v>
      </c>
      <c r="P3568" s="159">
        <f t="shared" si="2006"/>
        <v>0</v>
      </c>
    </row>
    <row r="3569" spans="1:16" ht="31.5" hidden="1" outlineLevel="1" x14ac:dyDescent="0.25">
      <c r="A3569" s="292" t="str">
        <f t="shared" ref="A3569:E3569" si="2023">A2899</f>
        <v>HO
DPR 7</v>
      </c>
      <c r="B3569" s="119" t="str">
        <f t="shared" si="2023"/>
        <v>Installation of Real Time Online Coal-Ash Analyzer at various TPS</v>
      </c>
      <c r="C3569" s="106" t="str">
        <f t="shared" si="2023"/>
        <v>MERC/CAPEX/20162017/00774</v>
      </c>
      <c r="D3569" s="147">
        <f t="shared" si="2023"/>
        <v>42643</v>
      </c>
      <c r="E3569" s="27">
        <f t="shared" si="2023"/>
        <v>7.0965999999999996</v>
      </c>
      <c r="F3569" s="94">
        <f t="shared" si="2003"/>
        <v>0</v>
      </c>
      <c r="G3569" s="94">
        <f t="shared" si="2004"/>
        <v>0</v>
      </c>
      <c r="H3569" s="94">
        <f t="shared" si="1994"/>
        <v>0</v>
      </c>
      <c r="I3569" s="94">
        <f>'F4.2'!Z216</f>
        <v>0</v>
      </c>
      <c r="J3569" s="94">
        <f>'F4.2'!AT216</f>
        <v>0</v>
      </c>
      <c r="K3569" s="94"/>
      <c r="L3569" s="94"/>
      <c r="M3569" s="94">
        <f t="shared" si="1995"/>
        <v>0</v>
      </c>
      <c r="N3569" s="94">
        <f t="shared" si="1996"/>
        <v>0</v>
      </c>
      <c r="O3569" s="158">
        <f t="shared" si="2005"/>
        <v>0</v>
      </c>
      <c r="P3569" s="159">
        <f t="shared" si="2006"/>
        <v>0</v>
      </c>
    </row>
    <row r="3570" spans="1:16" ht="31.5" hidden="1" outlineLevel="1" x14ac:dyDescent="0.25">
      <c r="A3570" s="266" t="str">
        <f t="shared" ref="A3570:E3570" si="2024">A2900</f>
        <v>HO
DPR 7.1</v>
      </c>
      <c r="B3570" s="65" t="str">
        <f t="shared" si="2024"/>
        <v>Chandrapur STPS</v>
      </c>
      <c r="C3570" s="99" t="str">
        <f t="shared" si="2024"/>
        <v>MERC/CAPEX/20162017/00774</v>
      </c>
      <c r="D3570" s="103">
        <f t="shared" si="2024"/>
        <v>42643</v>
      </c>
      <c r="E3570" s="28">
        <f t="shared" si="2024"/>
        <v>7.0965999999999996</v>
      </c>
      <c r="F3570" s="95">
        <f t="shared" si="2003"/>
        <v>7.0965999999999996</v>
      </c>
      <c r="G3570" s="95">
        <f t="shared" si="2004"/>
        <v>7.0965999999999996</v>
      </c>
      <c r="H3570" s="95">
        <f t="shared" si="1994"/>
        <v>0</v>
      </c>
      <c r="I3570" s="94">
        <f>'F4.2'!Z217</f>
        <v>0</v>
      </c>
      <c r="J3570" s="94">
        <f>'F4.2'!AT217</f>
        <v>0</v>
      </c>
      <c r="K3570" s="95"/>
      <c r="L3570" s="95"/>
      <c r="M3570" s="128">
        <f t="shared" si="1995"/>
        <v>0</v>
      </c>
      <c r="N3570" s="95">
        <f t="shared" si="1996"/>
        <v>0</v>
      </c>
      <c r="O3570" s="158">
        <f t="shared" si="2005"/>
        <v>0</v>
      </c>
      <c r="P3570" s="159">
        <f t="shared" si="2006"/>
        <v>0</v>
      </c>
    </row>
    <row r="3571" spans="1:16" ht="31.5" hidden="1" outlineLevel="1" x14ac:dyDescent="0.25">
      <c r="A3571" s="238" t="str">
        <f t="shared" ref="A3571:E3571" si="2025">A2901</f>
        <v>HO
DPR 8</v>
      </c>
      <c r="B3571" s="239" t="str">
        <f t="shared" si="2025"/>
        <v>Replacement of Fire Tenders at Various Power Stations of Mahagenco</v>
      </c>
      <c r="C3571" s="106" t="str">
        <f t="shared" si="2025"/>
        <v>MERC/CAPEX/20172018/4653</v>
      </c>
      <c r="D3571" s="147">
        <f t="shared" si="2025"/>
        <v>43052</v>
      </c>
      <c r="E3571" s="27">
        <f t="shared" si="2025"/>
        <v>4.1500000000000004</v>
      </c>
      <c r="F3571" s="94">
        <f t="shared" si="2003"/>
        <v>0</v>
      </c>
      <c r="G3571" s="94">
        <f t="shared" si="2004"/>
        <v>0</v>
      </c>
      <c r="H3571" s="94">
        <f t="shared" si="1994"/>
        <v>0</v>
      </c>
      <c r="I3571" s="94">
        <f>'F4.2'!Z218</f>
        <v>0</v>
      </c>
      <c r="J3571" s="94">
        <f>'F4.2'!AT218</f>
        <v>0</v>
      </c>
      <c r="K3571" s="94"/>
      <c r="L3571" s="94"/>
      <c r="M3571" s="94">
        <f t="shared" si="1995"/>
        <v>0</v>
      </c>
      <c r="N3571" s="94">
        <f t="shared" si="1996"/>
        <v>0</v>
      </c>
      <c r="O3571" s="158">
        <f t="shared" si="2005"/>
        <v>0</v>
      </c>
      <c r="P3571" s="159">
        <f t="shared" si="2006"/>
        <v>0</v>
      </c>
    </row>
    <row r="3572" spans="1:16" ht="31.5" hidden="1" outlineLevel="1" x14ac:dyDescent="0.25">
      <c r="A3572" s="252" t="str">
        <f t="shared" ref="A3572:E3572" si="2026">A2902</f>
        <v>HO
DPR 8.1</v>
      </c>
      <c r="B3572" s="253" t="str">
        <f t="shared" si="2026"/>
        <v>Advance Multipurpose Fire Tender for CSTPS</v>
      </c>
      <c r="C3572" s="99" t="str">
        <f t="shared" si="2026"/>
        <v>MERC/CAPEX/20172018/4653</v>
      </c>
      <c r="D3572" s="103">
        <f t="shared" si="2026"/>
        <v>43052</v>
      </c>
      <c r="E3572" s="28">
        <f t="shared" si="2026"/>
        <v>2.9</v>
      </c>
      <c r="F3572" s="95">
        <f t="shared" si="2003"/>
        <v>0.26772339999999994</v>
      </c>
      <c r="G3572" s="95">
        <f t="shared" si="2004"/>
        <v>0.2677234</v>
      </c>
      <c r="H3572" s="95">
        <f t="shared" si="1994"/>
        <v>0</v>
      </c>
      <c r="I3572" s="94">
        <f>'F4.2'!Z219</f>
        <v>0</v>
      </c>
      <c r="J3572" s="94">
        <f>'F4.2'!AT219</f>
        <v>0</v>
      </c>
      <c r="K3572" s="95"/>
      <c r="L3572" s="95"/>
      <c r="M3572" s="128">
        <f t="shared" si="1995"/>
        <v>0</v>
      </c>
      <c r="N3572" s="95">
        <f t="shared" si="1996"/>
        <v>0</v>
      </c>
      <c r="O3572" s="158">
        <f t="shared" si="2005"/>
        <v>0</v>
      </c>
      <c r="P3572" s="159">
        <f t="shared" si="2006"/>
        <v>0</v>
      </c>
    </row>
    <row r="3573" spans="1:16" ht="31.5" hidden="1" outlineLevel="1" x14ac:dyDescent="0.25">
      <c r="A3573" s="252" t="str">
        <f t="shared" ref="A3573:E3573" si="2027">A2903</f>
        <v>HO
DPR 8.2</v>
      </c>
      <c r="B3573" s="253" t="str">
        <f t="shared" si="2027"/>
        <v>Normal Multipurpose Fire Tender for CSTPS</v>
      </c>
      <c r="C3573" s="99" t="str">
        <f t="shared" si="2027"/>
        <v>MERC/CAPEX/20172018/4653</v>
      </c>
      <c r="D3573" s="103">
        <f t="shared" si="2027"/>
        <v>43052</v>
      </c>
      <c r="E3573" s="28">
        <f t="shared" si="2027"/>
        <v>1.25</v>
      </c>
      <c r="F3573" s="95">
        <f t="shared" si="2003"/>
        <v>2.1846524010000001</v>
      </c>
      <c r="G3573" s="95">
        <f t="shared" si="2004"/>
        <v>2.1846524010000001</v>
      </c>
      <c r="H3573" s="95">
        <f t="shared" si="1994"/>
        <v>0</v>
      </c>
      <c r="I3573" s="94">
        <f>'F4.2'!Z220</f>
        <v>0</v>
      </c>
      <c r="J3573" s="94">
        <f>'F4.2'!AT220</f>
        <v>0</v>
      </c>
      <c r="K3573" s="95"/>
      <c r="L3573" s="95"/>
      <c r="M3573" s="128">
        <f t="shared" si="1995"/>
        <v>0</v>
      </c>
      <c r="N3573" s="95">
        <f t="shared" si="1996"/>
        <v>0</v>
      </c>
      <c r="O3573" s="158">
        <f t="shared" si="2005"/>
        <v>0</v>
      </c>
      <c r="P3573" s="159">
        <f t="shared" si="2006"/>
        <v>0</v>
      </c>
    </row>
    <row r="3574" spans="1:16" ht="15.75" hidden="1" outlineLevel="1" x14ac:dyDescent="0.25">
      <c r="A3574" s="252">
        <f t="shared" ref="A3574:E3574" si="2028">A2904</f>
        <v>0</v>
      </c>
      <c r="B3574" s="253" t="str">
        <f t="shared" si="2028"/>
        <v>IDC</v>
      </c>
      <c r="C3574" s="99" t="str">
        <f t="shared" si="2028"/>
        <v>MERC/CAPEX/20172018/4653</v>
      </c>
      <c r="D3574" s="103">
        <f t="shared" si="2028"/>
        <v>43052</v>
      </c>
      <c r="E3574" s="28">
        <f t="shared" si="2028"/>
        <v>0</v>
      </c>
      <c r="F3574" s="95">
        <f t="shared" si="2003"/>
        <v>0</v>
      </c>
      <c r="G3574" s="95">
        <f t="shared" si="2004"/>
        <v>0</v>
      </c>
      <c r="H3574" s="95">
        <f t="shared" si="1994"/>
        <v>0</v>
      </c>
      <c r="I3574" s="94">
        <f>'F4.2'!Z221</f>
        <v>0</v>
      </c>
      <c r="J3574" s="94">
        <f>'F4.2'!AT221</f>
        <v>0</v>
      </c>
      <c r="K3574" s="95"/>
      <c r="L3574" s="95"/>
      <c r="M3574" s="128">
        <f t="shared" si="1995"/>
        <v>0</v>
      </c>
      <c r="N3574" s="95">
        <f t="shared" si="1996"/>
        <v>0</v>
      </c>
      <c r="O3574" s="158">
        <f t="shared" si="2005"/>
        <v>0</v>
      </c>
      <c r="P3574" s="159">
        <f t="shared" si="2006"/>
        <v>0</v>
      </c>
    </row>
    <row r="3575" spans="1:16" ht="31.5" hidden="1" outlineLevel="1" x14ac:dyDescent="0.25">
      <c r="A3575" s="238" t="str">
        <f t="shared" ref="A3575:E3575" si="2029">A2905</f>
        <v>HO
DPR 10</v>
      </c>
      <c r="B3575" s="239" t="str">
        <f t="shared" si="2029"/>
        <v>Implementation of IB recommendations- Civil works at various TPS of Mahagenco</v>
      </c>
      <c r="C3575" s="25" t="str">
        <f t="shared" si="2029"/>
        <v>MERC/CAPEX/20172018/0177</v>
      </c>
      <c r="D3575" s="139">
        <f t="shared" si="2029"/>
        <v>43137</v>
      </c>
      <c r="E3575" s="27">
        <f t="shared" si="2029"/>
        <v>9.0741999999999994</v>
      </c>
      <c r="F3575" s="94">
        <f t="shared" si="2003"/>
        <v>0</v>
      </c>
      <c r="G3575" s="94">
        <f t="shared" si="2004"/>
        <v>0</v>
      </c>
      <c r="H3575" s="94">
        <f t="shared" si="1994"/>
        <v>0</v>
      </c>
      <c r="I3575" s="94">
        <f>'F4.2'!Z222</f>
        <v>0</v>
      </c>
      <c r="J3575" s="94">
        <f>'F4.2'!AT222</f>
        <v>0</v>
      </c>
      <c r="K3575" s="94"/>
      <c r="L3575" s="94"/>
      <c r="M3575" s="94">
        <f t="shared" si="1995"/>
        <v>0</v>
      </c>
      <c r="N3575" s="94">
        <f t="shared" si="1996"/>
        <v>0</v>
      </c>
      <c r="O3575" s="158">
        <f t="shared" si="2005"/>
        <v>0</v>
      </c>
      <c r="P3575" s="159">
        <f t="shared" si="2006"/>
        <v>0</v>
      </c>
    </row>
    <row r="3576" spans="1:16" ht="47.25" hidden="1" outlineLevel="1" x14ac:dyDescent="0.25">
      <c r="A3576" s="252" t="str">
        <f t="shared" ref="A3576:E3576" si="2030">A2906</f>
        <v>HO
DPR 10.1</v>
      </c>
      <c r="B3576" s="253" t="str">
        <f t="shared" si="2030"/>
        <v>CSTPS Chandrapur</v>
      </c>
      <c r="C3576" s="29" t="str">
        <f t="shared" si="2030"/>
        <v>MERC/CAPEX/20172018/0177</v>
      </c>
      <c r="D3576" s="68">
        <f t="shared" si="2030"/>
        <v>43137</v>
      </c>
      <c r="E3576" s="28">
        <f t="shared" si="2030"/>
        <v>9.0741999999999994</v>
      </c>
      <c r="F3576" s="95">
        <f t="shared" si="2003"/>
        <v>9.6122519690000008</v>
      </c>
      <c r="G3576" s="95">
        <f t="shared" si="2004"/>
        <v>9.6122519690000008</v>
      </c>
      <c r="H3576" s="95">
        <f t="shared" si="1994"/>
        <v>0</v>
      </c>
      <c r="I3576" s="94">
        <f>'F4.2'!Z223</f>
        <v>0</v>
      </c>
      <c r="J3576" s="94">
        <f>'F4.2'!AT223</f>
        <v>0</v>
      </c>
      <c r="K3576" s="95"/>
      <c r="L3576" s="95"/>
      <c r="M3576" s="128">
        <f t="shared" si="1995"/>
        <v>0</v>
      </c>
      <c r="N3576" s="95">
        <f t="shared" si="1996"/>
        <v>0</v>
      </c>
      <c r="O3576" s="158">
        <f t="shared" si="2005"/>
        <v>0</v>
      </c>
      <c r="P3576" s="159">
        <f t="shared" si="2006"/>
        <v>0</v>
      </c>
    </row>
    <row r="3577" spans="1:16" ht="47.25" hidden="1" outlineLevel="1" x14ac:dyDescent="0.25">
      <c r="A3577" s="238" t="str">
        <f t="shared" ref="A3577:E3577" si="2031">A2907</f>
        <v>HO
DPR 15</v>
      </c>
      <c r="B3577" s="239" t="str">
        <f t="shared" si="2031"/>
        <v>Procurement &amp; Replacement of Complete Sets of Air Pre-heater Baskets at Nashik, Parli &amp; Chandrapur TPS of Mahagenco</v>
      </c>
      <c r="C3577" s="106" t="str">
        <f t="shared" si="2031"/>
        <v>MERC/CAPEX/2019-2020/643</v>
      </c>
      <c r="D3577" s="147">
        <f t="shared" si="2031"/>
        <v>43703</v>
      </c>
      <c r="E3577" s="27">
        <f t="shared" si="2031"/>
        <v>11.13</v>
      </c>
      <c r="F3577" s="94">
        <f t="shared" si="2003"/>
        <v>0</v>
      </c>
      <c r="G3577" s="94">
        <f t="shared" si="2004"/>
        <v>0</v>
      </c>
      <c r="H3577" s="94">
        <f t="shared" si="1994"/>
        <v>0</v>
      </c>
      <c r="I3577" s="94">
        <f>'F4.2'!Z224</f>
        <v>0</v>
      </c>
      <c r="J3577" s="94">
        <f>'F4.2'!AT224</f>
        <v>0</v>
      </c>
      <c r="K3577" s="94"/>
      <c r="L3577" s="94"/>
      <c r="M3577" s="94">
        <f t="shared" si="1995"/>
        <v>0</v>
      </c>
      <c r="N3577" s="94">
        <f t="shared" si="1996"/>
        <v>0</v>
      </c>
      <c r="O3577" s="158">
        <f t="shared" si="2005"/>
        <v>0</v>
      </c>
      <c r="P3577" s="159">
        <f t="shared" si="2006"/>
        <v>0</v>
      </c>
    </row>
    <row r="3578" spans="1:16" ht="47.25" hidden="1" outlineLevel="1" x14ac:dyDescent="0.25">
      <c r="A3578" s="252" t="str">
        <f t="shared" ref="A3578:E3578" si="2032">A2908</f>
        <v>HO
DPR 15.2</v>
      </c>
      <c r="B3578" s="253" t="str">
        <f t="shared" si="2032"/>
        <v>Procurement of Complete set of assembly of baskets for air preheater of type tri-sector APH in27 VI(T) 80”CSTPS unit No-4 (210MW). (2 Sets Per Unit)</v>
      </c>
      <c r="C3578" s="99" t="str">
        <f t="shared" si="2032"/>
        <v>MERC/CAPEX/2019-2020/643</v>
      </c>
      <c r="D3578" s="103">
        <f t="shared" si="2032"/>
        <v>43703</v>
      </c>
      <c r="E3578" s="28">
        <f t="shared" si="2032"/>
        <v>1.73</v>
      </c>
      <c r="F3578" s="95">
        <f t="shared" si="2003"/>
        <v>1.6959658</v>
      </c>
      <c r="G3578" s="95">
        <f t="shared" si="2004"/>
        <v>1.6959658</v>
      </c>
      <c r="H3578" s="95">
        <f t="shared" si="1994"/>
        <v>0</v>
      </c>
      <c r="I3578" s="94">
        <f>'F4.2'!Z225</f>
        <v>0</v>
      </c>
      <c r="J3578" s="94">
        <f>'F4.2'!AT225</f>
        <v>0</v>
      </c>
      <c r="K3578" s="95"/>
      <c r="L3578" s="95"/>
      <c r="M3578" s="128">
        <f t="shared" si="1995"/>
        <v>0</v>
      </c>
      <c r="N3578" s="95">
        <f t="shared" si="1996"/>
        <v>0</v>
      </c>
      <c r="O3578" s="158">
        <f t="shared" si="2005"/>
        <v>0</v>
      </c>
      <c r="P3578" s="159">
        <f t="shared" si="2006"/>
        <v>0</v>
      </c>
    </row>
    <row r="3579" spans="1:16" ht="63" hidden="1" outlineLevel="1" x14ac:dyDescent="0.25">
      <c r="A3579" s="252" t="str">
        <f t="shared" ref="A3579:E3579" si="2033">A2909</f>
        <v>HO
DPR 15.4</v>
      </c>
      <c r="B3579" s="253" t="str">
        <f t="shared" si="2033"/>
        <v>Procurement of Complete set of assembly of baskets for air preheater of type bi-sector APH “BI-SECTOR 27VI 1250(1400)”in CSTPS unit no. 5 &amp; 6 (500MW). (4 Sets Per Unit)</v>
      </c>
      <c r="C3579" s="99" t="str">
        <f t="shared" si="2033"/>
        <v>MERC/CAPEX/2019-2020/643</v>
      </c>
      <c r="D3579" s="103">
        <f t="shared" si="2033"/>
        <v>43703</v>
      </c>
      <c r="E3579" s="28">
        <f t="shared" si="2033"/>
        <v>9.4</v>
      </c>
      <c r="F3579" s="95">
        <f t="shared" si="2003"/>
        <v>8.9105042999999995</v>
      </c>
      <c r="G3579" s="95">
        <f t="shared" si="2004"/>
        <v>8.9105042999999995</v>
      </c>
      <c r="H3579" s="95">
        <f t="shared" si="1994"/>
        <v>0</v>
      </c>
      <c r="I3579" s="94">
        <f>'F4.2'!Z226</f>
        <v>0</v>
      </c>
      <c r="J3579" s="94">
        <f>'F4.2'!AT226</f>
        <v>0</v>
      </c>
      <c r="K3579" s="95"/>
      <c r="L3579" s="95"/>
      <c r="M3579" s="128">
        <f t="shared" si="1995"/>
        <v>0</v>
      </c>
      <c r="N3579" s="95">
        <f t="shared" si="1996"/>
        <v>0</v>
      </c>
      <c r="O3579" s="158">
        <f t="shared" si="2005"/>
        <v>0</v>
      </c>
      <c r="P3579" s="159">
        <f t="shared" si="2006"/>
        <v>0</v>
      </c>
    </row>
    <row r="3580" spans="1:16" ht="15.75" hidden="1" outlineLevel="1" x14ac:dyDescent="0.25">
      <c r="A3580" s="252">
        <f t="shared" ref="A3580:E3580" si="2034">A2910</f>
        <v>0</v>
      </c>
      <c r="B3580" s="253" t="str">
        <f t="shared" si="2034"/>
        <v>IDC</v>
      </c>
      <c r="C3580" s="99" t="str">
        <f t="shared" si="2034"/>
        <v>MERC/CAPEX/2019-2020/643</v>
      </c>
      <c r="D3580" s="103">
        <f t="shared" si="2034"/>
        <v>43703</v>
      </c>
      <c r="E3580" s="28">
        <f t="shared" si="2034"/>
        <v>0</v>
      </c>
      <c r="F3580" s="95">
        <f t="shared" si="2003"/>
        <v>0</v>
      </c>
      <c r="G3580" s="95">
        <f t="shared" si="2004"/>
        <v>0</v>
      </c>
      <c r="H3580" s="95">
        <f t="shared" si="1994"/>
        <v>0</v>
      </c>
      <c r="I3580" s="94">
        <f>'F4.2'!Z227</f>
        <v>0</v>
      </c>
      <c r="J3580" s="94">
        <f>'F4.2'!AT227</f>
        <v>0</v>
      </c>
      <c r="K3580" s="95"/>
      <c r="L3580" s="95"/>
      <c r="M3580" s="128">
        <f t="shared" si="1995"/>
        <v>0</v>
      </c>
      <c r="N3580" s="95">
        <f t="shared" si="1996"/>
        <v>0</v>
      </c>
      <c r="O3580" s="158">
        <f t="shared" si="2005"/>
        <v>0</v>
      </c>
      <c r="P3580" s="159">
        <f t="shared" si="2006"/>
        <v>0</v>
      </c>
    </row>
    <row r="3581" spans="1:16" ht="31.5" hidden="1" outlineLevel="1" x14ac:dyDescent="0.25">
      <c r="A3581" s="238" t="str">
        <f t="shared" ref="A3581:E3581" si="2035">A2911</f>
        <v>HO
DPR 16</v>
      </c>
      <c r="B3581" s="239" t="str">
        <f t="shared" si="2035"/>
        <v>Implementation of Water Flow Monitoring system at Chandrapur STPS &amp; Khaperkheda TPS</v>
      </c>
      <c r="C3581" s="25" t="str">
        <f t="shared" si="2035"/>
        <v>MERC/CAPEX/2020-2021/WFH/SBR/37</v>
      </c>
      <c r="D3581" s="139">
        <f t="shared" si="2035"/>
        <v>44131</v>
      </c>
      <c r="E3581" s="27">
        <f t="shared" si="2035"/>
        <v>3.7552319999999999</v>
      </c>
      <c r="F3581" s="94">
        <f t="shared" si="2003"/>
        <v>0</v>
      </c>
      <c r="G3581" s="94">
        <f t="shared" si="2004"/>
        <v>0</v>
      </c>
      <c r="H3581" s="94">
        <f t="shared" si="1994"/>
        <v>0</v>
      </c>
      <c r="I3581" s="94">
        <f>'F4.2'!Z228</f>
        <v>0</v>
      </c>
      <c r="J3581" s="94">
        <f>'F4.2'!AT228</f>
        <v>0</v>
      </c>
      <c r="K3581" s="94"/>
      <c r="L3581" s="94"/>
      <c r="M3581" s="94">
        <f t="shared" si="1995"/>
        <v>0</v>
      </c>
      <c r="N3581" s="94">
        <f t="shared" si="1996"/>
        <v>0</v>
      </c>
      <c r="O3581" s="158">
        <f t="shared" si="2005"/>
        <v>0</v>
      </c>
      <c r="P3581" s="159">
        <f t="shared" si="2006"/>
        <v>0</v>
      </c>
    </row>
    <row r="3582" spans="1:16" ht="47.25" hidden="1" outlineLevel="1" x14ac:dyDescent="0.25">
      <c r="A3582" s="252" t="str">
        <f t="shared" ref="A3582:E3582" si="2036">A2912</f>
        <v>HO
DPR 16.1</v>
      </c>
      <c r="B3582" s="253" t="str">
        <f t="shared" si="2036"/>
        <v>Electromagnetic Flow meters at various lines &amp; Locations of CSTPS unit-3 to 7</v>
      </c>
      <c r="C3582" s="29" t="str">
        <f t="shared" si="2036"/>
        <v>MERC/CAPEX/2020-2021/WFH/SBR/37</v>
      </c>
      <c r="D3582" s="68">
        <f t="shared" si="2036"/>
        <v>44131</v>
      </c>
      <c r="E3582" s="28">
        <f t="shared" si="2036"/>
        <v>2.912712</v>
      </c>
      <c r="F3582" s="95">
        <f t="shared" si="2003"/>
        <v>2.8883319000000003</v>
      </c>
      <c r="G3582" s="95">
        <f t="shared" si="2004"/>
        <v>2.8883319000000003</v>
      </c>
      <c r="H3582" s="95">
        <f t="shared" si="1994"/>
        <v>0</v>
      </c>
      <c r="I3582" s="94">
        <f>'F4.2'!Z229</f>
        <v>0</v>
      </c>
      <c r="J3582" s="94">
        <f>'F4.2'!AT229</f>
        <v>0</v>
      </c>
      <c r="K3582" s="95"/>
      <c r="L3582" s="95"/>
      <c r="M3582" s="128">
        <f t="shared" si="1995"/>
        <v>0</v>
      </c>
      <c r="N3582" s="95">
        <f t="shared" si="1996"/>
        <v>0</v>
      </c>
      <c r="O3582" s="158">
        <f t="shared" si="2005"/>
        <v>0</v>
      </c>
      <c r="P3582" s="159">
        <f t="shared" si="2006"/>
        <v>0</v>
      </c>
    </row>
    <row r="3583" spans="1:16" ht="63" hidden="1" outlineLevel="1" x14ac:dyDescent="0.25">
      <c r="A3583" s="252" t="str">
        <f t="shared" ref="A3583:E3583" si="2037">A2913</f>
        <v>HO
DPR 16.2</v>
      </c>
      <c r="B3583" s="253" t="str">
        <f t="shared" si="2037"/>
        <v xml:space="preserve">Automation: Centralized SCADA, RTU, MODBUS Cable, Power cable &amp; Operation &amp; Maintenance for 1 Year &amp; mandatory spares
</v>
      </c>
      <c r="C3583" s="29" t="str">
        <f t="shared" si="2037"/>
        <v>MERC/CAPEX/2020-2021/WFH/SBR/37</v>
      </c>
      <c r="D3583" s="68">
        <f t="shared" si="2037"/>
        <v>44131</v>
      </c>
      <c r="E3583" s="28">
        <f t="shared" si="2037"/>
        <v>0.84251999999999994</v>
      </c>
      <c r="F3583" s="95">
        <f t="shared" si="2003"/>
        <v>0.84251999999999994</v>
      </c>
      <c r="G3583" s="95">
        <f t="shared" si="2004"/>
        <v>0.84251999999999994</v>
      </c>
      <c r="H3583" s="95">
        <f t="shared" si="1994"/>
        <v>0</v>
      </c>
      <c r="I3583" s="94">
        <f>'F4.2'!Z230</f>
        <v>0</v>
      </c>
      <c r="J3583" s="94">
        <f>'F4.2'!AT230</f>
        <v>0</v>
      </c>
      <c r="K3583" s="95"/>
      <c r="L3583" s="95"/>
      <c r="M3583" s="128">
        <f t="shared" si="1995"/>
        <v>0</v>
      </c>
      <c r="N3583" s="95">
        <f t="shared" si="1996"/>
        <v>0</v>
      </c>
      <c r="O3583" s="158">
        <f t="shared" si="2005"/>
        <v>0</v>
      </c>
      <c r="P3583" s="159">
        <f t="shared" si="2006"/>
        <v>0</v>
      </c>
    </row>
    <row r="3584" spans="1:16" ht="31.5" hidden="1" outlineLevel="1" x14ac:dyDescent="0.25">
      <c r="A3584" s="252">
        <f t="shared" ref="A3584:E3584" si="2038">A2914</f>
        <v>0</v>
      </c>
      <c r="B3584" s="253" t="str">
        <f t="shared" si="2038"/>
        <v>IDC</v>
      </c>
      <c r="C3584" s="99" t="str">
        <f t="shared" si="2038"/>
        <v>MERC/CAPEX/2020-2021/WFH/SBR/37</v>
      </c>
      <c r="D3584" s="103">
        <f t="shared" si="2038"/>
        <v>44131</v>
      </c>
      <c r="E3584" s="28">
        <f t="shared" si="2038"/>
        <v>0</v>
      </c>
      <c r="F3584" s="95">
        <f t="shared" si="2003"/>
        <v>0</v>
      </c>
      <c r="G3584" s="95">
        <f t="shared" si="2004"/>
        <v>0</v>
      </c>
      <c r="H3584" s="95">
        <f t="shared" si="1994"/>
        <v>0</v>
      </c>
      <c r="I3584" s="94">
        <f>'F4.2'!Z231</f>
        <v>0</v>
      </c>
      <c r="J3584" s="94">
        <f>'F4.2'!AT231</f>
        <v>0</v>
      </c>
      <c r="K3584" s="95"/>
      <c r="L3584" s="95"/>
      <c r="M3584" s="128">
        <f t="shared" si="1995"/>
        <v>0</v>
      </c>
      <c r="N3584" s="95">
        <f t="shared" si="1996"/>
        <v>0</v>
      </c>
      <c r="O3584" s="158">
        <f t="shared" si="2005"/>
        <v>0</v>
      </c>
      <c r="P3584" s="159">
        <f t="shared" si="2006"/>
        <v>0</v>
      </c>
    </row>
    <row r="3585" spans="1:16" ht="63" hidden="1" outlineLevel="1" x14ac:dyDescent="0.25">
      <c r="A3585" s="238">
        <f t="shared" ref="A3585:E3585" si="2039">A2915</f>
        <v>40</v>
      </c>
      <c r="B3585" s="239" t="str">
        <f t="shared" si="2039"/>
        <v>Procurement of Condensate Extraction Pump for 500MW Unit-5, 6 &amp; 7 And Supply &amp; Replacement of complete PVC Fills of cell of cooling tower of Unit-7 in ODP-II at CSTPS, Chandrapur</v>
      </c>
      <c r="C3585" s="25" t="str">
        <f t="shared" si="2039"/>
        <v>MERC/CAPEX/2021-2022/ WFH/SBR/ 10</v>
      </c>
      <c r="D3585" s="139">
        <f t="shared" si="2039"/>
        <v>44357</v>
      </c>
      <c r="E3585" s="27">
        <f t="shared" si="2039"/>
        <v>10.89</v>
      </c>
      <c r="F3585" s="94">
        <f t="shared" si="2003"/>
        <v>0</v>
      </c>
      <c r="G3585" s="94">
        <f t="shared" si="2004"/>
        <v>0</v>
      </c>
      <c r="H3585" s="94">
        <f t="shared" si="1994"/>
        <v>0</v>
      </c>
      <c r="I3585" s="94">
        <f>'F4.2'!Z232</f>
        <v>0</v>
      </c>
      <c r="J3585" s="94">
        <f>'F4.2'!AT232</f>
        <v>0</v>
      </c>
      <c r="K3585" s="94"/>
      <c r="L3585" s="94"/>
      <c r="M3585" s="94">
        <f t="shared" si="1995"/>
        <v>0</v>
      </c>
      <c r="N3585" s="94">
        <f t="shared" si="1996"/>
        <v>0</v>
      </c>
      <c r="O3585" s="158">
        <f t="shared" si="2005"/>
        <v>0</v>
      </c>
      <c r="P3585" s="159">
        <f t="shared" si="2006"/>
        <v>0</v>
      </c>
    </row>
    <row r="3586" spans="1:16" ht="47.25" hidden="1" outlineLevel="1" x14ac:dyDescent="0.25">
      <c r="A3586" s="252">
        <f t="shared" ref="A3586:E3586" si="2040">A2916</f>
        <v>40.1</v>
      </c>
      <c r="B3586" s="253" t="str">
        <f t="shared" si="2040"/>
        <v>Procurement of Condensate Extraction
Pump for 500MW Unit-5, 6 &amp; 7, CSTPS,
Chandrapur as insurance spare</v>
      </c>
      <c r="C3586" s="29" t="str">
        <f t="shared" si="2040"/>
        <v>MERC/CAPEX/2021-2022/ WFH/SBR/ 10</v>
      </c>
      <c r="D3586" s="68">
        <f t="shared" si="2040"/>
        <v>44357</v>
      </c>
      <c r="E3586" s="28">
        <f t="shared" si="2040"/>
        <v>6.2</v>
      </c>
      <c r="F3586" s="95">
        <f t="shared" si="2003"/>
        <v>6.0121000000000002</v>
      </c>
      <c r="G3586" s="95">
        <f t="shared" si="2004"/>
        <v>6.0121000000000002</v>
      </c>
      <c r="H3586" s="95">
        <f t="shared" si="1994"/>
        <v>0</v>
      </c>
      <c r="I3586" s="94">
        <f>'F4.2'!Z233</f>
        <v>0</v>
      </c>
      <c r="J3586" s="94">
        <f>'F4.2'!AT233</f>
        <v>0</v>
      </c>
      <c r="K3586" s="95"/>
      <c r="L3586" s="95"/>
      <c r="M3586" s="128">
        <f t="shared" si="1995"/>
        <v>0</v>
      </c>
      <c r="N3586" s="95">
        <f t="shared" si="1996"/>
        <v>0</v>
      </c>
      <c r="O3586" s="158">
        <f t="shared" si="2005"/>
        <v>0</v>
      </c>
      <c r="P3586" s="159">
        <f t="shared" si="2006"/>
        <v>0</v>
      </c>
    </row>
    <row r="3587" spans="1:16" ht="47.25" hidden="1" outlineLevel="1" x14ac:dyDescent="0.25">
      <c r="A3587" s="252">
        <f t="shared" ref="A3587:E3587" si="2041">A2917</f>
        <v>40.200000000000003</v>
      </c>
      <c r="B3587" s="253" t="str">
        <f t="shared" si="2041"/>
        <v>Supply and replacement of complete
PVC Fills of cell of cooling tower in Unit-
7</v>
      </c>
      <c r="C3587" s="29" t="str">
        <f t="shared" si="2041"/>
        <v>MERC/CAPEX/2021-2022/ WFH/SBR/ 10</v>
      </c>
      <c r="D3587" s="68">
        <f t="shared" si="2041"/>
        <v>44357</v>
      </c>
      <c r="E3587" s="28">
        <f t="shared" si="2041"/>
        <v>4.3899999999999997</v>
      </c>
      <c r="F3587" s="95">
        <f t="shared" si="2003"/>
        <v>4.3293638999999997</v>
      </c>
      <c r="G3587" s="95">
        <f t="shared" si="2004"/>
        <v>4.3293638999999997</v>
      </c>
      <c r="H3587" s="95">
        <f t="shared" si="1994"/>
        <v>0</v>
      </c>
      <c r="I3587" s="94">
        <f>'F4.2'!Z234</f>
        <v>0</v>
      </c>
      <c r="J3587" s="94">
        <f>'F4.2'!AT234</f>
        <v>0</v>
      </c>
      <c r="K3587" s="95"/>
      <c r="L3587" s="95"/>
      <c r="M3587" s="128">
        <f t="shared" si="1995"/>
        <v>0</v>
      </c>
      <c r="N3587" s="95">
        <f t="shared" si="1996"/>
        <v>0</v>
      </c>
      <c r="O3587" s="158">
        <f t="shared" si="2005"/>
        <v>0</v>
      </c>
      <c r="P3587" s="159">
        <f t="shared" si="2006"/>
        <v>0</v>
      </c>
    </row>
    <row r="3588" spans="1:16" ht="31.5" hidden="1" outlineLevel="1" x14ac:dyDescent="0.25">
      <c r="A3588" s="252">
        <f t="shared" ref="A3588:E3588" si="2042">A2918</f>
        <v>0</v>
      </c>
      <c r="B3588" s="253" t="str">
        <f t="shared" si="2042"/>
        <v>IDC</v>
      </c>
      <c r="C3588" s="99" t="str">
        <f t="shared" si="2042"/>
        <v>MERC/CAPEX/2021-2022/ WFH/SBR/ 10</v>
      </c>
      <c r="D3588" s="103">
        <f t="shared" si="2042"/>
        <v>44357</v>
      </c>
      <c r="E3588" s="28">
        <f t="shared" si="2042"/>
        <v>0.3</v>
      </c>
      <c r="F3588" s="95">
        <f t="shared" si="2003"/>
        <v>0</v>
      </c>
      <c r="G3588" s="95">
        <f t="shared" si="2004"/>
        <v>0</v>
      </c>
      <c r="H3588" s="95">
        <f t="shared" si="1994"/>
        <v>0</v>
      </c>
      <c r="I3588" s="94">
        <f>'F4.2'!Z235</f>
        <v>0</v>
      </c>
      <c r="J3588" s="94">
        <f>'F4.2'!AT235</f>
        <v>0</v>
      </c>
      <c r="K3588" s="95"/>
      <c r="L3588" s="95"/>
      <c r="M3588" s="128">
        <f t="shared" si="1995"/>
        <v>0</v>
      </c>
      <c r="N3588" s="95">
        <f t="shared" si="1996"/>
        <v>0</v>
      </c>
      <c r="O3588" s="158">
        <f t="shared" si="2005"/>
        <v>0</v>
      </c>
      <c r="P3588" s="159">
        <f t="shared" si="2006"/>
        <v>0</v>
      </c>
    </row>
    <row r="3589" spans="1:16" ht="94.5" hidden="1" outlineLevel="1" x14ac:dyDescent="0.25">
      <c r="A3589" s="238">
        <f t="shared" ref="A3589:E3589" si="2043">A2919</f>
        <v>41</v>
      </c>
      <c r="B3589" s="239" t="str">
        <f t="shared" si="2043"/>
        <v>Supply &amp; Commissioning of Advanced Microprocessor based Fast Bus Transfer panels; Up-gradation of Thyristor based 24V &amp; 220V DC battery chargers by SMPS Microprocessor based Battery Chargers at U-5,6 &amp;7
and Generator Protection scheme at U-7, at CSTPS, Chandrapur</v>
      </c>
      <c r="C3589" s="25" t="str">
        <f t="shared" si="2043"/>
        <v>MERC/CAPEX/2022-2023/0321</v>
      </c>
      <c r="D3589" s="139">
        <f t="shared" si="2043"/>
        <v>44760</v>
      </c>
      <c r="E3589" s="27">
        <f t="shared" si="2043"/>
        <v>14.06</v>
      </c>
      <c r="F3589" s="94">
        <f t="shared" si="2003"/>
        <v>0</v>
      </c>
      <c r="G3589" s="94">
        <f t="shared" si="2004"/>
        <v>0</v>
      </c>
      <c r="H3589" s="94">
        <f t="shared" si="1994"/>
        <v>0</v>
      </c>
      <c r="I3589" s="94">
        <f>'F4.2'!Z236</f>
        <v>0</v>
      </c>
      <c r="J3589" s="94">
        <f>'F4.2'!AT236</f>
        <v>0</v>
      </c>
      <c r="K3589" s="94"/>
      <c r="L3589" s="94"/>
      <c r="M3589" s="94">
        <f t="shared" si="1995"/>
        <v>0</v>
      </c>
      <c r="N3589" s="94">
        <f t="shared" si="1996"/>
        <v>0</v>
      </c>
      <c r="O3589" s="158">
        <f t="shared" si="2005"/>
        <v>0</v>
      </c>
      <c r="P3589" s="159">
        <f t="shared" si="2006"/>
        <v>0</v>
      </c>
    </row>
    <row r="3590" spans="1:16" ht="47.25" hidden="1" outlineLevel="1" x14ac:dyDescent="0.25">
      <c r="A3590" s="252">
        <f t="shared" ref="A3590:E3590" si="2044">A2920</f>
        <v>41.1</v>
      </c>
      <c r="B3590" s="253" t="str">
        <f t="shared" si="2044"/>
        <v>Supply &amp; commissioning of Advanced Microprocessor based Fast Bus Transfer Panels for Unit#5,6,7, Stage-III, CSTPS, Chandrapur.</v>
      </c>
      <c r="C3590" s="29" t="str">
        <f t="shared" si="2044"/>
        <v>MERC/CAPEX/2022-2023/0321</v>
      </c>
      <c r="D3590" s="68">
        <f t="shared" si="2044"/>
        <v>44760</v>
      </c>
      <c r="E3590" s="28">
        <f t="shared" si="2044"/>
        <v>6.08</v>
      </c>
      <c r="F3590" s="95">
        <f t="shared" si="2003"/>
        <v>6.0770239999999998</v>
      </c>
      <c r="G3590" s="95">
        <f t="shared" si="2004"/>
        <v>6.0770239999999998</v>
      </c>
      <c r="H3590" s="95">
        <f t="shared" si="1994"/>
        <v>0</v>
      </c>
      <c r="I3590" s="94">
        <f>'F4.2'!Z237</f>
        <v>0</v>
      </c>
      <c r="J3590" s="94">
        <f>'F4.2'!AT237</f>
        <v>0</v>
      </c>
      <c r="K3590" s="95"/>
      <c r="L3590" s="95"/>
      <c r="M3590" s="128">
        <f t="shared" si="1995"/>
        <v>0</v>
      </c>
      <c r="N3590" s="95">
        <f t="shared" si="1996"/>
        <v>0</v>
      </c>
      <c r="O3590" s="158">
        <f t="shared" si="2005"/>
        <v>0</v>
      </c>
      <c r="P3590" s="159">
        <f t="shared" si="2006"/>
        <v>0</v>
      </c>
    </row>
    <row r="3591" spans="1:16" ht="47.25" hidden="1" outlineLevel="1" x14ac:dyDescent="0.25">
      <c r="A3591" s="252">
        <f t="shared" ref="A3591:E3591" si="2045">A2921</f>
        <v>41.2</v>
      </c>
      <c r="B3591" s="253" t="str">
        <f t="shared" si="2045"/>
        <v>Up-gradation of thyristor based 24V &amp; 220V DC Battery Chargers by SMPS Microprocessor based Battery Chargers at Stage-III, CSTPS, Chandrapur.</v>
      </c>
      <c r="C3591" s="29" t="str">
        <f t="shared" si="2045"/>
        <v>MERC/CAPEX/2022-2023/0321</v>
      </c>
      <c r="D3591" s="68">
        <f t="shared" si="2045"/>
        <v>44760</v>
      </c>
      <c r="E3591" s="28">
        <f t="shared" si="2045"/>
        <v>5.28</v>
      </c>
      <c r="F3591" s="95">
        <f t="shared" si="2003"/>
        <v>5.28</v>
      </c>
      <c r="G3591" s="95">
        <f t="shared" si="2004"/>
        <v>5.28</v>
      </c>
      <c r="H3591" s="95">
        <f t="shared" si="1994"/>
        <v>0</v>
      </c>
      <c r="I3591" s="94">
        <f>'F4.2'!Z238</f>
        <v>0</v>
      </c>
      <c r="J3591" s="94">
        <f>'F4.2'!AT238</f>
        <v>0</v>
      </c>
      <c r="K3591" s="95"/>
      <c r="L3591" s="95"/>
      <c r="M3591" s="128">
        <f t="shared" si="1995"/>
        <v>0</v>
      </c>
      <c r="N3591" s="95">
        <f t="shared" si="1996"/>
        <v>0</v>
      </c>
      <c r="O3591" s="158">
        <f t="shared" si="2005"/>
        <v>0</v>
      </c>
      <c r="P3591" s="159">
        <f t="shared" si="2006"/>
        <v>0</v>
      </c>
    </row>
    <row r="3592" spans="1:16" ht="15.75" hidden="1" outlineLevel="1" x14ac:dyDescent="0.25">
      <c r="A3592" s="252">
        <f t="shared" ref="A3592:E3592" si="2046">A2922</f>
        <v>41.3</v>
      </c>
      <c r="B3592" s="253" t="str">
        <f t="shared" si="2046"/>
        <v>Generator Protection Scheme U-7</v>
      </c>
      <c r="C3592" s="29" t="str">
        <f t="shared" si="2046"/>
        <v>MERC/CAPEX/2022-2023/0321</v>
      </c>
      <c r="D3592" s="68">
        <f t="shared" si="2046"/>
        <v>44760</v>
      </c>
      <c r="E3592" s="28">
        <f t="shared" si="2046"/>
        <v>1.98</v>
      </c>
      <c r="F3592" s="95">
        <f t="shared" si="2003"/>
        <v>1.98</v>
      </c>
      <c r="G3592" s="95">
        <f t="shared" si="2004"/>
        <v>1.98</v>
      </c>
      <c r="H3592" s="95">
        <f t="shared" si="1994"/>
        <v>0</v>
      </c>
      <c r="I3592" s="94">
        <f>'F4.2'!Z239</f>
        <v>0</v>
      </c>
      <c r="J3592" s="94">
        <f>'F4.2'!AT239</f>
        <v>0</v>
      </c>
      <c r="K3592" s="95"/>
      <c r="L3592" s="95"/>
      <c r="M3592" s="128">
        <f t="shared" si="1995"/>
        <v>0</v>
      </c>
      <c r="N3592" s="95">
        <f t="shared" si="1996"/>
        <v>0</v>
      </c>
      <c r="O3592" s="158">
        <f t="shared" si="2005"/>
        <v>0</v>
      </c>
      <c r="P3592" s="159">
        <f t="shared" si="2006"/>
        <v>0</v>
      </c>
    </row>
    <row r="3593" spans="1:16" ht="15.75" hidden="1" outlineLevel="1" x14ac:dyDescent="0.25">
      <c r="A3593" s="252">
        <f t="shared" ref="A3593:E3593" si="2047">A2923</f>
        <v>0</v>
      </c>
      <c r="B3593" s="253" t="str">
        <f t="shared" si="2047"/>
        <v>IDC</v>
      </c>
      <c r="C3593" s="99" t="str">
        <f t="shared" si="2047"/>
        <v>MERC/CAPEX/2022-2023/0321</v>
      </c>
      <c r="D3593" s="103">
        <f t="shared" si="2047"/>
        <v>44760</v>
      </c>
      <c r="E3593" s="28">
        <f t="shared" si="2047"/>
        <v>0.72</v>
      </c>
      <c r="F3593" s="95">
        <f t="shared" si="2003"/>
        <v>0</v>
      </c>
      <c r="G3593" s="95">
        <f t="shared" si="2004"/>
        <v>0</v>
      </c>
      <c r="H3593" s="95">
        <f t="shared" si="1994"/>
        <v>0</v>
      </c>
      <c r="I3593" s="94">
        <f>'F4.2'!Z240</f>
        <v>0</v>
      </c>
      <c r="J3593" s="94">
        <f>'F4.2'!AT240</f>
        <v>0</v>
      </c>
      <c r="K3593" s="95"/>
      <c r="L3593" s="95"/>
      <c r="M3593" s="128">
        <f t="shared" si="1995"/>
        <v>0</v>
      </c>
      <c r="N3593" s="95">
        <f t="shared" si="1996"/>
        <v>0</v>
      </c>
      <c r="O3593" s="158">
        <f t="shared" si="2005"/>
        <v>0</v>
      </c>
      <c r="P3593" s="159">
        <f t="shared" si="2006"/>
        <v>0</v>
      </c>
    </row>
    <row r="3594" spans="1:16" ht="31.5" hidden="1" outlineLevel="1" x14ac:dyDescent="0.25">
      <c r="A3594" s="238">
        <f t="shared" ref="A3594:E3594" si="2048">A2924</f>
        <v>42</v>
      </c>
      <c r="B3594" s="239" t="str">
        <f t="shared" si="2048"/>
        <v>ESP Upgradation of 5 Nos. of 210/500MW Units at Khaperkheda, Koradi &amp; Chandrapur TPS</v>
      </c>
      <c r="C3594" s="25" t="str">
        <f t="shared" si="2048"/>
        <v>MERC/CAPEX/2022-2023/MSPGCL/0453</v>
      </c>
      <c r="D3594" s="139">
        <f t="shared" si="2048"/>
        <v>44833</v>
      </c>
      <c r="E3594" s="27">
        <f t="shared" si="2048"/>
        <v>219.44</v>
      </c>
      <c r="F3594" s="94">
        <f t="shared" si="2003"/>
        <v>0</v>
      </c>
      <c r="G3594" s="94">
        <f t="shared" si="2004"/>
        <v>0</v>
      </c>
      <c r="H3594" s="94">
        <f t="shared" si="1994"/>
        <v>0</v>
      </c>
      <c r="I3594" s="94">
        <f>'F4.2'!Z241</f>
        <v>0</v>
      </c>
      <c r="J3594" s="94">
        <f>'F4.2'!AT241</f>
        <v>0</v>
      </c>
      <c r="K3594" s="94"/>
      <c r="L3594" s="94"/>
      <c r="M3594" s="94">
        <f t="shared" si="1995"/>
        <v>0</v>
      </c>
      <c r="N3594" s="94">
        <f t="shared" si="1996"/>
        <v>0</v>
      </c>
      <c r="O3594" s="158">
        <f t="shared" si="2005"/>
        <v>0</v>
      </c>
      <c r="P3594" s="159">
        <f t="shared" si="2006"/>
        <v>0</v>
      </c>
    </row>
    <row r="3595" spans="1:16" ht="31.5" hidden="1" outlineLevel="1" x14ac:dyDescent="0.25">
      <c r="A3595" s="252">
        <f t="shared" ref="A3595:E3595" si="2049">A2925</f>
        <v>42.1</v>
      </c>
      <c r="B3595" s="253" t="str">
        <f t="shared" si="2049"/>
        <v>ESP Upgradation at Unit # 5 &amp; 6, Chandrapur TPS</v>
      </c>
      <c r="C3595" s="29" t="str">
        <f t="shared" si="2049"/>
        <v>MERC/CAPEX/2022-2023/MSPGCL/0453</v>
      </c>
      <c r="D3595" s="68">
        <f t="shared" si="2049"/>
        <v>44833</v>
      </c>
      <c r="E3595" s="28">
        <f t="shared" si="2049"/>
        <v>207.46</v>
      </c>
      <c r="F3595" s="95">
        <f t="shared" si="2003"/>
        <v>232.76</v>
      </c>
      <c r="G3595" s="95">
        <f t="shared" si="2004"/>
        <v>232.76</v>
      </c>
      <c r="H3595" s="95">
        <f t="shared" si="1994"/>
        <v>0</v>
      </c>
      <c r="I3595" s="94">
        <f>'F4.2'!Z242</f>
        <v>0</v>
      </c>
      <c r="J3595" s="94">
        <f>'F4.2'!AT242</f>
        <v>0</v>
      </c>
      <c r="K3595" s="95"/>
      <c r="L3595" s="95"/>
      <c r="M3595" s="128">
        <f t="shared" si="1995"/>
        <v>0</v>
      </c>
      <c r="N3595" s="95">
        <f t="shared" si="1996"/>
        <v>0</v>
      </c>
      <c r="O3595" s="158">
        <f t="shared" si="2005"/>
        <v>0</v>
      </c>
      <c r="P3595" s="159">
        <f t="shared" si="2006"/>
        <v>0</v>
      </c>
    </row>
    <row r="3596" spans="1:16" ht="31.5" hidden="1" outlineLevel="1" x14ac:dyDescent="0.25">
      <c r="A3596" s="252">
        <f t="shared" ref="A3596:E3596" si="2050">A2926</f>
        <v>0</v>
      </c>
      <c r="B3596" s="253" t="str">
        <f t="shared" si="2050"/>
        <v>IDC</v>
      </c>
      <c r="C3596" s="99" t="str">
        <f t="shared" si="2050"/>
        <v>MERC/CAPEX/2022-2023/MSPGCL/0453</v>
      </c>
      <c r="D3596" s="103">
        <f t="shared" si="2050"/>
        <v>44833</v>
      </c>
      <c r="E3596" s="28">
        <f t="shared" si="2050"/>
        <v>11.98</v>
      </c>
      <c r="F3596" s="95">
        <f t="shared" si="2003"/>
        <v>0</v>
      </c>
      <c r="G3596" s="95">
        <f t="shared" si="2004"/>
        <v>0</v>
      </c>
      <c r="H3596" s="95">
        <f t="shared" si="1994"/>
        <v>0</v>
      </c>
      <c r="I3596" s="94">
        <f>'F4.2'!Z243</f>
        <v>0</v>
      </c>
      <c r="J3596" s="94">
        <f>'F4.2'!AT243</f>
        <v>0</v>
      </c>
      <c r="K3596" s="95"/>
      <c r="L3596" s="95"/>
      <c r="M3596" s="128">
        <f t="shared" si="1995"/>
        <v>0</v>
      </c>
      <c r="N3596" s="95">
        <f t="shared" si="1996"/>
        <v>0</v>
      </c>
      <c r="O3596" s="158">
        <f t="shared" si="2005"/>
        <v>0</v>
      </c>
      <c r="P3596" s="159">
        <f t="shared" si="2006"/>
        <v>0</v>
      </c>
    </row>
    <row r="3597" spans="1:16" ht="31.5" hidden="1" outlineLevel="1" x14ac:dyDescent="0.25">
      <c r="A3597" s="238">
        <f t="shared" ref="A3597:E3597" si="2051">A2927</f>
        <v>43</v>
      </c>
      <c r="B3597" s="239" t="str">
        <f t="shared" si="2051"/>
        <v>Flue Gas Desulphurization (FGD) System at 10 Nos. of 210 MW Units at Chandrapur, Koradi, Khaperkheda &amp; Nasik TPS</v>
      </c>
      <c r="C3597" s="25" t="str">
        <f t="shared" si="2051"/>
        <v>MERC/CAPEX/MSPGCL/2023-2024/0459</v>
      </c>
      <c r="D3597" s="139">
        <f t="shared" si="2051"/>
        <v>45174</v>
      </c>
      <c r="E3597" s="27">
        <f t="shared" si="2051"/>
        <v>115.34</v>
      </c>
      <c r="F3597" s="94">
        <f t="shared" si="2003"/>
        <v>0</v>
      </c>
      <c r="G3597" s="94">
        <f t="shared" si="2004"/>
        <v>0</v>
      </c>
      <c r="H3597" s="94">
        <f t="shared" si="1994"/>
        <v>0</v>
      </c>
      <c r="I3597" s="94">
        <f>'F4.2'!Z244</f>
        <v>0</v>
      </c>
      <c r="J3597" s="94">
        <f>'F4.2'!AT244</f>
        <v>0</v>
      </c>
      <c r="K3597" s="94"/>
      <c r="L3597" s="94"/>
      <c r="M3597" s="94">
        <f t="shared" si="1995"/>
        <v>0</v>
      </c>
      <c r="N3597" s="94">
        <f t="shared" si="1996"/>
        <v>0</v>
      </c>
      <c r="O3597" s="158">
        <f t="shared" si="2005"/>
        <v>0</v>
      </c>
      <c r="P3597" s="159">
        <f t="shared" si="2006"/>
        <v>0</v>
      </c>
    </row>
    <row r="3598" spans="1:16" ht="31.5" hidden="1" outlineLevel="1" x14ac:dyDescent="0.25">
      <c r="A3598" s="252">
        <f t="shared" ref="A3598:E3598" si="2052">A2928</f>
        <v>43.1</v>
      </c>
      <c r="B3598" s="253" t="str">
        <f t="shared" si="2052"/>
        <v>Flue Gas Desulphurization (FGD) System at Unit 3 &amp; 4, Chandrapur</v>
      </c>
      <c r="C3598" s="29" t="str">
        <f t="shared" si="2052"/>
        <v>MERC/CAPEX/MSPGCL/2023-2024/0459</v>
      </c>
      <c r="D3598" s="68">
        <f t="shared" si="2052"/>
        <v>45174</v>
      </c>
      <c r="E3598" s="28">
        <f t="shared" si="2052"/>
        <v>109.4</v>
      </c>
      <c r="F3598" s="95" t="e">
        <f t="shared" si="2003"/>
        <v>#REF!</v>
      </c>
      <c r="G3598" s="95" t="e">
        <f t="shared" si="2004"/>
        <v>#REF!</v>
      </c>
      <c r="H3598" s="95" t="e">
        <f t="shared" si="1994"/>
        <v>#REF!</v>
      </c>
      <c r="I3598" s="94">
        <f>'F4.2'!Z245</f>
        <v>0</v>
      </c>
      <c r="J3598" s="94">
        <f>'F4.2'!AT245</f>
        <v>0</v>
      </c>
      <c r="K3598" s="95"/>
      <c r="L3598" s="95"/>
      <c r="M3598" s="128">
        <f t="shared" si="1995"/>
        <v>0</v>
      </c>
      <c r="N3598" s="95" t="e">
        <f t="shared" si="1996"/>
        <v>#REF!</v>
      </c>
      <c r="O3598" s="158">
        <f t="shared" si="2005"/>
        <v>0</v>
      </c>
      <c r="P3598" s="159">
        <f t="shared" si="2006"/>
        <v>0</v>
      </c>
    </row>
    <row r="3599" spans="1:16" ht="31.5" hidden="1" outlineLevel="1" x14ac:dyDescent="0.25">
      <c r="A3599" s="252">
        <f t="shared" ref="A3599:E3599" si="2053">A2929</f>
        <v>0</v>
      </c>
      <c r="B3599" s="253" t="str">
        <f t="shared" si="2053"/>
        <v>IDC</v>
      </c>
      <c r="C3599" s="29" t="str">
        <f t="shared" si="2053"/>
        <v>MERC/CAPEX/MSPGCL/2023-2024/0459</v>
      </c>
      <c r="D3599" s="68">
        <f t="shared" si="2053"/>
        <v>45174</v>
      </c>
      <c r="E3599" s="28">
        <f t="shared" si="2053"/>
        <v>5.94</v>
      </c>
      <c r="F3599" s="95">
        <f t="shared" si="2003"/>
        <v>0</v>
      </c>
      <c r="G3599" s="95">
        <f t="shared" si="2004"/>
        <v>0</v>
      </c>
      <c r="H3599" s="95">
        <f t="shared" si="1994"/>
        <v>0</v>
      </c>
      <c r="I3599" s="94">
        <f>'F4.2'!Z246</f>
        <v>0</v>
      </c>
      <c r="J3599" s="94">
        <f>'F4.2'!AT246</f>
        <v>0</v>
      </c>
      <c r="K3599" s="95"/>
      <c r="L3599" s="95"/>
      <c r="M3599" s="128">
        <f t="shared" si="1995"/>
        <v>0</v>
      </c>
      <c r="N3599" s="95">
        <f t="shared" si="1996"/>
        <v>0</v>
      </c>
      <c r="O3599" s="158">
        <f t="shared" si="2005"/>
        <v>0</v>
      </c>
      <c r="P3599" s="159">
        <f t="shared" si="2006"/>
        <v>0</v>
      </c>
    </row>
    <row r="3600" spans="1:16" ht="78.75" hidden="1" outlineLevel="1" x14ac:dyDescent="0.25">
      <c r="A3600" s="238">
        <f t="shared" ref="A3600:E3600" si="2054">A2930</f>
        <v>44</v>
      </c>
      <c r="B3600" s="239" t="str">
        <f t="shared" si="2054"/>
        <v>Design, Engineering, Manufacturing, Transportation to CSTPS site, unloading, Erection, Testing &amp; Commissioning of 3 nos. of new 200MVA. 21/400/√3KV, Single phase Generator Transformers, BHEL make for 3 X 500 MW Unit#5,6&amp;7 500MW Stage-III CSTPS, Chandrapur</v>
      </c>
      <c r="C3600" s="25" t="str">
        <f t="shared" si="2054"/>
        <v>MERC/CAPEX/2022-2023/0409</v>
      </c>
      <c r="D3600" s="139">
        <f t="shared" si="2054"/>
        <v>44806</v>
      </c>
      <c r="E3600" s="27">
        <f t="shared" si="2054"/>
        <v>33.268000000000001</v>
      </c>
      <c r="F3600" s="94">
        <f t="shared" si="2003"/>
        <v>0</v>
      </c>
      <c r="G3600" s="94">
        <f t="shared" si="2004"/>
        <v>0</v>
      </c>
      <c r="H3600" s="94">
        <f t="shared" si="1994"/>
        <v>0</v>
      </c>
      <c r="I3600" s="94">
        <f>'F4.2'!Z247</f>
        <v>0</v>
      </c>
      <c r="J3600" s="94">
        <f>'F4.2'!AT247</f>
        <v>0</v>
      </c>
      <c r="K3600" s="94"/>
      <c r="L3600" s="94"/>
      <c r="M3600" s="94">
        <f t="shared" si="1995"/>
        <v>0</v>
      </c>
      <c r="N3600" s="94">
        <f t="shared" si="1996"/>
        <v>0</v>
      </c>
      <c r="O3600" s="158">
        <f t="shared" si="2005"/>
        <v>0</v>
      </c>
      <c r="P3600" s="159">
        <f t="shared" si="2006"/>
        <v>0</v>
      </c>
    </row>
    <row r="3601" spans="1:16" ht="94.5" hidden="1" outlineLevel="1" x14ac:dyDescent="0.25">
      <c r="A3601" s="252">
        <f t="shared" ref="A3601:E3601" si="2055">A2931</f>
        <v>44.1</v>
      </c>
      <c r="B3601" s="253" t="str">
        <f t="shared" si="2055"/>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3601" s="29" t="str">
        <f t="shared" si="2055"/>
        <v>MERC/CAPEX/2022-2023/0409</v>
      </c>
      <c r="D3601" s="68">
        <f t="shared" si="2055"/>
        <v>44806</v>
      </c>
      <c r="E3601" s="28">
        <f t="shared" si="2055"/>
        <v>32.567999999999998</v>
      </c>
      <c r="F3601" s="95">
        <f t="shared" si="2003"/>
        <v>39</v>
      </c>
      <c r="G3601" s="95">
        <f t="shared" si="2004"/>
        <v>39</v>
      </c>
      <c r="H3601" s="95">
        <f t="shared" si="1994"/>
        <v>0</v>
      </c>
      <c r="I3601" s="94">
        <f>'F4.2'!Z248</f>
        <v>0</v>
      </c>
      <c r="J3601" s="94">
        <f>'F4.2'!AT248</f>
        <v>0</v>
      </c>
      <c r="K3601" s="95"/>
      <c r="L3601" s="95"/>
      <c r="M3601" s="128">
        <f t="shared" si="1995"/>
        <v>0</v>
      </c>
      <c r="N3601" s="95">
        <f t="shared" si="1996"/>
        <v>0</v>
      </c>
      <c r="O3601" s="158">
        <f t="shared" si="2005"/>
        <v>0</v>
      </c>
      <c r="P3601" s="159">
        <f t="shared" si="2006"/>
        <v>0</v>
      </c>
    </row>
    <row r="3602" spans="1:16" ht="15.75" hidden="1" outlineLevel="1" x14ac:dyDescent="0.25">
      <c r="A3602" s="252">
        <f t="shared" ref="A3602:E3602" si="2056">A2932</f>
        <v>0</v>
      </c>
      <c r="B3602" s="253" t="str">
        <f t="shared" si="2056"/>
        <v>IDC</v>
      </c>
      <c r="C3602" s="99" t="str">
        <f t="shared" si="2056"/>
        <v>MERC/CAPEX/2022-2023/0409</v>
      </c>
      <c r="D3602" s="103">
        <f t="shared" si="2056"/>
        <v>44806</v>
      </c>
      <c r="E3602" s="28">
        <f t="shared" si="2056"/>
        <v>0.7</v>
      </c>
      <c r="F3602" s="95">
        <f t="shared" si="2003"/>
        <v>0</v>
      </c>
      <c r="G3602" s="95">
        <f t="shared" si="2004"/>
        <v>0</v>
      </c>
      <c r="H3602" s="95">
        <f t="shared" si="1994"/>
        <v>0</v>
      </c>
      <c r="I3602" s="94">
        <f>'F4.2'!Z249</f>
        <v>0</v>
      </c>
      <c r="J3602" s="94">
        <f>'F4.2'!AT249</f>
        <v>0</v>
      </c>
      <c r="K3602" s="95"/>
      <c r="L3602" s="95"/>
      <c r="M3602" s="128">
        <f t="shared" si="1995"/>
        <v>0</v>
      </c>
      <c r="N3602" s="95">
        <f t="shared" si="1996"/>
        <v>0</v>
      </c>
      <c r="O3602" s="158">
        <f t="shared" si="2005"/>
        <v>0</v>
      </c>
      <c r="P3602" s="159">
        <f t="shared" si="2006"/>
        <v>0</v>
      </c>
    </row>
    <row r="3603" spans="1:16" ht="110.25" hidden="1" outlineLevel="1" x14ac:dyDescent="0.25">
      <c r="A3603" s="238">
        <f t="shared" ref="A3603:E3603" si="2057">A2933</f>
        <v>45</v>
      </c>
      <c r="B3603" s="239" t="str">
        <f t="shared" si="2057"/>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603" s="25" t="str">
        <f t="shared" si="2057"/>
        <v>MERC/CAPEX/2022-2023/MSPGCL/0458</v>
      </c>
      <c r="D3603" s="139">
        <f t="shared" si="2057"/>
        <v>45174</v>
      </c>
      <c r="E3603" s="28">
        <f t="shared" si="2057"/>
        <v>145.05495436368</v>
      </c>
      <c r="F3603" s="95">
        <f t="shared" si="2003"/>
        <v>0</v>
      </c>
      <c r="G3603" s="95">
        <f t="shared" si="2004"/>
        <v>0</v>
      </c>
      <c r="H3603" s="95">
        <f t="shared" si="1994"/>
        <v>0</v>
      </c>
      <c r="I3603" s="94">
        <f>'F4.2'!Z250</f>
        <v>0</v>
      </c>
      <c r="J3603" s="94">
        <f>'F4.2'!AT250</f>
        <v>0</v>
      </c>
      <c r="K3603" s="95"/>
      <c r="L3603" s="95"/>
      <c r="M3603" s="128">
        <f t="shared" ref="M3603:M3631" si="2058">SUM(J3603:L3603)</f>
        <v>0</v>
      </c>
      <c r="N3603" s="95">
        <f t="shared" si="1996"/>
        <v>0</v>
      </c>
      <c r="O3603" s="158"/>
      <c r="P3603" s="159"/>
    </row>
    <row r="3604" spans="1:16" ht="31.5" hidden="1" outlineLevel="1" x14ac:dyDescent="0.25">
      <c r="A3604" s="252">
        <f t="shared" ref="A3604:E3604" si="2059">A2934</f>
        <v>45.1</v>
      </c>
      <c r="B3604" s="253" t="str">
        <f t="shared" si="2059"/>
        <v>Construction of 4th raising of existing Ash Bund from T.B.L. 198.00 M to T.B.L 201.00 M</v>
      </c>
      <c r="C3604" s="29" t="str">
        <f t="shared" si="2059"/>
        <v>MERC/CAPEX/2022-2023/MSPGCL/0458</v>
      </c>
      <c r="D3604" s="68">
        <f t="shared" si="2059"/>
        <v>45174</v>
      </c>
      <c r="E3604" s="28">
        <f t="shared" si="2059"/>
        <v>101.81018586775998</v>
      </c>
      <c r="F3604" s="95">
        <f t="shared" si="2003"/>
        <v>66.943683858253138</v>
      </c>
      <c r="G3604" s="95">
        <f t="shared" si="2004"/>
        <v>66.943683858253138</v>
      </c>
      <c r="H3604" s="95">
        <f t="shared" si="1994"/>
        <v>0</v>
      </c>
      <c r="I3604" s="94">
        <f>'F4.2'!Z251</f>
        <v>0</v>
      </c>
      <c r="J3604" s="94">
        <f>'F4.2'!AT251</f>
        <v>0</v>
      </c>
      <c r="K3604" s="95"/>
      <c r="L3604" s="95"/>
      <c r="M3604" s="128">
        <f t="shared" si="2058"/>
        <v>0</v>
      </c>
      <c r="N3604" s="95">
        <f t="shared" si="1996"/>
        <v>0</v>
      </c>
      <c r="O3604" s="158"/>
      <c r="P3604" s="159"/>
    </row>
    <row r="3605" spans="1:16" ht="31.5" hidden="1" outlineLevel="1" x14ac:dyDescent="0.25">
      <c r="A3605" s="252">
        <f t="shared" ref="A3605:E3605" si="2060">A2935</f>
        <v>45.2</v>
      </c>
      <c r="B3605" s="253" t="str">
        <f t="shared" si="2060"/>
        <v>Construction of New Drain Wells (12 Nos.) along with necessary connection to existing drain wells at CSTPS</v>
      </c>
      <c r="C3605" s="29" t="str">
        <f t="shared" si="2060"/>
        <v>MERC/CAPEX/2022-2023/MSPGCL/0458</v>
      </c>
      <c r="D3605" s="68">
        <f t="shared" si="2060"/>
        <v>45174</v>
      </c>
      <c r="E3605" s="28">
        <f t="shared" si="2060"/>
        <v>1.7079926814999997</v>
      </c>
      <c r="F3605" s="95">
        <f t="shared" si="2003"/>
        <v>1.1230636809863013</v>
      </c>
      <c r="G3605" s="95">
        <f t="shared" si="2004"/>
        <v>1.1230636809863013</v>
      </c>
      <c r="H3605" s="95">
        <f t="shared" si="1994"/>
        <v>0</v>
      </c>
      <c r="I3605" s="94">
        <f>'F4.2'!Z252</f>
        <v>0</v>
      </c>
      <c r="J3605" s="94">
        <f>'F4.2'!AT252</f>
        <v>0</v>
      </c>
      <c r="K3605" s="95"/>
      <c r="L3605" s="95"/>
      <c r="M3605" s="128">
        <f t="shared" si="2058"/>
        <v>0</v>
      </c>
      <c r="N3605" s="95">
        <f t="shared" si="1996"/>
        <v>0</v>
      </c>
      <c r="O3605" s="158"/>
      <c r="P3605" s="159"/>
    </row>
    <row r="3606" spans="1:16" ht="31.5" hidden="1" outlineLevel="1" x14ac:dyDescent="0.25">
      <c r="A3606" s="252">
        <f t="shared" ref="A3606:E3606" si="2061">A2936</f>
        <v>45.3</v>
      </c>
      <c r="B3606" s="253" t="str">
        <f t="shared" si="2061"/>
        <v xml:space="preserve"> Construction of waste weir for raising of ash bund (Waste Weir &amp; Non overflow structure)</v>
      </c>
      <c r="C3606" s="29" t="str">
        <f t="shared" si="2061"/>
        <v>MERC/CAPEX/2022-2023/MSPGCL/0458</v>
      </c>
      <c r="D3606" s="68">
        <f t="shared" si="2061"/>
        <v>45174</v>
      </c>
      <c r="E3606" s="28">
        <f t="shared" si="2061"/>
        <v>4.2692499462199995</v>
      </c>
      <c r="F3606" s="95">
        <f t="shared" si="2003"/>
        <v>2.8071780468295886</v>
      </c>
      <c r="G3606" s="95">
        <f t="shared" si="2004"/>
        <v>2.8071780468295886</v>
      </c>
      <c r="H3606" s="95">
        <f t="shared" si="1994"/>
        <v>0</v>
      </c>
      <c r="I3606" s="94">
        <f>'F4.2'!Z253</f>
        <v>0</v>
      </c>
      <c r="J3606" s="94">
        <f>'F4.2'!AT253</f>
        <v>0</v>
      </c>
      <c r="K3606" s="95"/>
      <c r="L3606" s="95"/>
      <c r="M3606" s="128">
        <f t="shared" si="2058"/>
        <v>0</v>
      </c>
      <c r="N3606" s="95">
        <f t="shared" si="1996"/>
        <v>0</v>
      </c>
      <c r="O3606" s="158"/>
      <c r="P3606" s="159"/>
    </row>
    <row r="3607" spans="1:16" ht="31.5" hidden="1" outlineLevel="1" x14ac:dyDescent="0.25">
      <c r="A3607" s="252">
        <f t="shared" ref="A3607:E3607" si="2062">A2937</f>
        <v>45.4</v>
      </c>
      <c r="B3607" s="253" t="str">
        <f t="shared" si="2062"/>
        <v>Raising of Ash Compartment i.e. Lagoon in Ash Bund</v>
      </c>
      <c r="C3607" s="29" t="str">
        <f t="shared" si="2062"/>
        <v>MERC/CAPEX/2022-2023/MSPGCL/0458</v>
      </c>
      <c r="D3607" s="68">
        <f t="shared" si="2062"/>
        <v>45174</v>
      </c>
      <c r="E3607" s="28">
        <f t="shared" si="2062"/>
        <v>25.657525868199997</v>
      </c>
      <c r="F3607" s="95">
        <f t="shared" si="2003"/>
        <v>16.870701940734246</v>
      </c>
      <c r="G3607" s="95">
        <f t="shared" si="2004"/>
        <v>16.870701940734246</v>
      </c>
      <c r="H3607" s="95">
        <f t="shared" si="1994"/>
        <v>0</v>
      </c>
      <c r="I3607" s="94">
        <f>'F4.2'!Z254</f>
        <v>0</v>
      </c>
      <c r="J3607" s="94">
        <f>'F4.2'!AT254</f>
        <v>0</v>
      </c>
      <c r="K3607" s="95"/>
      <c r="L3607" s="95"/>
      <c r="M3607" s="128">
        <f t="shared" si="2058"/>
        <v>0</v>
      </c>
      <c r="N3607" s="95">
        <f t="shared" si="1996"/>
        <v>0</v>
      </c>
      <c r="O3607" s="158"/>
      <c r="P3607" s="159"/>
    </row>
    <row r="3608" spans="1:16" ht="31.5" hidden="1" outlineLevel="1" x14ac:dyDescent="0.25">
      <c r="A3608" s="252">
        <f t="shared" ref="A3608:E3608" si="2063">A2938</f>
        <v>0</v>
      </c>
      <c r="B3608" s="253" t="str">
        <f t="shared" si="2063"/>
        <v>IDC</v>
      </c>
      <c r="C3608" s="99" t="str">
        <f t="shared" si="2063"/>
        <v>MERC/CAPEX/2022-2023/MSPGCL/0458</v>
      </c>
      <c r="D3608" s="103">
        <f t="shared" si="2063"/>
        <v>45174</v>
      </c>
      <c r="E3608" s="28">
        <f t="shared" si="2063"/>
        <v>11.61</v>
      </c>
      <c r="F3608" s="95">
        <f t="shared" si="2003"/>
        <v>0</v>
      </c>
      <c r="G3608" s="95">
        <f t="shared" si="2004"/>
        <v>0</v>
      </c>
      <c r="H3608" s="95">
        <f t="shared" si="1994"/>
        <v>0</v>
      </c>
      <c r="I3608" s="94">
        <f>'F4.2'!Z255</f>
        <v>0</v>
      </c>
      <c r="J3608" s="94">
        <f>'F4.2'!AT255</f>
        <v>0</v>
      </c>
      <c r="K3608" s="95"/>
      <c r="L3608" s="95"/>
      <c r="M3608" s="128">
        <f t="shared" si="2058"/>
        <v>0</v>
      </c>
      <c r="N3608" s="95">
        <f t="shared" si="1996"/>
        <v>0</v>
      </c>
      <c r="O3608" s="158"/>
      <c r="P3608" s="159"/>
    </row>
    <row r="3609" spans="1:16" ht="47.25" hidden="1" outlineLevel="1" x14ac:dyDescent="0.25">
      <c r="A3609" s="238">
        <f t="shared" ref="A3609:E3609" si="2064">A2939</f>
        <v>46</v>
      </c>
      <c r="B3609" s="239" t="str">
        <f t="shared" si="2064"/>
        <v>Procurement of 03 Nos. of complete assembly of 3.3 KV, 300 KW Boiler Circulation Water Pump - Motors along with Impeller for Unit#5&amp;6, 500MW Stage-III CSTPS Chandrapur</v>
      </c>
      <c r="C3609" s="25" t="str">
        <f t="shared" si="2064"/>
        <v>MERC/CAPEX/2024-2025/MSPGCL/0308</v>
      </c>
      <c r="D3609" s="139">
        <f t="shared" si="2064"/>
        <v>45429</v>
      </c>
      <c r="E3609" s="28">
        <f t="shared" si="2064"/>
        <v>37.32</v>
      </c>
      <c r="F3609" s="95">
        <f t="shared" si="2003"/>
        <v>0</v>
      </c>
      <c r="G3609" s="95">
        <f t="shared" si="2004"/>
        <v>0</v>
      </c>
      <c r="H3609" s="95">
        <f t="shared" si="1994"/>
        <v>0</v>
      </c>
      <c r="I3609" s="94">
        <f>'F4.2'!Z256</f>
        <v>0</v>
      </c>
      <c r="J3609" s="94">
        <f>'F4.2'!AT256</f>
        <v>0</v>
      </c>
      <c r="K3609" s="95"/>
      <c r="L3609" s="95"/>
      <c r="M3609" s="128">
        <f t="shared" si="2058"/>
        <v>0</v>
      </c>
      <c r="N3609" s="95">
        <f t="shared" si="1996"/>
        <v>0</v>
      </c>
      <c r="O3609" s="158"/>
      <c r="P3609" s="159"/>
    </row>
    <row r="3610" spans="1:16" ht="47.25" hidden="1" outlineLevel="1" x14ac:dyDescent="0.25">
      <c r="A3610" s="252">
        <f t="shared" ref="A3610:E3610" si="2065">A2940</f>
        <v>46.1</v>
      </c>
      <c r="B3610" s="253" t="str">
        <f t="shared" si="2065"/>
        <v>Procurement of 03 Nos. of complete assembly of 3.3 KV, 300 KW Boiler Circulation Water Pump - Motors along with Impeller for Unit#5&amp;6, 500MW Stage-III CSTPS Chandrapur</v>
      </c>
      <c r="C3610" s="29" t="str">
        <f t="shared" si="2065"/>
        <v>MERC/CAPEX/2024-2025/MSPGCL/0308</v>
      </c>
      <c r="D3610" s="140">
        <f t="shared" si="2065"/>
        <v>45429</v>
      </c>
      <c r="E3610" s="28">
        <f t="shared" si="2065"/>
        <v>0</v>
      </c>
      <c r="F3610" s="95">
        <f t="shared" si="2003"/>
        <v>35.944000000000003</v>
      </c>
      <c r="G3610" s="95">
        <f t="shared" si="2004"/>
        <v>35.944000000000003</v>
      </c>
      <c r="H3610" s="95">
        <f t="shared" ref="H3610:H3673" si="2066">F3610-G3610</f>
        <v>0</v>
      </c>
      <c r="I3610" s="94">
        <f>'F4.2'!Z257</f>
        <v>0</v>
      </c>
      <c r="J3610" s="94">
        <f>'F4.2'!AT257</f>
        <v>0</v>
      </c>
      <c r="K3610" s="95"/>
      <c r="L3610" s="95"/>
      <c r="M3610" s="128">
        <f t="shared" si="2058"/>
        <v>0</v>
      </c>
      <c r="N3610" s="95">
        <f t="shared" ref="N3610:N3673" si="2067">H3610+I3610-M3610</f>
        <v>0</v>
      </c>
      <c r="O3610" s="158"/>
      <c r="P3610" s="159"/>
    </row>
    <row r="3611" spans="1:16" ht="31.5" hidden="1" outlineLevel="1" x14ac:dyDescent="0.25">
      <c r="A3611" s="252">
        <f t="shared" ref="A3611:E3611" si="2068">A2941</f>
        <v>0</v>
      </c>
      <c r="B3611" s="253" t="str">
        <f t="shared" si="2068"/>
        <v>IDC</v>
      </c>
      <c r="C3611" s="29" t="str">
        <f t="shared" si="2068"/>
        <v>MERC/CAPEX/2024-2025/MSPGCL/0308</v>
      </c>
      <c r="D3611" s="140">
        <f t="shared" si="2068"/>
        <v>45429</v>
      </c>
      <c r="E3611" s="28">
        <f t="shared" si="2068"/>
        <v>0</v>
      </c>
      <c r="F3611" s="95">
        <f t="shared" si="2003"/>
        <v>0</v>
      </c>
      <c r="G3611" s="95">
        <f t="shared" si="2004"/>
        <v>0</v>
      </c>
      <c r="H3611" s="95">
        <f t="shared" si="2066"/>
        <v>0</v>
      </c>
      <c r="I3611" s="94">
        <f>'F4.2'!Z258</f>
        <v>0</v>
      </c>
      <c r="J3611" s="94">
        <f>'F4.2'!AT258</f>
        <v>0</v>
      </c>
      <c r="K3611" s="95"/>
      <c r="L3611" s="95"/>
      <c r="M3611" s="128">
        <f t="shared" si="2058"/>
        <v>0</v>
      </c>
      <c r="N3611" s="95">
        <f t="shared" si="2067"/>
        <v>0</v>
      </c>
      <c r="O3611" s="158"/>
      <c r="P3611" s="159"/>
    </row>
    <row r="3612" spans="1:16" ht="31.5" hidden="1" outlineLevel="1" x14ac:dyDescent="0.25">
      <c r="A3612" s="238">
        <f t="shared" ref="A3612:E3612" si="2069">A2942</f>
        <v>47</v>
      </c>
      <c r="B3612" s="239" t="str">
        <f t="shared" si="2069"/>
        <v>Performance Improvement &amp; Life Extension Schemes for CHP of Unit 3 to 7 of CSTPS, Chandrapur</v>
      </c>
      <c r="C3612" s="25" t="str">
        <f t="shared" si="2069"/>
        <v>MERC/CAPEX/MSPGCL/2023-24/0560</v>
      </c>
      <c r="D3612" s="68">
        <f t="shared" si="2069"/>
        <v>45230</v>
      </c>
      <c r="E3612" s="28">
        <f t="shared" si="2069"/>
        <v>43.01</v>
      </c>
      <c r="F3612" s="95">
        <f t="shared" si="2003"/>
        <v>0</v>
      </c>
      <c r="G3612" s="95">
        <f t="shared" si="2004"/>
        <v>0</v>
      </c>
      <c r="H3612" s="95">
        <f t="shared" si="2066"/>
        <v>0</v>
      </c>
      <c r="I3612" s="94">
        <f>'F4.2'!Z259</f>
        <v>0</v>
      </c>
      <c r="J3612" s="94">
        <f>'F4.2'!AT259</f>
        <v>0</v>
      </c>
      <c r="K3612" s="95"/>
      <c r="L3612" s="95"/>
      <c r="M3612" s="128">
        <f t="shared" si="2058"/>
        <v>0</v>
      </c>
      <c r="N3612" s="95">
        <f t="shared" si="2067"/>
        <v>0</v>
      </c>
      <c r="O3612" s="158"/>
      <c r="P3612" s="159"/>
    </row>
    <row r="3613" spans="1:16" ht="31.5" hidden="1" outlineLevel="1" x14ac:dyDescent="0.25">
      <c r="A3613" s="252">
        <f t="shared" ref="A3613:E3613" si="2070">A2943</f>
        <v>47.1</v>
      </c>
      <c r="B3613" s="253" t="str">
        <f t="shared" si="2070"/>
        <v>Work of Renovation/Upgradation/Modification of Crusher House of CHPA of Unit 3&amp;4 of CSTPS Chandrapur.</v>
      </c>
      <c r="C3613" s="29" t="str">
        <f t="shared" si="2070"/>
        <v>MERC/CAPEX/MSPGCL/2023-24/0560</v>
      </c>
      <c r="D3613" s="68">
        <f t="shared" si="2070"/>
        <v>45230</v>
      </c>
      <c r="E3613" s="28">
        <f t="shared" si="2070"/>
        <v>5.66</v>
      </c>
      <c r="F3613" s="95">
        <f t="shared" si="2003"/>
        <v>5.66</v>
      </c>
      <c r="G3613" s="95">
        <f t="shared" si="2004"/>
        <v>5.66</v>
      </c>
      <c r="H3613" s="95">
        <f t="shared" si="2066"/>
        <v>0</v>
      </c>
      <c r="I3613" s="94">
        <f>'F4.2'!Z260</f>
        <v>0</v>
      </c>
      <c r="J3613" s="94">
        <f>'F4.2'!AT260</f>
        <v>0</v>
      </c>
      <c r="K3613" s="95"/>
      <c r="L3613" s="95"/>
      <c r="M3613" s="128">
        <f t="shared" si="2058"/>
        <v>0</v>
      </c>
      <c r="N3613" s="95">
        <f t="shared" si="2067"/>
        <v>0</v>
      </c>
      <c r="O3613" s="158"/>
      <c r="P3613" s="159"/>
    </row>
    <row r="3614" spans="1:16" ht="31.5" hidden="1" outlineLevel="1" x14ac:dyDescent="0.25">
      <c r="A3614" s="252">
        <f t="shared" ref="A3614:E3614" si="2071">A2944</f>
        <v>47.2</v>
      </c>
      <c r="B3614" s="253" t="str">
        <f t="shared" si="2071"/>
        <v>Work of Renovation/Upgradation/Modification of Belt Conveyor 10A/B/C of CHPA of Unit 3&amp;4 of CSTPS Chandrapur.</v>
      </c>
      <c r="C3614" s="29" t="str">
        <f t="shared" si="2071"/>
        <v>MERC/CAPEX/MSPGCL/2023-24/0560</v>
      </c>
      <c r="D3614" s="68">
        <f t="shared" si="2071"/>
        <v>45230</v>
      </c>
      <c r="E3614" s="28">
        <f t="shared" si="2071"/>
        <v>8.17</v>
      </c>
      <c r="F3614" s="95">
        <f t="shared" si="2003"/>
        <v>8.17</v>
      </c>
      <c r="G3614" s="95">
        <f t="shared" si="2004"/>
        <v>8.17</v>
      </c>
      <c r="H3614" s="95">
        <f t="shared" si="2066"/>
        <v>0</v>
      </c>
      <c r="I3614" s="94">
        <f>'F4.2'!Z261</f>
        <v>0</v>
      </c>
      <c r="J3614" s="94">
        <f>'F4.2'!AT261</f>
        <v>0</v>
      </c>
      <c r="K3614" s="95"/>
      <c r="L3614" s="95"/>
      <c r="M3614" s="128">
        <f t="shared" si="2058"/>
        <v>0</v>
      </c>
      <c r="N3614" s="95">
        <f t="shared" si="2067"/>
        <v>0</v>
      </c>
      <c r="O3614" s="158"/>
      <c r="P3614" s="159"/>
    </row>
    <row r="3615" spans="1:16" ht="31.5" hidden="1" outlineLevel="1" x14ac:dyDescent="0.25">
      <c r="A3615" s="252">
        <f t="shared" ref="A3615:E3615" si="2072">A2945</f>
        <v>47.3</v>
      </c>
      <c r="B3615" s="253" t="str">
        <f t="shared" si="2072"/>
        <v xml:space="preserve">Work of Modification/Modernization of conveyor cable of 10 A/B/C of CHPA of Unit 3&amp;4 of CSTPS Chandrapur. </v>
      </c>
      <c r="C3615" s="29" t="str">
        <f t="shared" si="2072"/>
        <v>MERC/CAPEX/MSPGCL/2023-24/0560</v>
      </c>
      <c r="D3615" s="68">
        <f t="shared" si="2072"/>
        <v>45230</v>
      </c>
      <c r="E3615" s="28">
        <f t="shared" si="2072"/>
        <v>4.12</v>
      </c>
      <c r="F3615" s="95">
        <f t="shared" si="2003"/>
        <v>4.12</v>
      </c>
      <c r="G3615" s="95">
        <f t="shared" si="2004"/>
        <v>4.12</v>
      </c>
      <c r="H3615" s="95">
        <f t="shared" si="2066"/>
        <v>0</v>
      </c>
      <c r="I3615" s="94">
        <f>'F4.2'!Z262</f>
        <v>0</v>
      </c>
      <c r="J3615" s="94">
        <f>'F4.2'!AT262</f>
        <v>0</v>
      </c>
      <c r="K3615" s="95"/>
      <c r="L3615" s="95"/>
      <c r="M3615" s="128">
        <f t="shared" si="2058"/>
        <v>0</v>
      </c>
      <c r="N3615" s="95">
        <f t="shared" si="2067"/>
        <v>0</v>
      </c>
      <c r="O3615" s="158"/>
      <c r="P3615" s="159"/>
    </row>
    <row r="3616" spans="1:16" ht="63" hidden="1" outlineLevel="1" x14ac:dyDescent="0.25">
      <c r="A3616" s="252">
        <f t="shared" ref="A3616:E3616" si="2073">A2946</f>
        <v>47.4</v>
      </c>
      <c r="B3616" s="253" t="str">
        <f t="shared" si="2073"/>
        <v xml:space="preserve">Design, Engineering, Supply, Erection and commissioning of bypass chute with hydraulic cylinder &amp; modification/renovation at JT-06 of CHPA of Unit 3&amp;4 of CSTPS Chandrapur. </v>
      </c>
      <c r="C3616" s="29" t="str">
        <f t="shared" si="2073"/>
        <v>MERC/CAPEX/MSPGCL/2023-24/0560</v>
      </c>
      <c r="D3616" s="68">
        <f t="shared" si="2073"/>
        <v>45230</v>
      </c>
      <c r="E3616" s="28">
        <f t="shared" si="2073"/>
        <v>3.72</v>
      </c>
      <c r="F3616" s="95">
        <f t="shared" ref="F3616:F3679" si="2074">F2946+I2946</f>
        <v>3.72</v>
      </c>
      <c r="G3616" s="95">
        <f t="shared" ref="G3616:G3679" si="2075">G2946+M2946</f>
        <v>3.72</v>
      </c>
      <c r="H3616" s="95">
        <f t="shared" si="2066"/>
        <v>0</v>
      </c>
      <c r="I3616" s="94">
        <f>'F4.2'!Z263</f>
        <v>0</v>
      </c>
      <c r="J3616" s="94">
        <f>'F4.2'!AT263</f>
        <v>0</v>
      </c>
      <c r="K3616" s="95"/>
      <c r="L3616" s="95"/>
      <c r="M3616" s="128">
        <f t="shared" si="2058"/>
        <v>0</v>
      </c>
      <c r="N3616" s="95">
        <f t="shared" si="2067"/>
        <v>0</v>
      </c>
      <c r="O3616" s="158"/>
      <c r="P3616" s="159"/>
    </row>
    <row r="3617" spans="1:16" ht="47.25" hidden="1" outlineLevel="1" x14ac:dyDescent="0.25">
      <c r="A3617" s="252">
        <f t="shared" ref="A3617:E3617" si="2076">A2947</f>
        <v>47.5</v>
      </c>
      <c r="B3617" s="253" t="str">
        <f t="shared" si="2076"/>
        <v xml:space="preserve">Design, Engineering, Supply, Erection and Installation of Wear Resistance Chutes for Belt Conveyor System at CHPA/B of Unit 3to9 of CSTPS Chandrapur. </v>
      </c>
      <c r="C3617" s="29" t="str">
        <f t="shared" si="2076"/>
        <v>MERC/CAPEX/MSPGCL/2023-24/0560</v>
      </c>
      <c r="D3617" s="68">
        <f t="shared" si="2076"/>
        <v>45230</v>
      </c>
      <c r="E3617" s="28">
        <f t="shared" si="2076"/>
        <v>3.45</v>
      </c>
      <c r="F3617" s="95">
        <f t="shared" si="2074"/>
        <v>3.45</v>
      </c>
      <c r="G3617" s="95">
        <f t="shared" si="2075"/>
        <v>3.45</v>
      </c>
      <c r="H3617" s="95">
        <f t="shared" si="2066"/>
        <v>0</v>
      </c>
      <c r="I3617" s="94">
        <f>'F4.2'!Z264</f>
        <v>0</v>
      </c>
      <c r="J3617" s="94">
        <f>'F4.2'!AT264</f>
        <v>0</v>
      </c>
      <c r="K3617" s="95"/>
      <c r="L3617" s="95"/>
      <c r="M3617" s="128">
        <f t="shared" si="2058"/>
        <v>0</v>
      </c>
      <c r="N3617" s="95">
        <f t="shared" si="2067"/>
        <v>0</v>
      </c>
      <c r="O3617" s="158"/>
      <c r="P3617" s="159"/>
    </row>
    <row r="3618" spans="1:16" ht="47.25" hidden="1" outlineLevel="1" x14ac:dyDescent="0.25">
      <c r="A3618" s="252">
        <f t="shared" ref="A3618:E3618" si="2077">A2948</f>
        <v>47.6</v>
      </c>
      <c r="B3618" s="253" t="str">
        <f t="shared" si="2077"/>
        <v xml:space="preserve">Work of Modification/Renovation/Upgradation of Ventilation System of Track Hopper of CHPB of Unit 5,6&amp;7 of CSTPS Chandrapur. </v>
      </c>
      <c r="C3618" s="29" t="str">
        <f t="shared" si="2077"/>
        <v>MERC/CAPEX/MSPGCL/2023-24/0560</v>
      </c>
      <c r="D3618" s="68">
        <f t="shared" si="2077"/>
        <v>45230</v>
      </c>
      <c r="E3618" s="28">
        <f t="shared" si="2077"/>
        <v>4.5999999999999996</v>
      </c>
      <c r="F3618" s="95">
        <f t="shared" si="2074"/>
        <v>4.5999999999999996</v>
      </c>
      <c r="G3618" s="95">
        <f t="shared" si="2075"/>
        <v>4.5999999999999996</v>
      </c>
      <c r="H3618" s="95">
        <f t="shared" si="2066"/>
        <v>0</v>
      </c>
      <c r="I3618" s="94">
        <f>'F4.2'!Z265</f>
        <v>0</v>
      </c>
      <c r="J3618" s="94">
        <f>'F4.2'!AT265</f>
        <v>0</v>
      </c>
      <c r="K3618" s="95"/>
      <c r="L3618" s="95"/>
      <c r="M3618" s="128">
        <f t="shared" si="2058"/>
        <v>0</v>
      </c>
      <c r="N3618" s="95">
        <f t="shared" si="2067"/>
        <v>0</v>
      </c>
      <c r="O3618" s="158"/>
      <c r="P3618" s="159"/>
    </row>
    <row r="3619" spans="1:16" ht="31.5" hidden="1" outlineLevel="1" x14ac:dyDescent="0.25">
      <c r="A3619" s="252">
        <f t="shared" ref="A3619:E3619" si="2078">A2949</f>
        <v>47.7</v>
      </c>
      <c r="B3619" s="253" t="str">
        <f t="shared" si="2078"/>
        <v xml:space="preserve">Work of Renovation /Upgradation of Hydraulic System of Paddle Feeder at CHPB of Unit 5,6&amp;7 of CSTPS Chandrapur.  </v>
      </c>
      <c r="C3619" s="29" t="str">
        <f t="shared" si="2078"/>
        <v>MERC/CAPEX/MSPGCL/2023-24/0560</v>
      </c>
      <c r="D3619" s="68">
        <f t="shared" si="2078"/>
        <v>45230</v>
      </c>
      <c r="E3619" s="28">
        <f t="shared" si="2078"/>
        <v>8.14</v>
      </c>
      <c r="F3619" s="95">
        <f t="shared" si="2074"/>
        <v>8.14</v>
      </c>
      <c r="G3619" s="95">
        <f t="shared" si="2075"/>
        <v>8.14</v>
      </c>
      <c r="H3619" s="95">
        <f t="shared" si="2066"/>
        <v>0</v>
      </c>
      <c r="I3619" s="94">
        <f>'F4.2'!Z266</f>
        <v>0</v>
      </c>
      <c r="J3619" s="94">
        <f>'F4.2'!AT266</f>
        <v>0</v>
      </c>
      <c r="K3619" s="95"/>
      <c r="L3619" s="95"/>
      <c r="M3619" s="128">
        <f t="shared" si="2058"/>
        <v>0</v>
      </c>
      <c r="N3619" s="95">
        <f t="shared" si="2067"/>
        <v>0</v>
      </c>
      <c r="O3619" s="158"/>
      <c r="P3619" s="159"/>
    </row>
    <row r="3620" spans="1:16" ht="47.25" hidden="1" outlineLevel="1" x14ac:dyDescent="0.25">
      <c r="A3620" s="252">
        <f t="shared" ref="A3620:E3620" si="2079">A2950</f>
        <v>47.8</v>
      </c>
      <c r="B3620" s="253" t="str">
        <f t="shared" si="2079"/>
        <v xml:space="preserve">Design, Engineering, Manufacturing, Fabrication, Erection and commissioning of Modified Wobbler Feeder at CHPB of Unit 5,6&amp;7 of CSTPS Chandrapur. </v>
      </c>
      <c r="C3620" s="29" t="str">
        <f t="shared" si="2079"/>
        <v>MERC/CAPEX/MSPGCL/2023-24/0560</v>
      </c>
      <c r="D3620" s="68">
        <f t="shared" si="2079"/>
        <v>45230</v>
      </c>
      <c r="E3620" s="28">
        <f t="shared" si="2079"/>
        <v>4.18</v>
      </c>
      <c r="F3620" s="95">
        <f t="shared" si="2074"/>
        <v>4.18</v>
      </c>
      <c r="G3620" s="95">
        <f t="shared" si="2075"/>
        <v>4.18</v>
      </c>
      <c r="H3620" s="95">
        <f t="shared" si="2066"/>
        <v>0</v>
      </c>
      <c r="I3620" s="94">
        <f>'F4.2'!Z267</f>
        <v>0</v>
      </c>
      <c r="J3620" s="94">
        <f>'F4.2'!AT267</f>
        <v>0</v>
      </c>
      <c r="K3620" s="95"/>
      <c r="L3620" s="95"/>
      <c r="M3620" s="128">
        <f t="shared" si="2058"/>
        <v>0</v>
      </c>
      <c r="N3620" s="95">
        <f t="shared" si="2067"/>
        <v>0</v>
      </c>
      <c r="O3620" s="158"/>
      <c r="P3620" s="159"/>
    </row>
    <row r="3621" spans="1:16" ht="31.5" hidden="1" outlineLevel="1" x14ac:dyDescent="0.25">
      <c r="A3621" s="252">
        <f t="shared" ref="A3621:E3621" si="2080">A2951</f>
        <v>0</v>
      </c>
      <c r="B3621" s="253" t="str">
        <f t="shared" si="2080"/>
        <v>IDC</v>
      </c>
      <c r="C3621" s="29" t="str">
        <f t="shared" si="2080"/>
        <v>MERC/CAPEX/MSPGCL/2023-24/0560</v>
      </c>
      <c r="D3621" s="68">
        <f t="shared" si="2080"/>
        <v>45230</v>
      </c>
      <c r="E3621" s="28">
        <f t="shared" si="2080"/>
        <v>0.97</v>
      </c>
      <c r="F3621" s="95">
        <f t="shared" si="2074"/>
        <v>0</v>
      </c>
      <c r="G3621" s="95">
        <f t="shared" si="2075"/>
        <v>0</v>
      </c>
      <c r="H3621" s="95">
        <f t="shared" si="2066"/>
        <v>0</v>
      </c>
      <c r="I3621" s="94">
        <f>'F4.2'!Z268</f>
        <v>0</v>
      </c>
      <c r="J3621" s="94">
        <f>'F4.2'!AT268</f>
        <v>0</v>
      </c>
      <c r="K3621" s="95"/>
      <c r="L3621" s="95"/>
      <c r="M3621" s="128">
        <f t="shared" si="2058"/>
        <v>0</v>
      </c>
      <c r="N3621" s="95">
        <f t="shared" si="2067"/>
        <v>0</v>
      </c>
      <c r="O3621" s="158"/>
      <c r="P3621" s="159"/>
    </row>
    <row r="3622" spans="1:16" ht="31.5" hidden="1" outlineLevel="1" x14ac:dyDescent="0.25">
      <c r="A3622" s="238" t="str">
        <f t="shared" ref="A3622:E3622" si="2081">A2952</f>
        <v>HO
DPR 17</v>
      </c>
      <c r="B3622" s="239" t="str">
        <f t="shared" si="2081"/>
        <v>Construction of new Administrative Building for Mahagenco at Vidyut Bhawan, Katol Road, Nagpur</v>
      </c>
      <c r="C3622" s="25" t="str">
        <f t="shared" si="2081"/>
        <v>MERC/CAPEX/2021-2022/MSPGCL/063</v>
      </c>
      <c r="D3622" s="139">
        <f t="shared" si="2081"/>
        <v>44604</v>
      </c>
      <c r="E3622" s="28">
        <f t="shared" si="2081"/>
        <v>57</v>
      </c>
      <c r="F3622" s="95">
        <f t="shared" si="2074"/>
        <v>0</v>
      </c>
      <c r="G3622" s="95">
        <f t="shared" si="2075"/>
        <v>0</v>
      </c>
      <c r="H3622" s="95">
        <f t="shared" si="2066"/>
        <v>0</v>
      </c>
      <c r="I3622" s="94">
        <f>'F4.2'!Z269</f>
        <v>0</v>
      </c>
      <c r="J3622" s="94">
        <f>'F4.2'!AT269</f>
        <v>0</v>
      </c>
      <c r="K3622" s="95"/>
      <c r="L3622" s="95"/>
      <c r="M3622" s="128">
        <f t="shared" si="2058"/>
        <v>0</v>
      </c>
      <c r="N3622" s="95">
        <f t="shared" si="2067"/>
        <v>0</v>
      </c>
      <c r="O3622" s="158"/>
      <c r="P3622" s="159"/>
    </row>
    <row r="3623" spans="1:16" ht="47.25" hidden="1" outlineLevel="1" x14ac:dyDescent="0.25">
      <c r="A3623" s="252" t="str">
        <f t="shared" ref="A3623:E3623" si="2082">A2953</f>
        <v>HO
DPR 17.1</v>
      </c>
      <c r="B3623" s="253" t="str">
        <f t="shared" si="2082"/>
        <v>Construction of new Administrative Building for Mahagenco at Vidyut Bhawan, Katol Road, Nagpur</v>
      </c>
      <c r="C3623" s="168" t="str">
        <f t="shared" si="2082"/>
        <v>MERC/CAPEX/2021-2022/MSPGCL/063</v>
      </c>
      <c r="D3623" s="170">
        <f t="shared" si="2082"/>
        <v>44604</v>
      </c>
      <c r="E3623" s="28">
        <f t="shared" si="2082"/>
        <v>54.24</v>
      </c>
      <c r="F3623" s="95">
        <f t="shared" si="2074"/>
        <v>27.12</v>
      </c>
      <c r="G3623" s="95">
        <f t="shared" si="2075"/>
        <v>27.12</v>
      </c>
      <c r="H3623" s="95">
        <f t="shared" si="2066"/>
        <v>0</v>
      </c>
      <c r="I3623" s="94">
        <f>'F4.2'!Z270</f>
        <v>0</v>
      </c>
      <c r="J3623" s="94">
        <f>'F4.2'!AT270</f>
        <v>0</v>
      </c>
      <c r="K3623" s="95"/>
      <c r="L3623" s="95"/>
      <c r="M3623" s="128">
        <f t="shared" si="2058"/>
        <v>0</v>
      </c>
      <c r="N3623" s="95">
        <f t="shared" si="2067"/>
        <v>0</v>
      </c>
      <c r="O3623" s="158"/>
      <c r="P3623" s="159"/>
    </row>
    <row r="3624" spans="1:16" ht="31.5" hidden="1" outlineLevel="1" x14ac:dyDescent="0.25">
      <c r="A3624" s="280">
        <f t="shared" ref="A3624:E3624" si="2083">A2954</f>
        <v>0</v>
      </c>
      <c r="B3624" s="253" t="str">
        <f t="shared" si="2083"/>
        <v>IDC</v>
      </c>
      <c r="C3624" s="168" t="str">
        <f t="shared" si="2083"/>
        <v>MERC/CAPEX/2021-2022/MSPGCL/063</v>
      </c>
      <c r="D3624" s="170">
        <f t="shared" si="2083"/>
        <v>44604</v>
      </c>
      <c r="E3624" s="28">
        <f t="shared" si="2083"/>
        <v>2.76</v>
      </c>
      <c r="F3624" s="95">
        <f t="shared" si="2074"/>
        <v>0</v>
      </c>
      <c r="G3624" s="95">
        <f t="shared" si="2075"/>
        <v>0</v>
      </c>
      <c r="H3624" s="95">
        <f t="shared" si="2066"/>
        <v>0</v>
      </c>
      <c r="I3624" s="94">
        <f>'F4.2'!Z271</f>
        <v>0</v>
      </c>
      <c r="J3624" s="94">
        <f>'F4.2'!AT271</f>
        <v>0</v>
      </c>
      <c r="K3624" s="95"/>
      <c r="L3624" s="95"/>
      <c r="M3624" s="128">
        <f t="shared" si="2058"/>
        <v>0</v>
      </c>
      <c r="N3624" s="95">
        <f t="shared" si="2067"/>
        <v>0</v>
      </c>
      <c r="O3624" s="158"/>
      <c r="P3624" s="159"/>
    </row>
    <row r="3625" spans="1:16" ht="31.5" hidden="1" outlineLevel="1" x14ac:dyDescent="0.25">
      <c r="A3625" s="238" t="str">
        <f t="shared" ref="A3625:E3625" si="2084">A2955</f>
        <v>HO
DPR 18</v>
      </c>
      <c r="B3625" s="239" t="str">
        <f t="shared" si="2084"/>
        <v>Centralized Monitoring Solution</v>
      </c>
      <c r="C3625" s="25" t="str">
        <f t="shared" si="2084"/>
        <v>MERC/CAPEX/MSPGCL/2023-24/0576</v>
      </c>
      <c r="D3625" s="139">
        <f t="shared" si="2084"/>
        <v>45232</v>
      </c>
      <c r="E3625" s="28">
        <f t="shared" si="2084"/>
        <v>69.308999999999997</v>
      </c>
      <c r="F3625" s="95">
        <f t="shared" si="2074"/>
        <v>0</v>
      </c>
      <c r="G3625" s="95">
        <f t="shared" si="2075"/>
        <v>0</v>
      </c>
      <c r="H3625" s="95">
        <f t="shared" si="2066"/>
        <v>0</v>
      </c>
      <c r="I3625" s="94">
        <f>'F4.2'!Z272</f>
        <v>0</v>
      </c>
      <c r="J3625" s="94">
        <f>'F4.2'!AT272</f>
        <v>0</v>
      </c>
      <c r="K3625" s="95"/>
      <c r="L3625" s="95"/>
      <c r="M3625" s="128">
        <f t="shared" si="2058"/>
        <v>0</v>
      </c>
      <c r="N3625" s="95">
        <f t="shared" si="2067"/>
        <v>0</v>
      </c>
      <c r="O3625" s="158"/>
      <c r="P3625" s="159"/>
    </row>
    <row r="3626" spans="1:16" ht="47.25" hidden="1" outlineLevel="1" x14ac:dyDescent="0.25">
      <c r="A3626" s="252" t="str">
        <f t="shared" ref="A3626:E3626" si="2085">A2956</f>
        <v>HO
DPR 18.1</v>
      </c>
      <c r="B3626" s="253" t="str">
        <f t="shared" si="2085"/>
        <v>Centralized Monitoring Solution</v>
      </c>
      <c r="C3626" s="168" t="str">
        <f t="shared" si="2085"/>
        <v>MERC/CAPEX/MSPGCL/2023-24/0576</v>
      </c>
      <c r="D3626" s="170">
        <f t="shared" si="2085"/>
        <v>45232</v>
      </c>
      <c r="E3626" s="28">
        <f t="shared" si="2085"/>
        <v>66.009</v>
      </c>
      <c r="F3626" s="95">
        <f t="shared" si="2074"/>
        <v>66.009</v>
      </c>
      <c r="G3626" s="95">
        <f t="shared" si="2075"/>
        <v>66.009</v>
      </c>
      <c r="H3626" s="95">
        <f t="shared" si="2066"/>
        <v>0</v>
      </c>
      <c r="I3626" s="94">
        <f>'F4.2'!Z273</f>
        <v>0</v>
      </c>
      <c r="J3626" s="94">
        <f>'F4.2'!AT273</f>
        <v>0</v>
      </c>
      <c r="K3626" s="95"/>
      <c r="L3626" s="95"/>
      <c r="M3626" s="128">
        <f t="shared" si="2058"/>
        <v>0</v>
      </c>
      <c r="N3626" s="95">
        <f t="shared" si="2067"/>
        <v>0</v>
      </c>
      <c r="O3626" s="158"/>
      <c r="P3626" s="159"/>
    </row>
    <row r="3627" spans="1:16" ht="31.5" hidden="1" outlineLevel="1" x14ac:dyDescent="0.25">
      <c r="A3627" s="280">
        <f t="shared" ref="A3627:E3627" si="2086">A2957</f>
        <v>0</v>
      </c>
      <c r="B3627" s="253" t="str">
        <f t="shared" si="2086"/>
        <v>IDC</v>
      </c>
      <c r="C3627" s="168" t="str">
        <f t="shared" si="2086"/>
        <v>MERC/CAPEX/MSPGCL/2023-24/0576</v>
      </c>
      <c r="D3627" s="170">
        <f t="shared" si="2086"/>
        <v>45232</v>
      </c>
      <c r="E3627" s="28">
        <f t="shared" si="2086"/>
        <v>3.3</v>
      </c>
      <c r="F3627" s="95">
        <f t="shared" si="2074"/>
        <v>0</v>
      </c>
      <c r="G3627" s="95">
        <f t="shared" si="2075"/>
        <v>0</v>
      </c>
      <c r="H3627" s="95">
        <f t="shared" si="2066"/>
        <v>0</v>
      </c>
      <c r="I3627" s="94">
        <f>'F4.2'!Z274</f>
        <v>0</v>
      </c>
      <c r="J3627" s="94">
        <f>'F4.2'!AT274</f>
        <v>0</v>
      </c>
      <c r="K3627" s="95"/>
      <c r="L3627" s="95"/>
      <c r="M3627" s="128">
        <f t="shared" si="2058"/>
        <v>0</v>
      </c>
      <c r="N3627" s="95">
        <f t="shared" si="2067"/>
        <v>0</v>
      </c>
      <c r="O3627" s="158"/>
      <c r="P3627" s="159"/>
    </row>
    <row r="3628" spans="1:16" ht="63" hidden="1" outlineLevel="1" x14ac:dyDescent="0.25">
      <c r="A3628" s="25" t="str">
        <f t="shared" ref="A3628:E3628" si="2087">A2958</f>
        <v>Y2</v>
      </c>
      <c r="B3628" s="26" t="str">
        <f t="shared" si="2087"/>
        <v>Procurement &amp; replacement of 400 NB Cast Basalt Pipelines with the existing MSERW pipe of ash disposal system of Unit #5,6 &amp; 7 at CSTPS, Chandrapur” under capital expenditure during the FY 2023-24.</v>
      </c>
      <c r="C3628" s="25" t="str">
        <f t="shared" si="2087"/>
        <v>MERC/CAPEX/2024-2025/MSPGCL/0475 Dt 06.08.2024</v>
      </c>
      <c r="D3628" s="188">
        <f t="shared" si="2087"/>
        <v>45510</v>
      </c>
      <c r="E3628" s="28">
        <f t="shared" si="2087"/>
        <v>81.350000000000009</v>
      </c>
      <c r="F3628" s="95">
        <f t="shared" si="2074"/>
        <v>0</v>
      </c>
      <c r="G3628" s="95">
        <f t="shared" si="2075"/>
        <v>0</v>
      </c>
      <c r="H3628" s="95">
        <f t="shared" si="2066"/>
        <v>0</v>
      </c>
      <c r="I3628" s="94">
        <f>'F4.2'!Z275</f>
        <v>0</v>
      </c>
      <c r="J3628" s="94">
        <f>'F4.2'!AT275</f>
        <v>0</v>
      </c>
      <c r="K3628" s="95"/>
      <c r="L3628" s="95"/>
      <c r="M3628" s="128">
        <f t="shared" si="2058"/>
        <v>0</v>
      </c>
      <c r="N3628" s="95">
        <f t="shared" si="2067"/>
        <v>0</v>
      </c>
      <c r="O3628" s="158"/>
      <c r="P3628" s="159"/>
    </row>
    <row r="3629" spans="1:16" ht="63" hidden="1" outlineLevel="1" x14ac:dyDescent="0.25">
      <c r="A3629" s="29">
        <f t="shared" ref="A3629:E3629" si="2088">A2959</f>
        <v>2.1</v>
      </c>
      <c r="B3629" s="169" t="str">
        <f t="shared" si="2088"/>
        <v>Procurement &amp; replacement of 400 NB Cast Basalt Pipelines with the existing MSERW pipe of ash disposal system of Unit #5,6 &amp; 7 at CSTPS, Chandrapur” under capital expenditure during the FY 2023-24.</v>
      </c>
      <c r="C3629" s="29" t="str">
        <f t="shared" si="2088"/>
        <v>MERC/CAPEX/2024-2025/MSPGCL/0475 Dt 06.08.2024</v>
      </c>
      <c r="D3629" s="69">
        <f t="shared" si="2088"/>
        <v>45510</v>
      </c>
      <c r="E3629" s="28">
        <f t="shared" si="2088"/>
        <v>80.150000000000006</v>
      </c>
      <c r="F3629" s="95">
        <f t="shared" si="2074"/>
        <v>80.150000000000006</v>
      </c>
      <c r="G3629" s="95">
        <f t="shared" si="2075"/>
        <v>80.150000000000006</v>
      </c>
      <c r="H3629" s="95">
        <f t="shared" si="2066"/>
        <v>0</v>
      </c>
      <c r="I3629" s="94">
        <f>'F4.2'!Z276</f>
        <v>0</v>
      </c>
      <c r="J3629" s="94">
        <f>'F4.2'!AT276</f>
        <v>0</v>
      </c>
      <c r="K3629" s="95"/>
      <c r="L3629" s="95"/>
      <c r="M3629" s="128">
        <f t="shared" si="2058"/>
        <v>0</v>
      </c>
      <c r="N3629" s="95">
        <f t="shared" si="2067"/>
        <v>0</v>
      </c>
      <c r="O3629" s="158"/>
      <c r="P3629" s="159"/>
    </row>
    <row r="3630" spans="1:16" ht="31.5" hidden="1" outlineLevel="1" x14ac:dyDescent="0.25">
      <c r="A3630" s="29">
        <f t="shared" ref="A3630:E3630" si="2089">A2960</f>
        <v>0</v>
      </c>
      <c r="B3630" s="169" t="str">
        <f t="shared" si="2089"/>
        <v>IDC</v>
      </c>
      <c r="C3630" s="29" t="str">
        <f t="shared" si="2089"/>
        <v>MERC/CAPEX/2024-2025/MSPGCL/0475 Dt 06.08.2024</v>
      </c>
      <c r="D3630" s="69">
        <f t="shared" si="2089"/>
        <v>45510</v>
      </c>
      <c r="E3630" s="28">
        <f t="shared" si="2089"/>
        <v>1.2</v>
      </c>
      <c r="F3630" s="95">
        <f t="shared" si="2074"/>
        <v>0</v>
      </c>
      <c r="G3630" s="95">
        <f t="shared" si="2075"/>
        <v>0</v>
      </c>
      <c r="H3630" s="95">
        <f t="shared" si="2066"/>
        <v>0</v>
      </c>
      <c r="I3630" s="94">
        <f>'F4.2'!Z277</f>
        <v>0</v>
      </c>
      <c r="J3630" s="94">
        <f>'F4.2'!AT277</f>
        <v>0</v>
      </c>
      <c r="K3630" s="95"/>
      <c r="L3630" s="95"/>
      <c r="M3630" s="128">
        <f t="shared" si="2058"/>
        <v>0</v>
      </c>
      <c r="N3630" s="95">
        <f t="shared" si="2067"/>
        <v>0</v>
      </c>
      <c r="O3630" s="158"/>
      <c r="P3630" s="159"/>
    </row>
    <row r="3631" spans="1:16" ht="78.75" hidden="1" outlineLevel="1" x14ac:dyDescent="0.25">
      <c r="A3631" s="25" t="str">
        <f t="shared" ref="A3631:E3631" si="2090">A2961</f>
        <v>Y3</v>
      </c>
      <c r="B3631" s="26" t="str">
        <f t="shared" si="2090"/>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3631" s="25" t="str">
        <f t="shared" si="2090"/>
        <v>MERC/CAPEX/2024-25/MSPGCL/0473 Dt 06.08.2024</v>
      </c>
      <c r="D3631" s="188">
        <f t="shared" si="2090"/>
        <v>45510</v>
      </c>
      <c r="E3631" s="28">
        <f t="shared" si="2090"/>
        <v>25.78</v>
      </c>
      <c r="F3631" s="95">
        <f t="shared" si="2074"/>
        <v>0</v>
      </c>
      <c r="G3631" s="95">
        <f t="shared" si="2075"/>
        <v>0</v>
      </c>
      <c r="H3631" s="95">
        <f t="shared" si="2066"/>
        <v>0</v>
      </c>
      <c r="I3631" s="94">
        <f>'F4.2'!Z278</f>
        <v>0</v>
      </c>
      <c r="J3631" s="94">
        <f>'F4.2'!AT278</f>
        <v>0</v>
      </c>
      <c r="K3631" s="95"/>
      <c r="L3631" s="95"/>
      <c r="M3631" s="128">
        <f t="shared" si="2058"/>
        <v>0</v>
      </c>
      <c r="N3631" s="95">
        <f t="shared" si="2067"/>
        <v>0</v>
      </c>
      <c r="O3631" s="158"/>
      <c r="P3631" s="159"/>
    </row>
    <row r="3632" spans="1:16" ht="31.5" hidden="1" outlineLevel="1" x14ac:dyDescent="0.25">
      <c r="A3632" s="29">
        <f t="shared" ref="A3632:E3632" si="2091">A2962</f>
        <v>3.1</v>
      </c>
      <c r="B3632" s="203" t="str">
        <f t="shared" si="2091"/>
        <v>Scheme-1: Upgradation of 11KV Sub-stations of Urjanagar colony, CSTPS, Chandrapur.</v>
      </c>
      <c r="C3632" s="29" t="str">
        <f t="shared" si="2091"/>
        <v>MERC/CAPEX/2024-25/MSPGCL/0473 Dt 06.08.2024</v>
      </c>
      <c r="D3632" s="69">
        <f t="shared" si="2091"/>
        <v>45510</v>
      </c>
      <c r="E3632" s="27">
        <f t="shared" si="2091"/>
        <v>7.19</v>
      </c>
      <c r="F3632" s="94">
        <f t="shared" si="2074"/>
        <v>7.19</v>
      </c>
      <c r="G3632" s="94">
        <f t="shared" si="2075"/>
        <v>7.19</v>
      </c>
      <c r="H3632" s="94">
        <f t="shared" si="2066"/>
        <v>0</v>
      </c>
      <c r="I3632" s="94">
        <f>'F4.2'!Z279</f>
        <v>0</v>
      </c>
      <c r="J3632" s="94">
        <f>'F4.2'!AT279</f>
        <v>0</v>
      </c>
      <c r="K3632" s="94"/>
      <c r="L3632" s="94"/>
      <c r="M3632" s="94">
        <f t="shared" ref="M3632:M3690" si="2092">SUM(J3632:L3632)</f>
        <v>0</v>
      </c>
      <c r="N3632" s="94">
        <f t="shared" si="2067"/>
        <v>0</v>
      </c>
      <c r="O3632" s="158">
        <f t="shared" ref="O3632:O3654" si="2093">MAX(0,IF(M3632=0,0,IF(G3632+M3632&lt;E3632,M3632,E3632-G3632)))</f>
        <v>0</v>
      </c>
      <c r="P3632" s="159">
        <f t="shared" ref="P3632:P3654" si="2094">M3632-O3632</f>
        <v>0</v>
      </c>
    </row>
    <row r="3633" spans="1:16" ht="31.5" hidden="1" outlineLevel="1" x14ac:dyDescent="0.25">
      <c r="A3633" s="29">
        <f t="shared" ref="A3633:E3633" si="2095">A2963</f>
        <v>3.1</v>
      </c>
      <c r="B3633" s="203" t="str">
        <f t="shared" si="2095"/>
        <v>Scheme-3: Replacement of old energy meters by electronics energy meters at Urjanagar colony, CSTPS, Chandrapur.</v>
      </c>
      <c r="C3633" s="29" t="str">
        <f t="shared" si="2095"/>
        <v>MERC/CAPEX/2024-25/MSPGCL/0473 Dt 06.08.2024</v>
      </c>
      <c r="D3633" s="69">
        <f t="shared" si="2095"/>
        <v>45510</v>
      </c>
      <c r="E3633" s="28">
        <f t="shared" si="2095"/>
        <v>0.8</v>
      </c>
      <c r="F3633" s="95">
        <f t="shared" si="2074"/>
        <v>0.8</v>
      </c>
      <c r="G3633" s="95">
        <f t="shared" si="2075"/>
        <v>0.8</v>
      </c>
      <c r="H3633" s="95">
        <f t="shared" si="2066"/>
        <v>0</v>
      </c>
      <c r="I3633" s="94">
        <f>'F4.2'!Z280</f>
        <v>0</v>
      </c>
      <c r="J3633" s="94">
        <f>'F4.2'!AT280</f>
        <v>0</v>
      </c>
      <c r="K3633" s="95"/>
      <c r="L3633" s="95"/>
      <c r="M3633" s="128">
        <f t="shared" si="2092"/>
        <v>0</v>
      </c>
      <c r="N3633" s="95">
        <f t="shared" si="2067"/>
        <v>0</v>
      </c>
      <c r="O3633" s="158">
        <f t="shared" si="2093"/>
        <v>0</v>
      </c>
      <c r="P3633" s="159">
        <f t="shared" si="2094"/>
        <v>0</v>
      </c>
    </row>
    <row r="3634" spans="1:16" ht="31.5" hidden="1" outlineLevel="1" x14ac:dyDescent="0.25">
      <c r="A3634" s="29">
        <f t="shared" ref="A3634:E3634" si="2096">A2964</f>
        <v>3.1</v>
      </c>
      <c r="B3634" s="203" t="str">
        <f t="shared" si="2096"/>
        <v>Scheme-5 : Provision of 11KV  supply to Urjanagar colony from station board of Stage-III, CSTPS Chandrapur.</v>
      </c>
      <c r="C3634" s="29" t="str">
        <f t="shared" si="2096"/>
        <v>MERC/CAPEX/2024-25/MSPGCL/0473 Dt 06.08.2024</v>
      </c>
      <c r="D3634" s="69">
        <f t="shared" si="2096"/>
        <v>45510</v>
      </c>
      <c r="E3634" s="28">
        <f t="shared" si="2096"/>
        <v>2.97</v>
      </c>
      <c r="F3634" s="95">
        <f t="shared" si="2074"/>
        <v>2.9193972000000001</v>
      </c>
      <c r="G3634" s="95">
        <f t="shared" si="2075"/>
        <v>2.9193972000000001</v>
      </c>
      <c r="H3634" s="95">
        <f t="shared" si="2066"/>
        <v>0</v>
      </c>
      <c r="I3634" s="94">
        <f>'F4.2'!Z281</f>
        <v>0</v>
      </c>
      <c r="J3634" s="94">
        <f>'F4.2'!AT281</f>
        <v>0</v>
      </c>
      <c r="K3634" s="95"/>
      <c r="L3634" s="95"/>
      <c r="M3634" s="128">
        <f t="shared" si="2092"/>
        <v>0</v>
      </c>
      <c r="N3634" s="95">
        <f t="shared" si="2067"/>
        <v>0</v>
      </c>
      <c r="O3634" s="158">
        <f t="shared" si="2093"/>
        <v>0</v>
      </c>
      <c r="P3634" s="159">
        <f t="shared" si="2094"/>
        <v>0</v>
      </c>
    </row>
    <row r="3635" spans="1:16" ht="78.75" hidden="1" outlineLevel="1" x14ac:dyDescent="0.25">
      <c r="A3635" s="29">
        <f t="shared" ref="A3635:E3635" si="2097">A2965</f>
        <v>3.1</v>
      </c>
      <c r="B3635" s="203" t="str">
        <f t="shared" si="2097"/>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3635" s="29" t="str">
        <f t="shared" si="2097"/>
        <v>MERC/CAPEX/2024-25/MSPGCL/0473 Dt 06.08.2024</v>
      </c>
      <c r="D3635" s="69">
        <f t="shared" si="2097"/>
        <v>45510</v>
      </c>
      <c r="E3635" s="28">
        <f t="shared" si="2097"/>
        <v>10.48</v>
      </c>
      <c r="F3635" s="95">
        <f t="shared" si="2074"/>
        <v>10.48</v>
      </c>
      <c r="G3635" s="95">
        <f t="shared" si="2075"/>
        <v>10.48</v>
      </c>
      <c r="H3635" s="95">
        <f t="shared" si="2066"/>
        <v>0</v>
      </c>
      <c r="I3635" s="94">
        <f>'F4.2'!Z282</f>
        <v>0</v>
      </c>
      <c r="J3635" s="94">
        <f>'F4.2'!AT282</f>
        <v>0</v>
      </c>
      <c r="K3635" s="95"/>
      <c r="L3635" s="95"/>
      <c r="M3635" s="128">
        <f t="shared" si="2092"/>
        <v>0</v>
      </c>
      <c r="N3635" s="95">
        <f t="shared" si="2067"/>
        <v>0</v>
      </c>
      <c r="O3635" s="158">
        <f t="shared" si="2093"/>
        <v>0</v>
      </c>
      <c r="P3635" s="159">
        <f t="shared" si="2094"/>
        <v>0</v>
      </c>
    </row>
    <row r="3636" spans="1:16" ht="63" hidden="1" outlineLevel="1" x14ac:dyDescent="0.25">
      <c r="A3636" s="29">
        <f t="shared" ref="A3636:E3636" si="2098">A2966</f>
        <v>3.1</v>
      </c>
      <c r="B3636" s="203" t="str">
        <f t="shared" si="2098"/>
        <v>Scheme-7: Design, supply, erection, installation, testing and commissioning of the boiler goods lifts in place of the existing old lifts installed at Unit#6&amp;7 500MW Stage-III CSTPS Chandrapur</v>
      </c>
      <c r="C3636" s="29" t="str">
        <f t="shared" si="2098"/>
        <v>MERC/CAPEX/2024-25/MSPGCL/0473 Dt 06.08.2024</v>
      </c>
      <c r="D3636" s="69">
        <f t="shared" si="2098"/>
        <v>45510</v>
      </c>
      <c r="E3636" s="28">
        <f t="shared" si="2098"/>
        <v>3.66</v>
      </c>
      <c r="F3636" s="95">
        <f t="shared" si="2074"/>
        <v>3.66</v>
      </c>
      <c r="G3636" s="95">
        <f t="shared" si="2075"/>
        <v>3.66</v>
      </c>
      <c r="H3636" s="95">
        <f t="shared" si="2066"/>
        <v>0</v>
      </c>
      <c r="I3636" s="94">
        <f>'F4.2'!Z283</f>
        <v>0</v>
      </c>
      <c r="J3636" s="94">
        <f>'F4.2'!AT283</f>
        <v>0</v>
      </c>
      <c r="K3636" s="95"/>
      <c r="L3636" s="95"/>
      <c r="M3636" s="128">
        <f t="shared" si="2092"/>
        <v>0</v>
      </c>
      <c r="N3636" s="95">
        <f t="shared" si="2067"/>
        <v>0</v>
      </c>
      <c r="O3636" s="158">
        <f t="shared" si="2093"/>
        <v>0</v>
      </c>
      <c r="P3636" s="159">
        <f t="shared" si="2094"/>
        <v>0</v>
      </c>
    </row>
    <row r="3637" spans="1:16" ht="31.5" hidden="1" outlineLevel="1" x14ac:dyDescent="0.25">
      <c r="A3637" s="29">
        <f t="shared" ref="A3637:E3637" si="2099">A2967</f>
        <v>0</v>
      </c>
      <c r="B3637" s="203" t="str">
        <f t="shared" si="2099"/>
        <v>IDC</v>
      </c>
      <c r="C3637" s="29" t="str">
        <f t="shared" si="2099"/>
        <v>MERC/CAPEX/2024-25/MSPGCL/0473 Dt 06.08.2024</v>
      </c>
      <c r="D3637" s="69">
        <f t="shared" si="2099"/>
        <v>45510</v>
      </c>
      <c r="E3637" s="28">
        <f t="shared" si="2099"/>
        <v>0.68</v>
      </c>
      <c r="F3637" s="95">
        <f t="shared" si="2074"/>
        <v>0</v>
      </c>
      <c r="G3637" s="95">
        <f t="shared" si="2075"/>
        <v>0</v>
      </c>
      <c r="H3637" s="95">
        <f t="shared" si="2066"/>
        <v>0</v>
      </c>
      <c r="I3637" s="94">
        <f>'F4.2'!Z284</f>
        <v>0</v>
      </c>
      <c r="J3637" s="94">
        <f>'F4.2'!AT284</f>
        <v>0</v>
      </c>
      <c r="K3637" s="95"/>
      <c r="L3637" s="95"/>
      <c r="M3637" s="128">
        <f t="shared" si="2092"/>
        <v>0</v>
      </c>
      <c r="N3637" s="95">
        <f t="shared" si="2067"/>
        <v>0</v>
      </c>
      <c r="O3637" s="158">
        <f t="shared" si="2093"/>
        <v>0</v>
      </c>
      <c r="P3637" s="159">
        <f t="shared" si="2094"/>
        <v>0</v>
      </c>
    </row>
    <row r="3638" spans="1:16" ht="47.25" hidden="1" outlineLevel="1" x14ac:dyDescent="0.25">
      <c r="A3638" s="25" t="str">
        <f t="shared" ref="A3638:E3638" si="2100">A2968</f>
        <v>Y4</v>
      </c>
      <c r="B3638" s="26" t="str">
        <f t="shared" si="2100"/>
        <v>Providing 1600 mm pipeline from Erdai Dam to CSTPS, Chandrapur</v>
      </c>
      <c r="C3638" s="25" t="str">
        <f t="shared" si="2100"/>
        <v>MERC/CAPEX/2024-2025/MSPGCL/0476 Dt 06.08.2024</v>
      </c>
      <c r="D3638" s="188">
        <f t="shared" si="2100"/>
        <v>45510</v>
      </c>
      <c r="E3638" s="27">
        <f t="shared" si="2100"/>
        <v>0</v>
      </c>
      <c r="F3638" s="94">
        <f t="shared" si="2074"/>
        <v>0</v>
      </c>
      <c r="G3638" s="94">
        <f t="shared" si="2075"/>
        <v>0</v>
      </c>
      <c r="H3638" s="94">
        <f t="shared" si="2066"/>
        <v>0</v>
      </c>
      <c r="I3638" s="94">
        <f>'F4.2'!Z285</f>
        <v>0</v>
      </c>
      <c r="J3638" s="94">
        <f>'F4.2'!AT285</f>
        <v>0</v>
      </c>
      <c r="K3638" s="94"/>
      <c r="L3638" s="94"/>
      <c r="M3638" s="94">
        <f t="shared" si="2092"/>
        <v>0</v>
      </c>
      <c r="N3638" s="94">
        <f t="shared" si="2067"/>
        <v>0</v>
      </c>
      <c r="O3638" s="158">
        <f t="shared" si="2093"/>
        <v>0</v>
      </c>
      <c r="P3638" s="159">
        <f t="shared" si="2094"/>
        <v>0</v>
      </c>
    </row>
    <row r="3639" spans="1:16" ht="31.5" hidden="1" outlineLevel="1" x14ac:dyDescent="0.25">
      <c r="A3639" s="29">
        <f t="shared" ref="A3639:E3639" si="2101">A2969</f>
        <v>4.0999999999999996</v>
      </c>
      <c r="B3639" s="169" t="str">
        <f t="shared" si="2101"/>
        <v>Providing 1600 mm pipeline from Erdai Dam to CSTPS, Chandrapur</v>
      </c>
      <c r="C3639" s="29" t="str">
        <f t="shared" si="2101"/>
        <v>MERC/CAPEX/2024-2025/MSPGCL/0476 Dt 06.08.2024</v>
      </c>
      <c r="D3639" s="69">
        <f t="shared" si="2101"/>
        <v>45510</v>
      </c>
      <c r="E3639" s="28">
        <f t="shared" si="2101"/>
        <v>0</v>
      </c>
      <c r="F3639" s="95">
        <f t="shared" si="2074"/>
        <v>78.325479452054807</v>
      </c>
      <c r="G3639" s="95">
        <f t="shared" si="2075"/>
        <v>78.325479452054807</v>
      </c>
      <c r="H3639" s="95">
        <f t="shared" si="2066"/>
        <v>0</v>
      </c>
      <c r="I3639" s="94">
        <f>'F4.2'!Z286</f>
        <v>0</v>
      </c>
      <c r="J3639" s="94">
        <f>'F4.2'!AT286</f>
        <v>0</v>
      </c>
      <c r="K3639" s="95"/>
      <c r="L3639" s="95"/>
      <c r="M3639" s="128">
        <f t="shared" si="2092"/>
        <v>0</v>
      </c>
      <c r="N3639" s="95">
        <f t="shared" si="2067"/>
        <v>0</v>
      </c>
      <c r="O3639" s="158">
        <f t="shared" si="2093"/>
        <v>0</v>
      </c>
      <c r="P3639" s="159">
        <f t="shared" si="2094"/>
        <v>0</v>
      </c>
    </row>
    <row r="3640" spans="1:16" ht="31.5" hidden="1" outlineLevel="1" x14ac:dyDescent="0.25">
      <c r="A3640" s="29">
        <f t="shared" ref="A3640:E3640" si="2102">A2970</f>
        <v>0</v>
      </c>
      <c r="B3640" s="169" t="str">
        <f t="shared" si="2102"/>
        <v>IDC</v>
      </c>
      <c r="C3640" s="29" t="str">
        <f t="shared" si="2102"/>
        <v>MERC/CAPEX/2024-2025/MSPGCL/0476 Dt 06.08.2024</v>
      </c>
      <c r="D3640" s="69">
        <f t="shared" si="2102"/>
        <v>45510</v>
      </c>
      <c r="E3640" s="28">
        <f t="shared" si="2102"/>
        <v>0</v>
      </c>
      <c r="F3640" s="95">
        <f t="shared" si="2074"/>
        <v>0</v>
      </c>
      <c r="G3640" s="95">
        <f t="shared" si="2075"/>
        <v>0</v>
      </c>
      <c r="H3640" s="95">
        <f t="shared" si="2066"/>
        <v>0</v>
      </c>
      <c r="I3640" s="94">
        <f>'F4.2'!Z287</f>
        <v>0</v>
      </c>
      <c r="J3640" s="94">
        <f>'F4.2'!AT287</f>
        <v>0</v>
      </c>
      <c r="K3640" s="95"/>
      <c r="L3640" s="95"/>
      <c r="M3640" s="128">
        <f t="shared" si="2092"/>
        <v>0</v>
      </c>
      <c r="N3640" s="95">
        <f t="shared" si="2067"/>
        <v>0</v>
      </c>
      <c r="O3640" s="158">
        <f t="shared" si="2093"/>
        <v>0</v>
      </c>
      <c r="P3640" s="159">
        <f t="shared" si="2094"/>
        <v>0</v>
      </c>
    </row>
    <row r="3641" spans="1:16" ht="31.5" hidden="1" outlineLevel="1" x14ac:dyDescent="0.25">
      <c r="A3641" s="25" t="str">
        <f t="shared" ref="A3641:E3641" si="2103">A2971</f>
        <v>Y5</v>
      </c>
      <c r="B3641" s="26" t="str">
        <f t="shared" si="2103"/>
        <v>Performance Improvement &amp; Life Extension Schemes for CHP of Unit 5 to 7 of CSTPS, Chandrapur. -Part-2</v>
      </c>
      <c r="C3641" s="25" t="str">
        <f t="shared" si="2103"/>
        <v>MERC/CAPEX/MSPGCL/2023-2024/0466 Dt 02.08.2024</v>
      </c>
      <c r="D3641" s="188">
        <f t="shared" si="2103"/>
        <v>45506</v>
      </c>
      <c r="E3641" s="28">
        <f t="shared" si="2103"/>
        <v>0</v>
      </c>
      <c r="F3641" s="95">
        <f t="shared" si="2074"/>
        <v>0</v>
      </c>
      <c r="G3641" s="95">
        <f t="shared" si="2075"/>
        <v>0</v>
      </c>
      <c r="H3641" s="95">
        <f t="shared" si="2066"/>
        <v>0</v>
      </c>
      <c r="I3641" s="94">
        <f>'F4.2'!Z288</f>
        <v>0</v>
      </c>
      <c r="J3641" s="94">
        <f>'F4.2'!AT288</f>
        <v>0</v>
      </c>
      <c r="K3641" s="95"/>
      <c r="L3641" s="95"/>
      <c r="M3641" s="128">
        <f t="shared" si="2092"/>
        <v>0</v>
      </c>
      <c r="N3641" s="95">
        <f t="shared" si="2067"/>
        <v>0</v>
      </c>
      <c r="O3641" s="158">
        <f t="shared" si="2093"/>
        <v>0</v>
      </c>
      <c r="P3641" s="159">
        <f t="shared" si="2094"/>
        <v>0</v>
      </c>
    </row>
    <row r="3642" spans="1:16" ht="31.5" hidden="1" outlineLevel="1" x14ac:dyDescent="0.25">
      <c r="A3642" s="29">
        <f t="shared" ref="A3642:E3642" si="2104">A2972</f>
        <v>5.0999999999999996</v>
      </c>
      <c r="B3642" s="169" t="str">
        <f t="shared" si="2104"/>
        <v>Scheme-1: Upgradation/Renovation of Deck Module of Under Ground Conveyor stream of CHPB of Unit-5,6&amp;7 Chandrapur.</v>
      </c>
      <c r="C3642" s="29" t="str">
        <f t="shared" si="2104"/>
        <v>MERC/CAPEX/MSPGCL/2023-2024/0466 Dt 02.08.2024</v>
      </c>
      <c r="D3642" s="69">
        <f t="shared" si="2104"/>
        <v>45506</v>
      </c>
      <c r="E3642" s="27">
        <f t="shared" si="2104"/>
        <v>0</v>
      </c>
      <c r="F3642" s="94">
        <f t="shared" si="2074"/>
        <v>4.43</v>
      </c>
      <c r="G3642" s="94">
        <f t="shared" si="2075"/>
        <v>4.43</v>
      </c>
      <c r="H3642" s="94">
        <f t="shared" si="2066"/>
        <v>0</v>
      </c>
      <c r="I3642" s="94">
        <f>'F4.2'!Z289</f>
        <v>0</v>
      </c>
      <c r="J3642" s="94">
        <f>'F4.2'!AT289</f>
        <v>0</v>
      </c>
      <c r="K3642" s="94"/>
      <c r="L3642" s="94"/>
      <c r="M3642" s="94">
        <f t="shared" si="2092"/>
        <v>0</v>
      </c>
      <c r="N3642" s="94">
        <f t="shared" si="2067"/>
        <v>0</v>
      </c>
      <c r="O3642" s="158">
        <f t="shared" si="2093"/>
        <v>0</v>
      </c>
      <c r="P3642" s="159">
        <f t="shared" si="2094"/>
        <v>0</v>
      </c>
    </row>
    <row r="3643" spans="1:16" ht="31.5" hidden="1" outlineLevel="1" x14ac:dyDescent="0.25">
      <c r="A3643" s="29">
        <f t="shared" ref="A3643:E3643" si="2105">A2973</f>
        <v>5.2</v>
      </c>
      <c r="B3643" s="169" t="str">
        <f t="shared" si="2105"/>
        <v>Scheme-2: Renovation &amp; Upgradation of Transfer Point of CHPB of Unit 5 to 7 of CSTPS Chandrapur.</v>
      </c>
      <c r="C3643" s="29" t="str">
        <f t="shared" si="2105"/>
        <v>MERC/CAPEX/MSPGCL/2023-2024/0466 Dt 02.08.2024</v>
      </c>
      <c r="D3643" s="69">
        <f t="shared" si="2105"/>
        <v>45506</v>
      </c>
      <c r="E3643" s="28">
        <f t="shared" si="2105"/>
        <v>0</v>
      </c>
      <c r="F3643" s="95">
        <f t="shared" si="2074"/>
        <v>4.54</v>
      </c>
      <c r="G3643" s="95">
        <f t="shared" si="2075"/>
        <v>4.54</v>
      </c>
      <c r="H3643" s="95">
        <f t="shared" si="2066"/>
        <v>0</v>
      </c>
      <c r="I3643" s="94">
        <f>'F4.2'!Z290</f>
        <v>0</v>
      </c>
      <c r="J3643" s="94">
        <f>'F4.2'!AT290</f>
        <v>0</v>
      </c>
      <c r="K3643" s="95"/>
      <c r="L3643" s="95"/>
      <c r="M3643" s="128">
        <f t="shared" si="2092"/>
        <v>0</v>
      </c>
      <c r="N3643" s="95">
        <f t="shared" si="2067"/>
        <v>0</v>
      </c>
      <c r="O3643" s="158">
        <f t="shared" si="2093"/>
        <v>0</v>
      </c>
      <c r="P3643" s="159">
        <f t="shared" si="2094"/>
        <v>0</v>
      </c>
    </row>
    <row r="3644" spans="1:16" ht="31.5" hidden="1" outlineLevel="1" x14ac:dyDescent="0.25">
      <c r="A3644" s="29">
        <f t="shared" ref="A3644:E3644" si="2106">A2974</f>
        <v>5.3</v>
      </c>
      <c r="B3644" s="169" t="str">
        <f t="shared" si="2106"/>
        <v>Scheme-3: Renovation &amp; Upgradation of Walkway Platform of CHPB of Unit 5 to 7 of CSTPS Chandrapur.</v>
      </c>
      <c r="C3644" s="29" t="str">
        <f t="shared" si="2106"/>
        <v>MERC/CAPEX/MSPGCL/2023-2024/0466 Dt 02.08.2024</v>
      </c>
      <c r="D3644" s="69">
        <f t="shared" si="2106"/>
        <v>45506</v>
      </c>
      <c r="E3644" s="28">
        <f t="shared" si="2106"/>
        <v>0</v>
      </c>
      <c r="F3644" s="95">
        <f t="shared" si="2074"/>
        <v>5.25</v>
      </c>
      <c r="G3644" s="95">
        <f t="shared" si="2075"/>
        <v>5.25</v>
      </c>
      <c r="H3644" s="95">
        <f t="shared" si="2066"/>
        <v>0</v>
      </c>
      <c r="I3644" s="94">
        <f>'F4.2'!Z291</f>
        <v>0</v>
      </c>
      <c r="J3644" s="94">
        <f>'F4.2'!AT291</f>
        <v>0</v>
      </c>
      <c r="K3644" s="95"/>
      <c r="L3644" s="95"/>
      <c r="M3644" s="128">
        <f t="shared" si="2092"/>
        <v>0</v>
      </c>
      <c r="N3644" s="95">
        <f t="shared" si="2067"/>
        <v>0</v>
      </c>
      <c r="O3644" s="158">
        <f t="shared" si="2093"/>
        <v>0</v>
      </c>
      <c r="P3644" s="159">
        <f t="shared" si="2094"/>
        <v>0</v>
      </c>
    </row>
    <row r="3645" spans="1:16" ht="47.25" hidden="1" outlineLevel="1" x14ac:dyDescent="0.25">
      <c r="A3645" s="29">
        <f t="shared" ref="A3645:E3645" si="2107">A2975</f>
        <v>5.4</v>
      </c>
      <c r="B3645" s="169" t="str">
        <f t="shared" si="2107"/>
        <v>Scheme-4: Work of Renovation &amp; Modernization of Bunker Shuttle Conveyor of CHPB of Unit 5, 6 &amp; 7 in CSTPS Chandrapur.</v>
      </c>
      <c r="C3645" s="29" t="str">
        <f t="shared" si="2107"/>
        <v>MERC/CAPEX/MSPGCL/2023-2024/0466 Dt 02.08.2024</v>
      </c>
      <c r="D3645" s="69">
        <f t="shared" si="2107"/>
        <v>45506</v>
      </c>
      <c r="E3645" s="28">
        <f t="shared" si="2107"/>
        <v>0</v>
      </c>
      <c r="F3645" s="95">
        <f t="shared" si="2074"/>
        <v>4.6100000000000003</v>
      </c>
      <c r="G3645" s="95">
        <f t="shared" si="2075"/>
        <v>4.6100000000000003</v>
      </c>
      <c r="H3645" s="95">
        <f t="shared" si="2066"/>
        <v>0</v>
      </c>
      <c r="I3645" s="94">
        <f>'F4.2'!Z292</f>
        <v>0</v>
      </c>
      <c r="J3645" s="94">
        <f>'F4.2'!AT292</f>
        <v>0</v>
      </c>
      <c r="K3645" s="95"/>
      <c r="L3645" s="95"/>
      <c r="M3645" s="128">
        <f t="shared" si="2092"/>
        <v>0</v>
      </c>
      <c r="N3645" s="95">
        <f t="shared" si="2067"/>
        <v>0</v>
      </c>
      <c r="O3645" s="158">
        <f t="shared" si="2093"/>
        <v>0</v>
      </c>
      <c r="P3645" s="159">
        <f t="shared" si="2094"/>
        <v>0</v>
      </c>
    </row>
    <row r="3646" spans="1:16" ht="47.25" hidden="1" outlineLevel="1" x14ac:dyDescent="0.25">
      <c r="A3646" s="29">
        <f t="shared" ref="A3646:E3646" si="2108">A2976</f>
        <v>5.5</v>
      </c>
      <c r="B3646" s="169" t="str">
        <f t="shared" si="2108"/>
        <v>Scheme-5: Renovation &amp; Modernization of Wagon Tippler Concrete Hopper of Coal Handling Plant-B of Unit 5,6&amp;7 at CSTPS Chandrapur.</v>
      </c>
      <c r="C3646" s="29" t="str">
        <f t="shared" si="2108"/>
        <v>MERC/CAPEX/MSPGCL/2023-2024/0466 Dt 02.08.2024</v>
      </c>
      <c r="D3646" s="69">
        <f t="shared" si="2108"/>
        <v>45506</v>
      </c>
      <c r="E3646" s="28">
        <f t="shared" si="2108"/>
        <v>0</v>
      </c>
      <c r="F3646" s="95">
        <f t="shared" si="2074"/>
        <v>3.83</v>
      </c>
      <c r="G3646" s="95">
        <f t="shared" si="2075"/>
        <v>3.83</v>
      </c>
      <c r="H3646" s="95">
        <f t="shared" si="2066"/>
        <v>0</v>
      </c>
      <c r="I3646" s="94">
        <f>'F4.2'!Z293</f>
        <v>0</v>
      </c>
      <c r="J3646" s="94">
        <f>'F4.2'!AT293</f>
        <v>0</v>
      </c>
      <c r="K3646" s="95"/>
      <c r="L3646" s="95"/>
      <c r="M3646" s="128">
        <f t="shared" si="2092"/>
        <v>0</v>
      </c>
      <c r="N3646" s="95">
        <f t="shared" si="2067"/>
        <v>0</v>
      </c>
      <c r="O3646" s="158">
        <f t="shared" si="2093"/>
        <v>0</v>
      </c>
      <c r="P3646" s="159">
        <f t="shared" si="2094"/>
        <v>0</v>
      </c>
    </row>
    <row r="3647" spans="1:16" ht="47.25" hidden="1" outlineLevel="1" x14ac:dyDescent="0.25">
      <c r="A3647" s="29">
        <f t="shared" ref="A3647:E3647" si="2109">A2977</f>
        <v>5.6</v>
      </c>
      <c r="B3647" s="169" t="str">
        <f t="shared" si="2109"/>
        <v>Scheme-6: Renovation &amp; Modernization of Wagon Tippler Concrete Hopper of Coal Handling Plant-D of Unit 8&amp;9 at CSTPS Chandrapur.</v>
      </c>
      <c r="C3647" s="29" t="str">
        <f t="shared" si="2109"/>
        <v>MERC/CAPEX/MSPGCL/2023-2024/0466 Dt 02.08.2024</v>
      </c>
      <c r="D3647" s="69">
        <f t="shared" si="2109"/>
        <v>45506</v>
      </c>
      <c r="E3647" s="27">
        <f t="shared" si="2109"/>
        <v>0</v>
      </c>
      <c r="F3647" s="94">
        <f t="shared" si="2074"/>
        <v>3.83</v>
      </c>
      <c r="G3647" s="94">
        <f t="shared" si="2075"/>
        <v>3.83</v>
      </c>
      <c r="H3647" s="94">
        <f t="shared" si="2066"/>
        <v>0</v>
      </c>
      <c r="I3647" s="94">
        <f>'F4.2'!Z294</f>
        <v>0</v>
      </c>
      <c r="J3647" s="94">
        <f>'F4.2'!AT294</f>
        <v>0</v>
      </c>
      <c r="K3647" s="94"/>
      <c r="L3647" s="94"/>
      <c r="M3647" s="94">
        <f t="shared" si="2092"/>
        <v>0</v>
      </c>
      <c r="N3647" s="94">
        <f t="shared" si="2067"/>
        <v>0</v>
      </c>
      <c r="O3647" s="158">
        <f t="shared" si="2093"/>
        <v>0</v>
      </c>
      <c r="P3647" s="159">
        <f t="shared" si="2094"/>
        <v>0</v>
      </c>
    </row>
    <row r="3648" spans="1:16" ht="47.25" hidden="1" outlineLevel="1" x14ac:dyDescent="0.25">
      <c r="A3648" s="29">
        <f t="shared" ref="A3648:E3648" si="2110">A2978</f>
        <v>5.7</v>
      </c>
      <c r="B3648" s="169" t="str">
        <f t="shared" si="2110"/>
        <v xml:space="preserve">Scheme-7: Design, supply, installation &amp; commissioning of LED based energy efficient illumination system at CHP-A, B &amp; C, C.S.T.P.S., Chandrapur.  </v>
      </c>
      <c r="C3648" s="29" t="str">
        <f t="shared" si="2110"/>
        <v>MERC/CAPEX/MSPGCL/2023-2024/0466 Dt 02.08.2024</v>
      </c>
      <c r="D3648" s="69">
        <f t="shared" si="2110"/>
        <v>45506</v>
      </c>
      <c r="E3648" s="28">
        <f t="shared" si="2110"/>
        <v>0</v>
      </c>
      <c r="F3648" s="95">
        <f t="shared" si="2074"/>
        <v>5.31</v>
      </c>
      <c r="G3648" s="95">
        <f t="shared" si="2075"/>
        <v>5.31</v>
      </c>
      <c r="H3648" s="95">
        <f t="shared" si="2066"/>
        <v>0</v>
      </c>
      <c r="I3648" s="94">
        <f>'F4.2'!Z295</f>
        <v>0</v>
      </c>
      <c r="J3648" s="94">
        <f>'F4.2'!AT295</f>
        <v>0</v>
      </c>
      <c r="K3648" s="95"/>
      <c r="L3648" s="95"/>
      <c r="M3648" s="128">
        <f t="shared" si="2092"/>
        <v>0</v>
      </c>
      <c r="N3648" s="95">
        <f t="shared" si="2067"/>
        <v>0</v>
      </c>
      <c r="O3648" s="158">
        <f t="shared" si="2093"/>
        <v>0</v>
      </c>
      <c r="P3648" s="159">
        <f t="shared" si="2094"/>
        <v>0</v>
      </c>
    </row>
    <row r="3649" spans="1:16" ht="31.5" hidden="1" outlineLevel="1" x14ac:dyDescent="0.25">
      <c r="A3649" s="29">
        <f t="shared" ref="A3649:E3649" si="2111">A2979</f>
        <v>0</v>
      </c>
      <c r="B3649" s="169" t="str">
        <f t="shared" si="2111"/>
        <v>IDC</v>
      </c>
      <c r="C3649" s="29" t="str">
        <f t="shared" si="2111"/>
        <v>MERC/CAPEX/MSPGCL/2023-2024/0466 Dt 02.08.2024</v>
      </c>
      <c r="D3649" s="69">
        <f t="shared" si="2111"/>
        <v>45506</v>
      </c>
      <c r="E3649" s="27">
        <f t="shared" si="2111"/>
        <v>0</v>
      </c>
      <c r="F3649" s="94">
        <f t="shared" si="2074"/>
        <v>0</v>
      </c>
      <c r="G3649" s="94">
        <f t="shared" si="2075"/>
        <v>0</v>
      </c>
      <c r="H3649" s="94">
        <f t="shared" si="2066"/>
        <v>0</v>
      </c>
      <c r="I3649" s="94">
        <f>'F4.2'!Z296</f>
        <v>0</v>
      </c>
      <c r="J3649" s="94">
        <f>'F4.2'!AT296</f>
        <v>0</v>
      </c>
      <c r="K3649" s="94"/>
      <c r="L3649" s="94"/>
      <c r="M3649" s="94">
        <f t="shared" si="2092"/>
        <v>0</v>
      </c>
      <c r="N3649" s="94">
        <f t="shared" si="2067"/>
        <v>0</v>
      </c>
      <c r="O3649" s="158">
        <f t="shared" si="2093"/>
        <v>0</v>
      </c>
      <c r="P3649" s="159">
        <f t="shared" si="2094"/>
        <v>0</v>
      </c>
    </row>
    <row r="3650" spans="1:16" ht="63" hidden="1" outlineLevel="1" x14ac:dyDescent="0.25">
      <c r="A3650" s="25">
        <f t="shared" ref="A3650:E3650" si="2112">A2980</f>
        <v>63</v>
      </c>
      <c r="B3650" s="26" t="str">
        <f t="shared" si="2112"/>
        <v>Procurement of Equipment’s for Stack yard management at Coal Handling Plant &amp; Upgradation of existing ash disposal pump system by installing higher efficiency pump system in Ash Handling Plant of Unit- 5 &amp; 6 at CSTPS, Chandrapur.</v>
      </c>
      <c r="C3650" s="25" t="str">
        <f t="shared" si="2112"/>
        <v>MERC/CAPEX/MSPGCL/2023-24/496 Dt 08.08.2024</v>
      </c>
      <c r="D3650" s="69">
        <f t="shared" si="2112"/>
        <v>45512</v>
      </c>
      <c r="E3650" s="28">
        <f t="shared" si="2112"/>
        <v>38.4</v>
      </c>
      <c r="F3650" s="95">
        <f t="shared" si="2074"/>
        <v>0</v>
      </c>
      <c r="G3650" s="95">
        <f t="shared" si="2075"/>
        <v>0</v>
      </c>
      <c r="H3650" s="95">
        <f t="shared" si="2066"/>
        <v>0</v>
      </c>
      <c r="I3650" s="94">
        <f>'F4.2'!Z297</f>
        <v>0</v>
      </c>
      <c r="J3650" s="94">
        <f>'F4.2'!AT297</f>
        <v>0</v>
      </c>
      <c r="K3650" s="95"/>
      <c r="L3650" s="95"/>
      <c r="M3650" s="128">
        <f t="shared" si="2092"/>
        <v>0</v>
      </c>
      <c r="N3650" s="95">
        <f t="shared" si="2067"/>
        <v>0</v>
      </c>
      <c r="O3650" s="158">
        <f t="shared" si="2093"/>
        <v>0</v>
      </c>
      <c r="P3650" s="159">
        <f t="shared" si="2094"/>
        <v>0</v>
      </c>
    </row>
    <row r="3651" spans="1:16" ht="31.5" hidden="1" outlineLevel="1" x14ac:dyDescent="0.25">
      <c r="A3651" s="29">
        <f t="shared" ref="A3651:E3651" si="2113">A2981</f>
        <v>6.1</v>
      </c>
      <c r="B3651" s="169" t="str">
        <f t="shared" si="2113"/>
        <v>Scheme-1: Procurement of 04 Nos Bulldozers.</v>
      </c>
      <c r="C3651" s="29" t="str">
        <f t="shared" si="2113"/>
        <v>MERC/CAPEX/MSPGCL/2023-24/496 Dt 08.08.2024</v>
      </c>
      <c r="D3651" s="69">
        <f t="shared" si="2113"/>
        <v>45512</v>
      </c>
      <c r="E3651" s="28">
        <f t="shared" si="2113"/>
        <v>9.58</v>
      </c>
      <c r="F3651" s="95">
        <f t="shared" si="2074"/>
        <v>9.58</v>
      </c>
      <c r="G3651" s="95">
        <f t="shared" si="2075"/>
        <v>9.58</v>
      </c>
      <c r="H3651" s="95">
        <f t="shared" si="2066"/>
        <v>0</v>
      </c>
      <c r="I3651" s="94">
        <f>'F4.2'!Z298</f>
        <v>0</v>
      </c>
      <c r="J3651" s="94">
        <f>'F4.2'!AT298</f>
        <v>0</v>
      </c>
      <c r="K3651" s="95"/>
      <c r="L3651" s="95"/>
      <c r="M3651" s="128">
        <f t="shared" si="2092"/>
        <v>0</v>
      </c>
      <c r="N3651" s="95">
        <f t="shared" si="2067"/>
        <v>0</v>
      </c>
      <c r="O3651" s="158">
        <f t="shared" si="2093"/>
        <v>0</v>
      </c>
      <c r="P3651" s="159">
        <f t="shared" si="2094"/>
        <v>0</v>
      </c>
    </row>
    <row r="3652" spans="1:16" ht="31.5" hidden="1" outlineLevel="1" x14ac:dyDescent="0.25">
      <c r="A3652" s="29">
        <f t="shared" ref="A3652:E3652" si="2114">A2982</f>
        <v>6.2</v>
      </c>
      <c r="B3652" s="169" t="str">
        <f t="shared" si="2114"/>
        <v>Scheme-2:  Procurement of 01 No Wheel Dozer</v>
      </c>
      <c r="C3652" s="29" t="str">
        <f t="shared" si="2114"/>
        <v>MERC/CAPEX/MSPGCL/2023-24/496 Dt 08.08.2024</v>
      </c>
      <c r="D3652" s="69">
        <f t="shared" si="2114"/>
        <v>45512</v>
      </c>
      <c r="E3652" s="27">
        <f t="shared" si="2114"/>
        <v>2.95</v>
      </c>
      <c r="F3652" s="94">
        <f t="shared" si="2074"/>
        <v>2.95</v>
      </c>
      <c r="G3652" s="94">
        <f t="shared" si="2075"/>
        <v>2.95</v>
      </c>
      <c r="H3652" s="94">
        <f t="shared" si="2066"/>
        <v>0</v>
      </c>
      <c r="I3652" s="94">
        <f>'F4.2'!Z299</f>
        <v>0</v>
      </c>
      <c r="J3652" s="94">
        <f>'F4.2'!AT299</f>
        <v>0</v>
      </c>
      <c r="K3652" s="94"/>
      <c r="L3652" s="94"/>
      <c r="M3652" s="94">
        <f t="shared" si="2092"/>
        <v>0</v>
      </c>
      <c r="N3652" s="94">
        <f t="shared" si="2067"/>
        <v>0</v>
      </c>
      <c r="O3652" s="158">
        <f t="shared" si="2093"/>
        <v>0</v>
      </c>
      <c r="P3652" s="159">
        <f t="shared" si="2094"/>
        <v>0</v>
      </c>
    </row>
    <row r="3653" spans="1:16" ht="31.5" hidden="1" outlineLevel="1" x14ac:dyDescent="0.25">
      <c r="A3653" s="29">
        <f t="shared" ref="A3653:E3653" si="2115">A2983</f>
        <v>6.3</v>
      </c>
      <c r="B3653" s="169" t="str">
        <f t="shared" si="2115"/>
        <v>Scheme-3: Procurement 02 Nos. 800 HP Diesel Hydraulic Locomotives.</v>
      </c>
      <c r="C3653" s="29" t="str">
        <f t="shared" si="2115"/>
        <v>MERC/CAPEX/MSPGCL/2023-24/496 Dt 08.08.2024</v>
      </c>
      <c r="D3653" s="69">
        <f t="shared" si="2115"/>
        <v>45512</v>
      </c>
      <c r="E3653" s="28">
        <f t="shared" si="2115"/>
        <v>7.95</v>
      </c>
      <c r="F3653" s="95">
        <f t="shared" si="2074"/>
        <v>7.95</v>
      </c>
      <c r="G3653" s="95">
        <f t="shared" si="2075"/>
        <v>7.95</v>
      </c>
      <c r="H3653" s="95">
        <f t="shared" si="2066"/>
        <v>0</v>
      </c>
      <c r="I3653" s="94">
        <f>'F4.2'!Z300</f>
        <v>0</v>
      </c>
      <c r="J3653" s="94">
        <f>'F4.2'!AT300</f>
        <v>0</v>
      </c>
      <c r="K3653" s="95"/>
      <c r="L3653" s="95"/>
      <c r="M3653" s="128">
        <f t="shared" si="2092"/>
        <v>0</v>
      </c>
      <c r="N3653" s="95">
        <f t="shared" si="2067"/>
        <v>0</v>
      </c>
      <c r="O3653" s="158">
        <f t="shared" si="2093"/>
        <v>0</v>
      </c>
      <c r="P3653" s="159">
        <f t="shared" si="2094"/>
        <v>0</v>
      </c>
    </row>
    <row r="3654" spans="1:16" ht="47.25" hidden="1" outlineLevel="1" x14ac:dyDescent="0.25">
      <c r="A3654" s="29">
        <f t="shared" ref="A3654:E3654" si="2116">A2984</f>
        <v>6.4</v>
      </c>
      <c r="B3654" s="169" t="str">
        <f t="shared" si="2116"/>
        <v>Scheme-4: Upgradation of existing ash disposal pump assembly by higher efficiency pump assembly in ash handling plant.</v>
      </c>
      <c r="C3654" s="29" t="str">
        <f t="shared" si="2116"/>
        <v>MERC/CAPEX/MSPGCL/2023-24/496 Dt 08.08.2024</v>
      </c>
      <c r="D3654" s="69">
        <f t="shared" si="2116"/>
        <v>45512</v>
      </c>
      <c r="E3654" s="28">
        <f t="shared" si="2116"/>
        <v>17.46</v>
      </c>
      <c r="F3654" s="95">
        <f t="shared" si="2074"/>
        <v>17.46</v>
      </c>
      <c r="G3654" s="95">
        <f t="shared" si="2075"/>
        <v>17.46</v>
      </c>
      <c r="H3654" s="95">
        <f t="shared" si="2066"/>
        <v>0</v>
      </c>
      <c r="I3654" s="94">
        <f>'F4.2'!Z301</f>
        <v>0</v>
      </c>
      <c r="J3654" s="94">
        <f>'F4.2'!AT301</f>
        <v>0</v>
      </c>
      <c r="K3654" s="95"/>
      <c r="L3654" s="95"/>
      <c r="M3654" s="128">
        <f t="shared" si="2092"/>
        <v>0</v>
      </c>
      <c r="N3654" s="95">
        <f t="shared" si="2067"/>
        <v>0</v>
      </c>
      <c r="O3654" s="158">
        <f t="shared" si="2093"/>
        <v>0</v>
      </c>
      <c r="P3654" s="159">
        <f t="shared" si="2094"/>
        <v>0</v>
      </c>
    </row>
    <row r="3655" spans="1:16" ht="31.5" hidden="1" outlineLevel="1" x14ac:dyDescent="0.25">
      <c r="A3655" s="29">
        <f t="shared" ref="A3655:E3655" si="2117">A2985</f>
        <v>0</v>
      </c>
      <c r="B3655" s="169" t="str">
        <f t="shared" si="2117"/>
        <v>IDC</v>
      </c>
      <c r="C3655" s="29" t="str">
        <f t="shared" si="2117"/>
        <v>MERC/CAPEX/MSPGCL/2023-24/496 Dt 08.08.2024</v>
      </c>
      <c r="D3655" s="69">
        <f t="shared" si="2117"/>
        <v>45512</v>
      </c>
      <c r="E3655" s="28">
        <f t="shared" si="2117"/>
        <v>0.46</v>
      </c>
      <c r="F3655" s="95">
        <f t="shared" si="2074"/>
        <v>0</v>
      </c>
      <c r="G3655" s="95">
        <f t="shared" si="2075"/>
        <v>0</v>
      </c>
      <c r="H3655" s="95">
        <f t="shared" si="2066"/>
        <v>0</v>
      </c>
      <c r="I3655" s="94">
        <f>'F4.2'!Z302</f>
        <v>0</v>
      </c>
      <c r="J3655" s="94">
        <f>'F4.2'!AT302</f>
        <v>0</v>
      </c>
      <c r="K3655" s="95"/>
      <c r="L3655" s="95"/>
      <c r="M3655" s="128">
        <f t="shared" si="2092"/>
        <v>0</v>
      </c>
      <c r="N3655" s="95">
        <f t="shared" si="2067"/>
        <v>0</v>
      </c>
    </row>
    <row r="3656" spans="1:16" ht="47.25" hidden="1" outlineLevel="1" x14ac:dyDescent="0.25">
      <c r="A3656" s="25">
        <f t="shared" ref="A3656:E3656" si="2118">A2986</f>
        <v>64</v>
      </c>
      <c r="B3656" s="26" t="str">
        <f t="shared" si="2118"/>
        <v>Stacker Reclaimer, Impact Crusher and Conveyor Drive reliability &amp; availability improvement scheme for CHP of Unit 5,6&amp;7 CSTPS Chandrapur.- Elecon</v>
      </c>
      <c r="C3656" s="29" t="str">
        <f t="shared" si="2118"/>
        <v>MERC approved MERC/CAPEX/MSPGCL/2023-24/566  Dt 09.09.2024</v>
      </c>
      <c r="D3656" s="69">
        <f t="shared" si="2118"/>
        <v>45544</v>
      </c>
      <c r="E3656" s="27">
        <f t="shared" si="2118"/>
        <v>32.549999999999997</v>
      </c>
      <c r="F3656" s="94">
        <f t="shared" si="2074"/>
        <v>0</v>
      </c>
      <c r="G3656" s="94">
        <f t="shared" si="2075"/>
        <v>0</v>
      </c>
      <c r="H3656" s="94">
        <f t="shared" si="2066"/>
        <v>0</v>
      </c>
      <c r="I3656" s="94">
        <f>'F4.2'!Z303</f>
        <v>0</v>
      </c>
      <c r="J3656" s="94">
        <f>'F4.2'!AT303</f>
        <v>0</v>
      </c>
      <c r="K3656" s="94"/>
      <c r="L3656" s="94"/>
      <c r="M3656" s="94">
        <f t="shared" si="2092"/>
        <v>0</v>
      </c>
      <c r="N3656" s="94">
        <f t="shared" si="2067"/>
        <v>0</v>
      </c>
    </row>
    <row r="3657" spans="1:16" ht="47.25" hidden="1" outlineLevel="1" x14ac:dyDescent="0.25">
      <c r="A3657" s="29">
        <f t="shared" ref="A3657:E3657" si="2119">A2987</f>
        <v>0</v>
      </c>
      <c r="B3657" s="203" t="str">
        <f t="shared" si="2119"/>
        <v xml:space="preserve">Scheme-1: Reliability &amp; availability improvement for Stacker Reclaimer by supply &amp; commissioning of essential equipment at CHPB of Unit 5,6&amp;7 CSTPS  Chandrapur. </v>
      </c>
      <c r="C3657" s="29" t="str">
        <f t="shared" si="2119"/>
        <v>MERC approved MERC/CAPEX/MSPGCL/2023-24/566  Dt 09.09.2024</v>
      </c>
      <c r="D3657" s="69">
        <f t="shared" si="2119"/>
        <v>45544</v>
      </c>
      <c r="E3657" s="28">
        <f t="shared" si="2119"/>
        <v>17.61</v>
      </c>
      <c r="F3657" s="95">
        <f t="shared" si="2074"/>
        <v>17.61</v>
      </c>
      <c r="G3657" s="95">
        <f t="shared" si="2075"/>
        <v>17.61</v>
      </c>
      <c r="H3657" s="95">
        <f t="shared" si="2066"/>
        <v>0</v>
      </c>
      <c r="I3657" s="94">
        <f>'F4.2'!Z304</f>
        <v>0</v>
      </c>
      <c r="J3657" s="94">
        <f>'F4.2'!AT304</f>
        <v>0</v>
      </c>
      <c r="K3657" s="95"/>
      <c r="L3657" s="95"/>
      <c r="M3657" s="128">
        <f t="shared" si="2092"/>
        <v>0</v>
      </c>
      <c r="N3657" s="95">
        <f t="shared" si="2067"/>
        <v>0</v>
      </c>
    </row>
    <row r="3658" spans="1:16" ht="47.25" hidden="1" outlineLevel="1" x14ac:dyDescent="0.25">
      <c r="A3658" s="29">
        <f t="shared" ref="A3658:E3658" si="2120">A2988</f>
        <v>0</v>
      </c>
      <c r="B3658" s="203" t="str">
        <f t="shared" si="2120"/>
        <v xml:space="preserve">Scheme-2: Reliability &amp; availability improvement for Conveyor Drive by supply &amp; commissioning of essential equipment at CHPB of Unit 5,6&amp;7 CSTPS </v>
      </c>
      <c r="C3658" s="29" t="str">
        <f t="shared" si="2120"/>
        <v>MERC approved MERC/CAPEX/MSPGCL/2023-24/566  Dt 09.09.2024</v>
      </c>
      <c r="D3658" s="69">
        <f t="shared" si="2120"/>
        <v>45544</v>
      </c>
      <c r="E3658" s="28">
        <f t="shared" si="2120"/>
        <v>14.65</v>
      </c>
      <c r="F3658" s="95">
        <f t="shared" si="2074"/>
        <v>14.65</v>
      </c>
      <c r="G3658" s="95">
        <f t="shared" si="2075"/>
        <v>14.65</v>
      </c>
      <c r="H3658" s="95">
        <f t="shared" si="2066"/>
        <v>0</v>
      </c>
      <c r="I3658" s="94">
        <f>'F4.2'!Z305</f>
        <v>0</v>
      </c>
      <c r="J3658" s="94">
        <f>'F4.2'!AT305</f>
        <v>0</v>
      </c>
      <c r="K3658" s="95"/>
      <c r="L3658" s="95"/>
      <c r="M3658" s="128">
        <f t="shared" si="2092"/>
        <v>0</v>
      </c>
      <c r="N3658" s="95">
        <f t="shared" si="2067"/>
        <v>0</v>
      </c>
    </row>
    <row r="3659" spans="1:16" ht="47.25" hidden="1" outlineLevel="1" x14ac:dyDescent="0.25">
      <c r="A3659" s="29">
        <f t="shared" ref="A3659:E3659" si="2121">A2989</f>
        <v>0</v>
      </c>
      <c r="B3659" s="203" t="str">
        <f t="shared" si="2121"/>
        <v>IDC</v>
      </c>
      <c r="C3659" s="29" t="str">
        <f t="shared" si="2121"/>
        <v>MERC approved MERC/CAPEX/MSPGCL/2023-24/566  Dt 09.09.2024</v>
      </c>
      <c r="D3659" s="69">
        <f t="shared" si="2121"/>
        <v>45544</v>
      </c>
      <c r="E3659" s="28">
        <f t="shared" si="2121"/>
        <v>0.28999999999999998</v>
      </c>
      <c r="F3659" s="95">
        <f t="shared" si="2074"/>
        <v>0.28999999999999998</v>
      </c>
      <c r="G3659" s="95">
        <f t="shared" si="2075"/>
        <v>0.28999999999999998</v>
      </c>
      <c r="H3659" s="95">
        <f t="shared" si="2066"/>
        <v>0</v>
      </c>
      <c r="I3659" s="94">
        <f>'F4.2'!Z306</f>
        <v>0</v>
      </c>
      <c r="J3659" s="94">
        <f>'F4.2'!AT306</f>
        <v>0</v>
      </c>
      <c r="K3659" s="95"/>
      <c r="L3659" s="95"/>
      <c r="M3659" s="128">
        <f t="shared" si="2092"/>
        <v>0</v>
      </c>
      <c r="N3659" s="95">
        <f t="shared" si="2067"/>
        <v>0</v>
      </c>
    </row>
    <row r="3660" spans="1:16" ht="15.75" hidden="1" outlineLevel="1" x14ac:dyDescent="0.25">
      <c r="A3660" s="196">
        <f t="shared" ref="A3660:E3660" si="2122">A2990</f>
        <v>0</v>
      </c>
      <c r="B3660" s="169">
        <f t="shared" si="2122"/>
        <v>0</v>
      </c>
      <c r="C3660" s="196">
        <f t="shared" si="2122"/>
        <v>0</v>
      </c>
      <c r="D3660" s="197" t="str">
        <f t="shared" si="2122"/>
        <v>-</v>
      </c>
      <c r="E3660" s="28">
        <f t="shared" si="2122"/>
        <v>0</v>
      </c>
      <c r="F3660" s="95">
        <f t="shared" si="2074"/>
        <v>0</v>
      </c>
      <c r="G3660" s="95">
        <f t="shared" si="2075"/>
        <v>0</v>
      </c>
      <c r="H3660" s="95">
        <f t="shared" si="2066"/>
        <v>0</v>
      </c>
      <c r="I3660" s="94">
        <f>'F4.2'!Z307</f>
        <v>0</v>
      </c>
      <c r="J3660" s="94">
        <f>'F4.2'!AT307</f>
        <v>0</v>
      </c>
      <c r="K3660" s="95"/>
      <c r="L3660" s="95"/>
      <c r="M3660" s="128">
        <f t="shared" si="2092"/>
        <v>0</v>
      </c>
      <c r="N3660" s="95">
        <f t="shared" si="2067"/>
        <v>0</v>
      </c>
    </row>
    <row r="3661" spans="1:16" ht="15.75" hidden="1" outlineLevel="1" x14ac:dyDescent="0.25">
      <c r="A3661" s="196">
        <f t="shared" ref="A3661:E3661" si="2123">A2991</f>
        <v>0</v>
      </c>
      <c r="B3661" s="169">
        <f t="shared" si="2123"/>
        <v>0</v>
      </c>
      <c r="C3661" s="196">
        <f t="shared" si="2123"/>
        <v>0</v>
      </c>
      <c r="D3661" s="197" t="str">
        <f t="shared" si="2123"/>
        <v>-</v>
      </c>
      <c r="E3661" s="28">
        <f t="shared" si="2123"/>
        <v>0</v>
      </c>
      <c r="F3661" s="95">
        <f t="shared" si="2074"/>
        <v>0</v>
      </c>
      <c r="G3661" s="95">
        <f t="shared" si="2075"/>
        <v>0</v>
      </c>
      <c r="H3661" s="95">
        <f t="shared" si="2066"/>
        <v>0</v>
      </c>
      <c r="I3661" s="94">
        <f>'F4.2'!Z308</f>
        <v>0</v>
      </c>
      <c r="J3661" s="94">
        <f>'F4.2'!AT308</f>
        <v>0</v>
      </c>
      <c r="K3661" s="95"/>
      <c r="L3661" s="95"/>
      <c r="M3661" s="128">
        <f t="shared" si="2092"/>
        <v>0</v>
      </c>
      <c r="N3661" s="95">
        <f t="shared" si="2067"/>
        <v>0</v>
      </c>
    </row>
    <row r="3662" spans="1:16" ht="15.75" hidden="1" outlineLevel="1" x14ac:dyDescent="0.25">
      <c r="A3662" s="161">
        <f t="shared" ref="A3662:E3662" si="2124">A2992</f>
        <v>0</v>
      </c>
      <c r="B3662" s="100">
        <f t="shared" si="2124"/>
        <v>0</v>
      </c>
      <c r="C3662" s="161">
        <f t="shared" si="2124"/>
        <v>0</v>
      </c>
      <c r="D3662" s="164" t="str">
        <f t="shared" si="2124"/>
        <v>-</v>
      </c>
      <c r="E3662" s="28">
        <f t="shared" si="2124"/>
        <v>0</v>
      </c>
      <c r="F3662" s="95">
        <f t="shared" si="2074"/>
        <v>0</v>
      </c>
      <c r="G3662" s="95">
        <f t="shared" si="2075"/>
        <v>0</v>
      </c>
      <c r="H3662" s="95">
        <f t="shared" si="2066"/>
        <v>0</v>
      </c>
      <c r="I3662" s="94">
        <f>'F4.2'!Z309</f>
        <v>0</v>
      </c>
      <c r="J3662" s="94">
        <f>'F4.2'!AT309</f>
        <v>0</v>
      </c>
      <c r="K3662" s="95"/>
      <c r="L3662" s="95"/>
      <c r="M3662" s="128">
        <f t="shared" si="2092"/>
        <v>0</v>
      </c>
      <c r="N3662" s="95">
        <f t="shared" si="2067"/>
        <v>0</v>
      </c>
    </row>
    <row r="3663" spans="1:16" ht="15.75" hidden="1" outlineLevel="1" x14ac:dyDescent="0.25">
      <c r="A3663" s="23">
        <f t="shared" ref="A3663:E3663" si="2125">A2993</f>
        <v>0</v>
      </c>
      <c r="B3663" s="24" t="str">
        <f t="shared" si="2125"/>
        <v>(ii) Submitted to MERC, Yet To Receive Approval</v>
      </c>
      <c r="C3663" s="45">
        <f t="shared" si="2125"/>
        <v>0</v>
      </c>
      <c r="D3663" s="68" t="str">
        <f t="shared" si="2125"/>
        <v>-</v>
      </c>
      <c r="E3663" s="27">
        <f t="shared" si="2125"/>
        <v>0</v>
      </c>
      <c r="F3663" s="94">
        <f t="shared" si="2074"/>
        <v>0</v>
      </c>
      <c r="G3663" s="94">
        <f t="shared" si="2075"/>
        <v>0</v>
      </c>
      <c r="H3663" s="94">
        <f t="shared" si="2066"/>
        <v>0</v>
      </c>
      <c r="I3663" s="94">
        <f>'F4.2'!Z310</f>
        <v>0</v>
      </c>
      <c r="J3663" s="94">
        <f>'F4.2'!AT310</f>
        <v>0</v>
      </c>
      <c r="K3663" s="94"/>
      <c r="L3663" s="94"/>
      <c r="M3663" s="94">
        <f t="shared" si="2092"/>
        <v>0</v>
      </c>
      <c r="N3663" s="94">
        <f t="shared" si="2067"/>
        <v>0</v>
      </c>
    </row>
    <row r="3664" spans="1:16" ht="94.5" hidden="1" outlineLevel="1" x14ac:dyDescent="0.25">
      <c r="A3664" s="25" t="str">
        <f t="shared" ref="A3664:E3664" si="2126">A2994</f>
        <v>Y8, Y9</v>
      </c>
      <c r="B3664" s="26" t="str">
        <f t="shared" si="2126"/>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3664" s="25" t="str">
        <f t="shared" si="2126"/>
        <v>Yet To Receive Approval</v>
      </c>
      <c r="D3664" s="188" t="str">
        <f t="shared" si="2126"/>
        <v>-</v>
      </c>
      <c r="E3664" s="28">
        <f t="shared" si="2126"/>
        <v>0</v>
      </c>
      <c r="F3664" s="95">
        <f t="shared" si="2074"/>
        <v>0</v>
      </c>
      <c r="G3664" s="95">
        <f t="shared" si="2075"/>
        <v>0</v>
      </c>
      <c r="H3664" s="95">
        <f t="shared" si="2066"/>
        <v>0</v>
      </c>
      <c r="I3664" s="94">
        <f>'F4.2'!Z311</f>
        <v>0</v>
      </c>
      <c r="J3664" s="94">
        <f>'F4.2'!AT311</f>
        <v>0</v>
      </c>
      <c r="K3664" s="95"/>
      <c r="L3664" s="95"/>
      <c r="M3664" s="128">
        <f t="shared" si="2092"/>
        <v>0</v>
      </c>
      <c r="N3664" s="95">
        <f t="shared" si="2067"/>
        <v>0</v>
      </c>
    </row>
    <row r="3665" spans="1:14" ht="15.75" hidden="1" outlineLevel="1" x14ac:dyDescent="0.25">
      <c r="A3665" s="29">
        <f t="shared" ref="A3665:E3665" si="2127">A2995</f>
        <v>0</v>
      </c>
      <c r="B3665" s="203" t="str">
        <f t="shared" si="2127"/>
        <v>Procurement of BOXN-HL Wagons for C.S.T.P.S., Chandrapur.</v>
      </c>
      <c r="C3665" s="29" t="str">
        <f t="shared" si="2127"/>
        <v>Yet To Receive Approval</v>
      </c>
      <c r="D3665" s="69" t="str">
        <f t="shared" si="2127"/>
        <v>-</v>
      </c>
      <c r="E3665" s="28">
        <f t="shared" si="2127"/>
        <v>0</v>
      </c>
      <c r="F3665" s="95">
        <f t="shared" si="2074"/>
        <v>13.8</v>
      </c>
      <c r="G3665" s="95">
        <f t="shared" si="2075"/>
        <v>13.8</v>
      </c>
      <c r="H3665" s="95">
        <f t="shared" si="2066"/>
        <v>0</v>
      </c>
      <c r="I3665" s="94">
        <f>'F4.2'!Z312</f>
        <v>0</v>
      </c>
      <c r="J3665" s="94">
        <f>'F4.2'!AT312</f>
        <v>0</v>
      </c>
      <c r="K3665" s="95"/>
      <c r="L3665" s="95"/>
      <c r="M3665" s="128">
        <f t="shared" si="2092"/>
        <v>0</v>
      </c>
      <c r="N3665" s="95">
        <f t="shared" si="2067"/>
        <v>0</v>
      </c>
    </row>
    <row r="3666" spans="1:14" ht="31.5" hidden="1" outlineLevel="1" x14ac:dyDescent="0.25">
      <c r="A3666" s="29">
        <f t="shared" ref="A3666:E3666" si="2128">A2996</f>
        <v>0</v>
      </c>
      <c r="B3666" s="203" t="str">
        <f t="shared" si="2128"/>
        <v>Combined Fire and Rescue vehicle with Hydraulic Platform (Multipurpose Fire Tender)</v>
      </c>
      <c r="C3666" s="29" t="str">
        <f t="shared" si="2128"/>
        <v>Yet To Receive Approval</v>
      </c>
      <c r="D3666" s="69" t="str">
        <f t="shared" si="2128"/>
        <v>-</v>
      </c>
      <c r="E3666" s="27">
        <f t="shared" si="2128"/>
        <v>0</v>
      </c>
      <c r="F3666" s="94">
        <f t="shared" si="2074"/>
        <v>10.19</v>
      </c>
      <c r="G3666" s="94">
        <f t="shared" si="2075"/>
        <v>10.19</v>
      </c>
      <c r="H3666" s="94">
        <f t="shared" si="2066"/>
        <v>0</v>
      </c>
      <c r="I3666" s="94">
        <f>'F4.2'!Z313</f>
        <v>0</v>
      </c>
      <c r="J3666" s="94">
        <f>'F4.2'!AT313</f>
        <v>0</v>
      </c>
      <c r="K3666" s="94"/>
      <c r="L3666" s="94"/>
      <c r="M3666" s="94">
        <f t="shared" si="2092"/>
        <v>0</v>
      </c>
      <c r="N3666" s="94">
        <f t="shared" si="2067"/>
        <v>0</v>
      </c>
    </row>
    <row r="3667" spans="1:14" ht="15.75" hidden="1" outlineLevel="1" x14ac:dyDescent="0.25">
      <c r="A3667" s="29">
        <f t="shared" ref="A3667:E3667" si="2129">A2997</f>
        <v>0</v>
      </c>
      <c r="B3667" s="203" t="str">
        <f t="shared" si="2129"/>
        <v>Quick Response Vehicle (Multipurpose Fire Tender)</v>
      </c>
      <c r="C3667" s="29" t="str">
        <f t="shared" si="2129"/>
        <v>Yet To Receive Approval</v>
      </c>
      <c r="D3667" s="69" t="str">
        <f t="shared" si="2129"/>
        <v>-</v>
      </c>
      <c r="E3667" s="28">
        <f t="shared" si="2129"/>
        <v>0</v>
      </c>
      <c r="F3667" s="95">
        <f t="shared" si="2074"/>
        <v>2.5499999999999998</v>
      </c>
      <c r="G3667" s="95">
        <f t="shared" si="2075"/>
        <v>2.5499999999999998</v>
      </c>
      <c r="H3667" s="95">
        <f t="shared" si="2066"/>
        <v>0</v>
      </c>
      <c r="I3667" s="94">
        <f>'F4.2'!Z314</f>
        <v>0</v>
      </c>
      <c r="J3667" s="94">
        <f>'F4.2'!AT314</f>
        <v>0</v>
      </c>
      <c r="K3667" s="95"/>
      <c r="L3667" s="95"/>
      <c r="M3667" s="128">
        <f t="shared" si="2092"/>
        <v>0</v>
      </c>
      <c r="N3667" s="95">
        <f t="shared" si="2067"/>
        <v>0</v>
      </c>
    </row>
    <row r="3668" spans="1:14" ht="31.5" hidden="1" outlineLevel="1" x14ac:dyDescent="0.25">
      <c r="A3668" s="29">
        <f t="shared" ref="A3668:E3668" si="2130">A2998</f>
        <v>0</v>
      </c>
      <c r="B3668" s="203" t="str">
        <f t="shared" si="2130"/>
        <v xml:space="preserve">High capacity Machine for debris transporting by Mechanized way (Vehicle) along with jetting machine </v>
      </c>
      <c r="C3668" s="29" t="str">
        <f t="shared" si="2130"/>
        <v>Yet To Receive Approval</v>
      </c>
      <c r="D3668" s="69" t="str">
        <f t="shared" si="2130"/>
        <v>-</v>
      </c>
      <c r="E3668" s="28">
        <f t="shared" si="2130"/>
        <v>0</v>
      </c>
      <c r="F3668" s="95">
        <f t="shared" si="2074"/>
        <v>8.35</v>
      </c>
      <c r="G3668" s="95">
        <f t="shared" si="2075"/>
        <v>8.35</v>
      </c>
      <c r="H3668" s="95">
        <f t="shared" si="2066"/>
        <v>0</v>
      </c>
      <c r="I3668" s="94">
        <f>'F4.2'!Z315</f>
        <v>0</v>
      </c>
      <c r="J3668" s="94">
        <f>'F4.2'!AT315</f>
        <v>0</v>
      </c>
      <c r="K3668" s="95"/>
      <c r="L3668" s="95"/>
      <c r="M3668" s="128">
        <f t="shared" si="2092"/>
        <v>0</v>
      </c>
      <c r="N3668" s="95">
        <f t="shared" si="2067"/>
        <v>0</v>
      </c>
    </row>
    <row r="3669" spans="1:14" ht="15.75" hidden="1" outlineLevel="1" x14ac:dyDescent="0.25">
      <c r="A3669" s="29">
        <f t="shared" ref="A3669:E3669" si="2131">A2999</f>
        <v>0</v>
      </c>
      <c r="B3669" s="203" t="str">
        <f t="shared" si="2131"/>
        <v>IDC</v>
      </c>
      <c r="C3669" s="29" t="str">
        <f t="shared" si="2131"/>
        <v>Yet To Receive Approval</v>
      </c>
      <c r="D3669" s="69" t="str">
        <f t="shared" si="2131"/>
        <v>-</v>
      </c>
      <c r="E3669" s="27">
        <f t="shared" si="2131"/>
        <v>0</v>
      </c>
      <c r="F3669" s="94">
        <f t="shared" si="2074"/>
        <v>0</v>
      </c>
      <c r="G3669" s="94">
        <f t="shared" si="2075"/>
        <v>0</v>
      </c>
      <c r="H3669" s="94">
        <f t="shared" si="2066"/>
        <v>0</v>
      </c>
      <c r="I3669" s="94">
        <f>'F4.2'!Z316</f>
        <v>0</v>
      </c>
      <c r="J3669" s="94">
        <f>'F4.2'!AT316</f>
        <v>0</v>
      </c>
      <c r="K3669" s="94"/>
      <c r="L3669" s="94"/>
      <c r="M3669" s="94">
        <f t="shared" si="2092"/>
        <v>0</v>
      </c>
      <c r="N3669" s="94">
        <f t="shared" si="2067"/>
        <v>0</v>
      </c>
    </row>
    <row r="3670" spans="1:14" ht="78.75" hidden="1" outlineLevel="1" x14ac:dyDescent="0.25">
      <c r="A3670" s="25" t="str">
        <f t="shared" ref="A3670:E3670" si="2132">A3000</f>
        <v>Y10</v>
      </c>
      <c r="B3670" s="26" t="str">
        <f t="shared" si="2132"/>
        <v>Retrofitting of existing SF6 HT Circuit Breakers installed at Unit # 7 &amp; EM-II (Outdoor plant) of 3X500MW CSTPS Chandrapur by latest technology HT Contactor/ Vacuum Circuit breakers along with Supply, Installation &amp; Commissioning</v>
      </c>
      <c r="C3670" s="25" t="str">
        <f t="shared" si="2132"/>
        <v>Yet To Receive Approval</v>
      </c>
      <c r="D3670" s="69" t="str">
        <f t="shared" si="2132"/>
        <v>-</v>
      </c>
      <c r="E3670" s="27">
        <f t="shared" si="2132"/>
        <v>0</v>
      </c>
      <c r="F3670" s="94">
        <f t="shared" si="2074"/>
        <v>0</v>
      </c>
      <c r="G3670" s="94">
        <f t="shared" si="2075"/>
        <v>0</v>
      </c>
      <c r="H3670" s="94">
        <f t="shared" si="2066"/>
        <v>0</v>
      </c>
      <c r="I3670" s="94">
        <f>'F4.2'!Z317</f>
        <v>0</v>
      </c>
      <c r="J3670" s="94">
        <f>'F4.2'!AT317</f>
        <v>0</v>
      </c>
      <c r="K3670" s="94"/>
      <c r="L3670" s="94"/>
      <c r="M3670" s="94">
        <f t="shared" si="2092"/>
        <v>0</v>
      </c>
      <c r="N3670" s="94">
        <f t="shared" si="2067"/>
        <v>0</v>
      </c>
    </row>
    <row r="3671" spans="1:14" ht="47.25" hidden="1" outlineLevel="1" x14ac:dyDescent="0.25">
      <c r="A3671" s="29">
        <f t="shared" ref="A3671:E3671" si="2133">A3001</f>
        <v>0</v>
      </c>
      <c r="B3671" s="203" t="str">
        <f t="shared" si="2133"/>
        <v>Retrofitting of existing ABB make SF6 Circuit Breakers installed at AHP Unit#7 by latest technology SF6 HT Contactor/ Vacuum Circuit Breaker</v>
      </c>
      <c r="C3671" s="29" t="str">
        <f t="shared" si="2133"/>
        <v>Yet To Receive Approval</v>
      </c>
      <c r="D3671" s="69" t="str">
        <f t="shared" si="2133"/>
        <v>-</v>
      </c>
      <c r="E3671" s="27">
        <f t="shared" si="2133"/>
        <v>0</v>
      </c>
      <c r="F3671" s="94">
        <f t="shared" si="2074"/>
        <v>7</v>
      </c>
      <c r="G3671" s="94">
        <f t="shared" si="2075"/>
        <v>7</v>
      </c>
      <c r="H3671" s="94">
        <f t="shared" si="2066"/>
        <v>0</v>
      </c>
      <c r="I3671" s="94">
        <f>'F4.2'!Z318</f>
        <v>0</v>
      </c>
      <c r="J3671" s="94">
        <f>'F4.2'!AT318</f>
        <v>0</v>
      </c>
      <c r="K3671" s="94"/>
      <c r="L3671" s="94"/>
      <c r="M3671" s="94">
        <f t="shared" si="2092"/>
        <v>0</v>
      </c>
      <c r="N3671" s="94">
        <f t="shared" si="2067"/>
        <v>0</v>
      </c>
    </row>
    <row r="3672" spans="1:14" ht="63" hidden="1" outlineLevel="1" x14ac:dyDescent="0.25">
      <c r="A3672" s="29">
        <f t="shared" ref="A3672:E3672" si="2134">A3002</f>
        <v>0</v>
      </c>
      <c r="B3672" s="203" t="str">
        <f t="shared" si="2134"/>
        <v>Retrofitting of existing ABB/Voltas make SF6 Circuit Breakers installed at CCW Board of Unit#5,6&amp;7 ODP-II, WTP- II Board of ODP-II, Raw water RWS Board of ODP-II by latest technology Vacuum Circuit Breaker:</v>
      </c>
      <c r="C3672" s="29" t="str">
        <f t="shared" si="2134"/>
        <v>Yet To Receive Approval</v>
      </c>
      <c r="D3672" s="69" t="str">
        <f t="shared" si="2134"/>
        <v>-</v>
      </c>
      <c r="E3672" s="28">
        <f t="shared" si="2134"/>
        <v>0</v>
      </c>
      <c r="F3672" s="95">
        <f t="shared" si="2074"/>
        <v>17</v>
      </c>
      <c r="G3672" s="95">
        <f t="shared" si="2075"/>
        <v>17</v>
      </c>
      <c r="H3672" s="95">
        <f t="shared" si="2066"/>
        <v>0</v>
      </c>
      <c r="I3672" s="94">
        <f>'F4.2'!Z319</f>
        <v>0</v>
      </c>
      <c r="J3672" s="94">
        <f>'F4.2'!AT319</f>
        <v>0</v>
      </c>
      <c r="K3672" s="95"/>
      <c r="L3672" s="95"/>
      <c r="M3672" s="128">
        <f t="shared" si="2092"/>
        <v>0</v>
      </c>
      <c r="N3672" s="95">
        <f t="shared" si="2067"/>
        <v>0</v>
      </c>
    </row>
    <row r="3673" spans="1:14" ht="15.75" hidden="1" outlineLevel="1" x14ac:dyDescent="0.25">
      <c r="A3673" s="29">
        <f t="shared" ref="A3673:E3673" si="2135">A3003</f>
        <v>0</v>
      </c>
      <c r="B3673" s="203" t="str">
        <f t="shared" si="2135"/>
        <v>IDC</v>
      </c>
      <c r="C3673" s="29" t="str">
        <f t="shared" si="2135"/>
        <v>Yet To Receive Approval</v>
      </c>
      <c r="D3673" s="69" t="str">
        <f t="shared" si="2135"/>
        <v>-</v>
      </c>
      <c r="E3673" s="28">
        <f t="shared" si="2135"/>
        <v>0</v>
      </c>
      <c r="F3673" s="95">
        <f t="shared" si="2074"/>
        <v>0</v>
      </c>
      <c r="G3673" s="95">
        <f t="shared" si="2075"/>
        <v>0</v>
      </c>
      <c r="H3673" s="95">
        <f t="shared" si="2066"/>
        <v>0</v>
      </c>
      <c r="I3673" s="94">
        <f>'F4.2'!Z320</f>
        <v>0</v>
      </c>
      <c r="J3673" s="94">
        <f>'F4.2'!AT320</f>
        <v>0</v>
      </c>
      <c r="K3673" s="95"/>
      <c r="L3673" s="95"/>
      <c r="M3673" s="128">
        <f t="shared" si="2092"/>
        <v>0</v>
      </c>
      <c r="N3673" s="95">
        <f t="shared" si="2067"/>
        <v>0</v>
      </c>
    </row>
    <row r="3674" spans="1:14" ht="63" hidden="1" outlineLevel="1" x14ac:dyDescent="0.25">
      <c r="A3674" s="25" t="str">
        <f t="shared" ref="A3674:E3674" si="2136">A3004</f>
        <v>Y11</v>
      </c>
      <c r="B3674" s="26" t="str">
        <f t="shared" si="2136"/>
        <v>Design, Engineering, Manufacturing, Supply, Erection, Commissioning and testing of Wagon Locking System for wagon Tippler &amp; Portable Reclaim Feeder for CHP of Unit 5 to 9 of CSTPS, Chandrapur</v>
      </c>
      <c r="C3674" s="25" t="str">
        <f t="shared" si="2136"/>
        <v>Yet To Receive Approval</v>
      </c>
      <c r="D3674" s="69" t="str">
        <f t="shared" si="2136"/>
        <v>-</v>
      </c>
      <c r="E3674" s="28">
        <f t="shared" si="2136"/>
        <v>0</v>
      </c>
      <c r="F3674" s="95">
        <f t="shared" si="2074"/>
        <v>0</v>
      </c>
      <c r="G3674" s="95">
        <f t="shared" si="2075"/>
        <v>0</v>
      </c>
      <c r="H3674" s="95">
        <f t="shared" ref="H3674:H3690" si="2137">F3674-G3674</f>
        <v>0</v>
      </c>
      <c r="I3674" s="94">
        <f>'F4.2'!Z321</f>
        <v>0</v>
      </c>
      <c r="J3674" s="94">
        <f>'F4.2'!AT321</f>
        <v>0</v>
      </c>
      <c r="K3674" s="95"/>
      <c r="L3674" s="95"/>
      <c r="M3674" s="128">
        <f t="shared" si="2092"/>
        <v>0</v>
      </c>
      <c r="N3674" s="95">
        <f t="shared" ref="N3674:N3690" si="2138">H3674+I3674-M3674</f>
        <v>0</v>
      </c>
    </row>
    <row r="3675" spans="1:14" ht="63" hidden="1" outlineLevel="1" x14ac:dyDescent="0.25">
      <c r="A3675" s="29">
        <f t="shared" ref="A3675:E3675" si="2139">A3005</f>
        <v>0</v>
      </c>
      <c r="B3675" s="203" t="str">
        <f t="shared" si="2139"/>
        <v>Scheme-1: Design, Engineering, Manufacturing, Supply, Erection, Commissioning and testing of Wagon Locking System for Wagon Tippler of CHP of Unit 5 to 9 of CSTPS Chandrapur.</v>
      </c>
      <c r="C3675" s="29" t="str">
        <f t="shared" si="2139"/>
        <v>Yet To Receive Approval</v>
      </c>
      <c r="D3675" s="69" t="str">
        <f t="shared" si="2139"/>
        <v>-</v>
      </c>
      <c r="E3675" s="28">
        <f t="shared" si="2139"/>
        <v>0</v>
      </c>
      <c r="F3675" s="95">
        <f t="shared" si="2074"/>
        <v>11.9</v>
      </c>
      <c r="G3675" s="95">
        <f t="shared" si="2075"/>
        <v>11.9</v>
      </c>
      <c r="H3675" s="95">
        <f t="shared" si="2137"/>
        <v>0</v>
      </c>
      <c r="I3675" s="94">
        <f>'F4.2'!Z322</f>
        <v>0</v>
      </c>
      <c r="J3675" s="94">
        <f>'F4.2'!AT322</f>
        <v>0</v>
      </c>
      <c r="K3675" s="95"/>
      <c r="L3675" s="95"/>
      <c r="M3675" s="128">
        <f t="shared" si="2092"/>
        <v>0</v>
      </c>
      <c r="N3675" s="95">
        <f t="shared" si="2138"/>
        <v>0</v>
      </c>
    </row>
    <row r="3676" spans="1:14" ht="47.25" hidden="1" outlineLevel="1" x14ac:dyDescent="0.25">
      <c r="A3676" s="29">
        <f t="shared" ref="A3676:E3676" si="2140">A3006</f>
        <v>0</v>
      </c>
      <c r="B3676" s="203" t="str">
        <f t="shared" si="2140"/>
        <v>Scheme-2: Design, Engineering, Manufacturing, Supply, Erection, Commissioning, and testing of Portable Reclaim Feeder for CHP of Unit 5 to 9 in CSTPS Chandrapur.</v>
      </c>
      <c r="C3676" s="29" t="str">
        <f t="shared" si="2140"/>
        <v>Yet To Receive Approval</v>
      </c>
      <c r="D3676" s="69" t="str">
        <f t="shared" si="2140"/>
        <v>-</v>
      </c>
      <c r="E3676" s="28">
        <f t="shared" si="2140"/>
        <v>0</v>
      </c>
      <c r="F3676" s="95">
        <f t="shared" si="2074"/>
        <v>18.489999999999998</v>
      </c>
      <c r="G3676" s="95">
        <f t="shared" si="2075"/>
        <v>18.489999999999998</v>
      </c>
      <c r="H3676" s="95">
        <f t="shared" si="2137"/>
        <v>0</v>
      </c>
      <c r="I3676" s="94">
        <f>'F4.2'!Z323</f>
        <v>0</v>
      </c>
      <c r="J3676" s="94">
        <f>'F4.2'!AT323</f>
        <v>0</v>
      </c>
      <c r="K3676" s="95"/>
      <c r="L3676" s="95"/>
      <c r="M3676" s="128">
        <f t="shared" si="2092"/>
        <v>0</v>
      </c>
      <c r="N3676" s="95">
        <f t="shared" si="2138"/>
        <v>0</v>
      </c>
    </row>
    <row r="3677" spans="1:14" ht="15.75" hidden="1" outlineLevel="1" x14ac:dyDescent="0.25">
      <c r="A3677" s="29">
        <f t="shared" ref="A3677:E3677" si="2141">A3007</f>
        <v>0</v>
      </c>
      <c r="B3677" s="203" t="str">
        <f t="shared" si="2141"/>
        <v>IDC</v>
      </c>
      <c r="C3677" s="29" t="str">
        <f t="shared" si="2141"/>
        <v>Yet To Receive Approval</v>
      </c>
      <c r="D3677" s="69" t="str">
        <f t="shared" si="2141"/>
        <v>-</v>
      </c>
      <c r="E3677" s="28">
        <f t="shared" si="2141"/>
        <v>0</v>
      </c>
      <c r="F3677" s="95">
        <f t="shared" si="2074"/>
        <v>0</v>
      </c>
      <c r="G3677" s="95">
        <f t="shared" si="2075"/>
        <v>0</v>
      </c>
      <c r="H3677" s="95">
        <f t="shared" si="2137"/>
        <v>0</v>
      </c>
      <c r="I3677" s="94">
        <f>'F4.2'!Z324</f>
        <v>0</v>
      </c>
      <c r="J3677" s="94">
        <f>'F4.2'!AT324</f>
        <v>0</v>
      </c>
      <c r="K3677" s="95"/>
      <c r="L3677" s="95"/>
      <c r="M3677" s="128">
        <f t="shared" si="2092"/>
        <v>0</v>
      </c>
      <c r="N3677" s="95">
        <f t="shared" si="2138"/>
        <v>0</v>
      </c>
    </row>
    <row r="3678" spans="1:14" ht="63" hidden="1" outlineLevel="1" x14ac:dyDescent="0.25">
      <c r="A3678" s="25" t="str">
        <f t="shared" ref="A3678:E3678" si="2142">A3008</f>
        <v>Y12</v>
      </c>
      <c r="B3678" s="26" t="str">
        <f t="shared" si="2142"/>
        <v>Efficiency and Reliability improvement of PRDS, HP Heaters &amp;
Boiler pressure part system by rejuvenation of control valves, CSTPS Chandrapur</v>
      </c>
      <c r="C3678" s="25" t="str">
        <f t="shared" si="2142"/>
        <v>Yet To Receive Approval</v>
      </c>
      <c r="D3678" s="69" t="str">
        <f t="shared" si="2142"/>
        <v>-</v>
      </c>
      <c r="E3678" s="28">
        <f t="shared" si="2142"/>
        <v>0</v>
      </c>
      <c r="F3678" s="95">
        <f t="shared" si="2074"/>
        <v>0</v>
      </c>
      <c r="G3678" s="95">
        <f t="shared" si="2075"/>
        <v>0</v>
      </c>
      <c r="H3678" s="95">
        <f t="shared" si="2137"/>
        <v>0</v>
      </c>
      <c r="I3678" s="94">
        <f>'F4.2'!Z325</f>
        <v>0</v>
      </c>
      <c r="J3678" s="94">
        <f>'F4.2'!AT325</f>
        <v>0</v>
      </c>
      <c r="K3678" s="95"/>
      <c r="L3678" s="95"/>
      <c r="M3678" s="128">
        <f t="shared" si="2092"/>
        <v>0</v>
      </c>
      <c r="N3678" s="95">
        <f t="shared" si="2138"/>
        <v>0</v>
      </c>
    </row>
    <row r="3679" spans="1:14" ht="31.5" hidden="1" outlineLevel="1" x14ac:dyDescent="0.25">
      <c r="A3679" s="29">
        <f t="shared" ref="A3679:E3679" si="2143">A3009</f>
        <v>0</v>
      </c>
      <c r="B3679" s="203" t="str">
        <f t="shared" si="2143"/>
        <v>Scheme-1: Procurement of Sub body assembly &amp; Actuator for control &amp; motorized valves for U#3 &amp; U#4 (210MW).</v>
      </c>
      <c r="C3679" s="29" t="str">
        <f t="shared" si="2143"/>
        <v>Yet To Receive Approval</v>
      </c>
      <c r="D3679" s="69" t="str">
        <f t="shared" si="2143"/>
        <v>-</v>
      </c>
      <c r="E3679" s="28">
        <f t="shared" si="2143"/>
        <v>0</v>
      </c>
      <c r="F3679" s="95">
        <f t="shared" si="2074"/>
        <v>16.5</v>
      </c>
      <c r="G3679" s="95">
        <f t="shared" si="2075"/>
        <v>16.5</v>
      </c>
      <c r="H3679" s="95">
        <f t="shared" si="2137"/>
        <v>0</v>
      </c>
      <c r="I3679" s="94">
        <f>'F4.2'!Z326</f>
        <v>0</v>
      </c>
      <c r="J3679" s="94">
        <f>'F4.2'!AT326</f>
        <v>0</v>
      </c>
      <c r="K3679" s="95"/>
      <c r="L3679" s="95"/>
      <c r="M3679" s="128">
        <f t="shared" si="2092"/>
        <v>0</v>
      </c>
      <c r="N3679" s="95">
        <f t="shared" si="2138"/>
        <v>0</v>
      </c>
    </row>
    <row r="3680" spans="1:14" ht="47.25" hidden="1" outlineLevel="1" x14ac:dyDescent="0.25">
      <c r="A3680" s="29">
        <f t="shared" ref="A3680:E3680" si="2144">A3010</f>
        <v>0</v>
      </c>
      <c r="B3680" s="203" t="str">
        <f t="shared" si="2144"/>
        <v>Scheme-2: Procurement of HC &amp; LC Feed and Soot Blower Drain Control sub body assembly for control valves for boiler Unit- 5, 6 &amp; 7 (500MW).</v>
      </c>
      <c r="C3680" s="29" t="str">
        <f t="shared" si="2144"/>
        <v>Yet To Receive Approval</v>
      </c>
      <c r="D3680" s="69" t="str">
        <f t="shared" si="2144"/>
        <v>-</v>
      </c>
      <c r="E3680" s="28">
        <f t="shared" si="2144"/>
        <v>0</v>
      </c>
      <c r="F3680" s="95">
        <f t="shared" ref="F3680:F3743" si="2145">F3010+I3010</f>
        <v>3.05</v>
      </c>
      <c r="G3680" s="95">
        <f t="shared" ref="G3680:G3743" si="2146">G3010+M3010</f>
        <v>3.05</v>
      </c>
      <c r="H3680" s="95">
        <f t="shared" si="2137"/>
        <v>0</v>
      </c>
      <c r="I3680" s="94">
        <f>'F4.2'!Z327</f>
        <v>0</v>
      </c>
      <c r="J3680" s="94">
        <f>'F4.2'!AT327</f>
        <v>0</v>
      </c>
      <c r="K3680" s="95"/>
      <c r="L3680" s="95"/>
      <c r="M3680" s="128">
        <f t="shared" si="2092"/>
        <v>0</v>
      </c>
      <c r="N3680" s="95">
        <f t="shared" si="2138"/>
        <v>0</v>
      </c>
    </row>
    <row r="3681" spans="1:14" ht="31.5" hidden="1" outlineLevel="1" x14ac:dyDescent="0.25">
      <c r="A3681" s="29">
        <f t="shared" ref="A3681:E3681" si="2147">A3011</f>
        <v>0</v>
      </c>
      <c r="B3681" s="203" t="str">
        <f t="shared" si="2147"/>
        <v>Scheme-3: Procurement of actuator assembly for control valves for boiler Unit- 5, 6 &amp; 7 (500MW).</v>
      </c>
      <c r="C3681" s="29" t="str">
        <f t="shared" si="2147"/>
        <v>Yet To Receive Approval</v>
      </c>
      <c r="D3681" s="69" t="str">
        <f t="shared" si="2147"/>
        <v>-</v>
      </c>
      <c r="E3681" s="28">
        <f t="shared" si="2147"/>
        <v>0</v>
      </c>
      <c r="F3681" s="95">
        <f t="shared" si="2145"/>
        <v>2.21</v>
      </c>
      <c r="G3681" s="95">
        <f t="shared" si="2146"/>
        <v>2.21</v>
      </c>
      <c r="H3681" s="95">
        <f t="shared" si="2137"/>
        <v>0</v>
      </c>
      <c r="I3681" s="94">
        <f>'F4.2'!Z328</f>
        <v>0</v>
      </c>
      <c r="J3681" s="94">
        <f>'F4.2'!AT328</f>
        <v>0</v>
      </c>
      <c r="K3681" s="95"/>
      <c r="L3681" s="95"/>
      <c r="M3681" s="128">
        <f t="shared" si="2092"/>
        <v>0</v>
      </c>
      <c r="N3681" s="95">
        <f t="shared" si="2138"/>
        <v>0</v>
      </c>
    </row>
    <row r="3682" spans="1:14" ht="31.5" hidden="1" outlineLevel="1" x14ac:dyDescent="0.25">
      <c r="A3682" s="29">
        <f t="shared" ref="A3682:E3682" si="2148">A3012</f>
        <v>0</v>
      </c>
      <c r="B3682" s="203" t="str">
        <f t="shared" si="2148"/>
        <v>Scheme-4: Procurement of HP heaters drip sub body assembly for control valve of 500MW Unit-5,6&amp;7.</v>
      </c>
      <c r="C3682" s="29" t="str">
        <f t="shared" si="2148"/>
        <v>Yet To Receive Approval</v>
      </c>
      <c r="D3682" s="69" t="str">
        <f t="shared" si="2148"/>
        <v>-</v>
      </c>
      <c r="E3682" s="28">
        <f t="shared" si="2148"/>
        <v>0</v>
      </c>
      <c r="F3682" s="95">
        <f t="shared" si="2145"/>
        <v>1.39</v>
      </c>
      <c r="G3682" s="95">
        <f t="shared" si="2146"/>
        <v>1.39</v>
      </c>
      <c r="H3682" s="95">
        <f t="shared" si="2137"/>
        <v>0</v>
      </c>
      <c r="I3682" s="94">
        <f>'F4.2'!Z329</f>
        <v>0</v>
      </c>
      <c r="J3682" s="94">
        <f>'F4.2'!AT329</f>
        <v>0</v>
      </c>
      <c r="K3682" s="95"/>
      <c r="L3682" s="95"/>
      <c r="M3682" s="128">
        <f t="shared" si="2092"/>
        <v>0</v>
      </c>
      <c r="N3682" s="95">
        <f t="shared" si="2138"/>
        <v>0</v>
      </c>
    </row>
    <row r="3683" spans="1:14" ht="31.5" hidden="1" outlineLevel="1" x14ac:dyDescent="0.25">
      <c r="A3683" s="29">
        <f t="shared" ref="A3683:E3683" si="2149">A3013</f>
        <v>0</v>
      </c>
      <c r="B3683" s="203" t="str">
        <f t="shared" si="2149"/>
        <v>Scheme-5: Procurement of actuator assembly for control valve of 500MW Unit-5,6&amp;7.</v>
      </c>
      <c r="C3683" s="29" t="str">
        <f t="shared" si="2149"/>
        <v>Yet To Receive Approval</v>
      </c>
      <c r="D3683" s="69" t="str">
        <f t="shared" si="2149"/>
        <v>-</v>
      </c>
      <c r="E3683" s="28">
        <f t="shared" si="2149"/>
        <v>0</v>
      </c>
      <c r="F3683" s="95">
        <f t="shared" si="2145"/>
        <v>1.95</v>
      </c>
      <c r="G3683" s="95">
        <f t="shared" si="2146"/>
        <v>1.95</v>
      </c>
      <c r="H3683" s="95">
        <f t="shared" si="2137"/>
        <v>0</v>
      </c>
      <c r="I3683" s="94">
        <f>'F4.2'!Z330</f>
        <v>0</v>
      </c>
      <c r="J3683" s="94">
        <f>'F4.2'!AT330</f>
        <v>0</v>
      </c>
      <c r="K3683" s="95"/>
      <c r="L3683" s="95"/>
      <c r="M3683" s="128">
        <f t="shared" si="2092"/>
        <v>0</v>
      </c>
      <c r="N3683" s="95">
        <f t="shared" si="2138"/>
        <v>0</v>
      </c>
    </row>
    <row r="3684" spans="1:14" ht="15.75" hidden="1" outlineLevel="1" x14ac:dyDescent="0.25">
      <c r="A3684" s="29">
        <f t="shared" ref="A3684:E3684" si="2150">A3014</f>
        <v>0</v>
      </c>
      <c r="B3684" s="203" t="str">
        <f t="shared" si="2150"/>
        <v>IDC</v>
      </c>
      <c r="C3684" s="29" t="str">
        <f t="shared" si="2150"/>
        <v>Yet To Receive Approval</v>
      </c>
      <c r="D3684" s="69" t="str">
        <f t="shared" si="2150"/>
        <v>-</v>
      </c>
      <c r="E3684" s="28">
        <f t="shared" si="2150"/>
        <v>0</v>
      </c>
      <c r="F3684" s="95">
        <f t="shared" si="2145"/>
        <v>0</v>
      </c>
      <c r="G3684" s="95">
        <f t="shared" si="2146"/>
        <v>0</v>
      </c>
      <c r="H3684" s="95">
        <f t="shared" si="2137"/>
        <v>0</v>
      </c>
      <c r="I3684" s="94">
        <f>'F4.2'!Z331</f>
        <v>0</v>
      </c>
      <c r="J3684" s="94">
        <f>'F4.2'!AT331</f>
        <v>0</v>
      </c>
      <c r="K3684" s="95"/>
      <c r="L3684" s="95"/>
      <c r="M3684" s="128">
        <f t="shared" si="2092"/>
        <v>0</v>
      </c>
      <c r="N3684" s="95">
        <f t="shared" si="2138"/>
        <v>0</v>
      </c>
    </row>
    <row r="3685" spans="1:14" ht="47.25" hidden="1" outlineLevel="1" x14ac:dyDescent="0.25">
      <c r="A3685" s="25" t="str">
        <f t="shared" ref="A3685:E3685" si="2151">A3015</f>
        <v>Y13</v>
      </c>
      <c r="B3685" s="26" t="str">
        <f t="shared" si="2151"/>
        <v>Supply &amp; installation of Advanced ESP Controller &amp; Numerical relay at U-7 and DAVR &amp; Up-gradation of Servo valves (ST) for HP-Bypass system at U-5,6,7, CSTPS</v>
      </c>
      <c r="C3685" s="25" t="str">
        <f t="shared" si="2151"/>
        <v>Yet To Receive Approval</v>
      </c>
      <c r="D3685" s="69" t="str">
        <f t="shared" si="2151"/>
        <v>-</v>
      </c>
      <c r="E3685" s="28">
        <f t="shared" si="2151"/>
        <v>0</v>
      </c>
      <c r="F3685" s="95">
        <f t="shared" si="2145"/>
        <v>0</v>
      </c>
      <c r="G3685" s="95">
        <f t="shared" si="2146"/>
        <v>0</v>
      </c>
      <c r="H3685" s="95">
        <f t="shared" si="2137"/>
        <v>0</v>
      </c>
      <c r="I3685" s="94">
        <f>'F4.2'!Z332</f>
        <v>0</v>
      </c>
      <c r="J3685" s="94">
        <f>'F4.2'!AT332</f>
        <v>0</v>
      </c>
      <c r="K3685" s="95"/>
      <c r="L3685" s="95"/>
      <c r="M3685" s="128">
        <f t="shared" si="2092"/>
        <v>0</v>
      </c>
      <c r="N3685" s="95">
        <f t="shared" si="2138"/>
        <v>0</v>
      </c>
    </row>
    <row r="3686" spans="1:14" ht="47.25" hidden="1" outlineLevel="1" x14ac:dyDescent="0.25">
      <c r="A3686" s="29">
        <f t="shared" ref="A3686:E3686" si="2152">A3016</f>
        <v>0</v>
      </c>
      <c r="B3686" s="203" t="str">
        <f t="shared" si="2152"/>
        <v xml:space="preserve">Scheme1: Supply and installation of advanced ESP Controllers for retrofitting in place of existing Alstom make EPIC-II controllers at ESP U-7 </v>
      </c>
      <c r="C3686" s="29" t="str">
        <f t="shared" si="2152"/>
        <v>Yet To Receive Approval</v>
      </c>
      <c r="D3686" s="69" t="str">
        <f t="shared" si="2152"/>
        <v>-</v>
      </c>
      <c r="E3686" s="28">
        <f t="shared" si="2152"/>
        <v>0</v>
      </c>
      <c r="F3686" s="95">
        <f t="shared" si="2145"/>
        <v>4.1500000000000004</v>
      </c>
      <c r="G3686" s="95">
        <f t="shared" si="2146"/>
        <v>4.1500000000000004</v>
      </c>
      <c r="H3686" s="95">
        <f t="shared" si="2137"/>
        <v>0</v>
      </c>
      <c r="I3686" s="94">
        <f>'F4.2'!Z333</f>
        <v>0</v>
      </c>
      <c r="J3686" s="94">
        <f>'F4.2'!AT333</f>
        <v>0</v>
      </c>
      <c r="K3686" s="95"/>
      <c r="L3686" s="95"/>
      <c r="M3686" s="128">
        <f t="shared" si="2092"/>
        <v>0</v>
      </c>
      <c r="N3686" s="95">
        <f t="shared" si="2138"/>
        <v>0</v>
      </c>
    </row>
    <row r="3687" spans="1:14" ht="15.75" hidden="1" outlineLevel="1" x14ac:dyDescent="0.25">
      <c r="A3687" s="29">
        <f t="shared" ref="A3687:E3687" si="2153">A3017</f>
        <v>0</v>
      </c>
      <c r="B3687" s="203" t="str">
        <f t="shared" si="2153"/>
        <v>Scheme-2: Supply and installation of DAVR at U-5,6,7</v>
      </c>
      <c r="C3687" s="29" t="str">
        <f t="shared" si="2153"/>
        <v>Yet To Receive Approval</v>
      </c>
      <c r="D3687" s="69" t="str">
        <f t="shared" si="2153"/>
        <v>-</v>
      </c>
      <c r="E3687" s="28">
        <f t="shared" si="2153"/>
        <v>0</v>
      </c>
      <c r="F3687" s="95">
        <f t="shared" si="2145"/>
        <v>6.07</v>
      </c>
      <c r="G3687" s="95">
        <f t="shared" si="2146"/>
        <v>6.07</v>
      </c>
      <c r="H3687" s="95">
        <f t="shared" si="2137"/>
        <v>0</v>
      </c>
      <c r="I3687" s="94">
        <f>'F4.2'!Z334</f>
        <v>0</v>
      </c>
      <c r="J3687" s="94">
        <f>'F4.2'!AT334</f>
        <v>0</v>
      </c>
      <c r="K3687" s="95"/>
      <c r="L3687" s="95"/>
      <c r="M3687" s="128">
        <f t="shared" si="2092"/>
        <v>0</v>
      </c>
      <c r="N3687" s="95">
        <f t="shared" si="2138"/>
        <v>0</v>
      </c>
    </row>
    <row r="3688" spans="1:14" ht="47.25" hidden="1" outlineLevel="1" x14ac:dyDescent="0.25">
      <c r="A3688" s="29">
        <f t="shared" ref="A3688:E3688" si="2154">A3018</f>
        <v>0</v>
      </c>
      <c r="B3688" s="203" t="str">
        <f t="shared" si="2154"/>
        <v>Scheme 3: Supply, installation and commissioning of numerical protection relays with set of auxiliary relays for HT switchgear, Unit-7</v>
      </c>
      <c r="C3688" s="29" t="str">
        <f t="shared" si="2154"/>
        <v>Yet To Receive Approval</v>
      </c>
      <c r="D3688" s="69" t="str">
        <f t="shared" si="2154"/>
        <v>-</v>
      </c>
      <c r="E3688" s="28">
        <f t="shared" si="2154"/>
        <v>0</v>
      </c>
      <c r="F3688" s="95">
        <f t="shared" si="2145"/>
        <v>9.01</v>
      </c>
      <c r="G3688" s="95">
        <f t="shared" si="2146"/>
        <v>9.01</v>
      </c>
      <c r="H3688" s="95">
        <f t="shared" si="2137"/>
        <v>0</v>
      </c>
      <c r="I3688" s="94">
        <f>'F4.2'!Z335</f>
        <v>0</v>
      </c>
      <c r="J3688" s="94">
        <f>'F4.2'!AT335</f>
        <v>0</v>
      </c>
      <c r="K3688" s="95"/>
      <c r="L3688" s="95"/>
      <c r="M3688" s="128">
        <f t="shared" si="2092"/>
        <v>0</v>
      </c>
      <c r="N3688" s="95">
        <f t="shared" si="2138"/>
        <v>0</v>
      </c>
    </row>
    <row r="3689" spans="1:14" ht="47.25" hidden="1" outlineLevel="1" x14ac:dyDescent="0.25">
      <c r="A3689" s="29">
        <f t="shared" ref="A3689:E3689" si="2155">A3019</f>
        <v>0</v>
      </c>
      <c r="B3689" s="203" t="str">
        <f t="shared" si="2155"/>
        <v>Scheme 4: Up-gradation of Servo valves (ST) by Proportional valves (PV) &amp; oil unitOV to HV for HP- Bypass system in U-5,6,7</v>
      </c>
      <c r="C3689" s="29" t="str">
        <f t="shared" si="2155"/>
        <v>Yet To Receive Approval</v>
      </c>
      <c r="D3689" s="69" t="str">
        <f t="shared" si="2155"/>
        <v>-</v>
      </c>
      <c r="E3689" s="28">
        <f t="shared" si="2155"/>
        <v>0</v>
      </c>
      <c r="F3689" s="95">
        <f t="shared" si="2145"/>
        <v>9.86</v>
      </c>
      <c r="G3689" s="95">
        <f t="shared" si="2146"/>
        <v>9.86</v>
      </c>
      <c r="H3689" s="95">
        <f t="shared" si="2137"/>
        <v>0</v>
      </c>
      <c r="I3689" s="94">
        <f>'F4.2'!Z336</f>
        <v>0</v>
      </c>
      <c r="J3689" s="94">
        <f>'F4.2'!AT336</f>
        <v>0</v>
      </c>
      <c r="K3689" s="95"/>
      <c r="L3689" s="95"/>
      <c r="M3689" s="128">
        <f t="shared" si="2092"/>
        <v>0</v>
      </c>
      <c r="N3689" s="95">
        <f t="shared" si="2138"/>
        <v>0</v>
      </c>
    </row>
    <row r="3690" spans="1:14" ht="15.75" hidden="1" outlineLevel="1" x14ac:dyDescent="0.25">
      <c r="A3690" s="29">
        <f t="shared" ref="A3690:E3690" si="2156">A3020</f>
        <v>0</v>
      </c>
      <c r="B3690" s="203" t="str">
        <f t="shared" si="2156"/>
        <v>IDC</v>
      </c>
      <c r="C3690" s="29" t="str">
        <f t="shared" si="2156"/>
        <v>Yet To Receive Approval</v>
      </c>
      <c r="D3690" s="69" t="str">
        <f t="shared" si="2156"/>
        <v>-</v>
      </c>
      <c r="E3690" s="28">
        <f t="shared" si="2156"/>
        <v>0</v>
      </c>
      <c r="F3690" s="95">
        <f t="shared" si="2145"/>
        <v>0</v>
      </c>
      <c r="G3690" s="95">
        <f t="shared" si="2146"/>
        <v>0</v>
      </c>
      <c r="H3690" s="95">
        <f t="shared" si="2137"/>
        <v>0</v>
      </c>
      <c r="I3690" s="94">
        <f>'F4.2'!Z337</f>
        <v>0</v>
      </c>
      <c r="J3690" s="94">
        <f>'F4.2'!AT337</f>
        <v>0</v>
      </c>
      <c r="K3690" s="95"/>
      <c r="L3690" s="95"/>
      <c r="M3690" s="128">
        <f t="shared" si="2092"/>
        <v>0</v>
      </c>
      <c r="N3690" s="95">
        <f t="shared" si="2138"/>
        <v>0</v>
      </c>
    </row>
    <row r="3691" spans="1:14" ht="47.25" hidden="1" outlineLevel="1" x14ac:dyDescent="0.25">
      <c r="A3691" s="25" t="str">
        <f t="shared" ref="A3691:E3691" si="2157">A3021</f>
        <v>Y14</v>
      </c>
      <c r="B3691" s="26" t="str">
        <f t="shared" si="2157"/>
        <v>Improvement in Reliability and Life Enhancement of Coal Mill by Refurbishment of Flender make KMS 850 Gear Box of XRP-1043 Coal Mill Unit 5 &amp; 6 at CSTPS, Chandrapur</v>
      </c>
      <c r="C3691" s="25" t="str">
        <f t="shared" si="2157"/>
        <v>Yet To Receive Approval</v>
      </c>
      <c r="D3691" s="69" t="str">
        <f t="shared" si="2157"/>
        <v>-</v>
      </c>
      <c r="E3691" s="28">
        <f t="shared" si="2157"/>
        <v>0</v>
      </c>
      <c r="F3691" s="95">
        <f t="shared" si="2145"/>
        <v>0</v>
      </c>
      <c r="G3691" s="95">
        <f t="shared" si="2146"/>
        <v>0</v>
      </c>
      <c r="H3691" s="95">
        <f>F3691-G3691</f>
        <v>0</v>
      </c>
      <c r="I3691" s="94">
        <f>'F4.2'!Z338</f>
        <v>0</v>
      </c>
      <c r="J3691" s="94">
        <f>'F4.2'!AT338</f>
        <v>0</v>
      </c>
      <c r="K3691" s="95"/>
      <c r="L3691" s="95"/>
      <c r="M3691" s="128">
        <f>SUM(J3691:L3691)</f>
        <v>0</v>
      </c>
      <c r="N3691" s="95">
        <f>H3691+I3691-M3691</f>
        <v>0</v>
      </c>
    </row>
    <row r="3692" spans="1:14" ht="31.5" hidden="1" outlineLevel="1" x14ac:dyDescent="0.25">
      <c r="A3692" s="29">
        <f t="shared" ref="A3692:E3692" si="2158">A3022</f>
        <v>0</v>
      </c>
      <c r="B3692" s="203" t="str">
        <f t="shared" si="2158"/>
        <v>Coal Mill Life Enhancement by Refurbishment of Flender make KMS 850 gear box of XRP-1043 coal mill in Unit-5&amp;6</v>
      </c>
      <c r="C3692" s="29" t="str">
        <f t="shared" si="2158"/>
        <v>Yet To Receive Approval</v>
      </c>
      <c r="D3692" s="69" t="str">
        <f t="shared" si="2158"/>
        <v>-</v>
      </c>
      <c r="E3692" s="28">
        <f t="shared" si="2158"/>
        <v>0</v>
      </c>
      <c r="F3692" s="95">
        <f t="shared" si="2145"/>
        <v>24.96</v>
      </c>
      <c r="G3692" s="95">
        <f t="shared" si="2146"/>
        <v>24.96</v>
      </c>
      <c r="H3692" s="95">
        <f>F3692-G3692</f>
        <v>0</v>
      </c>
      <c r="I3692" s="94">
        <f>'F4.2'!Z339</f>
        <v>0</v>
      </c>
      <c r="J3692" s="94">
        <f>'F4.2'!AT339</f>
        <v>0</v>
      </c>
      <c r="K3692" s="95"/>
      <c r="L3692" s="95"/>
      <c r="M3692" s="128">
        <f>SUM(J3692:L3692)</f>
        <v>0</v>
      </c>
      <c r="N3692" s="95">
        <f>H3692+I3692-M3692</f>
        <v>0</v>
      </c>
    </row>
    <row r="3693" spans="1:14" ht="15.75" hidden="1" outlineLevel="1" x14ac:dyDescent="0.25">
      <c r="A3693" s="29">
        <f t="shared" ref="A3693:E3693" si="2159">A3023</f>
        <v>0</v>
      </c>
      <c r="B3693" s="203" t="str">
        <f t="shared" si="2159"/>
        <v>IDC</v>
      </c>
      <c r="C3693" s="29" t="str">
        <f t="shared" si="2159"/>
        <v>Yet To Receive Approval</v>
      </c>
      <c r="D3693" s="69" t="str">
        <f t="shared" si="2159"/>
        <v>-</v>
      </c>
      <c r="E3693" s="28">
        <f t="shared" si="2159"/>
        <v>0</v>
      </c>
      <c r="F3693" s="95">
        <f t="shared" si="2145"/>
        <v>0</v>
      </c>
      <c r="G3693" s="95">
        <f t="shared" si="2146"/>
        <v>0</v>
      </c>
      <c r="H3693" s="95">
        <f>F3693-G3693</f>
        <v>0</v>
      </c>
      <c r="I3693" s="94">
        <f>'F4.2'!Z340</f>
        <v>0</v>
      </c>
      <c r="J3693" s="94">
        <f>'F4.2'!AT340</f>
        <v>0</v>
      </c>
      <c r="K3693" s="95"/>
      <c r="L3693" s="95"/>
      <c r="M3693" s="128">
        <f>SUM(J3693:L3693)</f>
        <v>0</v>
      </c>
      <c r="N3693" s="95">
        <f>H3693+I3693-M3693</f>
        <v>0</v>
      </c>
    </row>
    <row r="3694" spans="1:14" ht="15.75" hidden="1" outlineLevel="1" x14ac:dyDescent="0.25">
      <c r="A3694" s="29">
        <f t="shared" ref="A3694:E3694" si="2160">A3024</f>
        <v>0</v>
      </c>
      <c r="B3694" s="203">
        <f t="shared" si="2160"/>
        <v>0</v>
      </c>
      <c r="C3694" s="29">
        <f t="shared" si="2160"/>
        <v>0</v>
      </c>
      <c r="D3694" s="69" t="str">
        <f t="shared" si="2160"/>
        <v>-</v>
      </c>
      <c r="E3694" s="28">
        <f t="shared" si="2160"/>
        <v>0</v>
      </c>
      <c r="F3694" s="95">
        <f t="shared" si="2145"/>
        <v>0</v>
      </c>
      <c r="G3694" s="95">
        <f t="shared" si="2146"/>
        <v>0</v>
      </c>
      <c r="H3694" s="95">
        <f t="shared" ref="H3694:H3757" si="2161">F3694-G3694</f>
        <v>0</v>
      </c>
      <c r="I3694" s="94">
        <f>'F4.2'!Z341</f>
        <v>0</v>
      </c>
      <c r="J3694" s="94">
        <f>'F4.2'!AT341</f>
        <v>0</v>
      </c>
      <c r="K3694" s="95"/>
      <c r="L3694" s="95"/>
      <c r="M3694" s="128">
        <f t="shared" ref="M3694:M3757" si="2162">SUM(J3694:L3694)</f>
        <v>0</v>
      </c>
      <c r="N3694" s="95">
        <f t="shared" ref="N3694:N3757" si="2163">H3694+I3694-M3694</f>
        <v>0</v>
      </c>
    </row>
    <row r="3695" spans="1:14" ht="15.75" hidden="1" outlineLevel="1" x14ac:dyDescent="0.25">
      <c r="A3695" s="29">
        <f t="shared" ref="A3695:E3695" si="2164">A3025</f>
        <v>0</v>
      </c>
      <c r="B3695" s="203">
        <f t="shared" si="2164"/>
        <v>0</v>
      </c>
      <c r="C3695" s="29">
        <f t="shared" si="2164"/>
        <v>0</v>
      </c>
      <c r="D3695" s="69" t="str">
        <f t="shared" si="2164"/>
        <v>-</v>
      </c>
      <c r="E3695" s="28">
        <f t="shared" si="2164"/>
        <v>0</v>
      </c>
      <c r="F3695" s="95">
        <f t="shared" si="2145"/>
        <v>0</v>
      </c>
      <c r="G3695" s="95">
        <f t="shared" si="2146"/>
        <v>0</v>
      </c>
      <c r="H3695" s="95">
        <f t="shared" si="2161"/>
        <v>0</v>
      </c>
      <c r="I3695" s="94">
        <f>'F4.2'!Z342</f>
        <v>0</v>
      </c>
      <c r="J3695" s="94">
        <f>'F4.2'!AT342</f>
        <v>0</v>
      </c>
      <c r="K3695" s="95"/>
      <c r="L3695" s="95"/>
      <c r="M3695" s="128">
        <f t="shared" si="2162"/>
        <v>0</v>
      </c>
      <c r="N3695" s="95">
        <f t="shared" si="2163"/>
        <v>0</v>
      </c>
    </row>
    <row r="3696" spans="1:14" ht="15.75" hidden="1" outlineLevel="1" x14ac:dyDescent="0.25">
      <c r="A3696" s="161">
        <f t="shared" ref="A3696:E3696" si="2165">A3026</f>
        <v>0</v>
      </c>
      <c r="B3696" s="167">
        <f t="shared" si="2165"/>
        <v>0</v>
      </c>
      <c r="C3696" s="161">
        <f t="shared" si="2165"/>
        <v>0</v>
      </c>
      <c r="D3696" s="164" t="str">
        <f t="shared" si="2165"/>
        <v>-</v>
      </c>
      <c r="E3696" s="28">
        <f t="shared" si="2165"/>
        <v>0</v>
      </c>
      <c r="F3696" s="95">
        <f t="shared" si="2145"/>
        <v>0</v>
      </c>
      <c r="G3696" s="95">
        <f t="shared" si="2146"/>
        <v>0</v>
      </c>
      <c r="H3696" s="95">
        <f t="shared" si="2161"/>
        <v>0</v>
      </c>
      <c r="I3696" s="94">
        <f>'F4.2'!Z343</f>
        <v>0</v>
      </c>
      <c r="J3696" s="94">
        <f>'F4.2'!AT343</f>
        <v>0</v>
      </c>
      <c r="K3696" s="95"/>
      <c r="L3696" s="95"/>
      <c r="M3696" s="128">
        <f t="shared" si="2162"/>
        <v>0</v>
      </c>
      <c r="N3696" s="95">
        <f t="shared" si="2163"/>
        <v>0</v>
      </c>
    </row>
    <row r="3697" spans="1:14" ht="15.75" hidden="1" outlineLevel="1" x14ac:dyDescent="0.25">
      <c r="A3697" s="22">
        <f t="shared" ref="A3697:E3697" si="2166">A3027</f>
        <v>0</v>
      </c>
      <c r="B3697" s="24" t="str">
        <f t="shared" si="2166"/>
        <v>(ii) Yet to be submitted to MERC</v>
      </c>
      <c r="C3697" s="22">
        <f t="shared" si="2166"/>
        <v>0</v>
      </c>
      <c r="D3697" s="70" t="str">
        <f t="shared" si="2166"/>
        <v>-</v>
      </c>
      <c r="E3697" s="28">
        <f t="shared" si="2166"/>
        <v>0</v>
      </c>
      <c r="F3697" s="95">
        <f t="shared" si="2145"/>
        <v>0</v>
      </c>
      <c r="G3697" s="95">
        <f t="shared" si="2146"/>
        <v>0</v>
      </c>
      <c r="H3697" s="95">
        <f t="shared" si="2161"/>
        <v>0</v>
      </c>
      <c r="I3697" s="94">
        <f>'F4.2'!Z344</f>
        <v>0</v>
      </c>
      <c r="J3697" s="94">
        <f>'F4.2'!AT344</f>
        <v>0</v>
      </c>
      <c r="K3697" s="95"/>
      <c r="L3697" s="95"/>
      <c r="M3697" s="128">
        <f t="shared" si="2162"/>
        <v>0</v>
      </c>
      <c r="N3697" s="95">
        <f t="shared" si="2163"/>
        <v>0</v>
      </c>
    </row>
    <row r="3698" spans="1:14" ht="15.75" hidden="1" outlineLevel="1" x14ac:dyDescent="0.25">
      <c r="A3698" s="22">
        <f t="shared" ref="A3698:E3698" si="2167">A3028</f>
        <v>0</v>
      </c>
      <c r="B3698" s="24">
        <f t="shared" si="2167"/>
        <v>0</v>
      </c>
      <c r="C3698" s="22">
        <f t="shared" si="2167"/>
        <v>0</v>
      </c>
      <c r="D3698" s="70" t="str">
        <f t="shared" si="2167"/>
        <v>-</v>
      </c>
      <c r="E3698" s="28">
        <f t="shared" si="2167"/>
        <v>0</v>
      </c>
      <c r="F3698" s="95">
        <f t="shared" si="2145"/>
        <v>0</v>
      </c>
      <c r="G3698" s="95">
        <f t="shared" si="2146"/>
        <v>0</v>
      </c>
      <c r="H3698" s="95">
        <f t="shared" si="2161"/>
        <v>0</v>
      </c>
      <c r="I3698" s="94">
        <f>'F4.2'!Z345</f>
        <v>0</v>
      </c>
      <c r="J3698" s="94">
        <f>'F4.2'!AT345</f>
        <v>0</v>
      </c>
      <c r="K3698" s="95"/>
      <c r="L3698" s="95"/>
      <c r="M3698" s="128">
        <f t="shared" si="2162"/>
        <v>0</v>
      </c>
      <c r="N3698" s="95">
        <f t="shared" si="2163"/>
        <v>0</v>
      </c>
    </row>
    <row r="3699" spans="1:14" ht="78.75" hidden="1" outlineLevel="1" x14ac:dyDescent="0.25">
      <c r="A3699" s="25">
        <f t="shared" ref="A3699:E3699" si="2168">A3029</f>
        <v>2</v>
      </c>
      <c r="B3699" s="26" t="str">
        <f t="shared" si="2168"/>
        <v>‘Supply, installation, restoration, up-gradation and revamping of Fire Protection Systems viz Fire Hydrant System, Passive Fire Protection System, DV House Construction &amp; Fire Water Spray System at plant &amp; ODP area of Unit-3to9 and CHPs (CHP-A,B,C,&amp;D) of CSTPS, Chandrapur’</v>
      </c>
      <c r="C3699" s="184">
        <f t="shared" si="2168"/>
        <v>0</v>
      </c>
      <c r="D3699" s="69" t="str">
        <f t="shared" si="2168"/>
        <v>-</v>
      </c>
      <c r="E3699" s="28">
        <f t="shared" si="2168"/>
        <v>118.75</v>
      </c>
      <c r="F3699" s="95">
        <f t="shared" si="2145"/>
        <v>0</v>
      </c>
      <c r="G3699" s="95">
        <f t="shared" si="2146"/>
        <v>0</v>
      </c>
      <c r="H3699" s="95">
        <f t="shared" si="2161"/>
        <v>0</v>
      </c>
      <c r="I3699" s="94">
        <f>'F4.2'!Z346</f>
        <v>0</v>
      </c>
      <c r="J3699" s="94">
        <f>'F4.2'!AT346</f>
        <v>0</v>
      </c>
      <c r="K3699" s="95"/>
      <c r="L3699" s="95"/>
      <c r="M3699" s="128">
        <f t="shared" si="2162"/>
        <v>0</v>
      </c>
      <c r="N3699" s="95">
        <f t="shared" si="2163"/>
        <v>0</v>
      </c>
    </row>
    <row r="3700" spans="1:14" ht="78.75" hidden="1" outlineLevel="1" x14ac:dyDescent="0.25">
      <c r="A3700" s="169">
        <f t="shared" ref="A3700:E3700" si="2169">A3030</f>
        <v>0</v>
      </c>
      <c r="B3700" s="169" t="str">
        <f t="shared" si="2169"/>
        <v>‘Supply, installation, restoration, up-gradation and revamping of Fire Protection Systems viz Fire Hydrant System, Passive Fire Protection System, DV House Construction &amp; Fire Water Spray System at plant &amp; ODP area of Unit-3to9 and CHPs (CHP-A,B,C,&amp;D) of CSTPS, Chandrapur’</v>
      </c>
      <c r="C3700" s="184">
        <f t="shared" si="2169"/>
        <v>0</v>
      </c>
      <c r="D3700" s="69" t="str">
        <f t="shared" si="2169"/>
        <v>-</v>
      </c>
      <c r="E3700" s="28">
        <f t="shared" si="2169"/>
        <v>118.75</v>
      </c>
      <c r="F3700" s="95">
        <f t="shared" si="2145"/>
        <v>118.75</v>
      </c>
      <c r="G3700" s="95">
        <f t="shared" si="2146"/>
        <v>118.75</v>
      </c>
      <c r="H3700" s="95">
        <f t="shared" si="2161"/>
        <v>0</v>
      </c>
      <c r="I3700" s="94">
        <f>'F4.2'!Z347</f>
        <v>0</v>
      </c>
      <c r="J3700" s="94">
        <f>'F4.2'!AT347</f>
        <v>0</v>
      </c>
      <c r="K3700" s="95"/>
      <c r="L3700" s="95"/>
      <c r="M3700" s="128">
        <f t="shared" si="2162"/>
        <v>0</v>
      </c>
      <c r="N3700" s="95">
        <f t="shared" si="2163"/>
        <v>0</v>
      </c>
    </row>
    <row r="3701" spans="1:14" ht="63" hidden="1" outlineLevel="1" x14ac:dyDescent="0.25">
      <c r="A3701" s="25">
        <f t="shared" ref="A3701:E3701" si="2170">A3031</f>
        <v>3</v>
      </c>
      <c r="B3701" s="26" t="str">
        <f t="shared" si="2170"/>
        <v>DPR for Fire Detection &amp; Alarm and Protection System from Fire and Providing Rapid Extinguishing Clean Agent (CA) System at Unit -7, Outdoor Plants, CHPs, Service building &amp; Admin Building at CSTPS</v>
      </c>
      <c r="C3701" s="184">
        <f t="shared" si="2170"/>
        <v>0</v>
      </c>
      <c r="D3701" s="69" t="str">
        <f t="shared" si="2170"/>
        <v>-</v>
      </c>
      <c r="E3701" s="28">
        <f t="shared" si="2170"/>
        <v>31.56</v>
      </c>
      <c r="F3701" s="95">
        <f t="shared" si="2145"/>
        <v>0</v>
      </c>
      <c r="G3701" s="95">
        <f t="shared" si="2146"/>
        <v>0</v>
      </c>
      <c r="H3701" s="95">
        <f t="shared" si="2161"/>
        <v>0</v>
      </c>
      <c r="I3701" s="94">
        <f>'F4.2'!Z348</f>
        <v>0</v>
      </c>
      <c r="J3701" s="94">
        <f>'F4.2'!AT348</f>
        <v>0</v>
      </c>
      <c r="K3701" s="95"/>
      <c r="L3701" s="95"/>
      <c r="M3701" s="128">
        <f t="shared" si="2162"/>
        <v>0</v>
      </c>
      <c r="N3701" s="95">
        <f t="shared" si="2163"/>
        <v>0</v>
      </c>
    </row>
    <row r="3702" spans="1:14" ht="63" hidden="1" outlineLevel="1" x14ac:dyDescent="0.25">
      <c r="A3702" s="169">
        <f t="shared" ref="A3702:E3702" si="2171">A3032</f>
        <v>0</v>
      </c>
      <c r="B3702" s="169" t="str">
        <f t="shared" si="2171"/>
        <v>DPR for Fire Detection &amp; Alarm and Protection System from Fire and Providing Rapid Extinguishing Clean Agent (CA) System at Unit -7, Outdoor Plants, CHPs, Service building &amp; Admin Building at CSTPS</v>
      </c>
      <c r="C3702" s="184">
        <f t="shared" si="2171"/>
        <v>0</v>
      </c>
      <c r="D3702" s="69" t="str">
        <f t="shared" si="2171"/>
        <v>-</v>
      </c>
      <c r="E3702" s="28">
        <f t="shared" si="2171"/>
        <v>31.56</v>
      </c>
      <c r="F3702" s="95">
        <f t="shared" si="2145"/>
        <v>31.56</v>
      </c>
      <c r="G3702" s="95">
        <f t="shared" si="2146"/>
        <v>31.56</v>
      </c>
      <c r="H3702" s="95">
        <f t="shared" si="2161"/>
        <v>0</v>
      </c>
      <c r="I3702" s="94">
        <f>'F4.2'!Z349</f>
        <v>0</v>
      </c>
      <c r="J3702" s="94">
        <f>'F4.2'!AT349</f>
        <v>0</v>
      </c>
      <c r="K3702" s="95"/>
      <c r="L3702" s="95"/>
      <c r="M3702" s="128">
        <f t="shared" si="2162"/>
        <v>0</v>
      </c>
      <c r="N3702" s="95">
        <f t="shared" si="2163"/>
        <v>0</v>
      </c>
    </row>
    <row r="3703" spans="1:14" ht="47.25" hidden="1" outlineLevel="1" x14ac:dyDescent="0.25">
      <c r="A3703" s="25">
        <f t="shared" ref="A3703:E3703" si="2172">A3033</f>
        <v>4</v>
      </c>
      <c r="B3703" s="26" t="str">
        <f t="shared" si="2172"/>
        <v>Renovation of various component of bottom opening bogie frame at CSTPS Chandrapur &amp; Provision of Wagon Tippler Safety System in Coal Handling Plant at CSTPS</v>
      </c>
      <c r="C3703" s="184">
        <f t="shared" si="2172"/>
        <v>0</v>
      </c>
      <c r="D3703" s="69" t="str">
        <f t="shared" si="2172"/>
        <v>-</v>
      </c>
      <c r="E3703" s="28">
        <f t="shared" si="2172"/>
        <v>35</v>
      </c>
      <c r="F3703" s="95">
        <f t="shared" si="2145"/>
        <v>0</v>
      </c>
      <c r="G3703" s="95">
        <f t="shared" si="2146"/>
        <v>0</v>
      </c>
      <c r="H3703" s="95">
        <f t="shared" si="2161"/>
        <v>0</v>
      </c>
      <c r="I3703" s="94">
        <f>'F4.2'!Z350</f>
        <v>0</v>
      </c>
      <c r="J3703" s="94">
        <f>'F4.2'!AT350</f>
        <v>0</v>
      </c>
      <c r="K3703" s="95"/>
      <c r="L3703" s="95"/>
      <c r="M3703" s="128">
        <f t="shared" si="2162"/>
        <v>0</v>
      </c>
      <c r="N3703" s="95">
        <f t="shared" si="2163"/>
        <v>0</v>
      </c>
    </row>
    <row r="3704" spans="1:14" ht="47.25" hidden="1" outlineLevel="1" x14ac:dyDescent="0.25">
      <c r="A3704" s="169">
        <f t="shared" ref="A3704:E3704" si="2173">A3034</f>
        <v>0</v>
      </c>
      <c r="B3704" s="169" t="str">
        <f t="shared" si="2173"/>
        <v>Renovation of various component of bottom opening bogie frame at CSTPS Chandrapur &amp; Provision of Wagon Tippler Safety System in Coal Handling Plant at CSTPS</v>
      </c>
      <c r="C3704" s="184">
        <f t="shared" si="2173"/>
        <v>0</v>
      </c>
      <c r="D3704" s="69" t="str">
        <f t="shared" si="2173"/>
        <v>-</v>
      </c>
      <c r="E3704" s="28">
        <f t="shared" si="2173"/>
        <v>35</v>
      </c>
      <c r="F3704" s="95">
        <f t="shared" si="2145"/>
        <v>35</v>
      </c>
      <c r="G3704" s="95">
        <f t="shared" si="2146"/>
        <v>35</v>
      </c>
      <c r="H3704" s="95">
        <f t="shared" si="2161"/>
        <v>0</v>
      </c>
      <c r="I3704" s="94">
        <f>'F4.2'!Z351</f>
        <v>0</v>
      </c>
      <c r="J3704" s="94">
        <f>'F4.2'!AT351</f>
        <v>0</v>
      </c>
      <c r="K3704" s="95"/>
      <c r="L3704" s="95"/>
      <c r="M3704" s="128">
        <f t="shared" si="2162"/>
        <v>0</v>
      </c>
      <c r="N3704" s="95">
        <f t="shared" si="2163"/>
        <v>0</v>
      </c>
    </row>
    <row r="3705" spans="1:14" ht="47.25" hidden="1" outlineLevel="1" x14ac:dyDescent="0.25">
      <c r="A3705" s="25">
        <f t="shared" ref="A3705:E3705" si="2174">A3035</f>
        <v>5</v>
      </c>
      <c r="B3705" s="26" t="str">
        <f t="shared" si="2174"/>
        <v>Construction of road from CHP Weighbridge to Railway Crossing &amp; provision of Road Under Bridge (RUB) at CSTPS, Chandrapur</v>
      </c>
      <c r="C3705" s="184">
        <f t="shared" si="2174"/>
        <v>0</v>
      </c>
      <c r="D3705" s="69" t="str">
        <f t="shared" si="2174"/>
        <v>-</v>
      </c>
      <c r="E3705" s="28">
        <f t="shared" si="2174"/>
        <v>41.24</v>
      </c>
      <c r="F3705" s="95">
        <f t="shared" si="2145"/>
        <v>0</v>
      </c>
      <c r="G3705" s="95">
        <f t="shared" si="2146"/>
        <v>0</v>
      </c>
      <c r="H3705" s="95">
        <f t="shared" si="2161"/>
        <v>0</v>
      </c>
      <c r="I3705" s="94">
        <f>'F4.2'!Z352</f>
        <v>0</v>
      </c>
      <c r="J3705" s="94">
        <f>'F4.2'!AT352</f>
        <v>0</v>
      </c>
      <c r="K3705" s="95"/>
      <c r="L3705" s="95"/>
      <c r="M3705" s="128">
        <f t="shared" si="2162"/>
        <v>0</v>
      </c>
      <c r="N3705" s="95">
        <f t="shared" si="2163"/>
        <v>0</v>
      </c>
    </row>
    <row r="3706" spans="1:14" ht="31.5" hidden="1" outlineLevel="1" x14ac:dyDescent="0.25">
      <c r="A3706" s="169">
        <f t="shared" ref="A3706:E3706" si="2175">A3036</f>
        <v>0</v>
      </c>
      <c r="B3706" s="169" t="str">
        <f t="shared" si="2175"/>
        <v>Construction of concrete pavement road connecting to CHP weighbridge to Railway crossing at CSTPS, Chandrapur.</v>
      </c>
      <c r="C3706" s="184">
        <f t="shared" si="2175"/>
        <v>0</v>
      </c>
      <c r="D3706" s="69" t="str">
        <f t="shared" si="2175"/>
        <v>-</v>
      </c>
      <c r="E3706" s="28">
        <f t="shared" si="2175"/>
        <v>5.42</v>
      </c>
      <c r="F3706" s="95">
        <f t="shared" si="2145"/>
        <v>5.42</v>
      </c>
      <c r="G3706" s="95">
        <f t="shared" si="2146"/>
        <v>5.42</v>
      </c>
      <c r="H3706" s="95">
        <f t="shared" si="2161"/>
        <v>0</v>
      </c>
      <c r="I3706" s="94">
        <f>'F4.2'!Z353</f>
        <v>0</v>
      </c>
      <c r="J3706" s="94">
        <f>'F4.2'!AT353</f>
        <v>0</v>
      </c>
      <c r="K3706" s="95"/>
      <c r="L3706" s="95"/>
      <c r="M3706" s="128">
        <f t="shared" si="2162"/>
        <v>0</v>
      </c>
      <c r="N3706" s="95">
        <f t="shared" si="2163"/>
        <v>0</v>
      </c>
    </row>
    <row r="3707" spans="1:14" ht="31.5" hidden="1" outlineLevel="1" x14ac:dyDescent="0.25">
      <c r="A3707" s="169">
        <f t="shared" ref="A3707:E3707" si="2176">A3037</f>
        <v>0</v>
      </c>
      <c r="B3707" s="169" t="str">
        <f t="shared" si="2176"/>
        <v>Provision of Road Under Bridge at Vivekanand Nagar Tukum At CSTPS, Chandrapur.</v>
      </c>
      <c r="C3707" s="184">
        <f t="shared" si="2176"/>
        <v>0</v>
      </c>
      <c r="D3707" s="69" t="str">
        <f t="shared" si="2176"/>
        <v>-</v>
      </c>
      <c r="E3707" s="28">
        <f t="shared" si="2176"/>
        <v>35.82</v>
      </c>
      <c r="F3707" s="95">
        <f t="shared" si="2145"/>
        <v>35.82</v>
      </c>
      <c r="G3707" s="95">
        <f t="shared" si="2146"/>
        <v>35.82</v>
      </c>
      <c r="H3707" s="95">
        <f t="shared" si="2161"/>
        <v>0</v>
      </c>
      <c r="I3707" s="94">
        <f>'F4.2'!Z354</f>
        <v>0</v>
      </c>
      <c r="J3707" s="94">
        <f>'F4.2'!AT354</f>
        <v>0</v>
      </c>
      <c r="K3707" s="95"/>
      <c r="L3707" s="95"/>
      <c r="M3707" s="128">
        <f t="shared" si="2162"/>
        <v>0</v>
      </c>
      <c r="N3707" s="95">
        <f t="shared" si="2163"/>
        <v>0</v>
      </c>
    </row>
    <row r="3708" spans="1:14" ht="31.5" hidden="1" outlineLevel="1" x14ac:dyDescent="0.25">
      <c r="A3708" s="25">
        <f t="shared" ref="A3708:E3708" si="2177">A3038</f>
        <v>6</v>
      </c>
      <c r="B3708" s="26" t="str">
        <f t="shared" si="2177"/>
        <v>Construction of UCR wall and bed of Neri Nallah at CSTPS, Chandrapur.</v>
      </c>
      <c r="C3708" s="184">
        <f t="shared" si="2177"/>
        <v>0</v>
      </c>
      <c r="D3708" s="69" t="str">
        <f t="shared" si="2177"/>
        <v>-</v>
      </c>
      <c r="E3708" s="28">
        <f t="shared" si="2177"/>
        <v>33.47</v>
      </c>
      <c r="F3708" s="95">
        <f t="shared" si="2145"/>
        <v>0</v>
      </c>
      <c r="G3708" s="95">
        <f t="shared" si="2146"/>
        <v>0</v>
      </c>
      <c r="H3708" s="95">
        <f t="shared" si="2161"/>
        <v>0</v>
      </c>
      <c r="I3708" s="94">
        <f>'F4.2'!Z355</f>
        <v>0</v>
      </c>
      <c r="J3708" s="94">
        <f>'F4.2'!AT355</f>
        <v>0</v>
      </c>
      <c r="K3708" s="95"/>
      <c r="L3708" s="95"/>
      <c r="M3708" s="128">
        <f t="shared" si="2162"/>
        <v>0</v>
      </c>
      <c r="N3708" s="95">
        <f t="shared" si="2163"/>
        <v>0</v>
      </c>
    </row>
    <row r="3709" spans="1:14" ht="31.5" hidden="1" outlineLevel="1" x14ac:dyDescent="0.25">
      <c r="A3709" s="169">
        <f t="shared" ref="A3709:E3709" si="2178">A3039</f>
        <v>0</v>
      </c>
      <c r="B3709" s="169" t="str">
        <f t="shared" si="2178"/>
        <v>Construction of UCR wall and bed of Neri Nallah at CSTPS, Chandrapur.</v>
      </c>
      <c r="C3709" s="184">
        <f t="shared" si="2178"/>
        <v>0</v>
      </c>
      <c r="D3709" s="69" t="str">
        <f t="shared" si="2178"/>
        <v>-</v>
      </c>
      <c r="E3709" s="28">
        <f t="shared" si="2178"/>
        <v>33.47</v>
      </c>
      <c r="F3709" s="95">
        <f t="shared" si="2145"/>
        <v>33.47</v>
      </c>
      <c r="G3709" s="95">
        <f t="shared" si="2146"/>
        <v>33.47</v>
      </c>
      <c r="H3709" s="95">
        <f t="shared" si="2161"/>
        <v>0</v>
      </c>
      <c r="I3709" s="94">
        <f>'F4.2'!Z356</f>
        <v>0</v>
      </c>
      <c r="J3709" s="94">
        <f>'F4.2'!AT356</f>
        <v>0</v>
      </c>
      <c r="K3709" s="95"/>
      <c r="L3709" s="95"/>
      <c r="M3709" s="128">
        <f t="shared" si="2162"/>
        <v>0</v>
      </c>
      <c r="N3709" s="95">
        <f t="shared" si="2163"/>
        <v>0</v>
      </c>
    </row>
    <row r="3710" spans="1:14" ht="47.25" hidden="1" outlineLevel="1" x14ac:dyDescent="0.25">
      <c r="A3710" s="25">
        <f t="shared" ref="A3710:E3710" si="2179">A3040</f>
        <v>7</v>
      </c>
      <c r="B3710" s="26" t="str">
        <f t="shared" si="2179"/>
        <v>Construction of  Concrete Pavement  Road  Connecting to Reject Coal Gate &amp; F point upto  Ash water recovery pump house &amp; F point to CP No- 635 at CSTPS Chandrapur</v>
      </c>
      <c r="C3710" s="184">
        <f t="shared" si="2179"/>
        <v>0</v>
      </c>
      <c r="D3710" s="69" t="str">
        <f t="shared" si="2179"/>
        <v>-</v>
      </c>
      <c r="E3710" s="28">
        <f t="shared" si="2179"/>
        <v>71.5</v>
      </c>
      <c r="F3710" s="95">
        <f t="shared" si="2145"/>
        <v>0</v>
      </c>
      <c r="G3710" s="95">
        <f t="shared" si="2146"/>
        <v>0</v>
      </c>
      <c r="H3710" s="95">
        <f t="shared" si="2161"/>
        <v>0</v>
      </c>
      <c r="I3710" s="94">
        <f>'F4.2'!Z357</f>
        <v>0</v>
      </c>
      <c r="J3710" s="94">
        <f>'F4.2'!AT357</f>
        <v>0</v>
      </c>
      <c r="K3710" s="95"/>
      <c r="L3710" s="95"/>
      <c r="M3710" s="128">
        <f t="shared" si="2162"/>
        <v>0</v>
      </c>
      <c r="N3710" s="95">
        <f t="shared" si="2163"/>
        <v>0</v>
      </c>
    </row>
    <row r="3711" spans="1:14" ht="47.25" hidden="1" outlineLevel="1" x14ac:dyDescent="0.25">
      <c r="A3711" s="169">
        <f t="shared" ref="A3711:E3711" si="2180">A3041</f>
        <v>0</v>
      </c>
      <c r="B3711" s="169" t="str">
        <f t="shared" si="2180"/>
        <v>Construction of  Concrete Pavement  Road  Connecting to Reject Coal Gate &amp; F point upto  Ash water recovery pump house &amp; F point to CP No- 635 at CSTPS Chandrapur</v>
      </c>
      <c r="C3711" s="184">
        <f t="shared" si="2180"/>
        <v>0</v>
      </c>
      <c r="D3711" s="69" t="str">
        <f t="shared" si="2180"/>
        <v>-</v>
      </c>
      <c r="E3711" s="28">
        <f t="shared" si="2180"/>
        <v>71.5</v>
      </c>
      <c r="F3711" s="95">
        <f t="shared" si="2145"/>
        <v>71.5</v>
      </c>
      <c r="G3711" s="95">
        <f t="shared" si="2146"/>
        <v>71.5</v>
      </c>
      <c r="H3711" s="95">
        <f t="shared" si="2161"/>
        <v>0</v>
      </c>
      <c r="I3711" s="94">
        <f>'F4.2'!Z358</f>
        <v>0</v>
      </c>
      <c r="J3711" s="94">
        <f>'F4.2'!AT358</f>
        <v>0</v>
      </c>
      <c r="K3711" s="95"/>
      <c r="L3711" s="95"/>
      <c r="M3711" s="128">
        <f t="shared" si="2162"/>
        <v>0</v>
      </c>
      <c r="N3711" s="95">
        <f t="shared" si="2163"/>
        <v>0</v>
      </c>
    </row>
    <row r="3712" spans="1:14" ht="15.75" hidden="1" outlineLevel="1" x14ac:dyDescent="0.25">
      <c r="A3712" s="227">
        <f t="shared" ref="A3712:E3712" si="2181">A3042</f>
        <v>0</v>
      </c>
      <c r="B3712" s="227" t="str">
        <f t="shared" si="2181"/>
        <v>Boiler Maintenance-I</v>
      </c>
      <c r="C3712" s="184">
        <f t="shared" si="2181"/>
        <v>0</v>
      </c>
      <c r="D3712" s="69" t="str">
        <f t="shared" si="2181"/>
        <v>-</v>
      </c>
      <c r="E3712" s="28">
        <f t="shared" si="2181"/>
        <v>0</v>
      </c>
      <c r="F3712" s="95">
        <f t="shared" si="2145"/>
        <v>0</v>
      </c>
      <c r="G3712" s="95">
        <f t="shared" si="2146"/>
        <v>0</v>
      </c>
      <c r="H3712" s="95">
        <f t="shared" si="2161"/>
        <v>0</v>
      </c>
      <c r="I3712" s="94">
        <f>'F4.2'!Z359</f>
        <v>0</v>
      </c>
      <c r="J3712" s="94">
        <f>'F4.2'!AT359</f>
        <v>0</v>
      </c>
      <c r="K3712" s="95"/>
      <c r="L3712" s="95"/>
      <c r="M3712" s="128">
        <f t="shared" si="2162"/>
        <v>0</v>
      </c>
      <c r="N3712" s="95">
        <f t="shared" si="2163"/>
        <v>0</v>
      </c>
    </row>
    <row r="3713" spans="1:14" ht="15.75" hidden="1" outlineLevel="1" x14ac:dyDescent="0.25">
      <c r="A3713" s="25">
        <f t="shared" ref="A3713:E3713" si="2182">A3043</f>
        <v>1</v>
      </c>
      <c r="B3713" s="26" t="str">
        <f t="shared" si="2182"/>
        <v>DPR for Coal mill improvement</v>
      </c>
      <c r="C3713" s="184">
        <f t="shared" si="2182"/>
        <v>0</v>
      </c>
      <c r="D3713" s="69" t="str">
        <f t="shared" si="2182"/>
        <v>-</v>
      </c>
      <c r="E3713" s="28">
        <f t="shared" si="2182"/>
        <v>54.74</v>
      </c>
      <c r="F3713" s="95">
        <f t="shared" si="2145"/>
        <v>0</v>
      </c>
      <c r="G3713" s="95">
        <f t="shared" si="2146"/>
        <v>0</v>
      </c>
      <c r="H3713" s="95">
        <f t="shared" si="2161"/>
        <v>0</v>
      </c>
      <c r="I3713" s="94">
        <f>'F4.2'!Z360</f>
        <v>0</v>
      </c>
      <c r="J3713" s="94">
        <f>'F4.2'!AT360</f>
        <v>0</v>
      </c>
      <c r="K3713" s="95"/>
      <c r="L3713" s="95"/>
      <c r="M3713" s="128">
        <f t="shared" si="2162"/>
        <v>0</v>
      </c>
      <c r="N3713" s="95">
        <f t="shared" si="2163"/>
        <v>0</v>
      </c>
    </row>
    <row r="3714" spans="1:14" ht="31.5" hidden="1" outlineLevel="1" x14ac:dyDescent="0.25">
      <c r="A3714" s="169">
        <f t="shared" ref="A3714:E3714" si="2183">A3044</f>
        <v>0</v>
      </c>
      <c r="B3714" s="169" t="str">
        <f t="shared" si="2183"/>
        <v>The performance improvement &amp; availability enhancement of coal millsXRP-803 at U#3&amp;4(210MW)CSTPS, Chandrapur</v>
      </c>
      <c r="C3714" s="184">
        <f t="shared" si="2183"/>
        <v>0</v>
      </c>
      <c r="D3714" s="69" t="str">
        <f t="shared" si="2183"/>
        <v>-</v>
      </c>
      <c r="E3714" s="28">
        <f t="shared" si="2183"/>
        <v>18.739999999999998</v>
      </c>
      <c r="F3714" s="95">
        <f t="shared" si="2145"/>
        <v>18.739999999999998</v>
      </c>
      <c r="G3714" s="95">
        <f t="shared" si="2146"/>
        <v>18.739999999999998</v>
      </c>
      <c r="H3714" s="95">
        <f t="shared" si="2161"/>
        <v>0</v>
      </c>
      <c r="I3714" s="94">
        <f>'F4.2'!Z361</f>
        <v>0</v>
      </c>
      <c r="J3714" s="94">
        <f>'F4.2'!AT361</f>
        <v>0</v>
      </c>
      <c r="K3714" s="95"/>
      <c r="L3714" s="95"/>
      <c r="M3714" s="128">
        <f t="shared" si="2162"/>
        <v>0</v>
      </c>
      <c r="N3714" s="95">
        <f t="shared" si="2163"/>
        <v>0</v>
      </c>
    </row>
    <row r="3715" spans="1:14" ht="31.5" hidden="1" outlineLevel="1" x14ac:dyDescent="0.25">
      <c r="A3715" s="169">
        <f t="shared" ref="A3715:E3715" si="2184">A3045</f>
        <v>0</v>
      </c>
      <c r="B3715" s="169" t="str">
        <f t="shared" si="2184"/>
        <v>Replacement of Existing Volumetric coal feeders by Rotary Gravimetric coal feeders</v>
      </c>
      <c r="C3715" s="184">
        <f t="shared" si="2184"/>
        <v>0</v>
      </c>
      <c r="D3715" s="69" t="str">
        <f t="shared" si="2184"/>
        <v>-</v>
      </c>
      <c r="E3715" s="28">
        <f t="shared" si="2184"/>
        <v>36</v>
      </c>
      <c r="F3715" s="95">
        <f t="shared" si="2145"/>
        <v>24</v>
      </c>
      <c r="G3715" s="95">
        <f t="shared" si="2146"/>
        <v>24</v>
      </c>
      <c r="H3715" s="95">
        <f t="shared" si="2161"/>
        <v>0</v>
      </c>
      <c r="I3715" s="94">
        <f>'F4.2'!Z362</f>
        <v>12</v>
      </c>
      <c r="J3715" s="94">
        <f>'F4.2'!AT362</f>
        <v>12</v>
      </c>
      <c r="K3715" s="95"/>
      <c r="L3715" s="95"/>
      <c r="M3715" s="128">
        <f t="shared" si="2162"/>
        <v>12</v>
      </c>
      <c r="N3715" s="95">
        <f t="shared" si="2163"/>
        <v>0</v>
      </c>
    </row>
    <row r="3716" spans="1:14" ht="15.75" hidden="1" outlineLevel="1" x14ac:dyDescent="0.25">
      <c r="A3716" s="25">
        <f t="shared" ref="A3716:E3716" si="2185">A3046</f>
        <v>2</v>
      </c>
      <c r="B3716" s="26" t="str">
        <f t="shared" si="2185"/>
        <v>DPR for APH basket, HRH coil and Valves</v>
      </c>
      <c r="C3716" s="29">
        <f t="shared" si="2185"/>
        <v>0</v>
      </c>
      <c r="D3716" s="69" t="str">
        <f t="shared" si="2185"/>
        <v>-</v>
      </c>
      <c r="E3716" s="28">
        <f t="shared" si="2185"/>
        <v>28.94</v>
      </c>
      <c r="F3716" s="95">
        <f t="shared" si="2145"/>
        <v>0</v>
      </c>
      <c r="G3716" s="95">
        <f t="shared" si="2146"/>
        <v>0</v>
      </c>
      <c r="H3716" s="95">
        <f t="shared" si="2161"/>
        <v>0</v>
      </c>
      <c r="I3716" s="94">
        <f>'F4.2'!Z363</f>
        <v>0</v>
      </c>
      <c r="J3716" s="94">
        <f>'F4.2'!AT363</f>
        <v>0</v>
      </c>
      <c r="K3716" s="95"/>
      <c r="L3716" s="95"/>
      <c r="M3716" s="128">
        <f t="shared" si="2162"/>
        <v>0</v>
      </c>
      <c r="N3716" s="95">
        <f t="shared" si="2163"/>
        <v>0</v>
      </c>
    </row>
    <row r="3717" spans="1:14" ht="31.5" hidden="1" outlineLevel="1" x14ac:dyDescent="0.25">
      <c r="A3717" s="169">
        <f t="shared" ref="A3717:E3717" si="2186">A3047</f>
        <v>0</v>
      </c>
      <c r="B3717" s="169" t="str">
        <f t="shared" si="2186"/>
        <v>Procurement &amp; replacement of APH Basket assemblies at U#3&amp;4,CSTPS, Chandrapur</v>
      </c>
      <c r="C3717" s="29">
        <f t="shared" si="2186"/>
        <v>0</v>
      </c>
      <c r="D3717" s="69" t="str">
        <f t="shared" si="2186"/>
        <v>-</v>
      </c>
      <c r="E3717" s="28">
        <f t="shared" si="2186"/>
        <v>4.9400000000000004</v>
      </c>
      <c r="F3717" s="95">
        <f t="shared" si="2145"/>
        <v>4.9400000000000004</v>
      </c>
      <c r="G3717" s="95">
        <f t="shared" si="2146"/>
        <v>4.9400000000000004</v>
      </c>
      <c r="H3717" s="95">
        <f t="shared" si="2161"/>
        <v>0</v>
      </c>
      <c r="I3717" s="94">
        <f>'F4.2'!Z364</f>
        <v>0</v>
      </c>
      <c r="J3717" s="94">
        <f>'F4.2'!AT364</f>
        <v>0</v>
      </c>
      <c r="K3717" s="95"/>
      <c r="L3717" s="95"/>
      <c r="M3717" s="128">
        <f t="shared" si="2162"/>
        <v>0</v>
      </c>
      <c r="N3717" s="95">
        <f t="shared" si="2163"/>
        <v>0</v>
      </c>
    </row>
    <row r="3718" spans="1:14" ht="31.5" hidden="1" outlineLevel="1" x14ac:dyDescent="0.25">
      <c r="A3718" s="169">
        <f t="shared" ref="A3718:E3718" si="2187">A3048</f>
        <v>0</v>
      </c>
      <c r="B3718" s="169" t="str">
        <f t="shared" si="2187"/>
        <v>Procurement &amp; replacement of complete HRH coils assembly in U#4</v>
      </c>
      <c r="C3718" s="29">
        <f t="shared" si="2187"/>
        <v>0</v>
      </c>
      <c r="D3718" s="69" t="str">
        <f t="shared" si="2187"/>
        <v>-</v>
      </c>
      <c r="E3718" s="28">
        <f t="shared" si="2187"/>
        <v>24</v>
      </c>
      <c r="F3718" s="95">
        <f t="shared" si="2145"/>
        <v>24</v>
      </c>
      <c r="G3718" s="95">
        <f t="shared" si="2146"/>
        <v>24</v>
      </c>
      <c r="H3718" s="95">
        <f t="shared" si="2161"/>
        <v>0</v>
      </c>
      <c r="I3718" s="94">
        <f>'F4.2'!Z365</f>
        <v>0</v>
      </c>
      <c r="J3718" s="94">
        <f>'F4.2'!AT365</f>
        <v>0</v>
      </c>
      <c r="K3718" s="95"/>
      <c r="L3718" s="95"/>
      <c r="M3718" s="128">
        <f t="shared" si="2162"/>
        <v>0</v>
      </c>
      <c r="N3718" s="95">
        <f t="shared" si="2163"/>
        <v>0</v>
      </c>
    </row>
    <row r="3719" spans="1:14" ht="15.75" hidden="1" outlineLevel="1" x14ac:dyDescent="0.25">
      <c r="A3719" s="25">
        <f t="shared" ref="A3719:E3719" si="2188">A3049</f>
        <v>3</v>
      </c>
      <c r="B3719" s="26" t="str">
        <f t="shared" si="2188"/>
        <v>DPR for ESP internal and CRH coil</v>
      </c>
      <c r="C3719" s="29">
        <f t="shared" si="2188"/>
        <v>0</v>
      </c>
      <c r="D3719" s="69" t="str">
        <f t="shared" si="2188"/>
        <v>-</v>
      </c>
      <c r="E3719" s="28">
        <f t="shared" si="2188"/>
        <v>45</v>
      </c>
      <c r="F3719" s="95">
        <f t="shared" si="2145"/>
        <v>0</v>
      </c>
      <c r="G3719" s="95">
        <f t="shared" si="2146"/>
        <v>0</v>
      </c>
      <c r="H3719" s="95">
        <f t="shared" si="2161"/>
        <v>0</v>
      </c>
      <c r="I3719" s="94">
        <f>'F4.2'!Z366</f>
        <v>0</v>
      </c>
      <c r="J3719" s="94">
        <f>'F4.2'!AT366</f>
        <v>0</v>
      </c>
      <c r="K3719" s="95"/>
      <c r="L3719" s="95"/>
      <c r="M3719" s="128">
        <f t="shared" si="2162"/>
        <v>0</v>
      </c>
      <c r="N3719" s="95">
        <f t="shared" si="2163"/>
        <v>0</v>
      </c>
    </row>
    <row r="3720" spans="1:14" ht="15.75" hidden="1" outlineLevel="1" x14ac:dyDescent="0.25">
      <c r="A3720" s="169">
        <f t="shared" ref="A3720:E3720" si="2189">A3050</f>
        <v>0</v>
      </c>
      <c r="B3720" s="169" t="str">
        <f t="shared" si="2189"/>
        <v>Replacement of complete internals of ESP U#3&amp;4</v>
      </c>
      <c r="C3720" s="29">
        <f t="shared" si="2189"/>
        <v>0</v>
      </c>
      <c r="D3720" s="69" t="str">
        <f t="shared" si="2189"/>
        <v>-</v>
      </c>
      <c r="E3720" s="28">
        <f t="shared" si="2189"/>
        <v>20</v>
      </c>
      <c r="F3720" s="95">
        <f t="shared" si="2145"/>
        <v>20</v>
      </c>
      <c r="G3720" s="95">
        <f t="shared" si="2146"/>
        <v>20</v>
      </c>
      <c r="H3720" s="95">
        <f t="shared" si="2161"/>
        <v>0</v>
      </c>
      <c r="I3720" s="94">
        <f>'F4.2'!Z367</f>
        <v>0</v>
      </c>
      <c r="J3720" s="94">
        <f>'F4.2'!AT367</f>
        <v>0</v>
      </c>
      <c r="K3720" s="95"/>
      <c r="L3720" s="95"/>
      <c r="M3720" s="128">
        <f t="shared" si="2162"/>
        <v>0</v>
      </c>
      <c r="N3720" s="95">
        <f t="shared" si="2163"/>
        <v>0</v>
      </c>
    </row>
    <row r="3721" spans="1:14" ht="15.75" hidden="1" outlineLevel="1" x14ac:dyDescent="0.25">
      <c r="A3721" s="169">
        <f t="shared" ref="A3721:E3721" si="2190">A3051</f>
        <v>0</v>
      </c>
      <c r="B3721" s="169" t="str">
        <f t="shared" si="2190"/>
        <v xml:space="preserve">Procurement &amp; replacement of CRH coil assemblies in U#3 </v>
      </c>
      <c r="C3721" s="29">
        <f t="shared" si="2190"/>
        <v>0</v>
      </c>
      <c r="D3721" s="69" t="str">
        <f t="shared" si="2190"/>
        <v>-</v>
      </c>
      <c r="E3721" s="28">
        <f t="shared" si="2190"/>
        <v>25</v>
      </c>
      <c r="F3721" s="95">
        <f t="shared" si="2145"/>
        <v>25</v>
      </c>
      <c r="G3721" s="95">
        <f t="shared" si="2146"/>
        <v>25</v>
      </c>
      <c r="H3721" s="95">
        <f t="shared" si="2161"/>
        <v>0</v>
      </c>
      <c r="I3721" s="94">
        <f>'F4.2'!Z368</f>
        <v>0</v>
      </c>
      <c r="J3721" s="94">
        <f>'F4.2'!AT368</f>
        <v>0</v>
      </c>
      <c r="K3721" s="95"/>
      <c r="L3721" s="95"/>
      <c r="M3721" s="128">
        <f t="shared" si="2162"/>
        <v>0</v>
      </c>
      <c r="N3721" s="95">
        <f t="shared" si="2163"/>
        <v>0</v>
      </c>
    </row>
    <row r="3722" spans="1:14" ht="31.5" hidden="1" outlineLevel="1" x14ac:dyDescent="0.25">
      <c r="A3722" s="25">
        <f t="shared" ref="A3722:E3722" si="2191">A3052</f>
        <v>4</v>
      </c>
      <c r="B3722" s="26" t="str">
        <f t="shared" si="2191"/>
        <v>Procurement &amp; replacement of LTSH &amp; Economiser coil assemblies in U#3</v>
      </c>
      <c r="C3722" s="29">
        <f t="shared" si="2191"/>
        <v>0</v>
      </c>
      <c r="D3722" s="69" t="str">
        <f t="shared" si="2191"/>
        <v>-</v>
      </c>
      <c r="E3722" s="28">
        <f t="shared" si="2191"/>
        <v>30</v>
      </c>
      <c r="F3722" s="95">
        <f t="shared" si="2145"/>
        <v>0</v>
      </c>
      <c r="G3722" s="95">
        <f t="shared" si="2146"/>
        <v>0</v>
      </c>
      <c r="H3722" s="95">
        <f t="shared" si="2161"/>
        <v>0</v>
      </c>
      <c r="I3722" s="94">
        <f>'F4.2'!Z369</f>
        <v>0</v>
      </c>
      <c r="J3722" s="94">
        <f>'F4.2'!AT369</f>
        <v>0</v>
      </c>
      <c r="K3722" s="95"/>
      <c r="L3722" s="95"/>
      <c r="M3722" s="128">
        <f t="shared" si="2162"/>
        <v>0</v>
      </c>
      <c r="N3722" s="95">
        <f t="shared" si="2163"/>
        <v>0</v>
      </c>
    </row>
    <row r="3723" spans="1:14" ht="31.5" hidden="1" outlineLevel="1" x14ac:dyDescent="0.25">
      <c r="A3723" s="169">
        <f t="shared" ref="A3723:E3723" si="2192">A3053</f>
        <v>0</v>
      </c>
      <c r="B3723" s="169" t="str">
        <f t="shared" si="2192"/>
        <v>Procurement &amp; replacement of LTSH &amp; Economiser coil assemblies in U#3</v>
      </c>
      <c r="C3723" s="29">
        <f t="shared" si="2192"/>
        <v>0</v>
      </c>
      <c r="D3723" s="69" t="str">
        <f t="shared" si="2192"/>
        <v>-</v>
      </c>
      <c r="E3723" s="28">
        <f t="shared" si="2192"/>
        <v>30</v>
      </c>
      <c r="F3723" s="95">
        <f t="shared" si="2145"/>
        <v>30</v>
      </c>
      <c r="G3723" s="95">
        <f t="shared" si="2146"/>
        <v>30</v>
      </c>
      <c r="H3723" s="95">
        <f t="shared" si="2161"/>
        <v>0</v>
      </c>
      <c r="I3723" s="94">
        <f>'F4.2'!Z370</f>
        <v>0</v>
      </c>
      <c r="J3723" s="94">
        <f>'F4.2'!AT370</f>
        <v>0</v>
      </c>
      <c r="K3723" s="95"/>
      <c r="L3723" s="95"/>
      <c r="M3723" s="128">
        <f t="shared" si="2162"/>
        <v>0</v>
      </c>
      <c r="N3723" s="95">
        <f t="shared" si="2163"/>
        <v>0</v>
      </c>
    </row>
    <row r="3724" spans="1:14" ht="15.75" hidden="1" outlineLevel="1" x14ac:dyDescent="0.25">
      <c r="A3724" s="227">
        <f t="shared" ref="A3724:E3724" si="2193">A3054</f>
        <v>0</v>
      </c>
      <c r="B3724" s="227" t="str">
        <f t="shared" si="2193"/>
        <v>Turbine Maintenance-I</v>
      </c>
      <c r="C3724" s="29">
        <f t="shared" si="2193"/>
        <v>0</v>
      </c>
      <c r="D3724" s="69" t="str">
        <f t="shared" si="2193"/>
        <v>-</v>
      </c>
      <c r="E3724" s="28">
        <f t="shared" si="2193"/>
        <v>0</v>
      </c>
      <c r="F3724" s="95">
        <f t="shared" si="2145"/>
        <v>0</v>
      </c>
      <c r="G3724" s="95">
        <f t="shared" si="2146"/>
        <v>0</v>
      </c>
      <c r="H3724" s="95">
        <f t="shared" si="2161"/>
        <v>0</v>
      </c>
      <c r="I3724" s="94">
        <f>'F4.2'!Z371</f>
        <v>0</v>
      </c>
      <c r="J3724" s="94">
        <f>'F4.2'!AT371</f>
        <v>0</v>
      </c>
      <c r="K3724" s="95"/>
      <c r="L3724" s="95"/>
      <c r="M3724" s="128">
        <f t="shared" si="2162"/>
        <v>0</v>
      </c>
      <c r="N3724" s="95">
        <f t="shared" si="2163"/>
        <v>0</v>
      </c>
    </row>
    <row r="3725" spans="1:14" ht="31.5" hidden="1" outlineLevel="1" x14ac:dyDescent="0.25">
      <c r="A3725" s="25">
        <f t="shared" ref="A3725:E3725" si="2194">A3055</f>
        <v>1</v>
      </c>
      <c r="B3725" s="26" t="str">
        <f t="shared" si="2194"/>
        <v>DPR for Vaccuum system improvement and procurment of BFP cartridge</v>
      </c>
      <c r="C3725" s="29">
        <f t="shared" si="2194"/>
        <v>0</v>
      </c>
      <c r="D3725" s="69" t="str">
        <f t="shared" si="2194"/>
        <v>-</v>
      </c>
      <c r="E3725" s="28">
        <f t="shared" si="2194"/>
        <v>35</v>
      </c>
      <c r="F3725" s="95">
        <f t="shared" si="2145"/>
        <v>0</v>
      </c>
      <c r="G3725" s="95">
        <f t="shared" si="2146"/>
        <v>0</v>
      </c>
      <c r="H3725" s="95">
        <f t="shared" si="2161"/>
        <v>0</v>
      </c>
      <c r="I3725" s="94">
        <f>'F4.2'!Z372</f>
        <v>0</v>
      </c>
      <c r="J3725" s="94">
        <f>'F4.2'!AT372</f>
        <v>0</v>
      </c>
      <c r="K3725" s="95"/>
      <c r="L3725" s="95"/>
      <c r="M3725" s="128">
        <f t="shared" si="2162"/>
        <v>0</v>
      </c>
      <c r="N3725" s="95">
        <f t="shared" si="2163"/>
        <v>0</v>
      </c>
    </row>
    <row r="3726" spans="1:14" ht="15.75" hidden="1" outlineLevel="1" x14ac:dyDescent="0.25">
      <c r="A3726" s="169">
        <f t="shared" ref="A3726:E3726" si="2195">A3056</f>
        <v>0</v>
      </c>
      <c r="B3726" s="169" t="str">
        <f t="shared" si="2195"/>
        <v>Condenser vaccuum system improvement</v>
      </c>
      <c r="C3726" s="29">
        <f t="shared" si="2195"/>
        <v>0</v>
      </c>
      <c r="D3726" s="69" t="str">
        <f t="shared" si="2195"/>
        <v>-</v>
      </c>
      <c r="E3726" s="28">
        <f t="shared" si="2195"/>
        <v>16</v>
      </c>
      <c r="F3726" s="95">
        <f t="shared" si="2145"/>
        <v>16</v>
      </c>
      <c r="G3726" s="95">
        <f t="shared" si="2146"/>
        <v>16</v>
      </c>
      <c r="H3726" s="95">
        <f t="shared" si="2161"/>
        <v>0</v>
      </c>
      <c r="I3726" s="94">
        <f>'F4.2'!Z373</f>
        <v>0</v>
      </c>
      <c r="J3726" s="94">
        <f>'F4.2'!AT373</f>
        <v>0</v>
      </c>
      <c r="K3726" s="95"/>
      <c r="L3726" s="95"/>
      <c r="M3726" s="128">
        <f t="shared" si="2162"/>
        <v>0</v>
      </c>
      <c r="N3726" s="95">
        <f t="shared" si="2163"/>
        <v>0</v>
      </c>
    </row>
    <row r="3727" spans="1:14" ht="31.5" hidden="1" outlineLevel="1" x14ac:dyDescent="0.25">
      <c r="A3727" s="169">
        <f t="shared" ref="A3727:E3727" si="2196">A3057</f>
        <v>0</v>
      </c>
      <c r="B3727" s="169" t="str">
        <f t="shared" si="2196"/>
        <v>Procurement of BFP main pump cartridges for 200 KHI/s BHEL pump &amp; Procurment of Voith Hydraulic Coupling R17K for BFP</v>
      </c>
      <c r="C3727" s="29">
        <f t="shared" si="2196"/>
        <v>0</v>
      </c>
      <c r="D3727" s="69" t="str">
        <f t="shared" si="2196"/>
        <v>-</v>
      </c>
      <c r="E3727" s="28">
        <f t="shared" si="2196"/>
        <v>19</v>
      </c>
      <c r="F3727" s="95">
        <f t="shared" si="2145"/>
        <v>19</v>
      </c>
      <c r="G3727" s="95">
        <f t="shared" si="2146"/>
        <v>19</v>
      </c>
      <c r="H3727" s="95">
        <f t="shared" si="2161"/>
        <v>0</v>
      </c>
      <c r="I3727" s="94">
        <f>'F4.2'!Z374</f>
        <v>0</v>
      </c>
      <c r="J3727" s="94">
        <f>'F4.2'!AT374</f>
        <v>0</v>
      </c>
      <c r="K3727" s="95"/>
      <c r="L3727" s="95"/>
      <c r="M3727" s="128">
        <f t="shared" si="2162"/>
        <v>0</v>
      </c>
      <c r="N3727" s="95">
        <f t="shared" si="2163"/>
        <v>0</v>
      </c>
    </row>
    <row r="3728" spans="1:14" ht="15.75" hidden="1" outlineLevel="1" x14ac:dyDescent="0.25">
      <c r="A3728" s="25">
        <f t="shared" ref="A3728:E3728" si="2197">A3058</f>
        <v>2</v>
      </c>
      <c r="B3728" s="26" t="str">
        <f t="shared" si="2197"/>
        <v>WTP-I improvement schemes</v>
      </c>
      <c r="C3728" s="29">
        <f t="shared" si="2197"/>
        <v>0</v>
      </c>
      <c r="D3728" s="69" t="str">
        <f t="shared" si="2197"/>
        <v>-</v>
      </c>
      <c r="E3728" s="28">
        <f t="shared" si="2197"/>
        <v>26</v>
      </c>
      <c r="F3728" s="95">
        <f t="shared" si="2145"/>
        <v>0</v>
      </c>
      <c r="G3728" s="95">
        <f t="shared" si="2146"/>
        <v>0</v>
      </c>
      <c r="H3728" s="95">
        <f t="shared" si="2161"/>
        <v>0</v>
      </c>
      <c r="I3728" s="94">
        <f>'F4.2'!Z375</f>
        <v>0</v>
      </c>
      <c r="J3728" s="94">
        <f>'F4.2'!AT375</f>
        <v>0</v>
      </c>
      <c r="K3728" s="95"/>
      <c r="L3728" s="95"/>
      <c r="M3728" s="128">
        <f t="shared" si="2162"/>
        <v>0</v>
      </c>
      <c r="N3728" s="95">
        <f t="shared" si="2163"/>
        <v>0</v>
      </c>
    </row>
    <row r="3729" spans="1:14" ht="47.25" hidden="1" outlineLevel="1" x14ac:dyDescent="0.25">
      <c r="A3729" s="169">
        <f t="shared" ref="A3729:E3729" si="2198">A3059</f>
        <v>0</v>
      </c>
      <c r="B3729" s="169" t="str">
        <f t="shared" si="2198"/>
        <v>Replacement of instrument air an service air compressors in Unit 3 &amp; 4, WTP-I with screw type compressors including refrigerant type air dryer system</v>
      </c>
      <c r="C3729" s="29">
        <f t="shared" si="2198"/>
        <v>0</v>
      </c>
      <c r="D3729" s="69" t="str">
        <f t="shared" si="2198"/>
        <v>-</v>
      </c>
      <c r="E3729" s="28">
        <f t="shared" si="2198"/>
        <v>6</v>
      </c>
      <c r="F3729" s="95">
        <f t="shared" si="2145"/>
        <v>6</v>
      </c>
      <c r="G3729" s="95">
        <f t="shared" si="2146"/>
        <v>6</v>
      </c>
      <c r="H3729" s="95">
        <f t="shared" si="2161"/>
        <v>0</v>
      </c>
      <c r="I3729" s="94">
        <f>'F4.2'!Z376</f>
        <v>0</v>
      </c>
      <c r="J3729" s="94">
        <f>'F4.2'!AT376</f>
        <v>0</v>
      </c>
      <c r="K3729" s="95"/>
      <c r="L3729" s="95"/>
      <c r="M3729" s="128">
        <f t="shared" si="2162"/>
        <v>0</v>
      </c>
      <c r="N3729" s="95">
        <f t="shared" si="2163"/>
        <v>0</v>
      </c>
    </row>
    <row r="3730" spans="1:14" ht="31.5" hidden="1" outlineLevel="1" x14ac:dyDescent="0.25">
      <c r="A3730" s="169">
        <f t="shared" ref="A3730:E3730" si="2199">A3060</f>
        <v>0</v>
      </c>
      <c r="B3730" s="169" t="str">
        <f t="shared" si="2199"/>
        <v>Refurbishment of hydrogen compressors at Hydrogen plant WTP-I</v>
      </c>
      <c r="C3730" s="29">
        <f t="shared" si="2199"/>
        <v>0</v>
      </c>
      <c r="D3730" s="69" t="str">
        <f t="shared" si="2199"/>
        <v>-</v>
      </c>
      <c r="E3730" s="28">
        <f t="shared" si="2199"/>
        <v>10</v>
      </c>
      <c r="F3730" s="95">
        <f t="shared" si="2145"/>
        <v>10</v>
      </c>
      <c r="G3730" s="95">
        <f t="shared" si="2146"/>
        <v>10</v>
      </c>
      <c r="H3730" s="95">
        <f t="shared" si="2161"/>
        <v>0</v>
      </c>
      <c r="I3730" s="94">
        <f>'F4.2'!Z377</f>
        <v>0</v>
      </c>
      <c r="J3730" s="94">
        <f>'F4.2'!AT377</f>
        <v>0</v>
      </c>
      <c r="K3730" s="95"/>
      <c r="L3730" s="95"/>
      <c r="M3730" s="128">
        <f t="shared" si="2162"/>
        <v>0</v>
      </c>
      <c r="N3730" s="95">
        <f t="shared" si="2163"/>
        <v>0</v>
      </c>
    </row>
    <row r="3731" spans="1:14" ht="15.75" hidden="1" outlineLevel="1" x14ac:dyDescent="0.25">
      <c r="A3731" s="169">
        <f t="shared" ref="A3731:E3731" si="2200">A3061</f>
        <v>0</v>
      </c>
      <c r="B3731" s="169" t="str">
        <f t="shared" si="2200"/>
        <v>Replacement of Circulating water pumps in Unit 3 &amp; 4</v>
      </c>
      <c r="C3731" s="29">
        <f t="shared" si="2200"/>
        <v>0</v>
      </c>
      <c r="D3731" s="69" t="str">
        <f t="shared" si="2200"/>
        <v>-</v>
      </c>
      <c r="E3731" s="28">
        <f t="shared" si="2200"/>
        <v>10</v>
      </c>
      <c r="F3731" s="95">
        <f t="shared" si="2145"/>
        <v>10</v>
      </c>
      <c r="G3731" s="95">
        <f t="shared" si="2146"/>
        <v>10</v>
      </c>
      <c r="H3731" s="95">
        <f t="shared" si="2161"/>
        <v>0</v>
      </c>
      <c r="I3731" s="94">
        <f>'F4.2'!Z378</f>
        <v>0</v>
      </c>
      <c r="J3731" s="94">
        <f>'F4.2'!AT378</f>
        <v>0</v>
      </c>
      <c r="K3731" s="95"/>
      <c r="L3731" s="95"/>
      <c r="M3731" s="128">
        <f t="shared" si="2162"/>
        <v>0</v>
      </c>
      <c r="N3731" s="95">
        <f t="shared" si="2163"/>
        <v>0</v>
      </c>
    </row>
    <row r="3732" spans="1:14" ht="15.75" hidden="1" outlineLevel="1" x14ac:dyDescent="0.25">
      <c r="A3732" s="25">
        <f t="shared" ref="A3732:E3732" si="2201">A3062</f>
        <v>3</v>
      </c>
      <c r="B3732" s="26" t="str">
        <f t="shared" si="2201"/>
        <v>Procurment of HP valves, CEP Cartridge, GS pump</v>
      </c>
      <c r="C3732" s="29">
        <f t="shared" si="2201"/>
        <v>0</v>
      </c>
      <c r="D3732" s="69" t="str">
        <f t="shared" si="2201"/>
        <v>-</v>
      </c>
      <c r="E3732" s="28">
        <f t="shared" si="2201"/>
        <v>25</v>
      </c>
      <c r="F3732" s="95">
        <f t="shared" si="2145"/>
        <v>0</v>
      </c>
      <c r="G3732" s="95">
        <f t="shared" si="2146"/>
        <v>0</v>
      </c>
      <c r="H3732" s="95">
        <f t="shared" si="2161"/>
        <v>0</v>
      </c>
      <c r="I3732" s="94">
        <f>'F4.2'!Z379</f>
        <v>0</v>
      </c>
      <c r="J3732" s="94">
        <f>'F4.2'!AT379</f>
        <v>0</v>
      </c>
      <c r="K3732" s="95"/>
      <c r="L3732" s="95"/>
      <c r="M3732" s="128">
        <f t="shared" si="2162"/>
        <v>0</v>
      </c>
      <c r="N3732" s="95">
        <f t="shared" si="2163"/>
        <v>0</v>
      </c>
    </row>
    <row r="3733" spans="1:14" ht="15.75" hidden="1" outlineLevel="1" x14ac:dyDescent="0.25">
      <c r="A3733" s="169">
        <f t="shared" ref="A3733:E3733" si="2202">A3063</f>
        <v>0</v>
      </c>
      <c r="B3733" s="169" t="str">
        <f t="shared" si="2202"/>
        <v>Procurement of HP valves for Unit 3 &amp; 4</v>
      </c>
      <c r="C3733" s="29">
        <f t="shared" si="2202"/>
        <v>0</v>
      </c>
      <c r="D3733" s="69" t="str">
        <f t="shared" si="2202"/>
        <v>-</v>
      </c>
      <c r="E3733" s="28">
        <f t="shared" si="2202"/>
        <v>15</v>
      </c>
      <c r="F3733" s="95">
        <f t="shared" si="2145"/>
        <v>15</v>
      </c>
      <c r="G3733" s="95">
        <f t="shared" si="2146"/>
        <v>15</v>
      </c>
      <c r="H3733" s="95">
        <f t="shared" si="2161"/>
        <v>0</v>
      </c>
      <c r="I3733" s="94">
        <f>'F4.2'!Z380</f>
        <v>0</v>
      </c>
      <c r="J3733" s="94">
        <f>'F4.2'!AT380</f>
        <v>0</v>
      </c>
      <c r="K3733" s="95"/>
      <c r="L3733" s="95"/>
      <c r="M3733" s="128">
        <f t="shared" si="2162"/>
        <v>0</v>
      </c>
      <c r="N3733" s="95">
        <f t="shared" si="2163"/>
        <v>0</v>
      </c>
    </row>
    <row r="3734" spans="1:14" ht="31.5" hidden="1" outlineLevel="1" x14ac:dyDescent="0.25">
      <c r="A3734" s="169">
        <f t="shared" ref="A3734:E3734" si="2203">A3064</f>
        <v>0</v>
      </c>
      <c r="B3734" s="169" t="str">
        <f t="shared" si="2203"/>
        <v>Procurement cartridges for Condensate extraction pump ( Make KSB WKT 150/7)</v>
      </c>
      <c r="C3734" s="29">
        <f t="shared" si="2203"/>
        <v>0</v>
      </c>
      <c r="D3734" s="69" t="str">
        <f t="shared" si="2203"/>
        <v>-</v>
      </c>
      <c r="E3734" s="28">
        <f t="shared" si="2203"/>
        <v>5</v>
      </c>
      <c r="F3734" s="95">
        <f t="shared" si="2145"/>
        <v>5</v>
      </c>
      <c r="G3734" s="95">
        <f t="shared" si="2146"/>
        <v>5</v>
      </c>
      <c r="H3734" s="95">
        <f t="shared" si="2161"/>
        <v>0</v>
      </c>
      <c r="I3734" s="94">
        <f>'F4.2'!Z381</f>
        <v>0</v>
      </c>
      <c r="J3734" s="94">
        <f>'F4.2'!AT381</f>
        <v>0</v>
      </c>
      <c r="K3734" s="95"/>
      <c r="L3734" s="95"/>
      <c r="M3734" s="128">
        <f t="shared" si="2162"/>
        <v>0</v>
      </c>
      <c r="N3734" s="95">
        <f t="shared" si="2163"/>
        <v>0</v>
      </c>
    </row>
    <row r="3735" spans="1:14" ht="31.5" hidden="1" outlineLevel="1" x14ac:dyDescent="0.25">
      <c r="A3735" s="169">
        <f t="shared" ref="A3735:E3735" si="2204">A3065</f>
        <v>0</v>
      </c>
      <c r="B3735" s="169" t="str">
        <f t="shared" si="2204"/>
        <v>Procurement of WPIL make GS pump JTC 24E with pipelines and valves for Unit 3 &amp; 4</v>
      </c>
      <c r="C3735" s="29">
        <f t="shared" si="2204"/>
        <v>0</v>
      </c>
      <c r="D3735" s="69" t="str">
        <f t="shared" si="2204"/>
        <v>-</v>
      </c>
      <c r="E3735" s="28">
        <f t="shared" si="2204"/>
        <v>5</v>
      </c>
      <c r="F3735" s="95">
        <f t="shared" si="2145"/>
        <v>5</v>
      </c>
      <c r="G3735" s="95">
        <f t="shared" si="2146"/>
        <v>5</v>
      </c>
      <c r="H3735" s="95">
        <f t="shared" si="2161"/>
        <v>0</v>
      </c>
      <c r="I3735" s="94">
        <f>'F4.2'!Z382</f>
        <v>0</v>
      </c>
      <c r="J3735" s="94">
        <f>'F4.2'!AT382</f>
        <v>0</v>
      </c>
      <c r="K3735" s="95"/>
      <c r="L3735" s="95"/>
      <c r="M3735" s="128">
        <f t="shared" si="2162"/>
        <v>0</v>
      </c>
      <c r="N3735" s="95">
        <f t="shared" si="2163"/>
        <v>0</v>
      </c>
    </row>
    <row r="3736" spans="1:14" ht="15.75" hidden="1" outlineLevel="1" x14ac:dyDescent="0.25">
      <c r="A3736" s="227">
        <f t="shared" ref="A3736:E3736" si="2205">A3066</f>
        <v>0</v>
      </c>
      <c r="B3736" s="227" t="str">
        <f t="shared" si="2205"/>
        <v>Electrical maintenance -I</v>
      </c>
      <c r="C3736" s="29">
        <f t="shared" si="2205"/>
        <v>0</v>
      </c>
      <c r="D3736" s="69" t="str">
        <f t="shared" si="2205"/>
        <v>-</v>
      </c>
      <c r="E3736" s="28">
        <f t="shared" si="2205"/>
        <v>0</v>
      </c>
      <c r="F3736" s="95">
        <f t="shared" si="2145"/>
        <v>0</v>
      </c>
      <c r="G3736" s="95">
        <f t="shared" si="2146"/>
        <v>0</v>
      </c>
      <c r="H3736" s="95">
        <f t="shared" si="2161"/>
        <v>0</v>
      </c>
      <c r="I3736" s="94">
        <f>'F4.2'!Z383</f>
        <v>0</v>
      </c>
      <c r="J3736" s="94">
        <f>'F4.2'!AT383</f>
        <v>0</v>
      </c>
      <c r="K3736" s="95"/>
      <c r="L3736" s="95"/>
      <c r="M3736" s="128">
        <f t="shared" si="2162"/>
        <v>0</v>
      </c>
      <c r="N3736" s="95">
        <f t="shared" si="2163"/>
        <v>0</v>
      </c>
    </row>
    <row r="3737" spans="1:14" ht="31.5" hidden="1" outlineLevel="1" x14ac:dyDescent="0.25">
      <c r="A3737" s="25">
        <f t="shared" ref="A3737:E3737" si="2206">A3067</f>
        <v>1</v>
      </c>
      <c r="B3737" s="26" t="str">
        <f t="shared" si="2206"/>
        <v>DPR  for colony electrical renovation, switchgear, Energy meter, breaker</v>
      </c>
      <c r="C3737" s="29">
        <f t="shared" si="2206"/>
        <v>0</v>
      </c>
      <c r="D3737" s="69" t="str">
        <f t="shared" si="2206"/>
        <v>-</v>
      </c>
      <c r="E3737" s="28">
        <f t="shared" si="2206"/>
        <v>47.3</v>
      </c>
      <c r="F3737" s="95">
        <f t="shared" si="2145"/>
        <v>0</v>
      </c>
      <c r="G3737" s="95">
        <f t="shared" si="2146"/>
        <v>0</v>
      </c>
      <c r="H3737" s="95">
        <f t="shared" si="2161"/>
        <v>0</v>
      </c>
      <c r="I3737" s="94">
        <f>'F4.2'!Z384</f>
        <v>0</v>
      </c>
      <c r="J3737" s="94">
        <f>'F4.2'!AT384</f>
        <v>0</v>
      </c>
      <c r="K3737" s="95"/>
      <c r="L3737" s="95"/>
      <c r="M3737" s="128">
        <f t="shared" si="2162"/>
        <v>0</v>
      </c>
      <c r="N3737" s="95">
        <f t="shared" si="2163"/>
        <v>0</v>
      </c>
    </row>
    <row r="3738" spans="1:14" ht="15.75" hidden="1" outlineLevel="1" x14ac:dyDescent="0.25">
      <c r="A3738" s="169">
        <f t="shared" ref="A3738:E3738" si="2207">A3068</f>
        <v>0</v>
      </c>
      <c r="B3738" s="169" t="str">
        <f t="shared" si="2207"/>
        <v>Colony electrical renovation</v>
      </c>
      <c r="C3738" s="29">
        <f t="shared" si="2207"/>
        <v>0</v>
      </c>
      <c r="D3738" s="69" t="str">
        <f t="shared" si="2207"/>
        <v>-</v>
      </c>
      <c r="E3738" s="28">
        <f t="shared" si="2207"/>
        <v>47.3</v>
      </c>
      <c r="F3738" s="95">
        <f t="shared" si="2145"/>
        <v>17.3</v>
      </c>
      <c r="G3738" s="95">
        <f t="shared" si="2146"/>
        <v>17.3</v>
      </c>
      <c r="H3738" s="95">
        <f t="shared" si="2161"/>
        <v>0</v>
      </c>
      <c r="I3738" s="94">
        <f>'F4.2'!Z385</f>
        <v>10</v>
      </c>
      <c r="J3738" s="94">
        <f>'F4.2'!AT385</f>
        <v>10</v>
      </c>
      <c r="K3738" s="95"/>
      <c r="L3738" s="95"/>
      <c r="M3738" s="128">
        <f t="shared" si="2162"/>
        <v>10</v>
      </c>
      <c r="N3738" s="95">
        <f t="shared" si="2163"/>
        <v>0</v>
      </c>
    </row>
    <row r="3739" spans="1:14" ht="31.5" hidden="1" outlineLevel="1" x14ac:dyDescent="0.25">
      <c r="A3739" s="25">
        <f t="shared" ref="A3739:E3739" si="2208">A3069</f>
        <v>2</v>
      </c>
      <c r="B3739" s="26" t="str">
        <f t="shared" si="2208"/>
        <v>Electrification and illumination of perimeter wall CSTPS, Chandapur as per IB recomm</v>
      </c>
      <c r="C3739" s="29">
        <f t="shared" si="2208"/>
        <v>0</v>
      </c>
      <c r="D3739" s="69" t="str">
        <f t="shared" si="2208"/>
        <v>-</v>
      </c>
      <c r="E3739" s="28">
        <f t="shared" si="2208"/>
        <v>25.679999999999996</v>
      </c>
      <c r="F3739" s="95">
        <f t="shared" si="2145"/>
        <v>0</v>
      </c>
      <c r="G3739" s="95">
        <f t="shared" si="2146"/>
        <v>0</v>
      </c>
      <c r="H3739" s="95">
        <f t="shared" si="2161"/>
        <v>0</v>
      </c>
      <c r="I3739" s="94">
        <f>'F4.2'!Z386</f>
        <v>0</v>
      </c>
      <c r="J3739" s="94">
        <f>'F4.2'!AT386</f>
        <v>0</v>
      </c>
      <c r="K3739" s="95"/>
      <c r="L3739" s="95"/>
      <c r="M3739" s="128">
        <f t="shared" si="2162"/>
        <v>0</v>
      </c>
      <c r="N3739" s="95">
        <f t="shared" si="2163"/>
        <v>0</v>
      </c>
    </row>
    <row r="3740" spans="1:14" ht="31.5" hidden="1" outlineLevel="1" x14ac:dyDescent="0.25">
      <c r="A3740" s="169">
        <f t="shared" ref="A3740:E3740" si="2209">A3070</f>
        <v>0</v>
      </c>
      <c r="B3740" s="169" t="str">
        <f t="shared" si="2209"/>
        <v>Electrification and illumination of perimeter wall CSTPS, Chandapur</v>
      </c>
      <c r="C3740" s="29">
        <f t="shared" si="2209"/>
        <v>0</v>
      </c>
      <c r="D3740" s="69" t="str">
        <f t="shared" si="2209"/>
        <v>-</v>
      </c>
      <c r="E3740" s="28">
        <f t="shared" si="2209"/>
        <v>12.52</v>
      </c>
      <c r="F3740" s="95">
        <f t="shared" si="2145"/>
        <v>12.52</v>
      </c>
      <c r="G3740" s="95">
        <f t="shared" si="2146"/>
        <v>12.52</v>
      </c>
      <c r="H3740" s="95">
        <f t="shared" si="2161"/>
        <v>0</v>
      </c>
      <c r="I3740" s="94">
        <f>'F4.2'!Z387</f>
        <v>0</v>
      </c>
      <c r="J3740" s="94">
        <f>'F4.2'!AT387</f>
        <v>0</v>
      </c>
      <c r="K3740" s="95"/>
      <c r="L3740" s="95"/>
      <c r="M3740" s="128">
        <f t="shared" si="2162"/>
        <v>0</v>
      </c>
      <c r="N3740" s="95">
        <f t="shared" si="2163"/>
        <v>0</v>
      </c>
    </row>
    <row r="3741" spans="1:14" ht="31.5" hidden="1" outlineLevel="1" x14ac:dyDescent="0.25">
      <c r="A3741" s="169">
        <f t="shared" ref="A3741:E3741" si="2210">A3071</f>
        <v>0</v>
      </c>
      <c r="B3741" s="169" t="str">
        <f t="shared" si="2210"/>
        <v>Replacement of Distibution board, and switchgear at different areas of plant, colony, Dam</v>
      </c>
      <c r="C3741" s="29">
        <f t="shared" si="2210"/>
        <v>0</v>
      </c>
      <c r="D3741" s="69" t="str">
        <f t="shared" si="2210"/>
        <v>-</v>
      </c>
      <c r="E3741" s="28">
        <f t="shared" si="2210"/>
        <v>12.35</v>
      </c>
      <c r="F3741" s="95">
        <f t="shared" si="2145"/>
        <v>6.35</v>
      </c>
      <c r="G3741" s="95">
        <f t="shared" si="2146"/>
        <v>6.35</v>
      </c>
      <c r="H3741" s="95">
        <f t="shared" si="2161"/>
        <v>0</v>
      </c>
      <c r="I3741" s="94">
        <f>'F4.2'!Z388</f>
        <v>1</v>
      </c>
      <c r="J3741" s="94">
        <f>'F4.2'!AT388</f>
        <v>1</v>
      </c>
      <c r="K3741" s="95"/>
      <c r="L3741" s="95"/>
      <c r="M3741" s="128">
        <f t="shared" si="2162"/>
        <v>1</v>
      </c>
      <c r="N3741" s="95">
        <f t="shared" si="2163"/>
        <v>0</v>
      </c>
    </row>
    <row r="3742" spans="1:14" ht="15.75" hidden="1" outlineLevel="1" x14ac:dyDescent="0.25">
      <c r="A3742" s="169">
        <f t="shared" ref="A3742:E3742" si="2211">A3072</f>
        <v>0</v>
      </c>
      <c r="B3742" s="169" t="str">
        <f t="shared" si="2211"/>
        <v>Replacement of Energy meter</v>
      </c>
      <c r="C3742" s="29">
        <f t="shared" si="2211"/>
        <v>0</v>
      </c>
      <c r="D3742" s="69" t="str">
        <f t="shared" si="2211"/>
        <v>-</v>
      </c>
      <c r="E3742" s="28">
        <f t="shared" si="2211"/>
        <v>0.81</v>
      </c>
      <c r="F3742" s="95">
        <f t="shared" si="2145"/>
        <v>0.81</v>
      </c>
      <c r="G3742" s="95">
        <f t="shared" si="2146"/>
        <v>0.81</v>
      </c>
      <c r="H3742" s="95">
        <f t="shared" si="2161"/>
        <v>0</v>
      </c>
      <c r="I3742" s="94">
        <f>'F4.2'!Z389</f>
        <v>0</v>
      </c>
      <c r="J3742" s="94">
        <f>'F4.2'!AT389</f>
        <v>0</v>
      </c>
      <c r="K3742" s="95"/>
      <c r="L3742" s="95"/>
      <c r="M3742" s="128">
        <f t="shared" si="2162"/>
        <v>0</v>
      </c>
      <c r="N3742" s="95">
        <f t="shared" si="2163"/>
        <v>0</v>
      </c>
    </row>
    <row r="3743" spans="1:14" ht="47.25" hidden="1" outlineLevel="1" x14ac:dyDescent="0.25">
      <c r="A3743" s="25">
        <f t="shared" ref="A3743:E3743" si="2212">A3073</f>
        <v>3</v>
      </c>
      <c r="B3743" s="26" t="str">
        <f t="shared" si="2212"/>
        <v>Replacement of 400V, 220V, 50V, 26V batteries and its battery chargers at 210MW, Breakers, VFDs at compressor, Watch Tower</v>
      </c>
      <c r="C3743" s="29">
        <f t="shared" si="2212"/>
        <v>0</v>
      </c>
      <c r="D3743" s="69" t="str">
        <f t="shared" si="2212"/>
        <v>-</v>
      </c>
      <c r="E3743" s="28">
        <f t="shared" si="2212"/>
        <v>29</v>
      </c>
      <c r="F3743" s="95">
        <f t="shared" si="2145"/>
        <v>0</v>
      </c>
      <c r="G3743" s="95">
        <f t="shared" si="2146"/>
        <v>0</v>
      </c>
      <c r="H3743" s="95">
        <f t="shared" si="2161"/>
        <v>0</v>
      </c>
      <c r="I3743" s="94">
        <f>'F4.2'!Z390</f>
        <v>0</v>
      </c>
      <c r="J3743" s="94">
        <f>'F4.2'!AT390</f>
        <v>0</v>
      </c>
      <c r="K3743" s="95"/>
      <c r="L3743" s="95"/>
      <c r="M3743" s="128">
        <f t="shared" si="2162"/>
        <v>0</v>
      </c>
      <c r="N3743" s="95">
        <f t="shared" si="2163"/>
        <v>0</v>
      </c>
    </row>
    <row r="3744" spans="1:14" ht="31.5" hidden="1" outlineLevel="1" x14ac:dyDescent="0.25">
      <c r="A3744" s="169">
        <f t="shared" ref="A3744:E3744" si="2213">A3074</f>
        <v>0</v>
      </c>
      <c r="B3744" s="169" t="str">
        <f t="shared" si="2213"/>
        <v>Replacement of 400V, 220V, 50V, 26V batteries and its battery chargers at 210MW, CSTPS.</v>
      </c>
      <c r="C3744" s="29">
        <f t="shared" si="2213"/>
        <v>0</v>
      </c>
      <c r="D3744" s="69" t="str">
        <f t="shared" si="2213"/>
        <v>-</v>
      </c>
      <c r="E3744" s="28">
        <f t="shared" si="2213"/>
        <v>14</v>
      </c>
      <c r="F3744" s="95">
        <f t="shared" ref="F3744:F3807" si="2214">F3074+I3074</f>
        <v>14</v>
      </c>
      <c r="G3744" s="95">
        <f t="shared" ref="G3744:G3807" si="2215">G3074+M3074</f>
        <v>14</v>
      </c>
      <c r="H3744" s="95">
        <f t="shared" si="2161"/>
        <v>0</v>
      </c>
      <c r="I3744" s="94">
        <f>'F4.2'!Z391</f>
        <v>0</v>
      </c>
      <c r="J3744" s="94">
        <f>'F4.2'!AT391</f>
        <v>0</v>
      </c>
      <c r="K3744" s="95"/>
      <c r="L3744" s="95"/>
      <c r="M3744" s="128">
        <f t="shared" si="2162"/>
        <v>0</v>
      </c>
      <c r="N3744" s="95">
        <f t="shared" si="2163"/>
        <v>0</v>
      </c>
    </row>
    <row r="3745" spans="1:14" ht="15.75" hidden="1" outlineLevel="1" x14ac:dyDescent="0.25">
      <c r="A3745" s="169">
        <f t="shared" ref="A3745:E3745" si="2216">A3075</f>
        <v>0</v>
      </c>
      <c r="B3745" s="169" t="str">
        <f t="shared" si="2216"/>
        <v>Retrofitting of Breakers</v>
      </c>
      <c r="C3745" s="29">
        <f t="shared" si="2216"/>
        <v>0</v>
      </c>
      <c r="D3745" s="69" t="str">
        <f t="shared" si="2216"/>
        <v>-</v>
      </c>
      <c r="E3745" s="28">
        <f t="shared" si="2216"/>
        <v>6.8000000000000007</v>
      </c>
      <c r="F3745" s="95">
        <f t="shared" si="2214"/>
        <v>6.8000000000000007</v>
      </c>
      <c r="G3745" s="95">
        <f t="shared" si="2215"/>
        <v>6.8000000000000007</v>
      </c>
      <c r="H3745" s="95">
        <f t="shared" si="2161"/>
        <v>0</v>
      </c>
      <c r="I3745" s="94">
        <f>'F4.2'!Z392</f>
        <v>0</v>
      </c>
      <c r="J3745" s="94">
        <f>'F4.2'!AT392</f>
        <v>0</v>
      </c>
      <c r="K3745" s="95"/>
      <c r="L3745" s="95"/>
      <c r="M3745" s="128">
        <f t="shared" si="2162"/>
        <v>0</v>
      </c>
      <c r="N3745" s="95">
        <f t="shared" si="2163"/>
        <v>0</v>
      </c>
    </row>
    <row r="3746" spans="1:14" ht="47.25" hidden="1" outlineLevel="1" x14ac:dyDescent="0.25">
      <c r="A3746" s="169">
        <f t="shared" ref="A3746:E3746" si="2217">A3076</f>
        <v>0</v>
      </c>
      <c r="B3746" s="169" t="str">
        <f t="shared" si="2217"/>
        <v>supply, installation and commissioning of VFDs at compressor and of soft starters  for clear water pump  at 210MW, CSTPS.</v>
      </c>
      <c r="C3746" s="29">
        <f t="shared" si="2217"/>
        <v>0</v>
      </c>
      <c r="D3746" s="69" t="str">
        <f t="shared" si="2217"/>
        <v>-</v>
      </c>
      <c r="E3746" s="28">
        <f t="shared" si="2217"/>
        <v>1.8</v>
      </c>
      <c r="F3746" s="95">
        <f t="shared" si="2214"/>
        <v>1.8</v>
      </c>
      <c r="G3746" s="95">
        <f t="shared" si="2215"/>
        <v>1.8</v>
      </c>
      <c r="H3746" s="95">
        <f t="shared" si="2161"/>
        <v>0</v>
      </c>
      <c r="I3746" s="94">
        <f>'F4.2'!Z393</f>
        <v>0</v>
      </c>
      <c r="J3746" s="94">
        <f>'F4.2'!AT393</f>
        <v>0</v>
      </c>
      <c r="K3746" s="95"/>
      <c r="L3746" s="95"/>
      <c r="M3746" s="128">
        <f t="shared" si="2162"/>
        <v>0</v>
      </c>
      <c r="N3746" s="95">
        <f t="shared" si="2163"/>
        <v>0</v>
      </c>
    </row>
    <row r="3747" spans="1:14" ht="31.5" hidden="1" outlineLevel="1" x14ac:dyDescent="0.25">
      <c r="A3747" s="169">
        <f t="shared" ref="A3747:E3747" si="2218">A3077</f>
        <v>0</v>
      </c>
      <c r="B3747" s="169" t="str">
        <f t="shared" si="2218"/>
        <v>Construction of Watch Tower along periphery compound wall as per IB recommendation at CSTPS, Chandrapur</v>
      </c>
      <c r="C3747" s="184">
        <f t="shared" si="2218"/>
        <v>0</v>
      </c>
      <c r="D3747" s="69" t="str">
        <f t="shared" si="2218"/>
        <v>-</v>
      </c>
      <c r="E3747" s="28">
        <f t="shared" si="2218"/>
        <v>6.4</v>
      </c>
      <c r="F3747" s="95">
        <f t="shared" si="2214"/>
        <v>6.4</v>
      </c>
      <c r="G3747" s="95">
        <f t="shared" si="2215"/>
        <v>6.4</v>
      </c>
      <c r="H3747" s="95">
        <f t="shared" si="2161"/>
        <v>0</v>
      </c>
      <c r="I3747" s="94">
        <f>'F4.2'!Z394</f>
        <v>0</v>
      </c>
      <c r="J3747" s="94">
        <f>'F4.2'!AT394</f>
        <v>0</v>
      </c>
      <c r="K3747" s="95"/>
      <c r="L3747" s="95"/>
      <c r="M3747" s="128">
        <f t="shared" si="2162"/>
        <v>0</v>
      </c>
      <c r="N3747" s="95">
        <f t="shared" si="2163"/>
        <v>0</v>
      </c>
    </row>
    <row r="3748" spans="1:14" ht="15.75" hidden="1" outlineLevel="1" x14ac:dyDescent="0.25">
      <c r="A3748" s="227">
        <f t="shared" ref="A3748:E3748" si="2219">A3078</f>
        <v>0</v>
      </c>
      <c r="B3748" s="227" t="str">
        <f t="shared" si="2219"/>
        <v>TIC</v>
      </c>
      <c r="C3748" s="29">
        <f t="shared" si="2219"/>
        <v>0</v>
      </c>
      <c r="D3748" s="69" t="str">
        <f t="shared" si="2219"/>
        <v>-</v>
      </c>
      <c r="E3748" s="28">
        <f t="shared" si="2219"/>
        <v>0</v>
      </c>
      <c r="F3748" s="95">
        <f t="shared" si="2214"/>
        <v>0</v>
      </c>
      <c r="G3748" s="95">
        <f t="shared" si="2215"/>
        <v>0</v>
      </c>
      <c r="H3748" s="95">
        <f t="shared" si="2161"/>
        <v>0</v>
      </c>
      <c r="I3748" s="94">
        <f>'F4.2'!Z395</f>
        <v>0</v>
      </c>
      <c r="J3748" s="94">
        <f>'F4.2'!AT395</f>
        <v>0</v>
      </c>
      <c r="K3748" s="95"/>
      <c r="L3748" s="95"/>
      <c r="M3748" s="128">
        <f t="shared" si="2162"/>
        <v>0</v>
      </c>
      <c r="N3748" s="95">
        <f t="shared" si="2163"/>
        <v>0</v>
      </c>
    </row>
    <row r="3749" spans="1:14" ht="63" hidden="1" outlineLevel="1" x14ac:dyDescent="0.25">
      <c r="A3749" s="25">
        <f t="shared" ref="A3749:E3749" si="2220">A3079</f>
        <v>1</v>
      </c>
      <c r="B3749" s="26" t="str">
        <f t="shared" si="2220"/>
        <v xml:space="preserve">Up-gradation of complete Instrumentation System including  FSSS System , Soot Blower System, Station C &amp;I System ,Turbine protection system, Turbovisory, HP/LP and PRDS at CSTPS Unit # 3&amp;4 (210 MW) </v>
      </c>
      <c r="C3749" s="29">
        <f t="shared" si="2220"/>
        <v>0</v>
      </c>
      <c r="D3749" s="69" t="str">
        <f t="shared" si="2220"/>
        <v>-</v>
      </c>
      <c r="E3749" s="28">
        <f t="shared" si="2220"/>
        <v>48.607999999999997</v>
      </c>
      <c r="F3749" s="95">
        <f t="shared" si="2214"/>
        <v>0</v>
      </c>
      <c r="G3749" s="95">
        <f t="shared" si="2215"/>
        <v>0</v>
      </c>
      <c r="H3749" s="95">
        <f t="shared" si="2161"/>
        <v>0</v>
      </c>
      <c r="I3749" s="94">
        <f>'F4.2'!Z396</f>
        <v>0</v>
      </c>
      <c r="J3749" s="94">
        <f>'F4.2'!AT396</f>
        <v>0</v>
      </c>
      <c r="K3749" s="95"/>
      <c r="L3749" s="95"/>
      <c r="M3749" s="128">
        <f t="shared" si="2162"/>
        <v>0</v>
      </c>
      <c r="N3749" s="95">
        <f t="shared" si="2163"/>
        <v>0</v>
      </c>
    </row>
    <row r="3750" spans="1:14" ht="63" hidden="1" outlineLevel="1" x14ac:dyDescent="0.25">
      <c r="A3750" s="169">
        <f t="shared" ref="A3750:E3750" si="2221">A3080</f>
        <v>0</v>
      </c>
      <c r="B3750" s="169" t="str">
        <f t="shared" si="2221"/>
        <v>Up-gradation of complete Instrumentation System including  FSSS System , Soot Blower System, Station C &amp;I System ,Turbine protection system, Turbovisory, HP/LP and PRDS at CSTPS Unit # 3&amp;4 (210 MW)</v>
      </c>
      <c r="C3750" s="29">
        <f t="shared" si="2221"/>
        <v>0</v>
      </c>
      <c r="D3750" s="69" t="str">
        <f t="shared" si="2221"/>
        <v>-</v>
      </c>
      <c r="E3750" s="28">
        <f t="shared" si="2221"/>
        <v>48.607999999999997</v>
      </c>
      <c r="F3750" s="95">
        <f t="shared" si="2214"/>
        <v>24.303999999999998</v>
      </c>
      <c r="G3750" s="95">
        <f t="shared" si="2215"/>
        <v>24.303999999999998</v>
      </c>
      <c r="H3750" s="95">
        <f t="shared" si="2161"/>
        <v>0</v>
      </c>
      <c r="I3750" s="94">
        <f>'F4.2'!Z397</f>
        <v>24.303999999999998</v>
      </c>
      <c r="J3750" s="94">
        <f>'F4.2'!AT397</f>
        <v>24.303999999999998</v>
      </c>
      <c r="K3750" s="95"/>
      <c r="L3750" s="95"/>
      <c r="M3750" s="128">
        <f t="shared" si="2162"/>
        <v>24.303999999999998</v>
      </c>
      <c r="N3750" s="95">
        <f t="shared" si="2163"/>
        <v>0</v>
      </c>
    </row>
    <row r="3751" spans="1:14" ht="78.75" hidden="1" outlineLevel="1" x14ac:dyDescent="0.25">
      <c r="A3751" s="25">
        <f t="shared" ref="A3751:E3751" si="2222">A3081</f>
        <v>2</v>
      </c>
      <c r="B3751" s="26" t="str">
        <f t="shared" si="2222"/>
        <v>Retrofitting/Upgradation of critical control loops by multiloop programmable controllers at Unit #3 &amp; 4, Upgradation of old ACS, PLC, SCADA WTP, FBTS, WTP measuring and instrumentation &amp; other WTP improvement schemes</v>
      </c>
      <c r="C3751" s="29">
        <f t="shared" si="2222"/>
        <v>0</v>
      </c>
      <c r="D3751" s="69" t="str">
        <f t="shared" si="2222"/>
        <v>-</v>
      </c>
      <c r="E3751" s="28">
        <f t="shared" si="2222"/>
        <v>25.39</v>
      </c>
      <c r="F3751" s="95">
        <f t="shared" si="2214"/>
        <v>0</v>
      </c>
      <c r="G3751" s="95">
        <f t="shared" si="2215"/>
        <v>0</v>
      </c>
      <c r="H3751" s="95">
        <f t="shared" si="2161"/>
        <v>0</v>
      </c>
      <c r="I3751" s="94">
        <f>'F4.2'!Z398</f>
        <v>0</v>
      </c>
      <c r="J3751" s="94">
        <f>'F4.2'!AT398</f>
        <v>0</v>
      </c>
      <c r="K3751" s="95"/>
      <c r="L3751" s="95"/>
      <c r="M3751" s="128">
        <f t="shared" si="2162"/>
        <v>0</v>
      </c>
      <c r="N3751" s="95">
        <f t="shared" si="2163"/>
        <v>0</v>
      </c>
    </row>
    <row r="3752" spans="1:14" ht="31.5" hidden="1" outlineLevel="1" x14ac:dyDescent="0.25">
      <c r="A3752" s="169">
        <f t="shared" ref="A3752:E3752" si="2223">A3082</f>
        <v>0</v>
      </c>
      <c r="B3752" s="169" t="str">
        <f t="shared" si="2223"/>
        <v>Retrofitting/Upgradation of critical control loops by multiloop programmable controllers at Unit #3 &amp; 4 CSTPS,Chandrapur.</v>
      </c>
      <c r="C3752" s="29">
        <f t="shared" si="2223"/>
        <v>0</v>
      </c>
      <c r="D3752" s="69" t="str">
        <f t="shared" si="2223"/>
        <v>-</v>
      </c>
      <c r="E3752" s="28">
        <f t="shared" si="2223"/>
        <v>6</v>
      </c>
      <c r="F3752" s="95">
        <f t="shared" si="2214"/>
        <v>0</v>
      </c>
      <c r="G3752" s="95">
        <f t="shared" si="2215"/>
        <v>0</v>
      </c>
      <c r="H3752" s="95">
        <f t="shared" si="2161"/>
        <v>0</v>
      </c>
      <c r="I3752" s="94">
        <f>'F4.2'!Z399</f>
        <v>0</v>
      </c>
      <c r="J3752" s="94">
        <f>'F4.2'!AT399</f>
        <v>0</v>
      </c>
      <c r="K3752" s="95"/>
      <c r="L3752" s="95"/>
      <c r="M3752" s="128">
        <f t="shared" si="2162"/>
        <v>0</v>
      </c>
      <c r="N3752" s="95">
        <f t="shared" si="2163"/>
        <v>0</v>
      </c>
    </row>
    <row r="3753" spans="1:14" ht="31.5" hidden="1" outlineLevel="1" x14ac:dyDescent="0.25">
      <c r="A3753" s="169">
        <f t="shared" ref="A3753:E3753" si="2224">A3083</f>
        <v>0</v>
      </c>
      <c r="B3753" s="169" t="str">
        <f t="shared" si="2224"/>
        <v>Upgradation of Old control system with PLC and SCADA at WTP  Stg-I of U# 3,4, 8 and 9, CSTPS, Chandrapur.</v>
      </c>
      <c r="C3753" s="29">
        <f t="shared" si="2224"/>
        <v>0</v>
      </c>
      <c r="D3753" s="69" t="str">
        <f t="shared" si="2224"/>
        <v>-</v>
      </c>
      <c r="E3753" s="28">
        <f t="shared" si="2224"/>
        <v>3.89</v>
      </c>
      <c r="F3753" s="95">
        <f t="shared" si="2214"/>
        <v>3.89</v>
      </c>
      <c r="G3753" s="95">
        <f t="shared" si="2215"/>
        <v>3.89</v>
      </c>
      <c r="H3753" s="95">
        <f t="shared" si="2161"/>
        <v>0</v>
      </c>
      <c r="I3753" s="94">
        <f>'F4.2'!Z400</f>
        <v>0</v>
      </c>
      <c r="J3753" s="94">
        <f>'F4.2'!AT400</f>
        <v>0</v>
      </c>
      <c r="K3753" s="95"/>
      <c r="L3753" s="95"/>
      <c r="M3753" s="128">
        <f t="shared" si="2162"/>
        <v>0</v>
      </c>
      <c r="N3753" s="95">
        <f t="shared" si="2163"/>
        <v>0</v>
      </c>
    </row>
    <row r="3754" spans="1:14" ht="47.25" hidden="1" outlineLevel="1" x14ac:dyDescent="0.25">
      <c r="A3754" s="169">
        <f t="shared" ref="A3754:E3754" si="2225">A3084</f>
        <v>0</v>
      </c>
      <c r="B3754" s="169" t="str">
        <f t="shared" si="2225"/>
        <v xml:space="preserve">Supply &amp; commissioning of advanced Microprocessor based Fast Bus Transfer Scheme for Stage-II Unit 3&amp;4, CSTPS, Chandrapur. </v>
      </c>
      <c r="C3754" s="29">
        <f t="shared" si="2225"/>
        <v>0</v>
      </c>
      <c r="D3754" s="69" t="str">
        <f t="shared" si="2225"/>
        <v>-</v>
      </c>
      <c r="E3754" s="28">
        <f t="shared" si="2225"/>
        <v>3</v>
      </c>
      <c r="F3754" s="95">
        <f t="shared" si="2214"/>
        <v>3</v>
      </c>
      <c r="G3754" s="95">
        <f t="shared" si="2215"/>
        <v>3</v>
      </c>
      <c r="H3754" s="95">
        <f t="shared" si="2161"/>
        <v>0</v>
      </c>
      <c r="I3754" s="94">
        <f>'F4.2'!Z401</f>
        <v>0</v>
      </c>
      <c r="J3754" s="94">
        <f>'F4.2'!AT401</f>
        <v>0</v>
      </c>
      <c r="K3754" s="95"/>
      <c r="L3754" s="95"/>
      <c r="M3754" s="128">
        <f t="shared" si="2162"/>
        <v>0</v>
      </c>
      <c r="N3754" s="95">
        <f t="shared" si="2163"/>
        <v>0</v>
      </c>
    </row>
    <row r="3755" spans="1:14" ht="31.5" hidden="1" outlineLevel="1" x14ac:dyDescent="0.25">
      <c r="A3755" s="169">
        <f t="shared" ref="A3755:E3755" si="2226">A3085</f>
        <v>0</v>
      </c>
      <c r="B3755" s="169" t="str">
        <f t="shared" si="2226"/>
        <v>Upgradation of Measuring &amp; Instrumentation of  WTP  Stg-I of U# 3,4, 8 and 9, CSTPS, Chandrapur.</v>
      </c>
      <c r="C3755" s="29">
        <f t="shared" si="2226"/>
        <v>0</v>
      </c>
      <c r="D3755" s="69" t="str">
        <f t="shared" si="2226"/>
        <v>-</v>
      </c>
      <c r="E3755" s="28">
        <f t="shared" si="2226"/>
        <v>3.5</v>
      </c>
      <c r="F3755" s="95">
        <f t="shared" si="2214"/>
        <v>0</v>
      </c>
      <c r="G3755" s="95">
        <f t="shared" si="2215"/>
        <v>0</v>
      </c>
      <c r="H3755" s="95">
        <f t="shared" si="2161"/>
        <v>0</v>
      </c>
      <c r="I3755" s="94">
        <f>'F4.2'!Z402</f>
        <v>3.5</v>
      </c>
      <c r="J3755" s="94">
        <f>'F4.2'!AT402</f>
        <v>3.5</v>
      </c>
      <c r="K3755" s="95"/>
      <c r="L3755" s="95"/>
      <c r="M3755" s="128">
        <f t="shared" si="2162"/>
        <v>3.5</v>
      </c>
      <c r="N3755" s="95">
        <f t="shared" si="2163"/>
        <v>0</v>
      </c>
    </row>
    <row r="3756" spans="1:14" ht="31.5" hidden="1" outlineLevel="1" x14ac:dyDescent="0.25">
      <c r="A3756" s="169">
        <f t="shared" ref="A3756:E3756" si="2227">A3086</f>
        <v>0</v>
      </c>
      <c r="B3756" s="169" t="str">
        <f t="shared" si="2227"/>
        <v>Upgradation of Ash Level Monitoring System at ESP/Eco / AHP Ash Hoppers at U# 3,4 CSTPS, Chandrapur.</v>
      </c>
      <c r="C3756" s="29">
        <f t="shared" si="2227"/>
        <v>0</v>
      </c>
      <c r="D3756" s="69" t="str">
        <f t="shared" si="2227"/>
        <v>-</v>
      </c>
      <c r="E3756" s="28">
        <f t="shared" si="2227"/>
        <v>3</v>
      </c>
      <c r="F3756" s="95">
        <f t="shared" si="2214"/>
        <v>0</v>
      </c>
      <c r="G3756" s="95">
        <f t="shared" si="2215"/>
        <v>0</v>
      </c>
      <c r="H3756" s="95">
        <f t="shared" si="2161"/>
        <v>0</v>
      </c>
      <c r="I3756" s="94">
        <f>'F4.2'!Z403</f>
        <v>3</v>
      </c>
      <c r="J3756" s="94">
        <f>'F4.2'!AT403</f>
        <v>3</v>
      </c>
      <c r="K3756" s="95"/>
      <c r="L3756" s="95"/>
      <c r="M3756" s="128">
        <f t="shared" si="2162"/>
        <v>3</v>
      </c>
      <c r="N3756" s="95">
        <f t="shared" si="2163"/>
        <v>0</v>
      </c>
    </row>
    <row r="3757" spans="1:14" ht="31.5" hidden="1" outlineLevel="1" x14ac:dyDescent="0.25">
      <c r="A3757" s="169">
        <f t="shared" ref="A3757:E3757" si="2228">A3087</f>
        <v>0</v>
      </c>
      <c r="B3757" s="169" t="str">
        <f t="shared" si="2228"/>
        <v>Upgradation of Obsolete Electromechanical Protection Relays to advanced Numeric Relays Installed at WTP - I</v>
      </c>
      <c r="C3757" s="29">
        <f t="shared" si="2228"/>
        <v>0</v>
      </c>
      <c r="D3757" s="69" t="str">
        <f t="shared" si="2228"/>
        <v>-</v>
      </c>
      <c r="E3757" s="28">
        <f t="shared" si="2228"/>
        <v>3</v>
      </c>
      <c r="F3757" s="95">
        <f t="shared" si="2214"/>
        <v>3</v>
      </c>
      <c r="G3757" s="95">
        <f t="shared" si="2215"/>
        <v>3</v>
      </c>
      <c r="H3757" s="95">
        <f t="shared" si="2161"/>
        <v>0</v>
      </c>
      <c r="I3757" s="94">
        <f>'F4.2'!Z404</f>
        <v>0</v>
      </c>
      <c r="J3757" s="94">
        <f>'F4.2'!AT404</f>
        <v>0</v>
      </c>
      <c r="K3757" s="95"/>
      <c r="L3757" s="95"/>
      <c r="M3757" s="128">
        <f t="shared" si="2162"/>
        <v>0</v>
      </c>
      <c r="N3757" s="95">
        <f t="shared" si="2163"/>
        <v>0</v>
      </c>
    </row>
    <row r="3758" spans="1:14" ht="31.5" hidden="1" outlineLevel="1" x14ac:dyDescent="0.25">
      <c r="A3758" s="169">
        <f t="shared" ref="A3758:E3758" si="2229">A3088</f>
        <v>0</v>
      </c>
      <c r="B3758" s="169" t="str">
        <f t="shared" si="2229"/>
        <v>Upgardation of BPF Scoop with electrical actuators at U#3 &amp; 4 CSTPS, Chandrapur.</v>
      </c>
      <c r="C3758" s="29">
        <f t="shared" si="2229"/>
        <v>0</v>
      </c>
      <c r="D3758" s="69" t="str">
        <f t="shared" si="2229"/>
        <v>-</v>
      </c>
      <c r="E3758" s="28">
        <f t="shared" si="2229"/>
        <v>3</v>
      </c>
      <c r="F3758" s="95">
        <f t="shared" si="2214"/>
        <v>3</v>
      </c>
      <c r="G3758" s="95">
        <f t="shared" si="2215"/>
        <v>3</v>
      </c>
      <c r="H3758" s="95">
        <f t="shared" ref="H3758:H3821" si="2230">F3758-G3758</f>
        <v>0</v>
      </c>
      <c r="I3758" s="94">
        <f>'F4.2'!Z405</f>
        <v>0</v>
      </c>
      <c r="J3758" s="94">
        <f>'F4.2'!AT405</f>
        <v>0</v>
      </c>
      <c r="K3758" s="95"/>
      <c r="L3758" s="95"/>
      <c r="M3758" s="128">
        <f t="shared" ref="M3758:M3821" si="2231">SUM(J3758:L3758)</f>
        <v>0</v>
      </c>
      <c r="N3758" s="95">
        <f t="shared" ref="N3758:N3821" si="2232">H3758+I3758-M3758</f>
        <v>0</v>
      </c>
    </row>
    <row r="3759" spans="1:14" ht="47.25" hidden="1" outlineLevel="1" x14ac:dyDescent="0.25">
      <c r="A3759" s="25">
        <f t="shared" ref="A3759:E3759" si="2233">A3089</f>
        <v>3</v>
      </c>
      <c r="B3759" s="26" t="str">
        <f t="shared" si="2233"/>
        <v xml:space="preserve">Upgradation of Measuring Instruments, Final Control Elements and Control System for Unit #3/4, WTP, AHP CSTPS Chandrapur </v>
      </c>
      <c r="C3759" s="29">
        <f t="shared" si="2233"/>
        <v>0</v>
      </c>
      <c r="D3759" s="69" t="str">
        <f t="shared" si="2233"/>
        <v>-</v>
      </c>
      <c r="E3759" s="28">
        <f t="shared" si="2233"/>
        <v>30</v>
      </c>
      <c r="F3759" s="95">
        <f t="shared" si="2214"/>
        <v>0</v>
      </c>
      <c r="G3759" s="95">
        <f t="shared" si="2215"/>
        <v>0</v>
      </c>
      <c r="H3759" s="95">
        <f t="shared" si="2230"/>
        <v>0</v>
      </c>
      <c r="I3759" s="94">
        <f>'F4.2'!Z406</f>
        <v>0</v>
      </c>
      <c r="J3759" s="94">
        <f>'F4.2'!AT406</f>
        <v>0</v>
      </c>
      <c r="K3759" s="95"/>
      <c r="L3759" s="95"/>
      <c r="M3759" s="128">
        <f t="shared" si="2231"/>
        <v>0</v>
      </c>
      <c r="N3759" s="95">
        <f t="shared" si="2232"/>
        <v>0</v>
      </c>
    </row>
    <row r="3760" spans="1:14" ht="47.25" hidden="1" outlineLevel="1" x14ac:dyDescent="0.25">
      <c r="A3760" s="169">
        <f t="shared" ref="A3760:E3760" si="2234">A3090</f>
        <v>0</v>
      </c>
      <c r="B3760" s="169" t="str">
        <f t="shared" si="2234"/>
        <v xml:space="preserve">Upgradation of Measuring Instruments, Final Control Elements and Control System for Unit #3/4, WTP, AHP CSTPS Chandrapur </v>
      </c>
      <c r="C3760" s="29">
        <f t="shared" si="2234"/>
        <v>0</v>
      </c>
      <c r="D3760" s="69" t="str">
        <f t="shared" si="2234"/>
        <v>-</v>
      </c>
      <c r="E3760" s="28">
        <f t="shared" si="2234"/>
        <v>30</v>
      </c>
      <c r="F3760" s="95">
        <f t="shared" si="2214"/>
        <v>0</v>
      </c>
      <c r="G3760" s="95">
        <f t="shared" si="2215"/>
        <v>0</v>
      </c>
      <c r="H3760" s="95">
        <f t="shared" si="2230"/>
        <v>0</v>
      </c>
      <c r="I3760" s="94">
        <f>'F4.2'!Z407</f>
        <v>0</v>
      </c>
      <c r="J3760" s="94">
        <f>'F4.2'!AT407</f>
        <v>0</v>
      </c>
      <c r="K3760" s="95"/>
      <c r="L3760" s="95"/>
      <c r="M3760" s="128">
        <f t="shared" si="2231"/>
        <v>0</v>
      </c>
      <c r="N3760" s="95">
        <f t="shared" si="2232"/>
        <v>0</v>
      </c>
    </row>
    <row r="3761" spans="1:14" ht="31.5" hidden="1" outlineLevel="1" x14ac:dyDescent="0.25">
      <c r="A3761" s="25">
        <f t="shared" ref="A3761:E3761" si="2235">A3091</f>
        <v>4</v>
      </c>
      <c r="B3761" s="26" t="str">
        <f t="shared" si="2235"/>
        <v>Installation Errection and commissioning of Solar System for Electrical Suppy to CSTPS Colony.</v>
      </c>
      <c r="C3761" s="29">
        <f t="shared" si="2235"/>
        <v>0</v>
      </c>
      <c r="D3761" s="69" t="str">
        <f t="shared" si="2235"/>
        <v>-</v>
      </c>
      <c r="E3761" s="28">
        <f t="shared" si="2235"/>
        <v>60</v>
      </c>
      <c r="F3761" s="95">
        <f t="shared" si="2214"/>
        <v>0</v>
      </c>
      <c r="G3761" s="95">
        <f t="shared" si="2215"/>
        <v>0</v>
      </c>
      <c r="H3761" s="95">
        <f t="shared" si="2230"/>
        <v>0</v>
      </c>
      <c r="I3761" s="94">
        <f>'F4.2'!Z408</f>
        <v>0</v>
      </c>
      <c r="J3761" s="94">
        <f>'F4.2'!AT408</f>
        <v>0</v>
      </c>
      <c r="K3761" s="95"/>
      <c r="L3761" s="95"/>
      <c r="M3761" s="128">
        <f t="shared" si="2231"/>
        <v>0</v>
      </c>
      <c r="N3761" s="95">
        <f t="shared" si="2232"/>
        <v>0</v>
      </c>
    </row>
    <row r="3762" spans="1:14" ht="31.5" hidden="1" outlineLevel="1" x14ac:dyDescent="0.25">
      <c r="A3762" s="169">
        <f t="shared" ref="A3762:E3762" si="2236">A3092</f>
        <v>0</v>
      </c>
      <c r="B3762" s="169" t="str">
        <f t="shared" si="2236"/>
        <v>Installation Errection and commissioning of Solar System for Electrical Suppy to CSTPS Colony.</v>
      </c>
      <c r="C3762" s="29">
        <f t="shared" si="2236"/>
        <v>0</v>
      </c>
      <c r="D3762" s="69" t="str">
        <f t="shared" si="2236"/>
        <v>-</v>
      </c>
      <c r="E3762" s="28">
        <f t="shared" si="2236"/>
        <v>60</v>
      </c>
      <c r="F3762" s="95">
        <f t="shared" si="2214"/>
        <v>0</v>
      </c>
      <c r="G3762" s="95">
        <f t="shared" si="2215"/>
        <v>0</v>
      </c>
      <c r="H3762" s="95">
        <f t="shared" si="2230"/>
        <v>0</v>
      </c>
      <c r="I3762" s="94">
        <f>'F4.2'!Z409</f>
        <v>0</v>
      </c>
      <c r="J3762" s="94">
        <f>'F4.2'!AT409</f>
        <v>0</v>
      </c>
      <c r="K3762" s="95"/>
      <c r="L3762" s="95"/>
      <c r="M3762" s="128">
        <f t="shared" si="2231"/>
        <v>0</v>
      </c>
      <c r="N3762" s="95">
        <f t="shared" si="2232"/>
        <v>0</v>
      </c>
    </row>
    <row r="3763" spans="1:14" ht="15.75" hidden="1" outlineLevel="1" x14ac:dyDescent="0.25">
      <c r="A3763" s="25">
        <f t="shared" ref="A3763:E3763" si="2237">A3093</f>
        <v>5</v>
      </c>
      <c r="B3763" s="26" t="str">
        <f t="shared" si="2237"/>
        <v>Rejuvenation of WTP-I</v>
      </c>
      <c r="C3763" s="29">
        <f t="shared" si="2237"/>
        <v>0</v>
      </c>
      <c r="D3763" s="69" t="str">
        <f t="shared" si="2237"/>
        <v>-</v>
      </c>
      <c r="E3763" s="28">
        <f t="shared" si="2237"/>
        <v>26.4</v>
      </c>
      <c r="F3763" s="95">
        <f t="shared" si="2214"/>
        <v>0</v>
      </c>
      <c r="G3763" s="95">
        <f t="shared" si="2215"/>
        <v>0</v>
      </c>
      <c r="H3763" s="95">
        <f t="shared" si="2230"/>
        <v>0</v>
      </c>
      <c r="I3763" s="94">
        <f>'F4.2'!Z410</f>
        <v>0</v>
      </c>
      <c r="J3763" s="94">
        <f>'F4.2'!AT410</f>
        <v>0</v>
      </c>
      <c r="K3763" s="95"/>
      <c r="L3763" s="95"/>
      <c r="M3763" s="128">
        <f t="shared" si="2231"/>
        <v>0</v>
      </c>
      <c r="N3763" s="95">
        <f t="shared" si="2232"/>
        <v>0</v>
      </c>
    </row>
    <row r="3764" spans="1:14" ht="31.5" hidden="1" outlineLevel="1" x14ac:dyDescent="0.25">
      <c r="A3764" s="169">
        <f t="shared" ref="A3764:E3764" si="2238">A3094</f>
        <v>0</v>
      </c>
      <c r="B3764" s="169" t="str">
        <f t="shared" si="2238"/>
        <v>Repairing rejuvenation with upgradation of rapid gravity sand filters under drain system.</v>
      </c>
      <c r="C3764" s="29">
        <f t="shared" si="2238"/>
        <v>0</v>
      </c>
      <c r="D3764" s="69" t="str">
        <f t="shared" si="2238"/>
        <v>-</v>
      </c>
      <c r="E3764" s="28">
        <f t="shared" si="2238"/>
        <v>8.1999999999999993</v>
      </c>
      <c r="F3764" s="95">
        <f t="shared" si="2214"/>
        <v>0</v>
      </c>
      <c r="G3764" s="95">
        <f t="shared" si="2215"/>
        <v>0</v>
      </c>
      <c r="H3764" s="95">
        <f t="shared" si="2230"/>
        <v>0</v>
      </c>
      <c r="I3764" s="94">
        <f>'F4.2'!Z411</f>
        <v>0</v>
      </c>
      <c r="J3764" s="94">
        <f>'F4.2'!AT411</f>
        <v>0</v>
      </c>
      <c r="K3764" s="95"/>
      <c r="L3764" s="95"/>
      <c r="M3764" s="128">
        <f t="shared" si="2231"/>
        <v>0</v>
      </c>
      <c r="N3764" s="95">
        <f t="shared" si="2232"/>
        <v>0</v>
      </c>
    </row>
    <row r="3765" spans="1:14" ht="31.5" hidden="1" outlineLevel="1" x14ac:dyDescent="0.25">
      <c r="A3765" s="169">
        <f t="shared" ref="A3765:E3765" si="2239">A3095</f>
        <v>0</v>
      </c>
      <c r="B3765" s="169" t="str">
        <f t="shared" si="2239"/>
        <v>Repairing &amp; reconditioning of NDM clarifier of 27 Mtr dia &amp; DM clarifier of 15 mtr dia.</v>
      </c>
      <c r="C3765" s="29">
        <f t="shared" si="2239"/>
        <v>0</v>
      </c>
      <c r="D3765" s="69" t="str">
        <f t="shared" si="2239"/>
        <v>-</v>
      </c>
      <c r="E3765" s="28">
        <f t="shared" si="2239"/>
        <v>2.4500000000000002</v>
      </c>
      <c r="F3765" s="95">
        <f t="shared" si="2214"/>
        <v>0</v>
      </c>
      <c r="G3765" s="95">
        <f t="shared" si="2215"/>
        <v>0</v>
      </c>
      <c r="H3765" s="95">
        <f t="shared" si="2230"/>
        <v>0</v>
      </c>
      <c r="I3765" s="94">
        <f>'F4.2'!Z412</f>
        <v>0</v>
      </c>
      <c r="J3765" s="94">
        <f>'F4.2'!AT412</f>
        <v>0</v>
      </c>
      <c r="K3765" s="95"/>
      <c r="L3765" s="95"/>
      <c r="M3765" s="128">
        <f t="shared" si="2231"/>
        <v>0</v>
      </c>
      <c r="N3765" s="95">
        <f t="shared" si="2232"/>
        <v>0</v>
      </c>
    </row>
    <row r="3766" spans="1:14" ht="31.5" hidden="1" outlineLevel="1" x14ac:dyDescent="0.25">
      <c r="A3766" s="169">
        <f t="shared" ref="A3766:E3766" si="2240">A3096</f>
        <v>0</v>
      </c>
      <c r="B3766" s="169" t="str">
        <f t="shared" si="2240"/>
        <v>Repairing &amp; reconditioning of ion exchanger vessels of DM plant stream (PF,ACF,SAC,WBA,SBA,MB &amp;Degassor)</v>
      </c>
      <c r="C3766" s="29">
        <f t="shared" si="2240"/>
        <v>0</v>
      </c>
      <c r="D3766" s="69" t="str">
        <f t="shared" si="2240"/>
        <v>-</v>
      </c>
      <c r="E3766" s="28">
        <f t="shared" si="2240"/>
        <v>15.75</v>
      </c>
      <c r="F3766" s="95">
        <f t="shared" si="2214"/>
        <v>0</v>
      </c>
      <c r="G3766" s="95">
        <f t="shared" si="2215"/>
        <v>0</v>
      </c>
      <c r="H3766" s="95">
        <f t="shared" si="2230"/>
        <v>0</v>
      </c>
      <c r="I3766" s="94">
        <f>'F4.2'!Z413</f>
        <v>0</v>
      </c>
      <c r="J3766" s="94">
        <f>'F4.2'!AT413</f>
        <v>0</v>
      </c>
      <c r="K3766" s="95"/>
      <c r="L3766" s="95"/>
      <c r="M3766" s="128">
        <f t="shared" si="2231"/>
        <v>0</v>
      </c>
      <c r="N3766" s="95">
        <f t="shared" si="2232"/>
        <v>0</v>
      </c>
    </row>
    <row r="3767" spans="1:14" ht="15.75" hidden="1" outlineLevel="1" x14ac:dyDescent="0.25">
      <c r="A3767" s="227">
        <f t="shared" ref="A3767:E3767" si="2241">A3097</f>
        <v>0</v>
      </c>
      <c r="B3767" s="227" t="str">
        <f t="shared" si="2241"/>
        <v>CHP-A</v>
      </c>
      <c r="C3767" s="29">
        <f t="shared" si="2241"/>
        <v>0</v>
      </c>
      <c r="D3767" s="69" t="str">
        <f t="shared" si="2241"/>
        <v>-</v>
      </c>
      <c r="E3767" s="28">
        <f t="shared" si="2241"/>
        <v>0</v>
      </c>
      <c r="F3767" s="95">
        <f t="shared" si="2214"/>
        <v>0</v>
      </c>
      <c r="G3767" s="95">
        <f t="shared" si="2215"/>
        <v>0</v>
      </c>
      <c r="H3767" s="95">
        <f t="shared" si="2230"/>
        <v>0</v>
      </c>
      <c r="I3767" s="94">
        <f>'F4.2'!Z414</f>
        <v>0</v>
      </c>
      <c r="J3767" s="94">
        <f>'F4.2'!AT414</f>
        <v>0</v>
      </c>
      <c r="K3767" s="95"/>
      <c r="L3767" s="95"/>
      <c r="M3767" s="128">
        <f t="shared" si="2231"/>
        <v>0</v>
      </c>
      <c r="N3767" s="95">
        <f t="shared" si="2232"/>
        <v>0</v>
      </c>
    </row>
    <row r="3768" spans="1:14" ht="47.25" hidden="1" outlineLevel="1" x14ac:dyDescent="0.25">
      <c r="A3768" s="25">
        <f t="shared" ref="A3768:E3768" si="2242">A3098</f>
        <v>1</v>
      </c>
      <c r="B3768" s="26" t="str">
        <f t="shared" si="2242"/>
        <v>Proc of Loco, Bulldozer, &amp; upgradation of Wagon Tippler, Stacker, Wing Tripper &amp; installation of  Dust Extraction system</v>
      </c>
      <c r="C3768" s="29">
        <f t="shared" si="2242"/>
        <v>0</v>
      </c>
      <c r="D3768" s="69" t="str">
        <f t="shared" si="2242"/>
        <v>-</v>
      </c>
      <c r="E3768" s="28">
        <f t="shared" si="2242"/>
        <v>58</v>
      </c>
      <c r="F3768" s="95">
        <f t="shared" si="2214"/>
        <v>0</v>
      </c>
      <c r="G3768" s="95">
        <f t="shared" si="2215"/>
        <v>0</v>
      </c>
      <c r="H3768" s="95">
        <f t="shared" si="2230"/>
        <v>0</v>
      </c>
      <c r="I3768" s="94">
        <f>'F4.2'!Z415</f>
        <v>0</v>
      </c>
      <c r="J3768" s="94">
        <f>'F4.2'!AT415</f>
        <v>0</v>
      </c>
      <c r="K3768" s="95"/>
      <c r="L3768" s="95"/>
      <c r="M3768" s="128">
        <f t="shared" si="2231"/>
        <v>0</v>
      </c>
      <c r="N3768" s="95">
        <f t="shared" si="2232"/>
        <v>0</v>
      </c>
    </row>
    <row r="3769" spans="1:14" ht="31.5" hidden="1" outlineLevel="1" x14ac:dyDescent="0.25">
      <c r="A3769" s="169">
        <f t="shared" ref="A3769:E3769" si="2243">A3099</f>
        <v>0</v>
      </c>
      <c r="B3769" s="169" t="str">
        <f t="shared" si="2243"/>
        <v>Procurement of 2 numbers WDG-3A Locomotives and 4 numbers Bulldozers</v>
      </c>
      <c r="C3769" s="29">
        <f t="shared" si="2243"/>
        <v>0</v>
      </c>
      <c r="D3769" s="69" t="str">
        <f t="shared" si="2243"/>
        <v>-</v>
      </c>
      <c r="E3769" s="28">
        <f t="shared" si="2243"/>
        <v>38</v>
      </c>
      <c r="F3769" s="95">
        <f t="shared" si="2214"/>
        <v>38</v>
      </c>
      <c r="G3769" s="95">
        <f t="shared" si="2215"/>
        <v>38</v>
      </c>
      <c r="H3769" s="95">
        <f t="shared" si="2230"/>
        <v>0</v>
      </c>
      <c r="I3769" s="94">
        <f>'F4.2'!Z416</f>
        <v>0</v>
      </c>
      <c r="J3769" s="94">
        <f>'F4.2'!AT416</f>
        <v>0</v>
      </c>
      <c r="K3769" s="95"/>
      <c r="L3769" s="95"/>
      <c r="M3769" s="128">
        <f t="shared" si="2231"/>
        <v>0</v>
      </c>
      <c r="N3769" s="95">
        <f t="shared" si="2232"/>
        <v>0</v>
      </c>
    </row>
    <row r="3770" spans="1:14" ht="31.5" hidden="1" outlineLevel="1" x14ac:dyDescent="0.25">
      <c r="A3770" s="169">
        <f t="shared" ref="A3770:E3770" si="2244">A3100</f>
        <v>0</v>
      </c>
      <c r="B3770" s="169" t="str">
        <f t="shared" si="2244"/>
        <v>Upgradation of Wagon Tipplers, Stacker Reclaimer Machine and Wing Tripper at CHP-A</v>
      </c>
      <c r="C3770" s="29">
        <f t="shared" si="2244"/>
        <v>0</v>
      </c>
      <c r="D3770" s="69" t="str">
        <f t="shared" si="2244"/>
        <v>-</v>
      </c>
      <c r="E3770" s="28">
        <f t="shared" si="2244"/>
        <v>15</v>
      </c>
      <c r="F3770" s="95">
        <f t="shared" si="2214"/>
        <v>15</v>
      </c>
      <c r="G3770" s="95">
        <f t="shared" si="2215"/>
        <v>15</v>
      </c>
      <c r="H3770" s="95">
        <f t="shared" si="2230"/>
        <v>0</v>
      </c>
      <c r="I3770" s="94">
        <f>'F4.2'!Z417</f>
        <v>0</v>
      </c>
      <c r="J3770" s="94">
        <f>'F4.2'!AT417</f>
        <v>0</v>
      </c>
      <c r="K3770" s="95"/>
      <c r="L3770" s="95"/>
      <c r="M3770" s="128">
        <f t="shared" si="2231"/>
        <v>0</v>
      </c>
      <c r="N3770" s="95">
        <f t="shared" si="2232"/>
        <v>0</v>
      </c>
    </row>
    <row r="3771" spans="1:14" ht="31.5" hidden="1" outlineLevel="1" x14ac:dyDescent="0.25">
      <c r="A3771" s="169">
        <f t="shared" ref="A3771:E3771" si="2245">A3101</f>
        <v>0</v>
      </c>
      <c r="B3771" s="169" t="str">
        <f t="shared" si="2245"/>
        <v>Installation of Dust Extraction system at Bunker and SCR buildings</v>
      </c>
      <c r="C3771" s="29">
        <f t="shared" si="2245"/>
        <v>0</v>
      </c>
      <c r="D3771" s="69" t="str">
        <f t="shared" si="2245"/>
        <v>-</v>
      </c>
      <c r="E3771" s="28">
        <f t="shared" si="2245"/>
        <v>5</v>
      </c>
      <c r="F3771" s="95">
        <f t="shared" si="2214"/>
        <v>5</v>
      </c>
      <c r="G3771" s="95">
        <f t="shared" si="2215"/>
        <v>5</v>
      </c>
      <c r="H3771" s="95">
        <f t="shared" si="2230"/>
        <v>0</v>
      </c>
      <c r="I3771" s="94">
        <f>'F4.2'!Z418</f>
        <v>0</v>
      </c>
      <c r="J3771" s="94">
        <f>'F4.2'!AT418</f>
        <v>0</v>
      </c>
      <c r="K3771" s="95"/>
      <c r="L3771" s="95"/>
      <c r="M3771" s="128">
        <f t="shared" si="2231"/>
        <v>0</v>
      </c>
      <c r="N3771" s="95">
        <f t="shared" si="2232"/>
        <v>0</v>
      </c>
    </row>
    <row r="3772" spans="1:14" ht="78.75" hidden="1" outlineLevel="1" x14ac:dyDescent="0.25">
      <c r="A3772" s="25">
        <f t="shared" ref="A3772:E3772" si="2246">A3102</f>
        <v>2</v>
      </c>
      <c r="B3772" s="26" t="str">
        <f t="shared" si="2246"/>
        <v>Upgradation of BC-9A &amp; BC-9C, Aerial Ropeway System 1 &amp; 2 &amp; BC-L1,L2 &amp; L3, Upgradation of Junction Tower-1 Hopper and Bunkering Trippers, Providing and Installation of Hopper Grills of Wagon Tippler-169 &amp; 170, Road Hopper, DT Ho[pper and DRCC Grills</v>
      </c>
      <c r="C3772" s="29">
        <f t="shared" si="2246"/>
        <v>0</v>
      </c>
      <c r="D3772" s="69" t="str">
        <f t="shared" si="2246"/>
        <v>-</v>
      </c>
      <c r="E3772" s="28">
        <f t="shared" si="2246"/>
        <v>33</v>
      </c>
      <c r="F3772" s="95">
        <f t="shared" si="2214"/>
        <v>0</v>
      </c>
      <c r="G3772" s="95">
        <f t="shared" si="2215"/>
        <v>0</v>
      </c>
      <c r="H3772" s="95">
        <f t="shared" si="2230"/>
        <v>0</v>
      </c>
      <c r="I3772" s="94">
        <f>'F4.2'!Z419</f>
        <v>0</v>
      </c>
      <c r="J3772" s="94">
        <f>'F4.2'!AT419</f>
        <v>0</v>
      </c>
      <c r="K3772" s="95"/>
      <c r="L3772" s="95"/>
      <c r="M3772" s="128">
        <f t="shared" si="2231"/>
        <v>0</v>
      </c>
      <c r="N3772" s="95">
        <f t="shared" si="2232"/>
        <v>0</v>
      </c>
    </row>
    <row r="3773" spans="1:14" ht="31.5" hidden="1" outlineLevel="1" x14ac:dyDescent="0.25">
      <c r="A3773" s="169">
        <f t="shared" ref="A3773:E3773" si="2247">A3103</f>
        <v>0</v>
      </c>
      <c r="B3773" s="169" t="str">
        <f t="shared" si="2247"/>
        <v>Upgradation of BC-9A &amp; BC-9C for converting 1000 mm to 1200 mm along with Gantry structure replacement</v>
      </c>
      <c r="C3773" s="29">
        <f t="shared" si="2247"/>
        <v>0</v>
      </c>
      <c r="D3773" s="69" t="str">
        <f t="shared" si="2247"/>
        <v>-</v>
      </c>
      <c r="E3773" s="28">
        <f t="shared" si="2247"/>
        <v>12</v>
      </c>
      <c r="F3773" s="95">
        <f t="shared" si="2214"/>
        <v>12</v>
      </c>
      <c r="G3773" s="95">
        <f t="shared" si="2215"/>
        <v>12</v>
      </c>
      <c r="H3773" s="95">
        <f t="shared" si="2230"/>
        <v>0</v>
      </c>
      <c r="I3773" s="94">
        <f>'F4.2'!Z420</f>
        <v>0</v>
      </c>
      <c r="J3773" s="94">
        <f>'F4.2'!AT420</f>
        <v>0</v>
      </c>
      <c r="K3773" s="95"/>
      <c r="L3773" s="95"/>
      <c r="M3773" s="128">
        <f t="shared" si="2231"/>
        <v>0</v>
      </c>
      <c r="N3773" s="95">
        <f t="shared" si="2232"/>
        <v>0</v>
      </c>
    </row>
    <row r="3774" spans="1:14" ht="31.5" hidden="1" outlineLevel="1" x14ac:dyDescent="0.25">
      <c r="A3774" s="169">
        <f t="shared" ref="A3774:E3774" si="2248">A3104</f>
        <v>0</v>
      </c>
      <c r="B3774" s="169" t="str">
        <f t="shared" si="2248"/>
        <v>Upgradation of Aerial Ropeway System 1 &amp; 2 &amp; BC-L1,L2 &amp; L3</v>
      </c>
      <c r="C3774" s="29">
        <f t="shared" si="2248"/>
        <v>0</v>
      </c>
      <c r="D3774" s="69" t="str">
        <f t="shared" si="2248"/>
        <v>-</v>
      </c>
      <c r="E3774" s="28">
        <f t="shared" si="2248"/>
        <v>10</v>
      </c>
      <c r="F3774" s="95">
        <f t="shared" si="2214"/>
        <v>10</v>
      </c>
      <c r="G3774" s="95">
        <f t="shared" si="2215"/>
        <v>10</v>
      </c>
      <c r="H3774" s="95">
        <f t="shared" si="2230"/>
        <v>0</v>
      </c>
      <c r="I3774" s="94">
        <f>'F4.2'!Z421</f>
        <v>0</v>
      </c>
      <c r="J3774" s="94">
        <f>'F4.2'!AT421</f>
        <v>0</v>
      </c>
      <c r="K3774" s="95"/>
      <c r="L3774" s="95"/>
      <c r="M3774" s="128">
        <f t="shared" si="2231"/>
        <v>0</v>
      </c>
      <c r="N3774" s="95">
        <f t="shared" si="2232"/>
        <v>0</v>
      </c>
    </row>
    <row r="3775" spans="1:14" ht="31.5" hidden="1" outlineLevel="1" x14ac:dyDescent="0.25">
      <c r="A3775" s="169">
        <f t="shared" ref="A3775:E3775" si="2249">A3105</f>
        <v>0</v>
      </c>
      <c r="B3775" s="169" t="str">
        <f t="shared" si="2249"/>
        <v>Upgradation of Junction Tower-1 Hopper and Bunkering Trippers</v>
      </c>
      <c r="C3775" s="29">
        <f t="shared" si="2249"/>
        <v>0</v>
      </c>
      <c r="D3775" s="69" t="str">
        <f t="shared" si="2249"/>
        <v>-</v>
      </c>
      <c r="E3775" s="28">
        <f t="shared" si="2249"/>
        <v>5.5</v>
      </c>
      <c r="F3775" s="95">
        <f t="shared" si="2214"/>
        <v>5.5</v>
      </c>
      <c r="G3775" s="95">
        <f t="shared" si="2215"/>
        <v>5.5</v>
      </c>
      <c r="H3775" s="95">
        <f t="shared" si="2230"/>
        <v>0</v>
      </c>
      <c r="I3775" s="94">
        <f>'F4.2'!Z422</f>
        <v>0</v>
      </c>
      <c r="J3775" s="94">
        <f>'F4.2'!AT422</f>
        <v>0</v>
      </c>
      <c r="K3775" s="95"/>
      <c r="L3775" s="95"/>
      <c r="M3775" s="128">
        <f t="shared" si="2231"/>
        <v>0</v>
      </c>
      <c r="N3775" s="95">
        <f t="shared" si="2232"/>
        <v>0</v>
      </c>
    </row>
    <row r="3776" spans="1:14" ht="31.5" hidden="1" outlineLevel="1" x14ac:dyDescent="0.25">
      <c r="A3776" s="169">
        <f t="shared" ref="A3776:E3776" si="2250">A3106</f>
        <v>0</v>
      </c>
      <c r="B3776" s="169" t="str">
        <f t="shared" si="2250"/>
        <v>Providing and Installation of Hopper Grills of Wagon Tippler-169 &amp; 170, Road Hopper, DT Ho[pper and DRCC Grills</v>
      </c>
      <c r="C3776" s="29">
        <f t="shared" si="2250"/>
        <v>0</v>
      </c>
      <c r="D3776" s="69" t="str">
        <f t="shared" si="2250"/>
        <v>-</v>
      </c>
      <c r="E3776" s="28">
        <f t="shared" si="2250"/>
        <v>5.5</v>
      </c>
      <c r="F3776" s="95">
        <f t="shared" si="2214"/>
        <v>5.5</v>
      </c>
      <c r="G3776" s="95">
        <f t="shared" si="2215"/>
        <v>5.5</v>
      </c>
      <c r="H3776" s="95">
        <f t="shared" si="2230"/>
        <v>0</v>
      </c>
      <c r="I3776" s="94">
        <f>'F4.2'!Z423</f>
        <v>0</v>
      </c>
      <c r="J3776" s="94">
        <f>'F4.2'!AT423</f>
        <v>0</v>
      </c>
      <c r="K3776" s="95"/>
      <c r="L3776" s="95"/>
      <c r="M3776" s="128">
        <f t="shared" si="2231"/>
        <v>0</v>
      </c>
      <c r="N3776" s="95">
        <f t="shared" si="2232"/>
        <v>0</v>
      </c>
    </row>
    <row r="3777" spans="1:14" ht="31.5" hidden="1" outlineLevel="1" x14ac:dyDescent="0.25">
      <c r="A3777" s="25">
        <f t="shared" ref="A3777:E3777" si="2251">A3107</f>
        <v>3</v>
      </c>
      <c r="B3777" s="26" t="str">
        <f t="shared" si="2251"/>
        <v>DPR for Bulldozer, Locomotives, Tunnel conveyors, Augur machines</v>
      </c>
      <c r="C3777" s="29">
        <f t="shared" si="2251"/>
        <v>0</v>
      </c>
      <c r="D3777" s="69" t="str">
        <f t="shared" si="2251"/>
        <v>-</v>
      </c>
      <c r="E3777" s="28">
        <f t="shared" si="2251"/>
        <v>32</v>
      </c>
      <c r="F3777" s="95">
        <f t="shared" si="2214"/>
        <v>0</v>
      </c>
      <c r="G3777" s="95">
        <f t="shared" si="2215"/>
        <v>0</v>
      </c>
      <c r="H3777" s="95">
        <f t="shared" si="2230"/>
        <v>0</v>
      </c>
      <c r="I3777" s="94">
        <f>'F4.2'!Z424</f>
        <v>0</v>
      </c>
      <c r="J3777" s="94">
        <f>'F4.2'!AT424</f>
        <v>0</v>
      </c>
      <c r="K3777" s="95"/>
      <c r="L3777" s="95"/>
      <c r="M3777" s="128">
        <f t="shared" si="2231"/>
        <v>0</v>
      </c>
      <c r="N3777" s="95">
        <f t="shared" si="2232"/>
        <v>0</v>
      </c>
    </row>
    <row r="3778" spans="1:14" ht="15.75" hidden="1" outlineLevel="1" x14ac:dyDescent="0.25">
      <c r="A3778" s="169">
        <f t="shared" ref="A3778:E3778" si="2252">A3108</f>
        <v>0</v>
      </c>
      <c r="B3778" s="169" t="str">
        <f t="shared" si="2252"/>
        <v>Procurement of 4 Numbers Bulldozers</v>
      </c>
      <c r="C3778" s="29">
        <f t="shared" si="2252"/>
        <v>0</v>
      </c>
      <c r="D3778" s="69" t="str">
        <f t="shared" si="2252"/>
        <v>-</v>
      </c>
      <c r="E3778" s="28">
        <f t="shared" si="2252"/>
        <v>12</v>
      </c>
      <c r="F3778" s="95">
        <f t="shared" si="2214"/>
        <v>0</v>
      </c>
      <c r="G3778" s="95">
        <f t="shared" si="2215"/>
        <v>0</v>
      </c>
      <c r="H3778" s="95">
        <f t="shared" si="2230"/>
        <v>0</v>
      </c>
      <c r="I3778" s="94">
        <f>'F4.2'!Z425</f>
        <v>12</v>
      </c>
      <c r="J3778" s="94">
        <f>'F4.2'!AT425</f>
        <v>12</v>
      </c>
      <c r="K3778" s="95"/>
      <c r="L3778" s="95"/>
      <c r="M3778" s="128">
        <f t="shared" si="2231"/>
        <v>12</v>
      </c>
      <c r="N3778" s="95">
        <f t="shared" si="2232"/>
        <v>0</v>
      </c>
    </row>
    <row r="3779" spans="1:14" ht="15.75" hidden="1" outlineLevel="1" x14ac:dyDescent="0.25">
      <c r="A3779" s="169">
        <f t="shared" ref="A3779:E3779" si="2253">A3109</f>
        <v>0</v>
      </c>
      <c r="B3779" s="169" t="str">
        <f t="shared" si="2253"/>
        <v>Procurement of 2 Numbers 800 HP Locomotives</v>
      </c>
      <c r="C3779" s="29">
        <f t="shared" si="2253"/>
        <v>0</v>
      </c>
      <c r="D3779" s="69" t="str">
        <f t="shared" si="2253"/>
        <v>-</v>
      </c>
      <c r="E3779" s="28">
        <f t="shared" si="2253"/>
        <v>9</v>
      </c>
      <c r="F3779" s="95">
        <f t="shared" si="2214"/>
        <v>0</v>
      </c>
      <c r="G3779" s="95">
        <f t="shared" si="2215"/>
        <v>0</v>
      </c>
      <c r="H3779" s="95">
        <f t="shared" si="2230"/>
        <v>0</v>
      </c>
      <c r="I3779" s="94">
        <f>'F4.2'!Z426</f>
        <v>9</v>
      </c>
      <c r="J3779" s="94">
        <f>'F4.2'!AT426</f>
        <v>9</v>
      </c>
      <c r="K3779" s="95"/>
      <c r="L3779" s="95"/>
      <c r="M3779" s="128">
        <f t="shared" si="2231"/>
        <v>9</v>
      </c>
      <c r="N3779" s="95">
        <f t="shared" si="2232"/>
        <v>0</v>
      </c>
    </row>
    <row r="3780" spans="1:14" ht="31.5" hidden="1" outlineLevel="1" x14ac:dyDescent="0.25">
      <c r="A3780" s="169">
        <f t="shared" ref="A3780:E3780" si="2254">A3110</f>
        <v>0</v>
      </c>
      <c r="B3780" s="169" t="str">
        <f t="shared" si="2254"/>
        <v>Upgradation of Tunnel conveyors BC-1AB, BC-4AB, BC-3, BC-5AB &amp; BC-21B</v>
      </c>
      <c r="C3780" s="29">
        <f t="shared" si="2254"/>
        <v>0</v>
      </c>
      <c r="D3780" s="69" t="str">
        <f t="shared" si="2254"/>
        <v>-</v>
      </c>
      <c r="E3780" s="28">
        <f t="shared" si="2254"/>
        <v>5</v>
      </c>
      <c r="F3780" s="95">
        <f t="shared" si="2214"/>
        <v>0</v>
      </c>
      <c r="G3780" s="95">
        <f t="shared" si="2215"/>
        <v>0</v>
      </c>
      <c r="H3780" s="95">
        <f t="shared" si="2230"/>
        <v>0</v>
      </c>
      <c r="I3780" s="94">
        <f>'F4.2'!Z427</f>
        <v>5</v>
      </c>
      <c r="J3780" s="94">
        <f>'F4.2'!AT427</f>
        <v>5</v>
      </c>
      <c r="K3780" s="95"/>
      <c r="L3780" s="95"/>
      <c r="M3780" s="128">
        <f t="shared" si="2231"/>
        <v>5</v>
      </c>
      <c r="N3780" s="95">
        <f t="shared" si="2232"/>
        <v>0</v>
      </c>
    </row>
    <row r="3781" spans="1:14" ht="31.5" hidden="1" outlineLevel="1" x14ac:dyDescent="0.25">
      <c r="A3781" s="169">
        <f t="shared" ref="A3781:E3781" si="2255">A3111</f>
        <v>0</v>
      </c>
      <c r="B3781" s="169" t="str">
        <f t="shared" si="2255"/>
        <v>Procurement of 4 Numbers Mobile Coal sampling Equipments (Augur Machines)</v>
      </c>
      <c r="C3781" s="29">
        <f t="shared" si="2255"/>
        <v>0</v>
      </c>
      <c r="D3781" s="69" t="str">
        <f t="shared" si="2255"/>
        <v>-</v>
      </c>
      <c r="E3781" s="28">
        <f t="shared" si="2255"/>
        <v>6</v>
      </c>
      <c r="F3781" s="95">
        <f t="shared" si="2214"/>
        <v>0</v>
      </c>
      <c r="G3781" s="95">
        <f t="shared" si="2215"/>
        <v>0</v>
      </c>
      <c r="H3781" s="95">
        <f t="shared" si="2230"/>
        <v>0</v>
      </c>
      <c r="I3781" s="94">
        <f>'F4.2'!Z428</f>
        <v>0</v>
      </c>
      <c r="J3781" s="94">
        <f>'F4.2'!AT428</f>
        <v>0</v>
      </c>
      <c r="K3781" s="95"/>
      <c r="L3781" s="95"/>
      <c r="M3781" s="128">
        <f t="shared" si="2231"/>
        <v>0</v>
      </c>
      <c r="N3781" s="95">
        <f t="shared" si="2232"/>
        <v>0</v>
      </c>
    </row>
    <row r="3782" spans="1:14" ht="15.75" hidden="1" outlineLevel="1" x14ac:dyDescent="0.25">
      <c r="A3782" s="227">
        <f t="shared" ref="A3782:E3782" si="2256">A3112</f>
        <v>0</v>
      </c>
      <c r="B3782" s="227" t="str">
        <f t="shared" si="2256"/>
        <v>Boiler Maintenance -II</v>
      </c>
      <c r="C3782" s="29">
        <f t="shared" si="2256"/>
        <v>0</v>
      </c>
      <c r="D3782" s="69" t="str">
        <f t="shared" si="2256"/>
        <v>-</v>
      </c>
      <c r="E3782" s="28">
        <f t="shared" si="2256"/>
        <v>0</v>
      </c>
      <c r="F3782" s="95">
        <f t="shared" si="2214"/>
        <v>0</v>
      </c>
      <c r="G3782" s="95">
        <f t="shared" si="2215"/>
        <v>0</v>
      </c>
      <c r="H3782" s="95">
        <f t="shared" si="2230"/>
        <v>0</v>
      </c>
      <c r="I3782" s="94">
        <f>'F4.2'!Z429</f>
        <v>0</v>
      </c>
      <c r="J3782" s="94">
        <f>'F4.2'!AT429</f>
        <v>0</v>
      </c>
      <c r="K3782" s="95"/>
      <c r="L3782" s="95"/>
      <c r="M3782" s="128">
        <f t="shared" si="2231"/>
        <v>0</v>
      </c>
      <c r="N3782" s="95">
        <f t="shared" si="2232"/>
        <v>0</v>
      </c>
    </row>
    <row r="3783" spans="1:14" ht="31.5" hidden="1" outlineLevel="1" x14ac:dyDescent="0.25">
      <c r="A3783" s="25">
        <f t="shared" ref="A3783:E3783" si="2257">A3113</f>
        <v>1</v>
      </c>
      <c r="B3783" s="26" t="str">
        <f t="shared" si="2257"/>
        <v xml:space="preserve">Up  Gradation of existing volumetric belt type coal feeders to gravimetric rotary weigh coal feeder of U-5 &amp; 6 at CSTPS </v>
      </c>
      <c r="C3783" s="29">
        <f t="shared" si="2257"/>
        <v>0</v>
      </c>
      <c r="D3783" s="69" t="str">
        <f t="shared" si="2257"/>
        <v>-</v>
      </c>
      <c r="E3783" s="28">
        <f t="shared" si="2257"/>
        <v>85.69</v>
      </c>
      <c r="F3783" s="95">
        <f t="shared" si="2214"/>
        <v>0</v>
      </c>
      <c r="G3783" s="95">
        <f t="shared" si="2215"/>
        <v>0</v>
      </c>
      <c r="H3783" s="95">
        <f t="shared" si="2230"/>
        <v>0</v>
      </c>
      <c r="I3783" s="94">
        <f>'F4.2'!Z430</f>
        <v>0</v>
      </c>
      <c r="J3783" s="94">
        <f>'F4.2'!AT430</f>
        <v>0</v>
      </c>
      <c r="K3783" s="95"/>
      <c r="L3783" s="95"/>
      <c r="M3783" s="128">
        <f t="shared" si="2231"/>
        <v>0</v>
      </c>
      <c r="N3783" s="95">
        <f t="shared" si="2232"/>
        <v>0</v>
      </c>
    </row>
    <row r="3784" spans="1:14" ht="31.5" hidden="1" outlineLevel="1" x14ac:dyDescent="0.25">
      <c r="A3784" s="169">
        <f t="shared" ref="A3784:E3784" si="2258">A3114</f>
        <v>0</v>
      </c>
      <c r="B3784" s="169" t="str">
        <f t="shared" si="2258"/>
        <v xml:space="preserve">Up  Gradation of existing volumetric belt type coal feeders to gravimetric rotary weigh coal feeder of U-5 &amp; 6 at CSTPS </v>
      </c>
      <c r="C3784" s="29">
        <f t="shared" si="2258"/>
        <v>0</v>
      </c>
      <c r="D3784" s="69" t="str">
        <f t="shared" si="2258"/>
        <v>-</v>
      </c>
      <c r="E3784" s="28">
        <f t="shared" si="2258"/>
        <v>85.679999999999993</v>
      </c>
      <c r="F3784" s="95">
        <f t="shared" si="2214"/>
        <v>57.12</v>
      </c>
      <c r="G3784" s="95">
        <f t="shared" si="2215"/>
        <v>57.12</v>
      </c>
      <c r="H3784" s="95">
        <f t="shared" si="2230"/>
        <v>0</v>
      </c>
      <c r="I3784" s="94">
        <f>'F4.2'!Z431</f>
        <v>28.56</v>
      </c>
      <c r="J3784" s="94">
        <f>'F4.2'!AT431</f>
        <v>28.56</v>
      </c>
      <c r="K3784" s="95"/>
      <c r="L3784" s="95"/>
      <c r="M3784" s="128">
        <f t="shared" si="2231"/>
        <v>28.56</v>
      </c>
      <c r="N3784" s="95">
        <f t="shared" si="2232"/>
        <v>0</v>
      </c>
    </row>
    <row r="3785" spans="1:14" ht="63" hidden="1" outlineLevel="1" x14ac:dyDescent="0.25">
      <c r="A3785" s="25">
        <f t="shared" ref="A3785:E3785" si="2259">A3115</f>
        <v>2</v>
      </c>
      <c r="B3785" s="26" t="str">
        <f t="shared" si="2259"/>
        <v>DPR for the Work of Modification of existing coal bunker and commissioning of bunker chute assembly with vibrating motor to avoid bunker mouth coal choke up for Unit 5 &amp;6 at CSTPS, Chandrapur.</v>
      </c>
      <c r="C3785" s="29">
        <f t="shared" si="2259"/>
        <v>0</v>
      </c>
      <c r="D3785" s="69" t="str">
        <f t="shared" si="2259"/>
        <v>-</v>
      </c>
      <c r="E3785" s="28">
        <f t="shared" si="2259"/>
        <v>32.28</v>
      </c>
      <c r="F3785" s="95">
        <f t="shared" si="2214"/>
        <v>0</v>
      </c>
      <c r="G3785" s="95">
        <f t="shared" si="2215"/>
        <v>0</v>
      </c>
      <c r="H3785" s="95">
        <f t="shared" si="2230"/>
        <v>0</v>
      </c>
      <c r="I3785" s="94">
        <f>'F4.2'!Z432</f>
        <v>0</v>
      </c>
      <c r="J3785" s="94">
        <f>'F4.2'!AT432</f>
        <v>0</v>
      </c>
      <c r="K3785" s="95"/>
      <c r="L3785" s="95"/>
      <c r="M3785" s="128">
        <f t="shared" si="2231"/>
        <v>0</v>
      </c>
      <c r="N3785" s="95">
        <f t="shared" si="2232"/>
        <v>0</v>
      </c>
    </row>
    <row r="3786" spans="1:14" ht="63" hidden="1" outlineLevel="1" x14ac:dyDescent="0.25">
      <c r="A3786" s="169">
        <f t="shared" ref="A3786:E3786" si="2260">A3116</f>
        <v>0</v>
      </c>
      <c r="B3786" s="169" t="str">
        <f t="shared" si="2260"/>
        <v>DPR for the Work of Modification of existing coal bunker and commissioning of bunker chute assembly with vibrating motor to avoid bunker mouth coal choke up for Unit 5 &amp;6 at CSTPS, Chandrapur.</v>
      </c>
      <c r="C3786" s="29">
        <f t="shared" si="2260"/>
        <v>0</v>
      </c>
      <c r="D3786" s="69" t="str">
        <f t="shared" si="2260"/>
        <v>-</v>
      </c>
      <c r="E3786" s="28">
        <f t="shared" si="2260"/>
        <v>32.28</v>
      </c>
      <c r="F3786" s="95">
        <f t="shared" si="2214"/>
        <v>32.28</v>
      </c>
      <c r="G3786" s="95">
        <f t="shared" si="2215"/>
        <v>32.28</v>
      </c>
      <c r="H3786" s="95">
        <f t="shared" si="2230"/>
        <v>0</v>
      </c>
      <c r="I3786" s="94">
        <f>'F4.2'!Z433</f>
        <v>0</v>
      </c>
      <c r="J3786" s="94">
        <f>'F4.2'!AT433</f>
        <v>0</v>
      </c>
      <c r="K3786" s="95"/>
      <c r="L3786" s="95"/>
      <c r="M3786" s="128">
        <f t="shared" si="2231"/>
        <v>0</v>
      </c>
      <c r="N3786" s="95">
        <f t="shared" si="2232"/>
        <v>0</v>
      </c>
    </row>
    <row r="3787" spans="1:14" ht="31.5" hidden="1" outlineLevel="1" x14ac:dyDescent="0.25">
      <c r="A3787" s="25">
        <f t="shared" ref="A3787:E3787" si="2261">A3117</f>
        <v>3</v>
      </c>
      <c r="B3787" s="26" t="str">
        <f t="shared" si="2261"/>
        <v>DPR for  Supply &amp; Replacment of Boiler Thermal Insulation Unit 5 &amp;6, 7 at CSTPS, Chandrapur.</v>
      </c>
      <c r="C3787" s="29">
        <f t="shared" si="2261"/>
        <v>0</v>
      </c>
      <c r="D3787" s="69" t="str">
        <f t="shared" si="2261"/>
        <v>-</v>
      </c>
      <c r="E3787" s="28">
        <f t="shared" si="2261"/>
        <v>30</v>
      </c>
      <c r="F3787" s="95">
        <f t="shared" si="2214"/>
        <v>0</v>
      </c>
      <c r="G3787" s="95">
        <f t="shared" si="2215"/>
        <v>0</v>
      </c>
      <c r="H3787" s="95">
        <f t="shared" si="2230"/>
        <v>0</v>
      </c>
      <c r="I3787" s="94">
        <f>'F4.2'!Z434</f>
        <v>0</v>
      </c>
      <c r="J3787" s="94">
        <f>'F4.2'!AT434</f>
        <v>0</v>
      </c>
      <c r="K3787" s="95"/>
      <c r="L3787" s="95"/>
      <c r="M3787" s="128">
        <f t="shared" si="2231"/>
        <v>0</v>
      </c>
      <c r="N3787" s="95">
        <f t="shared" si="2232"/>
        <v>0</v>
      </c>
    </row>
    <row r="3788" spans="1:14" ht="31.5" hidden="1" outlineLevel="1" x14ac:dyDescent="0.25">
      <c r="A3788" s="169">
        <f t="shared" ref="A3788:E3788" si="2262">A3118</f>
        <v>0</v>
      </c>
      <c r="B3788" s="169" t="str">
        <f t="shared" si="2262"/>
        <v>DPR for  Supply &amp; Replacment of Boiler Thermal Insulation Unit 5 &amp;6, 7 at CSTPS, Chandrapur.</v>
      </c>
      <c r="C3788" s="29">
        <f t="shared" si="2262"/>
        <v>0</v>
      </c>
      <c r="D3788" s="69" t="str">
        <f t="shared" si="2262"/>
        <v>-</v>
      </c>
      <c r="E3788" s="28">
        <f t="shared" si="2262"/>
        <v>30</v>
      </c>
      <c r="F3788" s="95">
        <f t="shared" si="2214"/>
        <v>30</v>
      </c>
      <c r="G3788" s="95">
        <f t="shared" si="2215"/>
        <v>30</v>
      </c>
      <c r="H3788" s="95">
        <f t="shared" si="2230"/>
        <v>0</v>
      </c>
      <c r="I3788" s="94">
        <f>'F4.2'!Z435</f>
        <v>0</v>
      </c>
      <c r="J3788" s="94">
        <f>'F4.2'!AT435</f>
        <v>0</v>
      </c>
      <c r="K3788" s="95"/>
      <c r="L3788" s="95"/>
      <c r="M3788" s="128">
        <f t="shared" si="2231"/>
        <v>0</v>
      </c>
      <c r="N3788" s="95">
        <f t="shared" si="2232"/>
        <v>0</v>
      </c>
    </row>
    <row r="3789" spans="1:14" ht="78.75" hidden="1" outlineLevel="1" x14ac:dyDescent="0.25">
      <c r="A3789" s="25">
        <f t="shared" ref="A3789:E3789" si="2263">A3119</f>
        <v>4</v>
      </c>
      <c r="B3789" s="26" t="str">
        <f t="shared" si="2263"/>
        <v>Detailed Project Report for Manufacturing, supply and application of wear resistance liners for Coal Mill XRP-1043 and Procurement of Complete Gear box for Coal Mill XRP-1043, ID Fan impeller and sub assembly for Unit 5 &amp; 6 At CSTPS, Chandrapur.</v>
      </c>
      <c r="C3789" s="29">
        <f t="shared" si="2263"/>
        <v>0</v>
      </c>
      <c r="D3789" s="69" t="str">
        <f t="shared" si="2263"/>
        <v>-</v>
      </c>
      <c r="E3789" s="28">
        <f t="shared" si="2263"/>
        <v>25</v>
      </c>
      <c r="F3789" s="95">
        <f t="shared" si="2214"/>
        <v>0</v>
      </c>
      <c r="G3789" s="95">
        <f t="shared" si="2215"/>
        <v>0</v>
      </c>
      <c r="H3789" s="95">
        <f t="shared" si="2230"/>
        <v>0</v>
      </c>
      <c r="I3789" s="94">
        <f>'F4.2'!Z436</f>
        <v>0</v>
      </c>
      <c r="J3789" s="94">
        <f>'F4.2'!AT436</f>
        <v>0</v>
      </c>
      <c r="K3789" s="95"/>
      <c r="L3789" s="95"/>
      <c r="M3789" s="128">
        <f t="shared" si="2231"/>
        <v>0</v>
      </c>
      <c r="N3789" s="95">
        <f t="shared" si="2232"/>
        <v>0</v>
      </c>
    </row>
    <row r="3790" spans="1:14" ht="78.75" hidden="1" outlineLevel="1" x14ac:dyDescent="0.25">
      <c r="A3790" s="169">
        <f t="shared" ref="A3790:E3790" si="2264">A3120</f>
        <v>0</v>
      </c>
      <c r="B3790" s="169" t="str">
        <f t="shared" si="2264"/>
        <v>Detailed Project Report for Manufacturing, supply and application of wear resistance liners for Coal Mill XRP-1043 and Procurement of Complete Gear box for Coal Mill XRP-1043, ID Fan impeller and sub assembly for Unit 5 &amp; 6 At CSTPS, Chandrapur.</v>
      </c>
      <c r="C3790" s="29">
        <f t="shared" si="2264"/>
        <v>0</v>
      </c>
      <c r="D3790" s="69" t="str">
        <f t="shared" si="2264"/>
        <v>-</v>
      </c>
      <c r="E3790" s="28">
        <f t="shared" si="2264"/>
        <v>25</v>
      </c>
      <c r="F3790" s="95">
        <f t="shared" si="2214"/>
        <v>25</v>
      </c>
      <c r="G3790" s="95">
        <f t="shared" si="2215"/>
        <v>25</v>
      </c>
      <c r="H3790" s="95">
        <f t="shared" si="2230"/>
        <v>0</v>
      </c>
      <c r="I3790" s="94">
        <f>'F4.2'!Z437</f>
        <v>0</v>
      </c>
      <c r="J3790" s="94">
        <f>'F4.2'!AT437</f>
        <v>0</v>
      </c>
      <c r="K3790" s="95"/>
      <c r="L3790" s="95"/>
      <c r="M3790" s="128">
        <f t="shared" si="2231"/>
        <v>0</v>
      </c>
      <c r="N3790" s="95">
        <f t="shared" si="2232"/>
        <v>0</v>
      </c>
    </row>
    <row r="3791" spans="1:14" ht="31.5" hidden="1" outlineLevel="1" x14ac:dyDescent="0.25">
      <c r="A3791" s="25">
        <f t="shared" ref="A3791:E3791" si="2265">A3121</f>
        <v>5</v>
      </c>
      <c r="B3791" s="26" t="str">
        <f t="shared" si="2265"/>
        <v>DPR for Modification and Restoration of Eco. outlet to ESP inlet duct of Unit -6 (500MW) CSTPS, Chandrapur .</v>
      </c>
      <c r="C3791" s="29">
        <f t="shared" si="2265"/>
        <v>0</v>
      </c>
      <c r="D3791" s="69" t="str">
        <f t="shared" si="2265"/>
        <v>-</v>
      </c>
      <c r="E3791" s="28">
        <f t="shared" si="2265"/>
        <v>25</v>
      </c>
      <c r="F3791" s="95">
        <f t="shared" si="2214"/>
        <v>0</v>
      </c>
      <c r="G3791" s="95">
        <f t="shared" si="2215"/>
        <v>0</v>
      </c>
      <c r="H3791" s="95">
        <f t="shared" si="2230"/>
        <v>0</v>
      </c>
      <c r="I3791" s="94">
        <f>'F4.2'!Z438</f>
        <v>0</v>
      </c>
      <c r="J3791" s="94">
        <f>'F4.2'!AT438</f>
        <v>0</v>
      </c>
      <c r="K3791" s="95"/>
      <c r="L3791" s="95"/>
      <c r="M3791" s="128">
        <f t="shared" si="2231"/>
        <v>0</v>
      </c>
      <c r="N3791" s="95">
        <f t="shared" si="2232"/>
        <v>0</v>
      </c>
    </row>
    <row r="3792" spans="1:14" ht="31.5" hidden="1" outlineLevel="1" x14ac:dyDescent="0.25">
      <c r="A3792" s="169">
        <f t="shared" ref="A3792:E3792" si="2266">A3122</f>
        <v>0</v>
      </c>
      <c r="B3792" s="169" t="str">
        <f t="shared" si="2266"/>
        <v>DPR for Modification and Restoration of Eco. outlet to ESP inlet duct of Unit -6 (500MW) CSTPS, Chandrapur .</v>
      </c>
      <c r="C3792" s="29">
        <f t="shared" si="2266"/>
        <v>0</v>
      </c>
      <c r="D3792" s="69" t="str">
        <f t="shared" si="2266"/>
        <v>-</v>
      </c>
      <c r="E3792" s="28">
        <f t="shared" si="2266"/>
        <v>25</v>
      </c>
      <c r="F3792" s="95">
        <f t="shared" si="2214"/>
        <v>25</v>
      </c>
      <c r="G3792" s="95">
        <f t="shared" si="2215"/>
        <v>25</v>
      </c>
      <c r="H3792" s="95">
        <f t="shared" si="2230"/>
        <v>0</v>
      </c>
      <c r="I3792" s="94">
        <f>'F4.2'!Z439</f>
        <v>0</v>
      </c>
      <c r="J3792" s="94">
        <f>'F4.2'!AT439</f>
        <v>0</v>
      </c>
      <c r="K3792" s="95"/>
      <c r="L3792" s="95"/>
      <c r="M3792" s="128">
        <f t="shared" si="2231"/>
        <v>0</v>
      </c>
      <c r="N3792" s="95">
        <f t="shared" si="2232"/>
        <v>0</v>
      </c>
    </row>
    <row r="3793" spans="1:14" ht="110.25" hidden="1" outlineLevel="1" x14ac:dyDescent="0.25">
      <c r="A3793" s="25">
        <f t="shared" ref="A3793:E3793" si="2267">A3123</f>
        <v>6</v>
      </c>
      <c r="B3793" s="26" t="str">
        <f t="shared" si="2267"/>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793" s="29">
        <f t="shared" si="2267"/>
        <v>0</v>
      </c>
      <c r="D3793" s="69" t="str">
        <f t="shared" si="2267"/>
        <v>-</v>
      </c>
      <c r="E3793" s="28">
        <f t="shared" si="2267"/>
        <v>40</v>
      </c>
      <c r="F3793" s="95">
        <f t="shared" si="2214"/>
        <v>0</v>
      </c>
      <c r="G3793" s="95">
        <f t="shared" si="2215"/>
        <v>0</v>
      </c>
      <c r="H3793" s="95">
        <f t="shared" si="2230"/>
        <v>0</v>
      </c>
      <c r="I3793" s="94">
        <f>'F4.2'!Z440</f>
        <v>0</v>
      </c>
      <c r="J3793" s="94">
        <f>'F4.2'!AT440</f>
        <v>0</v>
      </c>
      <c r="K3793" s="95"/>
      <c r="L3793" s="95"/>
      <c r="M3793" s="128">
        <f t="shared" si="2231"/>
        <v>0</v>
      </c>
      <c r="N3793" s="95">
        <f t="shared" si="2232"/>
        <v>0</v>
      </c>
    </row>
    <row r="3794" spans="1:14" ht="110.25" hidden="1" outlineLevel="1" x14ac:dyDescent="0.25">
      <c r="A3794" s="169">
        <f t="shared" ref="A3794:E3794" si="2268">A3124</f>
        <v>0</v>
      </c>
      <c r="B3794" s="169" t="str">
        <f t="shared" si="2268"/>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3794" s="29">
        <f t="shared" si="2268"/>
        <v>0</v>
      </c>
      <c r="D3794" s="69" t="str">
        <f t="shared" si="2268"/>
        <v>-</v>
      </c>
      <c r="E3794" s="28">
        <f t="shared" si="2268"/>
        <v>40</v>
      </c>
      <c r="F3794" s="95">
        <f t="shared" si="2214"/>
        <v>40</v>
      </c>
      <c r="G3794" s="95">
        <f t="shared" si="2215"/>
        <v>40</v>
      </c>
      <c r="H3794" s="95">
        <f t="shared" si="2230"/>
        <v>0</v>
      </c>
      <c r="I3794" s="94">
        <f>'F4.2'!Z441</f>
        <v>0</v>
      </c>
      <c r="J3794" s="94">
        <f>'F4.2'!AT441</f>
        <v>0</v>
      </c>
      <c r="K3794" s="95"/>
      <c r="L3794" s="95"/>
      <c r="M3794" s="128">
        <f t="shared" si="2231"/>
        <v>0</v>
      </c>
      <c r="N3794" s="95">
        <f t="shared" si="2232"/>
        <v>0</v>
      </c>
    </row>
    <row r="3795" spans="1:14" ht="47.25" hidden="1" outlineLevel="1" x14ac:dyDescent="0.25">
      <c r="A3795" s="25">
        <f t="shared" ref="A3795:E3795" si="2269">A3125</f>
        <v>7</v>
      </c>
      <c r="B3795" s="26" t="str">
        <f t="shared" si="2269"/>
        <v>DPR for Supply &amp; Replacement of Divisional Panels in Boiler Unit 5,6 &amp; 7 and Economizer upper coil assembly in Unit 5 &amp; 6 CSTPS, Chandrapur.</v>
      </c>
      <c r="C3795" s="29">
        <f t="shared" si="2269"/>
        <v>0</v>
      </c>
      <c r="D3795" s="69" t="str">
        <f t="shared" si="2269"/>
        <v>-</v>
      </c>
      <c r="E3795" s="28">
        <f t="shared" si="2269"/>
        <v>40</v>
      </c>
      <c r="F3795" s="95">
        <f t="shared" si="2214"/>
        <v>0</v>
      </c>
      <c r="G3795" s="95">
        <f t="shared" si="2215"/>
        <v>0</v>
      </c>
      <c r="H3795" s="95">
        <f t="shared" si="2230"/>
        <v>0</v>
      </c>
      <c r="I3795" s="94">
        <f>'F4.2'!Z442</f>
        <v>0</v>
      </c>
      <c r="J3795" s="94">
        <f>'F4.2'!AT442</f>
        <v>0</v>
      </c>
      <c r="K3795" s="95"/>
      <c r="L3795" s="95"/>
      <c r="M3795" s="128">
        <f t="shared" si="2231"/>
        <v>0</v>
      </c>
      <c r="N3795" s="95">
        <f t="shared" si="2232"/>
        <v>0</v>
      </c>
    </row>
    <row r="3796" spans="1:14" ht="47.25" hidden="1" outlineLevel="1" x14ac:dyDescent="0.25">
      <c r="A3796" s="169">
        <f t="shared" ref="A3796:E3796" si="2270">A3126</f>
        <v>0</v>
      </c>
      <c r="B3796" s="169" t="str">
        <f t="shared" si="2270"/>
        <v>DPR for Supply &amp; Replacement of Divisional Panels in Boiler Unit 5,6 &amp; 7 and Economizer upper coil assembly in Unit 5 &amp; 6 CSTPS, Chandrapur.</v>
      </c>
      <c r="C3796" s="29">
        <f t="shared" si="2270"/>
        <v>0</v>
      </c>
      <c r="D3796" s="69" t="str">
        <f t="shared" si="2270"/>
        <v>-</v>
      </c>
      <c r="E3796" s="28">
        <f t="shared" si="2270"/>
        <v>40</v>
      </c>
      <c r="F3796" s="95">
        <f t="shared" si="2214"/>
        <v>40</v>
      </c>
      <c r="G3796" s="95">
        <f t="shared" si="2215"/>
        <v>40</v>
      </c>
      <c r="H3796" s="95">
        <f t="shared" si="2230"/>
        <v>0</v>
      </c>
      <c r="I3796" s="94">
        <f>'F4.2'!Z443</f>
        <v>0</v>
      </c>
      <c r="J3796" s="94">
        <f>'F4.2'!AT443</f>
        <v>0</v>
      </c>
      <c r="K3796" s="95"/>
      <c r="L3796" s="95"/>
      <c r="M3796" s="128">
        <f t="shared" si="2231"/>
        <v>0</v>
      </c>
      <c r="N3796" s="95">
        <f t="shared" si="2232"/>
        <v>0</v>
      </c>
    </row>
    <row r="3797" spans="1:14" ht="63" hidden="1" outlineLevel="1" x14ac:dyDescent="0.25">
      <c r="A3797" s="25">
        <f t="shared" ref="A3797:E3797" si="2271">A3127</f>
        <v>8</v>
      </c>
      <c r="B3797" s="26" t="str">
        <f t="shared" si="2271"/>
        <v>DPR for the Supply &amp; Replacement of Platen Superheater, Front Reheater in Unit-7 and Economizer middle &amp; Economizer lower coil assembly in Unit 5 &amp; 6 CSTPS, Chandrapur.</v>
      </c>
      <c r="C3797" s="29">
        <f t="shared" si="2271"/>
        <v>0</v>
      </c>
      <c r="D3797" s="69" t="str">
        <f t="shared" si="2271"/>
        <v>-</v>
      </c>
      <c r="E3797" s="28">
        <f t="shared" si="2271"/>
        <v>52</v>
      </c>
      <c r="F3797" s="95">
        <f t="shared" si="2214"/>
        <v>0</v>
      </c>
      <c r="G3797" s="95">
        <f t="shared" si="2215"/>
        <v>0</v>
      </c>
      <c r="H3797" s="95">
        <f t="shared" si="2230"/>
        <v>0</v>
      </c>
      <c r="I3797" s="94">
        <f>'F4.2'!Z444</f>
        <v>0</v>
      </c>
      <c r="J3797" s="94">
        <f>'F4.2'!AT444</f>
        <v>0</v>
      </c>
      <c r="K3797" s="95"/>
      <c r="L3797" s="95"/>
      <c r="M3797" s="128">
        <f t="shared" si="2231"/>
        <v>0</v>
      </c>
      <c r="N3797" s="95">
        <f t="shared" si="2232"/>
        <v>0</v>
      </c>
    </row>
    <row r="3798" spans="1:14" ht="63" hidden="1" outlineLevel="1" x14ac:dyDescent="0.25">
      <c r="A3798" s="169">
        <f t="shared" ref="A3798:E3798" si="2272">A3128</f>
        <v>0</v>
      </c>
      <c r="B3798" s="169" t="str">
        <f t="shared" si="2272"/>
        <v>DPR for the Supply &amp; Replacement of Platen Superheater, Front Reheater in Unit-7 and Economizer middle &amp; Economizer lower coil assembly in Unit 5 &amp; 6 CSTPS, Chandrapur.</v>
      </c>
      <c r="C3798" s="29">
        <f t="shared" si="2272"/>
        <v>0</v>
      </c>
      <c r="D3798" s="69" t="str">
        <f t="shared" si="2272"/>
        <v>-</v>
      </c>
      <c r="E3798" s="28">
        <f t="shared" si="2272"/>
        <v>52</v>
      </c>
      <c r="F3798" s="95">
        <f t="shared" si="2214"/>
        <v>52</v>
      </c>
      <c r="G3798" s="95">
        <f t="shared" si="2215"/>
        <v>52</v>
      </c>
      <c r="H3798" s="95">
        <f t="shared" si="2230"/>
        <v>0</v>
      </c>
      <c r="I3798" s="94">
        <f>'F4.2'!Z445</f>
        <v>0</v>
      </c>
      <c r="J3798" s="94">
        <f>'F4.2'!AT445</f>
        <v>0</v>
      </c>
      <c r="K3798" s="95"/>
      <c r="L3798" s="95"/>
      <c r="M3798" s="128">
        <f t="shared" si="2231"/>
        <v>0</v>
      </c>
      <c r="N3798" s="95">
        <f t="shared" si="2232"/>
        <v>0</v>
      </c>
    </row>
    <row r="3799" spans="1:14" ht="47.25" hidden="1" outlineLevel="1" x14ac:dyDescent="0.25">
      <c r="A3799" s="25">
        <f t="shared" ref="A3799:E3799" si="2273">A3129</f>
        <v>9</v>
      </c>
      <c r="B3799" s="26" t="str">
        <f t="shared" si="2273"/>
        <v>DPR for the Supply &amp; Replacement of Front &amp; Rear Reheater coil assemblies and LTSH terminal tube assembly in Boiler Unit 5 &amp; 6</v>
      </c>
      <c r="C3799" s="29">
        <f t="shared" si="2273"/>
        <v>0</v>
      </c>
      <c r="D3799" s="69" t="str">
        <f t="shared" si="2273"/>
        <v>-</v>
      </c>
      <c r="E3799" s="28">
        <f t="shared" si="2273"/>
        <v>30</v>
      </c>
      <c r="F3799" s="95">
        <f t="shared" si="2214"/>
        <v>0</v>
      </c>
      <c r="G3799" s="95">
        <f t="shared" si="2215"/>
        <v>0</v>
      </c>
      <c r="H3799" s="95">
        <f t="shared" si="2230"/>
        <v>0</v>
      </c>
      <c r="I3799" s="94">
        <f>'F4.2'!Z446</f>
        <v>0</v>
      </c>
      <c r="J3799" s="94">
        <f>'F4.2'!AT446</f>
        <v>0</v>
      </c>
      <c r="K3799" s="95"/>
      <c r="L3799" s="95"/>
      <c r="M3799" s="128">
        <f t="shared" si="2231"/>
        <v>0</v>
      </c>
      <c r="N3799" s="95">
        <f t="shared" si="2232"/>
        <v>0</v>
      </c>
    </row>
    <row r="3800" spans="1:14" ht="47.25" hidden="1" outlineLevel="1" x14ac:dyDescent="0.25">
      <c r="A3800" s="169">
        <f t="shared" ref="A3800:E3800" si="2274">A3130</f>
        <v>0</v>
      </c>
      <c r="B3800" s="169" t="str">
        <f t="shared" si="2274"/>
        <v xml:space="preserve">DPR for the Supply &amp; Replacement of Front &amp; Rear Reheater coil assemblies and LTSH terminal tube assembly in Boiler Unit 5 &amp; 6 . </v>
      </c>
      <c r="C3800" s="29">
        <f t="shared" si="2274"/>
        <v>0</v>
      </c>
      <c r="D3800" s="69" t="str">
        <f t="shared" si="2274"/>
        <v>-</v>
      </c>
      <c r="E3800" s="28">
        <f t="shared" si="2274"/>
        <v>30</v>
      </c>
      <c r="F3800" s="95">
        <f t="shared" si="2214"/>
        <v>30</v>
      </c>
      <c r="G3800" s="95">
        <f t="shared" si="2215"/>
        <v>30</v>
      </c>
      <c r="H3800" s="95">
        <f t="shared" si="2230"/>
        <v>0</v>
      </c>
      <c r="I3800" s="94">
        <f>'F4.2'!Z447</f>
        <v>0</v>
      </c>
      <c r="J3800" s="94">
        <f>'F4.2'!AT447</f>
        <v>0</v>
      </c>
      <c r="K3800" s="95"/>
      <c r="L3800" s="95"/>
      <c r="M3800" s="128">
        <f t="shared" si="2231"/>
        <v>0</v>
      </c>
      <c r="N3800" s="95">
        <f t="shared" si="2232"/>
        <v>0</v>
      </c>
    </row>
    <row r="3801" spans="1:14" ht="47.25" hidden="1" outlineLevel="1" x14ac:dyDescent="0.25">
      <c r="A3801" s="25">
        <f t="shared" ref="A3801:E3801" si="2275">A3131</f>
        <v>10</v>
      </c>
      <c r="B3801" s="26" t="str">
        <f t="shared" si="2275"/>
        <v>DPR For Coal Mill Performance Improvement and Life Enhancement of BHEL Make XRP-1043 Coal Mills in Unit 5 &amp; 6 At CSTPS, Chandrapur.</v>
      </c>
      <c r="C3801" s="29">
        <f t="shared" si="2275"/>
        <v>0</v>
      </c>
      <c r="D3801" s="69" t="str">
        <f t="shared" si="2275"/>
        <v>-</v>
      </c>
      <c r="E3801" s="28">
        <f t="shared" si="2275"/>
        <v>52.62</v>
      </c>
      <c r="F3801" s="95">
        <f t="shared" si="2214"/>
        <v>0</v>
      </c>
      <c r="G3801" s="95">
        <f t="shared" si="2215"/>
        <v>0</v>
      </c>
      <c r="H3801" s="95">
        <f t="shared" si="2230"/>
        <v>0</v>
      </c>
      <c r="I3801" s="94">
        <f>'F4.2'!Z448</f>
        <v>0</v>
      </c>
      <c r="J3801" s="94">
        <f>'F4.2'!AT448</f>
        <v>0</v>
      </c>
      <c r="K3801" s="95"/>
      <c r="L3801" s="95"/>
      <c r="M3801" s="128">
        <f t="shared" si="2231"/>
        <v>0</v>
      </c>
      <c r="N3801" s="95">
        <f t="shared" si="2232"/>
        <v>0</v>
      </c>
    </row>
    <row r="3802" spans="1:14" ht="47.25" hidden="1" outlineLevel="1" x14ac:dyDescent="0.25">
      <c r="A3802" s="169">
        <f t="shared" ref="A3802:E3802" si="2276">A3132</f>
        <v>0</v>
      </c>
      <c r="B3802" s="169" t="str">
        <f t="shared" si="2276"/>
        <v>DPR For Coal Mill Performance Improvement and Life Enhancement of BHEL Make XRP-1043 Coal Mills in Unit 5 &amp; 6 At CSTPS, Chandrapur.</v>
      </c>
      <c r="C3802" s="29">
        <f t="shared" si="2276"/>
        <v>0</v>
      </c>
      <c r="D3802" s="69" t="str">
        <f t="shared" si="2276"/>
        <v>-</v>
      </c>
      <c r="E3802" s="28">
        <f t="shared" si="2276"/>
        <v>52.62</v>
      </c>
      <c r="F3802" s="95">
        <f t="shared" si="2214"/>
        <v>52.62</v>
      </c>
      <c r="G3802" s="95">
        <f t="shared" si="2215"/>
        <v>52.62</v>
      </c>
      <c r="H3802" s="95">
        <f t="shared" si="2230"/>
        <v>0</v>
      </c>
      <c r="I3802" s="94">
        <f>'F4.2'!Z449</f>
        <v>0</v>
      </c>
      <c r="J3802" s="94">
        <f>'F4.2'!AT449</f>
        <v>0</v>
      </c>
      <c r="K3802" s="95"/>
      <c r="L3802" s="95"/>
      <c r="M3802" s="128">
        <f t="shared" si="2231"/>
        <v>0</v>
      </c>
      <c r="N3802" s="95">
        <f t="shared" si="2232"/>
        <v>0</v>
      </c>
    </row>
    <row r="3803" spans="1:14" ht="15.75" hidden="1" outlineLevel="1" x14ac:dyDescent="0.25">
      <c r="A3803" s="227">
        <f t="shared" ref="A3803:E3803" si="2277">A3133</f>
        <v>0</v>
      </c>
      <c r="B3803" s="227" t="str">
        <f t="shared" si="2277"/>
        <v>Turbine Maintenance-II</v>
      </c>
      <c r="C3803" s="29">
        <f t="shared" si="2277"/>
        <v>0</v>
      </c>
      <c r="D3803" s="69" t="str">
        <f t="shared" si="2277"/>
        <v>-</v>
      </c>
      <c r="E3803" s="28">
        <f t="shared" si="2277"/>
        <v>0</v>
      </c>
      <c r="F3803" s="95">
        <f t="shared" si="2214"/>
        <v>0</v>
      </c>
      <c r="G3803" s="95">
        <f t="shared" si="2215"/>
        <v>0</v>
      </c>
      <c r="H3803" s="95">
        <f t="shared" si="2230"/>
        <v>0</v>
      </c>
      <c r="I3803" s="94">
        <f>'F4.2'!Z450</f>
        <v>0</v>
      </c>
      <c r="J3803" s="94">
        <f>'F4.2'!AT450</f>
        <v>0</v>
      </c>
      <c r="K3803" s="95"/>
      <c r="L3803" s="95"/>
      <c r="M3803" s="128">
        <f t="shared" si="2231"/>
        <v>0</v>
      </c>
      <c r="N3803" s="95">
        <f t="shared" si="2232"/>
        <v>0</v>
      </c>
    </row>
    <row r="3804" spans="1:14" ht="63" hidden="1" outlineLevel="1" x14ac:dyDescent="0.25">
      <c r="A3804" s="25">
        <f t="shared" ref="A3804:E3804" si="2278">A3134</f>
        <v>1</v>
      </c>
      <c r="B3804" s="26" t="str">
        <f t="shared" si="2278"/>
        <v>Post facto DPR for "Urgent restoration and Life Enhancement of Unit#5 500 MW BHEL make Turbo Generator for prolonged efficient operation at Stage-III CSTPS Chandrapur"</v>
      </c>
      <c r="C3804" s="184">
        <f t="shared" si="2278"/>
        <v>0</v>
      </c>
      <c r="D3804" s="69" t="str">
        <f t="shared" si="2278"/>
        <v>-</v>
      </c>
      <c r="E3804" s="28">
        <f t="shared" si="2278"/>
        <v>25.42</v>
      </c>
      <c r="F3804" s="95">
        <f t="shared" si="2214"/>
        <v>0</v>
      </c>
      <c r="G3804" s="95">
        <f t="shared" si="2215"/>
        <v>0</v>
      </c>
      <c r="H3804" s="95">
        <f t="shared" si="2230"/>
        <v>0</v>
      </c>
      <c r="I3804" s="94">
        <f>'F4.2'!Z451</f>
        <v>0</v>
      </c>
      <c r="J3804" s="94">
        <f>'F4.2'!AT451</f>
        <v>0</v>
      </c>
      <c r="K3804" s="95"/>
      <c r="L3804" s="95"/>
      <c r="M3804" s="128">
        <f t="shared" si="2231"/>
        <v>0</v>
      </c>
      <c r="N3804" s="95">
        <f t="shared" si="2232"/>
        <v>0</v>
      </c>
    </row>
    <row r="3805" spans="1:14" ht="47.25" hidden="1" outlineLevel="1" x14ac:dyDescent="0.25">
      <c r="A3805" s="169">
        <f t="shared" ref="A3805:E3805" si="2279">A3135</f>
        <v>0</v>
      </c>
      <c r="B3805" s="169" t="str">
        <f t="shared" si="2279"/>
        <v>Post facto DPR for "Urgent restoration and Life Enhancement of Unit#5 500 MW BHEL make Turbo Generator for prolonged efficient operation at Stage-III CSTPS Chandrapur"</v>
      </c>
      <c r="C3805" s="184">
        <f t="shared" si="2279"/>
        <v>0</v>
      </c>
      <c r="D3805" s="69" t="str">
        <f t="shared" si="2279"/>
        <v>-</v>
      </c>
      <c r="E3805" s="28">
        <f t="shared" si="2279"/>
        <v>25.42</v>
      </c>
      <c r="F3805" s="95">
        <f t="shared" si="2214"/>
        <v>25.42</v>
      </c>
      <c r="G3805" s="95">
        <f t="shared" si="2215"/>
        <v>25.42</v>
      </c>
      <c r="H3805" s="95">
        <f t="shared" si="2230"/>
        <v>0</v>
      </c>
      <c r="I3805" s="94">
        <f>'F4.2'!Z452</f>
        <v>0</v>
      </c>
      <c r="J3805" s="94">
        <f>'F4.2'!AT452</f>
        <v>0</v>
      </c>
      <c r="K3805" s="95"/>
      <c r="L3805" s="95"/>
      <c r="M3805" s="128">
        <f t="shared" si="2231"/>
        <v>0</v>
      </c>
      <c r="N3805" s="95">
        <f t="shared" si="2232"/>
        <v>0</v>
      </c>
    </row>
    <row r="3806" spans="1:14" ht="31.5" hidden="1" outlineLevel="1" x14ac:dyDescent="0.25">
      <c r="A3806" s="25">
        <f t="shared" ref="A3806:E3806" si="2280">A3136</f>
        <v>2</v>
      </c>
      <c r="B3806" s="26" t="str">
        <f t="shared" si="2280"/>
        <v>Upgradation and modernization scheme for Air Washer system installed in U-5 &amp; 6, CSTPS, Chandrapur</v>
      </c>
      <c r="C3806" s="29">
        <f t="shared" si="2280"/>
        <v>0</v>
      </c>
      <c r="D3806" s="69" t="str">
        <f t="shared" si="2280"/>
        <v>-</v>
      </c>
      <c r="E3806" s="28">
        <f t="shared" si="2280"/>
        <v>25</v>
      </c>
      <c r="F3806" s="95">
        <f t="shared" si="2214"/>
        <v>0</v>
      </c>
      <c r="G3806" s="95">
        <f t="shared" si="2215"/>
        <v>0</v>
      </c>
      <c r="H3806" s="95">
        <f t="shared" si="2230"/>
        <v>0</v>
      </c>
      <c r="I3806" s="94">
        <f>'F4.2'!Z453</f>
        <v>0</v>
      </c>
      <c r="J3806" s="94">
        <f>'F4.2'!AT453</f>
        <v>0</v>
      </c>
      <c r="K3806" s="95"/>
      <c r="L3806" s="95"/>
      <c r="M3806" s="128">
        <f t="shared" si="2231"/>
        <v>0</v>
      </c>
      <c r="N3806" s="95">
        <f t="shared" si="2232"/>
        <v>0</v>
      </c>
    </row>
    <row r="3807" spans="1:14" ht="47.25" hidden="1" outlineLevel="1" x14ac:dyDescent="0.25">
      <c r="A3807" s="169">
        <f t="shared" ref="A3807:E3807" si="2281">A3137</f>
        <v>0</v>
      </c>
      <c r="B3807" s="169" t="str">
        <f t="shared" si="2281"/>
        <v>Design, Supply, Installation, Testing &amp; commissioning of Energy Efficient Air Washer System for Unit -5 &amp; 6, 500MW, CSTPS, Chandrapur</v>
      </c>
      <c r="C3807" s="29">
        <f t="shared" si="2281"/>
        <v>0</v>
      </c>
      <c r="D3807" s="69" t="str">
        <f t="shared" si="2281"/>
        <v>-</v>
      </c>
      <c r="E3807" s="28">
        <f t="shared" si="2281"/>
        <v>25</v>
      </c>
      <c r="F3807" s="95">
        <f t="shared" si="2214"/>
        <v>6.25</v>
      </c>
      <c r="G3807" s="95">
        <f t="shared" si="2215"/>
        <v>6.25</v>
      </c>
      <c r="H3807" s="95">
        <f t="shared" si="2230"/>
        <v>0</v>
      </c>
      <c r="I3807" s="94">
        <f>'F4.2'!Z454</f>
        <v>6.25</v>
      </c>
      <c r="J3807" s="94">
        <f>'F4.2'!AT454</f>
        <v>6.25</v>
      </c>
      <c r="K3807" s="95"/>
      <c r="L3807" s="95"/>
      <c r="M3807" s="128">
        <f t="shared" si="2231"/>
        <v>6.25</v>
      </c>
      <c r="N3807" s="95">
        <f t="shared" si="2232"/>
        <v>0</v>
      </c>
    </row>
    <row r="3808" spans="1:14" ht="31.5" hidden="1" outlineLevel="1" x14ac:dyDescent="0.25">
      <c r="A3808" s="25">
        <f t="shared" ref="A3808:E3808" si="2282">A3138</f>
        <v>3</v>
      </c>
      <c r="B3808" s="26" t="str">
        <f t="shared" si="2282"/>
        <v>Schemes for Improvement in availability &amp; performance of feed system for U-5, 6 &amp; 7, CSTPS, Chandrapur</v>
      </c>
      <c r="C3808" s="29">
        <f t="shared" si="2282"/>
        <v>0</v>
      </c>
      <c r="D3808" s="69" t="str">
        <f t="shared" si="2282"/>
        <v>-</v>
      </c>
      <c r="E3808" s="28">
        <f t="shared" si="2282"/>
        <v>44.25</v>
      </c>
      <c r="F3808" s="95">
        <f t="shared" ref="F3808:F3871" si="2283">F3138+I3138</f>
        <v>0</v>
      </c>
      <c r="G3808" s="95">
        <f t="shared" ref="G3808:G3871" si="2284">G3138+M3138</f>
        <v>0</v>
      </c>
      <c r="H3808" s="95">
        <f t="shared" si="2230"/>
        <v>0</v>
      </c>
      <c r="I3808" s="94">
        <f>'F4.2'!Z455</f>
        <v>0</v>
      </c>
      <c r="J3808" s="94">
        <f>'F4.2'!AT455</f>
        <v>0</v>
      </c>
      <c r="K3808" s="95"/>
      <c r="L3808" s="95"/>
      <c r="M3808" s="128">
        <f t="shared" si="2231"/>
        <v>0</v>
      </c>
      <c r="N3808" s="95">
        <f t="shared" si="2232"/>
        <v>0</v>
      </c>
    </row>
    <row r="3809" spans="1:14" ht="31.5" hidden="1" outlineLevel="1" x14ac:dyDescent="0.25">
      <c r="A3809" s="169">
        <f t="shared" ref="A3809:E3809" si="2285">A3139</f>
        <v>0</v>
      </c>
      <c r="B3809" s="169" t="str">
        <f t="shared" si="2285"/>
        <v>Procurement of BFP Booster Pump assembly for Unit-5, 6 &amp; 7 CSTPS Chandrapur</v>
      </c>
      <c r="C3809" s="29">
        <f t="shared" si="2285"/>
        <v>0</v>
      </c>
      <c r="D3809" s="69" t="str">
        <f t="shared" si="2285"/>
        <v>-</v>
      </c>
      <c r="E3809" s="28">
        <f t="shared" si="2285"/>
        <v>7.2</v>
      </c>
      <c r="F3809" s="95">
        <f t="shared" si="2283"/>
        <v>3.2</v>
      </c>
      <c r="G3809" s="95">
        <f t="shared" si="2284"/>
        <v>3.2</v>
      </c>
      <c r="H3809" s="95">
        <f t="shared" si="2230"/>
        <v>0</v>
      </c>
      <c r="I3809" s="94">
        <f>'F4.2'!Z456</f>
        <v>0</v>
      </c>
      <c r="J3809" s="94">
        <f>'F4.2'!AT456</f>
        <v>0</v>
      </c>
      <c r="K3809" s="95"/>
      <c r="L3809" s="95"/>
      <c r="M3809" s="128">
        <f t="shared" si="2231"/>
        <v>0</v>
      </c>
      <c r="N3809" s="95">
        <f t="shared" si="2232"/>
        <v>0</v>
      </c>
    </row>
    <row r="3810" spans="1:14" ht="31.5" hidden="1" outlineLevel="1" x14ac:dyDescent="0.25">
      <c r="A3810" s="169">
        <f t="shared" ref="A3810:E3810" si="2286">A3140</f>
        <v>0</v>
      </c>
      <c r="B3810" s="169" t="str">
        <f t="shared" si="2286"/>
        <v>Procurement of Boiler Feed Pump catridge with CI sealing for Unit- 5 &amp; 6 CSTPS Chandrapur</v>
      </c>
      <c r="C3810" s="29">
        <f t="shared" si="2286"/>
        <v>0</v>
      </c>
      <c r="D3810" s="69" t="str">
        <f t="shared" si="2286"/>
        <v>-</v>
      </c>
      <c r="E3810" s="28">
        <f t="shared" si="2286"/>
        <v>11.2</v>
      </c>
      <c r="F3810" s="95">
        <f t="shared" si="2283"/>
        <v>5.2</v>
      </c>
      <c r="G3810" s="95">
        <f t="shared" si="2284"/>
        <v>5.2</v>
      </c>
      <c r="H3810" s="95">
        <f t="shared" si="2230"/>
        <v>0</v>
      </c>
      <c r="I3810" s="94">
        <f>'F4.2'!Z457</f>
        <v>0</v>
      </c>
      <c r="J3810" s="94">
        <f>'F4.2'!AT457</f>
        <v>0</v>
      </c>
      <c r="K3810" s="95"/>
      <c r="L3810" s="95"/>
      <c r="M3810" s="128">
        <f t="shared" si="2231"/>
        <v>0</v>
      </c>
      <c r="N3810" s="95">
        <f t="shared" si="2232"/>
        <v>0</v>
      </c>
    </row>
    <row r="3811" spans="1:14" ht="31.5" hidden="1" outlineLevel="1" x14ac:dyDescent="0.25">
      <c r="A3811" s="169">
        <f t="shared" ref="A3811:E3811" si="2287">A3141</f>
        <v>0</v>
      </c>
      <c r="B3811" s="169" t="str">
        <f t="shared" si="2287"/>
        <v>Procurement of Modulating type Boiler Feed Pump Recirculation valve  assembly for 500 MW, U-5, 6 &amp; 7</v>
      </c>
      <c r="C3811" s="29">
        <f t="shared" si="2287"/>
        <v>0</v>
      </c>
      <c r="D3811" s="69" t="str">
        <f t="shared" si="2287"/>
        <v>-</v>
      </c>
      <c r="E3811" s="28">
        <f t="shared" si="2287"/>
        <v>15.85</v>
      </c>
      <c r="F3811" s="95">
        <f t="shared" si="2283"/>
        <v>0</v>
      </c>
      <c r="G3811" s="95">
        <f t="shared" si="2284"/>
        <v>0</v>
      </c>
      <c r="H3811" s="95">
        <f t="shared" si="2230"/>
        <v>0</v>
      </c>
      <c r="I3811" s="94">
        <f>'F4.2'!Z458</f>
        <v>15.85</v>
      </c>
      <c r="J3811" s="94">
        <f>'F4.2'!AT458</f>
        <v>15.85</v>
      </c>
      <c r="K3811" s="95"/>
      <c r="L3811" s="95"/>
      <c r="M3811" s="128">
        <f t="shared" si="2231"/>
        <v>15.85</v>
      </c>
      <c r="N3811" s="95">
        <f t="shared" si="2232"/>
        <v>0</v>
      </c>
    </row>
    <row r="3812" spans="1:14" ht="31.5" hidden="1" outlineLevel="1" x14ac:dyDescent="0.25">
      <c r="A3812" s="169">
        <f t="shared" ref="A3812:E3812" si="2288">A3142</f>
        <v>0</v>
      </c>
      <c r="B3812" s="169" t="str">
        <f t="shared" si="2288"/>
        <v>Procurement of Fully bladed dynamically balanced Rotor (along with both side coupling hub) for TDBFP Turbine</v>
      </c>
      <c r="C3812" s="29">
        <f t="shared" si="2288"/>
        <v>0</v>
      </c>
      <c r="D3812" s="69" t="str">
        <f t="shared" si="2288"/>
        <v>-</v>
      </c>
      <c r="E3812" s="28">
        <f t="shared" si="2288"/>
        <v>8.5</v>
      </c>
      <c r="F3812" s="95">
        <f t="shared" si="2283"/>
        <v>0</v>
      </c>
      <c r="G3812" s="95">
        <f t="shared" si="2284"/>
        <v>0</v>
      </c>
      <c r="H3812" s="95">
        <f t="shared" si="2230"/>
        <v>0</v>
      </c>
      <c r="I3812" s="94">
        <f>'F4.2'!Z459</f>
        <v>0</v>
      </c>
      <c r="J3812" s="94">
        <f>'F4.2'!AT459</f>
        <v>0</v>
      </c>
      <c r="K3812" s="95"/>
      <c r="L3812" s="95"/>
      <c r="M3812" s="128">
        <f t="shared" si="2231"/>
        <v>0</v>
      </c>
      <c r="N3812" s="95">
        <f t="shared" si="2232"/>
        <v>0</v>
      </c>
    </row>
    <row r="3813" spans="1:14" ht="31.5" hidden="1" outlineLevel="1" x14ac:dyDescent="0.25">
      <c r="A3813" s="169">
        <f t="shared" ref="A3813:E3813" si="2289">A3143</f>
        <v>0</v>
      </c>
      <c r="B3813" s="169" t="str">
        <f t="shared" si="2289"/>
        <v>Life enhancement and efficiency improvement of 500MW U-5 &amp; 6 TDBFP Lub System</v>
      </c>
      <c r="C3813" s="29">
        <f t="shared" si="2289"/>
        <v>0</v>
      </c>
      <c r="D3813" s="69" t="str">
        <f t="shared" si="2289"/>
        <v>-</v>
      </c>
      <c r="E3813" s="28">
        <f t="shared" si="2289"/>
        <v>1.5</v>
      </c>
      <c r="F3813" s="95">
        <f t="shared" si="2283"/>
        <v>0.75</v>
      </c>
      <c r="G3813" s="95">
        <f t="shared" si="2284"/>
        <v>0.75</v>
      </c>
      <c r="H3813" s="95">
        <f t="shared" si="2230"/>
        <v>0</v>
      </c>
      <c r="I3813" s="94">
        <f>'F4.2'!Z460</f>
        <v>0.75</v>
      </c>
      <c r="J3813" s="94">
        <f>'F4.2'!AT460</f>
        <v>0.75</v>
      </c>
      <c r="K3813" s="95"/>
      <c r="L3813" s="95"/>
      <c r="M3813" s="128">
        <f t="shared" si="2231"/>
        <v>0.75</v>
      </c>
      <c r="N3813" s="95">
        <f t="shared" si="2232"/>
        <v>0</v>
      </c>
    </row>
    <row r="3814" spans="1:14" ht="31.5" hidden="1" outlineLevel="1" x14ac:dyDescent="0.25">
      <c r="A3814" s="25">
        <f t="shared" ref="A3814:E3814" si="2290">A3144</f>
        <v>4</v>
      </c>
      <c r="B3814" s="26" t="str">
        <f t="shared" si="2290"/>
        <v xml:space="preserve">Life enhancement and Reliability improvement schemes of 500MW Main Turbine Assests </v>
      </c>
      <c r="C3814" s="29">
        <f t="shared" si="2290"/>
        <v>0</v>
      </c>
      <c r="D3814" s="69" t="str">
        <f t="shared" si="2290"/>
        <v>-</v>
      </c>
      <c r="E3814" s="28">
        <f t="shared" si="2290"/>
        <v>36.81</v>
      </c>
      <c r="F3814" s="95">
        <f t="shared" si="2283"/>
        <v>0</v>
      </c>
      <c r="G3814" s="95">
        <f t="shared" si="2284"/>
        <v>0</v>
      </c>
      <c r="H3814" s="95">
        <f t="shared" si="2230"/>
        <v>0</v>
      </c>
      <c r="I3814" s="94">
        <f>'F4.2'!Z461</f>
        <v>0</v>
      </c>
      <c r="J3814" s="94">
        <f>'F4.2'!AT461</f>
        <v>0</v>
      </c>
      <c r="K3814" s="95"/>
      <c r="L3814" s="95"/>
      <c r="M3814" s="128">
        <f t="shared" si="2231"/>
        <v>0</v>
      </c>
      <c r="N3814" s="95">
        <f t="shared" si="2232"/>
        <v>0</v>
      </c>
    </row>
    <row r="3815" spans="1:14" ht="47.25" hidden="1" outlineLevel="1" x14ac:dyDescent="0.25">
      <c r="A3815" s="169">
        <f t="shared" ref="A3815:E3815" si="2291">A3145</f>
        <v>0</v>
      </c>
      <c r="B3815" s="169" t="str">
        <f t="shared" si="2291"/>
        <v>Reliability improvement of Low pressure Turbine by maintaining one set of LP free standing blades as insurance spare</v>
      </c>
      <c r="C3815" s="29">
        <f t="shared" si="2291"/>
        <v>0</v>
      </c>
      <c r="D3815" s="69" t="str">
        <f t="shared" si="2291"/>
        <v>-</v>
      </c>
      <c r="E3815" s="28">
        <f t="shared" si="2291"/>
        <v>24</v>
      </c>
      <c r="F3815" s="95">
        <f t="shared" si="2283"/>
        <v>24</v>
      </c>
      <c r="G3815" s="95">
        <f t="shared" si="2284"/>
        <v>24</v>
      </c>
      <c r="H3815" s="95">
        <f t="shared" si="2230"/>
        <v>0</v>
      </c>
      <c r="I3815" s="94">
        <f>'F4.2'!Z462</f>
        <v>0</v>
      </c>
      <c r="J3815" s="94">
        <f>'F4.2'!AT462</f>
        <v>0</v>
      </c>
      <c r="K3815" s="95"/>
      <c r="L3815" s="95"/>
      <c r="M3815" s="128">
        <f t="shared" si="2231"/>
        <v>0</v>
      </c>
      <c r="N3815" s="95">
        <f t="shared" si="2232"/>
        <v>0</v>
      </c>
    </row>
    <row r="3816" spans="1:14" ht="31.5" hidden="1" outlineLevel="1" x14ac:dyDescent="0.25">
      <c r="A3816" s="169">
        <f t="shared" ref="A3816:E3816" si="2292">A3146</f>
        <v>0</v>
      </c>
      <c r="B3816" s="169" t="str">
        <f t="shared" si="2292"/>
        <v>Performance and efficiency improvement of 500MW U-5 &amp; 6 High Pressure Turbine module</v>
      </c>
      <c r="C3816" s="29">
        <f t="shared" si="2292"/>
        <v>0</v>
      </c>
      <c r="D3816" s="69" t="str">
        <f t="shared" si="2292"/>
        <v>-</v>
      </c>
      <c r="E3816" s="28">
        <f t="shared" si="2292"/>
        <v>9.81</v>
      </c>
      <c r="F3816" s="95">
        <f t="shared" si="2283"/>
        <v>9.81</v>
      </c>
      <c r="G3816" s="95">
        <f t="shared" si="2284"/>
        <v>9.81</v>
      </c>
      <c r="H3816" s="95">
        <f t="shared" si="2230"/>
        <v>0</v>
      </c>
      <c r="I3816" s="94">
        <f>'F4.2'!Z463</f>
        <v>0</v>
      </c>
      <c r="J3816" s="94">
        <f>'F4.2'!AT463</f>
        <v>0</v>
      </c>
      <c r="K3816" s="95"/>
      <c r="L3816" s="95"/>
      <c r="M3816" s="128">
        <f t="shared" si="2231"/>
        <v>0</v>
      </c>
      <c r="N3816" s="95">
        <f t="shared" si="2232"/>
        <v>0</v>
      </c>
    </row>
    <row r="3817" spans="1:14" ht="31.5" hidden="1" outlineLevel="1" x14ac:dyDescent="0.25">
      <c r="A3817" s="169">
        <f t="shared" ref="A3817:E3817" si="2293">A3147</f>
        <v>0</v>
      </c>
      <c r="B3817" s="169" t="str">
        <f t="shared" si="2293"/>
        <v xml:space="preserve"> Life enhancement and efficiency improvement of 500MW U-5 &amp; 6 Main TG Lub System</v>
      </c>
      <c r="C3817" s="29">
        <f t="shared" si="2293"/>
        <v>0</v>
      </c>
      <c r="D3817" s="69" t="str">
        <f t="shared" si="2293"/>
        <v>-</v>
      </c>
      <c r="E3817" s="28">
        <f t="shared" si="2293"/>
        <v>3</v>
      </c>
      <c r="F3817" s="95">
        <f t="shared" si="2283"/>
        <v>1.5</v>
      </c>
      <c r="G3817" s="95">
        <f t="shared" si="2284"/>
        <v>1.5</v>
      </c>
      <c r="H3817" s="95">
        <f t="shared" si="2230"/>
        <v>0</v>
      </c>
      <c r="I3817" s="94">
        <f>'F4.2'!Z464</f>
        <v>1.5</v>
      </c>
      <c r="J3817" s="94">
        <f>'F4.2'!AT464</f>
        <v>1.5</v>
      </c>
      <c r="K3817" s="95"/>
      <c r="L3817" s="95"/>
      <c r="M3817" s="128">
        <f t="shared" si="2231"/>
        <v>1.5</v>
      </c>
      <c r="N3817" s="95">
        <f t="shared" si="2232"/>
        <v>0</v>
      </c>
    </row>
    <row r="3818" spans="1:14" ht="15.75" hidden="1" outlineLevel="1" x14ac:dyDescent="0.25">
      <c r="A3818" s="25">
        <f t="shared" ref="A3818:E3818" si="2294">A3148</f>
        <v>5</v>
      </c>
      <c r="B3818" s="26" t="str">
        <f t="shared" si="2294"/>
        <v xml:space="preserve"> Reliability improvement of Main Turbine </v>
      </c>
      <c r="C3818" s="29">
        <f t="shared" si="2294"/>
        <v>0</v>
      </c>
      <c r="D3818" s="69" t="str">
        <f t="shared" si="2294"/>
        <v>-</v>
      </c>
      <c r="E3818" s="28">
        <f t="shared" si="2294"/>
        <v>45</v>
      </c>
      <c r="F3818" s="95">
        <f t="shared" si="2283"/>
        <v>0</v>
      </c>
      <c r="G3818" s="95">
        <f t="shared" si="2284"/>
        <v>0</v>
      </c>
      <c r="H3818" s="95">
        <f t="shared" si="2230"/>
        <v>0</v>
      </c>
      <c r="I3818" s="94">
        <f>'F4.2'!Z465</f>
        <v>0</v>
      </c>
      <c r="J3818" s="94">
        <f>'F4.2'!AT465</f>
        <v>0</v>
      </c>
      <c r="K3818" s="95"/>
      <c r="L3818" s="95"/>
      <c r="M3818" s="128">
        <f t="shared" si="2231"/>
        <v>0</v>
      </c>
      <c r="N3818" s="95">
        <f t="shared" si="2232"/>
        <v>0</v>
      </c>
    </row>
    <row r="3819" spans="1:14" ht="31.5" hidden="1" outlineLevel="1" x14ac:dyDescent="0.25">
      <c r="A3819" s="169">
        <f t="shared" ref="A3819:E3819" si="2295">A3149</f>
        <v>0</v>
      </c>
      <c r="B3819" s="169" t="str">
        <f t="shared" si="2295"/>
        <v>Brief Scope of Work; Procurement of critical spares for Main TG U-5, 6 &amp; 7</v>
      </c>
      <c r="C3819" s="29">
        <f t="shared" si="2295"/>
        <v>0</v>
      </c>
      <c r="D3819" s="69" t="str">
        <f t="shared" si="2295"/>
        <v>-</v>
      </c>
      <c r="E3819" s="28">
        <f t="shared" si="2295"/>
        <v>10</v>
      </c>
      <c r="F3819" s="95">
        <f t="shared" si="2283"/>
        <v>10</v>
      </c>
      <c r="G3819" s="95">
        <f t="shared" si="2284"/>
        <v>10</v>
      </c>
      <c r="H3819" s="95">
        <f t="shared" si="2230"/>
        <v>0</v>
      </c>
      <c r="I3819" s="94">
        <f>'F4.2'!Z466</f>
        <v>0</v>
      </c>
      <c r="J3819" s="94">
        <f>'F4.2'!AT466</f>
        <v>0</v>
      </c>
      <c r="K3819" s="95"/>
      <c r="L3819" s="95"/>
      <c r="M3819" s="128">
        <f t="shared" si="2231"/>
        <v>0</v>
      </c>
      <c r="N3819" s="95">
        <f t="shared" si="2232"/>
        <v>0</v>
      </c>
    </row>
    <row r="3820" spans="1:14" ht="47.25" hidden="1" outlineLevel="1" x14ac:dyDescent="0.25">
      <c r="A3820" s="169">
        <f t="shared" ref="A3820:E3820" si="2296">A3150</f>
        <v>0</v>
      </c>
      <c r="B3820" s="169" t="str">
        <f t="shared" si="2296"/>
        <v xml:space="preserve">Procurement of HP turbine Module along with breach nuts and pipe spool pieces (Type:H30-100-2) for Unit-7, CSTPS, Chandrapur </v>
      </c>
      <c r="C3820" s="29">
        <f t="shared" si="2296"/>
        <v>0</v>
      </c>
      <c r="D3820" s="69" t="str">
        <f t="shared" si="2296"/>
        <v>-</v>
      </c>
      <c r="E3820" s="28">
        <f t="shared" si="2296"/>
        <v>35</v>
      </c>
      <c r="F3820" s="95">
        <f t="shared" si="2283"/>
        <v>35</v>
      </c>
      <c r="G3820" s="95">
        <f t="shared" si="2284"/>
        <v>35</v>
      </c>
      <c r="H3820" s="95">
        <f t="shared" si="2230"/>
        <v>0</v>
      </c>
      <c r="I3820" s="94">
        <f>'F4.2'!Z467</f>
        <v>0</v>
      </c>
      <c r="J3820" s="94">
        <f>'F4.2'!AT467</f>
        <v>0</v>
      </c>
      <c r="K3820" s="95"/>
      <c r="L3820" s="95"/>
      <c r="M3820" s="128">
        <f t="shared" si="2231"/>
        <v>0</v>
      </c>
      <c r="N3820" s="95">
        <f t="shared" si="2232"/>
        <v>0</v>
      </c>
    </row>
    <row r="3821" spans="1:14" ht="31.5" hidden="1" outlineLevel="1" x14ac:dyDescent="0.25">
      <c r="A3821" s="25">
        <f t="shared" ref="A3821:E3821" si="2297">A3151</f>
        <v>6</v>
      </c>
      <c r="B3821" s="26" t="str">
        <f t="shared" si="2297"/>
        <v xml:space="preserve">Reliability improvement of IP Turbine for 500 MW Main TG U-5 &amp; 6 </v>
      </c>
      <c r="C3821" s="29">
        <f t="shared" si="2297"/>
        <v>0</v>
      </c>
      <c r="D3821" s="69" t="str">
        <f t="shared" si="2297"/>
        <v>-</v>
      </c>
      <c r="E3821" s="28">
        <f t="shared" si="2297"/>
        <v>35</v>
      </c>
      <c r="F3821" s="95">
        <f t="shared" si="2283"/>
        <v>0</v>
      </c>
      <c r="G3821" s="95">
        <f t="shared" si="2284"/>
        <v>0</v>
      </c>
      <c r="H3821" s="95">
        <f t="shared" si="2230"/>
        <v>0</v>
      </c>
      <c r="I3821" s="94">
        <f>'F4.2'!Z468</f>
        <v>0</v>
      </c>
      <c r="J3821" s="94">
        <f>'F4.2'!AT468</f>
        <v>0</v>
      </c>
      <c r="K3821" s="95"/>
      <c r="L3821" s="95"/>
      <c r="M3821" s="128">
        <f t="shared" si="2231"/>
        <v>0</v>
      </c>
      <c r="N3821" s="95">
        <f t="shared" si="2232"/>
        <v>0</v>
      </c>
    </row>
    <row r="3822" spans="1:14" ht="47.25" hidden="1" outlineLevel="1" x14ac:dyDescent="0.25">
      <c r="A3822" s="169">
        <f t="shared" ref="A3822:E3822" si="2298">A3152</f>
        <v>0</v>
      </c>
      <c r="B3822" s="169" t="str">
        <f t="shared" si="2298"/>
        <v>Procurement of Fully Bladed &amp; Dynamically Balanced IP Rotor (M 30-50) for 500MW Unit-5 &amp; 6, CSTPS, Chandrapur under Capital Nature items.</v>
      </c>
      <c r="C3822" s="29">
        <f t="shared" si="2298"/>
        <v>0</v>
      </c>
      <c r="D3822" s="69" t="str">
        <f t="shared" si="2298"/>
        <v>-</v>
      </c>
      <c r="E3822" s="28">
        <f t="shared" si="2298"/>
        <v>35</v>
      </c>
      <c r="F3822" s="95">
        <f t="shared" si="2283"/>
        <v>0</v>
      </c>
      <c r="G3822" s="95">
        <f t="shared" si="2284"/>
        <v>0</v>
      </c>
      <c r="H3822" s="95">
        <f t="shared" ref="H3822:H3885" si="2299">F3822-G3822</f>
        <v>0</v>
      </c>
      <c r="I3822" s="94">
        <f>'F4.2'!Z469</f>
        <v>35</v>
      </c>
      <c r="J3822" s="94">
        <f>'F4.2'!AT469</f>
        <v>35</v>
      </c>
      <c r="K3822" s="95"/>
      <c r="L3822" s="95"/>
      <c r="M3822" s="128">
        <f t="shared" ref="M3822:M3885" si="2300">SUM(J3822:L3822)</f>
        <v>35</v>
      </c>
      <c r="N3822" s="95">
        <f t="shared" ref="N3822:N3885" si="2301">H3822+I3822-M3822</f>
        <v>0</v>
      </c>
    </row>
    <row r="3823" spans="1:14" ht="15.75" hidden="1" outlineLevel="1" x14ac:dyDescent="0.25">
      <c r="A3823" s="25">
        <f t="shared" ref="A3823:E3823" si="2302">A3153</f>
        <v>7</v>
      </c>
      <c r="B3823" s="26" t="str">
        <f t="shared" si="2302"/>
        <v>Energy saving in Air compressors</v>
      </c>
      <c r="C3823" s="29">
        <f t="shared" si="2302"/>
        <v>0</v>
      </c>
      <c r="D3823" s="69" t="str">
        <f t="shared" si="2302"/>
        <v>-</v>
      </c>
      <c r="E3823" s="28">
        <f t="shared" si="2302"/>
        <v>30</v>
      </c>
      <c r="F3823" s="95">
        <f t="shared" si="2283"/>
        <v>0</v>
      </c>
      <c r="G3823" s="95">
        <f t="shared" si="2284"/>
        <v>0</v>
      </c>
      <c r="H3823" s="95">
        <f t="shared" si="2299"/>
        <v>0</v>
      </c>
      <c r="I3823" s="94">
        <f>'F4.2'!Z470</f>
        <v>0</v>
      </c>
      <c r="J3823" s="94">
        <f>'F4.2'!AT470</f>
        <v>0</v>
      </c>
      <c r="K3823" s="95"/>
      <c r="L3823" s="95"/>
      <c r="M3823" s="128">
        <f t="shared" si="2300"/>
        <v>0</v>
      </c>
      <c r="N3823" s="95">
        <f t="shared" si="2301"/>
        <v>0</v>
      </c>
    </row>
    <row r="3824" spans="1:14" ht="31.5" hidden="1" outlineLevel="1" x14ac:dyDescent="0.25">
      <c r="A3824" s="169">
        <f t="shared" ref="A3824:E3824" si="2303">A3154</f>
        <v>0</v>
      </c>
      <c r="B3824" s="169" t="str">
        <f t="shared" si="2303"/>
        <v>Air Compressor Unit-7 to be replaced in a phased manner with energy efficient compressor</v>
      </c>
      <c r="C3824" s="29">
        <f t="shared" si="2303"/>
        <v>0</v>
      </c>
      <c r="D3824" s="69" t="str">
        <f t="shared" si="2303"/>
        <v>-</v>
      </c>
      <c r="E3824" s="28">
        <f t="shared" si="2303"/>
        <v>30</v>
      </c>
      <c r="F3824" s="95">
        <f t="shared" si="2283"/>
        <v>0</v>
      </c>
      <c r="G3824" s="95">
        <f t="shared" si="2284"/>
        <v>0</v>
      </c>
      <c r="H3824" s="95">
        <f t="shared" si="2299"/>
        <v>0</v>
      </c>
      <c r="I3824" s="94">
        <f>'F4.2'!Z471</f>
        <v>0</v>
      </c>
      <c r="J3824" s="94">
        <f>'F4.2'!AT471</f>
        <v>0</v>
      </c>
      <c r="K3824" s="95"/>
      <c r="L3824" s="95"/>
      <c r="M3824" s="128">
        <f t="shared" si="2300"/>
        <v>0</v>
      </c>
      <c r="N3824" s="95">
        <f t="shared" si="2301"/>
        <v>0</v>
      </c>
    </row>
    <row r="3825" spans="1:14" ht="15.75" hidden="1" outlineLevel="1" x14ac:dyDescent="0.25">
      <c r="A3825" s="25">
        <f t="shared" ref="A3825:E3825" si="2304">A3155</f>
        <v>8</v>
      </c>
      <c r="B3825" s="26" t="str">
        <f t="shared" si="2304"/>
        <v>Efficiency Upgrade of AC Plant of Unit-5 &amp; 6</v>
      </c>
      <c r="C3825" s="29">
        <f t="shared" si="2304"/>
        <v>0</v>
      </c>
      <c r="D3825" s="69" t="str">
        <f t="shared" si="2304"/>
        <v>-</v>
      </c>
      <c r="E3825" s="28">
        <f t="shared" si="2304"/>
        <v>50</v>
      </c>
      <c r="F3825" s="95">
        <f t="shared" si="2283"/>
        <v>0</v>
      </c>
      <c r="G3825" s="95">
        <f t="shared" si="2284"/>
        <v>0</v>
      </c>
      <c r="H3825" s="95">
        <f t="shared" si="2299"/>
        <v>0</v>
      </c>
      <c r="I3825" s="94">
        <f>'F4.2'!Z472</f>
        <v>0</v>
      </c>
      <c r="J3825" s="94">
        <f>'F4.2'!AT472</f>
        <v>0</v>
      </c>
      <c r="K3825" s="95"/>
      <c r="L3825" s="95"/>
      <c r="M3825" s="128">
        <f t="shared" si="2300"/>
        <v>0</v>
      </c>
      <c r="N3825" s="95">
        <f t="shared" si="2301"/>
        <v>0</v>
      </c>
    </row>
    <row r="3826" spans="1:14" ht="47.25" hidden="1" outlineLevel="1" x14ac:dyDescent="0.25">
      <c r="A3826" s="169">
        <f t="shared" ref="A3826:E3826" si="2305">A3156</f>
        <v>0</v>
      </c>
      <c r="B3826" s="169" t="str">
        <f t="shared" si="2305"/>
        <v>Design, Manufacture, Supply, Erection &amp; Commissioning,environment friendly, Efficiency Upgrade of AC Plant of Unit-5 &amp; 6</v>
      </c>
      <c r="C3826" s="29">
        <f t="shared" si="2305"/>
        <v>0</v>
      </c>
      <c r="D3826" s="69" t="str">
        <f t="shared" si="2305"/>
        <v>-</v>
      </c>
      <c r="E3826" s="28">
        <f t="shared" si="2305"/>
        <v>50</v>
      </c>
      <c r="F3826" s="95">
        <f t="shared" si="2283"/>
        <v>0</v>
      </c>
      <c r="G3826" s="95">
        <f t="shared" si="2284"/>
        <v>0</v>
      </c>
      <c r="H3826" s="95">
        <f t="shared" si="2299"/>
        <v>0</v>
      </c>
      <c r="I3826" s="94">
        <f>'F4.2'!Z473</f>
        <v>0</v>
      </c>
      <c r="J3826" s="94">
        <f>'F4.2'!AT473</f>
        <v>0</v>
      </c>
      <c r="K3826" s="95"/>
      <c r="L3826" s="95"/>
      <c r="M3826" s="128">
        <f t="shared" si="2300"/>
        <v>0</v>
      </c>
      <c r="N3826" s="95">
        <f t="shared" si="2301"/>
        <v>0</v>
      </c>
    </row>
    <row r="3827" spans="1:14" ht="15.75" hidden="1" outlineLevel="1" x14ac:dyDescent="0.25">
      <c r="A3827" s="227">
        <f t="shared" ref="A3827:E3827" si="2306">A3157</f>
        <v>0</v>
      </c>
      <c r="B3827" s="227" t="str">
        <f t="shared" si="2306"/>
        <v>Electrical Maintenance-II</v>
      </c>
      <c r="C3827" s="29">
        <f t="shared" si="2306"/>
        <v>0</v>
      </c>
      <c r="D3827" s="69" t="str">
        <f t="shared" si="2306"/>
        <v>-</v>
      </c>
      <c r="E3827" s="28">
        <f t="shared" si="2306"/>
        <v>0</v>
      </c>
      <c r="F3827" s="95">
        <f t="shared" si="2283"/>
        <v>0</v>
      </c>
      <c r="G3827" s="95">
        <f t="shared" si="2284"/>
        <v>0</v>
      </c>
      <c r="H3827" s="95">
        <f t="shared" si="2299"/>
        <v>0</v>
      </c>
      <c r="I3827" s="94">
        <f>'F4.2'!Z474</f>
        <v>0</v>
      </c>
      <c r="J3827" s="94">
        <f>'F4.2'!AT474</f>
        <v>0</v>
      </c>
      <c r="K3827" s="95"/>
      <c r="L3827" s="95"/>
      <c r="M3827" s="128">
        <f t="shared" si="2300"/>
        <v>0</v>
      </c>
      <c r="N3827" s="95">
        <f t="shared" si="2301"/>
        <v>0</v>
      </c>
    </row>
    <row r="3828" spans="1:14" ht="157.5" hidden="1" outlineLevel="1" x14ac:dyDescent="0.25">
      <c r="A3828" s="25">
        <f t="shared" ref="A3828:E3828" si="2307">A3158</f>
        <v>1</v>
      </c>
      <c r="B3828" s="26" t="str">
        <f t="shared" si="2307"/>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3828" s="29">
        <f t="shared" si="2307"/>
        <v>0</v>
      </c>
      <c r="D3828" s="69" t="str">
        <f t="shared" si="2307"/>
        <v>-</v>
      </c>
      <c r="E3828" s="28">
        <f t="shared" si="2307"/>
        <v>25.07</v>
      </c>
      <c r="F3828" s="95">
        <f t="shared" si="2283"/>
        <v>0</v>
      </c>
      <c r="G3828" s="95">
        <f t="shared" si="2284"/>
        <v>0</v>
      </c>
      <c r="H3828" s="95">
        <f t="shared" si="2299"/>
        <v>0</v>
      </c>
      <c r="I3828" s="94">
        <f>'F4.2'!Z475</f>
        <v>0</v>
      </c>
      <c r="J3828" s="94">
        <f>'F4.2'!AT475</f>
        <v>0</v>
      </c>
      <c r="K3828" s="95"/>
      <c r="L3828" s="95"/>
      <c r="M3828" s="128">
        <f t="shared" si="2300"/>
        <v>0</v>
      </c>
      <c r="N3828" s="95">
        <f t="shared" si="2301"/>
        <v>0</v>
      </c>
    </row>
    <row r="3829" spans="1:14" ht="78.75" hidden="1" outlineLevel="1" x14ac:dyDescent="0.25">
      <c r="A3829" s="169">
        <f t="shared" ref="A3829:E3829" si="2308">A3159</f>
        <v>0</v>
      </c>
      <c r="B3829" s="169" t="str">
        <f t="shared" si="2308"/>
        <v>Supply, Installation, Testing, Commissioning for complete solution and comprehensive protection and monitoring package along with retrofit of allied accessories for Generator Transformers for 3 X 500 MW Unit#5,6&amp;7 500MW Stage-III CSTPS Chandrapur.</v>
      </c>
      <c r="C3829" s="29">
        <f t="shared" si="2308"/>
        <v>0</v>
      </c>
      <c r="D3829" s="69" t="str">
        <f t="shared" si="2308"/>
        <v>-</v>
      </c>
      <c r="E3829" s="28">
        <f t="shared" si="2308"/>
        <v>15.07</v>
      </c>
      <c r="F3829" s="95">
        <f t="shared" si="2283"/>
        <v>15.07</v>
      </c>
      <c r="G3829" s="95">
        <f t="shared" si="2284"/>
        <v>15.07</v>
      </c>
      <c r="H3829" s="95">
        <f t="shared" si="2299"/>
        <v>0</v>
      </c>
      <c r="I3829" s="94">
        <f>'F4.2'!Z476</f>
        <v>0</v>
      </c>
      <c r="J3829" s="94">
        <f>'F4.2'!AT476</f>
        <v>0</v>
      </c>
      <c r="K3829" s="95"/>
      <c r="L3829" s="95"/>
      <c r="M3829" s="128">
        <f t="shared" si="2300"/>
        <v>0</v>
      </c>
      <c r="N3829" s="95">
        <f t="shared" si="2301"/>
        <v>0</v>
      </c>
    </row>
    <row r="3830" spans="1:14" ht="110.25" hidden="1" outlineLevel="1" x14ac:dyDescent="0.25">
      <c r="A3830" s="169">
        <f t="shared" ref="A3830:E3830" si="2309">A3160</f>
        <v>0</v>
      </c>
      <c r="B3830" s="169" t="str">
        <f t="shared" si="2309"/>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3830" s="29">
        <f t="shared" si="2309"/>
        <v>0</v>
      </c>
      <c r="D3830" s="69" t="str">
        <f t="shared" si="2309"/>
        <v>-</v>
      </c>
      <c r="E3830" s="28">
        <f t="shared" si="2309"/>
        <v>10</v>
      </c>
      <c r="F3830" s="95">
        <f t="shared" si="2283"/>
        <v>10</v>
      </c>
      <c r="G3830" s="95">
        <f t="shared" si="2284"/>
        <v>10</v>
      </c>
      <c r="H3830" s="95">
        <f t="shared" si="2299"/>
        <v>0</v>
      </c>
      <c r="I3830" s="94">
        <f>'F4.2'!Z477</f>
        <v>0</v>
      </c>
      <c r="J3830" s="94">
        <f>'F4.2'!AT477</f>
        <v>0</v>
      </c>
      <c r="K3830" s="95"/>
      <c r="L3830" s="95"/>
      <c r="M3830" s="128">
        <f t="shared" si="2300"/>
        <v>0</v>
      </c>
      <c r="N3830" s="95">
        <f t="shared" si="2301"/>
        <v>0</v>
      </c>
    </row>
    <row r="3831" spans="1:14" ht="31.5" hidden="1" outlineLevel="1" x14ac:dyDescent="0.25">
      <c r="A3831" s="25">
        <f t="shared" ref="A3831:E3831" si="2310">A3161</f>
        <v>2</v>
      </c>
      <c r="B3831" s="26" t="str">
        <f t="shared" si="2310"/>
        <v>DPR for Life enhancement and Energy efficiency of Critical HT Auxiliaries of Unit#3 to 7, CSTPS, Chandrapur</v>
      </c>
      <c r="C3831" s="29">
        <f t="shared" si="2310"/>
        <v>0</v>
      </c>
      <c r="D3831" s="69" t="str">
        <f t="shared" si="2310"/>
        <v>-</v>
      </c>
      <c r="E3831" s="28">
        <f t="shared" si="2310"/>
        <v>44.31</v>
      </c>
      <c r="F3831" s="95">
        <f t="shared" si="2283"/>
        <v>0</v>
      </c>
      <c r="G3831" s="95">
        <f t="shared" si="2284"/>
        <v>0</v>
      </c>
      <c r="H3831" s="95">
        <f t="shared" si="2299"/>
        <v>0</v>
      </c>
      <c r="I3831" s="94">
        <f>'F4.2'!Z478</f>
        <v>0</v>
      </c>
      <c r="J3831" s="94">
        <f>'F4.2'!AT478</f>
        <v>0</v>
      </c>
      <c r="K3831" s="95"/>
      <c r="L3831" s="95"/>
      <c r="M3831" s="128">
        <f t="shared" si="2300"/>
        <v>0</v>
      </c>
      <c r="N3831" s="95">
        <f t="shared" si="2301"/>
        <v>0</v>
      </c>
    </row>
    <row r="3832" spans="1:14" ht="31.5" hidden="1" outlineLevel="1" x14ac:dyDescent="0.25">
      <c r="A3832" s="169">
        <f t="shared" ref="A3832:E3832" si="2311">A3162</f>
        <v>0</v>
      </c>
      <c r="B3832" s="169" t="str">
        <f t="shared" si="2311"/>
        <v>Life enhancement and Energy efficiency of Critical HT Auxiliaries of Unit#3 to 7, CSTPS, Chandrapur</v>
      </c>
      <c r="C3832" s="29">
        <f t="shared" si="2311"/>
        <v>0</v>
      </c>
      <c r="D3832" s="69" t="str">
        <f t="shared" si="2311"/>
        <v>-</v>
      </c>
      <c r="E3832" s="28">
        <f t="shared" si="2311"/>
        <v>44.31</v>
      </c>
      <c r="F3832" s="95">
        <f t="shared" si="2283"/>
        <v>44.31</v>
      </c>
      <c r="G3832" s="95">
        <f t="shared" si="2284"/>
        <v>44.31</v>
      </c>
      <c r="H3832" s="95">
        <f t="shared" si="2299"/>
        <v>0</v>
      </c>
      <c r="I3832" s="94">
        <f>'F4.2'!Z479</f>
        <v>0</v>
      </c>
      <c r="J3832" s="94">
        <f>'F4.2'!AT479</f>
        <v>0</v>
      </c>
      <c r="K3832" s="95"/>
      <c r="L3832" s="95"/>
      <c r="M3832" s="128">
        <f t="shared" si="2300"/>
        <v>0</v>
      </c>
      <c r="N3832" s="95">
        <f t="shared" si="2301"/>
        <v>0</v>
      </c>
    </row>
    <row r="3833" spans="1:14" ht="31.5" hidden="1" outlineLevel="1" x14ac:dyDescent="0.25">
      <c r="A3833" s="25">
        <f t="shared" ref="A3833:E3833" si="2312">A3163</f>
        <v>3</v>
      </c>
      <c r="B3833" s="26" t="str">
        <f t="shared" si="2312"/>
        <v>DPR for “Supply &amp; Installation of energy saving plates for Energy Conservation  at 3X500MW, CSTPS, Chandrapur.”</v>
      </c>
      <c r="C3833" s="29">
        <f t="shared" si="2312"/>
        <v>0</v>
      </c>
      <c r="D3833" s="69" t="str">
        <f t="shared" si="2312"/>
        <v>-</v>
      </c>
      <c r="E3833" s="28">
        <f t="shared" si="2312"/>
        <v>25</v>
      </c>
      <c r="F3833" s="95">
        <f t="shared" si="2283"/>
        <v>0</v>
      </c>
      <c r="G3833" s="95">
        <f t="shared" si="2284"/>
        <v>0</v>
      </c>
      <c r="H3833" s="95">
        <f t="shared" si="2299"/>
        <v>0</v>
      </c>
      <c r="I3833" s="94">
        <f>'F4.2'!Z480</f>
        <v>0</v>
      </c>
      <c r="J3833" s="94">
        <f>'F4.2'!AT480</f>
        <v>0</v>
      </c>
      <c r="K3833" s="95"/>
      <c r="L3833" s="95"/>
      <c r="M3833" s="128">
        <f t="shared" si="2300"/>
        <v>0</v>
      </c>
      <c r="N3833" s="95">
        <f t="shared" si="2301"/>
        <v>0</v>
      </c>
    </row>
    <row r="3834" spans="1:14" ht="31.5" hidden="1" outlineLevel="1" x14ac:dyDescent="0.25">
      <c r="A3834" s="169">
        <f t="shared" ref="A3834:E3834" si="2313">A3164</f>
        <v>0</v>
      </c>
      <c r="B3834" s="169" t="str">
        <f t="shared" si="2313"/>
        <v>Supply &amp; Installation of energy saving plates for Energy Conservation  at 3X500MW, CSTPS, Chandrapur.</v>
      </c>
      <c r="C3834" s="29">
        <f t="shared" si="2313"/>
        <v>0</v>
      </c>
      <c r="D3834" s="69" t="str">
        <f t="shared" si="2313"/>
        <v>-</v>
      </c>
      <c r="E3834" s="28">
        <f t="shared" si="2313"/>
        <v>25</v>
      </c>
      <c r="F3834" s="95">
        <f t="shared" si="2283"/>
        <v>0</v>
      </c>
      <c r="G3834" s="95">
        <f t="shared" si="2284"/>
        <v>0</v>
      </c>
      <c r="H3834" s="95">
        <f t="shared" si="2299"/>
        <v>0</v>
      </c>
      <c r="I3834" s="94">
        <f>'F4.2'!Z481</f>
        <v>0</v>
      </c>
      <c r="J3834" s="94">
        <f>'F4.2'!AT481</f>
        <v>0</v>
      </c>
      <c r="K3834" s="95"/>
      <c r="L3834" s="95"/>
      <c r="M3834" s="128">
        <f t="shared" si="2300"/>
        <v>0</v>
      </c>
      <c r="N3834" s="95">
        <f t="shared" si="2301"/>
        <v>0</v>
      </c>
    </row>
    <row r="3835" spans="1:14" ht="110.25" hidden="1" outlineLevel="1" x14ac:dyDescent="0.25">
      <c r="A3835" s="25">
        <f t="shared" ref="A3835:E3835" si="2314">A3165</f>
        <v>4</v>
      </c>
      <c r="B3835" s="26" t="str">
        <f t="shared" si="2314"/>
        <v>DPR for "Complete renovation of Chimney elevator ) of Unit-5,6,7" &amp;
Complete revamping of chimney aviation obstruction lights (AOL) &amp; other associated spares installed at unit#5,6&amp;7 CSTPS Chandrapur. &amp;
DPR for “Provision of 11KV supply to Aundha pump house from Unit 5,6&amp;7.”</v>
      </c>
      <c r="C3835" s="29">
        <f t="shared" si="2314"/>
        <v>0</v>
      </c>
      <c r="D3835" s="69" t="str">
        <f t="shared" si="2314"/>
        <v>-</v>
      </c>
      <c r="E3835" s="28">
        <f t="shared" si="2314"/>
        <v>38</v>
      </c>
      <c r="F3835" s="95">
        <f t="shared" si="2283"/>
        <v>0</v>
      </c>
      <c r="G3835" s="95">
        <f t="shared" si="2284"/>
        <v>0</v>
      </c>
      <c r="H3835" s="95">
        <f t="shared" si="2299"/>
        <v>0</v>
      </c>
      <c r="I3835" s="94">
        <f>'F4.2'!Z482</f>
        <v>0</v>
      </c>
      <c r="J3835" s="94">
        <f>'F4.2'!AT482</f>
        <v>0</v>
      </c>
      <c r="K3835" s="95"/>
      <c r="L3835" s="95"/>
      <c r="M3835" s="128">
        <f t="shared" si="2300"/>
        <v>0</v>
      </c>
      <c r="N3835" s="95">
        <f t="shared" si="2301"/>
        <v>0</v>
      </c>
    </row>
    <row r="3836" spans="1:14" ht="47.25" hidden="1" outlineLevel="1" x14ac:dyDescent="0.25">
      <c r="A3836" s="169">
        <f t="shared" ref="A3836:E3836" si="2315">A3166</f>
        <v>0</v>
      </c>
      <c r="B3836" s="169" t="str">
        <f t="shared" si="2315"/>
        <v xml:space="preserve">Complete renovation of Chimney elevator of Unit-5,6,7
</v>
      </c>
      <c r="C3836" s="29">
        <f t="shared" si="2315"/>
        <v>0</v>
      </c>
      <c r="D3836" s="69" t="str">
        <f t="shared" si="2315"/>
        <v>-</v>
      </c>
      <c r="E3836" s="28">
        <f t="shared" si="2315"/>
        <v>10</v>
      </c>
      <c r="F3836" s="95">
        <f t="shared" si="2283"/>
        <v>0</v>
      </c>
      <c r="G3836" s="95">
        <f t="shared" si="2284"/>
        <v>0</v>
      </c>
      <c r="H3836" s="95">
        <f t="shared" si="2299"/>
        <v>0</v>
      </c>
      <c r="I3836" s="94">
        <f>'F4.2'!Z483</f>
        <v>10</v>
      </c>
      <c r="J3836" s="94">
        <f>'F4.2'!AT483</f>
        <v>10</v>
      </c>
      <c r="K3836" s="95"/>
      <c r="L3836" s="95"/>
      <c r="M3836" s="128">
        <f t="shared" si="2300"/>
        <v>10</v>
      </c>
      <c r="N3836" s="95">
        <f t="shared" si="2301"/>
        <v>0</v>
      </c>
    </row>
    <row r="3837" spans="1:14" ht="47.25" hidden="1" outlineLevel="1" x14ac:dyDescent="0.25">
      <c r="A3837" s="169">
        <f t="shared" ref="A3837:E3837" si="2316">A3167</f>
        <v>0</v>
      </c>
      <c r="B3837" s="169" t="str">
        <f t="shared" si="2316"/>
        <v>Complete revamping of chimney aviation obstruction lights (AOL) &amp; other associated spares installed at unit#5,6&amp;7 CSTPS Chandrapur.</v>
      </c>
      <c r="C3837" s="29">
        <f t="shared" si="2316"/>
        <v>0</v>
      </c>
      <c r="D3837" s="69" t="str">
        <f t="shared" si="2316"/>
        <v>-</v>
      </c>
      <c r="E3837" s="28">
        <f t="shared" si="2316"/>
        <v>3</v>
      </c>
      <c r="F3837" s="95">
        <f t="shared" si="2283"/>
        <v>3</v>
      </c>
      <c r="G3837" s="95">
        <f t="shared" si="2284"/>
        <v>3</v>
      </c>
      <c r="H3837" s="95">
        <f t="shared" si="2299"/>
        <v>0</v>
      </c>
      <c r="I3837" s="94">
        <f>'F4.2'!Z484</f>
        <v>0</v>
      </c>
      <c r="J3837" s="94">
        <f>'F4.2'!AT484</f>
        <v>0</v>
      </c>
      <c r="K3837" s="95"/>
      <c r="L3837" s="95"/>
      <c r="M3837" s="128">
        <f t="shared" si="2300"/>
        <v>0</v>
      </c>
      <c r="N3837" s="95">
        <f t="shared" si="2301"/>
        <v>0</v>
      </c>
    </row>
    <row r="3838" spans="1:14" ht="31.5" hidden="1" outlineLevel="1" x14ac:dyDescent="0.25">
      <c r="A3838" s="169">
        <f t="shared" ref="A3838:E3838" si="2317">A3168</f>
        <v>0</v>
      </c>
      <c r="B3838" s="169" t="str">
        <f t="shared" si="2317"/>
        <v>Provision of 11KV supply to Aundha pump house from U 5,6&amp;7 Station boards.</v>
      </c>
      <c r="C3838" s="29">
        <f t="shared" si="2317"/>
        <v>0</v>
      </c>
      <c r="D3838" s="69" t="str">
        <f t="shared" si="2317"/>
        <v>-</v>
      </c>
      <c r="E3838" s="28">
        <f t="shared" si="2317"/>
        <v>25</v>
      </c>
      <c r="F3838" s="95">
        <f t="shared" si="2283"/>
        <v>25</v>
      </c>
      <c r="G3838" s="95">
        <f t="shared" si="2284"/>
        <v>25</v>
      </c>
      <c r="H3838" s="95">
        <f t="shared" si="2299"/>
        <v>0</v>
      </c>
      <c r="I3838" s="94">
        <f>'F4.2'!Z485</f>
        <v>0</v>
      </c>
      <c r="J3838" s="94">
        <f>'F4.2'!AT485</f>
        <v>0</v>
      </c>
      <c r="K3838" s="95"/>
      <c r="L3838" s="95"/>
      <c r="M3838" s="128">
        <f t="shared" si="2300"/>
        <v>0</v>
      </c>
      <c r="N3838" s="95">
        <f t="shared" si="2301"/>
        <v>0</v>
      </c>
    </row>
    <row r="3839" spans="1:14" ht="63" hidden="1" outlineLevel="1" x14ac:dyDescent="0.25">
      <c r="A3839" s="25">
        <f t="shared" ref="A3839:E3839" si="2318">A3169</f>
        <v>5</v>
      </c>
      <c r="B3839" s="26" t="str">
        <f t="shared" si="2318"/>
        <v xml:space="preserve">DPR for Energy saving by installation of VFD for CEP motors at Unit#5 to 9, CSTPS, Chandrapur.
</v>
      </c>
      <c r="C3839" s="29">
        <f t="shared" si="2318"/>
        <v>0</v>
      </c>
      <c r="D3839" s="69" t="str">
        <f t="shared" si="2318"/>
        <v>-</v>
      </c>
      <c r="E3839" s="28">
        <f t="shared" si="2318"/>
        <v>26</v>
      </c>
      <c r="F3839" s="95">
        <f t="shared" si="2283"/>
        <v>0</v>
      </c>
      <c r="G3839" s="95">
        <f t="shared" si="2284"/>
        <v>0</v>
      </c>
      <c r="H3839" s="95">
        <f t="shared" si="2299"/>
        <v>0</v>
      </c>
      <c r="I3839" s="94">
        <f>'F4.2'!Z486</f>
        <v>0</v>
      </c>
      <c r="J3839" s="94">
        <f>'F4.2'!AT486</f>
        <v>0</v>
      </c>
      <c r="K3839" s="95"/>
      <c r="L3839" s="95"/>
      <c r="M3839" s="128">
        <f t="shared" si="2300"/>
        <v>0</v>
      </c>
      <c r="N3839" s="95">
        <f t="shared" si="2301"/>
        <v>0</v>
      </c>
    </row>
    <row r="3840" spans="1:14" ht="63" hidden="1" outlineLevel="1" x14ac:dyDescent="0.25">
      <c r="A3840" s="169">
        <f t="shared" ref="A3840:E3840" si="2319">A3170</f>
        <v>0</v>
      </c>
      <c r="B3840" s="169" t="str">
        <f t="shared" si="2319"/>
        <v xml:space="preserve">Energy saving by installation of VFD for CEP motors at Unit#5 to 9, CSTPS, Chandrapur.
</v>
      </c>
      <c r="C3840" s="29">
        <f t="shared" si="2319"/>
        <v>0</v>
      </c>
      <c r="D3840" s="69" t="str">
        <f t="shared" si="2319"/>
        <v>-</v>
      </c>
      <c r="E3840" s="28">
        <f t="shared" si="2319"/>
        <v>26</v>
      </c>
      <c r="F3840" s="95">
        <f t="shared" si="2283"/>
        <v>26</v>
      </c>
      <c r="G3840" s="95">
        <f t="shared" si="2284"/>
        <v>26</v>
      </c>
      <c r="H3840" s="95">
        <f t="shared" si="2299"/>
        <v>0</v>
      </c>
      <c r="I3840" s="94">
        <f>'F4.2'!Z487</f>
        <v>0</v>
      </c>
      <c r="J3840" s="94">
        <f>'F4.2'!AT487</f>
        <v>0</v>
      </c>
      <c r="K3840" s="95"/>
      <c r="L3840" s="95"/>
      <c r="M3840" s="128">
        <f t="shared" si="2300"/>
        <v>0</v>
      </c>
      <c r="N3840" s="95">
        <f t="shared" si="2301"/>
        <v>0</v>
      </c>
    </row>
    <row r="3841" spans="1:14" ht="31.5" hidden="1" outlineLevel="1" x14ac:dyDescent="0.25">
      <c r="A3841" s="25">
        <f t="shared" ref="A3841:E3841" si="2320">A3171</f>
        <v>6</v>
      </c>
      <c r="B3841" s="26" t="str">
        <f t="shared" si="2320"/>
        <v>DPR for Energy saving by installation of VFD for PA Fan &amp; ID Fan  motors at Unit#5 to 9, CSTPS, Chandrapur.</v>
      </c>
      <c r="C3841" s="29">
        <f t="shared" si="2320"/>
        <v>0</v>
      </c>
      <c r="D3841" s="69" t="str">
        <f t="shared" si="2320"/>
        <v>-</v>
      </c>
      <c r="E3841" s="28">
        <f t="shared" si="2320"/>
        <v>25</v>
      </c>
      <c r="F3841" s="95">
        <f t="shared" si="2283"/>
        <v>0</v>
      </c>
      <c r="G3841" s="95">
        <f t="shared" si="2284"/>
        <v>0</v>
      </c>
      <c r="H3841" s="95">
        <f t="shared" si="2299"/>
        <v>0</v>
      </c>
      <c r="I3841" s="94">
        <f>'F4.2'!Z488</f>
        <v>0</v>
      </c>
      <c r="J3841" s="94">
        <f>'F4.2'!AT488</f>
        <v>0</v>
      </c>
      <c r="K3841" s="95"/>
      <c r="L3841" s="95"/>
      <c r="M3841" s="128">
        <f t="shared" si="2300"/>
        <v>0</v>
      </c>
      <c r="N3841" s="95">
        <f t="shared" si="2301"/>
        <v>0</v>
      </c>
    </row>
    <row r="3842" spans="1:14" ht="31.5" hidden="1" outlineLevel="1" x14ac:dyDescent="0.25">
      <c r="A3842" s="169">
        <f t="shared" ref="A3842:E3842" si="2321">A3172</f>
        <v>0</v>
      </c>
      <c r="B3842" s="169" t="str">
        <f t="shared" si="2321"/>
        <v>Energy saving by installation of VFD for PA Fan &amp; ID Fan  motors at Unit#5 to 9, CSTPS, Chandrapur.</v>
      </c>
      <c r="C3842" s="29">
        <f t="shared" si="2321"/>
        <v>0</v>
      </c>
      <c r="D3842" s="69" t="str">
        <f t="shared" si="2321"/>
        <v>-</v>
      </c>
      <c r="E3842" s="28">
        <f t="shared" si="2321"/>
        <v>25</v>
      </c>
      <c r="F3842" s="95">
        <f t="shared" si="2283"/>
        <v>0</v>
      </c>
      <c r="G3842" s="95">
        <f t="shared" si="2284"/>
        <v>0</v>
      </c>
      <c r="H3842" s="95">
        <f t="shared" si="2299"/>
        <v>0</v>
      </c>
      <c r="I3842" s="94">
        <f>'F4.2'!Z489</f>
        <v>25</v>
      </c>
      <c r="J3842" s="94">
        <f>'F4.2'!AT489</f>
        <v>25</v>
      </c>
      <c r="K3842" s="95"/>
      <c r="L3842" s="95"/>
      <c r="M3842" s="128">
        <f t="shared" si="2300"/>
        <v>25</v>
      </c>
      <c r="N3842" s="95">
        <f t="shared" si="2301"/>
        <v>0</v>
      </c>
    </row>
    <row r="3843" spans="1:14" ht="31.5" hidden="1" outlineLevel="1" x14ac:dyDescent="0.25">
      <c r="A3843" s="25">
        <f t="shared" ref="A3843:E3843" si="2322">A3173</f>
        <v>7</v>
      </c>
      <c r="B3843" s="26" t="str">
        <f t="shared" si="2322"/>
        <v>DPR for refurbishment of Critical HT &amp; LT board installed at Unit#5,6,&amp;7, CSTPS Chandrapur.</v>
      </c>
      <c r="C3843" s="29">
        <f t="shared" si="2322"/>
        <v>0</v>
      </c>
      <c r="D3843" s="69" t="str">
        <f t="shared" si="2322"/>
        <v>-</v>
      </c>
      <c r="E3843" s="28">
        <f t="shared" si="2322"/>
        <v>25</v>
      </c>
      <c r="F3843" s="95">
        <f t="shared" si="2283"/>
        <v>0</v>
      </c>
      <c r="G3843" s="95">
        <f t="shared" si="2284"/>
        <v>0</v>
      </c>
      <c r="H3843" s="95">
        <f t="shared" si="2299"/>
        <v>0</v>
      </c>
      <c r="I3843" s="94">
        <f>'F4.2'!Z490</f>
        <v>0</v>
      </c>
      <c r="J3843" s="94">
        <f>'F4.2'!AT490</f>
        <v>0</v>
      </c>
      <c r="K3843" s="95"/>
      <c r="L3843" s="95"/>
      <c r="M3843" s="128">
        <f t="shared" si="2300"/>
        <v>0</v>
      </c>
      <c r="N3843" s="95">
        <f t="shared" si="2301"/>
        <v>0</v>
      </c>
    </row>
    <row r="3844" spans="1:14" ht="31.5" hidden="1" outlineLevel="1" x14ac:dyDescent="0.25">
      <c r="A3844" s="169">
        <f t="shared" ref="A3844:E3844" si="2323">A3174</f>
        <v>0</v>
      </c>
      <c r="B3844" s="169" t="str">
        <f t="shared" si="2323"/>
        <v xml:space="preserve"> Refurbishment of Critical HT &amp; LT board installed at Unit#5,6,&amp;7, CSTPS Chandrapur.</v>
      </c>
      <c r="C3844" s="29">
        <f t="shared" si="2323"/>
        <v>0</v>
      </c>
      <c r="D3844" s="69" t="str">
        <f t="shared" si="2323"/>
        <v>-</v>
      </c>
      <c r="E3844" s="28">
        <f t="shared" si="2323"/>
        <v>25</v>
      </c>
      <c r="F3844" s="95">
        <f t="shared" si="2283"/>
        <v>0</v>
      </c>
      <c r="G3844" s="95">
        <f t="shared" si="2284"/>
        <v>0</v>
      </c>
      <c r="H3844" s="95">
        <f t="shared" si="2299"/>
        <v>0</v>
      </c>
      <c r="I3844" s="94">
        <f>'F4.2'!Z491</f>
        <v>0</v>
      </c>
      <c r="J3844" s="94">
        <f>'F4.2'!AT491</f>
        <v>0</v>
      </c>
      <c r="K3844" s="95"/>
      <c r="L3844" s="95"/>
      <c r="M3844" s="128">
        <f t="shared" si="2300"/>
        <v>0</v>
      </c>
      <c r="N3844" s="95">
        <f t="shared" si="2301"/>
        <v>0</v>
      </c>
    </row>
    <row r="3845" spans="1:14" ht="31.5" hidden="1" outlineLevel="1" x14ac:dyDescent="0.25">
      <c r="A3845" s="25">
        <f t="shared" ref="A3845:E3845" si="2324">A3175</f>
        <v>8</v>
      </c>
      <c r="B3845" s="26" t="str">
        <f t="shared" si="2324"/>
        <v>Refurbishment of LV bus duct Bus duct of UAT, SAT, station transformer installed at Unit#5,6,&amp;7, CSTPS Chandrapur.</v>
      </c>
      <c r="C3845" s="29">
        <f t="shared" si="2324"/>
        <v>0</v>
      </c>
      <c r="D3845" s="69" t="str">
        <f t="shared" si="2324"/>
        <v>-</v>
      </c>
      <c r="E3845" s="28">
        <f t="shared" si="2324"/>
        <v>30</v>
      </c>
      <c r="F3845" s="95">
        <f t="shared" si="2283"/>
        <v>0</v>
      </c>
      <c r="G3845" s="95">
        <f t="shared" si="2284"/>
        <v>0</v>
      </c>
      <c r="H3845" s="95">
        <f t="shared" si="2299"/>
        <v>0</v>
      </c>
      <c r="I3845" s="94">
        <f>'F4.2'!Z492</f>
        <v>0</v>
      </c>
      <c r="J3845" s="94">
        <f>'F4.2'!AT492</f>
        <v>0</v>
      </c>
      <c r="K3845" s="95"/>
      <c r="L3845" s="95"/>
      <c r="M3845" s="128">
        <f t="shared" si="2300"/>
        <v>0</v>
      </c>
      <c r="N3845" s="95">
        <f t="shared" si="2301"/>
        <v>0</v>
      </c>
    </row>
    <row r="3846" spans="1:14" ht="31.5" hidden="1" outlineLevel="1" x14ac:dyDescent="0.25">
      <c r="A3846" s="169">
        <f t="shared" ref="A3846:E3846" si="2325">A3176</f>
        <v>0</v>
      </c>
      <c r="B3846" s="169" t="str">
        <f t="shared" si="2325"/>
        <v>Refurbishment of LV bus duct Bus duct of UAT, SAT, station transformer installed at Unit#5,6,&amp;7, CSTPS Chandrapur.</v>
      </c>
      <c r="C3846" s="29">
        <f t="shared" si="2325"/>
        <v>0</v>
      </c>
      <c r="D3846" s="69" t="str">
        <f t="shared" si="2325"/>
        <v>-</v>
      </c>
      <c r="E3846" s="28">
        <f t="shared" si="2325"/>
        <v>30</v>
      </c>
      <c r="F3846" s="95">
        <f t="shared" si="2283"/>
        <v>30</v>
      </c>
      <c r="G3846" s="95">
        <f t="shared" si="2284"/>
        <v>30</v>
      </c>
      <c r="H3846" s="95">
        <f t="shared" si="2299"/>
        <v>0</v>
      </c>
      <c r="I3846" s="94">
        <f>'F4.2'!Z493</f>
        <v>0</v>
      </c>
      <c r="J3846" s="94">
        <f>'F4.2'!AT493</f>
        <v>0</v>
      </c>
      <c r="K3846" s="95"/>
      <c r="L3846" s="95"/>
      <c r="M3846" s="128">
        <f t="shared" si="2300"/>
        <v>0</v>
      </c>
      <c r="N3846" s="95">
        <f t="shared" si="2301"/>
        <v>0</v>
      </c>
    </row>
    <row r="3847" spans="1:14" ht="15.75" hidden="1" outlineLevel="1" x14ac:dyDescent="0.25">
      <c r="A3847" s="227">
        <f t="shared" ref="A3847:E3847" si="2326">A3177</f>
        <v>0</v>
      </c>
      <c r="B3847" s="227" t="str">
        <f t="shared" si="2326"/>
        <v>Instrumentation &amp; Control-II</v>
      </c>
      <c r="C3847" s="29">
        <f t="shared" si="2326"/>
        <v>0</v>
      </c>
      <c r="D3847" s="69" t="str">
        <f t="shared" si="2326"/>
        <v>-</v>
      </c>
      <c r="E3847" s="28">
        <f t="shared" si="2326"/>
        <v>0</v>
      </c>
      <c r="F3847" s="95">
        <f t="shared" si="2283"/>
        <v>0</v>
      </c>
      <c r="G3847" s="95">
        <f t="shared" si="2284"/>
        <v>0</v>
      </c>
      <c r="H3847" s="95">
        <f t="shared" si="2299"/>
        <v>0</v>
      </c>
      <c r="I3847" s="94">
        <f>'F4.2'!Z494</f>
        <v>0</v>
      </c>
      <c r="J3847" s="94">
        <f>'F4.2'!AT494</f>
        <v>0</v>
      </c>
      <c r="K3847" s="95"/>
      <c r="L3847" s="95"/>
      <c r="M3847" s="128">
        <f t="shared" si="2300"/>
        <v>0</v>
      </c>
      <c r="N3847" s="95">
        <f t="shared" si="2301"/>
        <v>0</v>
      </c>
    </row>
    <row r="3848" spans="1:14" ht="31.5" hidden="1" outlineLevel="1" x14ac:dyDescent="0.25">
      <c r="A3848" s="25">
        <f t="shared" ref="A3848:E3848" si="2327">A3178</f>
        <v>1</v>
      </c>
      <c r="B3848" s="26" t="str">
        <f t="shared" si="2327"/>
        <v>Complete Supply ,Erection and Commissioning DDCMIS system of Unit 7 at CSTPS</v>
      </c>
      <c r="C3848" s="29">
        <f t="shared" si="2327"/>
        <v>0</v>
      </c>
      <c r="D3848" s="69" t="str">
        <f t="shared" si="2327"/>
        <v>-</v>
      </c>
      <c r="E3848" s="28">
        <f t="shared" si="2327"/>
        <v>30</v>
      </c>
      <c r="F3848" s="95">
        <f t="shared" si="2283"/>
        <v>0</v>
      </c>
      <c r="G3848" s="95">
        <f t="shared" si="2284"/>
        <v>0</v>
      </c>
      <c r="H3848" s="95">
        <f t="shared" si="2299"/>
        <v>0</v>
      </c>
      <c r="I3848" s="94">
        <f>'F4.2'!Z495</f>
        <v>0</v>
      </c>
      <c r="J3848" s="94">
        <f>'F4.2'!AT495</f>
        <v>0</v>
      </c>
      <c r="K3848" s="95"/>
      <c r="L3848" s="95"/>
      <c r="M3848" s="128">
        <f t="shared" si="2300"/>
        <v>0</v>
      </c>
      <c r="N3848" s="95">
        <f t="shared" si="2301"/>
        <v>0</v>
      </c>
    </row>
    <row r="3849" spans="1:14" ht="31.5" hidden="1" outlineLevel="1" x14ac:dyDescent="0.25">
      <c r="A3849" s="169">
        <f t="shared" ref="A3849:E3849" si="2328">A3179</f>
        <v>0</v>
      </c>
      <c r="B3849" s="169" t="str">
        <f t="shared" si="2328"/>
        <v>Complete Supply ,Erection and Commissioning DDCMIS system of Unit 7  at CSTPS</v>
      </c>
      <c r="C3849" s="29">
        <f t="shared" si="2328"/>
        <v>0</v>
      </c>
      <c r="D3849" s="69" t="str">
        <f t="shared" si="2328"/>
        <v>-</v>
      </c>
      <c r="E3849" s="28">
        <f t="shared" si="2328"/>
        <v>30</v>
      </c>
      <c r="F3849" s="95">
        <f t="shared" si="2283"/>
        <v>30</v>
      </c>
      <c r="G3849" s="95">
        <f t="shared" si="2284"/>
        <v>30</v>
      </c>
      <c r="H3849" s="95">
        <f t="shared" si="2299"/>
        <v>0</v>
      </c>
      <c r="I3849" s="94">
        <f>'F4.2'!Z496</f>
        <v>0</v>
      </c>
      <c r="J3849" s="94">
        <f>'F4.2'!AT496</f>
        <v>0</v>
      </c>
      <c r="K3849" s="95"/>
      <c r="L3849" s="95"/>
      <c r="M3849" s="128">
        <f t="shared" si="2300"/>
        <v>0</v>
      </c>
      <c r="N3849" s="95">
        <f t="shared" si="2301"/>
        <v>0</v>
      </c>
    </row>
    <row r="3850" spans="1:14" ht="31.5" hidden="1" outlineLevel="1" x14ac:dyDescent="0.25">
      <c r="A3850" s="25">
        <f t="shared" ref="A3850:E3850" si="2329">A3180</f>
        <v>2</v>
      </c>
      <c r="B3850" s="26" t="str">
        <f t="shared" si="2329"/>
        <v>Implementation of Flexible Operation Solutions for Unit5,6 &amp;7, CSTPS, Chandrapur</v>
      </c>
      <c r="C3850" s="29">
        <f t="shared" si="2329"/>
        <v>0</v>
      </c>
      <c r="D3850" s="69" t="str">
        <f t="shared" si="2329"/>
        <v>-</v>
      </c>
      <c r="E3850" s="28">
        <f t="shared" si="2329"/>
        <v>40</v>
      </c>
      <c r="F3850" s="95">
        <f t="shared" si="2283"/>
        <v>0</v>
      </c>
      <c r="G3850" s="95">
        <f t="shared" si="2284"/>
        <v>0</v>
      </c>
      <c r="H3850" s="95">
        <f t="shared" si="2299"/>
        <v>0</v>
      </c>
      <c r="I3850" s="94">
        <f>'F4.2'!Z497</f>
        <v>0</v>
      </c>
      <c r="J3850" s="94">
        <f>'F4.2'!AT497</f>
        <v>0</v>
      </c>
      <c r="K3850" s="95"/>
      <c r="L3850" s="95"/>
      <c r="M3850" s="128">
        <f t="shared" si="2300"/>
        <v>0</v>
      </c>
      <c r="N3850" s="95">
        <f t="shared" si="2301"/>
        <v>0</v>
      </c>
    </row>
    <row r="3851" spans="1:14" ht="31.5" hidden="1" outlineLevel="1" x14ac:dyDescent="0.25">
      <c r="A3851" s="169">
        <f t="shared" ref="A3851:E3851" si="2330">A3181</f>
        <v>0</v>
      </c>
      <c r="B3851" s="169" t="str">
        <f t="shared" si="2330"/>
        <v>Implementation of Flexible Operation Solutions for Unit5,6 &amp;7, CSTPS, Chandrapur</v>
      </c>
      <c r="C3851" s="29">
        <f t="shared" si="2330"/>
        <v>0</v>
      </c>
      <c r="D3851" s="69" t="str">
        <f t="shared" si="2330"/>
        <v>-</v>
      </c>
      <c r="E3851" s="28">
        <f t="shared" si="2330"/>
        <v>40</v>
      </c>
      <c r="F3851" s="95">
        <f t="shared" si="2283"/>
        <v>0</v>
      </c>
      <c r="G3851" s="95">
        <f t="shared" si="2284"/>
        <v>0</v>
      </c>
      <c r="H3851" s="95">
        <f t="shared" si="2299"/>
        <v>0</v>
      </c>
      <c r="I3851" s="94">
        <f>'F4.2'!Z498</f>
        <v>40</v>
      </c>
      <c r="J3851" s="94">
        <f>'F4.2'!AT498</f>
        <v>40</v>
      </c>
      <c r="K3851" s="95"/>
      <c r="L3851" s="95"/>
      <c r="M3851" s="128">
        <f t="shared" si="2300"/>
        <v>40</v>
      </c>
      <c r="N3851" s="95">
        <f t="shared" si="2301"/>
        <v>0</v>
      </c>
    </row>
    <row r="3852" spans="1:14" ht="47.25" hidden="1" outlineLevel="1" x14ac:dyDescent="0.25">
      <c r="A3852" s="25">
        <f t="shared" ref="A3852:E3852" si="2331">A3182</f>
        <v>3</v>
      </c>
      <c r="B3852" s="26" t="str">
        <f t="shared" si="2331"/>
        <v>Supply of sub-assy for ID Fan VFD System&amp;  Energy Management System (EMS) at Stage-III, CSTPS, &amp; Procurement of numerical motor/feeder protection relay</v>
      </c>
      <c r="C3852" s="29">
        <f t="shared" si="2331"/>
        <v>0</v>
      </c>
      <c r="D3852" s="69" t="str">
        <f t="shared" si="2331"/>
        <v>-</v>
      </c>
      <c r="E3852" s="28">
        <f t="shared" si="2331"/>
        <v>26.1</v>
      </c>
      <c r="F3852" s="95">
        <f t="shared" si="2283"/>
        <v>0</v>
      </c>
      <c r="G3852" s="95">
        <f t="shared" si="2284"/>
        <v>0</v>
      </c>
      <c r="H3852" s="95">
        <f t="shared" si="2299"/>
        <v>0</v>
      </c>
      <c r="I3852" s="94">
        <f>'F4.2'!Z499</f>
        <v>0</v>
      </c>
      <c r="J3852" s="94">
        <f>'F4.2'!AT499</f>
        <v>0</v>
      </c>
      <c r="K3852" s="95"/>
      <c r="L3852" s="95"/>
      <c r="M3852" s="128">
        <f t="shared" si="2300"/>
        <v>0</v>
      </c>
      <c r="N3852" s="95">
        <f t="shared" si="2301"/>
        <v>0</v>
      </c>
    </row>
    <row r="3853" spans="1:14" ht="15.75" hidden="1" outlineLevel="1" x14ac:dyDescent="0.25">
      <c r="A3853" s="169">
        <f t="shared" ref="A3853:E3853" si="2332">A3183</f>
        <v>0</v>
      </c>
      <c r="B3853" s="169" t="str">
        <f t="shared" si="2332"/>
        <v>Supply of sub-assy for ID Fan VFD System</v>
      </c>
      <c r="C3853" s="29">
        <f t="shared" si="2332"/>
        <v>0</v>
      </c>
      <c r="D3853" s="69" t="str">
        <f t="shared" si="2332"/>
        <v>-</v>
      </c>
      <c r="E3853" s="28">
        <f t="shared" si="2332"/>
        <v>4.5</v>
      </c>
      <c r="F3853" s="95">
        <f t="shared" si="2283"/>
        <v>4.5</v>
      </c>
      <c r="G3853" s="95">
        <f t="shared" si="2284"/>
        <v>4.5</v>
      </c>
      <c r="H3853" s="95">
        <f t="shared" si="2299"/>
        <v>0</v>
      </c>
      <c r="I3853" s="94">
        <f>'F4.2'!Z500</f>
        <v>0</v>
      </c>
      <c r="J3853" s="94">
        <f>'F4.2'!AT500</f>
        <v>0</v>
      </c>
      <c r="K3853" s="95"/>
      <c r="L3853" s="95"/>
      <c r="M3853" s="128">
        <f t="shared" si="2300"/>
        <v>0</v>
      </c>
      <c r="N3853" s="95">
        <f t="shared" si="2301"/>
        <v>0</v>
      </c>
    </row>
    <row r="3854" spans="1:14" ht="31.5" hidden="1" outlineLevel="1" x14ac:dyDescent="0.25">
      <c r="A3854" s="169">
        <f t="shared" ref="A3854:E3854" si="2333">A3184</f>
        <v>0</v>
      </c>
      <c r="B3854" s="169" t="str">
        <f t="shared" si="2333"/>
        <v>Energy Management System (EMS) at Stage-III, CSTPS, Chandrapur.</v>
      </c>
      <c r="C3854" s="29">
        <f t="shared" si="2333"/>
        <v>0</v>
      </c>
      <c r="D3854" s="69" t="str">
        <f t="shared" si="2333"/>
        <v>-</v>
      </c>
      <c r="E3854" s="28">
        <f t="shared" si="2333"/>
        <v>5.5</v>
      </c>
      <c r="F3854" s="95">
        <f t="shared" si="2283"/>
        <v>5.5</v>
      </c>
      <c r="G3854" s="95">
        <f t="shared" si="2284"/>
        <v>5.5</v>
      </c>
      <c r="H3854" s="95">
        <f t="shared" si="2299"/>
        <v>0</v>
      </c>
      <c r="I3854" s="94">
        <f>'F4.2'!Z501</f>
        <v>0</v>
      </c>
      <c r="J3854" s="94">
        <f>'F4.2'!AT501</f>
        <v>0</v>
      </c>
      <c r="K3854" s="95"/>
      <c r="L3854" s="95"/>
      <c r="M3854" s="128">
        <f t="shared" si="2300"/>
        <v>0</v>
      </c>
      <c r="N3854" s="95">
        <f t="shared" si="2301"/>
        <v>0</v>
      </c>
    </row>
    <row r="3855" spans="1:14" ht="15.75" hidden="1" outlineLevel="1" x14ac:dyDescent="0.25">
      <c r="A3855" s="169">
        <f t="shared" ref="A3855:E3855" si="2334">A3185</f>
        <v>0</v>
      </c>
      <c r="B3855" s="169" t="str">
        <f t="shared" si="2334"/>
        <v>Procurement of numerical motor/feeder protection relays</v>
      </c>
      <c r="C3855" s="29">
        <f t="shared" si="2334"/>
        <v>0</v>
      </c>
      <c r="D3855" s="69" t="str">
        <f t="shared" si="2334"/>
        <v>-</v>
      </c>
      <c r="E3855" s="28">
        <f t="shared" si="2334"/>
        <v>8.1</v>
      </c>
      <c r="F3855" s="95">
        <f t="shared" si="2283"/>
        <v>8.1</v>
      </c>
      <c r="G3855" s="95">
        <f t="shared" si="2284"/>
        <v>8.1</v>
      </c>
      <c r="H3855" s="95">
        <f t="shared" si="2299"/>
        <v>0</v>
      </c>
      <c r="I3855" s="94">
        <f>'F4.2'!Z502</f>
        <v>0</v>
      </c>
      <c r="J3855" s="94">
        <f>'F4.2'!AT502</f>
        <v>0</v>
      </c>
      <c r="K3855" s="95"/>
      <c r="L3855" s="95"/>
      <c r="M3855" s="128">
        <f t="shared" si="2300"/>
        <v>0</v>
      </c>
      <c r="N3855" s="95">
        <f t="shared" si="2301"/>
        <v>0</v>
      </c>
    </row>
    <row r="3856" spans="1:14" ht="47.25" hidden="1" outlineLevel="1" x14ac:dyDescent="0.25">
      <c r="A3856" s="169">
        <f t="shared" ref="A3856:E3856" si="2335">A3186</f>
        <v>0</v>
      </c>
      <c r="B3856" s="169" t="str">
        <f t="shared" si="2335"/>
        <v>Procurement of portable multi function test kit, Microprocessot based CB TIM, CRM &amp; MVDT, CBO analyser, Vacuum cleaner bottle HV tester</v>
      </c>
      <c r="C3856" s="29">
        <f t="shared" si="2335"/>
        <v>0</v>
      </c>
      <c r="D3856" s="69" t="str">
        <f t="shared" si="2335"/>
        <v>-</v>
      </c>
      <c r="E3856" s="28">
        <f t="shared" si="2335"/>
        <v>2</v>
      </c>
      <c r="F3856" s="95">
        <f t="shared" si="2283"/>
        <v>2</v>
      </c>
      <c r="G3856" s="95">
        <f t="shared" si="2284"/>
        <v>2</v>
      </c>
      <c r="H3856" s="95">
        <f t="shared" si="2299"/>
        <v>0</v>
      </c>
      <c r="I3856" s="94">
        <f>'F4.2'!Z503</f>
        <v>0</v>
      </c>
      <c r="J3856" s="94">
        <f>'F4.2'!AT503</f>
        <v>0</v>
      </c>
      <c r="K3856" s="95"/>
      <c r="L3856" s="95"/>
      <c r="M3856" s="128">
        <f t="shared" si="2300"/>
        <v>0</v>
      </c>
      <c r="N3856" s="95">
        <f t="shared" si="2301"/>
        <v>0</v>
      </c>
    </row>
    <row r="3857" spans="1:14" ht="31.5" hidden="1" outlineLevel="1" x14ac:dyDescent="0.25">
      <c r="A3857" s="169">
        <f t="shared" ref="A3857:E3857" si="2336">A3187</f>
        <v>0</v>
      </c>
      <c r="B3857" s="169" t="str">
        <f t="shared" si="2336"/>
        <v xml:space="preserve">Replacement of various motorised control actuators at Unit 5, 6  CSTPS,Chandrapur.                              </v>
      </c>
      <c r="C3857" s="29">
        <f t="shared" si="2336"/>
        <v>0</v>
      </c>
      <c r="D3857" s="69" t="str">
        <f t="shared" si="2336"/>
        <v>-</v>
      </c>
      <c r="E3857" s="28">
        <f t="shared" si="2336"/>
        <v>6</v>
      </c>
      <c r="F3857" s="95">
        <f t="shared" si="2283"/>
        <v>0</v>
      </c>
      <c r="G3857" s="95">
        <f t="shared" si="2284"/>
        <v>0</v>
      </c>
      <c r="H3857" s="95">
        <f t="shared" si="2299"/>
        <v>0</v>
      </c>
      <c r="I3857" s="94">
        <f>'F4.2'!Z504</f>
        <v>6</v>
      </c>
      <c r="J3857" s="94">
        <f>'F4.2'!AT504</f>
        <v>6</v>
      </c>
      <c r="K3857" s="95"/>
      <c r="L3857" s="95"/>
      <c r="M3857" s="128">
        <f t="shared" si="2300"/>
        <v>6</v>
      </c>
      <c r="N3857" s="95">
        <f t="shared" si="2301"/>
        <v>0</v>
      </c>
    </row>
    <row r="3858" spans="1:14" ht="78.75" hidden="1" outlineLevel="1" x14ac:dyDescent="0.25">
      <c r="A3858" s="25">
        <f t="shared" ref="A3858:E3858" si="2337">A3188</f>
        <v>4</v>
      </c>
      <c r="B3858" s="26" t="str">
        <f t="shared" si="2337"/>
        <v>Supply and commissioning of Energy Optimization &amp; Real Time Analysis system software for Auxiliary Power management of power network &amp; Pump performance monitoring system for water pumping stations for Unit#5,6&amp;7, CSTPS, Chandrapur</v>
      </c>
      <c r="C3858" s="29">
        <f t="shared" si="2337"/>
        <v>0</v>
      </c>
      <c r="D3858" s="69" t="str">
        <f t="shared" si="2337"/>
        <v>-</v>
      </c>
      <c r="E3858" s="28">
        <f t="shared" si="2337"/>
        <v>26</v>
      </c>
      <c r="F3858" s="95">
        <f t="shared" si="2283"/>
        <v>0</v>
      </c>
      <c r="G3858" s="95">
        <f t="shared" si="2284"/>
        <v>0</v>
      </c>
      <c r="H3858" s="95">
        <f t="shared" si="2299"/>
        <v>0</v>
      </c>
      <c r="I3858" s="94">
        <f>'F4.2'!Z505</f>
        <v>0</v>
      </c>
      <c r="J3858" s="94">
        <f>'F4.2'!AT505</f>
        <v>0</v>
      </c>
      <c r="K3858" s="95"/>
      <c r="L3858" s="95"/>
      <c r="M3858" s="128">
        <f t="shared" si="2300"/>
        <v>0</v>
      </c>
      <c r="N3858" s="95">
        <f t="shared" si="2301"/>
        <v>0</v>
      </c>
    </row>
    <row r="3859" spans="1:14" ht="47.25" hidden="1" outlineLevel="1" x14ac:dyDescent="0.25">
      <c r="A3859" s="169">
        <f t="shared" ref="A3859:E3859" si="2338">A3189</f>
        <v>0</v>
      </c>
      <c r="B3859" s="169" t="str">
        <f t="shared" si="2338"/>
        <v>Supply and commissioning of Energy Optimization &amp; Real Time Analysis system software for Auxiliary Power management of power network</v>
      </c>
      <c r="C3859" s="29">
        <f t="shared" si="2338"/>
        <v>0</v>
      </c>
      <c r="D3859" s="69" t="str">
        <f t="shared" si="2338"/>
        <v>-</v>
      </c>
      <c r="E3859" s="28">
        <f t="shared" si="2338"/>
        <v>9</v>
      </c>
      <c r="F3859" s="95">
        <f t="shared" si="2283"/>
        <v>0</v>
      </c>
      <c r="G3859" s="95">
        <f t="shared" si="2284"/>
        <v>0</v>
      </c>
      <c r="H3859" s="95">
        <f t="shared" si="2299"/>
        <v>0</v>
      </c>
      <c r="I3859" s="94">
        <f>'F4.2'!Z506</f>
        <v>9</v>
      </c>
      <c r="J3859" s="94">
        <f>'F4.2'!AT506</f>
        <v>9</v>
      </c>
      <c r="K3859" s="95"/>
      <c r="L3859" s="95"/>
      <c r="M3859" s="128">
        <f t="shared" si="2300"/>
        <v>9</v>
      </c>
      <c r="N3859" s="95">
        <f t="shared" si="2301"/>
        <v>0</v>
      </c>
    </row>
    <row r="3860" spans="1:14" ht="47.25" hidden="1" outlineLevel="1" x14ac:dyDescent="0.25">
      <c r="A3860" s="169">
        <f t="shared" ref="A3860:E3860" si="2339">A3190</f>
        <v>0</v>
      </c>
      <c r="B3860" s="169" t="str">
        <f t="shared" si="2339"/>
        <v>Supply and installation of advanced Microprocessor based Pump performance monitoring system for water pumping stations for Unit#5,6&amp;7, CSTPS, Chandrapur</v>
      </c>
      <c r="C3860" s="29">
        <f t="shared" si="2339"/>
        <v>0</v>
      </c>
      <c r="D3860" s="69" t="str">
        <f t="shared" si="2339"/>
        <v>-</v>
      </c>
      <c r="E3860" s="28">
        <f t="shared" si="2339"/>
        <v>7</v>
      </c>
      <c r="F3860" s="95">
        <f t="shared" si="2283"/>
        <v>0</v>
      </c>
      <c r="G3860" s="95">
        <f t="shared" si="2284"/>
        <v>0</v>
      </c>
      <c r="H3860" s="95">
        <f t="shared" si="2299"/>
        <v>0</v>
      </c>
      <c r="I3860" s="94">
        <f>'F4.2'!Z507</f>
        <v>7</v>
      </c>
      <c r="J3860" s="94">
        <f>'F4.2'!AT507</f>
        <v>7</v>
      </c>
      <c r="K3860" s="95"/>
      <c r="L3860" s="95"/>
      <c r="M3860" s="128">
        <f t="shared" si="2300"/>
        <v>7</v>
      </c>
      <c r="N3860" s="95">
        <f t="shared" si="2301"/>
        <v>0</v>
      </c>
    </row>
    <row r="3861" spans="1:14" ht="31.5" hidden="1" outlineLevel="1" x14ac:dyDescent="0.25">
      <c r="A3861" s="169">
        <f t="shared" ref="A3861:E3861" si="2340">A3191</f>
        <v>0</v>
      </c>
      <c r="B3861" s="169" t="str">
        <f t="shared" si="2340"/>
        <v>Upgradation of Online Connectivity and Environmental Monitoring (OCEMS) System at Unit-5,6&amp;7</v>
      </c>
      <c r="C3861" s="29">
        <f t="shared" si="2340"/>
        <v>0</v>
      </c>
      <c r="D3861" s="69" t="str">
        <f t="shared" si="2340"/>
        <v>-</v>
      </c>
      <c r="E3861" s="28">
        <f t="shared" si="2340"/>
        <v>4</v>
      </c>
      <c r="F3861" s="95">
        <f t="shared" si="2283"/>
        <v>4</v>
      </c>
      <c r="G3861" s="95">
        <f t="shared" si="2284"/>
        <v>4</v>
      </c>
      <c r="H3861" s="95">
        <f t="shared" si="2299"/>
        <v>0</v>
      </c>
      <c r="I3861" s="94">
        <f>'F4.2'!Z508</f>
        <v>0</v>
      </c>
      <c r="J3861" s="94">
        <f>'F4.2'!AT508</f>
        <v>0</v>
      </c>
      <c r="K3861" s="95"/>
      <c r="L3861" s="95"/>
      <c r="M3861" s="128">
        <f t="shared" si="2300"/>
        <v>0</v>
      </c>
      <c r="N3861" s="95">
        <f t="shared" si="2301"/>
        <v>0</v>
      </c>
    </row>
    <row r="3862" spans="1:14" ht="15.75" hidden="1" outlineLevel="1" x14ac:dyDescent="0.25">
      <c r="A3862" s="169">
        <f t="shared" ref="A3862:E3862" si="2341">A3192</f>
        <v>0</v>
      </c>
      <c r="B3862" s="169" t="str">
        <f t="shared" si="2341"/>
        <v xml:space="preserve">Procurement of I&amp;C Testing Labouratory Instruments </v>
      </c>
      <c r="C3862" s="29">
        <f t="shared" si="2341"/>
        <v>0</v>
      </c>
      <c r="D3862" s="69" t="str">
        <f t="shared" si="2341"/>
        <v>-</v>
      </c>
      <c r="E3862" s="28">
        <f t="shared" si="2341"/>
        <v>2</v>
      </c>
      <c r="F3862" s="95">
        <f t="shared" si="2283"/>
        <v>2</v>
      </c>
      <c r="G3862" s="95">
        <f t="shared" si="2284"/>
        <v>2</v>
      </c>
      <c r="H3862" s="95">
        <f t="shared" si="2299"/>
        <v>0</v>
      </c>
      <c r="I3862" s="94">
        <f>'F4.2'!Z509</f>
        <v>0</v>
      </c>
      <c r="J3862" s="94">
        <f>'F4.2'!AT509</f>
        <v>0</v>
      </c>
      <c r="K3862" s="95"/>
      <c r="L3862" s="95"/>
      <c r="M3862" s="128">
        <f t="shared" si="2300"/>
        <v>0</v>
      </c>
      <c r="N3862" s="95">
        <f t="shared" si="2301"/>
        <v>0</v>
      </c>
    </row>
    <row r="3863" spans="1:14" ht="31.5" hidden="1" outlineLevel="1" x14ac:dyDescent="0.25">
      <c r="A3863" s="169">
        <f t="shared" ref="A3863:E3863" si="2342">A3193</f>
        <v>0</v>
      </c>
      <c r="B3863" s="169" t="str">
        <f t="shared" si="2342"/>
        <v xml:space="preserve">Upgradation of various motorised control actuators at Unit-7,  CSTPS,Chandrapur.                              </v>
      </c>
      <c r="C3863" s="29">
        <f t="shared" si="2342"/>
        <v>0</v>
      </c>
      <c r="D3863" s="69" t="str">
        <f t="shared" si="2342"/>
        <v>-</v>
      </c>
      <c r="E3863" s="28">
        <f t="shared" si="2342"/>
        <v>4</v>
      </c>
      <c r="F3863" s="95">
        <f t="shared" si="2283"/>
        <v>0</v>
      </c>
      <c r="G3863" s="95">
        <f t="shared" si="2284"/>
        <v>0</v>
      </c>
      <c r="H3863" s="95">
        <f t="shared" si="2299"/>
        <v>0</v>
      </c>
      <c r="I3863" s="94">
        <f>'F4.2'!Z510</f>
        <v>4</v>
      </c>
      <c r="J3863" s="94">
        <f>'F4.2'!AT510</f>
        <v>4</v>
      </c>
      <c r="K3863" s="95"/>
      <c r="L3863" s="95"/>
      <c r="M3863" s="128">
        <f t="shared" si="2300"/>
        <v>4</v>
      </c>
      <c r="N3863" s="95">
        <f t="shared" si="2301"/>
        <v>0</v>
      </c>
    </row>
    <row r="3864" spans="1:14" ht="15.75" hidden="1" outlineLevel="1" x14ac:dyDescent="0.25">
      <c r="A3864" s="227">
        <f t="shared" ref="A3864:E3864" si="2343">A3194</f>
        <v>0</v>
      </c>
      <c r="B3864" s="227" t="str">
        <f t="shared" si="2343"/>
        <v>ODP-II</v>
      </c>
      <c r="C3864" s="29">
        <f t="shared" si="2343"/>
        <v>0</v>
      </c>
      <c r="D3864" s="69" t="str">
        <f t="shared" si="2343"/>
        <v>-</v>
      </c>
      <c r="E3864" s="28">
        <f t="shared" si="2343"/>
        <v>0</v>
      </c>
      <c r="F3864" s="95">
        <f t="shared" si="2283"/>
        <v>0</v>
      </c>
      <c r="G3864" s="95">
        <f t="shared" si="2284"/>
        <v>0</v>
      </c>
      <c r="H3864" s="95">
        <f t="shared" si="2299"/>
        <v>0</v>
      </c>
      <c r="I3864" s="94">
        <f>'F4.2'!Z511</f>
        <v>0</v>
      </c>
      <c r="J3864" s="94">
        <f>'F4.2'!AT511</f>
        <v>0</v>
      </c>
      <c r="K3864" s="95"/>
      <c r="L3864" s="95"/>
      <c r="M3864" s="128">
        <f t="shared" si="2300"/>
        <v>0</v>
      </c>
      <c r="N3864" s="95">
        <f t="shared" si="2301"/>
        <v>0</v>
      </c>
    </row>
    <row r="3865" spans="1:14" ht="47.25" hidden="1" outlineLevel="1" x14ac:dyDescent="0.25">
      <c r="A3865" s="25">
        <f t="shared" ref="A3865:E3865" si="2344">A3195</f>
        <v>1</v>
      </c>
      <c r="B3865" s="26" t="str">
        <f t="shared" si="2344"/>
        <v>Complete reconditioning of Condensate cooling water system, Ash raw water system &amp; fire fightning system of U-5,6 &amp; 7</v>
      </c>
      <c r="C3865" s="29">
        <f t="shared" si="2344"/>
        <v>0</v>
      </c>
      <c r="D3865" s="69" t="str">
        <f t="shared" si="2344"/>
        <v>-</v>
      </c>
      <c r="E3865" s="28">
        <f t="shared" si="2344"/>
        <v>92</v>
      </c>
      <c r="F3865" s="95">
        <f t="shared" si="2283"/>
        <v>0</v>
      </c>
      <c r="G3865" s="95">
        <f t="shared" si="2284"/>
        <v>0</v>
      </c>
      <c r="H3865" s="95">
        <f t="shared" si="2299"/>
        <v>0</v>
      </c>
      <c r="I3865" s="94">
        <f>'F4.2'!Z512</f>
        <v>0</v>
      </c>
      <c r="J3865" s="94">
        <f>'F4.2'!AT512</f>
        <v>0</v>
      </c>
      <c r="K3865" s="95"/>
      <c r="L3865" s="95"/>
      <c r="M3865" s="128">
        <f t="shared" si="2300"/>
        <v>0</v>
      </c>
      <c r="N3865" s="95">
        <f t="shared" si="2301"/>
        <v>0</v>
      </c>
    </row>
    <row r="3866" spans="1:14" ht="15.75" hidden="1" outlineLevel="1" x14ac:dyDescent="0.25">
      <c r="A3866" s="169">
        <f t="shared" ref="A3866:E3866" si="2345">A3196</f>
        <v>0</v>
      </c>
      <c r="B3866" s="169" t="str">
        <f t="shared" si="2345"/>
        <v xml:space="preserve"> Complete reconditioning of cooling tower 5A &amp; 5B of Unit -5. </v>
      </c>
      <c r="C3866" s="29">
        <f t="shared" si="2345"/>
        <v>0</v>
      </c>
      <c r="D3866" s="69" t="str">
        <f t="shared" si="2345"/>
        <v>-</v>
      </c>
      <c r="E3866" s="28">
        <f t="shared" si="2345"/>
        <v>45</v>
      </c>
      <c r="F3866" s="95">
        <f t="shared" si="2283"/>
        <v>30</v>
      </c>
      <c r="G3866" s="95">
        <f t="shared" si="2284"/>
        <v>30</v>
      </c>
      <c r="H3866" s="95">
        <f t="shared" si="2299"/>
        <v>0</v>
      </c>
      <c r="I3866" s="94">
        <f>'F4.2'!Z513</f>
        <v>15</v>
      </c>
      <c r="J3866" s="94">
        <f>'F4.2'!AT513</f>
        <v>15</v>
      </c>
      <c r="K3866" s="95"/>
      <c r="L3866" s="95"/>
      <c r="M3866" s="128">
        <f t="shared" si="2300"/>
        <v>15</v>
      </c>
      <c r="N3866" s="95">
        <f t="shared" si="2301"/>
        <v>0</v>
      </c>
    </row>
    <row r="3867" spans="1:14" ht="63" hidden="1" outlineLevel="1" x14ac:dyDescent="0.25">
      <c r="A3867" s="169">
        <f t="shared" ref="A3867:E3867" si="2346">A3197</f>
        <v>0</v>
      </c>
      <c r="B3867" s="169" t="str">
        <f t="shared" si="2346"/>
        <v>Revamping of induced draft Cooling tower - 6A &amp; 6B internals with supply &amp; replacement to improve the performance of Cooling tower of Unit -6 (500MW), CSTPS, Chandrapur</v>
      </c>
      <c r="C3867" s="29">
        <f t="shared" si="2346"/>
        <v>0</v>
      </c>
      <c r="D3867" s="69" t="str">
        <f t="shared" si="2346"/>
        <v>-</v>
      </c>
      <c r="E3867" s="28">
        <f t="shared" si="2346"/>
        <v>47</v>
      </c>
      <c r="F3867" s="95">
        <f t="shared" si="2283"/>
        <v>23.5</v>
      </c>
      <c r="G3867" s="95">
        <f t="shared" si="2284"/>
        <v>23.5</v>
      </c>
      <c r="H3867" s="95">
        <f t="shared" si="2299"/>
        <v>0</v>
      </c>
      <c r="I3867" s="94">
        <f>'F4.2'!Z514</f>
        <v>23.5</v>
      </c>
      <c r="J3867" s="94">
        <f>'F4.2'!AT514</f>
        <v>23.5</v>
      </c>
      <c r="K3867" s="95"/>
      <c r="L3867" s="95"/>
      <c r="M3867" s="128">
        <f t="shared" si="2300"/>
        <v>23.5</v>
      </c>
      <c r="N3867" s="95">
        <f t="shared" si="2301"/>
        <v>0</v>
      </c>
    </row>
    <row r="3868" spans="1:14" ht="31.5" hidden="1" outlineLevel="1" x14ac:dyDescent="0.25">
      <c r="A3868" s="25">
        <f t="shared" ref="A3868:E3868" si="2347">A3198</f>
        <v>2</v>
      </c>
      <c r="B3868" s="26" t="str">
        <f t="shared" si="2347"/>
        <v>Replacement of  Complete pump assembly of CCW pump, ACW pump and other schemes</v>
      </c>
      <c r="C3868" s="29">
        <f t="shared" si="2347"/>
        <v>0</v>
      </c>
      <c r="D3868" s="69" t="str">
        <f t="shared" si="2347"/>
        <v>-</v>
      </c>
      <c r="E3868" s="28">
        <f t="shared" si="2347"/>
        <v>121</v>
      </c>
      <c r="F3868" s="95">
        <f t="shared" si="2283"/>
        <v>0</v>
      </c>
      <c r="G3868" s="95">
        <f t="shared" si="2284"/>
        <v>0</v>
      </c>
      <c r="H3868" s="95">
        <f t="shared" si="2299"/>
        <v>0</v>
      </c>
      <c r="I3868" s="94">
        <f>'F4.2'!Z515</f>
        <v>0</v>
      </c>
      <c r="J3868" s="94">
        <f>'F4.2'!AT515</f>
        <v>0</v>
      </c>
      <c r="K3868" s="95"/>
      <c r="L3868" s="95"/>
      <c r="M3868" s="128">
        <f t="shared" si="2300"/>
        <v>0</v>
      </c>
      <c r="N3868" s="95">
        <f t="shared" si="2301"/>
        <v>0</v>
      </c>
    </row>
    <row r="3869" spans="1:14" ht="31.5" hidden="1" outlineLevel="1" x14ac:dyDescent="0.25">
      <c r="A3869" s="169">
        <f t="shared" ref="A3869:E3869" si="2348">A3199</f>
        <v>0</v>
      </c>
      <c r="B3869" s="169" t="str">
        <f t="shared" si="2348"/>
        <v>Replacement of  Complete pump assembly of CCW pump installed at U-5,6,7.</v>
      </c>
      <c r="C3869" s="29">
        <f t="shared" si="2348"/>
        <v>0</v>
      </c>
      <c r="D3869" s="69" t="str">
        <f t="shared" si="2348"/>
        <v>-</v>
      </c>
      <c r="E3869" s="28">
        <f t="shared" si="2348"/>
        <v>100</v>
      </c>
      <c r="F3869" s="95">
        <f t="shared" si="2283"/>
        <v>40</v>
      </c>
      <c r="G3869" s="95">
        <f t="shared" si="2284"/>
        <v>40</v>
      </c>
      <c r="H3869" s="95">
        <f t="shared" si="2299"/>
        <v>0</v>
      </c>
      <c r="I3869" s="94">
        <f>'F4.2'!Z516</f>
        <v>20</v>
      </c>
      <c r="J3869" s="94">
        <f>'F4.2'!AT516</f>
        <v>20</v>
      </c>
      <c r="K3869" s="95"/>
      <c r="L3869" s="95"/>
      <c r="M3869" s="128">
        <f t="shared" si="2300"/>
        <v>20</v>
      </c>
      <c r="N3869" s="95">
        <f t="shared" si="2301"/>
        <v>0</v>
      </c>
    </row>
    <row r="3870" spans="1:14" ht="31.5" hidden="1" outlineLevel="1" x14ac:dyDescent="0.25">
      <c r="A3870" s="169">
        <f t="shared" ref="A3870:E3870" si="2349">A3200</f>
        <v>0</v>
      </c>
      <c r="B3870" s="169" t="str">
        <f t="shared" si="2349"/>
        <v xml:space="preserve"> Replacement of  Complete pump assembly of ACW  pump installed at U-5,6,7.</v>
      </c>
      <c r="C3870" s="29">
        <f t="shared" si="2349"/>
        <v>0</v>
      </c>
      <c r="D3870" s="69" t="str">
        <f t="shared" si="2349"/>
        <v>-</v>
      </c>
      <c r="E3870" s="28">
        <f t="shared" si="2349"/>
        <v>11</v>
      </c>
      <c r="F3870" s="95">
        <f t="shared" si="2283"/>
        <v>11</v>
      </c>
      <c r="G3870" s="95">
        <f t="shared" si="2284"/>
        <v>11</v>
      </c>
      <c r="H3870" s="95">
        <f t="shared" si="2299"/>
        <v>0</v>
      </c>
      <c r="I3870" s="94">
        <f>'F4.2'!Z517</f>
        <v>0</v>
      </c>
      <c r="J3870" s="94">
        <f>'F4.2'!AT517</f>
        <v>0</v>
      </c>
      <c r="K3870" s="95"/>
      <c r="L3870" s="95"/>
      <c r="M3870" s="128">
        <f t="shared" si="2300"/>
        <v>0</v>
      </c>
      <c r="N3870" s="95">
        <f t="shared" si="2301"/>
        <v>0</v>
      </c>
    </row>
    <row r="3871" spans="1:14" ht="31.5" hidden="1" outlineLevel="1" x14ac:dyDescent="0.25">
      <c r="A3871" s="169">
        <f t="shared" ref="A3871:E3871" si="2350">A3201</f>
        <v>0</v>
      </c>
      <c r="B3871" s="169" t="str">
        <f t="shared" si="2350"/>
        <v xml:space="preserve"> Complete reconditioning of Ash Raw water system &amp; DM/NDM system of U- 7. </v>
      </c>
      <c r="C3871" s="29">
        <f t="shared" si="2350"/>
        <v>0</v>
      </c>
      <c r="D3871" s="69" t="str">
        <f t="shared" si="2350"/>
        <v>-</v>
      </c>
      <c r="E3871" s="28">
        <f t="shared" si="2350"/>
        <v>8</v>
      </c>
      <c r="F3871" s="95">
        <f t="shared" si="2283"/>
        <v>8</v>
      </c>
      <c r="G3871" s="95">
        <f t="shared" si="2284"/>
        <v>8</v>
      </c>
      <c r="H3871" s="95">
        <f t="shared" si="2299"/>
        <v>0</v>
      </c>
      <c r="I3871" s="94">
        <f>'F4.2'!Z518</f>
        <v>0</v>
      </c>
      <c r="J3871" s="94">
        <f>'F4.2'!AT518</f>
        <v>0</v>
      </c>
      <c r="K3871" s="95"/>
      <c r="L3871" s="95"/>
      <c r="M3871" s="128">
        <f t="shared" si="2300"/>
        <v>0</v>
      </c>
      <c r="N3871" s="95">
        <f t="shared" si="2301"/>
        <v>0</v>
      </c>
    </row>
    <row r="3872" spans="1:14" ht="31.5" hidden="1" outlineLevel="1" x14ac:dyDescent="0.25">
      <c r="A3872" s="169">
        <f t="shared" ref="A3872:E3872" si="2351">A3202</f>
        <v>0</v>
      </c>
      <c r="B3872" s="169" t="str">
        <f t="shared" si="2351"/>
        <v xml:space="preserve">Complete reconditioning of Fire fightning system of Stage -I, II, III. </v>
      </c>
      <c r="C3872" s="29">
        <f t="shared" si="2351"/>
        <v>0</v>
      </c>
      <c r="D3872" s="69" t="str">
        <f t="shared" si="2351"/>
        <v>-</v>
      </c>
      <c r="E3872" s="28">
        <f t="shared" si="2351"/>
        <v>2</v>
      </c>
      <c r="F3872" s="95">
        <f t="shared" ref="F3872:F3935" si="2352">F3202+I3202</f>
        <v>2</v>
      </c>
      <c r="G3872" s="95">
        <f t="shared" ref="G3872:G3935" si="2353">G3202+M3202</f>
        <v>2</v>
      </c>
      <c r="H3872" s="95">
        <f t="shared" si="2299"/>
        <v>0</v>
      </c>
      <c r="I3872" s="94">
        <f>'F4.2'!Z519</f>
        <v>0</v>
      </c>
      <c r="J3872" s="94">
        <f>'F4.2'!AT519</f>
        <v>0</v>
      </c>
      <c r="K3872" s="95"/>
      <c r="L3872" s="95"/>
      <c r="M3872" s="128">
        <f t="shared" si="2300"/>
        <v>0</v>
      </c>
      <c r="N3872" s="95">
        <f t="shared" si="2301"/>
        <v>0</v>
      </c>
    </row>
    <row r="3873" spans="1:14" ht="94.5" hidden="1" outlineLevel="1" x14ac:dyDescent="0.25">
      <c r="A3873" s="25">
        <f t="shared" ref="A3873:E3873" si="2354">A3203</f>
        <v>3</v>
      </c>
      <c r="B3873" s="26" t="str">
        <f t="shared" si="2354"/>
        <v xml:space="preserve">Upgradation of existing DM water system along with supply, erection &amp; Commissioning of PLC panel, Instrumentation, CPVC Pipes &amp; fittings, installed at WTP–500MW, CSTPS, Chandrapur.
</v>
      </c>
      <c r="C3873" s="29">
        <f t="shared" si="2354"/>
        <v>0</v>
      </c>
      <c r="D3873" s="69" t="str">
        <f t="shared" si="2354"/>
        <v>-</v>
      </c>
      <c r="E3873" s="28">
        <f t="shared" si="2354"/>
        <v>56</v>
      </c>
      <c r="F3873" s="95">
        <f t="shared" si="2352"/>
        <v>0</v>
      </c>
      <c r="G3873" s="95">
        <f t="shared" si="2353"/>
        <v>0</v>
      </c>
      <c r="H3873" s="95">
        <f t="shared" si="2299"/>
        <v>0</v>
      </c>
      <c r="I3873" s="94">
        <f>'F4.2'!Z520</f>
        <v>0</v>
      </c>
      <c r="J3873" s="94">
        <f>'F4.2'!AT520</f>
        <v>0</v>
      </c>
      <c r="K3873" s="95"/>
      <c r="L3873" s="95"/>
      <c r="M3873" s="128">
        <f t="shared" si="2300"/>
        <v>0</v>
      </c>
      <c r="N3873" s="95">
        <f t="shared" si="2301"/>
        <v>0</v>
      </c>
    </row>
    <row r="3874" spans="1:14" ht="94.5" hidden="1" outlineLevel="1" x14ac:dyDescent="0.25">
      <c r="A3874" s="169">
        <f t="shared" ref="A3874:E3874" si="2355">A3204</f>
        <v>0</v>
      </c>
      <c r="B3874" s="169" t="str">
        <f t="shared" si="2355"/>
        <v xml:space="preserve">Upgradation of existing DM water system along with supply, erection &amp; Commissioning of PLC panel, Instrumentation, CPVC Pipes &amp; fittings, installed at WTP–500MW, CSTPS, Chandrapur.
</v>
      </c>
      <c r="C3874" s="29">
        <f t="shared" si="2355"/>
        <v>0</v>
      </c>
      <c r="D3874" s="69" t="str">
        <f t="shared" si="2355"/>
        <v>-</v>
      </c>
      <c r="E3874" s="28">
        <f t="shared" si="2355"/>
        <v>56</v>
      </c>
      <c r="F3874" s="95">
        <f t="shared" si="2352"/>
        <v>56</v>
      </c>
      <c r="G3874" s="95">
        <f t="shared" si="2353"/>
        <v>56</v>
      </c>
      <c r="H3874" s="95">
        <f t="shared" si="2299"/>
        <v>0</v>
      </c>
      <c r="I3874" s="94">
        <f>'F4.2'!Z521</f>
        <v>0</v>
      </c>
      <c r="J3874" s="94">
        <f>'F4.2'!AT521</f>
        <v>0</v>
      </c>
      <c r="K3874" s="95"/>
      <c r="L3874" s="95"/>
      <c r="M3874" s="128">
        <f t="shared" si="2300"/>
        <v>0</v>
      </c>
      <c r="N3874" s="95">
        <f t="shared" si="2301"/>
        <v>0</v>
      </c>
    </row>
    <row r="3875" spans="1:14" ht="31.5" hidden="1" outlineLevel="1" x14ac:dyDescent="0.25">
      <c r="A3875" s="25">
        <f t="shared" ref="A3875:E3875" si="2356">A3205</f>
        <v>4</v>
      </c>
      <c r="B3875" s="26" t="str">
        <f t="shared" si="2356"/>
        <v>Various work for renovation &amp; improvement of ash disposal pipeline system of Unit # 5 &amp; 6 at  CSTPS, Chandrapur.</v>
      </c>
      <c r="C3875" s="29">
        <f t="shared" si="2356"/>
        <v>0</v>
      </c>
      <c r="D3875" s="69" t="str">
        <f t="shared" si="2356"/>
        <v>-</v>
      </c>
      <c r="E3875" s="28">
        <f t="shared" si="2356"/>
        <v>58.37</v>
      </c>
      <c r="F3875" s="95">
        <f t="shared" si="2352"/>
        <v>0</v>
      </c>
      <c r="G3875" s="95">
        <f t="shared" si="2353"/>
        <v>0</v>
      </c>
      <c r="H3875" s="95">
        <f t="shared" si="2299"/>
        <v>0</v>
      </c>
      <c r="I3875" s="94">
        <f>'F4.2'!Z522</f>
        <v>0</v>
      </c>
      <c r="J3875" s="94">
        <f>'F4.2'!AT522</f>
        <v>0</v>
      </c>
      <c r="K3875" s="95"/>
      <c r="L3875" s="95"/>
      <c r="M3875" s="128">
        <f t="shared" si="2300"/>
        <v>0</v>
      </c>
      <c r="N3875" s="95">
        <f t="shared" si="2301"/>
        <v>0</v>
      </c>
    </row>
    <row r="3876" spans="1:14" ht="31.5" hidden="1" outlineLevel="1" x14ac:dyDescent="0.25">
      <c r="A3876" s="169">
        <f t="shared" ref="A3876:E3876" si="2357">A3206</f>
        <v>0</v>
      </c>
      <c r="B3876" s="169" t="str">
        <f t="shared" si="2357"/>
        <v>Supply, Erection &amp; commissioning of third 400 NB ash slurry disposal pipeline for Unit #5 at CSTPS, Chandrapur</v>
      </c>
      <c r="C3876" s="29">
        <f t="shared" si="2357"/>
        <v>0</v>
      </c>
      <c r="D3876" s="69" t="str">
        <f t="shared" si="2357"/>
        <v>-</v>
      </c>
      <c r="E3876" s="28">
        <f t="shared" si="2357"/>
        <v>20.190000000000001</v>
      </c>
      <c r="F3876" s="95">
        <f t="shared" si="2352"/>
        <v>20.190000000000001</v>
      </c>
      <c r="G3876" s="95">
        <f t="shared" si="2353"/>
        <v>20.190000000000001</v>
      </c>
      <c r="H3876" s="95">
        <f t="shared" si="2299"/>
        <v>0</v>
      </c>
      <c r="I3876" s="94">
        <f>'F4.2'!Z523</f>
        <v>0</v>
      </c>
      <c r="J3876" s="94">
        <f>'F4.2'!AT523</f>
        <v>0</v>
      </c>
      <c r="K3876" s="95"/>
      <c r="L3876" s="95"/>
      <c r="M3876" s="128">
        <f t="shared" si="2300"/>
        <v>0</v>
      </c>
      <c r="N3876" s="95">
        <f t="shared" si="2301"/>
        <v>0</v>
      </c>
    </row>
    <row r="3877" spans="1:14" ht="47.25" hidden="1" outlineLevel="1" x14ac:dyDescent="0.25">
      <c r="A3877" s="169">
        <f t="shared" ref="A3877:E3877" si="2358">A3207</f>
        <v>0</v>
      </c>
      <c r="B3877" s="169" t="str">
        <f t="shared" si="2358"/>
        <v>Supply, Erection, Replacement of 400 NB MSERW pipes of existing Ash disposal pipelines of Unit # 5 &amp; 6 in ‘B’ &amp; ‘C’ zone at CSTPS, Chandrapur.</v>
      </c>
      <c r="C3877" s="29">
        <f t="shared" si="2358"/>
        <v>0</v>
      </c>
      <c r="D3877" s="69" t="str">
        <f t="shared" si="2358"/>
        <v>-</v>
      </c>
      <c r="E3877" s="28">
        <f t="shared" si="2358"/>
        <v>38.18</v>
      </c>
      <c r="F3877" s="95">
        <f t="shared" si="2352"/>
        <v>38.18</v>
      </c>
      <c r="G3877" s="95">
        <f t="shared" si="2353"/>
        <v>38.18</v>
      </c>
      <c r="H3877" s="95">
        <f t="shared" si="2299"/>
        <v>0</v>
      </c>
      <c r="I3877" s="94">
        <f>'F4.2'!Z524</f>
        <v>0</v>
      </c>
      <c r="J3877" s="94">
        <f>'F4.2'!AT524</f>
        <v>0</v>
      </c>
      <c r="K3877" s="95"/>
      <c r="L3877" s="95"/>
      <c r="M3877" s="128">
        <f t="shared" si="2300"/>
        <v>0</v>
      </c>
      <c r="N3877" s="95">
        <f t="shared" si="2301"/>
        <v>0</v>
      </c>
    </row>
    <row r="3878" spans="1:14" ht="47.25" hidden="1" outlineLevel="1" x14ac:dyDescent="0.25">
      <c r="A3878" s="25">
        <f t="shared" ref="A3878:E3878" si="2359">A3208</f>
        <v>5</v>
      </c>
      <c r="B3878" s="26" t="str">
        <f t="shared" si="2359"/>
        <v>Design, engineering, supply, installation and commissioning of disposal of bottom ash in under ground mines at Chandrapur area WCL at CSTPS, Chandrapur</v>
      </c>
      <c r="C3878" s="29">
        <f t="shared" si="2359"/>
        <v>0</v>
      </c>
      <c r="D3878" s="69" t="str">
        <f t="shared" si="2359"/>
        <v>-</v>
      </c>
      <c r="E3878" s="28">
        <f t="shared" si="2359"/>
        <v>27.55</v>
      </c>
      <c r="F3878" s="95">
        <f t="shared" si="2352"/>
        <v>0</v>
      </c>
      <c r="G3878" s="95">
        <f t="shared" si="2353"/>
        <v>0</v>
      </c>
      <c r="H3878" s="95">
        <f t="shared" si="2299"/>
        <v>0</v>
      </c>
      <c r="I3878" s="94">
        <f>'F4.2'!Z525</f>
        <v>0</v>
      </c>
      <c r="J3878" s="94">
        <f>'F4.2'!AT525</f>
        <v>0</v>
      </c>
      <c r="K3878" s="95"/>
      <c r="L3878" s="95"/>
      <c r="M3878" s="128">
        <f t="shared" si="2300"/>
        <v>0</v>
      </c>
      <c r="N3878" s="95">
        <f t="shared" si="2301"/>
        <v>0</v>
      </c>
    </row>
    <row r="3879" spans="1:14" ht="47.25" hidden="1" outlineLevel="1" x14ac:dyDescent="0.25">
      <c r="A3879" s="169">
        <f t="shared" ref="A3879:E3879" si="2360">A3209</f>
        <v>0</v>
      </c>
      <c r="B3879" s="169" t="str">
        <f t="shared" si="2360"/>
        <v>Design, engineering, supply, installation and commissioning of disposal of bottom ash in under ground mines at Chandrapur area WCL at CSTPS, Chandrapur</v>
      </c>
      <c r="C3879" s="29">
        <f t="shared" si="2360"/>
        <v>0</v>
      </c>
      <c r="D3879" s="69" t="str">
        <f t="shared" si="2360"/>
        <v>-</v>
      </c>
      <c r="E3879" s="28">
        <f t="shared" si="2360"/>
        <v>27.55</v>
      </c>
      <c r="F3879" s="95">
        <f t="shared" si="2352"/>
        <v>27.55</v>
      </c>
      <c r="G3879" s="95">
        <f t="shared" si="2353"/>
        <v>27.55</v>
      </c>
      <c r="H3879" s="95">
        <f t="shared" si="2299"/>
        <v>0</v>
      </c>
      <c r="I3879" s="94">
        <f>'F4.2'!Z526</f>
        <v>0</v>
      </c>
      <c r="J3879" s="94">
        <f>'F4.2'!AT526</f>
        <v>0</v>
      </c>
      <c r="K3879" s="95"/>
      <c r="L3879" s="95"/>
      <c r="M3879" s="128">
        <f t="shared" si="2300"/>
        <v>0</v>
      </c>
      <c r="N3879" s="95">
        <f t="shared" si="2301"/>
        <v>0</v>
      </c>
    </row>
    <row r="3880" spans="1:14" ht="31.5" hidden="1" outlineLevel="1" x14ac:dyDescent="0.25">
      <c r="A3880" s="25">
        <f t="shared" ref="A3880:E3880" si="2361">A3210</f>
        <v>6</v>
      </c>
      <c r="B3880" s="26" t="str">
        <f t="shared" si="2361"/>
        <v>Supply and replacement of 400 NB MSERW pipe lines of ash disposal system in Ash Handling Plant at CSTPS, Chandrapur.</v>
      </c>
      <c r="C3880" s="29">
        <f t="shared" si="2361"/>
        <v>0</v>
      </c>
      <c r="D3880" s="69" t="str">
        <f t="shared" si="2361"/>
        <v>-</v>
      </c>
      <c r="E3880" s="28">
        <f t="shared" si="2361"/>
        <v>81.06</v>
      </c>
      <c r="F3880" s="95">
        <f t="shared" si="2352"/>
        <v>0</v>
      </c>
      <c r="G3880" s="95">
        <f t="shared" si="2353"/>
        <v>0</v>
      </c>
      <c r="H3880" s="95">
        <f t="shared" si="2299"/>
        <v>0</v>
      </c>
      <c r="I3880" s="94">
        <f>'F4.2'!Z527</f>
        <v>0</v>
      </c>
      <c r="J3880" s="94">
        <f>'F4.2'!AT527</f>
        <v>0</v>
      </c>
      <c r="K3880" s="95"/>
      <c r="L3880" s="95"/>
      <c r="M3880" s="128">
        <f t="shared" si="2300"/>
        <v>0</v>
      </c>
      <c r="N3880" s="95">
        <f t="shared" si="2301"/>
        <v>0</v>
      </c>
    </row>
    <row r="3881" spans="1:14" ht="47.25" hidden="1" outlineLevel="1" x14ac:dyDescent="0.25">
      <c r="A3881" s="169">
        <f t="shared" ref="A3881:E3881" si="2362">A3211</f>
        <v>0</v>
      </c>
      <c r="B3881" s="169" t="str">
        <f t="shared" si="2362"/>
        <v>Procurement and replacement of 400 NB MSERW pipe lines of ash disposal system in Ash Handling Plant at CSTPS, Chandrapur.</v>
      </c>
      <c r="C3881" s="29">
        <f t="shared" si="2362"/>
        <v>0</v>
      </c>
      <c r="D3881" s="69" t="str">
        <f t="shared" si="2362"/>
        <v>-</v>
      </c>
      <c r="E3881" s="28">
        <f t="shared" si="2362"/>
        <v>81.06</v>
      </c>
      <c r="F3881" s="95">
        <f t="shared" si="2352"/>
        <v>18.809999999999999</v>
      </c>
      <c r="G3881" s="95">
        <f t="shared" si="2353"/>
        <v>18.809999999999999</v>
      </c>
      <c r="H3881" s="95">
        <f t="shared" si="2299"/>
        <v>0</v>
      </c>
      <c r="I3881" s="94">
        <f>'F4.2'!Z528</f>
        <v>19.75</v>
      </c>
      <c r="J3881" s="94">
        <f>'F4.2'!AT528</f>
        <v>19.75</v>
      </c>
      <c r="K3881" s="95"/>
      <c r="L3881" s="95"/>
      <c r="M3881" s="128">
        <f t="shared" si="2300"/>
        <v>19.75</v>
      </c>
      <c r="N3881" s="95">
        <f t="shared" si="2301"/>
        <v>0</v>
      </c>
    </row>
    <row r="3882" spans="1:14" ht="15.75" hidden="1" outlineLevel="1" x14ac:dyDescent="0.25">
      <c r="A3882" s="227">
        <f t="shared" ref="A3882:E3882" si="2363">A3212</f>
        <v>0</v>
      </c>
      <c r="B3882" s="227" t="str">
        <f t="shared" si="2363"/>
        <v>WTP-II</v>
      </c>
      <c r="C3882" s="29">
        <f t="shared" si="2363"/>
        <v>0</v>
      </c>
      <c r="D3882" s="69" t="str">
        <f t="shared" si="2363"/>
        <v>-</v>
      </c>
      <c r="E3882" s="28">
        <f t="shared" si="2363"/>
        <v>0</v>
      </c>
      <c r="F3882" s="95">
        <f t="shared" si="2352"/>
        <v>0</v>
      </c>
      <c r="G3882" s="95">
        <f t="shared" si="2353"/>
        <v>0</v>
      </c>
      <c r="H3882" s="95">
        <f t="shared" si="2299"/>
        <v>0</v>
      </c>
      <c r="I3882" s="94">
        <f>'F4.2'!Z529</f>
        <v>0</v>
      </c>
      <c r="J3882" s="94">
        <f>'F4.2'!AT529</f>
        <v>0</v>
      </c>
      <c r="K3882" s="95"/>
      <c r="L3882" s="95"/>
      <c r="M3882" s="128">
        <f t="shared" si="2300"/>
        <v>0</v>
      </c>
      <c r="N3882" s="95">
        <f t="shared" si="2301"/>
        <v>0</v>
      </c>
    </row>
    <row r="3883" spans="1:14" ht="31.5" hidden="1" outlineLevel="1" x14ac:dyDescent="0.25">
      <c r="A3883" s="25">
        <f t="shared" ref="A3883:E3883" si="2364">A3213</f>
        <v>1</v>
      </c>
      <c r="B3883" s="26" t="str">
        <f t="shared" si="2364"/>
        <v xml:space="preserve">SWAS system &amp; STREAM FILTRATION FOR COOLING WATER SYSTEM </v>
      </c>
      <c r="C3883" s="29">
        <f t="shared" si="2364"/>
        <v>0</v>
      </c>
      <c r="D3883" s="69" t="str">
        <f t="shared" si="2364"/>
        <v>-</v>
      </c>
      <c r="E3883" s="28">
        <f t="shared" si="2364"/>
        <v>95.65</v>
      </c>
      <c r="F3883" s="95">
        <f t="shared" si="2352"/>
        <v>0</v>
      </c>
      <c r="G3883" s="95">
        <f t="shared" si="2353"/>
        <v>0</v>
      </c>
      <c r="H3883" s="95">
        <f t="shared" si="2299"/>
        <v>0</v>
      </c>
      <c r="I3883" s="94">
        <f>'F4.2'!Z530</f>
        <v>0</v>
      </c>
      <c r="J3883" s="94">
        <f>'F4.2'!AT530</f>
        <v>0</v>
      </c>
      <c r="K3883" s="95"/>
      <c r="L3883" s="95"/>
      <c r="M3883" s="128">
        <f t="shared" si="2300"/>
        <v>0</v>
      </c>
      <c r="N3883" s="95">
        <f t="shared" si="2301"/>
        <v>0</v>
      </c>
    </row>
    <row r="3884" spans="1:14" ht="31.5" hidden="1" outlineLevel="1" x14ac:dyDescent="0.25">
      <c r="A3884" s="169">
        <f t="shared" ref="A3884:E3884" si="2365">A3214</f>
        <v>0</v>
      </c>
      <c r="B3884" s="169" t="str">
        <f t="shared" si="2365"/>
        <v>Revamping of SWAS system at 3 x 500 MW at WTP-II of CSTPS, Chandrapur</v>
      </c>
      <c r="C3884" s="29">
        <f t="shared" si="2365"/>
        <v>0</v>
      </c>
      <c r="D3884" s="69" t="str">
        <f t="shared" si="2365"/>
        <v>-</v>
      </c>
      <c r="E3884" s="28">
        <f t="shared" si="2365"/>
        <v>16</v>
      </c>
      <c r="F3884" s="95">
        <f t="shared" si="2352"/>
        <v>0</v>
      </c>
      <c r="G3884" s="95">
        <f t="shared" si="2353"/>
        <v>0</v>
      </c>
      <c r="H3884" s="95">
        <f t="shared" si="2299"/>
        <v>0</v>
      </c>
      <c r="I3884" s="94">
        <f>'F4.2'!Z531</f>
        <v>16</v>
      </c>
      <c r="J3884" s="94">
        <f>'F4.2'!AT531</f>
        <v>16</v>
      </c>
      <c r="K3884" s="95"/>
      <c r="L3884" s="95"/>
      <c r="M3884" s="128">
        <f t="shared" si="2300"/>
        <v>16</v>
      </c>
      <c r="N3884" s="95">
        <f t="shared" si="2301"/>
        <v>0</v>
      </c>
    </row>
    <row r="3885" spans="1:14" ht="31.5" hidden="1" outlineLevel="1" x14ac:dyDescent="0.25">
      <c r="A3885" s="169">
        <f t="shared" ref="A3885:E3885" si="2366">A3215</f>
        <v>0</v>
      </c>
      <c r="B3885" s="169" t="str">
        <f t="shared" si="2366"/>
        <v>STREAM FILTRATION FOR COOLING WATER SYSTEM OF UNIT 5,6,7,8 and 9 OF CSTPS CHANDRAPUR</v>
      </c>
      <c r="C3885" s="29">
        <f t="shared" si="2366"/>
        <v>0</v>
      </c>
      <c r="D3885" s="69" t="str">
        <f t="shared" si="2366"/>
        <v>-</v>
      </c>
      <c r="E3885" s="28">
        <f t="shared" si="2366"/>
        <v>85.529939999999996</v>
      </c>
      <c r="F3885" s="95">
        <f t="shared" si="2352"/>
        <v>0</v>
      </c>
      <c r="G3885" s="95">
        <f t="shared" si="2353"/>
        <v>0</v>
      </c>
      <c r="H3885" s="95">
        <f t="shared" si="2299"/>
        <v>0</v>
      </c>
      <c r="I3885" s="94">
        <f>'F4.2'!Z532</f>
        <v>0</v>
      </c>
      <c r="J3885" s="94">
        <f>'F4.2'!AT532</f>
        <v>0</v>
      </c>
      <c r="K3885" s="95"/>
      <c r="L3885" s="95"/>
      <c r="M3885" s="128">
        <f t="shared" si="2300"/>
        <v>0</v>
      </c>
      <c r="N3885" s="95">
        <f t="shared" si="2301"/>
        <v>0</v>
      </c>
    </row>
    <row r="3886" spans="1:14" ht="15.75" hidden="1" outlineLevel="1" x14ac:dyDescent="0.25">
      <c r="A3886" s="227">
        <f t="shared" ref="A3886:E3886" si="2367">A3216</f>
        <v>0</v>
      </c>
      <c r="B3886" s="227" t="str">
        <f t="shared" si="2367"/>
        <v>CHP-B</v>
      </c>
      <c r="C3886" s="29">
        <f t="shared" si="2367"/>
        <v>0</v>
      </c>
      <c r="D3886" s="69" t="str">
        <f t="shared" si="2367"/>
        <v>-</v>
      </c>
      <c r="E3886" s="28">
        <f t="shared" si="2367"/>
        <v>0</v>
      </c>
      <c r="F3886" s="95">
        <f t="shared" si="2352"/>
        <v>0</v>
      </c>
      <c r="G3886" s="95">
        <f t="shared" si="2353"/>
        <v>0</v>
      </c>
      <c r="H3886" s="95">
        <f t="shared" ref="H3886:H3949" si="2368">F3886-G3886</f>
        <v>0</v>
      </c>
      <c r="I3886" s="94">
        <f>'F4.2'!Z533</f>
        <v>0</v>
      </c>
      <c r="J3886" s="94">
        <f>'F4.2'!AT533</f>
        <v>0</v>
      </c>
      <c r="K3886" s="95"/>
      <c r="L3886" s="95"/>
      <c r="M3886" s="128">
        <f t="shared" ref="M3886:M3949" si="2369">SUM(J3886:L3886)</f>
        <v>0</v>
      </c>
      <c r="N3886" s="95">
        <f t="shared" ref="N3886:N3949" si="2370">H3886+I3886-M3886</f>
        <v>0</v>
      </c>
    </row>
    <row r="3887" spans="1:14" ht="63" hidden="1" outlineLevel="1" x14ac:dyDescent="0.25">
      <c r="A3887" s="25">
        <f t="shared" ref="A3887:E3887" si="2371">A3217</f>
        <v>1</v>
      </c>
      <c r="B3887" s="26" t="str">
        <f t="shared" si="2371"/>
        <v xml:space="preserve">Renovation of Bunker Hopper of Unit 5&amp;6 along with coal flow system &amp;  Design, Engineering, Manufacturing, Fabrication, Erection and commissioning of Modified Wobbler Feeder at CHPC </v>
      </c>
      <c r="C3887" s="29">
        <f t="shared" si="2371"/>
        <v>0</v>
      </c>
      <c r="D3887" s="69" t="str">
        <f t="shared" si="2371"/>
        <v>-</v>
      </c>
      <c r="E3887" s="28">
        <f t="shared" si="2371"/>
        <v>38</v>
      </c>
      <c r="F3887" s="95">
        <f t="shared" si="2352"/>
        <v>0</v>
      </c>
      <c r="G3887" s="95">
        <f t="shared" si="2353"/>
        <v>0</v>
      </c>
      <c r="H3887" s="95">
        <f t="shared" si="2368"/>
        <v>0</v>
      </c>
      <c r="I3887" s="94">
        <f>'F4.2'!Z534</f>
        <v>0</v>
      </c>
      <c r="J3887" s="94">
        <f>'F4.2'!AT534</f>
        <v>0</v>
      </c>
      <c r="K3887" s="95"/>
      <c r="L3887" s="95"/>
      <c r="M3887" s="128">
        <f t="shared" si="2369"/>
        <v>0</v>
      </c>
      <c r="N3887" s="95">
        <f t="shared" si="2370"/>
        <v>0</v>
      </c>
    </row>
    <row r="3888" spans="1:14" ht="47.25" hidden="1" outlineLevel="1" x14ac:dyDescent="0.25">
      <c r="A3888" s="169">
        <f t="shared" ref="A3888:E3888" si="2372">A3218</f>
        <v>0</v>
      </c>
      <c r="B3888" s="169" t="str">
        <f t="shared" si="2372"/>
        <v>Scheme-1 Work of Modification,Upgradation &amp; renovation of Bunker Hopper of Unit 5&amp;6 along with coal flow system at CSTPS Chandrapur</v>
      </c>
      <c r="C3888" s="29">
        <f t="shared" si="2372"/>
        <v>0</v>
      </c>
      <c r="D3888" s="69" t="str">
        <f t="shared" si="2372"/>
        <v>-</v>
      </c>
      <c r="E3888" s="28">
        <f t="shared" si="2372"/>
        <v>16</v>
      </c>
      <c r="F3888" s="95">
        <f t="shared" si="2352"/>
        <v>16</v>
      </c>
      <c r="G3888" s="95">
        <f t="shared" si="2353"/>
        <v>16</v>
      </c>
      <c r="H3888" s="95">
        <f t="shared" si="2368"/>
        <v>0</v>
      </c>
      <c r="I3888" s="94">
        <f>'F4.2'!Z535</f>
        <v>0</v>
      </c>
      <c r="J3888" s="94">
        <f>'F4.2'!AT535</f>
        <v>0</v>
      </c>
      <c r="K3888" s="95"/>
      <c r="L3888" s="95"/>
      <c r="M3888" s="128">
        <f t="shared" si="2369"/>
        <v>0</v>
      </c>
      <c r="N3888" s="95">
        <f t="shared" si="2370"/>
        <v>0</v>
      </c>
    </row>
    <row r="3889" spans="1:14" ht="31.5" hidden="1" outlineLevel="1" x14ac:dyDescent="0.25">
      <c r="A3889" s="169">
        <f t="shared" ref="A3889:E3889" si="2373">A3219</f>
        <v>0</v>
      </c>
      <c r="B3889" s="169" t="str">
        <f t="shared" si="2373"/>
        <v>Scheme-2 :- Renovation &amp; up gradation of conveyor gantries &amp; Travelling Tripper of CHPB.</v>
      </c>
      <c r="C3889" s="29">
        <f t="shared" si="2373"/>
        <v>0</v>
      </c>
      <c r="D3889" s="69" t="str">
        <f t="shared" si="2373"/>
        <v>-</v>
      </c>
      <c r="E3889" s="28">
        <f t="shared" si="2373"/>
        <v>7</v>
      </c>
      <c r="F3889" s="95">
        <f t="shared" si="2352"/>
        <v>7</v>
      </c>
      <c r="G3889" s="95">
        <f t="shared" si="2353"/>
        <v>7</v>
      </c>
      <c r="H3889" s="95">
        <f t="shared" si="2368"/>
        <v>0</v>
      </c>
      <c r="I3889" s="94">
        <f>'F4.2'!Z536</f>
        <v>0</v>
      </c>
      <c r="J3889" s="94">
        <f>'F4.2'!AT536</f>
        <v>0</v>
      </c>
      <c r="K3889" s="95"/>
      <c r="L3889" s="95"/>
      <c r="M3889" s="128">
        <f t="shared" si="2369"/>
        <v>0</v>
      </c>
      <c r="N3889" s="95">
        <f t="shared" si="2370"/>
        <v>0</v>
      </c>
    </row>
    <row r="3890" spans="1:14" ht="47.25" hidden="1" outlineLevel="1" x14ac:dyDescent="0.25">
      <c r="A3890" s="169">
        <f t="shared" ref="A3890:E3890" si="2374">A3220</f>
        <v>0</v>
      </c>
      <c r="B3890" s="169" t="str">
        <f t="shared" si="2374"/>
        <v>Scheme-3 :- Design, Engineering, Manufacturing, Fabrication, Erection and commissioning of Modified Wobbler Feeder at CHPC of Unit 6&amp;7 of CSTPS Chandrapur</v>
      </c>
      <c r="C3890" s="29">
        <f t="shared" si="2374"/>
        <v>0</v>
      </c>
      <c r="D3890" s="69" t="str">
        <f t="shared" si="2374"/>
        <v>-</v>
      </c>
      <c r="E3890" s="28">
        <f t="shared" si="2374"/>
        <v>5</v>
      </c>
      <c r="F3890" s="95">
        <f t="shared" si="2352"/>
        <v>5</v>
      </c>
      <c r="G3890" s="95">
        <f t="shared" si="2353"/>
        <v>5</v>
      </c>
      <c r="H3890" s="95">
        <f t="shared" si="2368"/>
        <v>0</v>
      </c>
      <c r="I3890" s="94">
        <f>'F4.2'!Z537</f>
        <v>0</v>
      </c>
      <c r="J3890" s="94">
        <f>'F4.2'!AT537</f>
        <v>0</v>
      </c>
      <c r="K3890" s="95"/>
      <c r="L3890" s="95"/>
      <c r="M3890" s="128">
        <f t="shared" si="2369"/>
        <v>0</v>
      </c>
      <c r="N3890" s="95">
        <f t="shared" si="2370"/>
        <v>0</v>
      </c>
    </row>
    <row r="3891" spans="1:14" ht="31.5" hidden="1" outlineLevel="1" x14ac:dyDescent="0.25">
      <c r="A3891" s="25">
        <f t="shared" ref="A3891:E3891" si="2375">A3221</f>
        <v>2</v>
      </c>
      <c r="B3891" s="26" t="str">
        <f t="shared" si="2375"/>
        <v xml:space="preserve">installation &amp; commissioning of various LV and MV drives at CHPA &amp; Automation of Control Room of CHPA/B </v>
      </c>
      <c r="C3891" s="29">
        <f t="shared" si="2375"/>
        <v>0</v>
      </c>
      <c r="D3891" s="69" t="str">
        <f t="shared" si="2375"/>
        <v>-</v>
      </c>
      <c r="E3891" s="28">
        <f t="shared" si="2375"/>
        <v>75</v>
      </c>
      <c r="F3891" s="95">
        <f t="shared" si="2352"/>
        <v>0</v>
      </c>
      <c r="G3891" s="95">
        <f t="shared" si="2353"/>
        <v>0</v>
      </c>
      <c r="H3891" s="95">
        <f t="shared" si="2368"/>
        <v>0</v>
      </c>
      <c r="I3891" s="94">
        <f>'F4.2'!Z538</f>
        <v>0</v>
      </c>
      <c r="J3891" s="94">
        <f>'F4.2'!AT538</f>
        <v>0</v>
      </c>
      <c r="K3891" s="95"/>
      <c r="L3891" s="95"/>
      <c r="M3891" s="128">
        <f t="shared" si="2369"/>
        <v>0</v>
      </c>
      <c r="N3891" s="95">
        <f t="shared" si="2370"/>
        <v>0</v>
      </c>
    </row>
    <row r="3892" spans="1:14" ht="31.5" hidden="1" outlineLevel="1" x14ac:dyDescent="0.25">
      <c r="A3892" s="169">
        <f t="shared" ref="A3892:E3892" si="2376">A3222</f>
        <v>0</v>
      </c>
      <c r="B3892" s="169" t="str">
        <f t="shared" si="2376"/>
        <v>Scheme-1 Design, Engineering, supply, installation &amp; commissioning of various LV and MV drives at CHPA</v>
      </c>
      <c r="C3892" s="29">
        <f t="shared" si="2376"/>
        <v>0</v>
      </c>
      <c r="D3892" s="69" t="str">
        <f t="shared" si="2376"/>
        <v>-</v>
      </c>
      <c r="E3892" s="28">
        <f t="shared" si="2376"/>
        <v>39</v>
      </c>
      <c r="F3892" s="95">
        <f t="shared" si="2352"/>
        <v>39</v>
      </c>
      <c r="G3892" s="95">
        <f t="shared" si="2353"/>
        <v>39</v>
      </c>
      <c r="H3892" s="95">
        <f t="shared" si="2368"/>
        <v>0</v>
      </c>
      <c r="I3892" s="94">
        <f>'F4.2'!Z539</f>
        <v>0</v>
      </c>
      <c r="J3892" s="94">
        <f>'F4.2'!AT539</f>
        <v>0</v>
      </c>
      <c r="K3892" s="95"/>
      <c r="L3892" s="95"/>
      <c r="M3892" s="128">
        <f t="shared" si="2369"/>
        <v>0</v>
      </c>
      <c r="N3892" s="95">
        <f t="shared" si="2370"/>
        <v>0</v>
      </c>
    </row>
    <row r="3893" spans="1:14" ht="15.75" hidden="1" outlineLevel="1" x14ac:dyDescent="0.25">
      <c r="A3893" s="169">
        <f t="shared" ref="A3893:E3893" si="2377">A3223</f>
        <v>0</v>
      </c>
      <c r="B3893" s="169" t="str">
        <f t="shared" si="2377"/>
        <v xml:space="preserve">Scheme-2 Automation of Control Room of CHPA/B </v>
      </c>
      <c r="C3893" s="29">
        <f t="shared" si="2377"/>
        <v>0</v>
      </c>
      <c r="D3893" s="69" t="str">
        <f t="shared" si="2377"/>
        <v>-</v>
      </c>
      <c r="E3893" s="28">
        <f t="shared" si="2377"/>
        <v>15</v>
      </c>
      <c r="F3893" s="95">
        <f t="shared" si="2352"/>
        <v>15</v>
      </c>
      <c r="G3893" s="95">
        <f t="shared" si="2353"/>
        <v>15</v>
      </c>
      <c r="H3893" s="95">
        <f t="shared" si="2368"/>
        <v>0</v>
      </c>
      <c r="I3893" s="94">
        <f>'F4.2'!Z540</f>
        <v>0</v>
      </c>
      <c r="J3893" s="94">
        <f>'F4.2'!AT540</f>
        <v>0</v>
      </c>
      <c r="K3893" s="95"/>
      <c r="L3893" s="95"/>
      <c r="M3893" s="128">
        <f t="shared" si="2369"/>
        <v>0</v>
      </c>
      <c r="N3893" s="95">
        <f t="shared" si="2370"/>
        <v>0</v>
      </c>
    </row>
    <row r="3894" spans="1:14" ht="47.25" hidden="1" outlineLevel="1" x14ac:dyDescent="0.25">
      <c r="A3894" s="169">
        <f t="shared" ref="A3894:E3894" si="2378">A3224</f>
        <v>0</v>
      </c>
      <c r="B3894" s="169" t="str">
        <f t="shared" si="2378"/>
        <v>Scheme-3 Design, Engineering, supply, installation &amp; commissioning of various MV VFD for Crusher 1,2,3&amp;4 at CHPB</v>
      </c>
      <c r="C3894" s="29">
        <f t="shared" si="2378"/>
        <v>0</v>
      </c>
      <c r="D3894" s="69" t="str">
        <f t="shared" si="2378"/>
        <v>-</v>
      </c>
      <c r="E3894" s="28">
        <f t="shared" si="2378"/>
        <v>11</v>
      </c>
      <c r="F3894" s="95">
        <f t="shared" si="2352"/>
        <v>11</v>
      </c>
      <c r="G3894" s="95">
        <f t="shared" si="2353"/>
        <v>11</v>
      </c>
      <c r="H3894" s="95">
        <f t="shared" si="2368"/>
        <v>0</v>
      </c>
      <c r="I3894" s="94">
        <f>'F4.2'!Z541</f>
        <v>0</v>
      </c>
      <c r="J3894" s="94">
        <f>'F4.2'!AT541</f>
        <v>0</v>
      </c>
      <c r="K3894" s="95"/>
      <c r="L3894" s="95"/>
      <c r="M3894" s="128">
        <f t="shared" si="2369"/>
        <v>0</v>
      </c>
      <c r="N3894" s="95">
        <f t="shared" si="2370"/>
        <v>0</v>
      </c>
    </row>
    <row r="3895" spans="1:14" ht="31.5" hidden="1" outlineLevel="1" x14ac:dyDescent="0.25">
      <c r="A3895" s="169">
        <f t="shared" ref="A3895:E3895" si="2379">A3225</f>
        <v>0</v>
      </c>
      <c r="B3895" s="169" t="str">
        <f t="shared" si="2379"/>
        <v>Scheme-4:- Renovation modernization of 11 KV PMCC Board at Sub-Station-2 of CHPB</v>
      </c>
      <c r="C3895" s="29">
        <f t="shared" si="2379"/>
        <v>0</v>
      </c>
      <c r="D3895" s="69" t="str">
        <f t="shared" si="2379"/>
        <v>-</v>
      </c>
      <c r="E3895" s="28">
        <f t="shared" si="2379"/>
        <v>10</v>
      </c>
      <c r="F3895" s="95">
        <f t="shared" si="2352"/>
        <v>10</v>
      </c>
      <c r="G3895" s="95">
        <f t="shared" si="2353"/>
        <v>10</v>
      </c>
      <c r="H3895" s="95">
        <f t="shared" si="2368"/>
        <v>0</v>
      </c>
      <c r="I3895" s="94">
        <f>'F4.2'!Z542</f>
        <v>0</v>
      </c>
      <c r="J3895" s="94">
        <f>'F4.2'!AT542</f>
        <v>0</v>
      </c>
      <c r="K3895" s="95"/>
      <c r="L3895" s="95"/>
      <c r="M3895" s="128">
        <f t="shared" si="2369"/>
        <v>0</v>
      </c>
      <c r="N3895" s="95">
        <f t="shared" si="2370"/>
        <v>0</v>
      </c>
    </row>
    <row r="3896" spans="1:14" ht="47.25" hidden="1" outlineLevel="1" x14ac:dyDescent="0.25">
      <c r="A3896" s="25">
        <f t="shared" ref="A3896:E3896" si="2380">A3226</f>
        <v>3</v>
      </c>
      <c r="B3896" s="26" t="str">
        <f t="shared" si="2380"/>
        <v>Renovation &amp; Upgrdation of Bunker lift &amp; Desgin, Engineering, supply, installation &amp; commissioning of Energy chain system at various locations of CHPB &amp; CHPC</v>
      </c>
      <c r="C3896" s="29">
        <f t="shared" si="2380"/>
        <v>0</v>
      </c>
      <c r="D3896" s="69" t="str">
        <f t="shared" si="2380"/>
        <v>-</v>
      </c>
      <c r="E3896" s="28">
        <f t="shared" si="2380"/>
        <v>29</v>
      </c>
      <c r="F3896" s="95">
        <f t="shared" si="2352"/>
        <v>0</v>
      </c>
      <c r="G3896" s="95">
        <f t="shared" si="2353"/>
        <v>0</v>
      </c>
      <c r="H3896" s="95">
        <f t="shared" si="2368"/>
        <v>0</v>
      </c>
      <c r="I3896" s="94">
        <f>'F4.2'!Z543</f>
        <v>0</v>
      </c>
      <c r="J3896" s="94">
        <f>'F4.2'!AT543</f>
        <v>0</v>
      </c>
      <c r="K3896" s="95"/>
      <c r="L3896" s="95"/>
      <c r="M3896" s="128">
        <f t="shared" si="2369"/>
        <v>0</v>
      </c>
      <c r="N3896" s="95">
        <f t="shared" si="2370"/>
        <v>0</v>
      </c>
    </row>
    <row r="3897" spans="1:14" ht="31.5" hidden="1" outlineLevel="1" x14ac:dyDescent="0.25">
      <c r="A3897" s="169">
        <f t="shared" ref="A3897:E3897" si="2381">A3227</f>
        <v>0</v>
      </c>
      <c r="B3897" s="169" t="str">
        <f t="shared" si="2381"/>
        <v>Scheme-1: Renovation &amp; Upgrdation of Bunker lift of Unit 5,6&amp;7 of CHPB</v>
      </c>
      <c r="C3897" s="29">
        <f t="shared" si="2381"/>
        <v>0</v>
      </c>
      <c r="D3897" s="69" t="str">
        <f t="shared" si="2381"/>
        <v>-</v>
      </c>
      <c r="E3897" s="28">
        <f t="shared" si="2381"/>
        <v>9</v>
      </c>
      <c r="F3897" s="95">
        <f t="shared" si="2352"/>
        <v>9</v>
      </c>
      <c r="G3897" s="95">
        <f t="shared" si="2353"/>
        <v>9</v>
      </c>
      <c r="H3897" s="95">
        <f t="shared" si="2368"/>
        <v>0</v>
      </c>
      <c r="I3897" s="94">
        <f>'F4.2'!Z544</f>
        <v>0</v>
      </c>
      <c r="J3897" s="94">
        <f>'F4.2'!AT544</f>
        <v>0</v>
      </c>
      <c r="K3897" s="95"/>
      <c r="L3897" s="95"/>
      <c r="M3897" s="128">
        <f t="shared" si="2369"/>
        <v>0</v>
      </c>
      <c r="N3897" s="95">
        <f t="shared" si="2370"/>
        <v>0</v>
      </c>
    </row>
    <row r="3898" spans="1:14" ht="47.25" hidden="1" outlineLevel="1" x14ac:dyDescent="0.25">
      <c r="A3898" s="169">
        <f t="shared" ref="A3898:E3898" si="2382">A3228</f>
        <v>0</v>
      </c>
      <c r="B3898" s="169" t="str">
        <f t="shared" si="2382"/>
        <v>Scheme-2:- Desgin, Engineering, supply, installation &amp; commissioning of Energy chain system at various locations of CHPB &amp; CHPC</v>
      </c>
      <c r="C3898" s="29">
        <f t="shared" si="2382"/>
        <v>0</v>
      </c>
      <c r="D3898" s="69" t="str">
        <f t="shared" si="2382"/>
        <v>-</v>
      </c>
      <c r="E3898" s="28">
        <f t="shared" si="2382"/>
        <v>20</v>
      </c>
      <c r="F3898" s="95">
        <f t="shared" si="2352"/>
        <v>20</v>
      </c>
      <c r="G3898" s="95">
        <f t="shared" si="2353"/>
        <v>20</v>
      </c>
      <c r="H3898" s="95">
        <f t="shared" si="2368"/>
        <v>0</v>
      </c>
      <c r="I3898" s="94">
        <f>'F4.2'!Z545</f>
        <v>0</v>
      </c>
      <c r="J3898" s="94">
        <f>'F4.2'!AT545</f>
        <v>0</v>
      </c>
      <c r="K3898" s="95"/>
      <c r="L3898" s="95"/>
      <c r="M3898" s="128">
        <f t="shared" si="2369"/>
        <v>0</v>
      </c>
      <c r="N3898" s="95">
        <f t="shared" si="2370"/>
        <v>0</v>
      </c>
    </row>
    <row r="3899" spans="1:14" ht="31.5" hidden="1" outlineLevel="1" x14ac:dyDescent="0.25">
      <c r="A3899" s="25">
        <f t="shared" ref="A3899:E3899" si="2383">A3229</f>
        <v>4</v>
      </c>
      <c r="B3899" s="26" t="str">
        <f t="shared" si="2383"/>
        <v xml:space="preserve">Upgradation of old ropeway, BC-108 A/B, installation of coal pile thermal monitoring system for stack pile of CHPA/B. </v>
      </c>
      <c r="C3899" s="29">
        <f t="shared" si="2383"/>
        <v>0</v>
      </c>
      <c r="D3899" s="69" t="str">
        <f t="shared" si="2383"/>
        <v>-</v>
      </c>
      <c r="E3899" s="28">
        <f t="shared" si="2383"/>
        <v>29</v>
      </c>
      <c r="F3899" s="95">
        <f t="shared" si="2352"/>
        <v>0</v>
      </c>
      <c r="G3899" s="95">
        <f t="shared" si="2353"/>
        <v>0</v>
      </c>
      <c r="H3899" s="95">
        <f t="shared" si="2368"/>
        <v>0</v>
      </c>
      <c r="I3899" s="94">
        <f>'F4.2'!Z546</f>
        <v>0</v>
      </c>
      <c r="J3899" s="94">
        <f>'F4.2'!AT546</f>
        <v>0</v>
      </c>
      <c r="K3899" s="95"/>
      <c r="L3899" s="95"/>
      <c r="M3899" s="128">
        <f t="shared" si="2369"/>
        <v>0</v>
      </c>
      <c r="N3899" s="95">
        <f t="shared" si="2370"/>
        <v>0</v>
      </c>
    </row>
    <row r="3900" spans="1:14" ht="31.5" hidden="1" outlineLevel="1" x14ac:dyDescent="0.25">
      <c r="A3900" s="169">
        <f t="shared" ref="A3900:E3900" si="2384">A3230</f>
        <v>0</v>
      </c>
      <c r="B3900" s="169" t="str">
        <f t="shared" si="2384"/>
        <v>Scheme-1 Work of Renovation &amp; upgradation of Ventilation system of CHPA&amp;CHPB.</v>
      </c>
      <c r="C3900" s="29">
        <f t="shared" si="2384"/>
        <v>0</v>
      </c>
      <c r="D3900" s="69" t="str">
        <f t="shared" si="2384"/>
        <v>-</v>
      </c>
      <c r="E3900" s="28">
        <f t="shared" si="2384"/>
        <v>8</v>
      </c>
      <c r="F3900" s="95">
        <f t="shared" si="2352"/>
        <v>8</v>
      </c>
      <c r="G3900" s="95">
        <f t="shared" si="2353"/>
        <v>8</v>
      </c>
      <c r="H3900" s="95">
        <f t="shared" si="2368"/>
        <v>0</v>
      </c>
      <c r="I3900" s="94">
        <f>'F4.2'!Z547</f>
        <v>0</v>
      </c>
      <c r="J3900" s="94">
        <f>'F4.2'!AT547</f>
        <v>0</v>
      </c>
      <c r="K3900" s="95"/>
      <c r="L3900" s="95"/>
      <c r="M3900" s="128">
        <f t="shared" si="2369"/>
        <v>0</v>
      </c>
      <c r="N3900" s="95">
        <f t="shared" si="2370"/>
        <v>0</v>
      </c>
    </row>
    <row r="3901" spans="1:14" ht="47.25" hidden="1" outlineLevel="1" x14ac:dyDescent="0.25">
      <c r="A3901" s="169">
        <f t="shared" ref="A3901:E3901" si="2385">A3231</f>
        <v>0</v>
      </c>
      <c r="B3901" s="169" t="str">
        <f t="shared" si="2385"/>
        <v>Scheme-2: Design, Engineering, Supply, fabrication, Erection, installation &amp; commissioning of modified take up arrangement for BC 108A/B of CHPB.</v>
      </c>
      <c r="C3901" s="29">
        <f t="shared" si="2385"/>
        <v>0</v>
      </c>
      <c r="D3901" s="69" t="str">
        <f t="shared" si="2385"/>
        <v>-</v>
      </c>
      <c r="E3901" s="28">
        <f t="shared" si="2385"/>
        <v>4</v>
      </c>
      <c r="F3901" s="95">
        <f t="shared" si="2352"/>
        <v>4</v>
      </c>
      <c r="G3901" s="95">
        <f t="shared" si="2353"/>
        <v>4</v>
      </c>
      <c r="H3901" s="95">
        <f t="shared" si="2368"/>
        <v>0</v>
      </c>
      <c r="I3901" s="94">
        <f>'F4.2'!Z548</f>
        <v>0</v>
      </c>
      <c r="J3901" s="94">
        <f>'F4.2'!AT548</f>
        <v>0</v>
      </c>
      <c r="K3901" s="95"/>
      <c r="L3901" s="95"/>
      <c r="M3901" s="128">
        <f t="shared" si="2369"/>
        <v>0</v>
      </c>
      <c r="N3901" s="95">
        <f t="shared" si="2370"/>
        <v>0</v>
      </c>
    </row>
    <row r="3902" spans="1:14" ht="31.5" hidden="1" outlineLevel="1" x14ac:dyDescent="0.25">
      <c r="A3902" s="169">
        <f t="shared" ref="A3902:E3902" si="2386">A3232</f>
        <v>0</v>
      </c>
      <c r="B3902" s="169" t="str">
        <f t="shared" si="2386"/>
        <v>Scheme-3: Design, Engineering, supply &amp; installation of coal pile thermal monitoring system for stack pile of CHPA/B.</v>
      </c>
      <c r="C3902" s="29">
        <f t="shared" si="2386"/>
        <v>0</v>
      </c>
      <c r="D3902" s="69" t="str">
        <f t="shared" si="2386"/>
        <v>-</v>
      </c>
      <c r="E3902" s="28">
        <f t="shared" si="2386"/>
        <v>8</v>
      </c>
      <c r="F3902" s="95">
        <f t="shared" si="2352"/>
        <v>5</v>
      </c>
      <c r="G3902" s="95">
        <f t="shared" si="2353"/>
        <v>5</v>
      </c>
      <c r="H3902" s="95">
        <f t="shared" si="2368"/>
        <v>0</v>
      </c>
      <c r="I3902" s="94">
        <f>'F4.2'!Z549</f>
        <v>3</v>
      </c>
      <c r="J3902" s="94">
        <f>'F4.2'!AT549</f>
        <v>3</v>
      </c>
      <c r="K3902" s="95"/>
      <c r="L3902" s="95"/>
      <c r="M3902" s="128">
        <f t="shared" si="2369"/>
        <v>3</v>
      </c>
      <c r="N3902" s="95">
        <f t="shared" si="2370"/>
        <v>0</v>
      </c>
    </row>
    <row r="3903" spans="1:14" ht="31.5" hidden="1" outlineLevel="1" x14ac:dyDescent="0.25">
      <c r="A3903" s="169">
        <f t="shared" ref="A3903:E3903" si="2387">A3233</f>
        <v>0</v>
      </c>
      <c r="B3903" s="169" t="str">
        <f t="shared" si="2387"/>
        <v>Scheme-3: Design, Engineering, supply &amp; installation of Belt Tear Detector system for belt conveyor system of CHPB.</v>
      </c>
      <c r="C3903" s="29">
        <f t="shared" si="2387"/>
        <v>0</v>
      </c>
      <c r="D3903" s="69" t="str">
        <f t="shared" si="2387"/>
        <v>-</v>
      </c>
      <c r="E3903" s="28">
        <f t="shared" si="2387"/>
        <v>4</v>
      </c>
      <c r="F3903" s="95">
        <f t="shared" si="2352"/>
        <v>4</v>
      </c>
      <c r="G3903" s="95">
        <f t="shared" si="2353"/>
        <v>4</v>
      </c>
      <c r="H3903" s="95">
        <f t="shared" si="2368"/>
        <v>0</v>
      </c>
      <c r="I3903" s="94">
        <f>'F4.2'!Z550</f>
        <v>0</v>
      </c>
      <c r="J3903" s="94">
        <f>'F4.2'!AT550</f>
        <v>0</v>
      </c>
      <c r="K3903" s="95"/>
      <c r="L3903" s="95"/>
      <c r="M3903" s="128">
        <f t="shared" si="2369"/>
        <v>0</v>
      </c>
      <c r="N3903" s="95">
        <f t="shared" si="2370"/>
        <v>0</v>
      </c>
    </row>
    <row r="3904" spans="1:14" ht="31.5" hidden="1" outlineLevel="1" x14ac:dyDescent="0.25">
      <c r="A3904" s="169">
        <f t="shared" ref="A3904:E3904" si="2388">A3234</f>
        <v>0</v>
      </c>
      <c r="B3904" s="169" t="str">
        <f t="shared" si="2388"/>
        <v>Scheme-4: Capacity Enhancement of Belt Conveyor Drives of CHPB by upgrdation of conveyor drvie system.</v>
      </c>
      <c r="C3904" s="29">
        <f t="shared" si="2388"/>
        <v>0</v>
      </c>
      <c r="D3904" s="69" t="str">
        <f t="shared" si="2388"/>
        <v>-</v>
      </c>
      <c r="E3904" s="28">
        <f t="shared" si="2388"/>
        <v>5</v>
      </c>
      <c r="F3904" s="95">
        <f t="shared" si="2352"/>
        <v>5</v>
      </c>
      <c r="G3904" s="95">
        <f t="shared" si="2353"/>
        <v>5</v>
      </c>
      <c r="H3904" s="95">
        <f t="shared" si="2368"/>
        <v>0</v>
      </c>
      <c r="I3904" s="94">
        <f>'F4.2'!Z551</f>
        <v>0</v>
      </c>
      <c r="J3904" s="94">
        <f>'F4.2'!AT551</f>
        <v>0</v>
      </c>
      <c r="K3904" s="95"/>
      <c r="L3904" s="95"/>
      <c r="M3904" s="128">
        <f t="shared" si="2369"/>
        <v>0</v>
      </c>
      <c r="N3904" s="95">
        <f t="shared" si="2370"/>
        <v>0</v>
      </c>
    </row>
    <row r="3905" spans="1:14" ht="31.5" hidden="1" outlineLevel="1" x14ac:dyDescent="0.25">
      <c r="A3905" s="25">
        <f t="shared" ref="A3905:E3905" si="2389">A3235</f>
        <v>5</v>
      </c>
      <c r="B3905" s="26" t="str">
        <f t="shared" si="2389"/>
        <v>Modification &amp; upgradation in Railway Track network of CSTPS</v>
      </c>
      <c r="C3905" s="29">
        <f t="shared" si="2389"/>
        <v>0</v>
      </c>
      <c r="D3905" s="69" t="str">
        <f t="shared" si="2389"/>
        <v>-</v>
      </c>
      <c r="E3905" s="28">
        <f t="shared" si="2389"/>
        <v>29</v>
      </c>
      <c r="F3905" s="95">
        <f t="shared" si="2352"/>
        <v>0</v>
      </c>
      <c r="G3905" s="95">
        <f t="shared" si="2353"/>
        <v>0</v>
      </c>
      <c r="H3905" s="95">
        <f t="shared" si="2368"/>
        <v>0</v>
      </c>
      <c r="I3905" s="94">
        <f>'F4.2'!Z552</f>
        <v>0</v>
      </c>
      <c r="J3905" s="94">
        <f>'F4.2'!AT552</f>
        <v>0</v>
      </c>
      <c r="K3905" s="95"/>
      <c r="L3905" s="95"/>
      <c r="M3905" s="128">
        <f t="shared" si="2369"/>
        <v>0</v>
      </c>
      <c r="N3905" s="95">
        <f t="shared" si="2370"/>
        <v>0</v>
      </c>
    </row>
    <row r="3906" spans="1:14" ht="63" hidden="1" outlineLevel="1" x14ac:dyDescent="0.25">
      <c r="A3906" s="169">
        <f t="shared" ref="A3906:E3906" si="2390">A3236</f>
        <v>0</v>
      </c>
      <c r="B3906" s="169" t="str">
        <f t="shared" si="2390"/>
        <v xml:space="preserve">Scheme-1: Work of Modification &amp; upgradation in Railway Track network of CSTPS by Provision of additional take off &amp; cutoff point for CHPD and empty formation at WT outhaul in CSTPS Railway Siding. </v>
      </c>
      <c r="C3906" s="29">
        <f t="shared" si="2390"/>
        <v>0</v>
      </c>
      <c r="D3906" s="69" t="str">
        <f t="shared" si="2390"/>
        <v>-</v>
      </c>
      <c r="E3906" s="28">
        <f t="shared" si="2390"/>
        <v>14</v>
      </c>
      <c r="F3906" s="95">
        <f t="shared" si="2352"/>
        <v>14</v>
      </c>
      <c r="G3906" s="95">
        <f t="shared" si="2353"/>
        <v>14</v>
      </c>
      <c r="H3906" s="95">
        <f t="shared" si="2368"/>
        <v>0</v>
      </c>
      <c r="I3906" s="94">
        <f>'F4.2'!Z553</f>
        <v>0</v>
      </c>
      <c r="J3906" s="94">
        <f>'F4.2'!AT553</f>
        <v>0</v>
      </c>
      <c r="K3906" s="95"/>
      <c r="L3906" s="95"/>
      <c r="M3906" s="128">
        <f t="shared" si="2369"/>
        <v>0</v>
      </c>
      <c r="N3906" s="95">
        <f t="shared" si="2370"/>
        <v>0</v>
      </c>
    </row>
    <row r="3907" spans="1:14" ht="47.25" hidden="1" outlineLevel="1" x14ac:dyDescent="0.25">
      <c r="A3907" s="169">
        <f t="shared" ref="A3907:E3907" si="2391">A3237</f>
        <v>0</v>
      </c>
      <c r="B3907" s="169" t="str">
        <f t="shared" si="2391"/>
        <v>Scheme-1: Work of Modification &amp; upgradation in Railway Track network of CSTPS by Complete Track Renewal of old BG rail with other allied works in CSTPS Railway Siding.</v>
      </c>
      <c r="C3907" s="29">
        <f t="shared" si="2391"/>
        <v>0</v>
      </c>
      <c r="D3907" s="69" t="str">
        <f t="shared" si="2391"/>
        <v>-</v>
      </c>
      <c r="E3907" s="28">
        <f t="shared" si="2391"/>
        <v>15</v>
      </c>
      <c r="F3907" s="95">
        <f t="shared" si="2352"/>
        <v>15</v>
      </c>
      <c r="G3907" s="95">
        <f t="shared" si="2353"/>
        <v>15</v>
      </c>
      <c r="H3907" s="95">
        <f t="shared" si="2368"/>
        <v>0</v>
      </c>
      <c r="I3907" s="94">
        <f>'F4.2'!Z554</f>
        <v>0</v>
      </c>
      <c r="J3907" s="94">
        <f>'F4.2'!AT554</f>
        <v>0</v>
      </c>
      <c r="K3907" s="95"/>
      <c r="L3907" s="95"/>
      <c r="M3907" s="128">
        <f t="shared" si="2369"/>
        <v>0</v>
      </c>
      <c r="N3907" s="95">
        <f t="shared" si="2370"/>
        <v>0</v>
      </c>
    </row>
    <row r="3908" spans="1:14" ht="47.25" hidden="1" outlineLevel="1" x14ac:dyDescent="0.25">
      <c r="A3908" s="25">
        <f t="shared" ref="A3908:E3908" si="2392">A3238</f>
        <v>6</v>
      </c>
      <c r="B3908" s="26" t="str">
        <f t="shared" si="2392"/>
        <v>extension of Pipe Conveyor System from Padmapur Loading Station to Coal Handling Plant-C of Unit 5,6&amp;7 at CSTPS Chandrapur.</v>
      </c>
      <c r="C3908" s="29">
        <f t="shared" si="2392"/>
        <v>0</v>
      </c>
      <c r="D3908" s="69" t="str">
        <f t="shared" si="2392"/>
        <v>-</v>
      </c>
      <c r="E3908" s="28">
        <f t="shared" si="2392"/>
        <v>100</v>
      </c>
      <c r="F3908" s="95">
        <f t="shared" si="2352"/>
        <v>0</v>
      </c>
      <c r="G3908" s="95">
        <f t="shared" si="2353"/>
        <v>0</v>
      </c>
      <c r="H3908" s="95">
        <f t="shared" si="2368"/>
        <v>0</v>
      </c>
      <c r="I3908" s="94">
        <f>'F4.2'!Z555</f>
        <v>0</v>
      </c>
      <c r="J3908" s="94">
        <f>'F4.2'!AT555</f>
        <v>0</v>
      </c>
      <c r="K3908" s="95"/>
      <c r="L3908" s="95"/>
      <c r="M3908" s="128">
        <f t="shared" si="2369"/>
        <v>0</v>
      </c>
      <c r="N3908" s="95">
        <f t="shared" si="2370"/>
        <v>0</v>
      </c>
    </row>
    <row r="3909" spans="1:14" ht="47.25" hidden="1" outlineLevel="1" x14ac:dyDescent="0.25">
      <c r="A3909" s="169">
        <f t="shared" ref="A3909:E3909" si="2393">A3239</f>
        <v>0</v>
      </c>
      <c r="B3909" s="169" t="str">
        <f t="shared" si="2393"/>
        <v>Scheme-1: Augmentation of extension of Pipe Conveyor System from Padmapur Loading Station to Coal Handling Plant-C of Unit 5,6&amp;7 at CSTPS Chandrapur.</v>
      </c>
      <c r="C3909" s="29">
        <f t="shared" si="2393"/>
        <v>0</v>
      </c>
      <c r="D3909" s="69" t="str">
        <f t="shared" si="2393"/>
        <v>-</v>
      </c>
      <c r="E3909" s="28">
        <f t="shared" si="2393"/>
        <v>100</v>
      </c>
      <c r="F3909" s="95">
        <f t="shared" si="2352"/>
        <v>0</v>
      </c>
      <c r="G3909" s="95">
        <f t="shared" si="2353"/>
        <v>0</v>
      </c>
      <c r="H3909" s="95">
        <f t="shared" si="2368"/>
        <v>0</v>
      </c>
      <c r="I3909" s="94">
        <f>'F4.2'!Z556</f>
        <v>100</v>
      </c>
      <c r="J3909" s="94">
        <f>'F4.2'!AT556</f>
        <v>100</v>
      </c>
      <c r="K3909" s="95"/>
      <c r="L3909" s="95"/>
      <c r="M3909" s="128">
        <f t="shared" si="2369"/>
        <v>100</v>
      </c>
      <c r="N3909" s="95">
        <f t="shared" si="2370"/>
        <v>0</v>
      </c>
    </row>
    <row r="3910" spans="1:14" ht="15.75" hidden="1" outlineLevel="1" x14ac:dyDescent="0.25">
      <c r="A3910" s="227">
        <f t="shared" ref="A3910:E3910" si="2394">A3240</f>
        <v>0</v>
      </c>
      <c r="B3910" s="227" t="str">
        <f t="shared" si="2394"/>
        <v>CHP-C</v>
      </c>
      <c r="C3910" s="29">
        <f t="shared" si="2394"/>
        <v>0</v>
      </c>
      <c r="D3910" s="69" t="str">
        <f t="shared" si="2394"/>
        <v>-</v>
      </c>
      <c r="E3910" s="28">
        <f t="shared" si="2394"/>
        <v>0</v>
      </c>
      <c r="F3910" s="95">
        <f t="shared" si="2352"/>
        <v>0</v>
      </c>
      <c r="G3910" s="95">
        <f t="shared" si="2353"/>
        <v>0</v>
      </c>
      <c r="H3910" s="95">
        <f t="shared" si="2368"/>
        <v>0</v>
      </c>
      <c r="I3910" s="94">
        <f>'F4.2'!Z557</f>
        <v>0</v>
      </c>
      <c r="J3910" s="94">
        <f>'F4.2'!AT557</f>
        <v>0</v>
      </c>
      <c r="K3910" s="95"/>
      <c r="L3910" s="95"/>
      <c r="M3910" s="128">
        <f t="shared" si="2369"/>
        <v>0</v>
      </c>
      <c r="N3910" s="95">
        <f t="shared" si="2370"/>
        <v>0</v>
      </c>
    </row>
    <row r="3911" spans="1:14" ht="47.25" hidden="1" outlineLevel="1" x14ac:dyDescent="0.25">
      <c r="A3911" s="25">
        <f t="shared" ref="A3911:E3911" si="2395">A3241</f>
        <v>1</v>
      </c>
      <c r="B3911" s="26" t="str">
        <f t="shared" si="2395"/>
        <v>Design, Engineering, supply, Erection and commissioning of new fire fighting system at Pipe conveyor of CSTPS, Chandrapur</v>
      </c>
      <c r="C3911" s="29">
        <f t="shared" si="2395"/>
        <v>0</v>
      </c>
      <c r="D3911" s="69" t="str">
        <f t="shared" si="2395"/>
        <v>-</v>
      </c>
      <c r="E3911" s="28">
        <f t="shared" si="2395"/>
        <v>25</v>
      </c>
      <c r="F3911" s="95">
        <f t="shared" si="2352"/>
        <v>0</v>
      </c>
      <c r="G3911" s="95">
        <f t="shared" si="2353"/>
        <v>0</v>
      </c>
      <c r="H3911" s="95">
        <f t="shared" si="2368"/>
        <v>0</v>
      </c>
      <c r="I3911" s="94">
        <f>'F4.2'!Z558</f>
        <v>0</v>
      </c>
      <c r="J3911" s="94">
        <f>'F4.2'!AT558</f>
        <v>0</v>
      </c>
      <c r="K3911" s="95"/>
      <c r="L3911" s="95"/>
      <c r="M3911" s="128">
        <f t="shared" si="2369"/>
        <v>0</v>
      </c>
      <c r="N3911" s="95">
        <f t="shared" si="2370"/>
        <v>0</v>
      </c>
    </row>
    <row r="3912" spans="1:14" ht="47.25" hidden="1" outlineLevel="1" x14ac:dyDescent="0.25">
      <c r="A3912" s="169">
        <f t="shared" ref="A3912:E3912" si="2396">A3242</f>
        <v>0</v>
      </c>
      <c r="B3912" s="169" t="str">
        <f t="shared" si="2396"/>
        <v>Design, Engineering, supply, Erection and commissioning of new fire fighting system at Pipe conveyor of CSTPS, Chandrapur</v>
      </c>
      <c r="C3912" s="29">
        <f t="shared" si="2396"/>
        <v>0</v>
      </c>
      <c r="D3912" s="69" t="str">
        <f t="shared" si="2396"/>
        <v>-</v>
      </c>
      <c r="E3912" s="28">
        <f t="shared" si="2396"/>
        <v>25</v>
      </c>
      <c r="F3912" s="95">
        <f t="shared" si="2352"/>
        <v>25</v>
      </c>
      <c r="G3912" s="95">
        <f t="shared" si="2353"/>
        <v>0</v>
      </c>
      <c r="H3912" s="95">
        <f t="shared" si="2368"/>
        <v>25</v>
      </c>
      <c r="I3912" s="94">
        <f>'F4.2'!Z559</f>
        <v>0</v>
      </c>
      <c r="J3912" s="94">
        <f>'F4.2'!AT559</f>
        <v>0</v>
      </c>
      <c r="K3912" s="95"/>
      <c r="L3912" s="95"/>
      <c r="M3912" s="128">
        <f t="shared" si="2369"/>
        <v>0</v>
      </c>
      <c r="N3912" s="95">
        <f t="shared" si="2370"/>
        <v>25</v>
      </c>
    </row>
    <row r="3913" spans="1:14" ht="31.5" hidden="1" outlineLevel="1" x14ac:dyDescent="0.25">
      <c r="A3913" s="25">
        <f t="shared" ref="A3913:E3913" si="2397">A3243</f>
        <v>2</v>
      </c>
      <c r="B3913" s="26" t="str">
        <f t="shared" si="2397"/>
        <v>Reliability &amp; availability improvement of coal transportation by Procurement of UTS (BOBR) Wagons for CHP</v>
      </c>
      <c r="C3913" s="29">
        <f t="shared" si="2397"/>
        <v>0</v>
      </c>
      <c r="D3913" s="69" t="str">
        <f t="shared" si="2397"/>
        <v>-</v>
      </c>
      <c r="E3913" s="28">
        <f t="shared" si="2397"/>
        <v>15</v>
      </c>
      <c r="F3913" s="95">
        <f t="shared" si="2352"/>
        <v>0</v>
      </c>
      <c r="G3913" s="95">
        <f t="shared" si="2353"/>
        <v>0</v>
      </c>
      <c r="H3913" s="95">
        <f t="shared" si="2368"/>
        <v>0</v>
      </c>
      <c r="I3913" s="94">
        <f>'F4.2'!Z560</f>
        <v>0</v>
      </c>
      <c r="J3913" s="94">
        <f>'F4.2'!AT560</f>
        <v>0</v>
      </c>
      <c r="K3913" s="95"/>
      <c r="L3913" s="95"/>
      <c r="M3913" s="128">
        <f t="shared" si="2369"/>
        <v>0</v>
      </c>
      <c r="N3913" s="95">
        <f t="shared" si="2370"/>
        <v>0</v>
      </c>
    </row>
    <row r="3914" spans="1:14" ht="31.5" hidden="1" outlineLevel="1" x14ac:dyDescent="0.25">
      <c r="A3914" s="169">
        <f t="shared" ref="A3914:E3914" si="2398">A3244</f>
        <v>0</v>
      </c>
      <c r="B3914" s="169" t="str">
        <f t="shared" si="2398"/>
        <v>Reliability &amp; availability improvement of coal transportation by Procurement of UTS (BOBR) Wagons for CHP</v>
      </c>
      <c r="C3914" s="29">
        <f t="shared" si="2398"/>
        <v>0</v>
      </c>
      <c r="D3914" s="69" t="str">
        <f t="shared" si="2398"/>
        <v>-</v>
      </c>
      <c r="E3914" s="28">
        <f t="shared" si="2398"/>
        <v>15</v>
      </c>
      <c r="F3914" s="95">
        <f t="shared" si="2352"/>
        <v>0</v>
      </c>
      <c r="G3914" s="95">
        <f t="shared" si="2353"/>
        <v>0</v>
      </c>
      <c r="H3914" s="95">
        <f t="shared" si="2368"/>
        <v>0</v>
      </c>
      <c r="I3914" s="94">
        <f>'F4.2'!Z561</f>
        <v>15</v>
      </c>
      <c r="J3914" s="94">
        <f>'F4.2'!AT561</f>
        <v>0</v>
      </c>
      <c r="K3914" s="95"/>
      <c r="L3914" s="95"/>
      <c r="M3914" s="128">
        <f t="shared" si="2369"/>
        <v>0</v>
      </c>
      <c r="N3914" s="95">
        <f t="shared" si="2370"/>
        <v>15</v>
      </c>
    </row>
    <row r="3915" spans="1:14" ht="31.5" hidden="1" outlineLevel="1" x14ac:dyDescent="0.25">
      <c r="A3915" s="25">
        <f t="shared" ref="A3915:E3915" si="2399">A3245</f>
        <v>3</v>
      </c>
      <c r="B3915" s="26" t="str">
        <f t="shared" si="2399"/>
        <v>Reliability &amp; availability improvement by replacement of set of internals for Paddle feeders</v>
      </c>
      <c r="C3915" s="29">
        <f t="shared" si="2399"/>
        <v>0</v>
      </c>
      <c r="D3915" s="69" t="str">
        <f t="shared" si="2399"/>
        <v>-</v>
      </c>
      <c r="E3915" s="28">
        <f t="shared" si="2399"/>
        <v>6</v>
      </c>
      <c r="F3915" s="95">
        <f t="shared" si="2352"/>
        <v>0</v>
      </c>
      <c r="G3915" s="95">
        <f t="shared" si="2353"/>
        <v>0</v>
      </c>
      <c r="H3915" s="95">
        <f t="shared" si="2368"/>
        <v>0</v>
      </c>
      <c r="I3915" s="94">
        <f>'F4.2'!Z562</f>
        <v>0</v>
      </c>
      <c r="J3915" s="94">
        <f>'F4.2'!AT562</f>
        <v>0</v>
      </c>
      <c r="K3915" s="95"/>
      <c r="L3915" s="95"/>
      <c r="M3915" s="128">
        <f t="shared" si="2369"/>
        <v>0</v>
      </c>
      <c r="N3915" s="95">
        <f t="shared" si="2370"/>
        <v>0</v>
      </c>
    </row>
    <row r="3916" spans="1:14" ht="31.5" hidden="1" outlineLevel="1" x14ac:dyDescent="0.25">
      <c r="A3916" s="169">
        <f t="shared" ref="A3916:E3916" si="2400">A3246</f>
        <v>0</v>
      </c>
      <c r="B3916" s="169" t="str">
        <f t="shared" si="2400"/>
        <v>Reliability &amp; availability improvement by replacement of set of internals for Paddle feeders</v>
      </c>
      <c r="C3916" s="29">
        <f t="shared" si="2400"/>
        <v>0</v>
      </c>
      <c r="D3916" s="69" t="str">
        <f t="shared" si="2400"/>
        <v>-</v>
      </c>
      <c r="E3916" s="28">
        <f t="shared" si="2400"/>
        <v>6</v>
      </c>
      <c r="F3916" s="95">
        <f t="shared" si="2352"/>
        <v>6</v>
      </c>
      <c r="G3916" s="95">
        <f t="shared" si="2353"/>
        <v>0</v>
      </c>
      <c r="H3916" s="95">
        <f t="shared" si="2368"/>
        <v>6</v>
      </c>
      <c r="I3916" s="94">
        <f>'F4.2'!Z563</f>
        <v>0</v>
      </c>
      <c r="J3916" s="94">
        <f>'F4.2'!AT563</f>
        <v>0</v>
      </c>
      <c r="K3916" s="95"/>
      <c r="L3916" s="95"/>
      <c r="M3916" s="128">
        <f t="shared" si="2369"/>
        <v>0</v>
      </c>
      <c r="N3916" s="95">
        <f t="shared" si="2370"/>
        <v>6</v>
      </c>
    </row>
    <row r="3917" spans="1:14" ht="31.5" hidden="1" outlineLevel="1" x14ac:dyDescent="0.25">
      <c r="A3917" s="25">
        <f t="shared" ref="A3917:E3917" si="2401">A3247</f>
        <v>4</v>
      </c>
      <c r="B3917" s="26" t="str">
        <f t="shared" si="2401"/>
        <v>Reliability &amp; availability improvement by replacement of transfer chutes at CHP-C</v>
      </c>
      <c r="C3917" s="29">
        <f t="shared" si="2401"/>
        <v>0</v>
      </c>
      <c r="D3917" s="69" t="str">
        <f t="shared" si="2401"/>
        <v>-</v>
      </c>
      <c r="E3917" s="28">
        <f t="shared" si="2401"/>
        <v>10</v>
      </c>
      <c r="F3917" s="95">
        <f t="shared" si="2352"/>
        <v>0</v>
      </c>
      <c r="G3917" s="95">
        <f t="shared" si="2353"/>
        <v>0</v>
      </c>
      <c r="H3917" s="95">
        <f t="shared" si="2368"/>
        <v>0</v>
      </c>
      <c r="I3917" s="94">
        <f>'F4.2'!Z564</f>
        <v>0</v>
      </c>
      <c r="J3917" s="94">
        <f>'F4.2'!AT564</f>
        <v>0</v>
      </c>
      <c r="K3917" s="95"/>
      <c r="L3917" s="95"/>
      <c r="M3917" s="128">
        <f t="shared" si="2369"/>
        <v>0</v>
      </c>
      <c r="N3917" s="95">
        <f t="shared" si="2370"/>
        <v>0</v>
      </c>
    </row>
    <row r="3918" spans="1:14" ht="31.5" hidden="1" outlineLevel="1" x14ac:dyDescent="0.25">
      <c r="A3918" s="169">
        <f t="shared" ref="A3918:E3918" si="2402">A3248</f>
        <v>0</v>
      </c>
      <c r="B3918" s="169" t="str">
        <f t="shared" si="2402"/>
        <v>Reliability &amp; availability improvement by replacement of transfer chutes at CHP-C</v>
      </c>
      <c r="C3918" s="29">
        <f t="shared" si="2402"/>
        <v>0</v>
      </c>
      <c r="D3918" s="69" t="str">
        <f t="shared" si="2402"/>
        <v>-</v>
      </c>
      <c r="E3918" s="28">
        <f t="shared" si="2402"/>
        <v>10</v>
      </c>
      <c r="F3918" s="95">
        <f t="shared" si="2352"/>
        <v>0</v>
      </c>
      <c r="G3918" s="95">
        <f t="shared" si="2353"/>
        <v>0</v>
      </c>
      <c r="H3918" s="95">
        <f t="shared" si="2368"/>
        <v>0</v>
      </c>
      <c r="I3918" s="94">
        <f>'F4.2'!Z565</f>
        <v>10</v>
      </c>
      <c r="J3918" s="94">
        <f>'F4.2'!AT565</f>
        <v>0</v>
      </c>
      <c r="K3918" s="95"/>
      <c r="L3918" s="95"/>
      <c r="M3918" s="128">
        <f t="shared" si="2369"/>
        <v>0</v>
      </c>
      <c r="N3918" s="95">
        <f t="shared" si="2370"/>
        <v>10</v>
      </c>
    </row>
    <row r="3919" spans="1:14" ht="15.75" hidden="1" outlineLevel="1" x14ac:dyDescent="0.25">
      <c r="A3919" s="227">
        <f t="shared" ref="A3919:E3919" si="2403">A3249</f>
        <v>0</v>
      </c>
      <c r="B3919" s="227" t="str">
        <f t="shared" si="2403"/>
        <v>Civil U#3  to U#7</v>
      </c>
      <c r="C3919" s="29">
        <f t="shared" si="2403"/>
        <v>0</v>
      </c>
      <c r="D3919" s="69" t="str">
        <f t="shared" si="2403"/>
        <v>-</v>
      </c>
      <c r="E3919" s="28">
        <f t="shared" si="2403"/>
        <v>0</v>
      </c>
      <c r="F3919" s="95">
        <f t="shared" si="2352"/>
        <v>0</v>
      </c>
      <c r="G3919" s="95">
        <f t="shared" si="2353"/>
        <v>0</v>
      </c>
      <c r="H3919" s="95">
        <f t="shared" si="2368"/>
        <v>0</v>
      </c>
      <c r="I3919" s="94">
        <f>'F4.2'!Z566</f>
        <v>0</v>
      </c>
      <c r="J3919" s="94">
        <f>'F4.2'!AT566</f>
        <v>0</v>
      </c>
      <c r="K3919" s="95"/>
      <c r="L3919" s="95"/>
      <c r="M3919" s="128">
        <f t="shared" si="2369"/>
        <v>0</v>
      </c>
      <c r="N3919" s="95">
        <f t="shared" si="2370"/>
        <v>0</v>
      </c>
    </row>
    <row r="3920" spans="1:14" ht="31.5" hidden="1" outlineLevel="1" x14ac:dyDescent="0.25">
      <c r="A3920" s="25">
        <f t="shared" ref="A3920:E3920" si="2404">A3250</f>
        <v>1</v>
      </c>
      <c r="B3920" s="26" t="str">
        <f t="shared" si="2404"/>
        <v xml:space="preserve">Provision for Scientific storage of coal reject and leachate collection system at CSTPS, Chandrapur </v>
      </c>
      <c r="C3920" s="29">
        <f t="shared" si="2404"/>
        <v>0</v>
      </c>
      <c r="D3920" s="69" t="str">
        <f t="shared" si="2404"/>
        <v>-</v>
      </c>
      <c r="E3920" s="28">
        <f t="shared" si="2404"/>
        <v>37.57</v>
      </c>
      <c r="F3920" s="95">
        <f t="shared" si="2352"/>
        <v>0</v>
      </c>
      <c r="G3920" s="95">
        <f t="shared" si="2353"/>
        <v>0</v>
      </c>
      <c r="H3920" s="95">
        <f t="shared" si="2368"/>
        <v>0</v>
      </c>
      <c r="I3920" s="94">
        <f>'F4.2'!Z567</f>
        <v>0</v>
      </c>
      <c r="J3920" s="94">
        <f>'F4.2'!AT567</f>
        <v>0</v>
      </c>
      <c r="K3920" s="95"/>
      <c r="L3920" s="95"/>
      <c r="M3920" s="128">
        <f t="shared" si="2369"/>
        <v>0</v>
      </c>
      <c r="N3920" s="95">
        <f t="shared" si="2370"/>
        <v>0</v>
      </c>
    </row>
    <row r="3921" spans="1:14" ht="31.5" hidden="1" outlineLevel="1" x14ac:dyDescent="0.25">
      <c r="A3921" s="169">
        <f t="shared" ref="A3921:E3921" si="2405">A3251</f>
        <v>0</v>
      </c>
      <c r="B3921" s="169" t="str">
        <f t="shared" si="2405"/>
        <v>Provision for Scientific storage of coal reject and leachate collection system at CSTPS, Chandrapur</v>
      </c>
      <c r="C3921" s="29">
        <f t="shared" si="2405"/>
        <v>0</v>
      </c>
      <c r="D3921" s="69" t="str">
        <f t="shared" si="2405"/>
        <v>-</v>
      </c>
      <c r="E3921" s="28">
        <f t="shared" si="2405"/>
        <v>37.57</v>
      </c>
      <c r="F3921" s="95">
        <f t="shared" si="2352"/>
        <v>37.57</v>
      </c>
      <c r="G3921" s="95">
        <f t="shared" si="2353"/>
        <v>37.57</v>
      </c>
      <c r="H3921" s="95">
        <f t="shared" si="2368"/>
        <v>0</v>
      </c>
      <c r="I3921" s="94">
        <f>'F4.2'!Z568</f>
        <v>0</v>
      </c>
      <c r="J3921" s="94">
        <f>'F4.2'!AT568</f>
        <v>0</v>
      </c>
      <c r="K3921" s="95"/>
      <c r="L3921" s="95"/>
      <c r="M3921" s="128">
        <f t="shared" si="2369"/>
        <v>0</v>
      </c>
      <c r="N3921" s="95">
        <f t="shared" si="2370"/>
        <v>0</v>
      </c>
    </row>
    <row r="3922" spans="1:14" ht="31.5" hidden="1" outlineLevel="1" x14ac:dyDescent="0.25">
      <c r="A3922" s="25">
        <f t="shared" ref="A3922:E3922" si="2406">A3252</f>
        <v>2</v>
      </c>
      <c r="B3922" s="26" t="str">
        <f t="shared" si="2406"/>
        <v xml:space="preserve">Infrastructure  development scheme for improvement of CHP at CSTPS, Chandrapur </v>
      </c>
      <c r="C3922" s="29">
        <f t="shared" si="2406"/>
        <v>0</v>
      </c>
      <c r="D3922" s="69" t="str">
        <f t="shared" si="2406"/>
        <v>-</v>
      </c>
      <c r="E3922" s="28">
        <f t="shared" si="2406"/>
        <v>47.15</v>
      </c>
      <c r="F3922" s="95">
        <f t="shared" si="2352"/>
        <v>0</v>
      </c>
      <c r="G3922" s="95">
        <f t="shared" si="2353"/>
        <v>0</v>
      </c>
      <c r="H3922" s="95">
        <f t="shared" si="2368"/>
        <v>0</v>
      </c>
      <c r="I3922" s="94">
        <f>'F4.2'!Z569</f>
        <v>0</v>
      </c>
      <c r="J3922" s="94">
        <f>'F4.2'!AT569</f>
        <v>0</v>
      </c>
      <c r="K3922" s="95"/>
      <c r="L3922" s="95"/>
      <c r="M3922" s="128">
        <f t="shared" si="2369"/>
        <v>0</v>
      </c>
      <c r="N3922" s="95">
        <f t="shared" si="2370"/>
        <v>0</v>
      </c>
    </row>
    <row r="3923" spans="1:14" ht="47.25" hidden="1" outlineLevel="1" x14ac:dyDescent="0.25">
      <c r="A3923" s="169">
        <f t="shared" ref="A3923:E3923" si="2407">A3253</f>
        <v>0</v>
      </c>
      <c r="B3923" s="169" t="str">
        <f t="shared" si="2407"/>
        <v xml:space="preserve">Construction of RCC platform facility for Coal storage &amp; transportation in CHP-B STACKER I &amp; II area (500MW) at CSTPS, Chandrapur </v>
      </c>
      <c r="C3923" s="29">
        <f t="shared" si="2407"/>
        <v>0</v>
      </c>
      <c r="D3923" s="69" t="str">
        <f t="shared" si="2407"/>
        <v>-</v>
      </c>
      <c r="E3923" s="28">
        <f t="shared" si="2407"/>
        <v>47.15</v>
      </c>
      <c r="F3923" s="95">
        <f t="shared" si="2352"/>
        <v>47.15</v>
      </c>
      <c r="G3923" s="95">
        <f t="shared" si="2353"/>
        <v>47.15</v>
      </c>
      <c r="H3923" s="95">
        <f t="shared" si="2368"/>
        <v>0</v>
      </c>
      <c r="I3923" s="94">
        <f>'F4.2'!Z570</f>
        <v>0</v>
      </c>
      <c r="J3923" s="94">
        <f>'F4.2'!AT570</f>
        <v>0</v>
      </c>
      <c r="K3923" s="95"/>
      <c r="L3923" s="95"/>
      <c r="M3923" s="128">
        <f t="shared" si="2369"/>
        <v>0</v>
      </c>
      <c r="N3923" s="95">
        <f t="shared" si="2370"/>
        <v>0</v>
      </c>
    </row>
    <row r="3924" spans="1:14" ht="31.5" hidden="1" outlineLevel="1" x14ac:dyDescent="0.25">
      <c r="A3924" s="25">
        <f t="shared" ref="A3924:E3924" si="2408">A3254</f>
        <v>3</v>
      </c>
      <c r="B3924" s="26" t="str">
        <f t="shared" si="2408"/>
        <v>Contruction of cement concrete roads in CHP area at CSTPS, Chandrapur</v>
      </c>
      <c r="C3924" s="29">
        <f t="shared" si="2408"/>
        <v>0</v>
      </c>
      <c r="D3924" s="69" t="str">
        <f t="shared" si="2408"/>
        <v>-</v>
      </c>
      <c r="E3924" s="28">
        <f t="shared" si="2408"/>
        <v>27.05</v>
      </c>
      <c r="F3924" s="95">
        <f t="shared" si="2352"/>
        <v>0</v>
      </c>
      <c r="G3924" s="95">
        <f t="shared" si="2353"/>
        <v>0</v>
      </c>
      <c r="H3924" s="95">
        <f t="shared" si="2368"/>
        <v>0</v>
      </c>
      <c r="I3924" s="94">
        <f>'F4.2'!Z571</f>
        <v>0</v>
      </c>
      <c r="J3924" s="94">
        <f>'F4.2'!AT571</f>
        <v>0</v>
      </c>
      <c r="K3924" s="95"/>
      <c r="L3924" s="95"/>
      <c r="M3924" s="128">
        <f t="shared" si="2369"/>
        <v>0</v>
      </c>
      <c r="N3924" s="95">
        <f t="shared" si="2370"/>
        <v>0</v>
      </c>
    </row>
    <row r="3925" spans="1:14" ht="31.5" hidden="1" outlineLevel="1" x14ac:dyDescent="0.25">
      <c r="A3925" s="169">
        <f t="shared" ref="A3925:E3925" si="2409">A3255</f>
        <v>0</v>
      </c>
      <c r="B3925" s="169" t="str">
        <f t="shared" si="2409"/>
        <v>Contruction of cement concrete roads in CHP area at CSTPS, Chandrapur</v>
      </c>
      <c r="C3925" s="29">
        <f t="shared" si="2409"/>
        <v>0</v>
      </c>
      <c r="D3925" s="69" t="str">
        <f t="shared" si="2409"/>
        <v>-</v>
      </c>
      <c r="E3925" s="28">
        <f t="shared" si="2409"/>
        <v>27.05</v>
      </c>
      <c r="F3925" s="95">
        <f t="shared" si="2352"/>
        <v>27.05</v>
      </c>
      <c r="G3925" s="95">
        <f t="shared" si="2353"/>
        <v>27.05</v>
      </c>
      <c r="H3925" s="95">
        <f t="shared" si="2368"/>
        <v>0</v>
      </c>
      <c r="I3925" s="94">
        <f>'F4.2'!Z572</f>
        <v>0</v>
      </c>
      <c r="J3925" s="94">
        <f>'F4.2'!AT572</f>
        <v>0</v>
      </c>
      <c r="K3925" s="95"/>
      <c r="L3925" s="95"/>
      <c r="M3925" s="128">
        <f t="shared" si="2369"/>
        <v>0</v>
      </c>
      <c r="N3925" s="95">
        <f t="shared" si="2370"/>
        <v>0</v>
      </c>
    </row>
    <row r="3926" spans="1:14" ht="31.5" hidden="1" outlineLevel="1" x14ac:dyDescent="0.25">
      <c r="A3926" s="25">
        <f t="shared" ref="A3926:E3926" si="2410">A3256</f>
        <v>4</v>
      </c>
      <c r="B3926" s="26" t="str">
        <f t="shared" si="2410"/>
        <v>Arresting Leakages by  water proofing treatment in main Plant &amp; ancillary buildings  at CSTPS, Chandrapur.</v>
      </c>
      <c r="C3926" s="29">
        <f t="shared" si="2410"/>
        <v>0</v>
      </c>
      <c r="D3926" s="69" t="str">
        <f t="shared" si="2410"/>
        <v>-</v>
      </c>
      <c r="E3926" s="28">
        <f t="shared" si="2410"/>
        <v>30</v>
      </c>
      <c r="F3926" s="95">
        <f t="shared" si="2352"/>
        <v>0</v>
      </c>
      <c r="G3926" s="95">
        <f t="shared" si="2353"/>
        <v>0</v>
      </c>
      <c r="H3926" s="95">
        <f t="shared" si="2368"/>
        <v>0</v>
      </c>
      <c r="I3926" s="94">
        <f>'F4.2'!Z573</f>
        <v>0</v>
      </c>
      <c r="J3926" s="94">
        <f>'F4.2'!AT573</f>
        <v>0</v>
      </c>
      <c r="K3926" s="95"/>
      <c r="L3926" s="95"/>
      <c r="M3926" s="128">
        <f t="shared" si="2369"/>
        <v>0</v>
      </c>
      <c r="N3926" s="95">
        <f t="shared" si="2370"/>
        <v>0</v>
      </c>
    </row>
    <row r="3927" spans="1:14" ht="63" hidden="1" outlineLevel="1" x14ac:dyDescent="0.25">
      <c r="A3927" s="169">
        <f t="shared" ref="A3927:E3927" si="2411">A3257</f>
        <v>0</v>
      </c>
      <c r="B3927" s="169" t="str">
        <f t="shared" si="2411"/>
        <v xml:space="preserve">A)- water proofing treatment in Control room of WTP-I area.
(B)- water proofing treatment inControl room of WTP-II area.
(C)-  water proofing treatment in Control room of CT Fan area 
(D)- water proofing treatment in   Main Plant area. </v>
      </c>
      <c r="C3927" s="29">
        <f t="shared" si="2411"/>
        <v>0</v>
      </c>
      <c r="D3927" s="69" t="str">
        <f t="shared" si="2411"/>
        <v>-</v>
      </c>
      <c r="E3927" s="28">
        <f t="shared" si="2411"/>
        <v>30</v>
      </c>
      <c r="F3927" s="95">
        <f t="shared" si="2352"/>
        <v>30</v>
      </c>
      <c r="G3927" s="95">
        <f t="shared" si="2353"/>
        <v>30</v>
      </c>
      <c r="H3927" s="95">
        <f t="shared" si="2368"/>
        <v>0</v>
      </c>
      <c r="I3927" s="94">
        <f>'F4.2'!Z574</f>
        <v>0</v>
      </c>
      <c r="J3927" s="94">
        <f>'F4.2'!AT574</f>
        <v>0</v>
      </c>
      <c r="K3927" s="95"/>
      <c r="L3927" s="95"/>
      <c r="M3927" s="128">
        <f t="shared" si="2369"/>
        <v>0</v>
      </c>
      <c r="N3927" s="95">
        <f t="shared" si="2370"/>
        <v>0</v>
      </c>
    </row>
    <row r="3928" spans="1:14" ht="15.75" hidden="1" outlineLevel="1" x14ac:dyDescent="0.25">
      <c r="A3928" s="25">
        <f t="shared" ref="A3928:E3928" si="2412">A3258</f>
        <v>5</v>
      </c>
      <c r="B3928" s="26" t="str">
        <f t="shared" si="2412"/>
        <v>Structural strengthening of Unit 3&amp; 4 at CSTPS, Chandrapur</v>
      </c>
      <c r="C3928" s="29">
        <f t="shared" si="2412"/>
        <v>0</v>
      </c>
      <c r="D3928" s="69" t="str">
        <f t="shared" si="2412"/>
        <v>-</v>
      </c>
      <c r="E3928" s="28">
        <f t="shared" si="2412"/>
        <v>40</v>
      </c>
      <c r="F3928" s="95">
        <f t="shared" si="2352"/>
        <v>0</v>
      </c>
      <c r="G3928" s="95">
        <f t="shared" si="2353"/>
        <v>0</v>
      </c>
      <c r="H3928" s="95">
        <f t="shared" si="2368"/>
        <v>0</v>
      </c>
      <c r="I3928" s="94">
        <f>'F4.2'!Z575</f>
        <v>0</v>
      </c>
      <c r="J3928" s="94">
        <f>'F4.2'!AT575</f>
        <v>0</v>
      </c>
      <c r="K3928" s="95"/>
      <c r="L3928" s="95"/>
      <c r="M3928" s="128">
        <f t="shared" si="2369"/>
        <v>0</v>
      </c>
      <c r="N3928" s="95">
        <f t="shared" si="2370"/>
        <v>0</v>
      </c>
    </row>
    <row r="3929" spans="1:14" ht="15.75" hidden="1" outlineLevel="1" x14ac:dyDescent="0.25">
      <c r="A3929" s="169">
        <f t="shared" ref="A3929:E3929" si="2413">A3259</f>
        <v>0</v>
      </c>
      <c r="B3929" s="169" t="str">
        <f t="shared" si="2413"/>
        <v>Structural strengthening of Unit 3&amp; 4 at CSTPS, Chandrapur</v>
      </c>
      <c r="C3929" s="29">
        <f t="shared" si="2413"/>
        <v>0</v>
      </c>
      <c r="D3929" s="69" t="str">
        <f t="shared" si="2413"/>
        <v>-</v>
      </c>
      <c r="E3929" s="28">
        <f t="shared" si="2413"/>
        <v>30</v>
      </c>
      <c r="F3929" s="95">
        <f t="shared" si="2352"/>
        <v>30</v>
      </c>
      <c r="G3929" s="95">
        <f t="shared" si="2353"/>
        <v>30</v>
      </c>
      <c r="H3929" s="95">
        <f t="shared" si="2368"/>
        <v>0</v>
      </c>
      <c r="I3929" s="94">
        <f>'F4.2'!Z576</f>
        <v>0</v>
      </c>
      <c r="J3929" s="94">
        <f>'F4.2'!AT576</f>
        <v>0</v>
      </c>
      <c r="K3929" s="95"/>
      <c r="L3929" s="95"/>
      <c r="M3929" s="128">
        <f t="shared" si="2369"/>
        <v>0</v>
      </c>
      <c r="N3929" s="95">
        <f t="shared" si="2370"/>
        <v>0</v>
      </c>
    </row>
    <row r="3930" spans="1:14" ht="15.75" hidden="1" outlineLevel="1" x14ac:dyDescent="0.25">
      <c r="A3930" s="169">
        <f t="shared" ref="A3930:E3930" si="2414">A3260</f>
        <v>0</v>
      </c>
      <c r="B3930" s="169" t="str">
        <f t="shared" si="2414"/>
        <v>Structural strengthening of CHP-A buildings</v>
      </c>
      <c r="C3930" s="29">
        <f t="shared" si="2414"/>
        <v>0</v>
      </c>
      <c r="D3930" s="69" t="str">
        <f t="shared" si="2414"/>
        <v>-</v>
      </c>
      <c r="E3930" s="28">
        <f t="shared" si="2414"/>
        <v>10</v>
      </c>
      <c r="F3930" s="95">
        <f t="shared" si="2352"/>
        <v>10</v>
      </c>
      <c r="G3930" s="95">
        <f t="shared" si="2353"/>
        <v>10</v>
      </c>
      <c r="H3930" s="95">
        <f t="shared" si="2368"/>
        <v>0</v>
      </c>
      <c r="I3930" s="94">
        <f>'F4.2'!Z577</f>
        <v>0</v>
      </c>
      <c r="J3930" s="94">
        <f>'F4.2'!AT577</f>
        <v>0</v>
      </c>
      <c r="K3930" s="95"/>
      <c r="L3930" s="95"/>
      <c r="M3930" s="128">
        <f t="shared" si="2369"/>
        <v>0</v>
      </c>
      <c r="N3930" s="95">
        <f t="shared" si="2370"/>
        <v>0</v>
      </c>
    </row>
    <row r="3931" spans="1:14" ht="31.5" hidden="1" outlineLevel="1" x14ac:dyDescent="0.25">
      <c r="A3931" s="25">
        <f t="shared" ref="A3931:E3931" si="2415">A3261</f>
        <v>6</v>
      </c>
      <c r="B3931" s="26" t="str">
        <f t="shared" si="2415"/>
        <v>Infrastructure Deveolpment of CSTPS colony at CSTPS Chandrapur .</v>
      </c>
      <c r="C3931" s="29">
        <f t="shared" si="2415"/>
        <v>0</v>
      </c>
      <c r="D3931" s="69" t="str">
        <f t="shared" si="2415"/>
        <v>-</v>
      </c>
      <c r="E3931" s="28">
        <f t="shared" si="2415"/>
        <v>67.900000000000006</v>
      </c>
      <c r="F3931" s="95">
        <f t="shared" si="2352"/>
        <v>0</v>
      </c>
      <c r="G3931" s="95">
        <f t="shared" si="2353"/>
        <v>0</v>
      </c>
      <c r="H3931" s="95">
        <f t="shared" si="2368"/>
        <v>0</v>
      </c>
      <c r="I3931" s="94">
        <f>'F4.2'!Z578</f>
        <v>0</v>
      </c>
      <c r="J3931" s="94">
        <f>'F4.2'!AT578</f>
        <v>0</v>
      </c>
      <c r="K3931" s="95"/>
      <c r="L3931" s="95"/>
      <c r="M3931" s="128">
        <f t="shared" si="2369"/>
        <v>0</v>
      </c>
      <c r="N3931" s="95">
        <f t="shared" si="2370"/>
        <v>0</v>
      </c>
    </row>
    <row r="3932" spans="1:14" ht="31.5" hidden="1" outlineLevel="1" x14ac:dyDescent="0.25">
      <c r="A3932" s="169">
        <f t="shared" ref="A3932:E3932" si="2416">A3262</f>
        <v>0</v>
      </c>
      <c r="B3932" s="169" t="str">
        <f t="shared" si="2416"/>
        <v>i- Construction of new ESR (Elevated Storage Reservoir) at CSTPS Chandrapur</v>
      </c>
      <c r="C3932" s="29">
        <f t="shared" si="2416"/>
        <v>0</v>
      </c>
      <c r="D3932" s="69" t="str">
        <f t="shared" si="2416"/>
        <v>-</v>
      </c>
      <c r="E3932" s="28">
        <f t="shared" si="2416"/>
        <v>3.78</v>
      </c>
      <c r="F3932" s="95">
        <f t="shared" si="2352"/>
        <v>3.78</v>
      </c>
      <c r="G3932" s="95">
        <f t="shared" si="2353"/>
        <v>3.78</v>
      </c>
      <c r="H3932" s="95">
        <f t="shared" si="2368"/>
        <v>0</v>
      </c>
      <c r="I3932" s="94">
        <f>'F4.2'!Z579</f>
        <v>0</v>
      </c>
      <c r="J3932" s="94">
        <f>'F4.2'!AT579</f>
        <v>0</v>
      </c>
      <c r="K3932" s="95"/>
      <c r="L3932" s="95"/>
      <c r="M3932" s="128">
        <f t="shared" si="2369"/>
        <v>0</v>
      </c>
      <c r="N3932" s="95">
        <f t="shared" si="2370"/>
        <v>0</v>
      </c>
    </row>
    <row r="3933" spans="1:14" ht="31.5" hidden="1" outlineLevel="1" x14ac:dyDescent="0.25">
      <c r="A3933" s="169">
        <f t="shared" ref="A3933:E3933" si="2417">A3263</f>
        <v>0</v>
      </c>
      <c r="B3933" s="169" t="str">
        <f t="shared" si="2417"/>
        <v>ii- Providing &amp; Rerouting of existing water supply pipe line at CSTPS Chandrapur</v>
      </c>
      <c r="C3933" s="29">
        <f t="shared" si="2417"/>
        <v>0</v>
      </c>
      <c r="D3933" s="69" t="str">
        <f t="shared" si="2417"/>
        <v>-</v>
      </c>
      <c r="E3933" s="28">
        <f t="shared" si="2417"/>
        <v>4.05</v>
      </c>
      <c r="F3933" s="95">
        <f t="shared" si="2352"/>
        <v>4.05</v>
      </c>
      <c r="G3933" s="95">
        <f t="shared" si="2353"/>
        <v>4.05</v>
      </c>
      <c r="H3933" s="95">
        <f t="shared" si="2368"/>
        <v>0</v>
      </c>
      <c r="I3933" s="94">
        <f>'F4.2'!Z580</f>
        <v>0</v>
      </c>
      <c r="J3933" s="94">
        <f>'F4.2'!AT580</f>
        <v>0</v>
      </c>
      <c r="K3933" s="95"/>
      <c r="L3933" s="95"/>
      <c r="M3933" s="128">
        <f t="shared" si="2369"/>
        <v>0</v>
      </c>
      <c r="N3933" s="95">
        <f t="shared" si="2370"/>
        <v>0</v>
      </c>
    </row>
    <row r="3934" spans="1:14" ht="31.5" hidden="1" outlineLevel="1" x14ac:dyDescent="0.25">
      <c r="A3934" s="169">
        <f t="shared" ref="A3934:E3934" si="2418">A3264</f>
        <v>0</v>
      </c>
      <c r="B3934" s="169" t="str">
        <f t="shared" si="2418"/>
        <v>iii- Providing &amp; Rerouting of esiting sewer line at CSTPS colony Chandrapur</v>
      </c>
      <c r="C3934" s="29">
        <f t="shared" si="2418"/>
        <v>0</v>
      </c>
      <c r="D3934" s="69" t="str">
        <f t="shared" si="2418"/>
        <v>-</v>
      </c>
      <c r="E3934" s="28">
        <f t="shared" si="2418"/>
        <v>7.01</v>
      </c>
      <c r="F3934" s="95">
        <f t="shared" si="2352"/>
        <v>7.01</v>
      </c>
      <c r="G3934" s="95">
        <f t="shared" si="2353"/>
        <v>7.01</v>
      </c>
      <c r="H3934" s="95">
        <f t="shared" si="2368"/>
        <v>0</v>
      </c>
      <c r="I3934" s="94">
        <f>'F4.2'!Z581</f>
        <v>0</v>
      </c>
      <c r="J3934" s="94">
        <f>'F4.2'!AT581</f>
        <v>0</v>
      </c>
      <c r="K3934" s="95"/>
      <c r="L3934" s="95"/>
      <c r="M3934" s="128">
        <f t="shared" si="2369"/>
        <v>0</v>
      </c>
      <c r="N3934" s="95">
        <f t="shared" si="2370"/>
        <v>0</v>
      </c>
    </row>
    <row r="3935" spans="1:14" ht="31.5" hidden="1" outlineLevel="1" x14ac:dyDescent="0.25">
      <c r="A3935" s="169">
        <f t="shared" ref="A3935:E3935" si="2419">A3265</f>
        <v>0</v>
      </c>
      <c r="B3935" s="169" t="str">
        <f t="shared" si="2419"/>
        <v>iv- Providing water proofing treatment to terrace slab of residential building aaat CSTPS colony Chandrapur</v>
      </c>
      <c r="C3935" s="29">
        <f t="shared" si="2419"/>
        <v>0</v>
      </c>
      <c r="D3935" s="69" t="str">
        <f t="shared" si="2419"/>
        <v>-</v>
      </c>
      <c r="E3935" s="28">
        <f t="shared" si="2419"/>
        <v>6.34</v>
      </c>
      <c r="F3935" s="95">
        <f t="shared" si="2352"/>
        <v>6.34</v>
      </c>
      <c r="G3935" s="95">
        <f t="shared" si="2353"/>
        <v>6.34</v>
      </c>
      <c r="H3935" s="95">
        <f t="shared" si="2368"/>
        <v>0</v>
      </c>
      <c r="I3935" s="94">
        <f>'F4.2'!Z582</f>
        <v>0</v>
      </c>
      <c r="J3935" s="94">
        <f>'F4.2'!AT582</f>
        <v>0</v>
      </c>
      <c r="K3935" s="95"/>
      <c r="L3935" s="95"/>
      <c r="M3935" s="128">
        <f t="shared" si="2369"/>
        <v>0</v>
      </c>
      <c r="N3935" s="95">
        <f t="shared" si="2370"/>
        <v>0</v>
      </c>
    </row>
    <row r="3936" spans="1:14" ht="31.5" hidden="1" outlineLevel="1" x14ac:dyDescent="0.25">
      <c r="A3936" s="169">
        <f t="shared" ref="A3936:E3936" si="2420">A3266</f>
        <v>0</v>
      </c>
      <c r="B3936" s="169" t="str">
        <f t="shared" si="2420"/>
        <v>v- Construction of storm water drain along major and internal road of CSTPS colony at Chnadrapur</v>
      </c>
      <c r="C3936" s="29">
        <f t="shared" si="2420"/>
        <v>0</v>
      </c>
      <c r="D3936" s="69" t="str">
        <f t="shared" si="2420"/>
        <v>-</v>
      </c>
      <c r="E3936" s="28">
        <f t="shared" si="2420"/>
        <v>16.86</v>
      </c>
      <c r="F3936" s="95">
        <f t="shared" ref="F3936:F3999" si="2421">F3266+I3266</f>
        <v>16.86</v>
      </c>
      <c r="G3936" s="95">
        <f t="shared" ref="G3936:G3999" si="2422">G3266+M3266</f>
        <v>16.86</v>
      </c>
      <c r="H3936" s="95">
        <f t="shared" si="2368"/>
        <v>0</v>
      </c>
      <c r="I3936" s="94">
        <f>'F4.2'!Z583</f>
        <v>0</v>
      </c>
      <c r="J3936" s="94">
        <f>'F4.2'!AT583</f>
        <v>0</v>
      </c>
      <c r="K3936" s="95"/>
      <c r="L3936" s="95"/>
      <c r="M3936" s="128">
        <f t="shared" si="2369"/>
        <v>0</v>
      </c>
      <c r="N3936" s="95">
        <f t="shared" si="2370"/>
        <v>0</v>
      </c>
    </row>
    <row r="3937" spans="1:14" ht="47.25" hidden="1" outlineLevel="1" x14ac:dyDescent="0.25">
      <c r="A3937" s="169">
        <f t="shared" ref="A3937:E3937" si="2423">A3267</f>
        <v>0</v>
      </c>
      <c r="B3937" s="169" t="str">
        <f t="shared" si="2423"/>
        <v>vi-Improvement of existing major and internal Bitumen   road of CSTPS colony  by Bituminous treatment  at  CSTPS Chandrapur</v>
      </c>
      <c r="C3937" s="29">
        <f t="shared" si="2423"/>
        <v>0</v>
      </c>
      <c r="D3937" s="69" t="str">
        <f t="shared" si="2423"/>
        <v>-</v>
      </c>
      <c r="E3937" s="28">
        <f t="shared" si="2423"/>
        <v>29.81</v>
      </c>
      <c r="F3937" s="95">
        <f t="shared" si="2421"/>
        <v>29.81</v>
      </c>
      <c r="G3937" s="95">
        <f t="shared" si="2422"/>
        <v>29.81</v>
      </c>
      <c r="H3937" s="95">
        <f t="shared" si="2368"/>
        <v>0</v>
      </c>
      <c r="I3937" s="94">
        <f>'F4.2'!Z584</f>
        <v>0</v>
      </c>
      <c r="J3937" s="94">
        <f>'F4.2'!AT584</f>
        <v>0</v>
      </c>
      <c r="K3937" s="95"/>
      <c r="L3937" s="95"/>
      <c r="M3937" s="128">
        <f t="shared" si="2369"/>
        <v>0</v>
      </c>
      <c r="N3937" s="95">
        <f t="shared" si="2370"/>
        <v>0</v>
      </c>
    </row>
    <row r="3938" spans="1:14" ht="31.5" hidden="1" outlineLevel="1" x14ac:dyDescent="0.25">
      <c r="A3938" s="25">
        <f t="shared" ref="A3938:E3938" si="2424">A3268</f>
        <v>7</v>
      </c>
      <c r="B3938" s="26" t="str">
        <f t="shared" si="2424"/>
        <v>Renovation of residential buildings , Public building , Road and other allied civil works in CSTPS colony at Chandrapur</v>
      </c>
      <c r="C3938" s="29">
        <f t="shared" si="2424"/>
        <v>0</v>
      </c>
      <c r="D3938" s="69" t="str">
        <f t="shared" si="2424"/>
        <v>-</v>
      </c>
      <c r="E3938" s="28">
        <f t="shared" si="2424"/>
        <v>209</v>
      </c>
      <c r="F3938" s="95">
        <f t="shared" si="2421"/>
        <v>0</v>
      </c>
      <c r="G3938" s="95">
        <f t="shared" si="2422"/>
        <v>0</v>
      </c>
      <c r="H3938" s="95">
        <f t="shared" si="2368"/>
        <v>0</v>
      </c>
      <c r="I3938" s="94">
        <f>'F4.2'!Z585</f>
        <v>0</v>
      </c>
      <c r="J3938" s="94">
        <f>'F4.2'!AT585</f>
        <v>0</v>
      </c>
      <c r="K3938" s="95"/>
      <c r="L3938" s="95"/>
      <c r="M3938" s="128">
        <f t="shared" si="2369"/>
        <v>0</v>
      </c>
      <c r="N3938" s="95">
        <f t="shared" si="2370"/>
        <v>0</v>
      </c>
    </row>
    <row r="3939" spans="1:14" ht="31.5" hidden="1" outlineLevel="1" x14ac:dyDescent="0.25">
      <c r="A3939" s="169">
        <f t="shared" ref="A3939:E3939" si="2425">A3269</f>
        <v>0</v>
      </c>
      <c r="B3939" s="169" t="str">
        <f t="shared" si="2425"/>
        <v>i- Renovation and Beautification of residential building ( Type A, B, C, D, E and F)  Phase -II at CSTPS Chnadrapur</v>
      </c>
      <c r="C3939" s="29">
        <f t="shared" si="2425"/>
        <v>0</v>
      </c>
      <c r="D3939" s="69" t="str">
        <f t="shared" si="2425"/>
        <v>-</v>
      </c>
      <c r="E3939" s="28">
        <f t="shared" si="2425"/>
        <v>132</v>
      </c>
      <c r="F3939" s="95">
        <f t="shared" si="2421"/>
        <v>44</v>
      </c>
      <c r="G3939" s="95">
        <f t="shared" si="2422"/>
        <v>44</v>
      </c>
      <c r="H3939" s="95">
        <f t="shared" si="2368"/>
        <v>0</v>
      </c>
      <c r="I3939" s="94">
        <f>'F4.2'!Z586</f>
        <v>44</v>
      </c>
      <c r="J3939" s="94">
        <f>'F4.2'!AT586</f>
        <v>44</v>
      </c>
      <c r="K3939" s="95"/>
      <c r="L3939" s="95"/>
      <c r="M3939" s="128">
        <f t="shared" si="2369"/>
        <v>44</v>
      </c>
      <c r="N3939" s="95">
        <f t="shared" si="2370"/>
        <v>0</v>
      </c>
    </row>
    <row r="3940" spans="1:14" ht="15.75" hidden="1" outlineLevel="1" x14ac:dyDescent="0.25">
      <c r="A3940" s="169">
        <f t="shared" ref="A3940:E3940" si="2426">A3270</f>
        <v>0</v>
      </c>
      <c r="B3940" s="169" t="str">
        <f t="shared" si="2426"/>
        <v>ii-Renovation of old and new market at CSTPS Chandrapur</v>
      </c>
      <c r="C3940" s="29">
        <f t="shared" si="2426"/>
        <v>0</v>
      </c>
      <c r="D3940" s="69" t="str">
        <f t="shared" si="2426"/>
        <v>-</v>
      </c>
      <c r="E3940" s="28">
        <f t="shared" si="2426"/>
        <v>2</v>
      </c>
      <c r="F3940" s="95">
        <f t="shared" si="2421"/>
        <v>2</v>
      </c>
      <c r="G3940" s="95">
        <f t="shared" si="2422"/>
        <v>2</v>
      </c>
      <c r="H3940" s="95">
        <f t="shared" si="2368"/>
        <v>0</v>
      </c>
      <c r="I3940" s="94">
        <f>'F4.2'!Z587</f>
        <v>0</v>
      </c>
      <c r="J3940" s="94">
        <f>'F4.2'!AT587</f>
        <v>0</v>
      </c>
      <c r="K3940" s="95"/>
      <c r="L3940" s="95"/>
      <c r="M3940" s="128">
        <f t="shared" si="2369"/>
        <v>0</v>
      </c>
      <c r="N3940" s="95">
        <f t="shared" si="2370"/>
        <v>0</v>
      </c>
    </row>
    <row r="3941" spans="1:14" ht="31.5" hidden="1" outlineLevel="1" x14ac:dyDescent="0.25">
      <c r="A3941" s="169">
        <f t="shared" ref="A3941:E3941" si="2427">A3271</f>
        <v>0</v>
      </c>
      <c r="B3941" s="169" t="str">
        <f t="shared" si="2427"/>
        <v>iii-Improvement of exsiting Main road by Cement Concrte road  in colony at CSTPS Chandrapur</v>
      </c>
      <c r="C3941" s="29">
        <f t="shared" si="2427"/>
        <v>0</v>
      </c>
      <c r="D3941" s="69" t="str">
        <f t="shared" si="2427"/>
        <v>-</v>
      </c>
      <c r="E3941" s="28">
        <f t="shared" si="2427"/>
        <v>55</v>
      </c>
      <c r="F3941" s="95">
        <f t="shared" si="2421"/>
        <v>0</v>
      </c>
      <c r="G3941" s="95">
        <f t="shared" si="2422"/>
        <v>0</v>
      </c>
      <c r="H3941" s="95">
        <f t="shared" si="2368"/>
        <v>0</v>
      </c>
      <c r="I3941" s="94">
        <f>'F4.2'!Z588</f>
        <v>27.5</v>
      </c>
      <c r="J3941" s="94">
        <f>'F4.2'!AT588</f>
        <v>27.5</v>
      </c>
      <c r="K3941" s="95"/>
      <c r="L3941" s="95"/>
      <c r="M3941" s="128">
        <f t="shared" si="2369"/>
        <v>27.5</v>
      </c>
      <c r="N3941" s="95">
        <f t="shared" si="2370"/>
        <v>0</v>
      </c>
    </row>
    <row r="3942" spans="1:14" ht="31.5" hidden="1" outlineLevel="1" x14ac:dyDescent="0.25">
      <c r="A3942" s="169">
        <f t="shared" ref="A3942:E3942" si="2428">A3272</f>
        <v>0</v>
      </c>
      <c r="B3942" s="169" t="str">
        <f t="shared" si="2428"/>
        <v>iv-Renovation of Civil and Electrical Maint office building at CSTPS Chandrapur.</v>
      </c>
      <c r="C3942" s="29">
        <f t="shared" si="2428"/>
        <v>0</v>
      </c>
      <c r="D3942" s="69" t="str">
        <f t="shared" si="2428"/>
        <v>-</v>
      </c>
      <c r="E3942" s="28">
        <f t="shared" si="2428"/>
        <v>1.5</v>
      </c>
      <c r="F3942" s="95">
        <f t="shared" si="2421"/>
        <v>0</v>
      </c>
      <c r="G3942" s="95">
        <f t="shared" si="2422"/>
        <v>0</v>
      </c>
      <c r="H3942" s="95">
        <f t="shared" si="2368"/>
        <v>0</v>
      </c>
      <c r="I3942" s="94">
        <f>'F4.2'!Z589</f>
        <v>1.5</v>
      </c>
      <c r="J3942" s="94">
        <f>'F4.2'!AT589</f>
        <v>1.5</v>
      </c>
      <c r="K3942" s="95"/>
      <c r="L3942" s="95"/>
      <c r="M3942" s="128">
        <f t="shared" si="2369"/>
        <v>1.5</v>
      </c>
      <c r="N3942" s="95">
        <f t="shared" si="2370"/>
        <v>0</v>
      </c>
    </row>
    <row r="3943" spans="1:14" ht="31.5" hidden="1" outlineLevel="1" x14ac:dyDescent="0.25">
      <c r="A3943" s="169">
        <f t="shared" ref="A3943:E3943" si="2429">A3273</f>
        <v>0</v>
      </c>
      <c r="B3943" s="169" t="str">
        <f t="shared" si="2429"/>
        <v xml:space="preserve">v- Renoavtion of Post office building and Bank Building at CSTPS Chandrapur </v>
      </c>
      <c r="C3943" s="29">
        <f t="shared" si="2429"/>
        <v>0</v>
      </c>
      <c r="D3943" s="69" t="str">
        <f t="shared" si="2429"/>
        <v>-</v>
      </c>
      <c r="E3943" s="28">
        <f t="shared" si="2429"/>
        <v>1.5</v>
      </c>
      <c r="F3943" s="95">
        <f t="shared" si="2421"/>
        <v>0</v>
      </c>
      <c r="G3943" s="95">
        <f t="shared" si="2422"/>
        <v>0</v>
      </c>
      <c r="H3943" s="95">
        <f t="shared" si="2368"/>
        <v>0</v>
      </c>
      <c r="I3943" s="94">
        <f>'F4.2'!Z590</f>
        <v>1.5</v>
      </c>
      <c r="J3943" s="94">
        <f>'F4.2'!AT590</f>
        <v>1.5</v>
      </c>
      <c r="K3943" s="95"/>
      <c r="L3943" s="95"/>
      <c r="M3943" s="128">
        <f t="shared" si="2369"/>
        <v>1.5</v>
      </c>
      <c r="N3943" s="95">
        <f t="shared" si="2370"/>
        <v>0</v>
      </c>
    </row>
    <row r="3944" spans="1:14" ht="15.75" hidden="1" outlineLevel="1" x14ac:dyDescent="0.25">
      <c r="A3944" s="169">
        <f t="shared" ref="A3944:E3944" si="2430">A3274</f>
        <v>0</v>
      </c>
      <c r="B3944" s="169" t="str">
        <f t="shared" si="2430"/>
        <v>vi- Renovation fo Erai Dam guest House at CSTPS Chandrapur</v>
      </c>
      <c r="C3944" s="29">
        <f t="shared" si="2430"/>
        <v>0</v>
      </c>
      <c r="D3944" s="69" t="str">
        <f t="shared" si="2430"/>
        <v>-</v>
      </c>
      <c r="E3944" s="28">
        <f t="shared" si="2430"/>
        <v>2</v>
      </c>
      <c r="F3944" s="95">
        <f t="shared" si="2421"/>
        <v>0</v>
      </c>
      <c r="G3944" s="95">
        <f t="shared" si="2422"/>
        <v>0</v>
      </c>
      <c r="H3944" s="95">
        <f t="shared" si="2368"/>
        <v>0</v>
      </c>
      <c r="I3944" s="94">
        <f>'F4.2'!Z591</f>
        <v>2</v>
      </c>
      <c r="J3944" s="94">
        <f>'F4.2'!AT591</f>
        <v>2</v>
      </c>
      <c r="K3944" s="95"/>
      <c r="L3944" s="95"/>
      <c r="M3944" s="128">
        <f t="shared" si="2369"/>
        <v>2</v>
      </c>
      <c r="N3944" s="95">
        <f t="shared" si="2370"/>
        <v>0</v>
      </c>
    </row>
    <row r="3945" spans="1:14" ht="31.5" hidden="1" outlineLevel="1" x14ac:dyDescent="0.25">
      <c r="A3945" s="169">
        <f t="shared" ref="A3945:E3945" si="2431">A3275</f>
        <v>0</v>
      </c>
      <c r="B3945" s="169" t="str">
        <f t="shared" si="2431"/>
        <v>vii- Improvement of Erai dam approch road by Bituminous treatment at CSTPS Chnadrapur</v>
      </c>
      <c r="C3945" s="29">
        <f t="shared" si="2431"/>
        <v>0</v>
      </c>
      <c r="D3945" s="69" t="str">
        <f t="shared" si="2431"/>
        <v>-</v>
      </c>
      <c r="E3945" s="28">
        <f t="shared" si="2431"/>
        <v>15</v>
      </c>
      <c r="F3945" s="95">
        <f t="shared" si="2421"/>
        <v>0</v>
      </c>
      <c r="G3945" s="95">
        <f t="shared" si="2422"/>
        <v>0</v>
      </c>
      <c r="H3945" s="95">
        <f t="shared" si="2368"/>
        <v>0</v>
      </c>
      <c r="I3945" s="94">
        <f>'F4.2'!Z592</f>
        <v>15</v>
      </c>
      <c r="J3945" s="94">
        <f>'F4.2'!AT592</f>
        <v>15</v>
      </c>
      <c r="K3945" s="95"/>
      <c r="L3945" s="95"/>
      <c r="M3945" s="128">
        <f t="shared" si="2369"/>
        <v>15</v>
      </c>
      <c r="N3945" s="95">
        <f t="shared" si="2370"/>
        <v>0</v>
      </c>
    </row>
    <row r="3946" spans="1:14" ht="47.25" hidden="1" outlineLevel="1" x14ac:dyDescent="0.25">
      <c r="A3946" s="25">
        <f t="shared" ref="A3946:E3946" si="2432">A3276</f>
        <v>8</v>
      </c>
      <c r="B3946" s="26" t="str">
        <f t="shared" si="2432"/>
        <v>Construction of new residential building ,Hospital Building ,Chemmary Building,security office building  and allied civil work infrastructure in colony at CSTPS Chandrapur</v>
      </c>
      <c r="C3946" s="29">
        <f t="shared" si="2432"/>
        <v>0</v>
      </c>
      <c r="D3946" s="69" t="str">
        <f t="shared" si="2432"/>
        <v>-</v>
      </c>
      <c r="E3946" s="28">
        <f t="shared" si="2432"/>
        <v>76.25</v>
      </c>
      <c r="F3946" s="95">
        <f t="shared" si="2421"/>
        <v>0</v>
      </c>
      <c r="G3946" s="95">
        <f t="shared" si="2422"/>
        <v>0</v>
      </c>
      <c r="H3946" s="95">
        <f t="shared" si="2368"/>
        <v>0</v>
      </c>
      <c r="I3946" s="94">
        <f>'F4.2'!Z593</f>
        <v>0</v>
      </c>
      <c r="J3946" s="94">
        <f>'F4.2'!AT593</f>
        <v>0</v>
      </c>
      <c r="K3946" s="95"/>
      <c r="L3946" s="95"/>
      <c r="M3946" s="128">
        <f t="shared" si="2369"/>
        <v>0</v>
      </c>
      <c r="N3946" s="95">
        <f t="shared" si="2370"/>
        <v>0</v>
      </c>
    </row>
    <row r="3947" spans="1:14" ht="31.5" hidden="1" outlineLevel="1" x14ac:dyDescent="0.25">
      <c r="A3947" s="169">
        <f t="shared" ref="A3947:E3947" si="2433">A3277</f>
        <v>0</v>
      </c>
      <c r="B3947" s="169" t="str">
        <f t="shared" si="2433"/>
        <v>i- Construction of new residential staff quarter of A, B ,C D and E type  building in colony at CSTPS Chandrapur</v>
      </c>
      <c r="C3947" s="29">
        <f t="shared" si="2433"/>
        <v>0</v>
      </c>
      <c r="D3947" s="69" t="str">
        <f t="shared" si="2433"/>
        <v>-</v>
      </c>
      <c r="E3947" s="28">
        <f t="shared" si="2433"/>
        <v>60</v>
      </c>
      <c r="F3947" s="95">
        <f t="shared" si="2421"/>
        <v>0</v>
      </c>
      <c r="G3947" s="95">
        <f t="shared" si="2422"/>
        <v>0</v>
      </c>
      <c r="H3947" s="95">
        <f t="shared" si="2368"/>
        <v>0</v>
      </c>
      <c r="I3947" s="94">
        <f>'F4.2'!Z594</f>
        <v>30</v>
      </c>
      <c r="J3947" s="94">
        <f>'F4.2'!AT594</f>
        <v>30</v>
      </c>
      <c r="K3947" s="95"/>
      <c r="L3947" s="95"/>
      <c r="M3947" s="128">
        <f t="shared" si="2369"/>
        <v>30</v>
      </c>
      <c r="N3947" s="95">
        <f t="shared" si="2370"/>
        <v>0</v>
      </c>
    </row>
    <row r="3948" spans="1:14" ht="15.75" hidden="1" outlineLevel="1" x14ac:dyDescent="0.25">
      <c r="A3948" s="169">
        <f t="shared" ref="A3948:E3948" si="2434">A3278</f>
        <v>0</v>
      </c>
      <c r="B3948" s="169" t="str">
        <f t="shared" si="2434"/>
        <v>ii-Construction of New Hospital Building at CSTSP Chandrapur</v>
      </c>
      <c r="C3948" s="29">
        <f t="shared" si="2434"/>
        <v>0</v>
      </c>
      <c r="D3948" s="69" t="str">
        <f t="shared" si="2434"/>
        <v>-</v>
      </c>
      <c r="E3948" s="28">
        <f t="shared" si="2434"/>
        <v>2</v>
      </c>
      <c r="F3948" s="95">
        <f t="shared" si="2421"/>
        <v>0</v>
      </c>
      <c r="G3948" s="95">
        <f t="shared" si="2422"/>
        <v>0</v>
      </c>
      <c r="H3948" s="95">
        <f t="shared" si="2368"/>
        <v>0</v>
      </c>
      <c r="I3948" s="94">
        <f>'F4.2'!Z595</f>
        <v>0</v>
      </c>
      <c r="J3948" s="94">
        <f>'F4.2'!AT595</f>
        <v>0</v>
      </c>
      <c r="K3948" s="95"/>
      <c r="L3948" s="95"/>
      <c r="M3948" s="128">
        <f t="shared" si="2369"/>
        <v>0</v>
      </c>
      <c r="N3948" s="95">
        <f t="shared" si="2370"/>
        <v>0</v>
      </c>
    </row>
    <row r="3949" spans="1:14" ht="31.5" hidden="1" outlineLevel="1" x14ac:dyDescent="0.25">
      <c r="A3949" s="169">
        <f t="shared" ref="A3949:E3949" si="2435">A3279</f>
        <v>0</v>
      </c>
      <c r="B3949" s="169" t="str">
        <f t="shared" si="2435"/>
        <v>iii-Construction of new Chummary Building at CSTPS Chandrapur</v>
      </c>
      <c r="C3949" s="29">
        <f t="shared" si="2435"/>
        <v>0</v>
      </c>
      <c r="D3949" s="69" t="str">
        <f t="shared" si="2435"/>
        <v>-</v>
      </c>
      <c r="E3949" s="28">
        <f t="shared" si="2435"/>
        <v>7.5</v>
      </c>
      <c r="F3949" s="95">
        <f t="shared" si="2421"/>
        <v>0</v>
      </c>
      <c r="G3949" s="95">
        <f t="shared" si="2422"/>
        <v>0</v>
      </c>
      <c r="H3949" s="95">
        <f t="shared" si="2368"/>
        <v>0</v>
      </c>
      <c r="I3949" s="94">
        <f>'F4.2'!Z596</f>
        <v>0</v>
      </c>
      <c r="J3949" s="94">
        <f>'F4.2'!AT596</f>
        <v>0</v>
      </c>
      <c r="K3949" s="95"/>
      <c r="L3949" s="95"/>
      <c r="M3949" s="128">
        <f t="shared" si="2369"/>
        <v>0</v>
      </c>
      <c r="N3949" s="95">
        <f t="shared" si="2370"/>
        <v>0</v>
      </c>
    </row>
    <row r="3950" spans="1:14" ht="31.5" hidden="1" outlineLevel="1" x14ac:dyDescent="0.25">
      <c r="A3950" s="169">
        <f t="shared" ref="A3950:E3950" si="2436">A3280</f>
        <v>0</v>
      </c>
      <c r="B3950" s="169" t="str">
        <f t="shared" si="2436"/>
        <v>iv-Construction of new security office and check post at various location in colony at CSTPS Chandrapur</v>
      </c>
      <c r="C3950" s="29">
        <f t="shared" si="2436"/>
        <v>0</v>
      </c>
      <c r="D3950" s="69" t="str">
        <f t="shared" si="2436"/>
        <v>-</v>
      </c>
      <c r="E3950" s="28">
        <f t="shared" si="2436"/>
        <v>0.75</v>
      </c>
      <c r="F3950" s="95">
        <f t="shared" si="2421"/>
        <v>0</v>
      </c>
      <c r="G3950" s="95">
        <f t="shared" si="2422"/>
        <v>0</v>
      </c>
      <c r="H3950" s="95">
        <f t="shared" ref="H3950:H4013" si="2437">F3950-G3950</f>
        <v>0</v>
      </c>
      <c r="I3950" s="94">
        <f>'F4.2'!Z597</f>
        <v>0</v>
      </c>
      <c r="J3950" s="94">
        <f>'F4.2'!AT597</f>
        <v>0</v>
      </c>
      <c r="K3950" s="95"/>
      <c r="L3950" s="95"/>
      <c r="M3950" s="128">
        <f t="shared" ref="M3950:M4013" si="2438">SUM(J3950:L3950)</f>
        <v>0</v>
      </c>
      <c r="N3950" s="95">
        <f t="shared" ref="N3950:N4013" si="2439">H3950+I3950-M3950</f>
        <v>0</v>
      </c>
    </row>
    <row r="3951" spans="1:14" ht="31.5" hidden="1" outlineLevel="1" x14ac:dyDescent="0.25">
      <c r="A3951" s="169">
        <f t="shared" ref="A3951:E3951" si="2440">A3281</f>
        <v>0</v>
      </c>
      <c r="B3951" s="169" t="str">
        <f t="shared" si="2440"/>
        <v>v-Construction of swimming pool in colony at CSTPS Chandrapur</v>
      </c>
      <c r="C3951" s="29">
        <f t="shared" si="2440"/>
        <v>0</v>
      </c>
      <c r="D3951" s="69" t="str">
        <f t="shared" si="2440"/>
        <v>-</v>
      </c>
      <c r="E3951" s="28">
        <f t="shared" si="2440"/>
        <v>2</v>
      </c>
      <c r="F3951" s="95">
        <f t="shared" si="2421"/>
        <v>0</v>
      </c>
      <c r="G3951" s="95">
        <f t="shared" si="2422"/>
        <v>0</v>
      </c>
      <c r="H3951" s="95">
        <f t="shared" si="2437"/>
        <v>0</v>
      </c>
      <c r="I3951" s="94">
        <f>'F4.2'!Z598</f>
        <v>0</v>
      </c>
      <c r="J3951" s="94">
        <f>'F4.2'!AT598</f>
        <v>0</v>
      </c>
      <c r="K3951" s="95"/>
      <c r="L3951" s="95"/>
      <c r="M3951" s="128">
        <f t="shared" si="2438"/>
        <v>0</v>
      </c>
      <c r="N3951" s="95">
        <f t="shared" si="2439"/>
        <v>0</v>
      </c>
    </row>
    <row r="3952" spans="1:14" ht="47.25" hidden="1" outlineLevel="1" x14ac:dyDescent="0.25">
      <c r="A3952" s="169">
        <f t="shared" ref="A3952:E3952" si="2441">A3282</f>
        <v>0</v>
      </c>
      <c r="B3952" s="169" t="str">
        <f t="shared" si="2441"/>
        <v>vii-Providing new drinking water supply DI- pipe line  300 mm dia .for domestic water supply to rsidential colony at CSTPS Chandrapur.</v>
      </c>
      <c r="C3952" s="29">
        <f t="shared" si="2441"/>
        <v>0</v>
      </c>
      <c r="D3952" s="69" t="str">
        <f t="shared" si="2441"/>
        <v>-</v>
      </c>
      <c r="E3952" s="28">
        <f t="shared" si="2441"/>
        <v>2</v>
      </c>
      <c r="F3952" s="95">
        <f t="shared" si="2421"/>
        <v>0</v>
      </c>
      <c r="G3952" s="95">
        <f t="shared" si="2422"/>
        <v>0</v>
      </c>
      <c r="H3952" s="95">
        <f t="shared" si="2437"/>
        <v>0</v>
      </c>
      <c r="I3952" s="94">
        <f>'F4.2'!Z599</f>
        <v>0</v>
      </c>
      <c r="J3952" s="94">
        <f>'F4.2'!AT599</f>
        <v>0</v>
      </c>
      <c r="K3952" s="95"/>
      <c r="L3952" s="95"/>
      <c r="M3952" s="128">
        <f t="shared" si="2438"/>
        <v>0</v>
      </c>
      <c r="N3952" s="95">
        <f t="shared" si="2439"/>
        <v>0</v>
      </c>
    </row>
    <row r="3953" spans="1:14" ht="31.5" hidden="1" outlineLevel="1" x14ac:dyDescent="0.25">
      <c r="A3953" s="169">
        <f t="shared" ref="A3953:E3953" si="2442">A3283</f>
        <v>0</v>
      </c>
      <c r="B3953" s="169" t="str">
        <f t="shared" si="2442"/>
        <v>viii-Rain water Harvesting system to residential building at CSTPS Chandrapur.</v>
      </c>
      <c r="C3953" s="29">
        <f t="shared" si="2442"/>
        <v>0</v>
      </c>
      <c r="D3953" s="69" t="str">
        <f t="shared" si="2442"/>
        <v>-</v>
      </c>
      <c r="E3953" s="28">
        <f t="shared" si="2442"/>
        <v>2</v>
      </c>
      <c r="F3953" s="95">
        <f t="shared" si="2421"/>
        <v>0</v>
      </c>
      <c r="G3953" s="95">
        <f t="shared" si="2422"/>
        <v>0</v>
      </c>
      <c r="H3953" s="95">
        <f t="shared" si="2437"/>
        <v>0</v>
      </c>
      <c r="I3953" s="94">
        <f>'F4.2'!Z600</f>
        <v>0</v>
      </c>
      <c r="J3953" s="94">
        <f>'F4.2'!AT600</f>
        <v>0</v>
      </c>
      <c r="K3953" s="95"/>
      <c r="L3953" s="95"/>
      <c r="M3953" s="128">
        <f t="shared" si="2438"/>
        <v>0</v>
      </c>
      <c r="N3953" s="95">
        <f t="shared" si="2439"/>
        <v>0</v>
      </c>
    </row>
    <row r="3954" spans="1:14" ht="15.75" hidden="1" outlineLevel="1" x14ac:dyDescent="0.25">
      <c r="A3954" s="25">
        <f t="shared" ref="A3954:E3954" si="2443">A3284</f>
        <v>9</v>
      </c>
      <c r="B3954" s="26" t="str">
        <f t="shared" si="2443"/>
        <v>Renovation of public utility building of CSTPS, Chandrapur</v>
      </c>
      <c r="C3954" s="29">
        <f t="shared" si="2443"/>
        <v>0</v>
      </c>
      <c r="D3954" s="69" t="str">
        <f t="shared" si="2443"/>
        <v>-</v>
      </c>
      <c r="E3954" s="28">
        <f t="shared" si="2443"/>
        <v>29.950000000000003</v>
      </c>
      <c r="F3954" s="95">
        <f t="shared" si="2421"/>
        <v>0</v>
      </c>
      <c r="G3954" s="95">
        <f t="shared" si="2422"/>
        <v>0</v>
      </c>
      <c r="H3954" s="95">
        <f t="shared" si="2437"/>
        <v>0</v>
      </c>
      <c r="I3954" s="94">
        <f>'F4.2'!Z601</f>
        <v>0</v>
      </c>
      <c r="J3954" s="94">
        <f>'F4.2'!AT601</f>
        <v>0</v>
      </c>
      <c r="K3954" s="95"/>
      <c r="L3954" s="95"/>
      <c r="M3954" s="128">
        <f t="shared" si="2438"/>
        <v>0</v>
      </c>
      <c r="N3954" s="95">
        <f t="shared" si="2439"/>
        <v>0</v>
      </c>
    </row>
    <row r="3955" spans="1:14" ht="15.75" hidden="1" outlineLevel="1" x14ac:dyDescent="0.25">
      <c r="A3955" s="169">
        <f t="shared" ref="A3955:E3955" si="2444">A3285</f>
        <v>0</v>
      </c>
      <c r="B3955" s="169" t="str">
        <f t="shared" si="2444"/>
        <v>Renovation and interior decoration of Hirai guest house</v>
      </c>
      <c r="C3955" s="29">
        <f t="shared" si="2444"/>
        <v>0</v>
      </c>
      <c r="D3955" s="69" t="str">
        <f t="shared" si="2444"/>
        <v>-</v>
      </c>
      <c r="E3955" s="28">
        <f t="shared" si="2444"/>
        <v>7.51</v>
      </c>
      <c r="F3955" s="95">
        <f t="shared" si="2421"/>
        <v>7.51</v>
      </c>
      <c r="G3955" s="95">
        <f t="shared" si="2422"/>
        <v>7.51</v>
      </c>
      <c r="H3955" s="95">
        <f t="shared" si="2437"/>
        <v>0</v>
      </c>
      <c r="I3955" s="94">
        <f>'F4.2'!Z602</f>
        <v>0</v>
      </c>
      <c r="J3955" s="94">
        <f>'F4.2'!AT602</f>
        <v>0</v>
      </c>
      <c r="K3955" s="95"/>
      <c r="L3955" s="95"/>
      <c r="M3955" s="128">
        <f t="shared" si="2438"/>
        <v>0</v>
      </c>
      <c r="N3955" s="95">
        <f t="shared" si="2439"/>
        <v>0</v>
      </c>
    </row>
    <row r="3956" spans="1:14" ht="31.5" hidden="1" outlineLevel="1" x14ac:dyDescent="0.25">
      <c r="A3956" s="169">
        <f t="shared" ref="A3956:E3956" si="2445">A3286</f>
        <v>0</v>
      </c>
      <c r="B3956" s="169" t="str">
        <f t="shared" si="2445"/>
        <v>Renovation and interior decoration of existing chummery guest house</v>
      </c>
      <c r="C3956" s="29">
        <f t="shared" si="2445"/>
        <v>0</v>
      </c>
      <c r="D3956" s="69" t="str">
        <f t="shared" si="2445"/>
        <v>-</v>
      </c>
      <c r="E3956" s="28">
        <f t="shared" si="2445"/>
        <v>12.22</v>
      </c>
      <c r="F3956" s="95">
        <f t="shared" si="2421"/>
        <v>12.22</v>
      </c>
      <c r="G3956" s="95">
        <f t="shared" si="2422"/>
        <v>12.22</v>
      </c>
      <c r="H3956" s="95">
        <f t="shared" si="2437"/>
        <v>0</v>
      </c>
      <c r="I3956" s="94">
        <f>'F4.2'!Z603</f>
        <v>0</v>
      </c>
      <c r="J3956" s="94">
        <f>'F4.2'!AT603</f>
        <v>0</v>
      </c>
      <c r="K3956" s="95"/>
      <c r="L3956" s="95"/>
      <c r="M3956" s="128">
        <f t="shared" si="2438"/>
        <v>0</v>
      </c>
      <c r="N3956" s="95">
        <f t="shared" si="2439"/>
        <v>0</v>
      </c>
    </row>
    <row r="3957" spans="1:14" ht="31.5" hidden="1" outlineLevel="1" x14ac:dyDescent="0.25">
      <c r="A3957" s="169">
        <f t="shared" ref="A3957:E3957" si="2446">A3287</f>
        <v>0</v>
      </c>
      <c r="B3957" s="169" t="str">
        <f t="shared" si="2446"/>
        <v>Renovation and interior decoration of existing Erai dam guest house</v>
      </c>
      <c r="C3957" s="29">
        <f t="shared" si="2446"/>
        <v>0</v>
      </c>
      <c r="D3957" s="69" t="str">
        <f t="shared" si="2446"/>
        <v>-</v>
      </c>
      <c r="E3957" s="28">
        <f t="shared" si="2446"/>
        <v>6.65</v>
      </c>
      <c r="F3957" s="95">
        <f t="shared" si="2421"/>
        <v>6.65</v>
      </c>
      <c r="G3957" s="95">
        <f t="shared" si="2422"/>
        <v>6.65</v>
      </c>
      <c r="H3957" s="95">
        <f t="shared" si="2437"/>
        <v>0</v>
      </c>
      <c r="I3957" s="94">
        <f>'F4.2'!Z604</f>
        <v>0</v>
      </c>
      <c r="J3957" s="94">
        <f>'F4.2'!AT604</f>
        <v>0</v>
      </c>
      <c r="K3957" s="95"/>
      <c r="L3957" s="95"/>
      <c r="M3957" s="128">
        <f t="shared" si="2438"/>
        <v>0</v>
      </c>
      <c r="N3957" s="95">
        <f t="shared" si="2439"/>
        <v>0</v>
      </c>
    </row>
    <row r="3958" spans="1:14" ht="47.25" hidden="1" outlineLevel="1" x14ac:dyDescent="0.25">
      <c r="A3958" s="169">
        <f t="shared" ref="A3958:E3958" si="2447">A3288</f>
        <v>0</v>
      </c>
      <c r="B3958" s="169" t="str">
        <f t="shared" si="2447"/>
        <v xml:space="preserve">Work of interior decoration by proding stop cabin arrangement and other internal architechture decorative work for RP section of admin building </v>
      </c>
      <c r="C3958" s="29">
        <f t="shared" si="2447"/>
        <v>0</v>
      </c>
      <c r="D3958" s="69" t="str">
        <f t="shared" si="2447"/>
        <v>-</v>
      </c>
      <c r="E3958" s="28">
        <f t="shared" si="2447"/>
        <v>3.57</v>
      </c>
      <c r="F3958" s="95">
        <f t="shared" si="2421"/>
        <v>3.57</v>
      </c>
      <c r="G3958" s="95">
        <f t="shared" si="2422"/>
        <v>3.57</v>
      </c>
      <c r="H3958" s="95">
        <f t="shared" si="2437"/>
        <v>0</v>
      </c>
      <c r="I3958" s="94">
        <f>'F4.2'!Z605</f>
        <v>0</v>
      </c>
      <c r="J3958" s="94">
        <f>'F4.2'!AT605</f>
        <v>0</v>
      </c>
      <c r="K3958" s="95"/>
      <c r="L3958" s="95"/>
      <c r="M3958" s="128">
        <f t="shared" si="2438"/>
        <v>0</v>
      </c>
      <c r="N3958" s="95">
        <f t="shared" si="2439"/>
        <v>0</v>
      </c>
    </row>
    <row r="3959" spans="1:14" ht="15.75" hidden="1" outlineLevel="1" x14ac:dyDescent="0.25">
      <c r="A3959" s="25">
        <f t="shared" ref="A3959:E3959" si="2448">A3289</f>
        <v>10</v>
      </c>
      <c r="B3959" s="26" t="str">
        <f t="shared" si="2448"/>
        <v>R&amp;M/LE for Identified Thermal units of MSPGCL</v>
      </c>
      <c r="C3959" s="29">
        <f t="shared" si="2448"/>
        <v>0</v>
      </c>
      <c r="D3959" s="69" t="str">
        <f t="shared" si="2448"/>
        <v>-</v>
      </c>
      <c r="E3959" s="28">
        <f t="shared" si="2448"/>
        <v>400</v>
      </c>
      <c r="F3959" s="95">
        <f t="shared" si="2421"/>
        <v>0</v>
      </c>
      <c r="G3959" s="95">
        <f t="shared" si="2422"/>
        <v>0</v>
      </c>
      <c r="H3959" s="95">
        <f t="shared" si="2437"/>
        <v>0</v>
      </c>
      <c r="I3959" s="94">
        <f>'F4.2'!Z606</f>
        <v>0</v>
      </c>
      <c r="J3959" s="94">
        <f>'F4.2'!AT606</f>
        <v>0</v>
      </c>
      <c r="K3959" s="95"/>
      <c r="L3959" s="95"/>
      <c r="M3959" s="128">
        <f t="shared" si="2438"/>
        <v>0</v>
      </c>
      <c r="N3959" s="95">
        <f t="shared" si="2439"/>
        <v>0</v>
      </c>
    </row>
    <row r="3960" spans="1:14" ht="15.75" hidden="1" outlineLevel="1" x14ac:dyDescent="0.25">
      <c r="A3960" s="169">
        <f t="shared" ref="A3960:E3960" si="2449">A3290</f>
        <v>0</v>
      </c>
      <c r="B3960" s="169" t="str">
        <f t="shared" si="2449"/>
        <v>R&amp;M/LE for Identified Thermal units of MSPGCL, CSTPS U-3</v>
      </c>
      <c r="C3960" s="29">
        <f t="shared" si="2449"/>
        <v>0</v>
      </c>
      <c r="D3960" s="69" t="str">
        <f t="shared" si="2449"/>
        <v>-</v>
      </c>
      <c r="E3960" s="28">
        <f t="shared" si="2449"/>
        <v>293</v>
      </c>
      <c r="F3960" s="95">
        <f t="shared" si="2421"/>
        <v>293</v>
      </c>
      <c r="G3960" s="95">
        <f t="shared" si="2422"/>
        <v>293</v>
      </c>
      <c r="H3960" s="95">
        <f t="shared" si="2437"/>
        <v>0</v>
      </c>
      <c r="I3960" s="94">
        <f>'F4.2'!Z607</f>
        <v>0</v>
      </c>
      <c r="J3960" s="94">
        <f>'F4.2'!AT607</f>
        <v>0</v>
      </c>
      <c r="K3960" s="95"/>
      <c r="L3960" s="95"/>
      <c r="M3960" s="128">
        <f t="shared" si="2438"/>
        <v>0</v>
      </c>
      <c r="N3960" s="95">
        <f t="shared" si="2439"/>
        <v>0</v>
      </c>
    </row>
    <row r="3961" spans="1:14" ht="15.75" hidden="1" outlineLevel="1" x14ac:dyDescent="0.25">
      <c r="A3961" s="169">
        <f t="shared" ref="A3961:E3961" si="2450">A3291</f>
        <v>0</v>
      </c>
      <c r="B3961" s="169" t="str">
        <f t="shared" si="2450"/>
        <v>R&amp;M/LE for Identified Thermal units of MSPGCL, CSTPS U-4</v>
      </c>
      <c r="C3961" s="29">
        <f t="shared" si="2450"/>
        <v>0</v>
      </c>
      <c r="D3961" s="69" t="str">
        <f t="shared" si="2450"/>
        <v>-</v>
      </c>
      <c r="E3961" s="28">
        <f t="shared" si="2450"/>
        <v>300</v>
      </c>
      <c r="F3961" s="95">
        <f t="shared" si="2421"/>
        <v>0</v>
      </c>
      <c r="G3961" s="95">
        <f t="shared" si="2422"/>
        <v>0</v>
      </c>
      <c r="H3961" s="95">
        <f t="shared" si="2437"/>
        <v>0</v>
      </c>
      <c r="I3961" s="94">
        <f>'F4.2'!Z608</f>
        <v>0</v>
      </c>
      <c r="J3961" s="94">
        <f>'F4.2'!AT608</f>
        <v>0</v>
      </c>
      <c r="K3961" s="95"/>
      <c r="L3961" s="95"/>
      <c r="M3961" s="128">
        <f t="shared" si="2438"/>
        <v>0</v>
      </c>
      <c r="N3961" s="95">
        <f t="shared" si="2439"/>
        <v>0</v>
      </c>
    </row>
    <row r="3962" spans="1:14" ht="15.75" hidden="1" outlineLevel="1" x14ac:dyDescent="0.25">
      <c r="A3962" s="25">
        <f t="shared" ref="A3962:E3962" si="2451">A3292</f>
        <v>11</v>
      </c>
      <c r="B3962" s="26" t="str">
        <f t="shared" si="2451"/>
        <v xml:space="preserve">CHP Improvement Schemes </v>
      </c>
      <c r="C3962" s="29">
        <f t="shared" si="2451"/>
        <v>0</v>
      </c>
      <c r="D3962" s="69" t="str">
        <f t="shared" si="2451"/>
        <v>-</v>
      </c>
      <c r="E3962" s="28">
        <f t="shared" si="2451"/>
        <v>100</v>
      </c>
      <c r="F3962" s="95">
        <f t="shared" si="2421"/>
        <v>0</v>
      </c>
      <c r="G3962" s="95">
        <f t="shared" si="2422"/>
        <v>0</v>
      </c>
      <c r="H3962" s="95">
        <f t="shared" si="2437"/>
        <v>0</v>
      </c>
      <c r="I3962" s="94">
        <f>'F4.2'!Z609</f>
        <v>0</v>
      </c>
      <c r="J3962" s="94">
        <f>'F4.2'!AT609</f>
        <v>0</v>
      </c>
      <c r="K3962" s="95"/>
      <c r="L3962" s="95"/>
      <c r="M3962" s="128">
        <f t="shared" si="2438"/>
        <v>0</v>
      </c>
      <c r="N3962" s="95">
        <f t="shared" si="2439"/>
        <v>0</v>
      </c>
    </row>
    <row r="3963" spans="1:14" ht="15.75" hidden="1" outlineLevel="1" x14ac:dyDescent="0.25">
      <c r="A3963" s="169">
        <f t="shared" ref="A3963:E3963" si="2452">A3293</f>
        <v>0</v>
      </c>
      <c r="B3963" s="169" t="str">
        <f t="shared" si="2452"/>
        <v>CHP Improvement Schemes at CHP-A, B, C</v>
      </c>
      <c r="C3963" s="29">
        <f t="shared" si="2452"/>
        <v>0</v>
      </c>
      <c r="D3963" s="69" t="str">
        <f t="shared" si="2452"/>
        <v>-</v>
      </c>
      <c r="E3963" s="28">
        <f t="shared" si="2452"/>
        <v>100</v>
      </c>
      <c r="F3963" s="95">
        <f t="shared" si="2421"/>
        <v>100</v>
      </c>
      <c r="G3963" s="95">
        <f t="shared" si="2422"/>
        <v>100</v>
      </c>
      <c r="H3963" s="95">
        <f t="shared" si="2437"/>
        <v>0</v>
      </c>
      <c r="I3963" s="94">
        <f>'F4.2'!Z610</f>
        <v>0</v>
      </c>
      <c r="J3963" s="94">
        <f>'F4.2'!AT610</f>
        <v>0</v>
      </c>
      <c r="K3963" s="95"/>
      <c r="L3963" s="95"/>
      <c r="M3963" s="128">
        <f t="shared" si="2438"/>
        <v>0</v>
      </c>
      <c r="N3963" s="95">
        <f t="shared" si="2439"/>
        <v>0</v>
      </c>
    </row>
    <row r="3964" spans="1:14" ht="15.75" hidden="1" outlineLevel="1" x14ac:dyDescent="0.25">
      <c r="A3964" s="25">
        <f t="shared" ref="A3964:E3964" si="2453">A3294</f>
        <v>12</v>
      </c>
      <c r="B3964" s="26" t="str">
        <f t="shared" si="2453"/>
        <v>Developlment &amp; Upgradation of SAP for MSPGCL</v>
      </c>
      <c r="C3964" s="29">
        <f t="shared" si="2453"/>
        <v>0</v>
      </c>
      <c r="D3964" s="69" t="str">
        <f t="shared" si="2453"/>
        <v>-</v>
      </c>
      <c r="E3964" s="28">
        <f t="shared" si="2453"/>
        <v>200</v>
      </c>
      <c r="F3964" s="95">
        <f t="shared" si="2421"/>
        <v>0</v>
      </c>
      <c r="G3964" s="95">
        <f t="shared" si="2422"/>
        <v>0</v>
      </c>
      <c r="H3964" s="95">
        <f t="shared" si="2437"/>
        <v>0</v>
      </c>
      <c r="I3964" s="94">
        <f>'F4.2'!Z611</f>
        <v>0</v>
      </c>
      <c r="J3964" s="94">
        <f>'F4.2'!AT611</f>
        <v>0</v>
      </c>
      <c r="K3964" s="95"/>
      <c r="L3964" s="95"/>
      <c r="M3964" s="128">
        <f t="shared" si="2438"/>
        <v>0</v>
      </c>
      <c r="N3964" s="95">
        <f t="shared" si="2439"/>
        <v>0</v>
      </c>
    </row>
    <row r="3965" spans="1:14" ht="15.75" hidden="1" outlineLevel="1" x14ac:dyDescent="0.25">
      <c r="A3965" s="169">
        <f t="shared" ref="A3965:E3965" si="2454">A3295</f>
        <v>0</v>
      </c>
      <c r="B3965" s="169" t="str">
        <f t="shared" si="2454"/>
        <v>Developlment &amp; Upgradation of SAP for MSPGCL</v>
      </c>
      <c r="C3965" s="29">
        <f t="shared" si="2454"/>
        <v>0</v>
      </c>
      <c r="D3965" s="69" t="str">
        <f t="shared" si="2454"/>
        <v>-</v>
      </c>
      <c r="E3965" s="28">
        <f t="shared" si="2454"/>
        <v>200</v>
      </c>
      <c r="F3965" s="95">
        <f t="shared" si="2421"/>
        <v>200</v>
      </c>
      <c r="G3965" s="95">
        <f t="shared" si="2422"/>
        <v>200</v>
      </c>
      <c r="H3965" s="95">
        <f t="shared" si="2437"/>
        <v>0</v>
      </c>
      <c r="I3965" s="94">
        <f>'F4.2'!Z612</f>
        <v>0</v>
      </c>
      <c r="J3965" s="94">
        <f>'F4.2'!AT612</f>
        <v>0</v>
      </c>
      <c r="K3965" s="95"/>
      <c r="L3965" s="95"/>
      <c r="M3965" s="128">
        <f t="shared" si="2438"/>
        <v>0</v>
      </c>
      <c r="N3965" s="95">
        <f t="shared" si="2439"/>
        <v>0</v>
      </c>
    </row>
    <row r="3966" spans="1:14" ht="63" hidden="1" outlineLevel="1" x14ac:dyDescent="0.25">
      <c r="A3966" s="25">
        <f t="shared" ref="A3966:E3966" si="2455">A3296</f>
        <v>13</v>
      </c>
      <c r="B3966" s="26" t="str">
        <f t="shared" si="2455"/>
        <v>Design, supply, installation and commissioning of Smart Energy Efficienient Illumination System for safety precautions and proving suitable working conditions  at stg-II &amp; III, CSTPS, Chandrapur</v>
      </c>
      <c r="C3966" s="29">
        <f t="shared" si="2455"/>
        <v>0</v>
      </c>
      <c r="D3966" s="69" t="str">
        <f t="shared" si="2455"/>
        <v>-</v>
      </c>
      <c r="E3966" s="28">
        <f t="shared" si="2455"/>
        <v>42</v>
      </c>
      <c r="F3966" s="95">
        <f t="shared" si="2421"/>
        <v>0</v>
      </c>
      <c r="G3966" s="95">
        <f t="shared" si="2422"/>
        <v>0</v>
      </c>
      <c r="H3966" s="95">
        <f t="shared" si="2437"/>
        <v>0</v>
      </c>
      <c r="I3966" s="94">
        <f>'F4.2'!Z613</f>
        <v>0</v>
      </c>
      <c r="J3966" s="94">
        <f>'F4.2'!AT613</f>
        <v>0</v>
      </c>
      <c r="K3966" s="95"/>
      <c r="L3966" s="95"/>
      <c r="M3966" s="128">
        <f t="shared" si="2438"/>
        <v>0</v>
      </c>
      <c r="N3966" s="95">
        <f t="shared" si="2439"/>
        <v>0</v>
      </c>
    </row>
    <row r="3967" spans="1:14" ht="63" hidden="1" outlineLevel="1" x14ac:dyDescent="0.25">
      <c r="A3967" s="169">
        <f t="shared" ref="A3967:E3967" si="2456">A3297</f>
        <v>0</v>
      </c>
      <c r="B3967" s="169" t="str">
        <f t="shared" si="2456"/>
        <v>Design, supply, installation and commissioning of Smart Energy Efficienient Illumination System for safety precautions and proving suitable working conditions  at stg-II &amp; III, CSTPS, Chandrapur</v>
      </c>
      <c r="C3967" s="29">
        <f t="shared" si="2456"/>
        <v>0</v>
      </c>
      <c r="D3967" s="69" t="str">
        <f t="shared" si="2456"/>
        <v>-</v>
      </c>
      <c r="E3967" s="28">
        <f t="shared" si="2456"/>
        <v>42</v>
      </c>
      <c r="F3967" s="95">
        <f t="shared" si="2421"/>
        <v>42</v>
      </c>
      <c r="G3967" s="95">
        <f t="shared" si="2422"/>
        <v>42</v>
      </c>
      <c r="H3967" s="95">
        <f t="shared" si="2437"/>
        <v>0</v>
      </c>
      <c r="I3967" s="94">
        <f>'F4.2'!Z614</f>
        <v>0</v>
      </c>
      <c r="J3967" s="94">
        <f>'F4.2'!AT614</f>
        <v>0</v>
      </c>
      <c r="K3967" s="95"/>
      <c r="L3967" s="95"/>
      <c r="M3967" s="128">
        <f t="shared" si="2438"/>
        <v>0</v>
      </c>
      <c r="N3967" s="95">
        <f t="shared" si="2439"/>
        <v>0</v>
      </c>
    </row>
    <row r="3968" spans="1:14" ht="15.75" hidden="1" outlineLevel="1" x14ac:dyDescent="0.25">
      <c r="A3968" s="25">
        <f t="shared" ref="A3968:E3968" si="2457">A3298</f>
        <v>14</v>
      </c>
      <c r="B3968" s="26" t="str">
        <f t="shared" si="2457"/>
        <v>Implementation of Flexible Operation Solutions  (U-3,4)</v>
      </c>
      <c r="C3968" s="29">
        <f t="shared" si="2457"/>
        <v>0</v>
      </c>
      <c r="D3968" s="69" t="str">
        <f t="shared" si="2457"/>
        <v>-</v>
      </c>
      <c r="E3968" s="28">
        <f t="shared" si="2457"/>
        <v>25</v>
      </c>
      <c r="F3968" s="95">
        <f t="shared" si="2421"/>
        <v>0</v>
      </c>
      <c r="G3968" s="95">
        <f t="shared" si="2422"/>
        <v>0</v>
      </c>
      <c r="H3968" s="95">
        <f t="shared" si="2437"/>
        <v>0</v>
      </c>
      <c r="I3968" s="94">
        <f>'F4.2'!Z615</f>
        <v>0</v>
      </c>
      <c r="J3968" s="94">
        <f>'F4.2'!AT615</f>
        <v>0</v>
      </c>
      <c r="K3968" s="95"/>
      <c r="L3968" s="95"/>
      <c r="M3968" s="128">
        <f t="shared" si="2438"/>
        <v>0</v>
      </c>
      <c r="N3968" s="95">
        <f t="shared" si="2439"/>
        <v>0</v>
      </c>
    </row>
    <row r="3969" spans="1:14" ht="15.75" hidden="1" outlineLevel="1" x14ac:dyDescent="0.25">
      <c r="A3969" s="169">
        <f t="shared" ref="A3969:E3969" si="2458">A3299</f>
        <v>0</v>
      </c>
      <c r="B3969" s="169" t="str">
        <f t="shared" si="2458"/>
        <v>Implementation of Flexible Operation Solutions (U-3,4)</v>
      </c>
      <c r="C3969" s="29">
        <f t="shared" si="2458"/>
        <v>0</v>
      </c>
      <c r="D3969" s="69" t="str">
        <f t="shared" si="2458"/>
        <v>-</v>
      </c>
      <c r="E3969" s="28">
        <f t="shared" si="2458"/>
        <v>25</v>
      </c>
      <c r="F3969" s="95">
        <f t="shared" si="2421"/>
        <v>25</v>
      </c>
      <c r="G3969" s="95">
        <f t="shared" si="2422"/>
        <v>25</v>
      </c>
      <c r="H3969" s="95">
        <f t="shared" si="2437"/>
        <v>0</v>
      </c>
      <c r="I3969" s="94">
        <f>'F4.2'!Z616</f>
        <v>0</v>
      </c>
      <c r="J3969" s="94">
        <f>'F4.2'!AT616</f>
        <v>0</v>
      </c>
      <c r="K3969" s="95"/>
      <c r="L3969" s="95"/>
      <c r="M3969" s="128">
        <f t="shared" si="2438"/>
        <v>0</v>
      </c>
      <c r="N3969" s="95">
        <f t="shared" si="2439"/>
        <v>0</v>
      </c>
    </row>
    <row r="3970" spans="1:14" ht="15.75" hidden="1" outlineLevel="1" x14ac:dyDescent="0.25">
      <c r="A3970" s="25">
        <f t="shared" ref="A3970:E3970" si="2459">A3300</f>
        <v>15</v>
      </c>
      <c r="B3970" s="26" t="str">
        <f t="shared" si="2459"/>
        <v>DPR for ash utilisation cell- infrastructure development</v>
      </c>
      <c r="C3970" s="29">
        <f t="shared" si="2459"/>
        <v>0</v>
      </c>
      <c r="D3970" s="69" t="str">
        <f t="shared" si="2459"/>
        <v>-</v>
      </c>
      <c r="E3970" s="28">
        <f t="shared" si="2459"/>
        <v>278.5</v>
      </c>
      <c r="F3970" s="95">
        <f t="shared" si="2421"/>
        <v>0</v>
      </c>
      <c r="G3970" s="95">
        <f t="shared" si="2422"/>
        <v>0</v>
      </c>
      <c r="H3970" s="95">
        <f t="shared" si="2437"/>
        <v>0</v>
      </c>
      <c r="I3970" s="94">
        <f>'F4.2'!Z617</f>
        <v>0</v>
      </c>
      <c r="J3970" s="94">
        <f>'F4.2'!AT617</f>
        <v>0</v>
      </c>
      <c r="K3970" s="95"/>
      <c r="L3970" s="95"/>
      <c r="M3970" s="128">
        <f t="shared" si="2438"/>
        <v>0</v>
      </c>
      <c r="N3970" s="95">
        <f t="shared" si="2439"/>
        <v>0</v>
      </c>
    </row>
    <row r="3971" spans="1:14" ht="47.25" hidden="1" outlineLevel="1" x14ac:dyDescent="0.25">
      <c r="A3971" s="169">
        <f t="shared" ref="A3971:E3971" si="2460">A3301</f>
        <v>0</v>
      </c>
      <c r="B3971" s="169" t="str">
        <f t="shared" si="2460"/>
        <v>DPR for development of infrastructure for loading and dispatch of fly ash through Railway Wagons, CSTPS, Chandrapur</v>
      </c>
      <c r="C3971" s="29">
        <f t="shared" si="2460"/>
        <v>0</v>
      </c>
      <c r="D3971" s="69" t="str">
        <f t="shared" si="2460"/>
        <v>-</v>
      </c>
      <c r="E3971" s="28">
        <f t="shared" si="2460"/>
        <v>268</v>
      </c>
      <c r="F3971" s="95">
        <f t="shared" si="2421"/>
        <v>268</v>
      </c>
      <c r="G3971" s="95">
        <f t="shared" si="2422"/>
        <v>268</v>
      </c>
      <c r="H3971" s="95">
        <f t="shared" si="2437"/>
        <v>0</v>
      </c>
      <c r="I3971" s="94">
        <f>'F4.2'!Z618</f>
        <v>0</v>
      </c>
      <c r="J3971" s="94">
        <f>'F4.2'!AT618</f>
        <v>0</v>
      </c>
      <c r="K3971" s="95"/>
      <c r="L3971" s="95"/>
      <c r="M3971" s="128">
        <f t="shared" si="2438"/>
        <v>0</v>
      </c>
      <c r="N3971" s="95">
        <f t="shared" si="2439"/>
        <v>0</v>
      </c>
    </row>
    <row r="3972" spans="1:14" ht="47.25" hidden="1" outlineLevel="1" x14ac:dyDescent="0.25">
      <c r="A3972" s="169">
        <f t="shared" ref="A3972:E3972" si="2461">A3302</f>
        <v>0</v>
      </c>
      <c r="B3972" s="169" t="str">
        <f t="shared" si="2461"/>
        <v>Disposal of bottom ash for stowing of u/g mines of Chandrapur Area by installing direct pipeline from CSTPS to WCL</v>
      </c>
      <c r="C3972" s="29">
        <f t="shared" si="2461"/>
        <v>0</v>
      </c>
      <c r="D3972" s="69" t="str">
        <f t="shared" si="2461"/>
        <v>-</v>
      </c>
      <c r="E3972" s="28">
        <f t="shared" si="2461"/>
        <v>10</v>
      </c>
      <c r="F3972" s="95">
        <f t="shared" si="2421"/>
        <v>10</v>
      </c>
      <c r="G3972" s="95">
        <f t="shared" si="2422"/>
        <v>10</v>
      </c>
      <c r="H3972" s="95">
        <f t="shared" si="2437"/>
        <v>0</v>
      </c>
      <c r="I3972" s="94">
        <f>'F4.2'!Z619</f>
        <v>0</v>
      </c>
      <c r="J3972" s="94">
        <f>'F4.2'!AT619</f>
        <v>0</v>
      </c>
      <c r="K3972" s="95"/>
      <c r="L3972" s="95"/>
      <c r="M3972" s="128">
        <f t="shared" si="2438"/>
        <v>0</v>
      </c>
      <c r="N3972" s="95">
        <f t="shared" si="2439"/>
        <v>0</v>
      </c>
    </row>
    <row r="3973" spans="1:14" ht="63" hidden="1" outlineLevel="1" x14ac:dyDescent="0.25">
      <c r="A3973" s="169">
        <f t="shared" ref="A3973:E3973" si="2462">A3303</f>
        <v>0</v>
      </c>
      <c r="B3973" s="169" t="str">
        <f t="shared" si="2462"/>
        <v>Design, supply, installation, testing and commissioning of 100 MT 16X3 Mtr. electronic weigh bridge system, for weighment and dispatch of Pond Ash from Ash bund, CSTPS, Chandrapur</v>
      </c>
      <c r="C3973" s="29">
        <f t="shared" si="2462"/>
        <v>0</v>
      </c>
      <c r="D3973" s="69" t="str">
        <f t="shared" si="2462"/>
        <v>-</v>
      </c>
      <c r="E3973" s="28">
        <f t="shared" si="2462"/>
        <v>0.5</v>
      </c>
      <c r="F3973" s="95">
        <f t="shared" si="2421"/>
        <v>0.5</v>
      </c>
      <c r="G3973" s="95">
        <f t="shared" si="2422"/>
        <v>0.5</v>
      </c>
      <c r="H3973" s="95">
        <f t="shared" si="2437"/>
        <v>0</v>
      </c>
      <c r="I3973" s="94">
        <f>'F4.2'!Z620</f>
        <v>0</v>
      </c>
      <c r="J3973" s="94">
        <f>'F4.2'!AT620</f>
        <v>0</v>
      </c>
      <c r="K3973" s="95"/>
      <c r="L3973" s="95"/>
      <c r="M3973" s="128">
        <f t="shared" si="2438"/>
        <v>0</v>
      </c>
      <c r="N3973" s="95">
        <f t="shared" si="2439"/>
        <v>0</v>
      </c>
    </row>
    <row r="3974" spans="1:14" ht="31.5" hidden="1" outlineLevel="1" x14ac:dyDescent="0.25">
      <c r="A3974" s="25">
        <f t="shared" ref="A3974:E3974" si="2463">A3304</f>
        <v>16</v>
      </c>
      <c r="B3974" s="26" t="str">
        <f t="shared" si="2463"/>
        <v>Up-gradation Schemes for CAAQM Stations &amp; NABL Laboratory</v>
      </c>
      <c r="C3974" s="29">
        <f t="shared" si="2463"/>
        <v>0</v>
      </c>
      <c r="D3974" s="69" t="str">
        <f t="shared" si="2463"/>
        <v>-</v>
      </c>
      <c r="E3974" s="28">
        <f t="shared" si="2463"/>
        <v>25</v>
      </c>
      <c r="F3974" s="95">
        <f t="shared" si="2421"/>
        <v>0</v>
      </c>
      <c r="G3974" s="95">
        <f t="shared" si="2422"/>
        <v>0</v>
      </c>
      <c r="H3974" s="95">
        <f t="shared" si="2437"/>
        <v>0</v>
      </c>
      <c r="I3974" s="94">
        <f>'F4.2'!Z621</f>
        <v>0</v>
      </c>
      <c r="J3974" s="94">
        <f>'F4.2'!AT621</f>
        <v>0</v>
      </c>
      <c r="K3974" s="95"/>
      <c r="L3974" s="95"/>
      <c r="M3974" s="128">
        <f t="shared" si="2438"/>
        <v>0</v>
      </c>
      <c r="N3974" s="95">
        <f t="shared" si="2439"/>
        <v>0</v>
      </c>
    </row>
    <row r="3975" spans="1:14" ht="31.5" hidden="1" outlineLevel="1" x14ac:dyDescent="0.25">
      <c r="A3975" s="169">
        <f t="shared" ref="A3975:E3975" si="2464">A3305</f>
        <v>0</v>
      </c>
      <c r="B3975" s="169" t="str">
        <f t="shared" si="2464"/>
        <v>Up-gradation Schemes for CAAQM Stations &amp; NABL Laboratory</v>
      </c>
      <c r="C3975" s="29">
        <f t="shared" si="2464"/>
        <v>0</v>
      </c>
      <c r="D3975" s="69" t="str">
        <f t="shared" si="2464"/>
        <v>-</v>
      </c>
      <c r="E3975" s="28">
        <f t="shared" si="2464"/>
        <v>25</v>
      </c>
      <c r="F3975" s="95">
        <f t="shared" si="2421"/>
        <v>12.5</v>
      </c>
      <c r="G3975" s="95">
        <f t="shared" si="2422"/>
        <v>12.5</v>
      </c>
      <c r="H3975" s="95">
        <f t="shared" si="2437"/>
        <v>0</v>
      </c>
      <c r="I3975" s="94">
        <f>'F4.2'!Z622</f>
        <v>12.5</v>
      </c>
      <c r="J3975" s="94">
        <f>'F4.2'!AT622</f>
        <v>12.5</v>
      </c>
      <c r="K3975" s="95"/>
      <c r="L3975" s="95"/>
      <c r="M3975" s="128">
        <f t="shared" si="2438"/>
        <v>12.5</v>
      </c>
      <c r="N3975" s="95">
        <f t="shared" si="2439"/>
        <v>0</v>
      </c>
    </row>
    <row r="3976" spans="1:14" ht="63" hidden="1" outlineLevel="1" x14ac:dyDescent="0.25">
      <c r="A3976" s="25">
        <f t="shared" ref="A3976:E3976" si="2465">A3306</f>
        <v>17</v>
      </c>
      <c r="B3976" s="26" t="str">
        <f t="shared" si="2465"/>
        <v>Comprehensive Strategies for Environmental Sustainability at CSTPS: Implementing Zero Discharge Policies and Pollution Control Measures for Effective Water Body Management and Hazard Prevention</v>
      </c>
      <c r="C3976" s="29">
        <f t="shared" si="2465"/>
        <v>0</v>
      </c>
      <c r="D3976" s="69" t="str">
        <f t="shared" si="2465"/>
        <v>-</v>
      </c>
      <c r="E3976" s="28">
        <f t="shared" si="2465"/>
        <v>27.6</v>
      </c>
      <c r="F3976" s="95">
        <f t="shared" si="2421"/>
        <v>0</v>
      </c>
      <c r="G3976" s="95">
        <f t="shared" si="2422"/>
        <v>0</v>
      </c>
      <c r="H3976" s="95">
        <f t="shared" si="2437"/>
        <v>0</v>
      </c>
      <c r="I3976" s="94">
        <f>'F4.2'!Z623</f>
        <v>0</v>
      </c>
      <c r="J3976" s="94">
        <f>'F4.2'!AT623</f>
        <v>0</v>
      </c>
      <c r="K3976" s="95"/>
      <c r="L3976" s="95"/>
      <c r="M3976" s="128">
        <f t="shared" si="2438"/>
        <v>0</v>
      </c>
      <c r="N3976" s="95">
        <f t="shared" si="2439"/>
        <v>0</v>
      </c>
    </row>
    <row r="3977" spans="1:14" ht="63" hidden="1" outlineLevel="1" x14ac:dyDescent="0.25">
      <c r="A3977" s="169">
        <f t="shared" ref="A3977:E3977" si="2466">A3307</f>
        <v>0</v>
      </c>
      <c r="B3977" s="169" t="str">
        <f t="shared" si="2466"/>
        <v>Upgrading Settling tank near the Coal Reject Area: Installation of Settling Tank Liners and Enhanced Upgraded Pump House Systems to Prevent Acidic Water Seepage into the Ranvendli Nallah which connected to the ERAI River.</v>
      </c>
      <c r="C3977" s="29">
        <f t="shared" si="2466"/>
        <v>0</v>
      </c>
      <c r="D3977" s="69" t="str">
        <f t="shared" si="2466"/>
        <v>-</v>
      </c>
      <c r="E3977" s="28">
        <f t="shared" si="2466"/>
        <v>8.9</v>
      </c>
      <c r="F3977" s="95">
        <f t="shared" si="2421"/>
        <v>8.9</v>
      </c>
      <c r="G3977" s="95">
        <f t="shared" si="2422"/>
        <v>8.9</v>
      </c>
      <c r="H3977" s="95">
        <f t="shared" si="2437"/>
        <v>0</v>
      </c>
      <c r="I3977" s="94">
        <f>'F4.2'!Z624</f>
        <v>0</v>
      </c>
      <c r="J3977" s="94">
        <f>'F4.2'!AT624</f>
        <v>0</v>
      </c>
      <c r="K3977" s="95"/>
      <c r="L3977" s="95"/>
      <c r="M3977" s="128">
        <f t="shared" si="2438"/>
        <v>0</v>
      </c>
      <c r="N3977" s="95">
        <f t="shared" si="2439"/>
        <v>0</v>
      </c>
    </row>
    <row r="3978" spans="1:14" ht="63" hidden="1" outlineLevel="1" x14ac:dyDescent="0.25">
      <c r="A3978" s="169">
        <f t="shared" ref="A3978:E3978" si="2467">A3308</f>
        <v>0</v>
      </c>
      <c r="B3978" s="169" t="str">
        <f t="shared" si="2467"/>
        <v>Implementation of Zero Water Discharge Solutions: Design, Construction, and Commissioning of New Pump Houses for ETP 1 and ETP 2 to Enhance Capacity for Effective Water Recovery</v>
      </c>
      <c r="C3978" s="29">
        <f t="shared" si="2467"/>
        <v>0</v>
      </c>
      <c r="D3978" s="69" t="str">
        <f t="shared" si="2467"/>
        <v>-</v>
      </c>
      <c r="E3978" s="28">
        <f t="shared" si="2467"/>
        <v>10.82</v>
      </c>
      <c r="F3978" s="95">
        <f t="shared" si="2421"/>
        <v>10.82</v>
      </c>
      <c r="G3978" s="95">
        <f t="shared" si="2422"/>
        <v>10.82</v>
      </c>
      <c r="H3978" s="95">
        <f t="shared" si="2437"/>
        <v>0</v>
      </c>
      <c r="I3978" s="94">
        <f>'F4.2'!Z625</f>
        <v>0</v>
      </c>
      <c r="J3978" s="94">
        <f>'F4.2'!AT625</f>
        <v>0</v>
      </c>
      <c r="K3978" s="95"/>
      <c r="L3978" s="95"/>
      <c r="M3978" s="128">
        <f t="shared" si="2438"/>
        <v>0</v>
      </c>
      <c r="N3978" s="95">
        <f t="shared" si="2439"/>
        <v>0</v>
      </c>
    </row>
    <row r="3979" spans="1:14" ht="63" hidden="1" outlineLevel="1" x14ac:dyDescent="0.25">
      <c r="A3979" s="169">
        <f t="shared" ref="A3979:E3979" si="2468">A3309</f>
        <v>0</v>
      </c>
      <c r="B3979" s="169" t="str">
        <f t="shared" si="2468"/>
        <v>Underground Ash Disposal Pipeline Management: Design, Construction, and Installation of Filter Beds Along Ash Disposal Pipelines for Improved Environmental Protection of Water Bodies from Ingress into the Erai River</v>
      </c>
      <c r="C3979" s="29">
        <f t="shared" si="2468"/>
        <v>0</v>
      </c>
      <c r="D3979" s="69" t="str">
        <f t="shared" si="2468"/>
        <v>-</v>
      </c>
      <c r="E3979" s="28">
        <f t="shared" si="2468"/>
        <v>7.88</v>
      </c>
      <c r="F3979" s="95">
        <f t="shared" si="2421"/>
        <v>7.88</v>
      </c>
      <c r="G3979" s="95">
        <f t="shared" si="2422"/>
        <v>7.88</v>
      </c>
      <c r="H3979" s="95">
        <f t="shared" si="2437"/>
        <v>0</v>
      </c>
      <c r="I3979" s="94">
        <f>'F4.2'!Z626</f>
        <v>0</v>
      </c>
      <c r="J3979" s="94">
        <f>'F4.2'!AT626</f>
        <v>0</v>
      </c>
      <c r="K3979" s="95"/>
      <c r="L3979" s="95"/>
      <c r="M3979" s="128">
        <f t="shared" si="2438"/>
        <v>0</v>
      </c>
      <c r="N3979" s="95">
        <f t="shared" si="2439"/>
        <v>0</v>
      </c>
    </row>
    <row r="3980" spans="1:14" ht="15.75" hidden="1" outlineLevel="1" x14ac:dyDescent="0.25">
      <c r="A3980" s="25">
        <f t="shared" ref="A3980:E3980" si="2469">A3310</f>
        <v>18</v>
      </c>
      <c r="B3980" s="26" t="str">
        <f t="shared" si="2469"/>
        <v>Ash bund peripheral road</v>
      </c>
      <c r="C3980" s="29">
        <f t="shared" si="2469"/>
        <v>0</v>
      </c>
      <c r="D3980" s="69" t="str">
        <f t="shared" si="2469"/>
        <v>-</v>
      </c>
      <c r="E3980" s="28">
        <f t="shared" si="2469"/>
        <v>120</v>
      </c>
      <c r="F3980" s="95">
        <f t="shared" si="2421"/>
        <v>0</v>
      </c>
      <c r="G3980" s="95">
        <f t="shared" si="2422"/>
        <v>0</v>
      </c>
      <c r="H3980" s="95">
        <f t="shared" si="2437"/>
        <v>0</v>
      </c>
      <c r="I3980" s="94">
        <f>'F4.2'!Z627</f>
        <v>0</v>
      </c>
      <c r="J3980" s="94">
        <f>'F4.2'!AT627</f>
        <v>0</v>
      </c>
      <c r="K3980" s="95"/>
      <c r="L3980" s="95"/>
      <c r="M3980" s="128">
        <f t="shared" si="2438"/>
        <v>0</v>
      </c>
      <c r="N3980" s="95">
        <f t="shared" si="2439"/>
        <v>0</v>
      </c>
    </row>
    <row r="3981" spans="1:14" ht="15.75" hidden="1" outlineLevel="1" x14ac:dyDescent="0.25">
      <c r="A3981" s="169">
        <f t="shared" ref="A3981:E3981" si="2470">A3311</f>
        <v>0</v>
      </c>
      <c r="B3981" s="169" t="str">
        <f t="shared" si="2470"/>
        <v>Ash bund peripheral road</v>
      </c>
      <c r="C3981" s="29">
        <f t="shared" si="2470"/>
        <v>0</v>
      </c>
      <c r="D3981" s="69" t="str">
        <f t="shared" si="2470"/>
        <v>-</v>
      </c>
      <c r="E3981" s="28">
        <f t="shared" si="2470"/>
        <v>120</v>
      </c>
      <c r="F3981" s="95">
        <f t="shared" si="2421"/>
        <v>0</v>
      </c>
      <c r="G3981" s="95">
        <f t="shared" si="2422"/>
        <v>0</v>
      </c>
      <c r="H3981" s="95">
        <f t="shared" si="2437"/>
        <v>0</v>
      </c>
      <c r="I3981" s="94">
        <f>'F4.2'!Z628</f>
        <v>60</v>
      </c>
      <c r="J3981" s="94">
        <f>'F4.2'!AT628</f>
        <v>60</v>
      </c>
      <c r="K3981" s="95"/>
      <c r="L3981" s="95"/>
      <c r="M3981" s="128">
        <f t="shared" si="2438"/>
        <v>60</v>
      </c>
      <c r="N3981" s="95">
        <f t="shared" si="2439"/>
        <v>0</v>
      </c>
    </row>
    <row r="3982" spans="1:14" ht="15.75" hidden="1" outlineLevel="1" x14ac:dyDescent="0.25">
      <c r="A3982" s="25">
        <f t="shared" ref="A3982:E3982" si="2471">A3312</f>
        <v>19</v>
      </c>
      <c r="B3982" s="26" t="str">
        <f t="shared" si="2471"/>
        <v>Construction of peripheral nallah</v>
      </c>
      <c r="C3982" s="29">
        <f t="shared" si="2471"/>
        <v>0</v>
      </c>
      <c r="D3982" s="69" t="str">
        <f t="shared" si="2471"/>
        <v>-</v>
      </c>
      <c r="E3982" s="28">
        <f t="shared" si="2471"/>
        <v>100</v>
      </c>
      <c r="F3982" s="95">
        <f t="shared" si="2421"/>
        <v>0</v>
      </c>
      <c r="G3982" s="95">
        <f t="shared" si="2422"/>
        <v>0</v>
      </c>
      <c r="H3982" s="95">
        <f t="shared" si="2437"/>
        <v>0</v>
      </c>
      <c r="I3982" s="94">
        <f>'F4.2'!Z629</f>
        <v>0</v>
      </c>
      <c r="J3982" s="94">
        <f>'F4.2'!AT629</f>
        <v>0</v>
      </c>
      <c r="K3982" s="95"/>
      <c r="L3982" s="95"/>
      <c r="M3982" s="128">
        <f t="shared" si="2438"/>
        <v>0</v>
      </c>
      <c r="N3982" s="95">
        <f t="shared" si="2439"/>
        <v>0</v>
      </c>
    </row>
    <row r="3983" spans="1:14" ht="15.75" hidden="1" outlineLevel="1" x14ac:dyDescent="0.25">
      <c r="A3983" s="169">
        <f t="shared" ref="A3983:E3983" si="2472">A3313</f>
        <v>0</v>
      </c>
      <c r="B3983" s="169" t="str">
        <f t="shared" si="2472"/>
        <v>Construction of peripheral nallah</v>
      </c>
      <c r="C3983" s="29">
        <f t="shared" si="2472"/>
        <v>0</v>
      </c>
      <c r="D3983" s="69" t="str">
        <f t="shared" si="2472"/>
        <v>-</v>
      </c>
      <c r="E3983" s="28">
        <f t="shared" si="2472"/>
        <v>100</v>
      </c>
      <c r="F3983" s="95">
        <f t="shared" si="2421"/>
        <v>0</v>
      </c>
      <c r="G3983" s="95">
        <f t="shared" si="2422"/>
        <v>0</v>
      </c>
      <c r="H3983" s="95">
        <f t="shared" si="2437"/>
        <v>0</v>
      </c>
      <c r="I3983" s="94">
        <f>'F4.2'!Z630</f>
        <v>50</v>
      </c>
      <c r="J3983" s="94">
        <f>'F4.2'!AT630</f>
        <v>50</v>
      </c>
      <c r="K3983" s="95"/>
      <c r="L3983" s="95"/>
      <c r="M3983" s="128">
        <f t="shared" si="2438"/>
        <v>50</v>
      </c>
      <c r="N3983" s="95">
        <f t="shared" si="2439"/>
        <v>0</v>
      </c>
    </row>
    <row r="3984" spans="1:14" ht="15.75" hidden="1" outlineLevel="1" x14ac:dyDescent="0.25">
      <c r="A3984" s="25">
        <f t="shared" ref="A3984:E3984" si="2473">A3314</f>
        <v>20</v>
      </c>
      <c r="B3984" s="26" t="str">
        <f t="shared" si="2473"/>
        <v>Construction of concrete Roads with drains at colony</v>
      </c>
      <c r="C3984" s="29">
        <f t="shared" si="2473"/>
        <v>0</v>
      </c>
      <c r="D3984" s="69" t="str">
        <f t="shared" si="2473"/>
        <v>-</v>
      </c>
      <c r="E3984" s="28">
        <f t="shared" si="2473"/>
        <v>110</v>
      </c>
      <c r="F3984" s="95">
        <f t="shared" si="2421"/>
        <v>0</v>
      </c>
      <c r="G3984" s="95">
        <f t="shared" si="2422"/>
        <v>0</v>
      </c>
      <c r="H3984" s="95">
        <f t="shared" si="2437"/>
        <v>0</v>
      </c>
      <c r="I3984" s="94">
        <f>'F4.2'!Z631</f>
        <v>0</v>
      </c>
      <c r="J3984" s="94">
        <f>'F4.2'!AT631</f>
        <v>0</v>
      </c>
      <c r="K3984" s="95"/>
      <c r="L3984" s="95"/>
      <c r="M3984" s="128">
        <f t="shared" si="2438"/>
        <v>0</v>
      </c>
      <c r="N3984" s="95">
        <f t="shared" si="2439"/>
        <v>0</v>
      </c>
    </row>
    <row r="3985" spans="1:14" ht="15.75" hidden="1" outlineLevel="1" x14ac:dyDescent="0.25">
      <c r="A3985" s="169">
        <f t="shared" ref="A3985:E3985" si="2474">A3315</f>
        <v>0</v>
      </c>
      <c r="B3985" s="169" t="str">
        <f t="shared" si="2474"/>
        <v>Construction of concrete Roads with drains at colony</v>
      </c>
      <c r="C3985" s="29">
        <f t="shared" si="2474"/>
        <v>0</v>
      </c>
      <c r="D3985" s="69" t="str">
        <f t="shared" si="2474"/>
        <v>-</v>
      </c>
      <c r="E3985" s="28">
        <f t="shared" si="2474"/>
        <v>110</v>
      </c>
      <c r="F3985" s="95">
        <f t="shared" si="2421"/>
        <v>0</v>
      </c>
      <c r="G3985" s="95">
        <f t="shared" si="2422"/>
        <v>0</v>
      </c>
      <c r="H3985" s="95">
        <f t="shared" si="2437"/>
        <v>0</v>
      </c>
      <c r="I3985" s="94">
        <f>'F4.2'!Z632</f>
        <v>55</v>
      </c>
      <c r="J3985" s="94">
        <f>'F4.2'!AT632</f>
        <v>55</v>
      </c>
      <c r="K3985" s="95"/>
      <c r="L3985" s="95"/>
      <c r="M3985" s="128">
        <f t="shared" si="2438"/>
        <v>55</v>
      </c>
      <c r="N3985" s="95">
        <f t="shared" si="2439"/>
        <v>0</v>
      </c>
    </row>
    <row r="3986" spans="1:14" ht="15.75" hidden="1" outlineLevel="1" x14ac:dyDescent="0.25">
      <c r="A3986" s="25">
        <f t="shared" ref="A3986:E3986" si="2475">A3316</f>
        <v>21</v>
      </c>
      <c r="B3986" s="26" t="str">
        <f t="shared" si="2475"/>
        <v>Fugitive emisson reduction techniques</v>
      </c>
      <c r="C3986" s="29">
        <f t="shared" si="2475"/>
        <v>0</v>
      </c>
      <c r="D3986" s="69" t="str">
        <f t="shared" si="2475"/>
        <v>-</v>
      </c>
      <c r="E3986" s="28">
        <f t="shared" si="2475"/>
        <v>50</v>
      </c>
      <c r="F3986" s="95">
        <f t="shared" si="2421"/>
        <v>0</v>
      </c>
      <c r="G3986" s="95">
        <f t="shared" si="2422"/>
        <v>0</v>
      </c>
      <c r="H3986" s="95">
        <f t="shared" si="2437"/>
        <v>0</v>
      </c>
      <c r="I3986" s="94">
        <f>'F4.2'!Z633</f>
        <v>0</v>
      </c>
      <c r="J3986" s="94">
        <f>'F4.2'!AT633</f>
        <v>0</v>
      </c>
      <c r="K3986" s="95"/>
      <c r="L3986" s="95"/>
      <c r="M3986" s="128">
        <f t="shared" si="2438"/>
        <v>0</v>
      </c>
      <c r="N3986" s="95">
        <f t="shared" si="2439"/>
        <v>0</v>
      </c>
    </row>
    <row r="3987" spans="1:14" ht="15.75" hidden="1" outlineLevel="1" x14ac:dyDescent="0.25">
      <c r="A3987" s="169">
        <f t="shared" ref="A3987:E3987" si="2476">A3317</f>
        <v>0</v>
      </c>
      <c r="B3987" s="169" t="str">
        <f t="shared" si="2476"/>
        <v>Fugitive emisson reduction schemes</v>
      </c>
      <c r="C3987" s="29">
        <f t="shared" si="2476"/>
        <v>0</v>
      </c>
      <c r="D3987" s="69" t="str">
        <f t="shared" si="2476"/>
        <v>-</v>
      </c>
      <c r="E3987" s="28">
        <f t="shared" si="2476"/>
        <v>50</v>
      </c>
      <c r="F3987" s="95">
        <f t="shared" si="2421"/>
        <v>0</v>
      </c>
      <c r="G3987" s="95">
        <f t="shared" si="2422"/>
        <v>0</v>
      </c>
      <c r="H3987" s="95">
        <f t="shared" si="2437"/>
        <v>0</v>
      </c>
      <c r="I3987" s="94">
        <f>'F4.2'!Z634</f>
        <v>25</v>
      </c>
      <c r="J3987" s="94">
        <f>'F4.2'!AT634</f>
        <v>25</v>
      </c>
      <c r="K3987" s="95"/>
      <c r="L3987" s="95"/>
      <c r="M3987" s="128">
        <f t="shared" si="2438"/>
        <v>25</v>
      </c>
      <c r="N3987" s="95">
        <f t="shared" si="2439"/>
        <v>0</v>
      </c>
    </row>
    <row r="3988" spans="1:14" ht="15.75" hidden="1" outlineLevel="1" x14ac:dyDescent="0.25">
      <c r="A3988" s="22">
        <f t="shared" ref="A3988:E3988" si="2477">A3318</f>
        <v>0</v>
      </c>
      <c r="B3988" s="8">
        <f t="shared" si="2477"/>
        <v>0</v>
      </c>
      <c r="C3988" s="22">
        <f t="shared" si="2477"/>
        <v>0</v>
      </c>
      <c r="D3988" s="70" t="str">
        <f t="shared" si="2477"/>
        <v>-</v>
      </c>
      <c r="E3988" s="28">
        <f t="shared" si="2477"/>
        <v>0</v>
      </c>
      <c r="F3988" s="95">
        <f t="shared" si="2421"/>
        <v>0</v>
      </c>
      <c r="G3988" s="95">
        <f t="shared" si="2422"/>
        <v>0</v>
      </c>
      <c r="H3988" s="95">
        <f t="shared" si="2437"/>
        <v>0</v>
      </c>
      <c r="I3988" s="94">
        <f>'F4.2'!Z635</f>
        <v>0</v>
      </c>
      <c r="J3988" s="94">
        <f>'F4.2'!AT635</f>
        <v>0</v>
      </c>
      <c r="K3988" s="95"/>
      <c r="L3988" s="95"/>
      <c r="M3988" s="128">
        <f t="shared" si="2438"/>
        <v>0</v>
      </c>
      <c r="N3988" s="95">
        <f t="shared" si="2439"/>
        <v>0</v>
      </c>
    </row>
    <row r="3989" spans="1:14" ht="15.75" hidden="1" outlineLevel="1" x14ac:dyDescent="0.25">
      <c r="A3989" s="29">
        <f t="shared" ref="A3989:E3989" si="2478">A3319</f>
        <v>0</v>
      </c>
      <c r="B3989" s="65">
        <f t="shared" si="2478"/>
        <v>0</v>
      </c>
      <c r="C3989" s="29">
        <f t="shared" si="2478"/>
        <v>0</v>
      </c>
      <c r="D3989" s="68" t="str">
        <f t="shared" si="2478"/>
        <v>-</v>
      </c>
      <c r="E3989" s="28">
        <f t="shared" si="2478"/>
        <v>0</v>
      </c>
      <c r="F3989" s="95">
        <f t="shared" si="2421"/>
        <v>0</v>
      </c>
      <c r="G3989" s="95">
        <f t="shared" si="2422"/>
        <v>0</v>
      </c>
      <c r="H3989" s="95">
        <f t="shared" si="2437"/>
        <v>0</v>
      </c>
      <c r="I3989" s="94">
        <f>'F4.2'!Z636</f>
        <v>0</v>
      </c>
      <c r="J3989" s="94">
        <f>'F4.2'!AT636</f>
        <v>0</v>
      </c>
      <c r="K3989" s="95"/>
      <c r="L3989" s="95"/>
      <c r="M3989" s="128">
        <f t="shared" si="2438"/>
        <v>0</v>
      </c>
      <c r="N3989" s="95">
        <f t="shared" si="2439"/>
        <v>0</v>
      </c>
    </row>
    <row r="3990" spans="1:14" ht="15.75" hidden="1" outlineLevel="1" x14ac:dyDescent="0.25">
      <c r="A3990" s="219">
        <f t="shared" ref="A3990:E3990" si="2479">A3320</f>
        <v>0</v>
      </c>
      <c r="B3990" s="65">
        <f t="shared" si="2479"/>
        <v>0</v>
      </c>
      <c r="C3990" s="219">
        <f t="shared" si="2479"/>
        <v>0</v>
      </c>
      <c r="D3990" s="117" t="str">
        <f t="shared" si="2479"/>
        <v>-</v>
      </c>
      <c r="E3990" s="28">
        <f t="shared" si="2479"/>
        <v>0</v>
      </c>
      <c r="F3990" s="95">
        <f t="shared" si="2421"/>
        <v>0</v>
      </c>
      <c r="G3990" s="95">
        <f t="shared" si="2422"/>
        <v>0</v>
      </c>
      <c r="H3990" s="95">
        <f t="shared" si="2437"/>
        <v>0</v>
      </c>
      <c r="I3990" s="94">
        <f>'F4.2'!Z637</f>
        <v>0</v>
      </c>
      <c r="J3990" s="94">
        <f>'F4.2'!AT637</f>
        <v>0</v>
      </c>
      <c r="K3990" s="95"/>
      <c r="L3990" s="95"/>
      <c r="M3990" s="128">
        <f t="shared" si="2438"/>
        <v>0</v>
      </c>
      <c r="N3990" s="95">
        <f t="shared" si="2439"/>
        <v>0</v>
      </c>
    </row>
    <row r="3991" spans="1:14" ht="15.75" hidden="1" outlineLevel="1" x14ac:dyDescent="0.25">
      <c r="A3991" s="109">
        <f t="shared" ref="A3991:E3991" si="2480">A3321</f>
        <v>0</v>
      </c>
      <c r="B3991" s="84" t="str">
        <f t="shared" si="2480"/>
        <v>B) Non-DPR Schemes</v>
      </c>
      <c r="C3991" s="109">
        <f t="shared" si="2480"/>
        <v>0</v>
      </c>
      <c r="D3991" s="117" t="str">
        <f t="shared" si="2480"/>
        <v>-</v>
      </c>
      <c r="E3991" s="28">
        <f t="shared" si="2480"/>
        <v>0</v>
      </c>
      <c r="F3991" s="95">
        <f t="shared" si="2421"/>
        <v>0</v>
      </c>
      <c r="G3991" s="95">
        <f t="shared" si="2422"/>
        <v>0</v>
      </c>
      <c r="H3991" s="95">
        <f t="shared" si="2437"/>
        <v>0</v>
      </c>
      <c r="I3991" s="94">
        <f>'F4.2'!Z638</f>
        <v>0</v>
      </c>
      <c r="J3991" s="94">
        <f>'F4.2'!AT638</f>
        <v>0</v>
      </c>
      <c r="K3991" s="95"/>
      <c r="L3991" s="95"/>
      <c r="M3991" s="128">
        <f t="shared" si="2438"/>
        <v>0</v>
      </c>
      <c r="N3991" s="95">
        <f t="shared" si="2439"/>
        <v>0</v>
      </c>
    </row>
    <row r="3992" spans="1:14" ht="15.75" hidden="1" outlineLevel="1" x14ac:dyDescent="0.25">
      <c r="A3992" s="29">
        <f t="shared" ref="A3992:E3992" si="2481">A3322</f>
        <v>1</v>
      </c>
      <c r="B3992" s="169" t="str">
        <f t="shared" si="2481"/>
        <v>GENERAL ASSET</v>
      </c>
      <c r="C3992" s="29">
        <f t="shared" si="2481"/>
        <v>0</v>
      </c>
      <c r="D3992" s="69" t="str">
        <f t="shared" si="2481"/>
        <v>-</v>
      </c>
      <c r="E3992" s="28">
        <f t="shared" si="2481"/>
        <v>20</v>
      </c>
      <c r="F3992" s="95">
        <f t="shared" si="2421"/>
        <v>8.3761807089999998</v>
      </c>
      <c r="G3992" s="95">
        <f t="shared" si="2422"/>
        <v>8.3761807089999998</v>
      </c>
      <c r="H3992" s="95">
        <f t="shared" si="2437"/>
        <v>0</v>
      </c>
      <c r="I3992" s="94">
        <f>'F4.2'!Z639</f>
        <v>0</v>
      </c>
      <c r="J3992" s="94">
        <f>'F4.2'!AT639</f>
        <v>0</v>
      </c>
      <c r="K3992" s="95"/>
      <c r="L3992" s="95"/>
      <c r="M3992" s="128">
        <f t="shared" si="2438"/>
        <v>0</v>
      </c>
      <c r="N3992" s="95">
        <f t="shared" si="2439"/>
        <v>0</v>
      </c>
    </row>
    <row r="3993" spans="1:14" ht="15.75" hidden="1" outlineLevel="1" x14ac:dyDescent="0.25">
      <c r="A3993" s="29">
        <f t="shared" ref="A3993:E3993" si="2482">A3323</f>
        <v>2</v>
      </c>
      <c r="B3993" s="169" t="str">
        <f t="shared" si="2482"/>
        <v>M/S GEO-MILLER arbitration amount</v>
      </c>
      <c r="C3993" s="29">
        <f t="shared" si="2482"/>
        <v>0</v>
      </c>
      <c r="D3993" s="69" t="str">
        <f t="shared" si="2482"/>
        <v>-</v>
      </c>
      <c r="E3993" s="28">
        <f t="shared" si="2482"/>
        <v>1.3764700000000001</v>
      </c>
      <c r="F3993" s="95">
        <f t="shared" si="2421"/>
        <v>0.68823500000000004</v>
      </c>
      <c r="G3993" s="95">
        <f t="shared" si="2422"/>
        <v>0.68823500000000004</v>
      </c>
      <c r="H3993" s="95">
        <f t="shared" si="2437"/>
        <v>0</v>
      </c>
      <c r="I3993" s="94">
        <f>'F4.2'!Z640</f>
        <v>0</v>
      </c>
      <c r="J3993" s="94">
        <f>'F4.2'!AT640</f>
        <v>0</v>
      </c>
      <c r="K3993" s="95"/>
      <c r="L3993" s="95"/>
      <c r="M3993" s="128">
        <f t="shared" si="2438"/>
        <v>0</v>
      </c>
      <c r="N3993" s="95">
        <f t="shared" si="2439"/>
        <v>0</v>
      </c>
    </row>
    <row r="3994" spans="1:14" ht="15.75" hidden="1" outlineLevel="1" x14ac:dyDescent="0.25">
      <c r="A3994" s="29">
        <f t="shared" ref="A3994:E3994" si="2483">A3324</f>
        <v>3</v>
      </c>
      <c r="B3994" s="169" t="str">
        <f t="shared" si="2483"/>
        <v xml:space="preserve"> CM Reject Handling Sys Macawber Breakey</v>
      </c>
      <c r="C3994" s="29">
        <f t="shared" si="2483"/>
        <v>0</v>
      </c>
      <c r="D3994" s="69" t="str">
        <f t="shared" si="2483"/>
        <v>-</v>
      </c>
      <c r="E3994" s="28">
        <f t="shared" si="2483"/>
        <v>3.1821571</v>
      </c>
      <c r="F3994" s="95">
        <f t="shared" si="2421"/>
        <v>0</v>
      </c>
      <c r="G3994" s="95">
        <f t="shared" si="2422"/>
        <v>0</v>
      </c>
      <c r="H3994" s="95">
        <f t="shared" si="2437"/>
        <v>0</v>
      </c>
      <c r="I3994" s="94">
        <f>'F4.2'!Z641</f>
        <v>0</v>
      </c>
      <c r="J3994" s="94">
        <f>'F4.2'!AT641</f>
        <v>0</v>
      </c>
      <c r="K3994" s="95"/>
      <c r="L3994" s="95"/>
      <c r="M3994" s="128">
        <f t="shared" si="2438"/>
        <v>0</v>
      </c>
      <c r="N3994" s="95">
        <f t="shared" si="2439"/>
        <v>0</v>
      </c>
    </row>
    <row r="3995" spans="1:14" ht="63" hidden="1" outlineLevel="1" x14ac:dyDescent="0.25">
      <c r="A3995" s="29">
        <f t="shared" ref="A3995:E3995" si="2484">A3325</f>
        <v>4</v>
      </c>
      <c r="B3995" s="169" t="str">
        <f t="shared" si="2484"/>
        <v xml:space="preserve">Work of Design, Engineering, manufacturing, supply, erection &amp;  commissioning of interconnection conveyor belt Elecon stack yard of CHPA of U-3 &amp; U-4 to Belt Conveyor 105-A/B at CHP-B of Unit 5, 6 &amp; 7 at CSTPS Chandrapur ((Non-DPR) </v>
      </c>
      <c r="C3995" s="29">
        <f t="shared" si="2484"/>
        <v>0</v>
      </c>
      <c r="D3995" s="69" t="str">
        <f t="shared" si="2484"/>
        <v>-</v>
      </c>
      <c r="E3995" s="28">
        <f t="shared" si="2484"/>
        <v>4.8622366000000001</v>
      </c>
      <c r="F3995" s="95">
        <f t="shared" si="2421"/>
        <v>4.8622366000000001</v>
      </c>
      <c r="G3995" s="95">
        <f t="shared" si="2422"/>
        <v>4.8622366000000001</v>
      </c>
      <c r="H3995" s="95">
        <f t="shared" si="2437"/>
        <v>0</v>
      </c>
      <c r="I3995" s="94">
        <f>'F4.2'!Z642</f>
        <v>0</v>
      </c>
      <c r="J3995" s="94">
        <f>'F4.2'!AT642</f>
        <v>0</v>
      </c>
      <c r="K3995" s="95"/>
      <c r="L3995" s="95"/>
      <c r="M3995" s="128">
        <f t="shared" si="2438"/>
        <v>0</v>
      </c>
      <c r="N3995" s="95">
        <f t="shared" si="2439"/>
        <v>0</v>
      </c>
    </row>
    <row r="3996" spans="1:14" ht="47.25" hidden="1" outlineLevel="1" x14ac:dyDescent="0.25">
      <c r="A3996" s="29">
        <f t="shared" ref="A3996:E3996" si="2485">A3326</f>
        <v>5</v>
      </c>
      <c r="B3996" s="169" t="str">
        <f t="shared" si="2485"/>
        <v>Non Dpr The Work of Upgradation/Renovation of Track Hopper Unloading Conveyor system with allied works in CHPB of Unit-5, 6&amp;7 at CSTPS Chandrapur</v>
      </c>
      <c r="C3996" s="29">
        <f t="shared" si="2485"/>
        <v>0</v>
      </c>
      <c r="D3996" s="69" t="str">
        <f t="shared" si="2485"/>
        <v>-</v>
      </c>
      <c r="E3996" s="28">
        <f t="shared" si="2485"/>
        <v>4.7420485000000001</v>
      </c>
      <c r="F3996" s="95">
        <f t="shared" si="2421"/>
        <v>4.7420485000000001</v>
      </c>
      <c r="G3996" s="95">
        <f t="shared" si="2422"/>
        <v>4.7420485000000001</v>
      </c>
      <c r="H3996" s="95">
        <f t="shared" si="2437"/>
        <v>0</v>
      </c>
      <c r="I3996" s="94">
        <f>'F4.2'!Z643</f>
        <v>0</v>
      </c>
      <c r="J3996" s="94">
        <f>'F4.2'!AT643</f>
        <v>0</v>
      </c>
      <c r="K3996" s="95"/>
      <c r="L3996" s="95"/>
      <c r="M3996" s="128">
        <f t="shared" si="2438"/>
        <v>0</v>
      </c>
      <c r="N3996" s="95">
        <f t="shared" si="2439"/>
        <v>0</v>
      </c>
    </row>
    <row r="3997" spans="1:14" ht="47.25" hidden="1" outlineLevel="1" x14ac:dyDescent="0.25">
      <c r="A3997" s="29">
        <f t="shared" ref="A3997:E3997" si="2486">A3327</f>
        <v>6</v>
      </c>
      <c r="B3997" s="169" t="str">
        <f t="shared" si="2486"/>
        <v>Non DPR scheme for “The Work of Upgradation of Belt Conveyor 107A/B by replacement of conveyor deck structure with allied works in CHPB of Unit-5, 6&amp;7 at CSTPS Chandrapur</v>
      </c>
      <c r="C3997" s="29">
        <f t="shared" si="2486"/>
        <v>0</v>
      </c>
      <c r="D3997" s="69" t="str">
        <f t="shared" si="2486"/>
        <v>-</v>
      </c>
      <c r="E3997" s="28">
        <f t="shared" si="2486"/>
        <v>4.51</v>
      </c>
      <c r="F3997" s="95">
        <f t="shared" si="2421"/>
        <v>4.5085439999999997</v>
      </c>
      <c r="G3997" s="95">
        <f t="shared" si="2422"/>
        <v>4.5085439999999997</v>
      </c>
      <c r="H3997" s="95">
        <f t="shared" si="2437"/>
        <v>0</v>
      </c>
      <c r="I3997" s="94">
        <f>'F4.2'!Z644</f>
        <v>0</v>
      </c>
      <c r="J3997" s="94">
        <f>'F4.2'!AT644</f>
        <v>0</v>
      </c>
      <c r="K3997" s="95"/>
      <c r="L3997" s="95"/>
      <c r="M3997" s="128">
        <f t="shared" si="2438"/>
        <v>0</v>
      </c>
      <c r="N3997" s="95">
        <f t="shared" si="2439"/>
        <v>0</v>
      </c>
    </row>
    <row r="3998" spans="1:14" ht="47.25" hidden="1" outlineLevel="1" x14ac:dyDescent="0.25">
      <c r="A3998" s="29">
        <f t="shared" ref="A3998:E3998" si="2487">A3328</f>
        <v>7</v>
      </c>
      <c r="B3998" s="169" t="str">
        <f t="shared" si="2487"/>
        <v>Non-DPR: Supply, installation &amp; commissioning of oil cooled over band magnetic separators for various conveyor belts of CHP-B &amp; CHP-C, CSTPS, Chandrapur</v>
      </c>
      <c r="C3998" s="29">
        <f t="shared" si="2487"/>
        <v>0</v>
      </c>
      <c r="D3998" s="69" t="str">
        <f t="shared" si="2487"/>
        <v>-</v>
      </c>
      <c r="E3998" s="28">
        <f t="shared" si="2487"/>
        <v>3.45</v>
      </c>
      <c r="F3998" s="95">
        <f t="shared" si="2421"/>
        <v>3.4450571999999999</v>
      </c>
      <c r="G3998" s="95">
        <f t="shared" si="2422"/>
        <v>3.4450571999999999</v>
      </c>
      <c r="H3998" s="95">
        <f t="shared" si="2437"/>
        <v>0</v>
      </c>
      <c r="I3998" s="94">
        <f>'F4.2'!Z645</f>
        <v>0</v>
      </c>
      <c r="J3998" s="94">
        <f>'F4.2'!AT645</f>
        <v>0</v>
      </c>
      <c r="K3998" s="95"/>
      <c r="L3998" s="95"/>
      <c r="M3998" s="128">
        <f t="shared" si="2438"/>
        <v>0</v>
      </c>
      <c r="N3998" s="95">
        <f t="shared" si="2439"/>
        <v>0</v>
      </c>
    </row>
    <row r="3999" spans="1:14" ht="78.75" hidden="1" outlineLevel="1" x14ac:dyDescent="0.25">
      <c r="A3999" s="29">
        <f t="shared" ref="A3999:E3999" si="2488">A3329</f>
        <v>8</v>
      </c>
      <c r="B3999" s="169" t="str">
        <f t="shared" si="2488"/>
        <v>Various preventive works to avoid Tiger movement and animals in CSTPS colony premises Up-gradation od existing periphery compound wall by avoiding barbed wire and concertina fencing and allied works in the colony at CSTPS, Chandrapur</v>
      </c>
      <c r="C3999" s="29">
        <f t="shared" si="2488"/>
        <v>0</v>
      </c>
      <c r="D3999" s="69" t="str">
        <f t="shared" si="2488"/>
        <v>-</v>
      </c>
      <c r="E3999" s="28">
        <f t="shared" si="2488"/>
        <v>6.41</v>
      </c>
      <c r="F3999" s="95">
        <f t="shared" si="2421"/>
        <v>3.6119999999999997</v>
      </c>
      <c r="G3999" s="95">
        <f t="shared" si="2422"/>
        <v>3.6119999999999997</v>
      </c>
      <c r="H3999" s="95">
        <f t="shared" si="2437"/>
        <v>0</v>
      </c>
      <c r="I3999" s="94">
        <f>'F4.2'!Z646</f>
        <v>0</v>
      </c>
      <c r="J3999" s="94">
        <f>'F4.2'!AT646</f>
        <v>0</v>
      </c>
      <c r="K3999" s="95"/>
      <c r="L3999" s="95"/>
      <c r="M3999" s="128">
        <f t="shared" si="2438"/>
        <v>0</v>
      </c>
      <c r="N3999" s="95">
        <f t="shared" si="2439"/>
        <v>0</v>
      </c>
    </row>
    <row r="4000" spans="1:14" ht="47.25" hidden="1" outlineLevel="1" x14ac:dyDescent="0.25">
      <c r="A4000" s="29">
        <f t="shared" ref="A4000:E4000" si="2489">A3330</f>
        <v>9</v>
      </c>
      <c r="B4000" s="169" t="str">
        <f t="shared" si="2489"/>
        <v>Repairing, revamping and modification of existing alarm and protection system from fire and providing rapid extinguishing CA system at 500 MW Unit # 5 &amp; 6 CSTPS</v>
      </c>
      <c r="C4000" s="29">
        <f t="shared" si="2489"/>
        <v>0</v>
      </c>
      <c r="D4000" s="69" t="str">
        <f t="shared" si="2489"/>
        <v>-</v>
      </c>
      <c r="E4000" s="28">
        <f t="shared" si="2489"/>
        <v>7.95</v>
      </c>
      <c r="F4000" s="95">
        <f t="shared" ref="F4000:F4024" si="2490">F3330+I3330</f>
        <v>7.9500000000000011</v>
      </c>
      <c r="G4000" s="95">
        <f t="shared" ref="G4000:G4024" si="2491">G3330+M3330</f>
        <v>7.9500000000000011</v>
      </c>
      <c r="H4000" s="95">
        <f t="shared" si="2437"/>
        <v>0</v>
      </c>
      <c r="I4000" s="94">
        <f>'F4.2'!Z647</f>
        <v>0</v>
      </c>
      <c r="J4000" s="94">
        <f>'F4.2'!AT647</f>
        <v>0</v>
      </c>
      <c r="K4000" s="95"/>
      <c r="L4000" s="95"/>
      <c r="M4000" s="128">
        <f t="shared" si="2438"/>
        <v>0</v>
      </c>
      <c r="N4000" s="95">
        <f t="shared" si="2439"/>
        <v>0</v>
      </c>
    </row>
    <row r="4001" spans="1:14" ht="63" hidden="1" outlineLevel="1" x14ac:dyDescent="0.25">
      <c r="A4001" s="29">
        <f t="shared" ref="A4001:E4001" si="2492">A3331</f>
        <v>10</v>
      </c>
      <c r="B4001" s="226" t="str">
        <f t="shared" si="2492"/>
        <v>NON-Detailed Project Report for the Work of Upgradation/Renovation of Crusher House of CHPB of Unit-5, 6&amp;7 at CSTPS Chandrapur (benefit U-8,9 by short conveyor coal stacking in catering emergency)</v>
      </c>
      <c r="C4001" s="29">
        <f t="shared" si="2492"/>
        <v>0</v>
      </c>
      <c r="D4001" s="69" t="str">
        <f t="shared" si="2492"/>
        <v>-</v>
      </c>
      <c r="E4001" s="28">
        <f t="shared" si="2492"/>
        <v>4.7</v>
      </c>
      <c r="F4001" s="95">
        <f t="shared" si="2490"/>
        <v>1.8274607199999999</v>
      </c>
      <c r="G4001" s="95">
        <f t="shared" si="2491"/>
        <v>1.8274607199999999</v>
      </c>
      <c r="H4001" s="95">
        <f t="shared" si="2437"/>
        <v>0</v>
      </c>
      <c r="I4001" s="94">
        <f>'F4.2'!Z648</f>
        <v>0</v>
      </c>
      <c r="J4001" s="94">
        <f>'F4.2'!AT648</f>
        <v>0</v>
      </c>
      <c r="K4001" s="95"/>
      <c r="L4001" s="95"/>
      <c r="M4001" s="128">
        <f t="shared" si="2438"/>
        <v>0</v>
      </c>
      <c r="N4001" s="95">
        <f t="shared" si="2439"/>
        <v>0</v>
      </c>
    </row>
    <row r="4002" spans="1:14" ht="47.25" hidden="1" outlineLevel="1" x14ac:dyDescent="0.25">
      <c r="A4002" s="29">
        <f t="shared" ref="A4002:E4002" si="2493">A3332</f>
        <v>11</v>
      </c>
      <c r="B4002" s="169" t="str">
        <f t="shared" si="2493"/>
        <v>Work of Up-gradation/Renovation of Bunkering Conveyor system with allied works in CHPA of Unit-3&amp;4 at CSTPS Chandrapur</v>
      </c>
      <c r="C4002" s="29">
        <f t="shared" si="2493"/>
        <v>0</v>
      </c>
      <c r="D4002" s="69" t="str">
        <f t="shared" si="2493"/>
        <v>-</v>
      </c>
      <c r="E4002" s="28">
        <f t="shared" si="2493"/>
        <v>4.6024180000000001</v>
      </c>
      <c r="F4002" s="95">
        <f t="shared" si="2490"/>
        <v>4.6024180000000001</v>
      </c>
      <c r="G4002" s="95">
        <f t="shared" si="2491"/>
        <v>4.6024180000000001</v>
      </c>
      <c r="H4002" s="95">
        <f t="shared" si="2437"/>
        <v>0</v>
      </c>
      <c r="I4002" s="94">
        <f>'F4.2'!Z649</f>
        <v>0</v>
      </c>
      <c r="J4002" s="94">
        <f>'F4.2'!AT649</f>
        <v>0</v>
      </c>
      <c r="K4002" s="95"/>
      <c r="L4002" s="95"/>
      <c r="M4002" s="128">
        <f t="shared" si="2438"/>
        <v>0</v>
      </c>
      <c r="N4002" s="95">
        <f t="shared" si="2439"/>
        <v>0</v>
      </c>
    </row>
    <row r="4003" spans="1:14" ht="47.25" hidden="1" outlineLevel="1" x14ac:dyDescent="0.25">
      <c r="A4003" s="29">
        <f t="shared" ref="A4003:E4003" si="2494">A3333</f>
        <v>12</v>
      </c>
      <c r="B4003" s="169" t="str">
        <f t="shared" si="2494"/>
        <v>Non-Detailed Project Report for the up-gradation of existing belt type gravimetric coal feeders to gravimetric rotary weigh coal feeders of unit- 7, at CSTPS, Chandrapur</v>
      </c>
      <c r="C4003" s="29">
        <f t="shared" si="2494"/>
        <v>0</v>
      </c>
      <c r="D4003" s="69" t="str">
        <f t="shared" si="2494"/>
        <v>-</v>
      </c>
      <c r="E4003" s="28">
        <f t="shared" si="2494"/>
        <v>7.2510000000000003</v>
      </c>
      <c r="F4003" s="95">
        <f t="shared" si="2490"/>
        <v>7.2509395000000003</v>
      </c>
      <c r="G4003" s="95">
        <f t="shared" si="2491"/>
        <v>7.2509395000000003</v>
      </c>
      <c r="H4003" s="95">
        <f t="shared" si="2437"/>
        <v>0</v>
      </c>
      <c r="I4003" s="94">
        <f>'F4.2'!Z650</f>
        <v>0</v>
      </c>
      <c r="J4003" s="94">
        <f>'F4.2'!AT650</f>
        <v>0</v>
      </c>
      <c r="K4003" s="95"/>
      <c r="L4003" s="95"/>
      <c r="M4003" s="128">
        <f t="shared" si="2438"/>
        <v>0</v>
      </c>
      <c r="N4003" s="95">
        <f t="shared" si="2439"/>
        <v>0</v>
      </c>
    </row>
    <row r="4004" spans="1:14" ht="31.5" hidden="1" outlineLevel="1" x14ac:dyDescent="0.25">
      <c r="A4004" s="29">
        <f t="shared" ref="A4004:E4004" si="2495">A3334</f>
        <v>14</v>
      </c>
      <c r="B4004" s="169" t="str">
        <f t="shared" si="2495"/>
        <v>Non DPR scheme for the procurement of Girth Gear Assembly for BBD-4772 coal mill unit-7</v>
      </c>
      <c r="C4004" s="29">
        <f t="shared" si="2495"/>
        <v>0</v>
      </c>
      <c r="D4004" s="69" t="str">
        <f t="shared" si="2495"/>
        <v>-</v>
      </c>
      <c r="E4004" s="28">
        <f t="shared" si="2495"/>
        <v>5.27</v>
      </c>
      <c r="F4004" s="95">
        <f t="shared" si="2490"/>
        <v>5.27</v>
      </c>
      <c r="G4004" s="95">
        <f t="shared" si="2491"/>
        <v>5.27</v>
      </c>
      <c r="H4004" s="95">
        <f t="shared" si="2437"/>
        <v>0</v>
      </c>
      <c r="I4004" s="94">
        <f>'F4.2'!Z651</f>
        <v>0</v>
      </c>
      <c r="J4004" s="94">
        <f>'F4.2'!AT651</f>
        <v>0</v>
      </c>
      <c r="K4004" s="95"/>
      <c r="L4004" s="95"/>
      <c r="M4004" s="128">
        <f t="shared" si="2438"/>
        <v>0</v>
      </c>
      <c r="N4004" s="95">
        <f t="shared" si="2439"/>
        <v>0</v>
      </c>
    </row>
    <row r="4005" spans="1:14" ht="63" hidden="1" outlineLevel="1" x14ac:dyDescent="0.25">
      <c r="A4005" s="29">
        <f t="shared" ref="A4005:E4005" si="2496">A3335</f>
        <v>15</v>
      </c>
      <c r="B4005" s="169" t="str">
        <f t="shared" si="2496"/>
        <v>Non DPR Supply of Sub-Assemblies for KBL -make Auxiliary cooling water pump, Model BHR-70 &amp; BHR 60-30 deg. installed at Auxiliary cooling water system of U- 5 to 7 at ODP-II, CSTPS, Chandrapur.</v>
      </c>
      <c r="C4005" s="29">
        <f t="shared" si="2496"/>
        <v>0</v>
      </c>
      <c r="D4005" s="69" t="str">
        <f t="shared" si="2496"/>
        <v>-</v>
      </c>
      <c r="E4005" s="28">
        <f t="shared" si="2496"/>
        <v>5.61</v>
      </c>
      <c r="F4005" s="95">
        <f t="shared" si="2490"/>
        <v>5.5874359760000001</v>
      </c>
      <c r="G4005" s="95">
        <f t="shared" si="2491"/>
        <v>5.5874359760000001</v>
      </c>
      <c r="H4005" s="95">
        <f t="shared" si="2437"/>
        <v>0</v>
      </c>
      <c r="I4005" s="94">
        <f>'F4.2'!Z652</f>
        <v>0</v>
      </c>
      <c r="J4005" s="94">
        <f>'F4.2'!AT652</f>
        <v>0</v>
      </c>
      <c r="K4005" s="95"/>
      <c r="L4005" s="95"/>
      <c r="M4005" s="128">
        <f t="shared" si="2438"/>
        <v>0</v>
      </c>
      <c r="N4005" s="95">
        <f t="shared" si="2439"/>
        <v>0</v>
      </c>
    </row>
    <row r="4006" spans="1:14" ht="47.25" hidden="1" outlineLevel="1" x14ac:dyDescent="0.25">
      <c r="A4006" s="29">
        <f t="shared" ref="A4006:E4006" si="2497">A3336</f>
        <v>16</v>
      </c>
      <c r="B4006" s="169" t="str">
        <f t="shared" si="2497"/>
        <v>Procurement of Primary and Secondary Air Pre-heater Baskets for Unit-5, Chandrapur STPS, 500MW through OEM basis from M/s. BHEL</v>
      </c>
      <c r="C4006" s="29">
        <f t="shared" si="2497"/>
        <v>0</v>
      </c>
      <c r="D4006" s="69" t="str">
        <f t="shared" si="2497"/>
        <v>-</v>
      </c>
      <c r="E4006" s="28">
        <f t="shared" si="2497"/>
        <v>9.09</v>
      </c>
      <c r="F4006" s="95">
        <f t="shared" si="2490"/>
        <v>9.09</v>
      </c>
      <c r="G4006" s="95">
        <f t="shared" si="2491"/>
        <v>9.09</v>
      </c>
      <c r="H4006" s="95">
        <f t="shared" si="2437"/>
        <v>0</v>
      </c>
      <c r="I4006" s="94">
        <f>'F4.2'!Z653</f>
        <v>0</v>
      </c>
      <c r="J4006" s="94">
        <f>'F4.2'!AT653</f>
        <v>0</v>
      </c>
      <c r="K4006" s="95"/>
      <c r="L4006" s="95"/>
      <c r="M4006" s="128">
        <f t="shared" si="2438"/>
        <v>0</v>
      </c>
      <c r="N4006" s="95">
        <f t="shared" si="2439"/>
        <v>0</v>
      </c>
    </row>
    <row r="4007" spans="1:14" ht="47.25" hidden="1" outlineLevel="1" x14ac:dyDescent="0.25">
      <c r="A4007" s="29">
        <f t="shared" ref="A4007:E4007" si="2498">A3337</f>
        <v>17</v>
      </c>
      <c r="B4007" s="169" t="str">
        <f t="shared" si="2498"/>
        <v>Restoration of Operational efficiency and improvement in useful life of spare HP turbine Module of 500MW Unit-5,6 CSTPS chandrapur by Refurbishement</v>
      </c>
      <c r="C4007" s="29">
        <f t="shared" si="2498"/>
        <v>0</v>
      </c>
      <c r="D4007" s="69" t="str">
        <f t="shared" si="2498"/>
        <v>-</v>
      </c>
      <c r="E4007" s="28">
        <f t="shared" si="2498"/>
        <v>9.9499999999999993</v>
      </c>
      <c r="F4007" s="95">
        <f t="shared" si="2490"/>
        <v>9.9499999999999993</v>
      </c>
      <c r="G4007" s="95">
        <f t="shared" si="2491"/>
        <v>9.9499999999999993</v>
      </c>
      <c r="H4007" s="95">
        <f t="shared" si="2437"/>
        <v>0</v>
      </c>
      <c r="I4007" s="94">
        <f>'F4.2'!Z654</f>
        <v>0</v>
      </c>
      <c r="J4007" s="94">
        <f>'F4.2'!AT654</f>
        <v>0</v>
      </c>
      <c r="K4007" s="95"/>
      <c r="L4007" s="95"/>
      <c r="M4007" s="128">
        <f t="shared" si="2438"/>
        <v>0</v>
      </c>
      <c r="N4007" s="95">
        <f t="shared" si="2439"/>
        <v>0</v>
      </c>
    </row>
    <row r="4008" spans="1:14" ht="47.25" hidden="1" outlineLevel="1" x14ac:dyDescent="0.25">
      <c r="A4008" s="29">
        <f t="shared" ref="A4008:E4008" si="2499">A3338</f>
        <v>18</v>
      </c>
      <c r="B4008" s="169" t="str">
        <f t="shared" si="2499"/>
        <v>Work of Upgradation/Renovation of Crusher House &amp; Track Hopper Unloading System of CHPC of Unit-6&amp;7 CSTPS Chandrapur</v>
      </c>
      <c r="C4008" s="29">
        <f t="shared" si="2499"/>
        <v>0</v>
      </c>
      <c r="D4008" s="69" t="str">
        <f t="shared" si="2499"/>
        <v>-</v>
      </c>
      <c r="E4008" s="28">
        <f t="shared" si="2499"/>
        <v>4.9000000000000004</v>
      </c>
      <c r="F4008" s="95">
        <f t="shared" si="2490"/>
        <v>4.9000000000000004</v>
      </c>
      <c r="G4008" s="95">
        <f t="shared" si="2491"/>
        <v>4.9000000000000004</v>
      </c>
      <c r="H4008" s="95">
        <f t="shared" si="2437"/>
        <v>0</v>
      </c>
      <c r="I4008" s="94">
        <f>'F4.2'!Z655</f>
        <v>0</v>
      </c>
      <c r="J4008" s="94">
        <f>'F4.2'!AT655</f>
        <v>0</v>
      </c>
      <c r="K4008" s="95"/>
      <c r="L4008" s="95"/>
      <c r="M4008" s="128">
        <f t="shared" si="2438"/>
        <v>0</v>
      </c>
      <c r="N4008" s="95">
        <f t="shared" si="2439"/>
        <v>0</v>
      </c>
    </row>
    <row r="4009" spans="1:14" ht="47.25" hidden="1" outlineLevel="1" x14ac:dyDescent="0.25">
      <c r="A4009" s="29">
        <f t="shared" ref="A4009:E4009" si="2500">A3339</f>
        <v>19</v>
      </c>
      <c r="B4009" s="169" t="str">
        <f t="shared" si="2500"/>
        <v>Non – DPR: Design, supply, erection, installation, testing and commissioning of boiler goods lift in place of existing old lifts installed at Unit#6,7 500MW CSTPS, Chandrapur </v>
      </c>
      <c r="C4009" s="29">
        <f t="shared" si="2500"/>
        <v>0</v>
      </c>
      <c r="D4009" s="69" t="str">
        <f t="shared" si="2500"/>
        <v>-</v>
      </c>
      <c r="E4009" s="28">
        <f t="shared" si="2500"/>
        <v>3.66</v>
      </c>
      <c r="F4009" s="95">
        <f t="shared" si="2490"/>
        <v>3.66</v>
      </c>
      <c r="G4009" s="95">
        <f t="shared" si="2491"/>
        <v>3.66</v>
      </c>
      <c r="H4009" s="95">
        <f t="shared" si="2437"/>
        <v>0</v>
      </c>
      <c r="I4009" s="94">
        <f>'F4.2'!Z656</f>
        <v>0</v>
      </c>
      <c r="J4009" s="94">
        <f>'F4.2'!AT656</f>
        <v>0</v>
      </c>
      <c r="K4009" s="95"/>
      <c r="L4009" s="95"/>
      <c r="M4009" s="128">
        <f t="shared" si="2438"/>
        <v>0</v>
      </c>
      <c r="N4009" s="95">
        <f t="shared" si="2439"/>
        <v>0</v>
      </c>
    </row>
    <row r="4010" spans="1:14" ht="31.5" hidden="1" outlineLevel="1" x14ac:dyDescent="0.25">
      <c r="A4010" s="29">
        <f t="shared" ref="A4010:E4010" si="2501">A3340</f>
        <v>20</v>
      </c>
      <c r="B4010" s="169" t="str">
        <f t="shared" si="2501"/>
        <v>Work of refurbishment of Flender make KMS 850 gear box of XRP-1043 coal mill unit 5&amp;6 at CSTPS, Chandrapur</v>
      </c>
      <c r="C4010" s="29">
        <f t="shared" si="2501"/>
        <v>0</v>
      </c>
      <c r="D4010" s="69" t="str">
        <f t="shared" si="2501"/>
        <v>-</v>
      </c>
      <c r="E4010" s="28">
        <f t="shared" si="2501"/>
        <v>4.37</v>
      </c>
      <c r="F4010" s="95">
        <f t="shared" si="2490"/>
        <v>4.37</v>
      </c>
      <c r="G4010" s="95">
        <f t="shared" si="2491"/>
        <v>4.37</v>
      </c>
      <c r="H4010" s="95">
        <f t="shared" si="2437"/>
        <v>0</v>
      </c>
      <c r="I4010" s="94">
        <f>'F4.2'!Z657</f>
        <v>0</v>
      </c>
      <c r="J4010" s="94">
        <f>'F4.2'!AT657</f>
        <v>0</v>
      </c>
      <c r="K4010" s="95"/>
      <c r="L4010" s="95"/>
      <c r="M4010" s="128">
        <f t="shared" si="2438"/>
        <v>0</v>
      </c>
      <c r="N4010" s="95">
        <f t="shared" si="2439"/>
        <v>0</v>
      </c>
    </row>
    <row r="4011" spans="1:14" ht="78.75" hidden="1" outlineLevel="1" x14ac:dyDescent="0.25">
      <c r="A4011" s="29">
        <f t="shared" ref="A4011:E4011" si="2502">A3341</f>
        <v>21</v>
      </c>
      <c r="B4011" s="169" t="str">
        <f t="shared" si="2502"/>
        <v>Work of renovation of take up trestle structure of BC-105A2/BC-105B and trestle near TP-104, Modification of MS fixtures for the work of various auxiliary replacement at various sites and other allied works in CHP-B (M2) at CSTPS Chandrapur, as NonDPR Scheme.</v>
      </c>
      <c r="C4011" s="29">
        <f t="shared" si="2502"/>
        <v>0</v>
      </c>
      <c r="D4011" s="69" t="str">
        <f t="shared" si="2502"/>
        <v>-</v>
      </c>
      <c r="E4011" s="28">
        <f t="shared" si="2502"/>
        <v>2.2400000000000002</v>
      </c>
      <c r="F4011" s="95">
        <f t="shared" si="2490"/>
        <v>2.2400000000000002</v>
      </c>
      <c r="G4011" s="95">
        <f t="shared" si="2491"/>
        <v>2.2400000000000002</v>
      </c>
      <c r="H4011" s="95">
        <f t="shared" si="2437"/>
        <v>0</v>
      </c>
      <c r="I4011" s="94">
        <f>'F4.2'!Z658</f>
        <v>0</v>
      </c>
      <c r="J4011" s="94">
        <f>'F4.2'!AT658</f>
        <v>0</v>
      </c>
      <c r="K4011" s="95"/>
      <c r="L4011" s="95"/>
      <c r="M4011" s="128">
        <f t="shared" si="2438"/>
        <v>0</v>
      </c>
      <c r="N4011" s="95">
        <f t="shared" si="2439"/>
        <v>0</v>
      </c>
    </row>
    <row r="4012" spans="1:14" ht="31.5" hidden="1" outlineLevel="1" x14ac:dyDescent="0.25">
      <c r="A4012" s="29">
        <f t="shared" ref="A4012:E4012" si="2503">A3342</f>
        <v>22</v>
      </c>
      <c r="B4012" s="169" t="str">
        <f t="shared" si="2503"/>
        <v>Non DPR scheme for upgradation and life enhancements of BC-1AB_BC-4AB at CHP-A, CSTPS, Chandrapur</v>
      </c>
      <c r="C4012" s="29">
        <f t="shared" si="2503"/>
        <v>0</v>
      </c>
      <c r="D4012" s="69" t="str">
        <f t="shared" si="2503"/>
        <v>-</v>
      </c>
      <c r="E4012" s="28">
        <f t="shared" si="2503"/>
        <v>1.6</v>
      </c>
      <c r="F4012" s="95">
        <f t="shared" si="2490"/>
        <v>1.6</v>
      </c>
      <c r="G4012" s="95">
        <f t="shared" si="2491"/>
        <v>1.6</v>
      </c>
      <c r="H4012" s="95">
        <f t="shared" si="2437"/>
        <v>0</v>
      </c>
      <c r="I4012" s="94">
        <f>'F4.2'!Z659</f>
        <v>0</v>
      </c>
      <c r="J4012" s="94">
        <f>'F4.2'!AT659</f>
        <v>0</v>
      </c>
      <c r="K4012" s="95"/>
      <c r="L4012" s="95"/>
      <c r="M4012" s="128">
        <f t="shared" si="2438"/>
        <v>0</v>
      </c>
      <c r="N4012" s="95">
        <f t="shared" si="2439"/>
        <v>0</v>
      </c>
    </row>
    <row r="4013" spans="1:14" ht="31.5" hidden="1" outlineLevel="1" x14ac:dyDescent="0.25">
      <c r="A4013" s="29">
        <f t="shared" ref="A4013:E4013" si="2504">A3343</f>
        <v>23</v>
      </c>
      <c r="B4013" s="169" t="str">
        <f t="shared" si="2504"/>
        <v>THE PROCUREMENT AND REPLACEMENT OF AIR PREHEATER BASKETS ASSEMBLIES AT UNIT-6 AT CSTPS, CHANDRAPUR</v>
      </c>
      <c r="C4013" s="29">
        <f t="shared" si="2504"/>
        <v>0</v>
      </c>
      <c r="D4013" s="69" t="str">
        <f t="shared" si="2504"/>
        <v>-</v>
      </c>
      <c r="E4013" s="28">
        <f t="shared" si="2504"/>
        <v>9.01</v>
      </c>
      <c r="F4013" s="95">
        <f t="shared" si="2490"/>
        <v>9.01</v>
      </c>
      <c r="G4013" s="95">
        <f t="shared" si="2491"/>
        <v>9.01</v>
      </c>
      <c r="H4013" s="95">
        <f t="shared" si="2437"/>
        <v>0</v>
      </c>
      <c r="I4013" s="94">
        <f>'F4.2'!Z660</f>
        <v>0</v>
      </c>
      <c r="J4013" s="94">
        <f>'F4.2'!AT660</f>
        <v>0</v>
      </c>
      <c r="K4013" s="95"/>
      <c r="L4013" s="95"/>
      <c r="M4013" s="128">
        <f t="shared" si="2438"/>
        <v>0</v>
      </c>
      <c r="N4013" s="95">
        <f t="shared" si="2439"/>
        <v>0</v>
      </c>
    </row>
    <row r="4014" spans="1:14" ht="47.25" hidden="1" outlineLevel="1" x14ac:dyDescent="0.25">
      <c r="A4014" s="29">
        <f t="shared" ref="A4014:E4014" si="2505">A3344</f>
        <v>24</v>
      </c>
      <c r="B4014" s="169" t="str">
        <f t="shared" si="2505"/>
        <v>NonDPR: Procurement of cartridge for boiler feed pump of 500MW U#7 and parallel shaft gear box for boiler feed pump of 500MW Unit-5 &amp;6 CSTPS, Chandrapur</v>
      </c>
      <c r="C4014" s="29">
        <f t="shared" si="2505"/>
        <v>0</v>
      </c>
      <c r="D4014" s="69" t="str">
        <f t="shared" si="2505"/>
        <v>-</v>
      </c>
      <c r="E4014" s="28">
        <f t="shared" si="2505"/>
        <v>2.57</v>
      </c>
      <c r="F4014" s="95">
        <f t="shared" si="2490"/>
        <v>2.5700000000000003</v>
      </c>
      <c r="G4014" s="95">
        <f t="shared" si="2491"/>
        <v>2.5700000000000003</v>
      </c>
      <c r="H4014" s="95">
        <f>F4014-G4014</f>
        <v>0</v>
      </c>
      <c r="I4014" s="94">
        <f>'F4.2'!Z661</f>
        <v>0</v>
      </c>
      <c r="J4014" s="94">
        <f>'F4.2'!AT661</f>
        <v>0</v>
      </c>
      <c r="K4014" s="95"/>
      <c r="L4014" s="95"/>
      <c r="M4014" s="128">
        <f>SUM(J4014:L4014)</f>
        <v>0</v>
      </c>
      <c r="N4014" s="95">
        <f>H4014+I4014-M4014</f>
        <v>0</v>
      </c>
    </row>
    <row r="4015" spans="1:14" ht="31.5" hidden="1" outlineLevel="1" x14ac:dyDescent="0.25">
      <c r="A4015" s="29">
        <f t="shared" ref="A4015:E4015" si="2506">A3345</f>
        <v>25</v>
      </c>
      <c r="B4015" s="169" t="str">
        <f t="shared" si="2506"/>
        <v>Replacement of FD &amp; ID Fan IGV Actuators &amp; Electronic Controllers in 500 MW Unit-5 &amp; 6 at CSTPS, Chandrapur</v>
      </c>
      <c r="C4015" s="29">
        <f t="shared" si="2506"/>
        <v>0</v>
      </c>
      <c r="D4015" s="69" t="str">
        <f t="shared" si="2506"/>
        <v>-</v>
      </c>
      <c r="E4015" s="28">
        <f t="shared" si="2506"/>
        <v>4.2</v>
      </c>
      <c r="F4015" s="95">
        <f t="shared" si="2490"/>
        <v>4.2</v>
      </c>
      <c r="G4015" s="95">
        <f t="shared" si="2491"/>
        <v>4.2</v>
      </c>
      <c r="H4015" s="95">
        <f>F4015-G4015</f>
        <v>0</v>
      </c>
      <c r="I4015" s="94">
        <f>'F4.2'!Z662</f>
        <v>0</v>
      </c>
      <c r="J4015" s="94">
        <f>'F4.2'!AT662</f>
        <v>0</v>
      </c>
      <c r="K4015" s="95"/>
      <c r="L4015" s="95"/>
      <c r="M4015" s="128">
        <f>SUM(J4015:L4015)</f>
        <v>0</v>
      </c>
      <c r="N4015" s="95">
        <f>H4015+I4015-M4015</f>
        <v>0</v>
      </c>
    </row>
    <row r="4016" spans="1:14" ht="78.75" hidden="1" outlineLevel="1" x14ac:dyDescent="0.25">
      <c r="A4016" s="29">
        <f t="shared" ref="A4016:E4016" si="2507">A3346</f>
        <v>26</v>
      </c>
      <c r="B4016" s="169" t="str">
        <f t="shared" si="2507"/>
        <v>Non DPR for Work of Repairing and Strengthening of Coal Mill structure, Replacement of MS grating and painting of structural supports, columns, and platform supports of at various locations Coal Mill, Boiler and ESP of Unit-5, 6 and 7 at CSTPS Chandrapur.</v>
      </c>
      <c r="C4016" s="29">
        <f t="shared" si="2507"/>
        <v>0</v>
      </c>
      <c r="D4016" s="69" t="str">
        <f t="shared" si="2507"/>
        <v>-</v>
      </c>
      <c r="E4016" s="28">
        <f t="shared" si="2507"/>
        <v>2.1</v>
      </c>
      <c r="F4016" s="95">
        <f t="shared" si="2490"/>
        <v>2.1</v>
      </c>
      <c r="G4016" s="95">
        <f t="shared" si="2491"/>
        <v>2.1</v>
      </c>
      <c r="H4016" s="95">
        <f>F4016-G4016</f>
        <v>0</v>
      </c>
      <c r="I4016" s="94">
        <f>'F4.2'!Z663</f>
        <v>0</v>
      </c>
      <c r="J4016" s="94">
        <f>'F4.2'!AT663</f>
        <v>0</v>
      </c>
      <c r="K4016" s="95"/>
      <c r="L4016" s="95"/>
      <c r="M4016" s="128">
        <f>SUM(J4016:L4016)</f>
        <v>0</v>
      </c>
      <c r="N4016" s="95">
        <f>H4016+I4016-M4016</f>
        <v>0</v>
      </c>
    </row>
    <row r="4017" spans="1:16" ht="63" hidden="1" outlineLevel="1" x14ac:dyDescent="0.25">
      <c r="A4017" s="29">
        <f t="shared" ref="A4017:E4017" si="2508">A3347</f>
        <v>27</v>
      </c>
      <c r="B4017" s="169" t="str">
        <f t="shared" si="2508"/>
        <v>Administrative approval under Non DPR scheme for“The Work of Up-gradation / Renovation and life enhancement of Conveyor system BC-6ABC with allied works in CHP-A of Unit-3&amp;4 at CSTPS Chandrapur”</v>
      </c>
      <c r="C4017" s="29">
        <f t="shared" si="2508"/>
        <v>0</v>
      </c>
      <c r="D4017" s="69" t="str">
        <f t="shared" si="2508"/>
        <v>-</v>
      </c>
      <c r="E4017" s="28">
        <f t="shared" si="2508"/>
        <v>4.55</v>
      </c>
      <c r="F4017" s="95">
        <f t="shared" si="2490"/>
        <v>4.55</v>
      </c>
      <c r="G4017" s="95">
        <f t="shared" si="2491"/>
        <v>4.55</v>
      </c>
      <c r="H4017" s="95">
        <f>F4017-G4017</f>
        <v>0</v>
      </c>
      <c r="I4017" s="94">
        <f>'F4.2'!Z664</f>
        <v>0</v>
      </c>
      <c r="J4017" s="94">
        <f>'F4.2'!AT664</f>
        <v>0</v>
      </c>
      <c r="K4017" s="95"/>
      <c r="L4017" s="95"/>
      <c r="M4017" s="128">
        <f>SUM(J4017:L4017)</f>
        <v>0</v>
      </c>
      <c r="N4017" s="95">
        <f>H4017+I4017-M4017</f>
        <v>0</v>
      </c>
    </row>
    <row r="4018" spans="1:16" ht="63" hidden="1" outlineLevel="1" x14ac:dyDescent="0.25">
      <c r="A4018" s="29">
        <f t="shared" ref="A4018:E4018" si="2509">A3348</f>
        <v>28</v>
      </c>
      <c r="B4018" s="169" t="str">
        <f t="shared" si="2509"/>
        <v>Supply Erection and commissioning of Institu type SOX, NOX Analyzer along with remote calibration facility and connectivity to CPCB and MPCB as per latest CPCB Guidelines for Unit-3&amp;4, CSTPS.</v>
      </c>
      <c r="C4018" s="29">
        <f t="shared" si="2509"/>
        <v>0</v>
      </c>
      <c r="D4018" s="69" t="str">
        <f t="shared" si="2509"/>
        <v>-</v>
      </c>
      <c r="E4018" s="28">
        <f t="shared" si="2509"/>
        <v>0.97</v>
      </c>
      <c r="F4018" s="95">
        <f t="shared" si="2490"/>
        <v>0.97</v>
      </c>
      <c r="G4018" s="95">
        <f t="shared" si="2491"/>
        <v>0.97</v>
      </c>
      <c r="H4018" s="95">
        <f>F4018-G4018</f>
        <v>0</v>
      </c>
      <c r="I4018" s="94">
        <f>'F4.2'!Z665</f>
        <v>0</v>
      </c>
      <c r="J4018" s="94">
        <f>'F4.2'!AT665</f>
        <v>0</v>
      </c>
      <c r="K4018" s="95"/>
      <c r="L4018" s="95"/>
      <c r="M4018" s="128">
        <f>SUM(J4018:L4018)</f>
        <v>0</v>
      </c>
      <c r="N4018" s="95">
        <f>H4018+I4018-M4018</f>
        <v>0</v>
      </c>
    </row>
    <row r="4019" spans="1:16" ht="63" hidden="1" outlineLevel="1" x14ac:dyDescent="0.25">
      <c r="A4019" s="29">
        <f t="shared" ref="A4019:E4019" si="2510">A3349</f>
        <v>29</v>
      </c>
      <c r="B4019" s="169" t="str">
        <f t="shared" si="2510"/>
        <v>Work of Renovation &amp; Upgradation of Receipt &amp; Dispatch Yard of Railway Siding of CSTPS by provision of Various Standard Infrastructure facilities at R&amp;D yard in Coal Handling Plant of CSTPS Chandrapur</v>
      </c>
      <c r="C4019" s="29">
        <f t="shared" si="2510"/>
        <v>0</v>
      </c>
      <c r="D4019" s="69" t="str">
        <f t="shared" si="2510"/>
        <v>-</v>
      </c>
      <c r="E4019" s="28">
        <f t="shared" si="2510"/>
        <v>7.89</v>
      </c>
      <c r="F4019" s="95">
        <f t="shared" si="2490"/>
        <v>7.89</v>
      </c>
      <c r="G4019" s="95">
        <f t="shared" si="2491"/>
        <v>7.89</v>
      </c>
      <c r="H4019" s="95">
        <f t="shared" ref="H4019:H4024" si="2511">F4019-G4019</f>
        <v>0</v>
      </c>
      <c r="I4019" s="94">
        <f>'F4.2'!Z666</f>
        <v>0</v>
      </c>
      <c r="J4019" s="94">
        <f>'F4.2'!AT666</f>
        <v>0</v>
      </c>
      <c r="K4019" s="95"/>
      <c r="L4019" s="95"/>
      <c r="M4019" s="128">
        <f t="shared" ref="M4019:M4024" si="2512">SUM(J4019:L4019)</f>
        <v>0</v>
      </c>
      <c r="N4019" s="95">
        <f t="shared" ref="N4019:N4024" si="2513">H4019+I4019-M4019</f>
        <v>0</v>
      </c>
    </row>
    <row r="4020" spans="1:16" ht="63" hidden="1" outlineLevel="1" x14ac:dyDescent="0.25">
      <c r="A4020" s="29">
        <f t="shared" ref="A4020:E4020" si="2514">A3350</f>
        <v>30</v>
      </c>
      <c r="B4020" s="169" t="str">
        <f t="shared" si="2514"/>
        <v>Supply, Installation and Commissioning of MV VFD panel along with integrated online cell redundancy technology with VFD bypass feature arrangement for conveyors 103 A &amp; B of CHP-B.</v>
      </c>
      <c r="C4020" s="29">
        <f t="shared" si="2514"/>
        <v>0</v>
      </c>
      <c r="D4020" s="69" t="str">
        <f t="shared" si="2514"/>
        <v>-</v>
      </c>
      <c r="E4020" s="28">
        <f t="shared" si="2514"/>
        <v>5.44</v>
      </c>
      <c r="F4020" s="95">
        <f t="shared" si="2490"/>
        <v>5.44</v>
      </c>
      <c r="G4020" s="95">
        <f t="shared" si="2491"/>
        <v>5.44</v>
      </c>
      <c r="H4020" s="95">
        <f t="shared" si="2511"/>
        <v>0</v>
      </c>
      <c r="I4020" s="94">
        <f>'F4.2'!Z667</f>
        <v>0</v>
      </c>
      <c r="J4020" s="94">
        <f>'F4.2'!AT667</f>
        <v>0</v>
      </c>
      <c r="K4020" s="95"/>
      <c r="L4020" s="95"/>
      <c r="M4020" s="128">
        <f t="shared" si="2512"/>
        <v>0</v>
      </c>
      <c r="N4020" s="95">
        <f t="shared" si="2513"/>
        <v>0</v>
      </c>
    </row>
    <row r="4021" spans="1:16" ht="15.75" hidden="1" outlineLevel="1" x14ac:dyDescent="0.25">
      <c r="A4021" s="29">
        <f t="shared" ref="A4021:E4021" si="2515">A3351</f>
        <v>31</v>
      </c>
      <c r="B4021" s="169" t="str">
        <f t="shared" si="2515"/>
        <v>Replacement of LTSH assemblies in U- 5</v>
      </c>
      <c r="C4021" s="29">
        <f t="shared" si="2515"/>
        <v>0</v>
      </c>
      <c r="D4021" s="69" t="str">
        <f t="shared" si="2515"/>
        <v>-</v>
      </c>
      <c r="E4021" s="28">
        <f t="shared" si="2515"/>
        <v>1.3756576</v>
      </c>
      <c r="F4021" s="95">
        <f t="shared" si="2490"/>
        <v>1.3756576</v>
      </c>
      <c r="G4021" s="95">
        <f t="shared" si="2491"/>
        <v>1.3756576</v>
      </c>
      <c r="H4021" s="95">
        <f t="shared" si="2511"/>
        <v>0</v>
      </c>
      <c r="I4021" s="94">
        <f>'F4.2'!Z668</f>
        <v>0</v>
      </c>
      <c r="J4021" s="94">
        <f>'F4.2'!AT668</f>
        <v>0</v>
      </c>
      <c r="K4021" s="95"/>
      <c r="L4021" s="95"/>
      <c r="M4021" s="128">
        <f t="shared" si="2512"/>
        <v>0</v>
      </c>
      <c r="N4021" s="95">
        <f t="shared" si="2513"/>
        <v>0</v>
      </c>
    </row>
    <row r="4022" spans="1:16" ht="15.75" hidden="1" outlineLevel="1" x14ac:dyDescent="0.25">
      <c r="A4022" s="29">
        <f t="shared" ref="A4022:E4022" si="2516">A3352</f>
        <v>32</v>
      </c>
      <c r="B4022" s="169" t="str">
        <f t="shared" si="2516"/>
        <v>Replacement of complete Z-panels in unit- 5</v>
      </c>
      <c r="C4022" s="29">
        <f t="shared" si="2516"/>
        <v>0</v>
      </c>
      <c r="D4022" s="69" t="str">
        <f t="shared" si="2516"/>
        <v>-</v>
      </c>
      <c r="E4022" s="28">
        <f t="shared" si="2516"/>
        <v>0.82545579999999996</v>
      </c>
      <c r="F4022" s="95">
        <f t="shared" si="2490"/>
        <v>0.82545579999999996</v>
      </c>
      <c r="G4022" s="95">
        <f t="shared" si="2491"/>
        <v>0.82545579999999996</v>
      </c>
      <c r="H4022" s="95">
        <f t="shared" si="2511"/>
        <v>0</v>
      </c>
      <c r="I4022" s="94">
        <f>'F4.2'!Z669</f>
        <v>0</v>
      </c>
      <c r="J4022" s="94">
        <f>'F4.2'!AT669</f>
        <v>0</v>
      </c>
      <c r="K4022" s="95"/>
      <c r="L4022" s="95"/>
      <c r="M4022" s="128">
        <f t="shared" si="2512"/>
        <v>0</v>
      </c>
      <c r="N4022" s="95">
        <f t="shared" si="2513"/>
        <v>0</v>
      </c>
    </row>
    <row r="4023" spans="1:16" ht="31.5" hidden="1" outlineLevel="1" x14ac:dyDescent="0.25">
      <c r="A4023" s="29">
        <f t="shared" ref="A4023:E4023" si="2517">A3353</f>
        <v>33</v>
      </c>
      <c r="B4023" s="169" t="str">
        <f t="shared" si="2517"/>
        <v>MODIFICATION AND RESTORATION OF APH OUTLET TO ESP INLET DUCTS AT U#3 (210MW)</v>
      </c>
      <c r="C4023" s="29">
        <f t="shared" si="2517"/>
        <v>0</v>
      </c>
      <c r="D4023" s="69" t="str">
        <f t="shared" si="2517"/>
        <v>-</v>
      </c>
      <c r="E4023" s="28">
        <f t="shared" si="2517"/>
        <v>10.3</v>
      </c>
      <c r="F4023" s="95">
        <f t="shared" si="2490"/>
        <v>10.3</v>
      </c>
      <c r="G4023" s="95">
        <f t="shared" si="2491"/>
        <v>10.3</v>
      </c>
      <c r="H4023" s="95">
        <f t="shared" si="2511"/>
        <v>0</v>
      </c>
      <c r="I4023" s="94">
        <f>'F4.2'!Z670</f>
        <v>0</v>
      </c>
      <c r="J4023" s="94">
        <f>'F4.2'!AT670</f>
        <v>0</v>
      </c>
      <c r="K4023" s="95"/>
      <c r="L4023" s="95"/>
      <c r="M4023" s="128">
        <f t="shared" si="2512"/>
        <v>0</v>
      </c>
      <c r="N4023" s="95">
        <f t="shared" si="2513"/>
        <v>0</v>
      </c>
    </row>
    <row r="4024" spans="1:16" ht="63.75" hidden="1" outlineLevel="1" thickBot="1" x14ac:dyDescent="0.3">
      <c r="A4024" s="29">
        <f t="shared" ref="A4024:E4024" si="2518">A3354</f>
        <v>34</v>
      </c>
      <c r="B4024" s="169" t="str">
        <f t="shared" si="2518"/>
        <v xml:space="preserve">Supply, Installation, Testing, Commissioning for complete solution and comprehensive protection and monitoring package along with retrofit of allied accessories for Generator Transformers for 3 X 500 MW Unit#5,6&amp;7 </v>
      </c>
      <c r="C4024" s="29">
        <f t="shared" si="2518"/>
        <v>0</v>
      </c>
      <c r="D4024" s="69" t="str">
        <f t="shared" si="2518"/>
        <v>-</v>
      </c>
      <c r="E4024" s="28">
        <f t="shared" si="2518"/>
        <v>5.62</v>
      </c>
      <c r="F4024" s="95">
        <f t="shared" si="2490"/>
        <v>5.62</v>
      </c>
      <c r="G4024" s="95">
        <f t="shared" si="2491"/>
        <v>5.62</v>
      </c>
      <c r="H4024" s="95">
        <f t="shared" si="2511"/>
        <v>0</v>
      </c>
      <c r="I4024" s="94">
        <f>'F4.2'!Z671</f>
        <v>0</v>
      </c>
      <c r="J4024" s="94">
        <f>'F4.2'!AT671</f>
        <v>0</v>
      </c>
      <c r="K4024" s="95"/>
      <c r="L4024" s="95"/>
      <c r="M4024" s="128">
        <f t="shared" si="2512"/>
        <v>0</v>
      </c>
      <c r="N4024" s="95">
        <f t="shared" si="2513"/>
        <v>0</v>
      </c>
    </row>
    <row r="4025" spans="1:16" ht="16.5" collapsed="1" thickBot="1" x14ac:dyDescent="0.3">
      <c r="A4025" s="58"/>
      <c r="B4025" s="59" t="str">
        <f>B3355</f>
        <v>Total</v>
      </c>
      <c r="C4025" s="47"/>
      <c r="D4025" s="155"/>
      <c r="E4025" s="60"/>
      <c r="F4025" s="60" t="e">
        <f>SUM(F3360:F4024)</f>
        <v>#REF!</v>
      </c>
      <c r="G4025" s="60" t="e">
        <f>SUM(G3360:G4024)</f>
        <v>#REF!</v>
      </c>
      <c r="H4025" s="60" t="e">
        <f>SUM(H3360:H4024)</f>
        <v>#REF!</v>
      </c>
      <c r="I4025" s="60">
        <f t="shared" ref="I4025:K4025" si="2519">SUM(I3360:I4024)</f>
        <v>814.96399999999994</v>
      </c>
      <c r="J4025" s="60">
        <f t="shared" si="2519"/>
        <v>789.96399999999994</v>
      </c>
      <c r="K4025" s="60">
        <f t="shared" si="2519"/>
        <v>0</v>
      </c>
      <c r="L4025" s="60">
        <f>SUM(L3360:L4024)</f>
        <v>0</v>
      </c>
      <c r="M4025" s="60">
        <f>SUM(M3360:M4024)</f>
        <v>789.96399999999994</v>
      </c>
      <c r="N4025" s="60" t="e">
        <f>SUM(N3360:N4024)</f>
        <v>#REF!</v>
      </c>
    </row>
    <row r="4027" spans="1:16" s="57" customFormat="1" ht="15.75" thickBot="1" x14ac:dyDescent="0.3">
      <c r="A4027" s="55"/>
      <c r="B4027" s="44" t="s">
        <v>467</v>
      </c>
      <c r="C4027" s="46"/>
      <c r="D4027" s="154"/>
      <c r="E4027" s="56"/>
      <c r="F4027" s="56"/>
      <c r="G4027" s="56"/>
      <c r="H4027" s="56"/>
      <c r="I4027" s="56"/>
      <c r="J4027" s="56"/>
      <c r="K4027" s="56"/>
      <c r="L4027" s="56"/>
      <c r="M4027" s="56"/>
      <c r="N4027" s="56"/>
    </row>
    <row r="4028" spans="1:16" hidden="1" outlineLevel="1" x14ac:dyDescent="0.25">
      <c r="A4028" s="23"/>
      <c r="B4028" s="84" t="str">
        <f t="shared" ref="B4028" si="2520">B3358</f>
        <v>a) DPR Schemes</v>
      </c>
      <c r="C4028" s="45"/>
      <c r="D4028" s="45"/>
      <c r="E4028" s="56"/>
      <c r="F4028" s="56"/>
      <c r="G4028" s="56"/>
      <c r="H4028" s="56"/>
      <c r="I4028" s="56"/>
      <c r="J4028" s="56"/>
      <c r="K4028" s="56"/>
      <c r="L4028" s="56"/>
      <c r="M4028" s="56"/>
      <c r="N4028" s="56"/>
    </row>
    <row r="4029" spans="1:16" hidden="1" outlineLevel="1" x14ac:dyDescent="0.25">
      <c r="A4029" s="23"/>
      <c r="B4029" s="24" t="str">
        <f t="shared" ref="B4029" si="2521">B3359</f>
        <v>(i) In Principally Approved By MERC</v>
      </c>
      <c r="C4029" s="45"/>
      <c r="D4029" s="45"/>
      <c r="E4029" s="56"/>
      <c r="F4029" s="56"/>
      <c r="G4029" s="56"/>
      <c r="H4029" s="56"/>
      <c r="I4029" s="56"/>
      <c r="J4029" s="56"/>
      <c r="K4029" s="56"/>
      <c r="L4029" s="56"/>
      <c r="M4029" s="56"/>
      <c r="N4029" s="56"/>
    </row>
    <row r="4030" spans="1:16" ht="15.75" hidden="1" outlineLevel="1" x14ac:dyDescent="0.25">
      <c r="A4030" s="106">
        <f t="shared" ref="A4030:E4030" si="2522">A3360</f>
        <v>1</v>
      </c>
      <c r="B4030" s="107" t="str">
        <f t="shared" si="2522"/>
        <v>Boiler &amp; Turbine Improvement</v>
      </c>
      <c r="C4030" s="106" t="str">
        <f t="shared" si="2522"/>
        <v>MERC/CAPEX/20102011/01755</v>
      </c>
      <c r="D4030" s="147">
        <f t="shared" si="2522"/>
        <v>40507</v>
      </c>
      <c r="E4030" s="27">
        <f t="shared" si="2522"/>
        <v>181.82700000000003</v>
      </c>
      <c r="F4030" s="94">
        <f t="shared" ref="F4030:F4093" si="2523">F3360+I3360</f>
        <v>0</v>
      </c>
      <c r="G4030" s="94">
        <f t="shared" ref="G4030:G4093" si="2524">G3360+M3360</f>
        <v>0</v>
      </c>
      <c r="H4030" s="94">
        <f>F4030-G4030</f>
        <v>0</v>
      </c>
      <c r="I4030" s="94">
        <f>'F4.2'!AA7</f>
        <v>0</v>
      </c>
      <c r="J4030" s="94">
        <f>'F4.2'!AU7</f>
        <v>0</v>
      </c>
      <c r="K4030" s="94"/>
      <c r="L4030" s="94"/>
      <c r="M4030" s="94">
        <f>SUM(J4030:L4030)</f>
        <v>0</v>
      </c>
      <c r="N4030" s="94">
        <f>H4030+I4030-M4030</f>
        <v>0</v>
      </c>
      <c r="O4030" s="158">
        <f t="shared" ref="O4030:O4093" si="2525">MAX(0,IF(M4030=0,0,IF(G4030+M4030&lt;E4030,M4030,E4030-G4030)))</f>
        <v>0</v>
      </c>
      <c r="P4030" s="159">
        <f t="shared" ref="P4030:P4093" si="2526">M4030-O4030</f>
        <v>0</v>
      </c>
    </row>
    <row r="4031" spans="1:16" ht="31.5" hidden="1" outlineLevel="1" x14ac:dyDescent="0.25">
      <c r="A4031" s="99">
        <f t="shared" ref="A4031:E4031" si="2527">A3361</f>
        <v>1.1000000000000001</v>
      </c>
      <c r="B4031" s="100" t="str">
        <f t="shared" si="2527"/>
        <v>Installation of Sonic soot blowers for unit 5, 6 and  7 - Sonic soot blowers will be installed in LTSH and Eco zones (48 nos)</v>
      </c>
      <c r="C4031" s="99" t="str">
        <f t="shared" si="2527"/>
        <v>MERC/CAPEX/20102011/01755</v>
      </c>
      <c r="D4031" s="103">
        <f t="shared" si="2527"/>
        <v>40507</v>
      </c>
      <c r="E4031" s="28">
        <f t="shared" si="2527"/>
        <v>1.06</v>
      </c>
      <c r="F4031" s="95">
        <f t="shared" si="2523"/>
        <v>0.44763439999999999</v>
      </c>
      <c r="G4031" s="95">
        <f t="shared" si="2524"/>
        <v>0.44763439999999999</v>
      </c>
      <c r="H4031" s="95">
        <f t="shared" ref="H4031:H4094" si="2528">F4031-G4031</f>
        <v>0</v>
      </c>
      <c r="I4031" s="94">
        <f>'F4.2'!AA8</f>
        <v>0</v>
      </c>
      <c r="J4031" s="94">
        <f>'F4.2'!AU8</f>
        <v>0</v>
      </c>
      <c r="K4031" s="95"/>
      <c r="L4031" s="95"/>
      <c r="M4031" s="128">
        <f t="shared" ref="M4031:M4094" si="2529">SUM(J4031:L4031)</f>
        <v>0</v>
      </c>
      <c r="N4031" s="95">
        <f t="shared" ref="N4031:N4094" si="2530">H4031+I4031-M4031</f>
        <v>0</v>
      </c>
      <c r="O4031" s="158">
        <f t="shared" si="2525"/>
        <v>0</v>
      </c>
      <c r="P4031" s="159">
        <f t="shared" si="2526"/>
        <v>0</v>
      </c>
    </row>
    <row r="4032" spans="1:16" ht="47.25" hidden="1" outlineLevel="1" x14ac:dyDescent="0.25">
      <c r="A4032" s="99">
        <f t="shared" ref="A4032:E4032" si="2531">A3362</f>
        <v>1.2</v>
      </c>
      <c r="B4032" s="100" t="str">
        <f t="shared" si="2531"/>
        <v>Installation of smart soot blower system for unit 5 and 6 boiler (Smart cannons- 8 nos, sealing and cooling air fans – 8 nos, heat flux sensors- 32 nos, HP pump – 1 no</v>
      </c>
      <c r="C4032" s="99" t="str">
        <f t="shared" si="2531"/>
        <v>MERC/CAPEX/20102011/01755</v>
      </c>
      <c r="D4032" s="103">
        <f t="shared" si="2531"/>
        <v>40507</v>
      </c>
      <c r="E4032" s="28">
        <f t="shared" si="2531"/>
        <v>11.8</v>
      </c>
      <c r="F4032" s="95">
        <f t="shared" si="2523"/>
        <v>0</v>
      </c>
      <c r="G4032" s="95">
        <f t="shared" si="2524"/>
        <v>0</v>
      </c>
      <c r="H4032" s="95">
        <f t="shared" si="2528"/>
        <v>0</v>
      </c>
      <c r="I4032" s="94">
        <f>'F4.2'!AA9</f>
        <v>0</v>
      </c>
      <c r="J4032" s="94">
        <f>'F4.2'!AU9</f>
        <v>0</v>
      </c>
      <c r="K4032" s="95"/>
      <c r="L4032" s="95"/>
      <c r="M4032" s="128">
        <f t="shared" si="2529"/>
        <v>0</v>
      </c>
      <c r="N4032" s="95">
        <f t="shared" si="2530"/>
        <v>0</v>
      </c>
      <c r="O4032" s="158">
        <f t="shared" si="2525"/>
        <v>0</v>
      </c>
      <c r="P4032" s="159">
        <f t="shared" si="2526"/>
        <v>0</v>
      </c>
    </row>
    <row r="4033" spans="1:16" ht="63" hidden="1" outlineLevel="1" x14ac:dyDescent="0.25">
      <c r="A4033" s="99">
        <f t="shared" ref="A4033:E4033" si="2532">A3363</f>
        <v>1.3</v>
      </c>
      <c r="B4033" s="100" t="str">
        <f t="shared" si="2532"/>
        <v>Total Replacement of boiler skin and air duct insulation of unit 3 to 7 (Ribbed aluminium cladding – 2000 m2, GI cladding, U bonded rock wool mattresses 100 mm thick )(consists of two schemes)</v>
      </c>
      <c r="C4033" s="99" t="str">
        <f t="shared" si="2532"/>
        <v>MERC/CAPEX/20102011/01755</v>
      </c>
      <c r="D4033" s="103">
        <f t="shared" si="2532"/>
        <v>40507</v>
      </c>
      <c r="E4033" s="28">
        <f t="shared" si="2532"/>
        <v>12.3</v>
      </c>
      <c r="F4033" s="95">
        <f t="shared" si="2523"/>
        <v>10.016599048</v>
      </c>
      <c r="G4033" s="95">
        <f t="shared" si="2524"/>
        <v>10.016599048000002</v>
      </c>
      <c r="H4033" s="95">
        <f t="shared" si="2528"/>
        <v>0</v>
      </c>
      <c r="I4033" s="94">
        <f>'F4.2'!AA10</f>
        <v>0</v>
      </c>
      <c r="J4033" s="94">
        <f>'F4.2'!AU10</f>
        <v>0</v>
      </c>
      <c r="K4033" s="95"/>
      <c r="L4033" s="95"/>
      <c r="M4033" s="128">
        <f t="shared" si="2529"/>
        <v>0</v>
      </c>
      <c r="N4033" s="95">
        <f t="shared" si="2530"/>
        <v>0</v>
      </c>
      <c r="O4033" s="158">
        <f t="shared" si="2525"/>
        <v>0</v>
      </c>
      <c r="P4033" s="159">
        <f t="shared" si="2526"/>
        <v>0</v>
      </c>
    </row>
    <row r="4034" spans="1:16" ht="78.75" hidden="1" outlineLevel="1" x14ac:dyDescent="0.25">
      <c r="A4034" s="99">
        <f t="shared" ref="A4034:E4034" si="2533">A3364</f>
        <v>1.4</v>
      </c>
      <c r="B4034" s="100" t="str">
        <f t="shared" si="2533"/>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4034" s="99" t="str">
        <f t="shared" si="2533"/>
        <v>MERC/CAPEX/20102011/01755</v>
      </c>
      <c r="D4034" s="103">
        <f t="shared" si="2533"/>
        <v>40507</v>
      </c>
      <c r="E4034" s="28">
        <f t="shared" si="2533"/>
        <v>7.52</v>
      </c>
      <c r="F4034" s="95">
        <f t="shared" si="2523"/>
        <v>3.8601695880000002</v>
      </c>
      <c r="G4034" s="95">
        <f t="shared" si="2524"/>
        <v>3.8601695880000002</v>
      </c>
      <c r="H4034" s="95">
        <f t="shared" si="2528"/>
        <v>0</v>
      </c>
      <c r="I4034" s="94">
        <f>'F4.2'!AA11</f>
        <v>0</v>
      </c>
      <c r="J4034" s="94">
        <f>'F4.2'!AU11</f>
        <v>0</v>
      </c>
      <c r="K4034" s="95"/>
      <c r="L4034" s="95"/>
      <c r="M4034" s="128">
        <f t="shared" si="2529"/>
        <v>0</v>
      </c>
      <c r="N4034" s="95">
        <f t="shared" si="2530"/>
        <v>0</v>
      </c>
      <c r="O4034" s="158">
        <f t="shared" si="2525"/>
        <v>0</v>
      </c>
      <c r="P4034" s="159">
        <f t="shared" si="2526"/>
        <v>0</v>
      </c>
    </row>
    <row r="4035" spans="1:16" ht="63" hidden="1" outlineLevel="1" x14ac:dyDescent="0.25">
      <c r="A4035" s="99">
        <f t="shared" ref="A4035:E4035" si="2534">A3365</f>
        <v>1.5</v>
      </c>
      <c r="B4035" s="100" t="str">
        <f t="shared" si="2534"/>
        <v>Replacement of ECO coils with gas velocity profiles and erosion control devices for Unit 1 to 6 (U7 middle eco- 69 assemblies, U5&amp;6 middle and lower eco- 65 assemblies each)</v>
      </c>
      <c r="C4035" s="99" t="str">
        <f t="shared" si="2534"/>
        <v>MERC/CAPEX/20102011/01755</v>
      </c>
      <c r="D4035" s="103">
        <f t="shared" si="2534"/>
        <v>40507</v>
      </c>
      <c r="E4035" s="28">
        <f t="shared" si="2534"/>
        <v>43.2</v>
      </c>
      <c r="F4035" s="95">
        <f t="shared" si="2523"/>
        <v>56.159367274552196</v>
      </c>
      <c r="G4035" s="95">
        <f t="shared" si="2524"/>
        <v>56.159367274552196</v>
      </c>
      <c r="H4035" s="95">
        <f t="shared" si="2528"/>
        <v>0</v>
      </c>
      <c r="I4035" s="94">
        <f>'F4.2'!AA12</f>
        <v>0</v>
      </c>
      <c r="J4035" s="94">
        <f>'F4.2'!AU12</f>
        <v>0</v>
      </c>
      <c r="K4035" s="95"/>
      <c r="L4035" s="95"/>
      <c r="M4035" s="128">
        <f t="shared" si="2529"/>
        <v>0</v>
      </c>
      <c r="N4035" s="95">
        <f t="shared" si="2530"/>
        <v>0</v>
      </c>
      <c r="O4035" s="158">
        <f t="shared" si="2525"/>
        <v>0</v>
      </c>
      <c r="P4035" s="159">
        <f t="shared" si="2526"/>
        <v>0</v>
      </c>
    </row>
    <row r="4036" spans="1:16" ht="47.25" hidden="1" outlineLevel="1" x14ac:dyDescent="0.25">
      <c r="A4036" s="99">
        <f t="shared" ref="A4036:E4036" si="2535">A3366</f>
        <v>1.6</v>
      </c>
      <c r="B4036" s="100" t="str">
        <f t="shared" si="2535"/>
        <v>Replacement of LTSH coils with improved tube materials, gas velocity profiles and erosion control devices for unit 3 to 7 (U5&amp;6 LTSH terminal tubes – 58 assemblies)</v>
      </c>
      <c r="C4036" s="99" t="str">
        <f t="shared" si="2535"/>
        <v>MERC/CAPEX/20102011/01755</v>
      </c>
      <c r="D4036" s="103">
        <f t="shared" si="2535"/>
        <v>40507</v>
      </c>
      <c r="E4036" s="28">
        <f t="shared" si="2535"/>
        <v>23.4</v>
      </c>
      <c r="F4036" s="95">
        <f t="shared" si="2523"/>
        <v>12.917271588999998</v>
      </c>
      <c r="G4036" s="95">
        <f t="shared" si="2524"/>
        <v>12.917271589</v>
      </c>
      <c r="H4036" s="95">
        <f t="shared" si="2528"/>
        <v>0</v>
      </c>
      <c r="I4036" s="94">
        <f>'F4.2'!AA13</f>
        <v>0</v>
      </c>
      <c r="J4036" s="94">
        <f>'F4.2'!AU13</f>
        <v>0</v>
      </c>
      <c r="K4036" s="95"/>
      <c r="L4036" s="95"/>
      <c r="M4036" s="128">
        <f t="shared" si="2529"/>
        <v>0</v>
      </c>
      <c r="N4036" s="95">
        <f t="shared" si="2530"/>
        <v>0</v>
      </c>
      <c r="O4036" s="158">
        <f t="shared" si="2525"/>
        <v>0</v>
      </c>
      <c r="P4036" s="159">
        <f t="shared" si="2526"/>
        <v>0</v>
      </c>
    </row>
    <row r="4037" spans="1:16" ht="31.5" hidden="1" outlineLevel="1" x14ac:dyDescent="0.25">
      <c r="A4037" s="99">
        <f t="shared" ref="A4037:E4037" si="2536">A3367</f>
        <v>1.7</v>
      </c>
      <c r="B4037" s="100" t="str">
        <f t="shared" si="2536"/>
        <v>Replacement of RH platens for Unit 5 &amp; 6 (unit 5- 46 coils, unit 6- 28 coils)</v>
      </c>
      <c r="C4037" s="99" t="str">
        <f t="shared" si="2536"/>
        <v>MERC/CAPEX/20102011/01755</v>
      </c>
      <c r="D4037" s="103">
        <f t="shared" si="2536"/>
        <v>40507</v>
      </c>
      <c r="E4037" s="28">
        <f t="shared" si="2536"/>
        <v>27.6</v>
      </c>
      <c r="F4037" s="95">
        <f t="shared" si="2523"/>
        <v>11.3681175</v>
      </c>
      <c r="G4037" s="95">
        <f t="shared" si="2524"/>
        <v>11.3681175</v>
      </c>
      <c r="H4037" s="95">
        <f t="shared" si="2528"/>
        <v>0</v>
      </c>
      <c r="I4037" s="94">
        <f>'F4.2'!AA14</f>
        <v>0</v>
      </c>
      <c r="J4037" s="94">
        <f>'F4.2'!AU14</f>
        <v>0</v>
      </c>
      <c r="K4037" s="95"/>
      <c r="L4037" s="95"/>
      <c r="M4037" s="128">
        <f t="shared" si="2529"/>
        <v>0</v>
      </c>
      <c r="N4037" s="95">
        <f t="shared" si="2530"/>
        <v>0</v>
      </c>
      <c r="O4037" s="158">
        <f t="shared" si="2525"/>
        <v>0</v>
      </c>
      <c r="P4037" s="159">
        <f t="shared" si="2526"/>
        <v>0</v>
      </c>
    </row>
    <row r="4038" spans="1:16" ht="47.25" hidden="1" outlineLevel="1" x14ac:dyDescent="0.25">
      <c r="A4038" s="99">
        <f t="shared" ref="A4038:E4038" si="2537">A3368</f>
        <v>1.8</v>
      </c>
      <c r="B4038" s="100" t="str">
        <f t="shared" si="2537"/>
        <v>Gas proportioning dampers, flue gas, primary and secondary air dampers should be retrofitted with cold hardened material (SAH dampers- 4 nos)</v>
      </c>
      <c r="C4038" s="99" t="str">
        <f t="shared" si="2537"/>
        <v>MERC/CAPEX/20102011/01755</v>
      </c>
      <c r="D4038" s="103">
        <f t="shared" si="2537"/>
        <v>40507</v>
      </c>
      <c r="E4038" s="28">
        <f t="shared" si="2537"/>
        <v>1.43</v>
      </c>
      <c r="F4038" s="95">
        <f t="shared" si="2523"/>
        <v>1.8769309999999999</v>
      </c>
      <c r="G4038" s="95">
        <f t="shared" si="2524"/>
        <v>1.8769309999999999</v>
      </c>
      <c r="H4038" s="95">
        <f t="shared" si="2528"/>
        <v>0</v>
      </c>
      <c r="I4038" s="94">
        <f>'F4.2'!AA15</f>
        <v>0</v>
      </c>
      <c r="J4038" s="94">
        <f>'F4.2'!AU15</f>
        <v>0</v>
      </c>
      <c r="K4038" s="95"/>
      <c r="L4038" s="95"/>
      <c r="M4038" s="128">
        <f t="shared" si="2529"/>
        <v>0</v>
      </c>
      <c r="N4038" s="95">
        <f t="shared" si="2530"/>
        <v>0</v>
      </c>
      <c r="O4038" s="158">
        <f t="shared" si="2525"/>
        <v>0</v>
      </c>
      <c r="P4038" s="159">
        <f t="shared" si="2526"/>
        <v>0</v>
      </c>
    </row>
    <row r="4039" spans="1:16" ht="94.5" hidden="1" outlineLevel="1" x14ac:dyDescent="0.25">
      <c r="A4039" s="252">
        <f t="shared" ref="A4039:E4039" si="2538">A3369</f>
        <v>1.9</v>
      </c>
      <c r="B4039" s="253" t="str">
        <f t="shared" si="2538"/>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4039" s="99" t="str">
        <f t="shared" si="2538"/>
        <v>MERC/CAPEX/20102011/01755</v>
      </c>
      <c r="D4039" s="103">
        <f t="shared" si="2538"/>
        <v>40507</v>
      </c>
      <c r="E4039" s="28">
        <f t="shared" si="2538"/>
        <v>3.5</v>
      </c>
      <c r="F4039" s="95">
        <f t="shared" si="2523"/>
        <v>4.2488259999999993</v>
      </c>
      <c r="G4039" s="95">
        <f t="shared" si="2524"/>
        <v>4.2488259999999993</v>
      </c>
      <c r="H4039" s="95">
        <f t="shared" si="2528"/>
        <v>0</v>
      </c>
      <c r="I4039" s="94">
        <f>'F4.2'!AA16</f>
        <v>0</v>
      </c>
      <c r="J4039" s="94">
        <f>'F4.2'!AU16</f>
        <v>0</v>
      </c>
      <c r="K4039" s="95"/>
      <c r="L4039" s="95"/>
      <c r="M4039" s="128">
        <f t="shared" si="2529"/>
        <v>0</v>
      </c>
      <c r="N4039" s="95">
        <f t="shared" si="2530"/>
        <v>0</v>
      </c>
      <c r="O4039" s="158">
        <f t="shared" si="2525"/>
        <v>0</v>
      </c>
      <c r="P4039" s="159">
        <f t="shared" si="2526"/>
        <v>0</v>
      </c>
    </row>
    <row r="4040" spans="1:16" ht="63" hidden="1" outlineLevel="1" x14ac:dyDescent="0.25">
      <c r="A4040" s="99" t="str">
        <f t="shared" ref="A4040:E4040" si="2539">A3370</f>
        <v>1.10</v>
      </c>
      <c r="B4040" s="100" t="str">
        <f t="shared" si="2539"/>
        <v>Reducing the pressure drop across APH in Unit 5, 6 and 7 (CFD analysis and design modification in APH inlet duct, Manufacture and supply and erection of carbide overlay divertet plates – 600 m2</v>
      </c>
      <c r="C4040" s="99" t="str">
        <f t="shared" si="2539"/>
        <v>MERC/CAPEX/20102011/01755</v>
      </c>
      <c r="D4040" s="103">
        <f t="shared" si="2539"/>
        <v>40507</v>
      </c>
      <c r="E4040" s="28">
        <f t="shared" si="2539"/>
        <v>2</v>
      </c>
      <c r="F4040" s="95">
        <f t="shared" si="2523"/>
        <v>2.0468280000000001</v>
      </c>
      <c r="G4040" s="95">
        <f t="shared" si="2524"/>
        <v>2.0468280000000001</v>
      </c>
      <c r="H4040" s="95">
        <f t="shared" si="2528"/>
        <v>0</v>
      </c>
      <c r="I4040" s="94">
        <f>'F4.2'!AA17</f>
        <v>0</v>
      </c>
      <c r="J4040" s="94">
        <f>'F4.2'!AU17</f>
        <v>0</v>
      </c>
      <c r="K4040" s="95"/>
      <c r="L4040" s="95"/>
      <c r="M4040" s="128">
        <f t="shared" si="2529"/>
        <v>0</v>
      </c>
      <c r="N4040" s="95">
        <f t="shared" si="2530"/>
        <v>0</v>
      </c>
      <c r="O4040" s="158">
        <f t="shared" si="2525"/>
        <v>0</v>
      </c>
      <c r="P4040" s="159">
        <f t="shared" si="2526"/>
        <v>0</v>
      </c>
    </row>
    <row r="4041" spans="1:16" ht="15.75" hidden="1" outlineLevel="1" x14ac:dyDescent="0.25">
      <c r="A4041" s="99">
        <f t="shared" ref="A4041:E4041" si="2540">A3371</f>
        <v>1.1100000000000001</v>
      </c>
      <c r="B4041" s="100" t="str">
        <f t="shared" si="2540"/>
        <v>Reducing the pressure drop across ESP</v>
      </c>
      <c r="C4041" s="99" t="str">
        <f t="shared" si="2540"/>
        <v>MERC/CAPEX/20102011/01755</v>
      </c>
      <c r="D4041" s="103">
        <f t="shared" si="2540"/>
        <v>40507</v>
      </c>
      <c r="E4041" s="28">
        <f t="shared" si="2540"/>
        <v>0</v>
      </c>
      <c r="F4041" s="95">
        <f t="shared" si="2523"/>
        <v>0</v>
      </c>
      <c r="G4041" s="95">
        <f t="shared" si="2524"/>
        <v>0</v>
      </c>
      <c r="H4041" s="95">
        <f t="shared" si="2528"/>
        <v>0</v>
      </c>
      <c r="I4041" s="94">
        <f>'F4.2'!AA18</f>
        <v>0</v>
      </c>
      <c r="J4041" s="94">
        <f>'F4.2'!AU18</f>
        <v>0</v>
      </c>
      <c r="K4041" s="95"/>
      <c r="L4041" s="95"/>
      <c r="M4041" s="128">
        <f t="shared" si="2529"/>
        <v>0</v>
      </c>
      <c r="N4041" s="95">
        <f t="shared" si="2530"/>
        <v>0</v>
      </c>
      <c r="O4041" s="158">
        <f t="shared" si="2525"/>
        <v>0</v>
      </c>
      <c r="P4041" s="159">
        <f t="shared" si="2526"/>
        <v>0</v>
      </c>
    </row>
    <row r="4042" spans="1:16" ht="31.5" hidden="1" outlineLevel="1" x14ac:dyDescent="0.25">
      <c r="A4042" s="99">
        <f t="shared" ref="A4042:E4042" si="2541">A3372</f>
        <v>1.1200000000000001</v>
      </c>
      <c r="B4042" s="100" t="str">
        <f t="shared" si="2541"/>
        <v>Replacement  of CT fan blades from GRP to FRP and resizing the motor to 75 kw</v>
      </c>
      <c r="C4042" s="99" t="str">
        <f t="shared" si="2541"/>
        <v>MERC/CAPEX/20102011/01755</v>
      </c>
      <c r="D4042" s="103">
        <f t="shared" si="2541"/>
        <v>40507</v>
      </c>
      <c r="E4042" s="28">
        <f t="shared" si="2541"/>
        <v>2.9129999999999998</v>
      </c>
      <c r="F4042" s="95">
        <f t="shared" si="2523"/>
        <v>1.6187437680000003</v>
      </c>
      <c r="G4042" s="95">
        <f t="shared" si="2524"/>
        <v>1.6187437679999999</v>
      </c>
      <c r="H4042" s="95">
        <f t="shared" si="2528"/>
        <v>0</v>
      </c>
      <c r="I4042" s="94">
        <f>'F4.2'!AA19</f>
        <v>0</v>
      </c>
      <c r="J4042" s="94">
        <f>'F4.2'!AU19</f>
        <v>0</v>
      </c>
      <c r="K4042" s="95"/>
      <c r="L4042" s="95"/>
      <c r="M4042" s="128">
        <f t="shared" si="2529"/>
        <v>0</v>
      </c>
      <c r="N4042" s="95">
        <f t="shared" si="2530"/>
        <v>0</v>
      </c>
      <c r="O4042" s="158">
        <f t="shared" si="2525"/>
        <v>0</v>
      </c>
      <c r="P4042" s="159">
        <f t="shared" si="2526"/>
        <v>0</v>
      </c>
    </row>
    <row r="4043" spans="1:16" ht="31.5" hidden="1" outlineLevel="1" x14ac:dyDescent="0.25">
      <c r="A4043" s="99">
        <f t="shared" ref="A4043:E4043" si="2542">A3373</f>
        <v>1.1299999999999999</v>
      </c>
      <c r="B4043" s="100" t="str">
        <f t="shared" si="2542"/>
        <v>Improving the BFP efficiency by overhauling of pump and motors for unit 3 &amp;4</v>
      </c>
      <c r="C4043" s="99" t="str">
        <f t="shared" si="2542"/>
        <v>MERC/CAPEX/20102011/01755</v>
      </c>
      <c r="D4043" s="103">
        <f t="shared" si="2542"/>
        <v>40507</v>
      </c>
      <c r="E4043" s="28">
        <f t="shared" si="2542"/>
        <v>15</v>
      </c>
      <c r="F4043" s="95">
        <f t="shared" si="2523"/>
        <v>14.851620102999998</v>
      </c>
      <c r="G4043" s="95">
        <f t="shared" si="2524"/>
        <v>14.851620102999998</v>
      </c>
      <c r="H4043" s="95">
        <f t="shared" si="2528"/>
        <v>0</v>
      </c>
      <c r="I4043" s="94">
        <f>'F4.2'!AA20</f>
        <v>0</v>
      </c>
      <c r="J4043" s="94">
        <f>'F4.2'!AU20</f>
        <v>0</v>
      </c>
      <c r="K4043" s="95"/>
      <c r="L4043" s="95"/>
      <c r="M4043" s="128">
        <f t="shared" si="2529"/>
        <v>0</v>
      </c>
      <c r="N4043" s="95">
        <f t="shared" si="2530"/>
        <v>0</v>
      </c>
      <c r="O4043" s="158">
        <f t="shared" si="2525"/>
        <v>0</v>
      </c>
      <c r="P4043" s="159">
        <f t="shared" si="2526"/>
        <v>0</v>
      </c>
    </row>
    <row r="4044" spans="1:16" ht="31.5" hidden="1" outlineLevel="1" x14ac:dyDescent="0.25">
      <c r="A4044" s="99">
        <f t="shared" ref="A4044:E4044" si="2543">A3374</f>
        <v>1.1399999999999999</v>
      </c>
      <c r="B4044" s="100" t="str">
        <f t="shared" si="2543"/>
        <v>During the next capital overhaul, restoration of the steam paths through steam path audits for unit 1 to 7</v>
      </c>
      <c r="C4044" s="99" t="str">
        <f t="shared" si="2543"/>
        <v>MERC/CAPEX/20102011/01755</v>
      </c>
      <c r="D4044" s="103">
        <f t="shared" si="2543"/>
        <v>40507</v>
      </c>
      <c r="E4044" s="28">
        <f t="shared" si="2543"/>
        <v>4.6040000000000001</v>
      </c>
      <c r="F4044" s="95">
        <f t="shared" si="2523"/>
        <v>8.9775599999999997E-2</v>
      </c>
      <c r="G4044" s="95">
        <f t="shared" si="2524"/>
        <v>8.9775599999999997E-2</v>
      </c>
      <c r="H4044" s="95">
        <f t="shared" si="2528"/>
        <v>0</v>
      </c>
      <c r="I4044" s="94">
        <f>'F4.2'!AA21</f>
        <v>0</v>
      </c>
      <c r="J4044" s="94">
        <f>'F4.2'!AU21</f>
        <v>0</v>
      </c>
      <c r="K4044" s="95"/>
      <c r="L4044" s="95"/>
      <c r="M4044" s="128">
        <f t="shared" si="2529"/>
        <v>0</v>
      </c>
      <c r="N4044" s="95">
        <f t="shared" si="2530"/>
        <v>0</v>
      </c>
      <c r="O4044" s="158">
        <f t="shared" si="2525"/>
        <v>0</v>
      </c>
      <c r="P4044" s="159">
        <f t="shared" si="2526"/>
        <v>0</v>
      </c>
    </row>
    <row r="4045" spans="1:16" ht="31.5" hidden="1" outlineLevel="1" x14ac:dyDescent="0.25">
      <c r="A4045" s="99">
        <f t="shared" ref="A4045:E4045" si="2544">A3375</f>
        <v>1.1499999999999999</v>
      </c>
      <c r="B4045" s="100" t="str">
        <f t="shared" si="2544"/>
        <v>Continuous monitoring system for CO in the furnace and flue gas ducting zone for Unit 3 to 7</v>
      </c>
      <c r="C4045" s="99" t="str">
        <f t="shared" si="2544"/>
        <v>MERC/CAPEX/20102011/01755</v>
      </c>
      <c r="D4045" s="103">
        <f t="shared" si="2544"/>
        <v>40507</v>
      </c>
      <c r="E4045" s="28">
        <f t="shared" si="2544"/>
        <v>10.5</v>
      </c>
      <c r="F4045" s="95">
        <f t="shared" si="2523"/>
        <v>0</v>
      </c>
      <c r="G4045" s="95">
        <f t="shared" si="2524"/>
        <v>0</v>
      </c>
      <c r="H4045" s="95">
        <f t="shared" si="2528"/>
        <v>0</v>
      </c>
      <c r="I4045" s="94">
        <f>'F4.2'!AA22</f>
        <v>0</v>
      </c>
      <c r="J4045" s="94">
        <f>'F4.2'!AU22</f>
        <v>0</v>
      </c>
      <c r="K4045" s="95"/>
      <c r="L4045" s="95"/>
      <c r="M4045" s="128">
        <f t="shared" si="2529"/>
        <v>0</v>
      </c>
      <c r="N4045" s="95">
        <f t="shared" si="2530"/>
        <v>0</v>
      </c>
      <c r="O4045" s="158">
        <f t="shared" si="2525"/>
        <v>0</v>
      </c>
      <c r="P4045" s="159">
        <f t="shared" si="2526"/>
        <v>0</v>
      </c>
    </row>
    <row r="4046" spans="1:16" ht="31.5" hidden="1" outlineLevel="1" x14ac:dyDescent="0.25">
      <c r="A4046" s="99">
        <f t="shared" ref="A4046:E4046" si="2545">A3376</f>
        <v>1.1599999999999999</v>
      </c>
      <c r="B4046" s="100" t="str">
        <f t="shared" si="2545"/>
        <v>Oxygen measurement must be introduced at APH inlet and after ID fan outlet  for unit 1 to 7</v>
      </c>
      <c r="C4046" s="99" t="str">
        <f t="shared" si="2545"/>
        <v>MERC/CAPEX/20102011/01755</v>
      </c>
      <c r="D4046" s="103">
        <f t="shared" si="2545"/>
        <v>40507</v>
      </c>
      <c r="E4046" s="28">
        <f t="shared" si="2545"/>
        <v>4.91</v>
      </c>
      <c r="F4046" s="95">
        <f t="shared" si="2523"/>
        <v>3.543640452</v>
      </c>
      <c r="G4046" s="95">
        <f t="shared" si="2524"/>
        <v>3.543640452</v>
      </c>
      <c r="H4046" s="95">
        <f t="shared" si="2528"/>
        <v>0</v>
      </c>
      <c r="I4046" s="94">
        <f>'F4.2'!AA23</f>
        <v>0</v>
      </c>
      <c r="J4046" s="94">
        <f>'F4.2'!AU23</f>
        <v>0</v>
      </c>
      <c r="K4046" s="95"/>
      <c r="L4046" s="95"/>
      <c r="M4046" s="128">
        <f t="shared" si="2529"/>
        <v>0</v>
      </c>
      <c r="N4046" s="95">
        <f t="shared" si="2530"/>
        <v>0</v>
      </c>
      <c r="O4046" s="158">
        <f t="shared" si="2525"/>
        <v>0</v>
      </c>
      <c r="P4046" s="159">
        <f t="shared" si="2526"/>
        <v>0</v>
      </c>
    </row>
    <row r="4047" spans="1:16" ht="15.75" hidden="1" outlineLevel="1" x14ac:dyDescent="0.25">
      <c r="A4047" s="99">
        <f t="shared" ref="A4047:E4047" si="2546">A3377</f>
        <v>0</v>
      </c>
      <c r="B4047" s="100" t="str">
        <f t="shared" si="2546"/>
        <v>IDC</v>
      </c>
      <c r="C4047" s="99" t="str">
        <f t="shared" si="2546"/>
        <v>MERC/CAPEX/20102011/01755</v>
      </c>
      <c r="D4047" s="103">
        <f t="shared" si="2546"/>
        <v>40507</v>
      </c>
      <c r="E4047" s="28">
        <f t="shared" si="2546"/>
        <v>10.09</v>
      </c>
      <c r="F4047" s="95">
        <f t="shared" si="2523"/>
        <v>0</v>
      </c>
      <c r="G4047" s="95">
        <f t="shared" si="2524"/>
        <v>0</v>
      </c>
      <c r="H4047" s="95">
        <f t="shared" si="2528"/>
        <v>0</v>
      </c>
      <c r="I4047" s="94">
        <f>'F4.2'!AA24</f>
        <v>0</v>
      </c>
      <c r="J4047" s="94">
        <f>'F4.2'!AU24</f>
        <v>0</v>
      </c>
      <c r="K4047" s="95"/>
      <c r="L4047" s="95"/>
      <c r="M4047" s="128">
        <f t="shared" si="2529"/>
        <v>0</v>
      </c>
      <c r="N4047" s="95">
        <f t="shared" si="2530"/>
        <v>0</v>
      </c>
      <c r="O4047" s="158">
        <f t="shared" si="2525"/>
        <v>0</v>
      </c>
      <c r="P4047" s="159">
        <f t="shared" si="2526"/>
        <v>0</v>
      </c>
    </row>
    <row r="4048" spans="1:16" ht="15.75" hidden="1" outlineLevel="1" x14ac:dyDescent="0.25">
      <c r="A4048" s="106">
        <f t="shared" ref="A4048:E4048" si="2547">A3378</f>
        <v>2</v>
      </c>
      <c r="B4048" s="107" t="str">
        <f t="shared" si="2547"/>
        <v>Input source Measurement</v>
      </c>
      <c r="C4048" s="25" t="str">
        <f t="shared" si="2547"/>
        <v>MERC/CAPEX/20112012/00925</v>
      </c>
      <c r="D4048" s="139">
        <f t="shared" si="2547"/>
        <v>40730</v>
      </c>
      <c r="E4048" s="27">
        <f t="shared" si="2547"/>
        <v>20.990099999999998</v>
      </c>
      <c r="F4048" s="94">
        <f t="shared" si="2523"/>
        <v>0</v>
      </c>
      <c r="G4048" s="94">
        <f t="shared" si="2524"/>
        <v>0</v>
      </c>
      <c r="H4048" s="94">
        <f t="shared" si="2528"/>
        <v>0</v>
      </c>
      <c r="I4048" s="94">
        <f>'F4.2'!AA25</f>
        <v>0</v>
      </c>
      <c r="J4048" s="94">
        <f>'F4.2'!AU25</f>
        <v>0</v>
      </c>
      <c r="K4048" s="94"/>
      <c r="L4048" s="94"/>
      <c r="M4048" s="94">
        <f t="shared" si="2529"/>
        <v>0</v>
      </c>
      <c r="N4048" s="94">
        <f t="shared" si="2530"/>
        <v>0</v>
      </c>
      <c r="O4048" s="158">
        <f t="shared" si="2525"/>
        <v>0</v>
      </c>
      <c r="P4048" s="159">
        <f t="shared" si="2526"/>
        <v>0</v>
      </c>
    </row>
    <row r="4049" spans="1:16" ht="47.25" hidden="1" outlineLevel="1" x14ac:dyDescent="0.25">
      <c r="A4049" s="99">
        <f t="shared" ref="A4049:E4049" si="2548">A3379</f>
        <v>2.1</v>
      </c>
      <c r="B4049" s="100" t="str">
        <f t="shared" si="2548"/>
        <v>Installation of Guided wave radar type level indicators for all fuel oil tanks of unit-1 to 7 DTFA 15 tanks and MTFA 15 tanks (total 30 tanks)</v>
      </c>
      <c r="C4049" s="99" t="str">
        <f t="shared" si="2548"/>
        <v>MERC/CAPEX/20112012/00925</v>
      </c>
      <c r="D4049" s="103">
        <f t="shared" si="2548"/>
        <v>40730</v>
      </c>
      <c r="E4049" s="28">
        <f t="shared" si="2548"/>
        <v>1.0398000000000001</v>
      </c>
      <c r="F4049" s="95">
        <f t="shared" si="2523"/>
        <v>0.70700000000000007</v>
      </c>
      <c r="G4049" s="95">
        <f t="shared" si="2524"/>
        <v>0.70700000000000007</v>
      </c>
      <c r="H4049" s="95">
        <f t="shared" si="2528"/>
        <v>0</v>
      </c>
      <c r="I4049" s="94">
        <f>'F4.2'!AA26</f>
        <v>0</v>
      </c>
      <c r="J4049" s="94">
        <f>'F4.2'!AU26</f>
        <v>0</v>
      </c>
      <c r="K4049" s="95"/>
      <c r="L4049" s="95"/>
      <c r="M4049" s="128">
        <f t="shared" si="2529"/>
        <v>0</v>
      </c>
      <c r="N4049" s="95">
        <f t="shared" si="2530"/>
        <v>0</v>
      </c>
      <c r="O4049" s="158">
        <f t="shared" si="2525"/>
        <v>0</v>
      </c>
      <c r="P4049" s="159">
        <f t="shared" si="2526"/>
        <v>0</v>
      </c>
    </row>
    <row r="4050" spans="1:16" ht="31.5" hidden="1" outlineLevel="1" x14ac:dyDescent="0.25">
      <c r="A4050" s="99">
        <f t="shared" ref="A4050:E4050" si="2549">A3380</f>
        <v>2.2000000000000002</v>
      </c>
      <c r="B4050" s="100" t="str">
        <f t="shared" si="2549"/>
        <v>Installation of mass based oil flow meters with provision for continuous digital transfer (20 transmitters)</v>
      </c>
      <c r="C4050" s="99" t="str">
        <f t="shared" si="2549"/>
        <v>MERC/CAPEX/20112012/00925</v>
      </c>
      <c r="D4050" s="103">
        <f t="shared" si="2549"/>
        <v>40730</v>
      </c>
      <c r="E4050" s="28">
        <f t="shared" si="2549"/>
        <v>3.1379999999999999</v>
      </c>
      <c r="F4050" s="95">
        <f t="shared" si="2523"/>
        <v>0</v>
      </c>
      <c r="G4050" s="95">
        <f t="shared" si="2524"/>
        <v>0</v>
      </c>
      <c r="H4050" s="95">
        <f t="shared" si="2528"/>
        <v>0</v>
      </c>
      <c r="I4050" s="94">
        <f>'F4.2'!AA27</f>
        <v>0</v>
      </c>
      <c r="J4050" s="94">
        <f>'F4.2'!AU27</f>
        <v>0</v>
      </c>
      <c r="K4050" s="95"/>
      <c r="L4050" s="95"/>
      <c r="M4050" s="128">
        <f t="shared" si="2529"/>
        <v>0</v>
      </c>
      <c r="N4050" s="95">
        <f t="shared" si="2530"/>
        <v>0</v>
      </c>
      <c r="O4050" s="158">
        <f t="shared" si="2525"/>
        <v>0</v>
      </c>
      <c r="P4050" s="159">
        <f t="shared" si="2526"/>
        <v>0</v>
      </c>
    </row>
    <row r="4051" spans="1:16" ht="31.5" hidden="1" outlineLevel="1" x14ac:dyDescent="0.25">
      <c r="A4051" s="99">
        <f t="shared" ref="A4051:E4051" si="2550">A3381</f>
        <v>2.2999999999999998</v>
      </c>
      <c r="B4051" s="100" t="str">
        <f t="shared" si="2550"/>
        <v>Installation of 54 Nos. of ultrasonic type Flow measurement transmitters for water consumption monitoring</v>
      </c>
      <c r="C4051" s="99" t="str">
        <f t="shared" si="2550"/>
        <v>MERC/CAPEX/20112012/00925</v>
      </c>
      <c r="D4051" s="103">
        <f t="shared" si="2550"/>
        <v>40730</v>
      </c>
      <c r="E4051" s="28">
        <f t="shared" si="2550"/>
        <v>3.0657000000000001</v>
      </c>
      <c r="F4051" s="95">
        <f t="shared" si="2523"/>
        <v>1.7642598999999999</v>
      </c>
      <c r="G4051" s="95">
        <f t="shared" si="2524"/>
        <v>1.7642598999999999</v>
      </c>
      <c r="H4051" s="95">
        <f t="shared" si="2528"/>
        <v>0</v>
      </c>
      <c r="I4051" s="94">
        <f>'F4.2'!AA28</f>
        <v>0</v>
      </c>
      <c r="J4051" s="94">
        <f>'F4.2'!AU28</f>
        <v>0</v>
      </c>
      <c r="K4051" s="95"/>
      <c r="L4051" s="95"/>
      <c r="M4051" s="128">
        <f t="shared" si="2529"/>
        <v>0</v>
      </c>
      <c r="N4051" s="95">
        <f t="shared" si="2530"/>
        <v>0</v>
      </c>
      <c r="O4051" s="158">
        <f t="shared" si="2525"/>
        <v>0</v>
      </c>
      <c r="P4051" s="159">
        <f t="shared" si="2526"/>
        <v>0</v>
      </c>
    </row>
    <row r="4052" spans="1:16" ht="31.5" hidden="1" outlineLevel="1" x14ac:dyDescent="0.25">
      <c r="A4052" s="99">
        <f t="shared" ref="A4052:E4052" si="2551">A3382</f>
        <v>2.4</v>
      </c>
      <c r="B4052" s="100" t="str">
        <f t="shared" si="2551"/>
        <v>Trivector Meters for Auxiliary power measurement of GT (7 Nos).</v>
      </c>
      <c r="C4052" s="29" t="str">
        <f t="shared" si="2551"/>
        <v>MERC/CAPEX/20112012/00925</v>
      </c>
      <c r="D4052" s="68">
        <f t="shared" si="2551"/>
        <v>40730</v>
      </c>
      <c r="E4052" s="28">
        <f t="shared" si="2551"/>
        <v>2.1100000000000001E-2</v>
      </c>
      <c r="F4052" s="95">
        <f t="shared" si="2523"/>
        <v>0</v>
      </c>
      <c r="G4052" s="95">
        <f t="shared" si="2524"/>
        <v>0</v>
      </c>
      <c r="H4052" s="95">
        <f t="shared" si="2528"/>
        <v>0</v>
      </c>
      <c r="I4052" s="94">
        <f>'F4.2'!AA29</f>
        <v>0</v>
      </c>
      <c r="J4052" s="94">
        <f>'F4.2'!AU29</f>
        <v>0</v>
      </c>
      <c r="K4052" s="95"/>
      <c r="L4052" s="95"/>
      <c r="M4052" s="128">
        <f t="shared" si="2529"/>
        <v>0</v>
      </c>
      <c r="N4052" s="95">
        <f t="shared" si="2530"/>
        <v>0</v>
      </c>
      <c r="O4052" s="158">
        <f t="shared" si="2525"/>
        <v>0</v>
      </c>
      <c r="P4052" s="159">
        <f t="shared" si="2526"/>
        <v>0</v>
      </c>
    </row>
    <row r="4053" spans="1:16" ht="31.5" hidden="1" outlineLevel="1" x14ac:dyDescent="0.25">
      <c r="A4053" s="99">
        <f t="shared" ref="A4053:E4053" si="2552">A3383</f>
        <v>2.5</v>
      </c>
      <c r="B4053" s="100" t="str">
        <f t="shared" si="2552"/>
        <v>Standard Meters for Auxiliary power measurement for sp. Consumption of Auxiliary transformer, Limbs and auxiliaries.</v>
      </c>
      <c r="C4053" s="99" t="str">
        <f t="shared" si="2552"/>
        <v>MERC/CAPEX/20112012/00925</v>
      </c>
      <c r="D4053" s="103">
        <f t="shared" si="2552"/>
        <v>40730</v>
      </c>
      <c r="E4053" s="28">
        <f t="shared" si="2552"/>
        <v>0.49540000000000001</v>
      </c>
      <c r="F4053" s="95">
        <f t="shared" si="2523"/>
        <v>0.29783999999999999</v>
      </c>
      <c r="G4053" s="95">
        <f t="shared" si="2524"/>
        <v>0.29783999999999999</v>
      </c>
      <c r="H4053" s="95">
        <f t="shared" si="2528"/>
        <v>0</v>
      </c>
      <c r="I4053" s="94">
        <f>'F4.2'!AA30</f>
        <v>0</v>
      </c>
      <c r="J4053" s="94">
        <f>'F4.2'!AU30</f>
        <v>0</v>
      </c>
      <c r="K4053" s="95"/>
      <c r="L4053" s="95"/>
      <c r="M4053" s="128">
        <f t="shared" si="2529"/>
        <v>0</v>
      </c>
      <c r="N4053" s="95">
        <f t="shared" si="2530"/>
        <v>0</v>
      </c>
      <c r="O4053" s="158">
        <f t="shared" si="2525"/>
        <v>0</v>
      </c>
      <c r="P4053" s="159">
        <f t="shared" si="2526"/>
        <v>0</v>
      </c>
    </row>
    <row r="4054" spans="1:16" ht="15.75" hidden="1" outlineLevel="1" x14ac:dyDescent="0.25">
      <c r="A4054" s="99">
        <f t="shared" ref="A4054:E4054" si="2553">A3384</f>
        <v>2.6</v>
      </c>
      <c r="B4054" s="100" t="str">
        <f t="shared" si="2553"/>
        <v>Belt weighers (28 Nos.)</v>
      </c>
      <c r="C4054" s="99" t="str">
        <f t="shared" si="2553"/>
        <v>MERC/CAPEX/20112012/00925</v>
      </c>
      <c r="D4054" s="103">
        <f t="shared" si="2553"/>
        <v>40730</v>
      </c>
      <c r="E4054" s="28">
        <f t="shared" si="2553"/>
        <v>3.3195999999999999</v>
      </c>
      <c r="F4054" s="95">
        <f t="shared" si="2523"/>
        <v>0</v>
      </c>
      <c r="G4054" s="95">
        <f t="shared" si="2524"/>
        <v>0</v>
      </c>
      <c r="H4054" s="95">
        <f t="shared" si="2528"/>
        <v>0</v>
      </c>
      <c r="I4054" s="94">
        <f>'F4.2'!AA31</f>
        <v>0</v>
      </c>
      <c r="J4054" s="94">
        <f>'F4.2'!AU31</f>
        <v>0</v>
      </c>
      <c r="K4054" s="95"/>
      <c r="L4054" s="95"/>
      <c r="M4054" s="128">
        <f t="shared" si="2529"/>
        <v>0</v>
      </c>
      <c r="N4054" s="95">
        <f t="shared" si="2530"/>
        <v>0</v>
      </c>
      <c r="O4054" s="158">
        <f t="shared" si="2525"/>
        <v>0</v>
      </c>
      <c r="P4054" s="159">
        <f t="shared" si="2526"/>
        <v>0</v>
      </c>
    </row>
    <row r="4055" spans="1:16" ht="15.75" hidden="1" outlineLevel="1" x14ac:dyDescent="0.25">
      <c r="A4055" s="99">
        <f t="shared" ref="A4055:E4055" si="2554">A3385</f>
        <v>2.7</v>
      </c>
      <c r="B4055" s="100" t="str">
        <f t="shared" si="2554"/>
        <v>In motion weigh bridge (10 Nos).</v>
      </c>
      <c r="C4055" s="99" t="str">
        <f t="shared" si="2554"/>
        <v>MERC/CAPEX/20112012/00925</v>
      </c>
      <c r="D4055" s="103">
        <f t="shared" si="2554"/>
        <v>40730</v>
      </c>
      <c r="E4055" s="28">
        <f t="shared" si="2554"/>
        <v>4.5396000000000001</v>
      </c>
      <c r="F4055" s="95">
        <f t="shared" si="2523"/>
        <v>0.19084200000000001</v>
      </c>
      <c r="G4055" s="95">
        <f t="shared" si="2524"/>
        <v>0.19084200000000001</v>
      </c>
      <c r="H4055" s="95">
        <f t="shared" si="2528"/>
        <v>0</v>
      </c>
      <c r="I4055" s="94">
        <f>'F4.2'!AA32</f>
        <v>0</v>
      </c>
      <c r="J4055" s="94">
        <f>'F4.2'!AU32</f>
        <v>0</v>
      </c>
      <c r="K4055" s="95"/>
      <c r="L4055" s="95"/>
      <c r="M4055" s="128">
        <f t="shared" si="2529"/>
        <v>0</v>
      </c>
      <c r="N4055" s="95">
        <f t="shared" si="2530"/>
        <v>0</v>
      </c>
      <c r="O4055" s="158">
        <f t="shared" si="2525"/>
        <v>0</v>
      </c>
      <c r="P4055" s="159">
        <f t="shared" si="2526"/>
        <v>0</v>
      </c>
    </row>
    <row r="4056" spans="1:16" ht="15.75" hidden="1" outlineLevel="1" x14ac:dyDescent="0.25">
      <c r="A4056" s="99">
        <f t="shared" ref="A4056:E4056" si="2555">A3386</f>
        <v>2.8</v>
      </c>
      <c r="B4056" s="100" t="str">
        <f t="shared" si="2555"/>
        <v>Bunker level transmitters (50 Nos.)</v>
      </c>
      <c r="C4056" s="99" t="str">
        <f t="shared" si="2555"/>
        <v>MERC/CAPEX/20112012/00925</v>
      </c>
      <c r="D4056" s="103">
        <f t="shared" si="2555"/>
        <v>40730</v>
      </c>
      <c r="E4056" s="28">
        <f t="shared" si="2555"/>
        <v>2.5285000000000002</v>
      </c>
      <c r="F4056" s="95">
        <f t="shared" si="2523"/>
        <v>0</v>
      </c>
      <c r="G4056" s="95">
        <f t="shared" si="2524"/>
        <v>0</v>
      </c>
      <c r="H4056" s="95">
        <f t="shared" si="2528"/>
        <v>0</v>
      </c>
      <c r="I4056" s="94">
        <f>'F4.2'!AA33</f>
        <v>0</v>
      </c>
      <c r="J4056" s="94">
        <f>'F4.2'!AU33</f>
        <v>0</v>
      </c>
      <c r="K4056" s="95"/>
      <c r="L4056" s="95"/>
      <c r="M4056" s="128">
        <f t="shared" si="2529"/>
        <v>0</v>
      </c>
      <c r="N4056" s="95">
        <f t="shared" si="2530"/>
        <v>0</v>
      </c>
      <c r="O4056" s="158">
        <f t="shared" si="2525"/>
        <v>0</v>
      </c>
      <c r="P4056" s="159">
        <f t="shared" si="2526"/>
        <v>0</v>
      </c>
    </row>
    <row r="4057" spans="1:16" ht="15.75" hidden="1" outlineLevel="1" x14ac:dyDescent="0.25">
      <c r="A4057" s="99">
        <f t="shared" ref="A4057:E4057" si="2556">A3387</f>
        <v>2.9</v>
      </c>
      <c r="B4057" s="100" t="str">
        <f t="shared" si="2556"/>
        <v>Flap Gate sensors (120 Nos.)</v>
      </c>
      <c r="C4057" s="99" t="str">
        <f t="shared" si="2556"/>
        <v>MERC/CAPEX/20112012/00925</v>
      </c>
      <c r="D4057" s="103">
        <f t="shared" si="2556"/>
        <v>40730</v>
      </c>
      <c r="E4057" s="28">
        <f t="shared" si="2556"/>
        <v>0.1225</v>
      </c>
      <c r="F4057" s="95">
        <f t="shared" si="2523"/>
        <v>0</v>
      </c>
      <c r="G4057" s="95">
        <f t="shared" si="2524"/>
        <v>0</v>
      </c>
      <c r="H4057" s="95">
        <f t="shared" si="2528"/>
        <v>0</v>
      </c>
      <c r="I4057" s="94">
        <f>'F4.2'!AA34</f>
        <v>0</v>
      </c>
      <c r="J4057" s="94">
        <f>'F4.2'!AU34</f>
        <v>0</v>
      </c>
      <c r="K4057" s="95"/>
      <c r="L4057" s="95"/>
      <c r="M4057" s="128">
        <f t="shared" si="2529"/>
        <v>0</v>
      </c>
      <c r="N4057" s="95">
        <f t="shared" si="2530"/>
        <v>0</v>
      </c>
      <c r="O4057" s="158">
        <f t="shared" si="2525"/>
        <v>0</v>
      </c>
      <c r="P4057" s="159">
        <f t="shared" si="2526"/>
        <v>0</v>
      </c>
    </row>
    <row r="4058" spans="1:16" ht="15.75" hidden="1" outlineLevel="1" x14ac:dyDescent="0.25">
      <c r="A4058" s="99" t="str">
        <f t="shared" ref="A4058:E4058" si="2557">A3388</f>
        <v>2.10</v>
      </c>
      <c r="B4058" s="100" t="str">
        <f t="shared" si="2557"/>
        <v>PLC (20 Nos)</v>
      </c>
      <c r="C4058" s="99" t="str">
        <f t="shared" si="2557"/>
        <v>MERC/CAPEX/20112012/00925</v>
      </c>
      <c r="D4058" s="103">
        <f t="shared" si="2557"/>
        <v>40730</v>
      </c>
      <c r="E4058" s="28">
        <f t="shared" si="2557"/>
        <v>0.5333</v>
      </c>
      <c r="F4058" s="95">
        <f t="shared" si="2523"/>
        <v>0</v>
      </c>
      <c r="G4058" s="95">
        <f t="shared" si="2524"/>
        <v>0</v>
      </c>
      <c r="H4058" s="95">
        <f t="shared" si="2528"/>
        <v>0</v>
      </c>
      <c r="I4058" s="94">
        <f>'F4.2'!AA35</f>
        <v>0</v>
      </c>
      <c r="J4058" s="94">
        <f>'F4.2'!AU35</f>
        <v>0</v>
      </c>
      <c r="K4058" s="95"/>
      <c r="L4058" s="95"/>
      <c r="M4058" s="128">
        <f t="shared" si="2529"/>
        <v>0</v>
      </c>
      <c r="N4058" s="95">
        <f t="shared" si="2530"/>
        <v>0</v>
      </c>
      <c r="O4058" s="158">
        <f t="shared" si="2525"/>
        <v>0</v>
      </c>
      <c r="P4058" s="159">
        <f t="shared" si="2526"/>
        <v>0</v>
      </c>
    </row>
    <row r="4059" spans="1:16" ht="15.75" hidden="1" outlineLevel="1" x14ac:dyDescent="0.25">
      <c r="A4059" s="99">
        <f t="shared" ref="A4059:E4059" si="2558">A3389</f>
        <v>2.11</v>
      </c>
      <c r="B4059" s="100" t="str">
        <f t="shared" si="2558"/>
        <v>Cables (20,000 meters estimated)</v>
      </c>
      <c r="C4059" s="99" t="str">
        <f t="shared" si="2558"/>
        <v>MERC/CAPEX/20112012/00925</v>
      </c>
      <c r="D4059" s="103">
        <f t="shared" si="2558"/>
        <v>40730</v>
      </c>
      <c r="E4059" s="28">
        <f t="shared" si="2558"/>
        <v>1.0216000000000001</v>
      </c>
      <c r="F4059" s="95">
        <f t="shared" si="2523"/>
        <v>0</v>
      </c>
      <c r="G4059" s="95">
        <f t="shared" si="2524"/>
        <v>0</v>
      </c>
      <c r="H4059" s="95">
        <f t="shared" si="2528"/>
        <v>0</v>
      </c>
      <c r="I4059" s="94">
        <f>'F4.2'!AA36</f>
        <v>0</v>
      </c>
      <c r="J4059" s="94">
        <f>'F4.2'!AU36</f>
        <v>0</v>
      </c>
      <c r="K4059" s="95"/>
      <c r="L4059" s="95"/>
      <c r="M4059" s="128">
        <f t="shared" si="2529"/>
        <v>0</v>
      </c>
      <c r="N4059" s="95">
        <f t="shared" si="2530"/>
        <v>0</v>
      </c>
      <c r="O4059" s="158">
        <f t="shared" si="2525"/>
        <v>0</v>
      </c>
      <c r="P4059" s="159">
        <f t="shared" si="2526"/>
        <v>0</v>
      </c>
    </row>
    <row r="4060" spans="1:16" ht="15.75" hidden="1" outlineLevel="1" x14ac:dyDescent="0.25">
      <c r="A4060" s="99">
        <f t="shared" ref="A4060:E4060" si="2559">A3390</f>
        <v>0</v>
      </c>
      <c r="B4060" s="100" t="str">
        <f t="shared" si="2559"/>
        <v>IDC</v>
      </c>
      <c r="C4060" s="99" t="str">
        <f t="shared" si="2559"/>
        <v>MERC/CAPEX/20112012/00925</v>
      </c>
      <c r="D4060" s="103">
        <f t="shared" si="2559"/>
        <v>40730</v>
      </c>
      <c r="E4060" s="28">
        <f t="shared" si="2559"/>
        <v>1.165</v>
      </c>
      <c r="F4060" s="95">
        <f t="shared" si="2523"/>
        <v>0</v>
      </c>
      <c r="G4060" s="95">
        <f t="shared" si="2524"/>
        <v>0</v>
      </c>
      <c r="H4060" s="95">
        <f t="shared" si="2528"/>
        <v>0</v>
      </c>
      <c r="I4060" s="94">
        <f>'F4.2'!AA37</f>
        <v>0</v>
      </c>
      <c r="J4060" s="94">
        <f>'F4.2'!AU37</f>
        <v>0</v>
      </c>
      <c r="K4060" s="95"/>
      <c r="L4060" s="95"/>
      <c r="M4060" s="128">
        <f t="shared" si="2529"/>
        <v>0</v>
      </c>
      <c r="N4060" s="95">
        <f t="shared" si="2530"/>
        <v>0</v>
      </c>
      <c r="O4060" s="158">
        <f t="shared" si="2525"/>
        <v>0</v>
      </c>
      <c r="P4060" s="159">
        <f t="shared" si="2526"/>
        <v>0</v>
      </c>
    </row>
    <row r="4061" spans="1:16" ht="15.75" hidden="1" outlineLevel="1" x14ac:dyDescent="0.25">
      <c r="A4061" s="238">
        <f t="shared" ref="A4061:E4061" si="2560">A3391</f>
        <v>3</v>
      </c>
      <c r="B4061" s="239" t="str">
        <f t="shared" si="2560"/>
        <v>ESP Restoration/Refurbishment</v>
      </c>
      <c r="C4061" s="106" t="str">
        <f t="shared" si="2560"/>
        <v>MERC/CAPEX/20112012/00939</v>
      </c>
      <c r="D4061" s="147">
        <f t="shared" si="2560"/>
        <v>40731</v>
      </c>
      <c r="E4061" s="27">
        <f t="shared" si="2560"/>
        <v>53.989999999999995</v>
      </c>
      <c r="F4061" s="94">
        <f t="shared" si="2523"/>
        <v>0</v>
      </c>
      <c r="G4061" s="94">
        <f t="shared" si="2524"/>
        <v>0</v>
      </c>
      <c r="H4061" s="94">
        <f t="shared" si="2528"/>
        <v>0</v>
      </c>
      <c r="I4061" s="94">
        <f>'F4.2'!AA38</f>
        <v>0</v>
      </c>
      <c r="J4061" s="94">
        <f>'F4.2'!AU38</f>
        <v>0</v>
      </c>
      <c r="K4061" s="94"/>
      <c r="L4061" s="94"/>
      <c r="M4061" s="94">
        <f t="shared" si="2529"/>
        <v>0</v>
      </c>
      <c r="N4061" s="94">
        <f t="shared" si="2530"/>
        <v>0</v>
      </c>
      <c r="O4061" s="158">
        <f t="shared" si="2525"/>
        <v>0</v>
      </c>
      <c r="P4061" s="159">
        <f t="shared" si="2526"/>
        <v>0</v>
      </c>
    </row>
    <row r="4062" spans="1:16" ht="31.5" hidden="1" outlineLevel="1" x14ac:dyDescent="0.25">
      <c r="A4062" s="252">
        <f t="shared" ref="A4062:E4062" si="2561">A3392</f>
        <v>3.1</v>
      </c>
      <c r="B4062" s="253" t="str">
        <f t="shared" si="2561"/>
        <v xml:space="preserve">Replacement of all emitting coils and collecting plates of U#5 ESP of all four pass of field 2nd, 3rd &amp; 4th </v>
      </c>
      <c r="C4062" s="99" t="str">
        <f t="shared" si="2561"/>
        <v>MERC/CAPEX/20112012/00939</v>
      </c>
      <c r="D4062" s="103">
        <f t="shared" si="2561"/>
        <v>40731</v>
      </c>
      <c r="E4062" s="28">
        <f t="shared" si="2561"/>
        <v>11.7</v>
      </c>
      <c r="F4062" s="95">
        <f t="shared" si="2523"/>
        <v>8.6202149769999998</v>
      </c>
      <c r="G4062" s="95">
        <f t="shared" si="2524"/>
        <v>8.6202149769999998</v>
      </c>
      <c r="H4062" s="95">
        <f t="shared" si="2528"/>
        <v>0</v>
      </c>
      <c r="I4062" s="94">
        <f>'F4.2'!AA39</f>
        <v>0</v>
      </c>
      <c r="J4062" s="94">
        <f>'F4.2'!AU39</f>
        <v>0</v>
      </c>
      <c r="K4062" s="95"/>
      <c r="L4062" s="95"/>
      <c r="M4062" s="128">
        <f t="shared" si="2529"/>
        <v>0</v>
      </c>
      <c r="N4062" s="95">
        <f t="shared" si="2530"/>
        <v>0</v>
      </c>
      <c r="O4062" s="158">
        <f t="shared" si="2525"/>
        <v>0</v>
      </c>
      <c r="P4062" s="159">
        <f t="shared" si="2526"/>
        <v>0</v>
      </c>
    </row>
    <row r="4063" spans="1:16" ht="31.5" hidden="1" outlineLevel="1" x14ac:dyDescent="0.25">
      <c r="A4063" s="252">
        <f t="shared" ref="A4063:E4063" si="2562">A3393</f>
        <v>3.2</v>
      </c>
      <c r="B4063" s="253" t="str">
        <f t="shared" si="2562"/>
        <v>Replacement of all emitting coils and collecting plates of all four pass of field 1 to 4, U#6 ESP</v>
      </c>
      <c r="C4063" s="99" t="str">
        <f t="shared" si="2562"/>
        <v>MERC/CAPEX/20112012/00939</v>
      </c>
      <c r="D4063" s="103">
        <f t="shared" si="2562"/>
        <v>40731</v>
      </c>
      <c r="E4063" s="28">
        <f t="shared" si="2562"/>
        <v>15.6</v>
      </c>
      <c r="F4063" s="95">
        <f t="shared" si="2523"/>
        <v>12.555251865000001</v>
      </c>
      <c r="G4063" s="95">
        <f t="shared" si="2524"/>
        <v>12.555251865000001</v>
      </c>
      <c r="H4063" s="95">
        <f t="shared" si="2528"/>
        <v>0</v>
      </c>
      <c r="I4063" s="94">
        <f>'F4.2'!AA40</f>
        <v>0</v>
      </c>
      <c r="J4063" s="94">
        <f>'F4.2'!AU40</f>
        <v>0</v>
      </c>
      <c r="K4063" s="95"/>
      <c r="L4063" s="95"/>
      <c r="M4063" s="128">
        <f t="shared" si="2529"/>
        <v>0</v>
      </c>
      <c r="N4063" s="95">
        <f t="shared" si="2530"/>
        <v>0</v>
      </c>
      <c r="O4063" s="158">
        <f t="shared" si="2525"/>
        <v>0</v>
      </c>
      <c r="P4063" s="159">
        <f t="shared" si="2526"/>
        <v>0</v>
      </c>
    </row>
    <row r="4064" spans="1:16" ht="31.5" hidden="1" outlineLevel="1" x14ac:dyDescent="0.25">
      <c r="A4064" s="252">
        <f t="shared" ref="A4064:E4064" si="2563">A3394</f>
        <v>3.3</v>
      </c>
      <c r="B4064" s="253" t="str">
        <f t="shared" si="2563"/>
        <v xml:space="preserve">Replacement of all emitting coils and collecting plates of all four pass of field 1 to 4, U#7 ESP </v>
      </c>
      <c r="C4064" s="99" t="str">
        <f t="shared" si="2563"/>
        <v>MERC/CAPEX/20112012/00939</v>
      </c>
      <c r="D4064" s="103">
        <f t="shared" si="2563"/>
        <v>40731</v>
      </c>
      <c r="E4064" s="28">
        <f t="shared" si="2563"/>
        <v>16.02</v>
      </c>
      <c r="F4064" s="95">
        <f t="shared" si="2523"/>
        <v>13.189855725000001</v>
      </c>
      <c r="G4064" s="95">
        <f t="shared" si="2524"/>
        <v>13.085278921</v>
      </c>
      <c r="H4064" s="95">
        <f t="shared" si="2528"/>
        <v>0.10457680400000058</v>
      </c>
      <c r="I4064" s="94">
        <f>'F4.2'!AA41</f>
        <v>0</v>
      </c>
      <c r="J4064" s="94">
        <f>'F4.2'!AU41</f>
        <v>0</v>
      </c>
      <c r="K4064" s="95"/>
      <c r="L4064" s="95"/>
      <c r="M4064" s="128">
        <f t="shared" si="2529"/>
        <v>0</v>
      </c>
      <c r="N4064" s="95">
        <f t="shared" si="2530"/>
        <v>0.10457680400000058</v>
      </c>
      <c r="O4064" s="158">
        <f t="shared" si="2525"/>
        <v>0</v>
      </c>
      <c r="P4064" s="159">
        <f t="shared" si="2526"/>
        <v>0</v>
      </c>
    </row>
    <row r="4065" spans="1:16" ht="31.5" hidden="1" outlineLevel="1" x14ac:dyDescent="0.25">
      <c r="A4065" s="252">
        <f t="shared" ref="A4065:E4065" si="2564">A3395</f>
        <v>3.4</v>
      </c>
      <c r="B4065" s="253" t="str">
        <f t="shared" si="2564"/>
        <v>Ash evacuation system on existing dummy hoppers of Flue gas duct from APH outlet to ESP inlet of U#5 &amp; 6.</v>
      </c>
      <c r="C4065" s="99" t="str">
        <f t="shared" si="2564"/>
        <v>MERC/CAPEX/20112012/00939</v>
      </c>
      <c r="D4065" s="103">
        <f t="shared" si="2564"/>
        <v>40731</v>
      </c>
      <c r="E4065" s="28">
        <f t="shared" si="2564"/>
        <v>0.95</v>
      </c>
      <c r="F4065" s="95">
        <f t="shared" si="2523"/>
        <v>0.92199359999999997</v>
      </c>
      <c r="G4065" s="95">
        <f t="shared" si="2524"/>
        <v>0.92199359999999997</v>
      </c>
      <c r="H4065" s="95">
        <f t="shared" si="2528"/>
        <v>0</v>
      </c>
      <c r="I4065" s="94">
        <f>'F4.2'!AA42</f>
        <v>0</v>
      </c>
      <c r="J4065" s="94">
        <f>'F4.2'!AU42</f>
        <v>0</v>
      </c>
      <c r="K4065" s="95"/>
      <c r="L4065" s="95"/>
      <c r="M4065" s="128">
        <f t="shared" si="2529"/>
        <v>0</v>
      </c>
      <c r="N4065" s="95">
        <f t="shared" si="2530"/>
        <v>0</v>
      </c>
      <c r="O4065" s="158">
        <f t="shared" si="2525"/>
        <v>0</v>
      </c>
      <c r="P4065" s="159">
        <f t="shared" si="2526"/>
        <v>0</v>
      </c>
    </row>
    <row r="4066" spans="1:16" ht="15.75" hidden="1" outlineLevel="1" x14ac:dyDescent="0.25">
      <c r="A4066" s="252">
        <f t="shared" ref="A4066:E4066" si="2565">A3396</f>
        <v>0</v>
      </c>
      <c r="B4066" s="253" t="str">
        <f t="shared" si="2565"/>
        <v>IDC</v>
      </c>
      <c r="C4066" s="99" t="str">
        <f t="shared" si="2565"/>
        <v>MERC/CAPEX/20112012/00939</v>
      </c>
      <c r="D4066" s="103">
        <f t="shared" si="2565"/>
        <v>40731</v>
      </c>
      <c r="E4066" s="28">
        <f t="shared" si="2565"/>
        <v>9.7200000000000006</v>
      </c>
      <c r="F4066" s="95">
        <f t="shared" si="2523"/>
        <v>3.8649799999999998E-2</v>
      </c>
      <c r="G4066" s="95">
        <f t="shared" si="2524"/>
        <v>3.8649799999999998E-2</v>
      </c>
      <c r="H4066" s="95">
        <f t="shared" si="2528"/>
        <v>0</v>
      </c>
      <c r="I4066" s="94">
        <f>'F4.2'!AA43</f>
        <v>0</v>
      </c>
      <c r="J4066" s="94">
        <f>'F4.2'!AU43</f>
        <v>0</v>
      </c>
      <c r="K4066" s="95"/>
      <c r="L4066" s="95"/>
      <c r="M4066" s="128">
        <f t="shared" si="2529"/>
        <v>0</v>
      </c>
      <c r="N4066" s="95">
        <f t="shared" si="2530"/>
        <v>0</v>
      </c>
      <c r="O4066" s="158">
        <f t="shared" si="2525"/>
        <v>0</v>
      </c>
      <c r="P4066" s="159">
        <f t="shared" si="2526"/>
        <v>0</v>
      </c>
    </row>
    <row r="4067" spans="1:16" ht="15.75" hidden="1" outlineLevel="1" x14ac:dyDescent="0.25">
      <c r="A4067" s="25">
        <f t="shared" ref="A4067:E4067" si="2566">A3397</f>
        <v>4</v>
      </c>
      <c r="B4067" s="26" t="str">
        <f t="shared" si="2566"/>
        <v>Control &amp; Instrumentation up-gradation of CSTPS Unit 5 &amp; 6</v>
      </c>
      <c r="C4067" s="25" t="str">
        <f t="shared" si="2566"/>
        <v>MERC/CAPEX/20112012/01908</v>
      </c>
      <c r="D4067" s="139">
        <f t="shared" si="2566"/>
        <v>40850</v>
      </c>
      <c r="E4067" s="27">
        <f t="shared" si="2566"/>
        <v>57.7</v>
      </c>
      <c r="F4067" s="94">
        <f t="shared" si="2523"/>
        <v>0</v>
      </c>
      <c r="G4067" s="94">
        <f t="shared" si="2524"/>
        <v>0</v>
      </c>
      <c r="H4067" s="94">
        <f t="shared" si="2528"/>
        <v>0</v>
      </c>
      <c r="I4067" s="94">
        <f>'F4.2'!AA44</f>
        <v>0</v>
      </c>
      <c r="J4067" s="94">
        <f>'F4.2'!AU44</f>
        <v>0</v>
      </c>
      <c r="K4067" s="94"/>
      <c r="L4067" s="94"/>
      <c r="M4067" s="94">
        <f t="shared" si="2529"/>
        <v>0</v>
      </c>
      <c r="N4067" s="94">
        <f t="shared" si="2530"/>
        <v>0</v>
      </c>
      <c r="O4067" s="158">
        <f t="shared" si="2525"/>
        <v>0</v>
      </c>
      <c r="P4067" s="159">
        <f t="shared" si="2526"/>
        <v>0</v>
      </c>
    </row>
    <row r="4068" spans="1:16" ht="15.75" hidden="1" outlineLevel="1" x14ac:dyDescent="0.25">
      <c r="A4068" s="29">
        <f t="shared" ref="A4068:E4068" si="2567">A3398</f>
        <v>4.0999999999999996</v>
      </c>
      <c r="B4068" s="65" t="str">
        <f t="shared" si="2567"/>
        <v>Control &amp; Instrumentation up-gradation of CSTPS Unit 5</v>
      </c>
      <c r="C4068" s="29" t="str">
        <f t="shared" si="2567"/>
        <v>MERC/CAPEX/20112012/01908</v>
      </c>
      <c r="D4068" s="68">
        <f t="shared" si="2567"/>
        <v>40850</v>
      </c>
      <c r="E4068" s="28">
        <f t="shared" si="2567"/>
        <v>26.1</v>
      </c>
      <c r="F4068" s="95">
        <f t="shared" si="2523"/>
        <v>26.1</v>
      </c>
      <c r="G4068" s="95">
        <f t="shared" si="2524"/>
        <v>26.1</v>
      </c>
      <c r="H4068" s="95">
        <f t="shared" si="2528"/>
        <v>0</v>
      </c>
      <c r="I4068" s="94">
        <f>'F4.2'!AA45</f>
        <v>0</v>
      </c>
      <c r="J4068" s="94">
        <f>'F4.2'!AU45</f>
        <v>0</v>
      </c>
      <c r="K4068" s="95"/>
      <c r="L4068" s="95"/>
      <c r="M4068" s="128">
        <f t="shared" si="2529"/>
        <v>0</v>
      </c>
      <c r="N4068" s="95">
        <f t="shared" si="2530"/>
        <v>0</v>
      </c>
      <c r="O4068" s="158">
        <f t="shared" si="2525"/>
        <v>0</v>
      </c>
      <c r="P4068" s="159">
        <f t="shared" si="2526"/>
        <v>0</v>
      </c>
    </row>
    <row r="4069" spans="1:16" ht="15.75" hidden="1" outlineLevel="1" x14ac:dyDescent="0.25">
      <c r="A4069" s="29">
        <f t="shared" ref="A4069:E4069" si="2568">A3399</f>
        <v>4.2</v>
      </c>
      <c r="B4069" s="65" t="str">
        <f t="shared" si="2568"/>
        <v>Control &amp; Instrumentation up-gradation of CSTPS Unit 6</v>
      </c>
      <c r="C4069" s="29" t="str">
        <f t="shared" si="2568"/>
        <v>MERC/CAPEX/20112012/01908</v>
      </c>
      <c r="D4069" s="68">
        <f t="shared" si="2568"/>
        <v>40850</v>
      </c>
      <c r="E4069" s="28">
        <f t="shared" si="2568"/>
        <v>26.1</v>
      </c>
      <c r="F4069" s="95">
        <f t="shared" si="2523"/>
        <v>26.1</v>
      </c>
      <c r="G4069" s="95">
        <f t="shared" si="2524"/>
        <v>26.1</v>
      </c>
      <c r="H4069" s="95">
        <f t="shared" si="2528"/>
        <v>0</v>
      </c>
      <c r="I4069" s="94">
        <f>'F4.2'!AA46</f>
        <v>0</v>
      </c>
      <c r="J4069" s="94">
        <f>'F4.2'!AU46</f>
        <v>0</v>
      </c>
      <c r="K4069" s="95"/>
      <c r="L4069" s="95"/>
      <c r="M4069" s="128">
        <f t="shared" si="2529"/>
        <v>0</v>
      </c>
      <c r="N4069" s="95">
        <f t="shared" si="2530"/>
        <v>0</v>
      </c>
      <c r="O4069" s="158">
        <f t="shared" si="2525"/>
        <v>0</v>
      </c>
      <c r="P4069" s="159">
        <f t="shared" si="2526"/>
        <v>0</v>
      </c>
    </row>
    <row r="4070" spans="1:16" ht="15.75" hidden="1" outlineLevel="1" x14ac:dyDescent="0.25">
      <c r="A4070" s="252">
        <f t="shared" ref="A4070:E4070" si="2569">A3400</f>
        <v>0</v>
      </c>
      <c r="B4070" s="253" t="str">
        <f t="shared" si="2569"/>
        <v>IDC</v>
      </c>
      <c r="C4070" s="99" t="str">
        <f t="shared" si="2569"/>
        <v>MERC/CAPEX/20112012/01908</v>
      </c>
      <c r="D4070" s="103">
        <f t="shared" si="2569"/>
        <v>40850</v>
      </c>
      <c r="E4070" s="28">
        <f t="shared" si="2569"/>
        <v>5.5</v>
      </c>
      <c r="F4070" s="95">
        <f t="shared" si="2523"/>
        <v>0</v>
      </c>
      <c r="G4070" s="95">
        <f t="shared" si="2524"/>
        <v>0</v>
      </c>
      <c r="H4070" s="95">
        <f t="shared" si="2528"/>
        <v>0</v>
      </c>
      <c r="I4070" s="94">
        <f>'F4.2'!AA47</f>
        <v>0</v>
      </c>
      <c r="J4070" s="94">
        <f>'F4.2'!AU47</f>
        <v>0</v>
      </c>
      <c r="K4070" s="95"/>
      <c r="L4070" s="95"/>
      <c r="M4070" s="128">
        <f t="shared" si="2529"/>
        <v>0</v>
      </c>
      <c r="N4070" s="95">
        <f t="shared" si="2530"/>
        <v>0</v>
      </c>
      <c r="O4070" s="158">
        <f t="shared" si="2525"/>
        <v>0</v>
      </c>
      <c r="P4070" s="159">
        <f t="shared" si="2526"/>
        <v>0</v>
      </c>
    </row>
    <row r="4071" spans="1:16" ht="31.5" hidden="1" outlineLevel="1" x14ac:dyDescent="0.25">
      <c r="A4071" s="106">
        <f t="shared" ref="A4071:E4071" si="2570">A3401</f>
        <v>5</v>
      </c>
      <c r="B4071" s="107" t="str">
        <f t="shared" si="2570"/>
        <v>Alternate water supply Scheme for Chandrapur T.P.S as a crisis management scheme</v>
      </c>
      <c r="C4071" s="106" t="str">
        <f t="shared" si="2570"/>
        <v>MERC/CAPEX/20112012/02443</v>
      </c>
      <c r="D4071" s="147">
        <f t="shared" si="2570"/>
        <v>40911</v>
      </c>
      <c r="E4071" s="27">
        <f t="shared" si="2570"/>
        <v>229.4</v>
      </c>
      <c r="F4071" s="94">
        <f t="shared" si="2523"/>
        <v>0</v>
      </c>
      <c r="G4071" s="94">
        <f t="shared" si="2524"/>
        <v>0</v>
      </c>
      <c r="H4071" s="94">
        <f t="shared" si="2528"/>
        <v>0</v>
      </c>
      <c r="I4071" s="94">
        <f>'F4.2'!AA48</f>
        <v>0</v>
      </c>
      <c r="J4071" s="94">
        <f>'F4.2'!AU48</f>
        <v>0</v>
      </c>
      <c r="K4071" s="94"/>
      <c r="L4071" s="94"/>
      <c r="M4071" s="94">
        <f t="shared" si="2529"/>
        <v>0</v>
      </c>
      <c r="N4071" s="94">
        <f t="shared" si="2530"/>
        <v>0</v>
      </c>
      <c r="O4071" s="158">
        <f t="shared" si="2525"/>
        <v>0</v>
      </c>
      <c r="P4071" s="159">
        <f t="shared" si="2526"/>
        <v>0</v>
      </c>
    </row>
    <row r="4072" spans="1:16" ht="31.5" hidden="1" outlineLevel="1" x14ac:dyDescent="0.25">
      <c r="A4072" s="99">
        <f t="shared" ref="A4072:E4072" si="2571">A3402</f>
        <v>5.0999999999999996</v>
      </c>
      <c r="B4072" s="100" t="str">
        <f t="shared" si="2571"/>
        <v>Alternate water supply Scheme for Chandrapur T.P.S as a crisis management scheme</v>
      </c>
      <c r="C4072" s="99" t="str">
        <f t="shared" si="2571"/>
        <v>MERC/CAPEX/20112012/02443</v>
      </c>
      <c r="D4072" s="103">
        <f t="shared" si="2571"/>
        <v>40911</v>
      </c>
      <c r="E4072" s="28">
        <f t="shared" si="2571"/>
        <v>229.4</v>
      </c>
      <c r="F4072" s="95">
        <f t="shared" si="2523"/>
        <v>0</v>
      </c>
      <c r="G4072" s="95">
        <f t="shared" si="2524"/>
        <v>0</v>
      </c>
      <c r="H4072" s="95">
        <f t="shared" si="2528"/>
        <v>0</v>
      </c>
      <c r="I4072" s="94">
        <f>'F4.2'!AA49</f>
        <v>0</v>
      </c>
      <c r="J4072" s="94">
        <f>'F4.2'!AU49</f>
        <v>0</v>
      </c>
      <c r="K4072" s="95"/>
      <c r="L4072" s="95"/>
      <c r="M4072" s="128">
        <f t="shared" si="2529"/>
        <v>0</v>
      </c>
      <c r="N4072" s="95">
        <f t="shared" si="2530"/>
        <v>0</v>
      </c>
      <c r="O4072" s="158">
        <f t="shared" si="2525"/>
        <v>0</v>
      </c>
      <c r="P4072" s="159">
        <f t="shared" si="2526"/>
        <v>0</v>
      </c>
    </row>
    <row r="4073" spans="1:16" ht="63" hidden="1" outlineLevel="1" x14ac:dyDescent="0.25">
      <c r="A4073" s="25">
        <f t="shared" ref="A4073:E4073" si="2572">A3403</f>
        <v>6</v>
      </c>
      <c r="B4073" s="26" t="str">
        <f t="shared" si="2572"/>
        <v>Complete Track Renovation (CTR) work of rail track from Chandrapur Vivekanand Nagar railway stations to exchange yard and bulb line of BOBR at CSTPS siding maintained by railway authority</v>
      </c>
      <c r="C4073" s="25" t="str">
        <f t="shared" si="2572"/>
        <v>MERC/CAPEX/20122013/00818</v>
      </c>
      <c r="D4073" s="139">
        <f t="shared" si="2572"/>
        <v>41100</v>
      </c>
      <c r="E4073" s="27">
        <f t="shared" si="2572"/>
        <v>16.77</v>
      </c>
      <c r="F4073" s="94">
        <f t="shared" si="2523"/>
        <v>0</v>
      </c>
      <c r="G4073" s="94">
        <f t="shared" si="2524"/>
        <v>0</v>
      </c>
      <c r="H4073" s="94">
        <f t="shared" si="2528"/>
        <v>0</v>
      </c>
      <c r="I4073" s="94">
        <f>'F4.2'!AA50</f>
        <v>0</v>
      </c>
      <c r="J4073" s="94">
        <f>'F4.2'!AU50</f>
        <v>0</v>
      </c>
      <c r="K4073" s="94"/>
      <c r="L4073" s="94"/>
      <c r="M4073" s="94">
        <f t="shared" si="2529"/>
        <v>0</v>
      </c>
      <c r="N4073" s="94">
        <f t="shared" si="2530"/>
        <v>0</v>
      </c>
      <c r="O4073" s="158">
        <f t="shared" si="2525"/>
        <v>0</v>
      </c>
      <c r="P4073" s="159">
        <f t="shared" si="2526"/>
        <v>0</v>
      </c>
    </row>
    <row r="4074" spans="1:16" ht="63" hidden="1" outlineLevel="1" x14ac:dyDescent="0.25">
      <c r="A4074" s="29">
        <f t="shared" ref="A4074:E4074" si="2573">A3404</f>
        <v>6.1</v>
      </c>
      <c r="B4074" s="65" t="str">
        <f t="shared" si="2573"/>
        <v>Complete Track Renovation (CTR) work of rail track from Chandrapur Vivekanand Nagar railway stations to exchange yard and bulb line of BOBR at CSTPS siding maintained by railway authority</v>
      </c>
      <c r="C4074" s="29" t="str">
        <f t="shared" si="2573"/>
        <v>MERC/CAPEX/20122013/00818</v>
      </c>
      <c r="D4074" s="68">
        <f t="shared" si="2573"/>
        <v>41100</v>
      </c>
      <c r="E4074" s="28">
        <f t="shared" si="2573"/>
        <v>16.77</v>
      </c>
      <c r="F4074" s="95">
        <f t="shared" si="2523"/>
        <v>16.77</v>
      </c>
      <c r="G4074" s="95">
        <f t="shared" si="2524"/>
        <v>16.77</v>
      </c>
      <c r="H4074" s="95">
        <f t="shared" si="2528"/>
        <v>0</v>
      </c>
      <c r="I4074" s="94">
        <f>'F4.2'!AA51</f>
        <v>0</v>
      </c>
      <c r="J4074" s="94">
        <f>'F4.2'!AU51</f>
        <v>0</v>
      </c>
      <c r="K4074" s="95"/>
      <c r="L4074" s="95"/>
      <c r="M4074" s="128">
        <f t="shared" si="2529"/>
        <v>0</v>
      </c>
      <c r="N4074" s="95">
        <f t="shared" si="2530"/>
        <v>0</v>
      </c>
      <c r="O4074" s="158">
        <f t="shared" si="2525"/>
        <v>0</v>
      </c>
      <c r="P4074" s="159">
        <f t="shared" si="2526"/>
        <v>0</v>
      </c>
    </row>
    <row r="4075" spans="1:16" ht="31.5" hidden="1" outlineLevel="1" x14ac:dyDescent="0.25">
      <c r="A4075" s="106">
        <f t="shared" ref="A4075:E4075" si="2574">A3405</f>
        <v>7</v>
      </c>
      <c r="B4075" s="107" t="str">
        <f t="shared" si="2574"/>
        <v>Construction of additional IDCT to improve performance of existing condenser cooling system of CSTPS Unit 5 &amp; 6</v>
      </c>
      <c r="C4075" s="106" t="str">
        <f t="shared" si="2574"/>
        <v>MERC/CAPEX/20122013/00827</v>
      </c>
      <c r="D4075" s="147">
        <f t="shared" si="2574"/>
        <v>41100</v>
      </c>
      <c r="E4075" s="27">
        <f t="shared" si="2574"/>
        <v>29.28</v>
      </c>
      <c r="F4075" s="94">
        <f t="shared" si="2523"/>
        <v>0</v>
      </c>
      <c r="G4075" s="94">
        <f t="shared" si="2524"/>
        <v>0</v>
      </c>
      <c r="H4075" s="94">
        <f t="shared" si="2528"/>
        <v>0</v>
      </c>
      <c r="I4075" s="94">
        <f>'F4.2'!AA52</f>
        <v>0</v>
      </c>
      <c r="J4075" s="94">
        <f>'F4.2'!AU52</f>
        <v>0</v>
      </c>
      <c r="K4075" s="94"/>
      <c r="L4075" s="94"/>
      <c r="M4075" s="94">
        <f t="shared" si="2529"/>
        <v>0</v>
      </c>
      <c r="N4075" s="94">
        <f t="shared" si="2530"/>
        <v>0</v>
      </c>
      <c r="O4075" s="158">
        <f t="shared" si="2525"/>
        <v>0</v>
      </c>
      <c r="P4075" s="159">
        <f t="shared" si="2526"/>
        <v>0</v>
      </c>
    </row>
    <row r="4076" spans="1:16" ht="15.75" hidden="1" outlineLevel="1" x14ac:dyDescent="0.25">
      <c r="A4076" s="99">
        <f t="shared" ref="A4076:E4076" si="2575">A3406</f>
        <v>7.1</v>
      </c>
      <c r="B4076" s="100" t="str">
        <f t="shared" si="2575"/>
        <v>Construction for U#5</v>
      </c>
      <c r="C4076" s="99" t="str">
        <f t="shared" si="2575"/>
        <v>MERC/CAPEX/20122013/00827</v>
      </c>
      <c r="D4076" s="103">
        <f t="shared" si="2575"/>
        <v>41100</v>
      </c>
      <c r="E4076" s="28">
        <f t="shared" si="2575"/>
        <v>11.2318</v>
      </c>
      <c r="F4076" s="95">
        <f t="shared" si="2523"/>
        <v>19.378237200000001</v>
      </c>
      <c r="G4076" s="95">
        <f t="shared" si="2524"/>
        <v>19.378237200000001</v>
      </c>
      <c r="H4076" s="95">
        <f t="shared" si="2528"/>
        <v>0</v>
      </c>
      <c r="I4076" s="94">
        <f>'F4.2'!AA53</f>
        <v>0</v>
      </c>
      <c r="J4076" s="94">
        <f>'F4.2'!AU53</f>
        <v>0</v>
      </c>
      <c r="K4076" s="95"/>
      <c r="L4076" s="95"/>
      <c r="M4076" s="128">
        <f t="shared" si="2529"/>
        <v>0</v>
      </c>
      <c r="N4076" s="95">
        <f t="shared" si="2530"/>
        <v>0</v>
      </c>
      <c r="O4076" s="158">
        <f t="shared" si="2525"/>
        <v>0</v>
      </c>
      <c r="P4076" s="159">
        <f t="shared" si="2526"/>
        <v>0</v>
      </c>
    </row>
    <row r="4077" spans="1:16" ht="15.75" hidden="1" outlineLevel="1" x14ac:dyDescent="0.25">
      <c r="A4077" s="99">
        <f t="shared" ref="A4077:E4077" si="2576">A3407</f>
        <v>7.2</v>
      </c>
      <c r="B4077" s="100" t="str">
        <f t="shared" si="2576"/>
        <v>Construction for U#6</v>
      </c>
      <c r="C4077" s="99" t="str">
        <f t="shared" si="2576"/>
        <v>MERC/CAPEX/20122013/00827</v>
      </c>
      <c r="D4077" s="103">
        <f t="shared" si="2576"/>
        <v>41100</v>
      </c>
      <c r="E4077" s="28">
        <f t="shared" si="2576"/>
        <v>14.968</v>
      </c>
      <c r="F4077" s="95">
        <f t="shared" si="2523"/>
        <v>23.1898537</v>
      </c>
      <c r="G4077" s="95">
        <f t="shared" si="2524"/>
        <v>23.1898537</v>
      </c>
      <c r="H4077" s="95">
        <f t="shared" si="2528"/>
        <v>0</v>
      </c>
      <c r="I4077" s="94">
        <f>'F4.2'!AA54</f>
        <v>0</v>
      </c>
      <c r="J4077" s="94">
        <f>'F4.2'!AU54</f>
        <v>0</v>
      </c>
      <c r="K4077" s="95"/>
      <c r="L4077" s="95"/>
      <c r="M4077" s="128">
        <f t="shared" si="2529"/>
        <v>0</v>
      </c>
      <c r="N4077" s="95">
        <f t="shared" si="2530"/>
        <v>0</v>
      </c>
      <c r="O4077" s="158">
        <f t="shared" si="2525"/>
        <v>0</v>
      </c>
      <c r="P4077" s="159">
        <f t="shared" si="2526"/>
        <v>0</v>
      </c>
    </row>
    <row r="4078" spans="1:16" ht="15.75" hidden="1" outlineLevel="1" x14ac:dyDescent="0.25">
      <c r="A4078" s="99">
        <f t="shared" ref="A4078:E4078" si="2577">A3408</f>
        <v>0</v>
      </c>
      <c r="B4078" s="100" t="str">
        <f t="shared" si="2577"/>
        <v>IDC</v>
      </c>
      <c r="C4078" s="99" t="str">
        <f t="shared" si="2577"/>
        <v>MERC/CAPEX/20122013/00827</v>
      </c>
      <c r="D4078" s="103">
        <f t="shared" si="2577"/>
        <v>41100</v>
      </c>
      <c r="E4078" s="28">
        <f t="shared" si="2577"/>
        <v>3.0802000000000014</v>
      </c>
      <c r="F4078" s="95">
        <f t="shared" si="2523"/>
        <v>0</v>
      </c>
      <c r="G4078" s="95">
        <f t="shared" si="2524"/>
        <v>0</v>
      </c>
      <c r="H4078" s="95">
        <f t="shared" si="2528"/>
        <v>0</v>
      </c>
      <c r="I4078" s="94">
        <f>'F4.2'!AA55</f>
        <v>0</v>
      </c>
      <c r="J4078" s="94">
        <f>'F4.2'!AU55</f>
        <v>0</v>
      </c>
      <c r="K4078" s="95"/>
      <c r="L4078" s="95"/>
      <c r="M4078" s="128">
        <f t="shared" si="2529"/>
        <v>0</v>
      </c>
      <c r="N4078" s="95">
        <f t="shared" si="2530"/>
        <v>0</v>
      </c>
      <c r="O4078" s="158">
        <f t="shared" si="2525"/>
        <v>0</v>
      </c>
      <c r="P4078" s="159">
        <f t="shared" si="2526"/>
        <v>0</v>
      </c>
    </row>
    <row r="4079" spans="1:16" ht="15.75" hidden="1" outlineLevel="1" x14ac:dyDescent="0.25">
      <c r="A4079" s="106">
        <f t="shared" ref="A4079:E4079" si="2578">A3409</f>
        <v>8</v>
      </c>
      <c r="B4079" s="107" t="str">
        <f t="shared" si="2578"/>
        <v>Upgradation of IDCT Unit 5</v>
      </c>
      <c r="C4079" s="106" t="str">
        <f t="shared" si="2578"/>
        <v>MERC/CAPEX/20122013/00914</v>
      </c>
      <c r="D4079" s="147">
        <f t="shared" si="2578"/>
        <v>41108</v>
      </c>
      <c r="E4079" s="27">
        <f t="shared" si="2578"/>
        <v>18.2</v>
      </c>
      <c r="F4079" s="94">
        <f t="shared" si="2523"/>
        <v>0</v>
      </c>
      <c r="G4079" s="94">
        <f t="shared" si="2524"/>
        <v>0</v>
      </c>
      <c r="H4079" s="94">
        <f t="shared" si="2528"/>
        <v>0</v>
      </c>
      <c r="I4079" s="94">
        <f>'F4.2'!AA56</f>
        <v>0</v>
      </c>
      <c r="J4079" s="94">
        <f>'F4.2'!AU56</f>
        <v>0</v>
      </c>
      <c r="K4079" s="94"/>
      <c r="L4079" s="94"/>
      <c r="M4079" s="94">
        <f t="shared" si="2529"/>
        <v>0</v>
      </c>
      <c r="N4079" s="94">
        <f t="shared" si="2530"/>
        <v>0</v>
      </c>
      <c r="O4079" s="158">
        <f t="shared" si="2525"/>
        <v>0</v>
      </c>
      <c r="P4079" s="159">
        <f t="shared" si="2526"/>
        <v>0</v>
      </c>
    </row>
    <row r="4080" spans="1:16" ht="15.75" hidden="1" outlineLevel="1" x14ac:dyDescent="0.25">
      <c r="A4080" s="99">
        <f t="shared" ref="A4080:E4080" si="2579">A3410</f>
        <v>8.1</v>
      </c>
      <c r="B4080" s="100" t="str">
        <f t="shared" si="2579"/>
        <v>Cooling Tower IDCT for Unit-5A</v>
      </c>
      <c r="C4080" s="99" t="str">
        <f t="shared" si="2579"/>
        <v>MERC/CAPEX/20122013/00914</v>
      </c>
      <c r="D4080" s="103">
        <f t="shared" si="2579"/>
        <v>41108</v>
      </c>
      <c r="E4080" s="28">
        <f t="shared" si="2579"/>
        <v>8.5</v>
      </c>
      <c r="F4080" s="95">
        <f t="shared" si="2523"/>
        <v>0</v>
      </c>
      <c r="G4080" s="95">
        <f t="shared" si="2524"/>
        <v>0</v>
      </c>
      <c r="H4080" s="95">
        <f t="shared" si="2528"/>
        <v>0</v>
      </c>
      <c r="I4080" s="94">
        <f>'F4.2'!AA57</f>
        <v>0</v>
      </c>
      <c r="J4080" s="94">
        <f>'F4.2'!AU57</f>
        <v>0</v>
      </c>
      <c r="K4080" s="95"/>
      <c r="L4080" s="95"/>
      <c r="M4080" s="128">
        <f t="shared" si="2529"/>
        <v>0</v>
      </c>
      <c r="N4080" s="95">
        <f t="shared" si="2530"/>
        <v>0</v>
      </c>
      <c r="O4080" s="158">
        <f t="shared" si="2525"/>
        <v>0</v>
      </c>
      <c r="P4080" s="159">
        <f t="shared" si="2526"/>
        <v>0</v>
      </c>
    </row>
    <row r="4081" spans="1:16" ht="15.75" hidden="1" outlineLevel="1" x14ac:dyDescent="0.25">
      <c r="A4081" s="99">
        <f t="shared" ref="A4081:E4081" si="2580">A3411</f>
        <v>8.1999999999999993</v>
      </c>
      <c r="B4081" s="100" t="str">
        <f t="shared" si="2580"/>
        <v>Cooling Tower IDCT for Unit-5B</v>
      </c>
      <c r="C4081" s="99" t="str">
        <f t="shared" si="2580"/>
        <v>MERC/CAPEX/20122013/00914</v>
      </c>
      <c r="D4081" s="103">
        <f t="shared" si="2580"/>
        <v>41108</v>
      </c>
      <c r="E4081" s="28">
        <f t="shared" si="2580"/>
        <v>8.5</v>
      </c>
      <c r="F4081" s="95">
        <f t="shared" si="2523"/>
        <v>0</v>
      </c>
      <c r="G4081" s="95">
        <f t="shared" si="2524"/>
        <v>0</v>
      </c>
      <c r="H4081" s="95">
        <f t="shared" si="2528"/>
        <v>0</v>
      </c>
      <c r="I4081" s="94">
        <f>'F4.2'!AA58</f>
        <v>0</v>
      </c>
      <c r="J4081" s="94">
        <f>'F4.2'!AU58</f>
        <v>0</v>
      </c>
      <c r="K4081" s="95"/>
      <c r="L4081" s="95"/>
      <c r="M4081" s="128">
        <f t="shared" si="2529"/>
        <v>0</v>
      </c>
      <c r="N4081" s="95">
        <f t="shared" si="2530"/>
        <v>0</v>
      </c>
      <c r="O4081" s="158">
        <f t="shared" si="2525"/>
        <v>0</v>
      </c>
      <c r="P4081" s="159">
        <f t="shared" si="2526"/>
        <v>0</v>
      </c>
    </row>
    <row r="4082" spans="1:16" ht="15.75" hidden="1" outlineLevel="1" x14ac:dyDescent="0.25">
      <c r="A4082" s="99">
        <f t="shared" ref="A4082:E4082" si="2581">A3412</f>
        <v>0</v>
      </c>
      <c r="B4082" s="100" t="str">
        <f t="shared" si="2581"/>
        <v>IDC</v>
      </c>
      <c r="C4082" s="99" t="str">
        <f t="shared" si="2581"/>
        <v>MERC/CAPEX/20122013/00914</v>
      </c>
      <c r="D4082" s="103">
        <f t="shared" si="2581"/>
        <v>41108</v>
      </c>
      <c r="E4082" s="28">
        <f t="shared" si="2581"/>
        <v>1.2</v>
      </c>
      <c r="F4082" s="95">
        <f t="shared" si="2523"/>
        <v>0</v>
      </c>
      <c r="G4082" s="95">
        <f t="shared" si="2524"/>
        <v>0</v>
      </c>
      <c r="H4082" s="95">
        <f t="shared" si="2528"/>
        <v>0</v>
      </c>
      <c r="I4082" s="94">
        <f>'F4.2'!AA59</f>
        <v>0</v>
      </c>
      <c r="J4082" s="94">
        <f>'F4.2'!AU59</f>
        <v>0</v>
      </c>
      <c r="K4082" s="95"/>
      <c r="L4082" s="95"/>
      <c r="M4082" s="128">
        <f t="shared" si="2529"/>
        <v>0</v>
      </c>
      <c r="N4082" s="95">
        <f t="shared" si="2530"/>
        <v>0</v>
      </c>
      <c r="O4082" s="158">
        <f t="shared" si="2525"/>
        <v>0</v>
      </c>
      <c r="P4082" s="159">
        <f t="shared" si="2526"/>
        <v>0</v>
      </c>
    </row>
    <row r="4083" spans="1:16" ht="31.5" hidden="1" outlineLevel="1" x14ac:dyDescent="0.25">
      <c r="A4083" s="106">
        <f t="shared" ref="A4083:E4083" si="2582">A3413</f>
        <v>9</v>
      </c>
      <c r="B4083" s="107" t="str">
        <f t="shared" si="2582"/>
        <v>LPT Retrofit at Chandrapur TPS Units 3 &amp; 4</v>
      </c>
      <c r="C4083" s="106" t="str">
        <f t="shared" si="2582"/>
        <v>MERC/TECH 1/CAPEX/20132014/00823</v>
      </c>
      <c r="D4083" s="147">
        <f t="shared" si="2582"/>
        <v>41464</v>
      </c>
      <c r="E4083" s="27">
        <f t="shared" si="2582"/>
        <v>107.8364</v>
      </c>
      <c r="F4083" s="94">
        <f t="shared" si="2523"/>
        <v>0</v>
      </c>
      <c r="G4083" s="94">
        <f t="shared" si="2524"/>
        <v>0</v>
      </c>
      <c r="H4083" s="94">
        <f t="shared" si="2528"/>
        <v>0</v>
      </c>
      <c r="I4083" s="94">
        <f>'F4.2'!AA60</f>
        <v>0</v>
      </c>
      <c r="J4083" s="94">
        <f>'F4.2'!AU60</f>
        <v>0</v>
      </c>
      <c r="K4083" s="94"/>
      <c r="L4083" s="94"/>
      <c r="M4083" s="94">
        <f t="shared" si="2529"/>
        <v>0</v>
      </c>
      <c r="N4083" s="94">
        <f t="shared" si="2530"/>
        <v>0</v>
      </c>
      <c r="O4083" s="158">
        <f t="shared" si="2525"/>
        <v>0</v>
      </c>
      <c r="P4083" s="159">
        <f t="shared" si="2526"/>
        <v>0</v>
      </c>
    </row>
    <row r="4084" spans="1:16" ht="63" hidden="1" outlineLevel="1" x14ac:dyDescent="0.25">
      <c r="A4084" s="99">
        <f t="shared" ref="A4084:E4084" si="2583">A3414</f>
        <v>9.1</v>
      </c>
      <c r="B4084" s="100" t="str">
        <f t="shared" si="2583"/>
        <v xml:space="preserve">Design, Engineering, Supply and Retrofitting of LP Cylinder with Modified Bladed rotor without Bauman’s Stages, diaphragms, liners, Gland sealing and exhaust hood spray. (total 2 units) </v>
      </c>
      <c r="C4084" s="99" t="str">
        <f t="shared" si="2583"/>
        <v>MERC/TECH 1/CAPEX/20132014/00823</v>
      </c>
      <c r="D4084" s="103">
        <f t="shared" si="2583"/>
        <v>41464</v>
      </c>
      <c r="E4084" s="28">
        <f t="shared" si="2583"/>
        <v>101.8526</v>
      </c>
      <c r="F4084" s="95">
        <f t="shared" si="2523"/>
        <v>0</v>
      </c>
      <c r="G4084" s="95">
        <f t="shared" si="2524"/>
        <v>0</v>
      </c>
      <c r="H4084" s="95">
        <f t="shared" si="2528"/>
        <v>0</v>
      </c>
      <c r="I4084" s="94">
        <f>'F4.2'!AA61</f>
        <v>0</v>
      </c>
      <c r="J4084" s="94">
        <f>'F4.2'!AU61</f>
        <v>0</v>
      </c>
      <c r="K4084" s="95"/>
      <c r="L4084" s="95"/>
      <c r="M4084" s="128">
        <f t="shared" si="2529"/>
        <v>0</v>
      </c>
      <c r="N4084" s="95">
        <f t="shared" si="2530"/>
        <v>0</v>
      </c>
      <c r="O4084" s="158">
        <f t="shared" si="2525"/>
        <v>0</v>
      </c>
      <c r="P4084" s="159">
        <f t="shared" si="2526"/>
        <v>0</v>
      </c>
    </row>
    <row r="4085" spans="1:16" ht="31.5" hidden="1" outlineLevel="1" x14ac:dyDescent="0.25">
      <c r="A4085" s="99">
        <f t="shared" ref="A4085:E4085" si="2584">A3415</f>
        <v>0</v>
      </c>
      <c r="B4085" s="100" t="str">
        <f t="shared" si="2584"/>
        <v>IDC</v>
      </c>
      <c r="C4085" s="99" t="str">
        <f t="shared" si="2584"/>
        <v>MERC/TECH 1/CAPEX/20132014/00823</v>
      </c>
      <c r="D4085" s="103">
        <f t="shared" si="2584"/>
        <v>41464</v>
      </c>
      <c r="E4085" s="28">
        <f t="shared" si="2584"/>
        <v>5.9837999999999996</v>
      </c>
      <c r="F4085" s="95">
        <f t="shared" si="2523"/>
        <v>0</v>
      </c>
      <c r="G4085" s="95">
        <f t="shared" si="2524"/>
        <v>0</v>
      </c>
      <c r="H4085" s="95">
        <f t="shared" si="2528"/>
        <v>0</v>
      </c>
      <c r="I4085" s="94">
        <f>'F4.2'!AA62</f>
        <v>0</v>
      </c>
      <c r="J4085" s="94">
        <f>'F4.2'!AU62</f>
        <v>0</v>
      </c>
      <c r="K4085" s="95"/>
      <c r="L4085" s="95"/>
      <c r="M4085" s="128">
        <f t="shared" si="2529"/>
        <v>0</v>
      </c>
      <c r="N4085" s="95">
        <f t="shared" si="2530"/>
        <v>0</v>
      </c>
      <c r="O4085" s="158">
        <f t="shared" si="2525"/>
        <v>0</v>
      </c>
      <c r="P4085" s="159">
        <f t="shared" si="2526"/>
        <v>0</v>
      </c>
    </row>
    <row r="4086" spans="1:16" ht="31.5" hidden="1" outlineLevel="1" x14ac:dyDescent="0.25">
      <c r="A4086" s="238">
        <f t="shared" ref="A4086:E4086" si="2585">A3416</f>
        <v>10</v>
      </c>
      <c r="B4086" s="239" t="str">
        <f t="shared" si="2585"/>
        <v>Modification in Ash Handling Plant at Chandrapur TPS unit 5 &amp; 6</v>
      </c>
      <c r="C4086" s="106" t="str">
        <f t="shared" si="2585"/>
        <v>MERC/CAPEX/20122013/02104</v>
      </c>
      <c r="D4086" s="147">
        <f t="shared" si="2585"/>
        <v>41281</v>
      </c>
      <c r="E4086" s="27">
        <f t="shared" si="2585"/>
        <v>15.25</v>
      </c>
      <c r="F4086" s="94">
        <f t="shared" si="2523"/>
        <v>0</v>
      </c>
      <c r="G4086" s="94">
        <f t="shared" si="2524"/>
        <v>0</v>
      </c>
      <c r="H4086" s="94">
        <f t="shared" si="2528"/>
        <v>0</v>
      </c>
      <c r="I4086" s="94">
        <f>'F4.2'!AA63</f>
        <v>0</v>
      </c>
      <c r="J4086" s="94">
        <f>'F4.2'!AU63</f>
        <v>0</v>
      </c>
      <c r="K4086" s="94"/>
      <c r="L4086" s="94"/>
      <c r="M4086" s="94">
        <f t="shared" si="2529"/>
        <v>0</v>
      </c>
      <c r="N4086" s="94">
        <f t="shared" si="2530"/>
        <v>0</v>
      </c>
      <c r="O4086" s="158">
        <f t="shared" si="2525"/>
        <v>0</v>
      </c>
      <c r="P4086" s="159">
        <f t="shared" si="2526"/>
        <v>0</v>
      </c>
    </row>
    <row r="4087" spans="1:16" ht="15.75" hidden="1" outlineLevel="1" x14ac:dyDescent="0.25">
      <c r="A4087" s="252">
        <f t="shared" ref="A4087:E4087" si="2586">A3417</f>
        <v>10.1</v>
      </c>
      <c r="B4087" s="253" t="str">
        <f t="shared" si="2586"/>
        <v>Complete series replacement in U-5 &amp; 6</v>
      </c>
      <c r="C4087" s="99" t="str">
        <f t="shared" si="2586"/>
        <v>MERC/CAPEX/20122013/02104</v>
      </c>
      <c r="D4087" s="103">
        <f t="shared" si="2586"/>
        <v>41281</v>
      </c>
      <c r="E4087" s="28">
        <f t="shared" si="2586"/>
        <v>7.12</v>
      </c>
      <c r="F4087" s="95">
        <f t="shared" si="2523"/>
        <v>1.4079700719999999</v>
      </c>
      <c r="G4087" s="95">
        <f t="shared" si="2524"/>
        <v>1.4079700719999999</v>
      </c>
      <c r="H4087" s="95">
        <f t="shared" si="2528"/>
        <v>0</v>
      </c>
      <c r="I4087" s="94">
        <f>'F4.2'!AA64</f>
        <v>0</v>
      </c>
      <c r="J4087" s="94">
        <f>'F4.2'!AU64</f>
        <v>0</v>
      </c>
      <c r="K4087" s="95"/>
      <c r="L4087" s="95"/>
      <c r="M4087" s="128">
        <f t="shared" si="2529"/>
        <v>0</v>
      </c>
      <c r="N4087" s="95">
        <f t="shared" si="2530"/>
        <v>0</v>
      </c>
      <c r="O4087" s="158">
        <f t="shared" si="2525"/>
        <v>0</v>
      </c>
      <c r="P4087" s="159">
        <f t="shared" si="2526"/>
        <v>0</v>
      </c>
    </row>
    <row r="4088" spans="1:16" ht="15.75" hidden="1" outlineLevel="1" x14ac:dyDescent="0.25">
      <c r="A4088" s="252">
        <f t="shared" ref="A4088:E4088" si="2587">A3418</f>
        <v>10.199999999999999</v>
      </c>
      <c r="B4088" s="253" t="str">
        <f t="shared" si="2587"/>
        <v>Extension of ash lines inside ash bund (9000 Rmt)</v>
      </c>
      <c r="C4088" s="99" t="str">
        <f t="shared" si="2587"/>
        <v>MERC/CAPEX/20122013/02104</v>
      </c>
      <c r="D4088" s="103">
        <f t="shared" si="2587"/>
        <v>41281</v>
      </c>
      <c r="E4088" s="28">
        <f t="shared" si="2587"/>
        <v>3.03</v>
      </c>
      <c r="F4088" s="95">
        <f t="shared" si="2523"/>
        <v>2.4823816700000001</v>
      </c>
      <c r="G4088" s="95">
        <f t="shared" si="2524"/>
        <v>2.4823816700000001</v>
      </c>
      <c r="H4088" s="95">
        <f t="shared" si="2528"/>
        <v>0</v>
      </c>
      <c r="I4088" s="94">
        <f>'F4.2'!AA65</f>
        <v>0</v>
      </c>
      <c r="J4088" s="94">
        <f>'F4.2'!AU65</f>
        <v>0</v>
      </c>
      <c r="K4088" s="95"/>
      <c r="L4088" s="95"/>
      <c r="M4088" s="128">
        <f t="shared" si="2529"/>
        <v>0</v>
      </c>
      <c r="N4088" s="95">
        <f t="shared" si="2530"/>
        <v>0</v>
      </c>
      <c r="O4088" s="158">
        <f t="shared" si="2525"/>
        <v>0</v>
      </c>
      <c r="P4088" s="159">
        <f t="shared" si="2526"/>
        <v>0</v>
      </c>
    </row>
    <row r="4089" spans="1:16" ht="15.75" hidden="1" outlineLevel="1" x14ac:dyDescent="0.25">
      <c r="A4089" s="252">
        <f t="shared" ref="A4089:E4089" si="2588">A3419</f>
        <v>10.3</v>
      </c>
      <c r="B4089" s="253" t="str">
        <f t="shared" si="2588"/>
        <v>Replacement ash line worn out pipes</v>
      </c>
      <c r="C4089" s="99" t="str">
        <f t="shared" si="2588"/>
        <v>MERC/CAPEX/20122013/02104</v>
      </c>
      <c r="D4089" s="103">
        <f t="shared" si="2588"/>
        <v>41281</v>
      </c>
      <c r="E4089" s="28">
        <f t="shared" si="2588"/>
        <v>3.6</v>
      </c>
      <c r="F4089" s="95">
        <f t="shared" si="2523"/>
        <v>4.4210943270000005</v>
      </c>
      <c r="G4089" s="95">
        <f t="shared" si="2524"/>
        <v>4.4210943270000005</v>
      </c>
      <c r="H4089" s="95">
        <f t="shared" si="2528"/>
        <v>0</v>
      </c>
      <c r="I4089" s="94">
        <f>'F4.2'!AA66</f>
        <v>0</v>
      </c>
      <c r="J4089" s="94">
        <f>'F4.2'!AU66</f>
        <v>0</v>
      </c>
      <c r="K4089" s="95"/>
      <c r="L4089" s="95"/>
      <c r="M4089" s="128">
        <f t="shared" si="2529"/>
        <v>0</v>
      </c>
      <c r="N4089" s="95">
        <f t="shared" si="2530"/>
        <v>0</v>
      </c>
      <c r="O4089" s="158">
        <f t="shared" si="2525"/>
        <v>0</v>
      </c>
      <c r="P4089" s="159">
        <f t="shared" si="2526"/>
        <v>0</v>
      </c>
    </row>
    <row r="4090" spans="1:16" ht="15.75" hidden="1" outlineLevel="1" x14ac:dyDescent="0.25">
      <c r="A4090" s="252">
        <f t="shared" ref="A4090:E4090" si="2589">A3420</f>
        <v>0</v>
      </c>
      <c r="B4090" s="253" t="str">
        <f t="shared" si="2589"/>
        <v>IDC</v>
      </c>
      <c r="C4090" s="99" t="str">
        <f t="shared" si="2589"/>
        <v>MERC/CAPEX/20122013/02104</v>
      </c>
      <c r="D4090" s="103">
        <f t="shared" si="2589"/>
        <v>41281</v>
      </c>
      <c r="E4090" s="28">
        <f t="shared" si="2589"/>
        <v>1.5</v>
      </c>
      <c r="F4090" s="95">
        <f t="shared" si="2523"/>
        <v>0</v>
      </c>
      <c r="G4090" s="95">
        <f t="shared" si="2524"/>
        <v>0</v>
      </c>
      <c r="H4090" s="95">
        <f t="shared" si="2528"/>
        <v>0</v>
      </c>
      <c r="I4090" s="94">
        <f>'F4.2'!AA67</f>
        <v>0</v>
      </c>
      <c r="J4090" s="94">
        <f>'F4.2'!AU67</f>
        <v>0</v>
      </c>
      <c r="K4090" s="95"/>
      <c r="L4090" s="95"/>
      <c r="M4090" s="128">
        <f t="shared" si="2529"/>
        <v>0</v>
      </c>
      <c r="N4090" s="95">
        <f t="shared" si="2530"/>
        <v>0</v>
      </c>
      <c r="O4090" s="158">
        <f t="shared" si="2525"/>
        <v>0</v>
      </c>
      <c r="P4090" s="159">
        <f t="shared" si="2526"/>
        <v>0</v>
      </c>
    </row>
    <row r="4091" spans="1:16" ht="31.5" hidden="1" outlineLevel="1" x14ac:dyDescent="0.25">
      <c r="A4091" s="106">
        <f t="shared" ref="A4091:E4091" si="2590">A3421</f>
        <v>11</v>
      </c>
      <c r="B4091" s="107" t="str">
        <f t="shared" si="2590"/>
        <v>Fully Integrated Security Surveillance System</v>
      </c>
      <c r="C4091" s="106" t="str">
        <f t="shared" si="2590"/>
        <v>MERC/TECH 1/CAPEX/20122013/00190</v>
      </c>
      <c r="D4091" s="147">
        <f t="shared" si="2590"/>
        <v>41382</v>
      </c>
      <c r="E4091" s="27">
        <f t="shared" si="2590"/>
        <v>54.197924999999991</v>
      </c>
      <c r="F4091" s="94">
        <f t="shared" si="2523"/>
        <v>0</v>
      </c>
      <c r="G4091" s="94">
        <f t="shared" si="2524"/>
        <v>0</v>
      </c>
      <c r="H4091" s="94">
        <f t="shared" si="2528"/>
        <v>0</v>
      </c>
      <c r="I4091" s="94">
        <f>'F4.2'!AA68</f>
        <v>0</v>
      </c>
      <c r="J4091" s="94">
        <f>'F4.2'!AU68</f>
        <v>0</v>
      </c>
      <c r="K4091" s="94"/>
      <c r="L4091" s="94"/>
      <c r="M4091" s="94">
        <f t="shared" si="2529"/>
        <v>0</v>
      </c>
      <c r="N4091" s="94">
        <f t="shared" si="2530"/>
        <v>0</v>
      </c>
      <c r="O4091" s="158">
        <f t="shared" si="2525"/>
        <v>0</v>
      </c>
      <c r="P4091" s="159">
        <f t="shared" si="2526"/>
        <v>0</v>
      </c>
    </row>
    <row r="4092" spans="1:16" ht="31.5" hidden="1" outlineLevel="1" x14ac:dyDescent="0.25">
      <c r="A4092" s="99">
        <f t="shared" ref="A4092:E4092" si="2591">A3422</f>
        <v>11.1</v>
      </c>
      <c r="B4092" s="100" t="str">
        <f t="shared" si="2591"/>
        <v xml:space="preserve">Long range cameras </v>
      </c>
      <c r="C4092" s="99" t="str">
        <f t="shared" si="2591"/>
        <v>MERC/TECH 1/CAPEX/20122013/00190</v>
      </c>
      <c r="D4092" s="103">
        <f t="shared" si="2591"/>
        <v>41382</v>
      </c>
      <c r="E4092" s="28">
        <f t="shared" si="2591"/>
        <v>12.3</v>
      </c>
      <c r="F4092" s="95">
        <f t="shared" si="2523"/>
        <v>0</v>
      </c>
      <c r="G4092" s="95">
        <f t="shared" si="2524"/>
        <v>0</v>
      </c>
      <c r="H4092" s="95">
        <f t="shared" si="2528"/>
        <v>0</v>
      </c>
      <c r="I4092" s="94">
        <f>'F4.2'!AA69</f>
        <v>0</v>
      </c>
      <c r="J4092" s="94">
        <f>'F4.2'!AU69</f>
        <v>0</v>
      </c>
      <c r="K4092" s="95"/>
      <c r="L4092" s="95"/>
      <c r="M4092" s="128">
        <f t="shared" si="2529"/>
        <v>0</v>
      </c>
      <c r="N4092" s="95">
        <f t="shared" si="2530"/>
        <v>0</v>
      </c>
      <c r="O4092" s="158">
        <f t="shared" si="2525"/>
        <v>0</v>
      </c>
      <c r="P4092" s="159">
        <f t="shared" si="2526"/>
        <v>0</v>
      </c>
    </row>
    <row r="4093" spans="1:16" ht="31.5" hidden="1" outlineLevel="1" x14ac:dyDescent="0.25">
      <c r="A4093" s="99">
        <f t="shared" ref="A4093:E4093" si="2592">A3423</f>
        <v>11.2</v>
      </c>
      <c r="B4093" s="100" t="str">
        <f t="shared" si="2592"/>
        <v xml:space="preserve">Laser fence sensors/buried cable </v>
      </c>
      <c r="C4093" s="99" t="str">
        <f t="shared" si="2592"/>
        <v>MERC/TECH 1/CAPEX/20122013/00190</v>
      </c>
      <c r="D4093" s="103">
        <f t="shared" si="2592"/>
        <v>41382</v>
      </c>
      <c r="E4093" s="28">
        <f t="shared" si="2592"/>
        <v>6.1</v>
      </c>
      <c r="F4093" s="95">
        <f t="shared" si="2523"/>
        <v>0</v>
      </c>
      <c r="G4093" s="95">
        <f t="shared" si="2524"/>
        <v>0</v>
      </c>
      <c r="H4093" s="95">
        <f t="shared" si="2528"/>
        <v>0</v>
      </c>
      <c r="I4093" s="94">
        <f>'F4.2'!AA70</f>
        <v>0</v>
      </c>
      <c r="J4093" s="94">
        <f>'F4.2'!AU70</f>
        <v>0</v>
      </c>
      <c r="K4093" s="95"/>
      <c r="L4093" s="95"/>
      <c r="M4093" s="128">
        <f t="shared" si="2529"/>
        <v>0</v>
      </c>
      <c r="N4093" s="95">
        <f t="shared" si="2530"/>
        <v>0</v>
      </c>
      <c r="O4093" s="158">
        <f t="shared" si="2525"/>
        <v>0</v>
      </c>
      <c r="P4093" s="159">
        <f t="shared" si="2526"/>
        <v>0</v>
      </c>
    </row>
    <row r="4094" spans="1:16" ht="31.5" hidden="1" outlineLevel="1" x14ac:dyDescent="0.25">
      <c r="A4094" s="99">
        <f t="shared" ref="A4094:E4094" si="2593">A3424</f>
        <v>11.3</v>
      </c>
      <c r="B4094" s="100" t="str">
        <f t="shared" si="2593"/>
        <v xml:space="preserve">PTZ/fixed cameras </v>
      </c>
      <c r="C4094" s="99" t="str">
        <f t="shared" si="2593"/>
        <v>MERC/TECH 1/CAPEX/20122013/00190</v>
      </c>
      <c r="D4094" s="103">
        <f t="shared" si="2593"/>
        <v>41382</v>
      </c>
      <c r="E4094" s="28">
        <f t="shared" si="2593"/>
        <v>8.0749999999999993</v>
      </c>
      <c r="F4094" s="95">
        <f t="shared" ref="F4094:F4157" si="2594">F3424+I3424</f>
        <v>0</v>
      </c>
      <c r="G4094" s="95">
        <f t="shared" ref="G4094:G4157" si="2595">G3424+M3424</f>
        <v>0</v>
      </c>
      <c r="H4094" s="95">
        <f t="shared" si="2528"/>
        <v>0</v>
      </c>
      <c r="I4094" s="94">
        <f>'F4.2'!AA71</f>
        <v>0</v>
      </c>
      <c r="J4094" s="94">
        <f>'F4.2'!AU71</f>
        <v>0</v>
      </c>
      <c r="K4094" s="95"/>
      <c r="L4094" s="95"/>
      <c r="M4094" s="128">
        <f t="shared" si="2529"/>
        <v>0</v>
      </c>
      <c r="N4094" s="95">
        <f t="shared" si="2530"/>
        <v>0</v>
      </c>
      <c r="O4094" s="158">
        <f t="shared" ref="O4094:O4157" si="2596">MAX(0,IF(M4094=0,0,IF(G4094+M4094&lt;E4094,M4094,E4094-G4094)))</f>
        <v>0</v>
      </c>
      <c r="P4094" s="159">
        <f t="shared" ref="P4094:P4157" si="2597">M4094-O4094</f>
        <v>0</v>
      </c>
    </row>
    <row r="4095" spans="1:16" ht="31.5" hidden="1" outlineLevel="1" x14ac:dyDescent="0.25">
      <c r="A4095" s="99">
        <f t="shared" ref="A4095:E4095" si="2598">A3425</f>
        <v>11.4</v>
      </c>
      <c r="B4095" s="100" t="str">
        <f t="shared" si="2598"/>
        <v xml:space="preserve">Command &amp; control /video wall </v>
      </c>
      <c r="C4095" s="99" t="str">
        <f t="shared" si="2598"/>
        <v>MERC/TECH 1/CAPEX/20122013/00190</v>
      </c>
      <c r="D4095" s="103">
        <f t="shared" si="2598"/>
        <v>41382</v>
      </c>
      <c r="E4095" s="28">
        <f t="shared" si="2598"/>
        <v>16</v>
      </c>
      <c r="F4095" s="95">
        <f t="shared" si="2594"/>
        <v>0</v>
      </c>
      <c r="G4095" s="95">
        <f t="shared" si="2595"/>
        <v>0</v>
      </c>
      <c r="H4095" s="95">
        <f t="shared" ref="H4095:H4158" si="2599">F4095-G4095</f>
        <v>0</v>
      </c>
      <c r="I4095" s="94">
        <f>'F4.2'!AA72</f>
        <v>0</v>
      </c>
      <c r="J4095" s="94">
        <f>'F4.2'!AU72</f>
        <v>0</v>
      </c>
      <c r="K4095" s="95"/>
      <c r="L4095" s="95"/>
      <c r="M4095" s="128">
        <f t="shared" ref="M4095:M4158" si="2600">SUM(J4095:L4095)</f>
        <v>0</v>
      </c>
      <c r="N4095" s="95">
        <f t="shared" ref="N4095:N4158" si="2601">H4095+I4095-M4095</f>
        <v>0</v>
      </c>
      <c r="O4095" s="158">
        <f t="shared" si="2596"/>
        <v>0</v>
      </c>
      <c r="P4095" s="159">
        <f t="shared" si="2597"/>
        <v>0</v>
      </c>
    </row>
    <row r="4096" spans="1:16" ht="31.5" hidden="1" outlineLevel="1" x14ac:dyDescent="0.25">
      <c r="A4096" s="99">
        <f t="shared" ref="A4096:E4096" si="2602">A3426</f>
        <v>11.5</v>
      </c>
      <c r="B4096" s="100" t="str">
        <f t="shared" si="2602"/>
        <v xml:space="preserve">Communication </v>
      </c>
      <c r="C4096" s="99" t="str">
        <f t="shared" si="2602"/>
        <v>MERC/TECH 1/CAPEX/20122013/00190</v>
      </c>
      <c r="D4096" s="103">
        <f t="shared" si="2602"/>
        <v>41382</v>
      </c>
      <c r="E4096" s="28">
        <f t="shared" si="2602"/>
        <v>0.45950000000000002</v>
      </c>
      <c r="F4096" s="95">
        <f t="shared" si="2594"/>
        <v>0</v>
      </c>
      <c r="G4096" s="95">
        <f t="shared" si="2595"/>
        <v>0</v>
      </c>
      <c r="H4096" s="95">
        <f t="shared" si="2599"/>
        <v>0</v>
      </c>
      <c r="I4096" s="94">
        <f>'F4.2'!AA73</f>
        <v>0</v>
      </c>
      <c r="J4096" s="94">
        <f>'F4.2'!AU73</f>
        <v>0</v>
      </c>
      <c r="K4096" s="95"/>
      <c r="L4096" s="95"/>
      <c r="M4096" s="128">
        <f t="shared" si="2600"/>
        <v>0</v>
      </c>
      <c r="N4096" s="95">
        <f t="shared" si="2601"/>
        <v>0</v>
      </c>
      <c r="O4096" s="158">
        <f t="shared" si="2596"/>
        <v>0</v>
      </c>
      <c r="P4096" s="159">
        <f t="shared" si="2597"/>
        <v>0</v>
      </c>
    </row>
    <row r="4097" spans="1:16" ht="31.5" hidden="1" outlineLevel="1" x14ac:dyDescent="0.25">
      <c r="A4097" s="99">
        <f t="shared" ref="A4097:E4097" si="2603">A3427</f>
        <v>11.6</v>
      </c>
      <c r="B4097" s="100" t="str">
        <f t="shared" si="2603"/>
        <v>RFID</v>
      </c>
      <c r="C4097" s="99" t="str">
        <f t="shared" si="2603"/>
        <v>MERC/TECH 1/CAPEX/20122013/00190</v>
      </c>
      <c r="D4097" s="103">
        <f t="shared" si="2603"/>
        <v>41382</v>
      </c>
      <c r="E4097" s="28">
        <f t="shared" si="2603"/>
        <v>0.83</v>
      </c>
      <c r="F4097" s="95">
        <f t="shared" si="2594"/>
        <v>0</v>
      </c>
      <c r="G4097" s="95">
        <f t="shared" si="2595"/>
        <v>0</v>
      </c>
      <c r="H4097" s="95">
        <f t="shared" si="2599"/>
        <v>0</v>
      </c>
      <c r="I4097" s="94">
        <f>'F4.2'!AA74</f>
        <v>0</v>
      </c>
      <c r="J4097" s="94">
        <f>'F4.2'!AU74</f>
        <v>0</v>
      </c>
      <c r="K4097" s="95"/>
      <c r="L4097" s="95"/>
      <c r="M4097" s="128">
        <f t="shared" si="2600"/>
        <v>0</v>
      </c>
      <c r="N4097" s="95">
        <f t="shared" si="2601"/>
        <v>0</v>
      </c>
      <c r="O4097" s="158">
        <f t="shared" si="2596"/>
        <v>0</v>
      </c>
      <c r="P4097" s="159">
        <f t="shared" si="2597"/>
        <v>0</v>
      </c>
    </row>
    <row r="4098" spans="1:16" ht="31.5" hidden="1" outlineLevel="1" x14ac:dyDescent="0.25">
      <c r="A4098" s="99">
        <f t="shared" ref="A4098:E4098" si="2604">A3428</f>
        <v>11.7</v>
      </c>
      <c r="B4098" s="100" t="str">
        <f t="shared" si="2604"/>
        <v>LPR</v>
      </c>
      <c r="C4098" s="99" t="str">
        <f t="shared" si="2604"/>
        <v>MERC/TECH 1/CAPEX/20122013/00190</v>
      </c>
      <c r="D4098" s="103">
        <f t="shared" si="2604"/>
        <v>41382</v>
      </c>
      <c r="E4098" s="28">
        <f t="shared" si="2604"/>
        <v>0.6</v>
      </c>
      <c r="F4098" s="95">
        <f t="shared" si="2594"/>
        <v>0</v>
      </c>
      <c r="G4098" s="95">
        <f t="shared" si="2595"/>
        <v>0</v>
      </c>
      <c r="H4098" s="95">
        <f t="shared" si="2599"/>
        <v>0</v>
      </c>
      <c r="I4098" s="94">
        <f>'F4.2'!AA75</f>
        <v>0</v>
      </c>
      <c r="J4098" s="94">
        <f>'F4.2'!AU75</f>
        <v>0</v>
      </c>
      <c r="K4098" s="95"/>
      <c r="L4098" s="95"/>
      <c r="M4098" s="128">
        <f t="shared" si="2600"/>
        <v>0</v>
      </c>
      <c r="N4098" s="95">
        <f t="shared" si="2601"/>
        <v>0</v>
      </c>
      <c r="O4098" s="158">
        <f t="shared" si="2596"/>
        <v>0</v>
      </c>
      <c r="P4098" s="159">
        <f t="shared" si="2597"/>
        <v>0</v>
      </c>
    </row>
    <row r="4099" spans="1:16" ht="31.5" hidden="1" outlineLevel="1" x14ac:dyDescent="0.25">
      <c r="A4099" s="99">
        <f t="shared" ref="A4099:E4099" si="2605">A3429</f>
        <v>11.8</v>
      </c>
      <c r="B4099" s="100" t="str">
        <f t="shared" si="2605"/>
        <v xml:space="preserve">Electricals/networking </v>
      </c>
      <c r="C4099" s="99" t="str">
        <f t="shared" si="2605"/>
        <v>MERC/TECH 1/CAPEX/20122013/00190</v>
      </c>
      <c r="D4099" s="103">
        <f t="shared" si="2605"/>
        <v>41382</v>
      </c>
      <c r="E4099" s="28">
        <f t="shared" si="2605"/>
        <v>2.8674249999999999</v>
      </c>
      <c r="F4099" s="95">
        <f t="shared" si="2594"/>
        <v>0</v>
      </c>
      <c r="G4099" s="95">
        <f t="shared" si="2595"/>
        <v>0</v>
      </c>
      <c r="H4099" s="95">
        <f t="shared" si="2599"/>
        <v>0</v>
      </c>
      <c r="I4099" s="94">
        <f>'F4.2'!AA76</f>
        <v>0</v>
      </c>
      <c r="J4099" s="94">
        <f>'F4.2'!AU76</f>
        <v>0</v>
      </c>
      <c r="K4099" s="95"/>
      <c r="L4099" s="95"/>
      <c r="M4099" s="128">
        <f t="shared" si="2600"/>
        <v>0</v>
      </c>
      <c r="N4099" s="95">
        <f t="shared" si="2601"/>
        <v>0</v>
      </c>
      <c r="O4099" s="158">
        <f t="shared" si="2596"/>
        <v>0</v>
      </c>
      <c r="P4099" s="159">
        <f t="shared" si="2597"/>
        <v>0</v>
      </c>
    </row>
    <row r="4100" spans="1:16" ht="31.5" hidden="1" outlineLevel="1" x14ac:dyDescent="0.25">
      <c r="A4100" s="99">
        <f t="shared" ref="A4100:E4100" si="2606">A3430</f>
        <v>11.9</v>
      </c>
      <c r="B4100" s="100" t="str">
        <f t="shared" si="2606"/>
        <v xml:space="preserve">Infrastructure </v>
      </c>
      <c r="C4100" s="99" t="str">
        <f t="shared" si="2606"/>
        <v>MERC/TECH 1/CAPEX/20122013/00190</v>
      </c>
      <c r="D4100" s="103">
        <f t="shared" si="2606"/>
        <v>41382</v>
      </c>
      <c r="E4100" s="28">
        <f t="shared" si="2606"/>
        <v>3.8959999999999999</v>
      </c>
      <c r="F4100" s="95">
        <f t="shared" si="2594"/>
        <v>0</v>
      </c>
      <c r="G4100" s="95">
        <f t="shared" si="2595"/>
        <v>0</v>
      </c>
      <c r="H4100" s="95">
        <f t="shared" si="2599"/>
        <v>0</v>
      </c>
      <c r="I4100" s="94">
        <f>'F4.2'!AA77</f>
        <v>0</v>
      </c>
      <c r="J4100" s="94">
        <f>'F4.2'!AU77</f>
        <v>0</v>
      </c>
      <c r="K4100" s="95"/>
      <c r="L4100" s="95"/>
      <c r="M4100" s="128">
        <f t="shared" si="2600"/>
        <v>0</v>
      </c>
      <c r="N4100" s="95">
        <f t="shared" si="2601"/>
        <v>0</v>
      </c>
      <c r="O4100" s="158">
        <f t="shared" si="2596"/>
        <v>0</v>
      </c>
      <c r="P4100" s="159">
        <f t="shared" si="2597"/>
        <v>0</v>
      </c>
    </row>
    <row r="4101" spans="1:16" ht="31.5" hidden="1" outlineLevel="1" x14ac:dyDescent="0.25">
      <c r="A4101" s="99">
        <f t="shared" ref="A4101:E4101" si="2607">A3431</f>
        <v>0</v>
      </c>
      <c r="B4101" s="100" t="str">
        <f t="shared" si="2607"/>
        <v>IDC</v>
      </c>
      <c r="C4101" s="99" t="str">
        <f t="shared" si="2607"/>
        <v>MERC/TECH 1/CAPEX/20122013/00190</v>
      </c>
      <c r="D4101" s="103">
        <f t="shared" si="2607"/>
        <v>41382</v>
      </c>
      <c r="E4101" s="28">
        <f t="shared" si="2607"/>
        <v>3.07</v>
      </c>
      <c r="F4101" s="95">
        <f t="shared" si="2594"/>
        <v>0</v>
      </c>
      <c r="G4101" s="95">
        <f t="shared" si="2595"/>
        <v>0</v>
      </c>
      <c r="H4101" s="95">
        <f t="shared" si="2599"/>
        <v>0</v>
      </c>
      <c r="I4101" s="94">
        <f>'F4.2'!AA78</f>
        <v>0</v>
      </c>
      <c r="J4101" s="94">
        <f>'F4.2'!AU78</f>
        <v>0</v>
      </c>
      <c r="K4101" s="95"/>
      <c r="L4101" s="95"/>
      <c r="M4101" s="128">
        <f t="shared" si="2600"/>
        <v>0</v>
      </c>
      <c r="N4101" s="95">
        <f t="shared" si="2601"/>
        <v>0</v>
      </c>
      <c r="O4101" s="158">
        <f t="shared" si="2596"/>
        <v>0</v>
      </c>
      <c r="P4101" s="159">
        <f t="shared" si="2597"/>
        <v>0</v>
      </c>
    </row>
    <row r="4102" spans="1:16" ht="31.5" hidden="1" outlineLevel="1" x14ac:dyDescent="0.25">
      <c r="A4102" s="238">
        <f t="shared" ref="A4102:E4102" si="2608">A3432</f>
        <v>12</v>
      </c>
      <c r="B4102" s="239" t="str">
        <f t="shared" si="2608"/>
        <v>Revamping of existing SWAS installed at U#1 to 4 and commissioning of new  (AFGC) System of U#5&amp;7</v>
      </c>
      <c r="C4102" s="25" t="str">
        <f t="shared" si="2608"/>
        <v>MERC/TECH 1/CAPEX/20132014/01366</v>
      </c>
      <c r="D4102" s="139">
        <f t="shared" si="2608"/>
        <v>41551</v>
      </c>
      <c r="E4102" s="27">
        <f t="shared" si="2608"/>
        <v>10.083855999999999</v>
      </c>
      <c r="F4102" s="94">
        <f t="shared" si="2594"/>
        <v>0</v>
      </c>
      <c r="G4102" s="94">
        <f t="shared" si="2595"/>
        <v>0</v>
      </c>
      <c r="H4102" s="94">
        <f t="shared" si="2599"/>
        <v>0</v>
      </c>
      <c r="I4102" s="94">
        <f>'F4.2'!AA79</f>
        <v>0</v>
      </c>
      <c r="J4102" s="94">
        <f>'F4.2'!AU79</f>
        <v>0</v>
      </c>
      <c r="K4102" s="94"/>
      <c r="L4102" s="94"/>
      <c r="M4102" s="94">
        <f t="shared" si="2600"/>
        <v>0</v>
      </c>
      <c r="N4102" s="94">
        <f t="shared" si="2601"/>
        <v>0</v>
      </c>
      <c r="O4102" s="158">
        <f t="shared" si="2596"/>
        <v>0</v>
      </c>
      <c r="P4102" s="159">
        <f t="shared" si="2597"/>
        <v>0</v>
      </c>
    </row>
    <row r="4103" spans="1:16" ht="31.5" hidden="1" outlineLevel="1" x14ac:dyDescent="0.25">
      <c r="A4103" s="252">
        <f t="shared" ref="A4103:E4103" si="2609">A3433</f>
        <v>12.1</v>
      </c>
      <c r="B4103" s="253" t="str">
        <f t="shared" si="2609"/>
        <v>AFGC U 5,7</v>
      </c>
      <c r="C4103" s="99" t="str">
        <f t="shared" si="2609"/>
        <v>MERC/TECH 1/CAPEX/20132014/01366</v>
      </c>
      <c r="D4103" s="103">
        <f t="shared" si="2609"/>
        <v>41551</v>
      </c>
      <c r="E4103" s="28">
        <f t="shared" si="2609"/>
        <v>2.08</v>
      </c>
      <c r="F4103" s="95">
        <f t="shared" si="2594"/>
        <v>2.0369565389999997</v>
      </c>
      <c r="G4103" s="95">
        <f t="shared" si="2595"/>
        <v>2.0369565389999997</v>
      </c>
      <c r="H4103" s="95">
        <f t="shared" si="2599"/>
        <v>0</v>
      </c>
      <c r="I4103" s="94">
        <f>'F4.2'!AA80</f>
        <v>0</v>
      </c>
      <c r="J4103" s="94">
        <f>'F4.2'!AU80</f>
        <v>0</v>
      </c>
      <c r="K4103" s="95"/>
      <c r="L4103" s="95"/>
      <c r="M4103" s="128">
        <f t="shared" si="2600"/>
        <v>0</v>
      </c>
      <c r="N4103" s="95">
        <f t="shared" si="2601"/>
        <v>0</v>
      </c>
      <c r="O4103" s="158">
        <f t="shared" si="2596"/>
        <v>0</v>
      </c>
      <c r="P4103" s="159">
        <f t="shared" si="2597"/>
        <v>0</v>
      </c>
    </row>
    <row r="4104" spans="1:16" ht="31.5" hidden="1" outlineLevel="1" x14ac:dyDescent="0.25">
      <c r="A4104" s="252">
        <f t="shared" ref="A4104:E4104" si="2610">A3434</f>
        <v>12.2</v>
      </c>
      <c r="B4104" s="253" t="str">
        <f t="shared" si="2610"/>
        <v>Dismantling and revamping of Sample panels of Unit 1 to 4. (4 Nos.)</v>
      </c>
      <c r="C4104" s="29" t="str">
        <f t="shared" si="2610"/>
        <v>MERC/TECH 1/CAPEX/20132014/01366</v>
      </c>
      <c r="D4104" s="68">
        <f t="shared" si="2610"/>
        <v>41551</v>
      </c>
      <c r="E4104" s="28">
        <f t="shared" si="2610"/>
        <v>7.1338559999999998</v>
      </c>
      <c r="F4104" s="95">
        <f t="shared" si="2594"/>
        <v>5</v>
      </c>
      <c r="G4104" s="95">
        <f t="shared" si="2595"/>
        <v>5</v>
      </c>
      <c r="H4104" s="95">
        <f t="shared" si="2599"/>
        <v>0</v>
      </c>
      <c r="I4104" s="94">
        <f>'F4.2'!AA81</f>
        <v>0</v>
      </c>
      <c r="J4104" s="94">
        <f>'F4.2'!AU81</f>
        <v>0</v>
      </c>
      <c r="K4104" s="95"/>
      <c r="L4104" s="95"/>
      <c r="M4104" s="128">
        <f t="shared" si="2600"/>
        <v>0</v>
      </c>
      <c r="N4104" s="95">
        <f t="shared" si="2601"/>
        <v>0</v>
      </c>
      <c r="O4104" s="158">
        <f t="shared" si="2596"/>
        <v>0</v>
      </c>
      <c r="P4104" s="159">
        <f t="shared" si="2597"/>
        <v>0</v>
      </c>
    </row>
    <row r="4105" spans="1:16" ht="31.5" hidden="1" outlineLevel="1" x14ac:dyDescent="0.25">
      <c r="A4105" s="252">
        <f t="shared" ref="A4105:E4105" si="2611">A3435</f>
        <v>0</v>
      </c>
      <c r="B4105" s="253" t="str">
        <f t="shared" si="2611"/>
        <v>IDC</v>
      </c>
      <c r="C4105" s="99" t="str">
        <f t="shared" si="2611"/>
        <v>MERC/TECH 1/CAPEX/20132014/01366</v>
      </c>
      <c r="D4105" s="103">
        <f t="shared" si="2611"/>
        <v>41551</v>
      </c>
      <c r="E4105" s="28">
        <f t="shared" si="2611"/>
        <v>0.87</v>
      </c>
      <c r="F4105" s="95">
        <f t="shared" si="2594"/>
        <v>0</v>
      </c>
      <c r="G4105" s="95">
        <f t="shared" si="2595"/>
        <v>0</v>
      </c>
      <c r="H4105" s="95">
        <f t="shared" si="2599"/>
        <v>0</v>
      </c>
      <c r="I4105" s="94">
        <f>'F4.2'!AA82</f>
        <v>0</v>
      </c>
      <c r="J4105" s="94">
        <f>'F4.2'!AU82</f>
        <v>0</v>
      </c>
      <c r="K4105" s="95"/>
      <c r="L4105" s="95"/>
      <c r="M4105" s="128">
        <f t="shared" si="2600"/>
        <v>0</v>
      </c>
      <c r="N4105" s="95">
        <f t="shared" si="2601"/>
        <v>0</v>
      </c>
      <c r="O4105" s="158">
        <f t="shared" si="2596"/>
        <v>0</v>
      </c>
      <c r="P4105" s="159">
        <f t="shared" si="2597"/>
        <v>0</v>
      </c>
    </row>
    <row r="4106" spans="1:16" ht="47.25" hidden="1" outlineLevel="1" x14ac:dyDescent="0.25">
      <c r="A4106" s="106">
        <f t="shared" ref="A4106:E4106" si="2612">A3436</f>
        <v>13</v>
      </c>
      <c r="B4106" s="107" t="str">
        <f t="shared" si="2612"/>
        <v>Replacements Platen Super Heater &amp; Eco Additional of U-5 &amp; U-6 and Upper &amp; Lower LTSH &amp; Eco Bottom assemblies of U-7</v>
      </c>
      <c r="C4106" s="106" t="str">
        <f t="shared" si="2612"/>
        <v>MERC/TECH 1/CAPEX/20132014/01936</v>
      </c>
      <c r="D4106" s="147">
        <f t="shared" si="2612"/>
        <v>41647</v>
      </c>
      <c r="E4106" s="27">
        <f t="shared" si="2612"/>
        <v>76.570000000000007</v>
      </c>
      <c r="F4106" s="94">
        <f t="shared" si="2594"/>
        <v>0</v>
      </c>
      <c r="G4106" s="94">
        <f t="shared" si="2595"/>
        <v>0</v>
      </c>
      <c r="H4106" s="94">
        <f t="shared" si="2599"/>
        <v>0</v>
      </c>
      <c r="I4106" s="94">
        <f>'F4.2'!AA83</f>
        <v>0</v>
      </c>
      <c r="J4106" s="94">
        <f>'F4.2'!AU83</f>
        <v>0</v>
      </c>
      <c r="K4106" s="94"/>
      <c r="L4106" s="94"/>
      <c r="M4106" s="94">
        <f t="shared" si="2600"/>
        <v>0</v>
      </c>
      <c r="N4106" s="94">
        <f t="shared" si="2601"/>
        <v>0</v>
      </c>
      <c r="O4106" s="158">
        <f t="shared" si="2596"/>
        <v>0</v>
      </c>
      <c r="P4106" s="159">
        <f t="shared" si="2597"/>
        <v>0</v>
      </c>
    </row>
    <row r="4107" spans="1:16" ht="31.5" hidden="1" outlineLevel="1" x14ac:dyDescent="0.25">
      <c r="A4107" s="99">
        <f t="shared" ref="A4107:E4107" si="2613">A3437</f>
        <v>13.1</v>
      </c>
      <c r="B4107" s="100" t="str">
        <f t="shared" si="2613"/>
        <v>Platen super heater assemblies – 24 nos each for Unit-5 &amp; 6(2 sets)</v>
      </c>
      <c r="C4107" s="99" t="str">
        <f t="shared" si="2613"/>
        <v>MERC/TECH 1/CAPEX/20132014/01936</v>
      </c>
      <c r="D4107" s="103">
        <f t="shared" si="2613"/>
        <v>41647</v>
      </c>
      <c r="E4107" s="28">
        <f t="shared" si="2613"/>
        <v>32.76</v>
      </c>
      <c r="F4107" s="95">
        <f t="shared" si="2594"/>
        <v>11.660929755000002</v>
      </c>
      <c r="G4107" s="95">
        <f t="shared" si="2595"/>
        <v>11.660929755000002</v>
      </c>
      <c r="H4107" s="95">
        <f t="shared" si="2599"/>
        <v>0</v>
      </c>
      <c r="I4107" s="94">
        <f>'F4.2'!AA84</f>
        <v>0</v>
      </c>
      <c r="J4107" s="94">
        <f>'F4.2'!AU84</f>
        <v>0</v>
      </c>
      <c r="K4107" s="95"/>
      <c r="L4107" s="95"/>
      <c r="M4107" s="128">
        <f t="shared" si="2600"/>
        <v>0</v>
      </c>
      <c r="N4107" s="95">
        <f t="shared" si="2601"/>
        <v>0</v>
      </c>
      <c r="O4107" s="158">
        <f t="shared" si="2596"/>
        <v>0</v>
      </c>
      <c r="P4107" s="159">
        <f t="shared" si="2597"/>
        <v>0</v>
      </c>
    </row>
    <row r="4108" spans="1:16" ht="31.5" hidden="1" outlineLevel="1" x14ac:dyDescent="0.25">
      <c r="A4108" s="99">
        <f t="shared" ref="A4108:E4108" si="2614">A3438</f>
        <v>13.2</v>
      </c>
      <c r="B4108" s="100" t="str">
        <f t="shared" si="2614"/>
        <v>Economizer additional  Assemblies along with cassette baffles – 65 Nos. each for unit-  5 &amp; 6  (2Set )</v>
      </c>
      <c r="C4108" s="99" t="str">
        <f t="shared" si="2614"/>
        <v>MERC/TECH 1/CAPEX/20132014/01936</v>
      </c>
      <c r="D4108" s="103">
        <f t="shared" si="2614"/>
        <v>41647</v>
      </c>
      <c r="E4108" s="28">
        <f t="shared" si="2614"/>
        <v>3.88</v>
      </c>
      <c r="F4108" s="95">
        <f t="shared" si="2594"/>
        <v>3.5012203659999996</v>
      </c>
      <c r="G4108" s="95">
        <f t="shared" si="2595"/>
        <v>3.5012203659999996</v>
      </c>
      <c r="H4108" s="95">
        <f t="shared" si="2599"/>
        <v>0</v>
      </c>
      <c r="I4108" s="94">
        <f>'F4.2'!AA85</f>
        <v>0</v>
      </c>
      <c r="J4108" s="94">
        <f>'F4.2'!AU85</f>
        <v>0</v>
      </c>
      <c r="K4108" s="95"/>
      <c r="L4108" s="95"/>
      <c r="M4108" s="128">
        <f t="shared" si="2600"/>
        <v>0</v>
      </c>
      <c r="N4108" s="95">
        <f t="shared" si="2601"/>
        <v>0</v>
      </c>
      <c r="O4108" s="158">
        <f t="shared" si="2596"/>
        <v>0</v>
      </c>
      <c r="P4108" s="159">
        <f t="shared" si="2597"/>
        <v>0</v>
      </c>
    </row>
    <row r="4109" spans="1:16" ht="31.5" hidden="1" outlineLevel="1" x14ac:dyDescent="0.25">
      <c r="A4109" s="99">
        <f t="shared" ref="A4109:E4109" si="2615">A3439</f>
        <v>13.3</v>
      </c>
      <c r="B4109" s="100" t="str">
        <f t="shared" si="2615"/>
        <v>Upper LTSH  Assemblies along with cassette baffles – 62 Nos. each for unit – 7 (1 Set)</v>
      </c>
      <c r="C4109" s="99" t="str">
        <f t="shared" si="2615"/>
        <v>MERC/TECH 1/CAPEX/20132014/01936</v>
      </c>
      <c r="D4109" s="103">
        <f t="shared" si="2615"/>
        <v>41647</v>
      </c>
      <c r="E4109" s="28">
        <f t="shared" si="2615"/>
        <v>9.81</v>
      </c>
      <c r="F4109" s="95">
        <f t="shared" si="2594"/>
        <v>4.9252947999999996</v>
      </c>
      <c r="G4109" s="95">
        <f t="shared" si="2595"/>
        <v>4.9252947999999996</v>
      </c>
      <c r="H4109" s="95">
        <f t="shared" si="2599"/>
        <v>0</v>
      </c>
      <c r="I4109" s="94">
        <f>'F4.2'!AA86</f>
        <v>0</v>
      </c>
      <c r="J4109" s="94">
        <f>'F4.2'!AU86</f>
        <v>0</v>
      </c>
      <c r="K4109" s="95"/>
      <c r="L4109" s="95"/>
      <c r="M4109" s="128">
        <f t="shared" si="2600"/>
        <v>0</v>
      </c>
      <c r="N4109" s="95">
        <f t="shared" si="2601"/>
        <v>0</v>
      </c>
      <c r="O4109" s="158">
        <f t="shared" si="2596"/>
        <v>0</v>
      </c>
      <c r="P4109" s="159">
        <f t="shared" si="2597"/>
        <v>0</v>
      </c>
    </row>
    <row r="4110" spans="1:16" ht="31.5" hidden="1" outlineLevel="1" x14ac:dyDescent="0.25">
      <c r="A4110" s="99">
        <f t="shared" ref="A4110:E4110" si="2616">A3440</f>
        <v>13.4</v>
      </c>
      <c r="B4110" s="100" t="str">
        <f t="shared" si="2616"/>
        <v>Lower LTSH  Assemblies along with cassette baffles  – 62Nos. for unit – 7 (1 Set)</v>
      </c>
      <c r="C4110" s="99" t="str">
        <f t="shared" si="2616"/>
        <v>MERC/TECH 1/CAPEX/20132014/01936</v>
      </c>
      <c r="D4110" s="103">
        <f t="shared" si="2616"/>
        <v>41647</v>
      </c>
      <c r="E4110" s="28">
        <f t="shared" si="2616"/>
        <v>4.76</v>
      </c>
      <c r="F4110" s="95">
        <f t="shared" si="2594"/>
        <v>2.7667891</v>
      </c>
      <c r="G4110" s="95">
        <f t="shared" si="2595"/>
        <v>2.7667891</v>
      </c>
      <c r="H4110" s="95">
        <f t="shared" si="2599"/>
        <v>0</v>
      </c>
      <c r="I4110" s="94">
        <f>'F4.2'!AA87</f>
        <v>0</v>
      </c>
      <c r="J4110" s="94">
        <f>'F4.2'!AU87</f>
        <v>0</v>
      </c>
      <c r="K4110" s="95"/>
      <c r="L4110" s="95"/>
      <c r="M4110" s="128">
        <f t="shared" si="2600"/>
        <v>0</v>
      </c>
      <c r="N4110" s="95">
        <f t="shared" si="2601"/>
        <v>0</v>
      </c>
      <c r="O4110" s="158">
        <f t="shared" si="2596"/>
        <v>0</v>
      </c>
      <c r="P4110" s="159">
        <f t="shared" si="2597"/>
        <v>0</v>
      </c>
    </row>
    <row r="4111" spans="1:16" ht="31.5" hidden="1" outlineLevel="1" x14ac:dyDescent="0.25">
      <c r="A4111" s="99">
        <f t="shared" ref="A4111:E4111" si="2617">A3441</f>
        <v>13.5</v>
      </c>
      <c r="B4111" s="100" t="str">
        <f t="shared" si="2617"/>
        <v>Lower Eco + Eco additional along with cassette baffles  for Unit-7</v>
      </c>
      <c r="C4111" s="99" t="str">
        <f t="shared" si="2617"/>
        <v>MERC/TECH 1/CAPEX/20132014/01936</v>
      </c>
      <c r="D4111" s="103">
        <f t="shared" si="2617"/>
        <v>41647</v>
      </c>
      <c r="E4111" s="28">
        <f t="shared" si="2617"/>
        <v>13.41</v>
      </c>
      <c r="F4111" s="95">
        <f t="shared" si="2594"/>
        <v>6.3205716000000001</v>
      </c>
      <c r="G4111" s="95">
        <f t="shared" si="2595"/>
        <v>6.3205716000000001</v>
      </c>
      <c r="H4111" s="95">
        <f t="shared" si="2599"/>
        <v>0</v>
      </c>
      <c r="I4111" s="94">
        <f>'F4.2'!AA88</f>
        <v>0</v>
      </c>
      <c r="J4111" s="94">
        <f>'F4.2'!AU88</f>
        <v>0</v>
      </c>
      <c r="K4111" s="95"/>
      <c r="L4111" s="95"/>
      <c r="M4111" s="128">
        <f t="shared" si="2600"/>
        <v>0</v>
      </c>
      <c r="N4111" s="95">
        <f t="shared" si="2601"/>
        <v>0</v>
      </c>
      <c r="O4111" s="158">
        <f t="shared" si="2596"/>
        <v>0</v>
      </c>
      <c r="P4111" s="159">
        <f t="shared" si="2597"/>
        <v>0</v>
      </c>
    </row>
    <row r="4112" spans="1:16" ht="31.5" hidden="1" outlineLevel="1" x14ac:dyDescent="0.25">
      <c r="A4112" s="99">
        <f t="shared" ref="A4112:E4112" si="2618">A3442</f>
        <v>13.6</v>
      </c>
      <c r="B4112" s="100" t="str">
        <f t="shared" si="2618"/>
        <v>Work Cost for Replacement of above Assemblies.</v>
      </c>
      <c r="C4112" s="99" t="str">
        <f t="shared" si="2618"/>
        <v>MERC/TECH 1/CAPEX/20132014/01936</v>
      </c>
      <c r="D4112" s="103">
        <f t="shared" si="2618"/>
        <v>41647</v>
      </c>
      <c r="E4112" s="28">
        <f t="shared" si="2618"/>
        <v>5.05</v>
      </c>
      <c r="F4112" s="95">
        <f t="shared" si="2594"/>
        <v>0</v>
      </c>
      <c r="G4112" s="95">
        <f t="shared" si="2595"/>
        <v>0</v>
      </c>
      <c r="H4112" s="95">
        <f t="shared" si="2599"/>
        <v>0</v>
      </c>
      <c r="I4112" s="94">
        <f>'F4.2'!AA89</f>
        <v>0</v>
      </c>
      <c r="J4112" s="94">
        <f>'F4.2'!AU89</f>
        <v>0</v>
      </c>
      <c r="K4112" s="95"/>
      <c r="L4112" s="95"/>
      <c r="M4112" s="128">
        <f t="shared" si="2600"/>
        <v>0</v>
      </c>
      <c r="N4112" s="95">
        <f t="shared" si="2601"/>
        <v>0</v>
      </c>
      <c r="O4112" s="158">
        <f t="shared" si="2596"/>
        <v>0</v>
      </c>
      <c r="P4112" s="159">
        <f t="shared" si="2597"/>
        <v>0</v>
      </c>
    </row>
    <row r="4113" spans="1:16" ht="31.5" hidden="1" outlineLevel="1" x14ac:dyDescent="0.25">
      <c r="A4113" s="99">
        <f t="shared" ref="A4113:E4113" si="2619">A3443</f>
        <v>0</v>
      </c>
      <c r="B4113" s="100" t="str">
        <f t="shared" si="2619"/>
        <v>IDC</v>
      </c>
      <c r="C4113" s="99" t="str">
        <f t="shared" si="2619"/>
        <v>MERC/TECH 1/CAPEX/20132014/01936</v>
      </c>
      <c r="D4113" s="103">
        <f t="shared" si="2619"/>
        <v>41647</v>
      </c>
      <c r="E4113" s="28">
        <f t="shared" si="2619"/>
        <v>6.9</v>
      </c>
      <c r="F4113" s="95">
        <f t="shared" si="2594"/>
        <v>0</v>
      </c>
      <c r="G4113" s="95">
        <f t="shared" si="2595"/>
        <v>0</v>
      </c>
      <c r="H4113" s="95">
        <f t="shared" si="2599"/>
        <v>0</v>
      </c>
      <c r="I4113" s="94">
        <f>'F4.2'!AA90</f>
        <v>0</v>
      </c>
      <c r="J4113" s="94">
        <f>'F4.2'!AU90</f>
        <v>0</v>
      </c>
      <c r="K4113" s="95"/>
      <c r="L4113" s="95"/>
      <c r="M4113" s="128">
        <f t="shared" si="2600"/>
        <v>0</v>
      </c>
      <c r="N4113" s="95">
        <f t="shared" si="2601"/>
        <v>0</v>
      </c>
      <c r="O4113" s="158">
        <f t="shared" si="2596"/>
        <v>0</v>
      </c>
      <c r="P4113" s="159">
        <f t="shared" si="2597"/>
        <v>0</v>
      </c>
    </row>
    <row r="4114" spans="1:16" ht="31.5" hidden="1" outlineLevel="1" x14ac:dyDescent="0.25">
      <c r="A4114" s="106">
        <f t="shared" ref="A4114:E4114" si="2620">A3444</f>
        <v>14</v>
      </c>
      <c r="B4114" s="107" t="str">
        <f t="shared" si="2620"/>
        <v>Procurement of Complete IPT Module for 500MW Unit-7 and Fully Bladed Rotor for LP Turbine of 500 MW Unit-5, 6, &amp; 7</v>
      </c>
      <c r="C4114" s="106" t="str">
        <f t="shared" si="2620"/>
        <v>MERC/TECH 1/CAPEX/20132014/01334</v>
      </c>
      <c r="D4114" s="147">
        <f t="shared" si="2620"/>
        <v>41548</v>
      </c>
      <c r="E4114" s="27">
        <f t="shared" si="2620"/>
        <v>83.823654699999992</v>
      </c>
      <c r="F4114" s="94">
        <f t="shared" si="2594"/>
        <v>0</v>
      </c>
      <c r="G4114" s="94">
        <f t="shared" si="2595"/>
        <v>0</v>
      </c>
      <c r="H4114" s="94">
        <f t="shared" si="2599"/>
        <v>0</v>
      </c>
      <c r="I4114" s="94">
        <f>'F4.2'!AA91</f>
        <v>0</v>
      </c>
      <c r="J4114" s="94">
        <f>'F4.2'!AU91</f>
        <v>0</v>
      </c>
      <c r="K4114" s="94"/>
      <c r="L4114" s="94"/>
      <c r="M4114" s="94">
        <f t="shared" si="2600"/>
        <v>0</v>
      </c>
      <c r="N4114" s="94">
        <f t="shared" si="2601"/>
        <v>0</v>
      </c>
      <c r="O4114" s="158">
        <f t="shared" si="2596"/>
        <v>0</v>
      </c>
      <c r="P4114" s="159">
        <f t="shared" si="2597"/>
        <v>0</v>
      </c>
    </row>
    <row r="4115" spans="1:16" ht="47.25" hidden="1" outlineLevel="1" x14ac:dyDescent="0.25">
      <c r="A4115" s="99">
        <f t="shared" ref="A4115:E4115" si="2621">A3445</f>
        <v>14.1</v>
      </c>
      <c r="B4115" s="100" t="str">
        <f t="shared" si="2621"/>
        <v>IPT Module complete Type-M30-63 with advance class blading suitable for 500 MW Chandrapur Unit-7, Khaperkheda 1x500, Bhusawal 2x500</v>
      </c>
      <c r="C4115" s="99" t="str">
        <f t="shared" si="2621"/>
        <v>MERC/TECH 1/CAPEX/20132014/01334</v>
      </c>
      <c r="D4115" s="103">
        <f t="shared" si="2621"/>
        <v>41548</v>
      </c>
      <c r="E4115" s="28">
        <f t="shared" si="2621"/>
        <v>48.039384900000002</v>
      </c>
      <c r="F4115" s="95">
        <f t="shared" si="2594"/>
        <v>48.039384900000002</v>
      </c>
      <c r="G4115" s="95">
        <f t="shared" si="2595"/>
        <v>48.039384900000002</v>
      </c>
      <c r="H4115" s="95">
        <f t="shared" si="2599"/>
        <v>0</v>
      </c>
      <c r="I4115" s="94">
        <f>'F4.2'!AA92</f>
        <v>0</v>
      </c>
      <c r="J4115" s="94">
        <f>'F4.2'!AU92</f>
        <v>0</v>
      </c>
      <c r="K4115" s="95"/>
      <c r="L4115" s="95"/>
      <c r="M4115" s="128">
        <f t="shared" si="2600"/>
        <v>0</v>
      </c>
      <c r="N4115" s="95">
        <f t="shared" si="2601"/>
        <v>0</v>
      </c>
      <c r="O4115" s="158">
        <f t="shared" si="2596"/>
        <v>0</v>
      </c>
      <c r="P4115" s="159">
        <f t="shared" si="2597"/>
        <v>0</v>
      </c>
    </row>
    <row r="4116" spans="1:16" ht="31.5" hidden="1" outlineLevel="1" x14ac:dyDescent="0.25">
      <c r="A4116" s="99">
        <f t="shared" ref="A4116:E4116" si="2622">A3446</f>
        <v>14.2</v>
      </c>
      <c r="B4116" s="100" t="str">
        <f t="shared" si="2622"/>
        <v>Fully bladed dynamically balanced LP Rotor for 500 MW Units-5,6 &amp;7 at Chandrapur STPS</v>
      </c>
      <c r="C4116" s="99" t="str">
        <f t="shared" si="2622"/>
        <v>MERC/TECH 1/CAPEX/20132014/01334</v>
      </c>
      <c r="D4116" s="103">
        <f t="shared" si="2622"/>
        <v>41548</v>
      </c>
      <c r="E4116" s="28">
        <f t="shared" si="2622"/>
        <v>35.784269799999997</v>
      </c>
      <c r="F4116" s="95">
        <f t="shared" si="2594"/>
        <v>35.784269799999997</v>
      </c>
      <c r="G4116" s="95">
        <f t="shared" si="2595"/>
        <v>35.784269799999997</v>
      </c>
      <c r="H4116" s="95">
        <f t="shared" si="2599"/>
        <v>0</v>
      </c>
      <c r="I4116" s="94">
        <f>'F4.2'!AA93</f>
        <v>0</v>
      </c>
      <c r="J4116" s="94">
        <f>'F4.2'!AU93</f>
        <v>0</v>
      </c>
      <c r="K4116" s="95"/>
      <c r="L4116" s="95"/>
      <c r="M4116" s="128">
        <f t="shared" si="2600"/>
        <v>0</v>
      </c>
      <c r="N4116" s="95">
        <f t="shared" si="2601"/>
        <v>0</v>
      </c>
      <c r="O4116" s="158">
        <f t="shared" si="2596"/>
        <v>0</v>
      </c>
      <c r="P4116" s="159">
        <f t="shared" si="2597"/>
        <v>0</v>
      </c>
    </row>
    <row r="4117" spans="1:16" ht="31.5" hidden="1" outlineLevel="1" x14ac:dyDescent="0.25">
      <c r="A4117" s="106">
        <f t="shared" ref="A4117:E4117" si="2623">A3447</f>
        <v>15</v>
      </c>
      <c r="B4117" s="107" t="str">
        <f t="shared" si="2623"/>
        <v>Performance Improvement of Air Preheater Unit 1 &amp; 2 CSTPS Chandrapur</v>
      </c>
      <c r="C4117" s="106" t="str">
        <f t="shared" si="2623"/>
        <v>MERC/TECH 1/CAPEX/20132014/01431</v>
      </c>
      <c r="D4117" s="147">
        <f t="shared" si="2623"/>
        <v>41565</v>
      </c>
      <c r="E4117" s="27">
        <f t="shared" si="2623"/>
        <v>11.1699751</v>
      </c>
      <c r="F4117" s="94">
        <f t="shared" si="2594"/>
        <v>0</v>
      </c>
      <c r="G4117" s="94">
        <f t="shared" si="2595"/>
        <v>0</v>
      </c>
      <c r="H4117" s="94">
        <f t="shared" si="2599"/>
        <v>0</v>
      </c>
      <c r="I4117" s="94">
        <f>'F4.2'!AA94</f>
        <v>0</v>
      </c>
      <c r="J4117" s="94">
        <f>'F4.2'!AU94</f>
        <v>0</v>
      </c>
      <c r="K4117" s="94"/>
      <c r="L4117" s="94"/>
      <c r="M4117" s="94">
        <f t="shared" si="2600"/>
        <v>0</v>
      </c>
      <c r="N4117" s="94">
        <f t="shared" si="2601"/>
        <v>0</v>
      </c>
      <c r="O4117" s="158">
        <f t="shared" si="2596"/>
        <v>0</v>
      </c>
      <c r="P4117" s="159">
        <f t="shared" si="2597"/>
        <v>0</v>
      </c>
    </row>
    <row r="4118" spans="1:16" ht="31.5" hidden="1" outlineLevel="1" x14ac:dyDescent="0.25">
      <c r="A4118" s="99">
        <f t="shared" ref="A4118:E4118" si="2624">A3448</f>
        <v>15.1</v>
      </c>
      <c r="B4118" s="100" t="str">
        <f t="shared" si="2624"/>
        <v xml:space="preserve">supply of MSERW / high frequency induction welding tubes for Air pre-heater in Unit 1&amp;2 </v>
      </c>
      <c r="C4118" s="99" t="str">
        <f t="shared" si="2624"/>
        <v>MERC/TECH 1/CAPEX/20132014/01431</v>
      </c>
      <c r="D4118" s="103">
        <f t="shared" si="2624"/>
        <v>41565</v>
      </c>
      <c r="E4118" s="28">
        <f t="shared" si="2624"/>
        <v>8.8553540000000002</v>
      </c>
      <c r="F4118" s="95">
        <f t="shared" si="2594"/>
        <v>0</v>
      </c>
      <c r="G4118" s="95">
        <f t="shared" si="2595"/>
        <v>0</v>
      </c>
      <c r="H4118" s="95">
        <f t="shared" si="2599"/>
        <v>0</v>
      </c>
      <c r="I4118" s="94">
        <f>'F4.2'!AA95</f>
        <v>0</v>
      </c>
      <c r="J4118" s="94">
        <f>'F4.2'!AU95</f>
        <v>0</v>
      </c>
      <c r="K4118" s="95"/>
      <c r="L4118" s="95"/>
      <c r="M4118" s="128">
        <f t="shared" si="2600"/>
        <v>0</v>
      </c>
      <c r="N4118" s="95">
        <f t="shared" si="2601"/>
        <v>0</v>
      </c>
      <c r="O4118" s="158">
        <f t="shared" si="2596"/>
        <v>0</v>
      </c>
      <c r="P4118" s="159">
        <f t="shared" si="2597"/>
        <v>0</v>
      </c>
    </row>
    <row r="4119" spans="1:16" ht="31.5" hidden="1" outlineLevel="1" x14ac:dyDescent="0.25">
      <c r="A4119" s="99">
        <f t="shared" ref="A4119:E4119" si="2625">A3449</f>
        <v>15.2</v>
      </c>
      <c r="B4119" s="100" t="str">
        <f t="shared" si="2625"/>
        <v xml:space="preserve">Compete Replacement of the air heater tubes in top ,intermediate and bottom bank(LHS and RHS) of unit 1 &amp; 2 </v>
      </c>
      <c r="C4119" s="99" t="str">
        <f t="shared" si="2625"/>
        <v>MERC/TECH 1/CAPEX/20132014/01431</v>
      </c>
      <c r="D4119" s="103">
        <f t="shared" si="2625"/>
        <v>41565</v>
      </c>
      <c r="E4119" s="28">
        <f t="shared" si="2625"/>
        <v>2.14452</v>
      </c>
      <c r="F4119" s="95">
        <f t="shared" si="2594"/>
        <v>0</v>
      </c>
      <c r="G4119" s="95">
        <f t="shared" si="2595"/>
        <v>0</v>
      </c>
      <c r="H4119" s="95">
        <f t="shared" si="2599"/>
        <v>0</v>
      </c>
      <c r="I4119" s="94">
        <f>'F4.2'!AA96</f>
        <v>0</v>
      </c>
      <c r="J4119" s="94">
        <f>'F4.2'!AU96</f>
        <v>0</v>
      </c>
      <c r="K4119" s="95"/>
      <c r="L4119" s="95"/>
      <c r="M4119" s="128">
        <f t="shared" si="2600"/>
        <v>0</v>
      </c>
      <c r="N4119" s="95">
        <f t="shared" si="2601"/>
        <v>0</v>
      </c>
      <c r="O4119" s="158">
        <f t="shared" si="2596"/>
        <v>0</v>
      </c>
      <c r="P4119" s="159">
        <f t="shared" si="2597"/>
        <v>0</v>
      </c>
    </row>
    <row r="4120" spans="1:16" ht="31.5" hidden="1" outlineLevel="1" x14ac:dyDescent="0.25">
      <c r="A4120" s="99">
        <f t="shared" ref="A4120:E4120" si="2626">A3450</f>
        <v>0</v>
      </c>
      <c r="B4120" s="100" t="str">
        <f t="shared" si="2626"/>
        <v>IDC</v>
      </c>
      <c r="C4120" s="99" t="str">
        <f t="shared" si="2626"/>
        <v>MERC/TECH 1/CAPEX/20132014/01431</v>
      </c>
      <c r="D4120" s="103">
        <f t="shared" si="2626"/>
        <v>41565</v>
      </c>
      <c r="E4120" s="28">
        <f t="shared" si="2626"/>
        <v>0.17010110000000001</v>
      </c>
      <c r="F4120" s="95">
        <f t="shared" si="2594"/>
        <v>0</v>
      </c>
      <c r="G4120" s="95">
        <f t="shared" si="2595"/>
        <v>0</v>
      </c>
      <c r="H4120" s="95">
        <f t="shared" si="2599"/>
        <v>0</v>
      </c>
      <c r="I4120" s="94">
        <f>'F4.2'!AA97</f>
        <v>0</v>
      </c>
      <c r="J4120" s="94">
        <f>'F4.2'!AU97</f>
        <v>0</v>
      </c>
      <c r="K4120" s="95"/>
      <c r="L4120" s="95"/>
      <c r="M4120" s="128">
        <f t="shared" si="2600"/>
        <v>0</v>
      </c>
      <c r="N4120" s="95">
        <f t="shared" si="2601"/>
        <v>0</v>
      </c>
      <c r="O4120" s="158">
        <f t="shared" si="2596"/>
        <v>0</v>
      </c>
      <c r="P4120" s="159">
        <f t="shared" si="2597"/>
        <v>0</v>
      </c>
    </row>
    <row r="4121" spans="1:16" ht="31.5" hidden="1" outlineLevel="1" x14ac:dyDescent="0.25">
      <c r="A4121" s="106">
        <f t="shared" ref="A4121:E4121" si="2627">A3451</f>
        <v>16</v>
      </c>
      <c r="B4121" s="107" t="str">
        <f t="shared" si="2627"/>
        <v>Procurement &amp; Replacement of heating elements (baskets) of primary and secondary air pre-heaters of unit # 5 &amp; 6</v>
      </c>
      <c r="C4121" s="106" t="str">
        <f t="shared" si="2627"/>
        <v>MERC/TECH 1/CAPEX/20142015/00432</v>
      </c>
      <c r="D4121" s="147">
        <f t="shared" si="2627"/>
        <v>41792</v>
      </c>
      <c r="E4121" s="27">
        <f t="shared" si="2627"/>
        <v>11.7446</v>
      </c>
      <c r="F4121" s="94">
        <f t="shared" si="2594"/>
        <v>0</v>
      </c>
      <c r="G4121" s="94">
        <f t="shared" si="2595"/>
        <v>0</v>
      </c>
      <c r="H4121" s="94">
        <f t="shared" si="2599"/>
        <v>0</v>
      </c>
      <c r="I4121" s="94">
        <f>'F4.2'!AA98</f>
        <v>0</v>
      </c>
      <c r="J4121" s="94">
        <f>'F4.2'!AU98</f>
        <v>0</v>
      </c>
      <c r="K4121" s="94"/>
      <c r="L4121" s="94"/>
      <c r="M4121" s="94">
        <f t="shared" si="2600"/>
        <v>0</v>
      </c>
      <c r="N4121" s="94">
        <f t="shared" si="2601"/>
        <v>0</v>
      </c>
      <c r="O4121" s="158">
        <f t="shared" si="2596"/>
        <v>0</v>
      </c>
      <c r="P4121" s="159">
        <f t="shared" si="2597"/>
        <v>0</v>
      </c>
    </row>
    <row r="4122" spans="1:16" ht="47.25" hidden="1" outlineLevel="1" x14ac:dyDescent="0.25">
      <c r="A4122" s="99">
        <f t="shared" ref="A4122:E4122" si="2628">A3452</f>
        <v>16.100000000000001</v>
      </c>
      <c r="B4122" s="100" t="str">
        <f t="shared" si="2628"/>
        <v>Primary  &amp;  Secondary Air Pre-heater baskets hot end, intermediate  &amp; cold end (2 sets) for U-5 (Including works cost)</v>
      </c>
      <c r="C4122" s="99" t="str">
        <f t="shared" si="2628"/>
        <v>MERC/TECH 1/CAPEX/20142015/00432</v>
      </c>
      <c r="D4122" s="103">
        <f t="shared" si="2628"/>
        <v>41792</v>
      </c>
      <c r="E4122" s="28">
        <f t="shared" si="2628"/>
        <v>5.5023</v>
      </c>
      <c r="F4122" s="95">
        <f t="shared" si="2594"/>
        <v>4.2318929900000004</v>
      </c>
      <c r="G4122" s="95">
        <f t="shared" si="2595"/>
        <v>4.2318929900000004</v>
      </c>
      <c r="H4122" s="95">
        <f t="shared" si="2599"/>
        <v>0</v>
      </c>
      <c r="I4122" s="94">
        <f>'F4.2'!AA99</f>
        <v>0</v>
      </c>
      <c r="J4122" s="94">
        <f>'F4.2'!AU99</f>
        <v>0</v>
      </c>
      <c r="K4122" s="95"/>
      <c r="L4122" s="95"/>
      <c r="M4122" s="128">
        <f t="shared" si="2600"/>
        <v>0</v>
      </c>
      <c r="N4122" s="95">
        <f t="shared" si="2601"/>
        <v>0</v>
      </c>
      <c r="O4122" s="158">
        <f t="shared" si="2596"/>
        <v>0</v>
      </c>
      <c r="P4122" s="159">
        <f t="shared" si="2597"/>
        <v>0</v>
      </c>
    </row>
    <row r="4123" spans="1:16" ht="47.25" hidden="1" outlineLevel="1" x14ac:dyDescent="0.25">
      <c r="A4123" s="99">
        <f t="shared" ref="A4123:E4123" si="2629">A3453</f>
        <v>16.2</v>
      </c>
      <c r="B4123" s="100" t="str">
        <f t="shared" si="2629"/>
        <v>Primary  &amp;  Secondary Air Pre-heater baskets hot end, intermediate  &amp; cold end (2 sets) for U-6 (Including works cost)</v>
      </c>
      <c r="C4123" s="99" t="str">
        <f t="shared" si="2629"/>
        <v>MERC/TECH 1/CAPEX/20142015/00432</v>
      </c>
      <c r="D4123" s="103">
        <f t="shared" si="2629"/>
        <v>41792</v>
      </c>
      <c r="E4123" s="28">
        <f t="shared" si="2629"/>
        <v>5.5023</v>
      </c>
      <c r="F4123" s="95">
        <f t="shared" si="2594"/>
        <v>4.5024009140000008</v>
      </c>
      <c r="G4123" s="95">
        <f t="shared" si="2595"/>
        <v>4.5024009140000008</v>
      </c>
      <c r="H4123" s="95">
        <f t="shared" si="2599"/>
        <v>0</v>
      </c>
      <c r="I4123" s="94">
        <f>'F4.2'!AA100</f>
        <v>0</v>
      </c>
      <c r="J4123" s="94">
        <f>'F4.2'!AU100</f>
        <v>0</v>
      </c>
      <c r="K4123" s="95"/>
      <c r="L4123" s="95"/>
      <c r="M4123" s="128">
        <f t="shared" si="2600"/>
        <v>0</v>
      </c>
      <c r="N4123" s="95">
        <f t="shared" si="2601"/>
        <v>0</v>
      </c>
      <c r="O4123" s="158">
        <f t="shared" si="2596"/>
        <v>0</v>
      </c>
      <c r="P4123" s="159">
        <f t="shared" si="2597"/>
        <v>0</v>
      </c>
    </row>
    <row r="4124" spans="1:16" ht="31.5" hidden="1" outlineLevel="1" x14ac:dyDescent="0.25">
      <c r="A4124" s="99">
        <f t="shared" ref="A4124:E4124" si="2630">A3454</f>
        <v>0</v>
      </c>
      <c r="B4124" s="100" t="str">
        <f t="shared" si="2630"/>
        <v>IDC</v>
      </c>
      <c r="C4124" s="99" t="str">
        <f t="shared" si="2630"/>
        <v>MERC/TECH 1/CAPEX/20142015/00432</v>
      </c>
      <c r="D4124" s="103">
        <f t="shared" si="2630"/>
        <v>41792</v>
      </c>
      <c r="E4124" s="28">
        <f t="shared" si="2630"/>
        <v>0.74</v>
      </c>
      <c r="F4124" s="95">
        <f t="shared" si="2594"/>
        <v>0</v>
      </c>
      <c r="G4124" s="95">
        <f t="shared" si="2595"/>
        <v>0</v>
      </c>
      <c r="H4124" s="95">
        <f t="shared" si="2599"/>
        <v>0</v>
      </c>
      <c r="I4124" s="94">
        <f>'F4.2'!AA101</f>
        <v>0</v>
      </c>
      <c r="J4124" s="94">
        <f>'F4.2'!AU101</f>
        <v>0</v>
      </c>
      <c r="K4124" s="95"/>
      <c r="L4124" s="95"/>
      <c r="M4124" s="128">
        <f t="shared" si="2600"/>
        <v>0</v>
      </c>
      <c r="N4124" s="95">
        <f t="shared" si="2601"/>
        <v>0</v>
      </c>
      <c r="O4124" s="158">
        <f t="shared" si="2596"/>
        <v>0</v>
      </c>
      <c r="P4124" s="159">
        <f t="shared" si="2597"/>
        <v>0</v>
      </c>
    </row>
    <row r="4125" spans="1:16" ht="31.5" hidden="1" outlineLevel="1" x14ac:dyDescent="0.25">
      <c r="A4125" s="25">
        <f t="shared" ref="A4125:E4125" si="2631">A3455</f>
        <v>17</v>
      </c>
      <c r="B4125" s="26" t="str">
        <f t="shared" si="2631"/>
        <v>Procurement of moving blades for LP Turbine, Control Fluid Pumps &amp; AOP of 500MW Unit 5,6 &amp;7</v>
      </c>
      <c r="C4125" s="25" t="str">
        <f t="shared" si="2631"/>
        <v>MERC/TECH 1/CAPEX/20142015/0010</v>
      </c>
      <c r="D4125" s="139">
        <f t="shared" si="2631"/>
        <v>41928</v>
      </c>
      <c r="E4125" s="27">
        <f t="shared" si="2631"/>
        <v>19.310244699999998</v>
      </c>
      <c r="F4125" s="94">
        <f t="shared" si="2594"/>
        <v>0</v>
      </c>
      <c r="G4125" s="94">
        <f t="shared" si="2595"/>
        <v>0</v>
      </c>
      <c r="H4125" s="94">
        <f t="shared" si="2599"/>
        <v>0</v>
      </c>
      <c r="I4125" s="94">
        <f>'F4.2'!AA102</f>
        <v>0</v>
      </c>
      <c r="J4125" s="94">
        <f>'F4.2'!AU102</f>
        <v>0</v>
      </c>
      <c r="K4125" s="94"/>
      <c r="L4125" s="94"/>
      <c r="M4125" s="94">
        <f t="shared" si="2600"/>
        <v>0</v>
      </c>
      <c r="N4125" s="94">
        <f t="shared" si="2601"/>
        <v>0</v>
      </c>
      <c r="O4125" s="158">
        <f t="shared" si="2596"/>
        <v>0</v>
      </c>
      <c r="P4125" s="159">
        <f t="shared" si="2597"/>
        <v>0</v>
      </c>
    </row>
    <row r="4126" spans="1:16" ht="63" hidden="1" outlineLevel="1" x14ac:dyDescent="0.25">
      <c r="A4126" s="29">
        <f t="shared" ref="A4126:E4126" si="2632">A3456</f>
        <v>17.100000000000001</v>
      </c>
      <c r="B4126" s="65" t="str">
        <f t="shared" si="2632"/>
        <v>Moving blades for LPT—2L
Moving blades for LPT—2R
Moving blades for LPT—3L
Moving blades for LPT—3R</v>
      </c>
      <c r="C4126" s="29" t="str">
        <f t="shared" si="2632"/>
        <v>MERC/TECH 1/CAPEX/20142015/0010</v>
      </c>
      <c r="D4126" s="68">
        <f t="shared" si="2632"/>
        <v>41928</v>
      </c>
      <c r="E4126" s="28">
        <f t="shared" si="2632"/>
        <v>13.5092</v>
      </c>
      <c r="F4126" s="95">
        <f t="shared" si="2594"/>
        <v>5.3885199799999999</v>
      </c>
      <c r="G4126" s="95">
        <f t="shared" si="2595"/>
        <v>5.3885199799999999</v>
      </c>
      <c r="H4126" s="95">
        <f t="shared" si="2599"/>
        <v>0</v>
      </c>
      <c r="I4126" s="94">
        <f>'F4.2'!AA103</f>
        <v>0</v>
      </c>
      <c r="J4126" s="94">
        <f>'F4.2'!AU103</f>
        <v>0</v>
      </c>
      <c r="K4126" s="95"/>
      <c r="L4126" s="95"/>
      <c r="M4126" s="128">
        <f t="shared" si="2600"/>
        <v>0</v>
      </c>
      <c r="N4126" s="95">
        <f t="shared" si="2601"/>
        <v>0</v>
      </c>
      <c r="O4126" s="158">
        <f t="shared" si="2596"/>
        <v>0</v>
      </c>
      <c r="P4126" s="159">
        <f t="shared" si="2597"/>
        <v>0</v>
      </c>
    </row>
    <row r="4127" spans="1:16" ht="94.5" hidden="1" outlineLevel="1" x14ac:dyDescent="0.25">
      <c r="A4127" s="29">
        <f t="shared" ref="A4127:E4127" si="2633">A3457</f>
        <v>17.2</v>
      </c>
      <c r="B4127" s="65" t="str">
        <f t="shared" si="2633"/>
        <v>1. Control Fluid Pump for 500 MW Unit-5&amp;6_KSB Make- Type : WKVM 100/1+4
2. Control Fluid Pump for 500 MW Unit-7_KSB Make- Type : WKVM 80/1+3
3. Aux. Oil Pump for Main Turbine of 500 MW Unit-5,6&amp; 7
KSB Make- Type : ETA 150-50VL</v>
      </c>
      <c r="C4127" s="29" t="str">
        <f t="shared" si="2633"/>
        <v>MERC/TECH 1/CAPEX/20142015/0010</v>
      </c>
      <c r="D4127" s="68">
        <f t="shared" si="2633"/>
        <v>41928</v>
      </c>
      <c r="E4127" s="28">
        <f t="shared" si="2633"/>
        <v>4.5510447000000003</v>
      </c>
      <c r="F4127" s="95">
        <f t="shared" si="2594"/>
        <v>7.2470200000000009</v>
      </c>
      <c r="G4127" s="95">
        <f t="shared" si="2595"/>
        <v>7.2470200000000009</v>
      </c>
      <c r="H4127" s="95">
        <f t="shared" si="2599"/>
        <v>0</v>
      </c>
      <c r="I4127" s="94">
        <f>'F4.2'!AA104</f>
        <v>0</v>
      </c>
      <c r="J4127" s="94">
        <f>'F4.2'!AU104</f>
        <v>0</v>
      </c>
      <c r="K4127" s="95"/>
      <c r="L4127" s="95"/>
      <c r="M4127" s="128">
        <f t="shared" si="2600"/>
        <v>0</v>
      </c>
      <c r="N4127" s="95">
        <f t="shared" si="2601"/>
        <v>0</v>
      </c>
      <c r="O4127" s="158">
        <f t="shared" si="2596"/>
        <v>0</v>
      </c>
      <c r="P4127" s="159">
        <f t="shared" si="2597"/>
        <v>0</v>
      </c>
    </row>
    <row r="4128" spans="1:16" ht="31.5" hidden="1" outlineLevel="1" x14ac:dyDescent="0.25">
      <c r="A4128" s="99">
        <f t="shared" ref="A4128:E4128" si="2634">A3458</f>
        <v>0</v>
      </c>
      <c r="B4128" s="100" t="str">
        <f t="shared" si="2634"/>
        <v>IDC</v>
      </c>
      <c r="C4128" s="99" t="str">
        <f t="shared" si="2634"/>
        <v>MERC/TECH 1/CAPEX/20142015/0010</v>
      </c>
      <c r="D4128" s="103">
        <f t="shared" si="2634"/>
        <v>41928</v>
      </c>
      <c r="E4128" s="28">
        <f t="shared" si="2634"/>
        <v>1.25</v>
      </c>
      <c r="F4128" s="95">
        <f t="shared" si="2594"/>
        <v>0</v>
      </c>
      <c r="G4128" s="95">
        <f t="shared" si="2595"/>
        <v>0</v>
      </c>
      <c r="H4128" s="95">
        <f t="shared" si="2599"/>
        <v>0</v>
      </c>
      <c r="I4128" s="94">
        <f>'F4.2'!AA105</f>
        <v>0</v>
      </c>
      <c r="J4128" s="94">
        <f>'F4.2'!AU105</f>
        <v>0</v>
      </c>
      <c r="K4128" s="95"/>
      <c r="L4128" s="95"/>
      <c r="M4128" s="128">
        <f t="shared" si="2600"/>
        <v>0</v>
      </c>
      <c r="N4128" s="95">
        <f t="shared" si="2601"/>
        <v>0</v>
      </c>
      <c r="O4128" s="158">
        <f t="shared" si="2596"/>
        <v>0</v>
      </c>
      <c r="P4128" s="159">
        <f t="shared" si="2597"/>
        <v>0</v>
      </c>
    </row>
    <row r="4129" spans="1:16" ht="47.25" hidden="1" outlineLevel="1" x14ac:dyDescent="0.25">
      <c r="A4129" s="106">
        <f t="shared" ref="A4129:E4129" si="2635">A3459</f>
        <v>18</v>
      </c>
      <c r="B4129" s="107" t="str">
        <f t="shared" si="2635"/>
        <v>Procurement of Gear Box &amp; Wear Resistance liners for coal mills of Unit#5&amp;6 &amp; Supply of Gear Box for Coal Mills of Unit#7</v>
      </c>
      <c r="C4129" s="106" t="str">
        <f t="shared" si="2635"/>
        <v>MERC/TECH 1/CAPEX/20142015/01220</v>
      </c>
      <c r="D4129" s="147">
        <f t="shared" si="2635"/>
        <v>41968</v>
      </c>
      <c r="E4129" s="27">
        <f t="shared" si="2635"/>
        <v>11.914453259999998</v>
      </c>
      <c r="F4129" s="94">
        <f t="shared" si="2594"/>
        <v>0</v>
      </c>
      <c r="G4129" s="94">
        <f t="shared" si="2595"/>
        <v>0</v>
      </c>
      <c r="H4129" s="94">
        <f t="shared" si="2599"/>
        <v>0</v>
      </c>
      <c r="I4129" s="94">
        <f>'F4.2'!AA106</f>
        <v>0</v>
      </c>
      <c r="J4129" s="94">
        <f>'F4.2'!AU106</f>
        <v>0</v>
      </c>
      <c r="K4129" s="94"/>
      <c r="L4129" s="94"/>
      <c r="M4129" s="94">
        <f t="shared" si="2600"/>
        <v>0</v>
      </c>
      <c r="N4129" s="94">
        <f t="shared" si="2601"/>
        <v>0</v>
      </c>
      <c r="O4129" s="158">
        <f t="shared" si="2596"/>
        <v>0</v>
      </c>
      <c r="P4129" s="159">
        <f t="shared" si="2597"/>
        <v>0</v>
      </c>
    </row>
    <row r="4130" spans="1:16" ht="63" hidden="1" outlineLevel="1" x14ac:dyDescent="0.25">
      <c r="A4130" s="99">
        <f t="shared" ref="A4130:E4130" si="2636">A3460</f>
        <v>18.100000000000001</v>
      </c>
      <c r="B4130" s="100" t="str">
        <f t="shared" si="2636"/>
        <v>Complete bevel gear stage consisting of pinion with part nos 100, 106, 107, 109, 110, 158, 159 and gear with part nos 102, 401, 402, 12 X 403 of Flender make Bocholt KMS 850 Gear Boxes of XRP-1043 Coal Mill in Unit#5&amp;6.</v>
      </c>
      <c r="C4130" s="99" t="str">
        <f t="shared" si="2636"/>
        <v>MERC/TECH 1/CAPEX/20142015/01220</v>
      </c>
      <c r="D4130" s="103">
        <f t="shared" si="2636"/>
        <v>41968</v>
      </c>
      <c r="E4130" s="28">
        <f t="shared" si="2636"/>
        <v>4.4387999999999996</v>
      </c>
      <c r="F4130" s="95">
        <f t="shared" si="2594"/>
        <v>1.621920096</v>
      </c>
      <c r="G4130" s="95">
        <f t="shared" si="2595"/>
        <v>1.621920096</v>
      </c>
      <c r="H4130" s="95">
        <f t="shared" si="2599"/>
        <v>0</v>
      </c>
      <c r="I4130" s="94">
        <f>'F4.2'!AA107</f>
        <v>0</v>
      </c>
      <c r="J4130" s="94">
        <f>'F4.2'!AU107</f>
        <v>0</v>
      </c>
      <c r="K4130" s="95"/>
      <c r="L4130" s="95"/>
      <c r="M4130" s="128">
        <f t="shared" si="2600"/>
        <v>0</v>
      </c>
      <c r="N4130" s="95">
        <f t="shared" si="2601"/>
        <v>0</v>
      </c>
      <c r="O4130" s="158">
        <f t="shared" si="2596"/>
        <v>0</v>
      </c>
      <c r="P4130" s="159">
        <f t="shared" si="2597"/>
        <v>0</v>
      </c>
    </row>
    <row r="4131" spans="1:16" ht="31.5" hidden="1" outlineLevel="1" x14ac:dyDescent="0.25">
      <c r="A4131" s="99">
        <f t="shared" ref="A4131:E4131" si="2637">A3461</f>
        <v>18.2</v>
      </c>
      <c r="B4131" s="100" t="str">
        <f t="shared" si="2637"/>
        <v>Manufacturing, Supply and Application of Wear Resistance Liners inside the mill body of XRP 1043 Coal Mill in unit-5&amp;6</v>
      </c>
      <c r="C4131" s="99" t="str">
        <f t="shared" si="2637"/>
        <v>MERC/TECH 1/CAPEX/20142015/01220</v>
      </c>
      <c r="D4131" s="103">
        <f t="shared" si="2637"/>
        <v>41968</v>
      </c>
      <c r="E4131" s="28">
        <f t="shared" si="2637"/>
        <v>2.2756532600000003</v>
      </c>
      <c r="F4131" s="95">
        <f t="shared" si="2594"/>
        <v>2.2756532600000003</v>
      </c>
      <c r="G4131" s="95">
        <f t="shared" si="2595"/>
        <v>2.2756532600000003</v>
      </c>
      <c r="H4131" s="95">
        <f t="shared" si="2599"/>
        <v>0</v>
      </c>
      <c r="I4131" s="94">
        <f>'F4.2'!AA108</f>
        <v>0</v>
      </c>
      <c r="J4131" s="94">
        <f>'F4.2'!AU108</f>
        <v>0</v>
      </c>
      <c r="K4131" s="95"/>
      <c r="L4131" s="95"/>
      <c r="M4131" s="128">
        <f t="shared" si="2600"/>
        <v>0</v>
      </c>
      <c r="N4131" s="95">
        <f t="shared" si="2601"/>
        <v>0</v>
      </c>
      <c r="O4131" s="158">
        <f t="shared" si="2596"/>
        <v>0</v>
      </c>
      <c r="P4131" s="159">
        <f t="shared" si="2597"/>
        <v>0</v>
      </c>
    </row>
    <row r="4132" spans="1:16" ht="63" hidden="1" outlineLevel="1" x14ac:dyDescent="0.25">
      <c r="A4132" s="99">
        <f t="shared" ref="A4132:E4132" si="2638">A3462</f>
        <v>18.3</v>
      </c>
      <c r="B4132" s="100" t="str">
        <f t="shared" si="2638"/>
        <v>Complete Gear Box type H2C630 without coupling, without lubrication unit. As per order CMD ref: 20/0900212-GA Dwg No 524932 and as per attached list for main reducer gear box of coal mill BBD 4772 in Unit#7.</v>
      </c>
      <c r="C4132" s="99" t="str">
        <f t="shared" si="2638"/>
        <v>MERC/TECH 1/CAPEX/20142015/01220</v>
      </c>
      <c r="D4132" s="103">
        <f t="shared" si="2638"/>
        <v>41968</v>
      </c>
      <c r="E4132" s="28">
        <f t="shared" si="2638"/>
        <v>4.4664999999999999</v>
      </c>
      <c r="F4132" s="95">
        <f t="shared" si="2594"/>
        <v>2.2257651389999999</v>
      </c>
      <c r="G4132" s="95">
        <f t="shared" si="2595"/>
        <v>2.2257651389999999</v>
      </c>
      <c r="H4132" s="95">
        <f t="shared" si="2599"/>
        <v>0</v>
      </c>
      <c r="I4132" s="94">
        <f>'F4.2'!AA109</f>
        <v>0</v>
      </c>
      <c r="J4132" s="94">
        <f>'F4.2'!AU109</f>
        <v>0</v>
      </c>
      <c r="K4132" s="95"/>
      <c r="L4132" s="95"/>
      <c r="M4132" s="128">
        <f t="shared" si="2600"/>
        <v>0</v>
      </c>
      <c r="N4132" s="95">
        <f t="shared" si="2601"/>
        <v>0</v>
      </c>
      <c r="O4132" s="158">
        <f t="shared" si="2596"/>
        <v>0</v>
      </c>
      <c r="P4132" s="159">
        <f t="shared" si="2597"/>
        <v>0</v>
      </c>
    </row>
    <row r="4133" spans="1:16" ht="31.5" hidden="1" outlineLevel="1" x14ac:dyDescent="0.25">
      <c r="A4133" s="99">
        <f t="shared" ref="A4133:E4133" si="2639">A3463</f>
        <v>0</v>
      </c>
      <c r="B4133" s="100" t="str">
        <f t="shared" si="2639"/>
        <v>IDC</v>
      </c>
      <c r="C4133" s="99" t="str">
        <f t="shared" si="2639"/>
        <v>MERC/TECH 1/CAPEX/20142015/01220</v>
      </c>
      <c r="D4133" s="103">
        <f t="shared" si="2639"/>
        <v>41968</v>
      </c>
      <c r="E4133" s="28">
        <f t="shared" si="2639"/>
        <v>0.73350000000000004</v>
      </c>
      <c r="F4133" s="95">
        <f t="shared" si="2594"/>
        <v>0</v>
      </c>
      <c r="G4133" s="95">
        <f t="shared" si="2595"/>
        <v>0</v>
      </c>
      <c r="H4133" s="95">
        <f t="shared" si="2599"/>
        <v>0</v>
      </c>
      <c r="I4133" s="94">
        <f>'F4.2'!AA110</f>
        <v>0</v>
      </c>
      <c r="J4133" s="94">
        <f>'F4.2'!AU110</f>
        <v>0</v>
      </c>
      <c r="K4133" s="95"/>
      <c r="L4133" s="95"/>
      <c r="M4133" s="128">
        <f t="shared" si="2600"/>
        <v>0</v>
      </c>
      <c r="N4133" s="95">
        <f t="shared" si="2601"/>
        <v>0</v>
      </c>
      <c r="O4133" s="158">
        <f t="shared" si="2596"/>
        <v>0</v>
      </c>
      <c r="P4133" s="159">
        <f t="shared" si="2597"/>
        <v>0</v>
      </c>
    </row>
    <row r="4134" spans="1:16" ht="31.5" hidden="1" outlineLevel="1" x14ac:dyDescent="0.25">
      <c r="A4134" s="106">
        <f t="shared" ref="A4134:E4134" si="2640">A3464</f>
        <v>19</v>
      </c>
      <c r="B4134" s="107" t="str">
        <f t="shared" si="2640"/>
        <v>Procurement &amp; Replacement of Condenser tubes for 500MW Unit-6 &amp; BFP cartridge for Unit 5, 6 &amp; 7</v>
      </c>
      <c r="C4134" s="106" t="str">
        <f t="shared" si="2640"/>
        <v>MERC/TECH 1/CAPEX/20142015/00950</v>
      </c>
      <c r="D4134" s="147">
        <f t="shared" si="2640"/>
        <v>41893</v>
      </c>
      <c r="E4134" s="27">
        <f t="shared" si="2640"/>
        <v>13.163734</v>
      </c>
      <c r="F4134" s="94">
        <f t="shared" si="2594"/>
        <v>0</v>
      </c>
      <c r="G4134" s="94">
        <f t="shared" si="2595"/>
        <v>0</v>
      </c>
      <c r="H4134" s="94">
        <f t="shared" si="2599"/>
        <v>0</v>
      </c>
      <c r="I4134" s="94">
        <f>'F4.2'!AA111</f>
        <v>0</v>
      </c>
      <c r="J4134" s="94">
        <f>'F4.2'!AU111</f>
        <v>0</v>
      </c>
      <c r="K4134" s="94"/>
      <c r="L4134" s="94"/>
      <c r="M4134" s="94">
        <f t="shared" si="2600"/>
        <v>0</v>
      </c>
      <c r="N4134" s="94">
        <f t="shared" si="2601"/>
        <v>0</v>
      </c>
      <c r="O4134" s="158">
        <f t="shared" si="2596"/>
        <v>0</v>
      </c>
      <c r="P4134" s="159">
        <f t="shared" si="2597"/>
        <v>0</v>
      </c>
    </row>
    <row r="4135" spans="1:16" ht="31.5" hidden="1" outlineLevel="1" x14ac:dyDescent="0.25">
      <c r="A4135" s="99">
        <f t="shared" ref="A4135:E4135" si="2641">A3465</f>
        <v>19.100000000000001</v>
      </c>
      <c r="B4135" s="100" t="str">
        <f t="shared" si="2641"/>
        <v>Procurement of Cartridge Assembly for Boiler Feed Pump type FK 4E 36</v>
      </c>
      <c r="C4135" s="99" t="str">
        <f t="shared" si="2641"/>
        <v>MERC/TECH 1/CAPEX/20142015/00950</v>
      </c>
      <c r="D4135" s="103">
        <f t="shared" si="2641"/>
        <v>41893</v>
      </c>
      <c r="E4135" s="28">
        <f t="shared" si="2641"/>
        <v>4.87</v>
      </c>
      <c r="F4135" s="95">
        <f t="shared" si="2594"/>
        <v>2.8937499999999998</v>
      </c>
      <c r="G4135" s="95">
        <f t="shared" si="2595"/>
        <v>2.8937499999999998</v>
      </c>
      <c r="H4135" s="95">
        <f t="shared" si="2599"/>
        <v>0</v>
      </c>
      <c r="I4135" s="94">
        <f>'F4.2'!AA112</f>
        <v>0</v>
      </c>
      <c r="J4135" s="94">
        <f>'F4.2'!AU112</f>
        <v>0</v>
      </c>
      <c r="K4135" s="95"/>
      <c r="L4135" s="95"/>
      <c r="M4135" s="128">
        <f t="shared" si="2600"/>
        <v>0</v>
      </c>
      <c r="N4135" s="95">
        <f t="shared" si="2601"/>
        <v>0</v>
      </c>
      <c r="O4135" s="158">
        <f t="shared" si="2596"/>
        <v>0</v>
      </c>
      <c r="P4135" s="159">
        <f t="shared" si="2597"/>
        <v>0</v>
      </c>
    </row>
    <row r="4136" spans="1:16" ht="31.5" hidden="1" outlineLevel="1" x14ac:dyDescent="0.25">
      <c r="A4136" s="99">
        <f t="shared" ref="A4136:E4136" si="2642">A3466</f>
        <v>19.2</v>
      </c>
      <c r="B4136" s="100" t="str">
        <f t="shared" si="2642"/>
        <v>Procurement &amp; Replacement of Condenser tubes for 500MW Unit-6</v>
      </c>
      <c r="C4136" s="99" t="str">
        <f t="shared" si="2642"/>
        <v>MERC/TECH 1/CAPEX/20142015/00950</v>
      </c>
      <c r="D4136" s="103">
        <f t="shared" si="2642"/>
        <v>41893</v>
      </c>
      <c r="E4136" s="28">
        <f t="shared" si="2642"/>
        <v>7.0937340000000004</v>
      </c>
      <c r="F4136" s="95">
        <f t="shared" si="2594"/>
        <v>6.1698368290000003</v>
      </c>
      <c r="G4136" s="95">
        <f t="shared" si="2595"/>
        <v>6.1698368290000003</v>
      </c>
      <c r="H4136" s="95">
        <f t="shared" si="2599"/>
        <v>0</v>
      </c>
      <c r="I4136" s="94">
        <f>'F4.2'!AA113</f>
        <v>0</v>
      </c>
      <c r="J4136" s="94">
        <f>'F4.2'!AU113</f>
        <v>0</v>
      </c>
      <c r="K4136" s="95"/>
      <c r="L4136" s="95"/>
      <c r="M4136" s="128">
        <f t="shared" si="2600"/>
        <v>0</v>
      </c>
      <c r="N4136" s="95">
        <f t="shared" si="2601"/>
        <v>0</v>
      </c>
      <c r="O4136" s="158">
        <f t="shared" si="2596"/>
        <v>0</v>
      </c>
      <c r="P4136" s="159">
        <f t="shared" si="2597"/>
        <v>0</v>
      </c>
    </row>
    <row r="4137" spans="1:16" ht="31.5" hidden="1" outlineLevel="1" x14ac:dyDescent="0.25">
      <c r="A4137" s="99">
        <f t="shared" ref="A4137:E4137" si="2643">A3467</f>
        <v>0</v>
      </c>
      <c r="B4137" s="100" t="str">
        <f t="shared" si="2643"/>
        <v>IDC</v>
      </c>
      <c r="C4137" s="99" t="str">
        <f t="shared" si="2643"/>
        <v>MERC/TECH 1/CAPEX/20142015/00950</v>
      </c>
      <c r="D4137" s="103">
        <f t="shared" si="2643"/>
        <v>41893</v>
      </c>
      <c r="E4137" s="28">
        <f t="shared" si="2643"/>
        <v>1.2</v>
      </c>
      <c r="F4137" s="95">
        <f t="shared" si="2594"/>
        <v>0</v>
      </c>
      <c r="G4137" s="95">
        <f t="shared" si="2595"/>
        <v>0</v>
      </c>
      <c r="H4137" s="95">
        <f t="shared" si="2599"/>
        <v>0</v>
      </c>
      <c r="I4137" s="94">
        <f>'F4.2'!AA114</f>
        <v>0</v>
      </c>
      <c r="J4137" s="94">
        <f>'F4.2'!AU114</f>
        <v>0</v>
      </c>
      <c r="K4137" s="95"/>
      <c r="L4137" s="95"/>
      <c r="M4137" s="128">
        <f t="shared" si="2600"/>
        <v>0</v>
      </c>
      <c r="N4137" s="95">
        <f t="shared" si="2601"/>
        <v>0</v>
      </c>
      <c r="O4137" s="158">
        <f t="shared" si="2596"/>
        <v>0</v>
      </c>
      <c r="P4137" s="159">
        <f t="shared" si="2597"/>
        <v>0</v>
      </c>
    </row>
    <row r="4138" spans="1:16" ht="31.5" hidden="1" outlineLevel="1" x14ac:dyDescent="0.25">
      <c r="A4138" s="106">
        <f t="shared" ref="A4138:E4138" si="2644">A3468</f>
        <v>20</v>
      </c>
      <c r="B4138" s="107" t="str">
        <f t="shared" si="2644"/>
        <v>210/500 MW CHP performance improvement</v>
      </c>
      <c r="C4138" s="106" t="str">
        <f t="shared" si="2644"/>
        <v>MERC/Cell No. 1/CAPEX/ 20152016/00634</v>
      </c>
      <c r="D4138" s="147">
        <f t="shared" si="2644"/>
        <v>42256</v>
      </c>
      <c r="E4138" s="27">
        <f t="shared" si="2644"/>
        <v>16.303000000000001</v>
      </c>
      <c r="F4138" s="94">
        <f t="shared" si="2594"/>
        <v>0</v>
      </c>
      <c r="G4138" s="94">
        <f t="shared" si="2595"/>
        <v>0</v>
      </c>
      <c r="H4138" s="94">
        <f t="shared" si="2599"/>
        <v>0</v>
      </c>
      <c r="I4138" s="94">
        <f>'F4.2'!AA115</f>
        <v>0</v>
      </c>
      <c r="J4138" s="94">
        <f>'F4.2'!AU115</f>
        <v>0</v>
      </c>
      <c r="K4138" s="94"/>
      <c r="L4138" s="94"/>
      <c r="M4138" s="94">
        <f t="shared" si="2600"/>
        <v>0</v>
      </c>
      <c r="N4138" s="94">
        <f t="shared" si="2601"/>
        <v>0</v>
      </c>
      <c r="O4138" s="158">
        <f t="shared" si="2596"/>
        <v>0</v>
      </c>
      <c r="P4138" s="159">
        <f t="shared" si="2597"/>
        <v>0</v>
      </c>
    </row>
    <row r="4139" spans="1:16" ht="31.5" hidden="1" outlineLevel="1" x14ac:dyDescent="0.25">
      <c r="A4139" s="99">
        <f t="shared" ref="A4139:E4139" si="2645">A3469</f>
        <v>20.100000000000001</v>
      </c>
      <c r="B4139" s="100" t="str">
        <f t="shared" si="2645"/>
        <v>Provision of over band suspended magnets for CHP-C.</v>
      </c>
      <c r="C4139" s="99" t="str">
        <f t="shared" si="2645"/>
        <v>MERC/Cell No. 1/CAPEX/ 20152016/00634</v>
      </c>
      <c r="D4139" s="103">
        <f t="shared" si="2645"/>
        <v>42256</v>
      </c>
      <c r="E4139" s="28">
        <f t="shared" si="2645"/>
        <v>1.077</v>
      </c>
      <c r="F4139" s="95">
        <f t="shared" si="2594"/>
        <v>0.90834481999999994</v>
      </c>
      <c r="G4139" s="95">
        <f t="shared" si="2595"/>
        <v>0.90834481999999994</v>
      </c>
      <c r="H4139" s="95">
        <f t="shared" si="2599"/>
        <v>0</v>
      </c>
      <c r="I4139" s="94">
        <f>'F4.2'!AA116</f>
        <v>0</v>
      </c>
      <c r="J4139" s="94">
        <f>'F4.2'!AU116</f>
        <v>0</v>
      </c>
      <c r="K4139" s="95"/>
      <c r="L4139" s="95"/>
      <c r="M4139" s="128">
        <f t="shared" si="2600"/>
        <v>0</v>
      </c>
      <c r="N4139" s="95">
        <f t="shared" si="2601"/>
        <v>0</v>
      </c>
      <c r="O4139" s="158">
        <f t="shared" si="2596"/>
        <v>0</v>
      </c>
      <c r="P4139" s="159">
        <f t="shared" si="2597"/>
        <v>0</v>
      </c>
    </row>
    <row r="4140" spans="1:16" ht="63" hidden="1" outlineLevel="1" x14ac:dyDescent="0.25">
      <c r="A4140" s="99">
        <f t="shared" ref="A4140:E4140" si="2646">A3470</f>
        <v>20.2</v>
      </c>
      <c r="B4140" s="100" t="str">
        <f t="shared" si="2646"/>
        <v>1. Procurement of HT contactor for bunkering side auxiliary at CHP B
2. Procurement of HT contactor for unloading side Critical Auxiliary at CHP-B</v>
      </c>
      <c r="C4140" s="99" t="str">
        <f t="shared" si="2646"/>
        <v>MERC/Cell No. 1/CAPEX/ 20152016/00634</v>
      </c>
      <c r="D4140" s="103">
        <f t="shared" si="2646"/>
        <v>42256</v>
      </c>
      <c r="E4140" s="28">
        <f t="shared" si="2646"/>
        <v>5.7590000000000003</v>
      </c>
      <c r="F4140" s="95">
        <f t="shared" si="2594"/>
        <v>2.894304</v>
      </c>
      <c r="G4140" s="95">
        <f t="shared" si="2595"/>
        <v>2.894304</v>
      </c>
      <c r="H4140" s="95">
        <f t="shared" si="2599"/>
        <v>0</v>
      </c>
      <c r="I4140" s="94">
        <f>'F4.2'!AA117</f>
        <v>0</v>
      </c>
      <c r="J4140" s="94">
        <f>'F4.2'!AU117</f>
        <v>0</v>
      </c>
      <c r="K4140" s="95"/>
      <c r="L4140" s="95"/>
      <c r="M4140" s="128">
        <f t="shared" si="2600"/>
        <v>0</v>
      </c>
      <c r="N4140" s="95">
        <f t="shared" si="2601"/>
        <v>0</v>
      </c>
      <c r="O4140" s="158">
        <f t="shared" si="2596"/>
        <v>0</v>
      </c>
      <c r="P4140" s="159">
        <f t="shared" si="2597"/>
        <v>0</v>
      </c>
    </row>
    <row r="4141" spans="1:16" ht="31.5" hidden="1" outlineLevel="1" x14ac:dyDescent="0.25">
      <c r="A4141" s="99">
        <f t="shared" ref="A4141:E4141" si="2647">A3471</f>
        <v>20.3</v>
      </c>
      <c r="B4141" s="100" t="str">
        <f t="shared" si="2647"/>
        <v>Bulldozer BD-155</v>
      </c>
      <c r="C4141" s="99" t="str">
        <f t="shared" si="2647"/>
        <v>MERC/Cell No. 1/CAPEX/ 20152016/00634</v>
      </c>
      <c r="D4141" s="103">
        <f t="shared" si="2647"/>
        <v>42256</v>
      </c>
      <c r="E4141" s="28">
        <f t="shared" si="2647"/>
        <v>5.12</v>
      </c>
      <c r="F4141" s="95">
        <f t="shared" si="2594"/>
        <v>7.9707386820000004</v>
      </c>
      <c r="G4141" s="95">
        <f t="shared" si="2595"/>
        <v>7.9707386820000004</v>
      </c>
      <c r="H4141" s="95">
        <f t="shared" si="2599"/>
        <v>0</v>
      </c>
      <c r="I4141" s="94">
        <f>'F4.2'!AA118</f>
        <v>0</v>
      </c>
      <c r="J4141" s="94">
        <f>'F4.2'!AU118</f>
        <v>0</v>
      </c>
      <c r="K4141" s="95"/>
      <c r="L4141" s="95"/>
      <c r="M4141" s="128">
        <f t="shared" si="2600"/>
        <v>0</v>
      </c>
      <c r="N4141" s="95">
        <f t="shared" si="2601"/>
        <v>0</v>
      </c>
      <c r="O4141" s="158">
        <f t="shared" si="2596"/>
        <v>0</v>
      </c>
      <c r="P4141" s="159">
        <f t="shared" si="2597"/>
        <v>0</v>
      </c>
    </row>
    <row r="4142" spans="1:16" ht="31.5" hidden="1" outlineLevel="1" x14ac:dyDescent="0.25">
      <c r="A4142" s="99">
        <f t="shared" ref="A4142:E4142" si="2648">A3472</f>
        <v>20.399999999999999</v>
      </c>
      <c r="B4142" s="100" t="str">
        <f t="shared" si="2648"/>
        <v>Modification of wagon tippler CHP-A</v>
      </c>
      <c r="C4142" s="99" t="str">
        <f t="shared" si="2648"/>
        <v>MERC/Cell No. 1/CAPEX/ 20152016/00634</v>
      </c>
      <c r="D4142" s="103">
        <f t="shared" si="2648"/>
        <v>42256</v>
      </c>
      <c r="E4142" s="28">
        <f t="shared" si="2648"/>
        <v>3.8969999999999998</v>
      </c>
      <c r="F4142" s="95">
        <f t="shared" si="2594"/>
        <v>4.488435977</v>
      </c>
      <c r="G4142" s="95">
        <f t="shared" si="2595"/>
        <v>4.488435977</v>
      </c>
      <c r="H4142" s="95">
        <f t="shared" si="2599"/>
        <v>0</v>
      </c>
      <c r="I4142" s="94">
        <f>'F4.2'!AA119</f>
        <v>0</v>
      </c>
      <c r="J4142" s="94">
        <f>'F4.2'!AU119</f>
        <v>0</v>
      </c>
      <c r="K4142" s="95"/>
      <c r="L4142" s="95"/>
      <c r="M4142" s="128">
        <f t="shared" si="2600"/>
        <v>0</v>
      </c>
      <c r="N4142" s="95">
        <f t="shared" si="2601"/>
        <v>0</v>
      </c>
      <c r="O4142" s="158">
        <f t="shared" si="2596"/>
        <v>0</v>
      </c>
      <c r="P4142" s="159">
        <f t="shared" si="2597"/>
        <v>0</v>
      </c>
    </row>
    <row r="4143" spans="1:16" ht="31.5" hidden="1" outlineLevel="1" x14ac:dyDescent="0.25">
      <c r="A4143" s="99">
        <f t="shared" ref="A4143:E4143" si="2649">A3473</f>
        <v>0</v>
      </c>
      <c r="B4143" s="100" t="str">
        <f t="shared" si="2649"/>
        <v>IDC</v>
      </c>
      <c r="C4143" s="99" t="str">
        <f t="shared" si="2649"/>
        <v>MERC/Cell No. 1/CAPEX/ 20152016/00634</v>
      </c>
      <c r="D4143" s="103">
        <f t="shared" si="2649"/>
        <v>42256</v>
      </c>
      <c r="E4143" s="28">
        <f t="shared" si="2649"/>
        <v>0.45</v>
      </c>
      <c r="F4143" s="95">
        <f t="shared" si="2594"/>
        <v>0</v>
      </c>
      <c r="G4143" s="95">
        <f t="shared" si="2595"/>
        <v>0</v>
      </c>
      <c r="H4143" s="95">
        <f t="shared" si="2599"/>
        <v>0</v>
      </c>
      <c r="I4143" s="94">
        <f>'F4.2'!AA120</f>
        <v>0</v>
      </c>
      <c r="J4143" s="94">
        <f>'F4.2'!AU120</f>
        <v>0</v>
      </c>
      <c r="K4143" s="95"/>
      <c r="L4143" s="95"/>
      <c r="M4143" s="128">
        <f t="shared" si="2600"/>
        <v>0</v>
      </c>
      <c r="N4143" s="95">
        <f t="shared" si="2601"/>
        <v>0</v>
      </c>
      <c r="O4143" s="158">
        <f t="shared" si="2596"/>
        <v>0</v>
      </c>
      <c r="P4143" s="159">
        <f t="shared" si="2597"/>
        <v>0</v>
      </c>
    </row>
    <row r="4144" spans="1:16" ht="15.75" hidden="1" outlineLevel="1" x14ac:dyDescent="0.25">
      <c r="A4144" s="238">
        <f t="shared" ref="A4144:E4144" si="2650">A3474</f>
        <v>21</v>
      </c>
      <c r="B4144" s="239" t="str">
        <f t="shared" si="2650"/>
        <v>Improvement in Electrical Systems</v>
      </c>
      <c r="C4144" s="106" t="str">
        <f t="shared" si="2650"/>
        <v>MERC/CAPEX/20162017/00192</v>
      </c>
      <c r="D4144" s="147">
        <f t="shared" si="2650"/>
        <v>42500</v>
      </c>
      <c r="E4144" s="27">
        <f t="shared" si="2650"/>
        <v>10.499999999999998</v>
      </c>
      <c r="F4144" s="94">
        <f t="shared" si="2594"/>
        <v>0</v>
      </c>
      <c r="G4144" s="94">
        <f t="shared" si="2595"/>
        <v>0</v>
      </c>
      <c r="H4144" s="94">
        <f t="shared" si="2599"/>
        <v>0</v>
      </c>
      <c r="I4144" s="94">
        <f>'F4.2'!AA121</f>
        <v>0</v>
      </c>
      <c r="J4144" s="94">
        <f>'F4.2'!AU121</f>
        <v>0</v>
      </c>
      <c r="K4144" s="94"/>
      <c r="L4144" s="94"/>
      <c r="M4144" s="94">
        <f t="shared" si="2600"/>
        <v>0</v>
      </c>
      <c r="N4144" s="94">
        <f t="shared" si="2601"/>
        <v>0</v>
      </c>
      <c r="O4144" s="158">
        <f t="shared" si="2596"/>
        <v>0</v>
      </c>
      <c r="P4144" s="159">
        <f t="shared" si="2597"/>
        <v>0</v>
      </c>
    </row>
    <row r="4145" spans="1:16" ht="31.5" hidden="1" outlineLevel="1" x14ac:dyDescent="0.25">
      <c r="A4145" s="252">
        <f t="shared" ref="A4145:E4145" si="2651">A3475</f>
        <v>21.1</v>
      </c>
      <c r="B4145" s="253" t="str">
        <f t="shared" si="2651"/>
        <v>Station Battery set 1 &amp; 2 of 220V, 2190  AH Capacity (2V X 110 Cells) New type Make- Exide</v>
      </c>
      <c r="C4145" s="99" t="str">
        <f t="shared" si="2651"/>
        <v>MERC/CAPEX/20162017/00192</v>
      </c>
      <c r="D4145" s="103">
        <f t="shared" si="2651"/>
        <v>42500</v>
      </c>
      <c r="E4145" s="28">
        <f t="shared" si="2651"/>
        <v>2.71</v>
      </c>
      <c r="F4145" s="95">
        <f t="shared" si="2594"/>
        <v>3.7130741999999999</v>
      </c>
      <c r="G4145" s="95">
        <f t="shared" si="2595"/>
        <v>3.7130741</v>
      </c>
      <c r="H4145" s="95">
        <f t="shared" si="2599"/>
        <v>9.9999999836342113E-8</v>
      </c>
      <c r="I4145" s="94">
        <f>'F4.2'!AA122</f>
        <v>0</v>
      </c>
      <c r="J4145" s="94">
        <f>'F4.2'!AU122</f>
        <v>0</v>
      </c>
      <c r="K4145" s="95"/>
      <c r="L4145" s="95"/>
      <c r="M4145" s="128">
        <f t="shared" si="2600"/>
        <v>0</v>
      </c>
      <c r="N4145" s="95">
        <f t="shared" si="2601"/>
        <v>9.9999999836342113E-8</v>
      </c>
      <c r="O4145" s="158">
        <f t="shared" si="2596"/>
        <v>0</v>
      </c>
      <c r="P4145" s="159">
        <f t="shared" si="2597"/>
        <v>0</v>
      </c>
    </row>
    <row r="4146" spans="1:16" ht="31.5" hidden="1" outlineLevel="1" x14ac:dyDescent="0.25">
      <c r="A4146" s="252">
        <f t="shared" ref="A4146:E4146" si="2652">A3476</f>
        <v>21.2</v>
      </c>
      <c r="B4146" s="253" t="str">
        <f t="shared" si="2652"/>
        <v>The G1 &amp; G2 Battery sets of 24V, 1825AH Capacity (13 Nos. cells X 2= 26 Nos. cells) plantetype Make- Exide</v>
      </c>
      <c r="C4146" s="99" t="str">
        <f t="shared" si="2652"/>
        <v>MERC/CAPEX/20162017/00192</v>
      </c>
      <c r="D4146" s="103">
        <f t="shared" si="2652"/>
        <v>42500</v>
      </c>
      <c r="E4146" s="28">
        <f t="shared" si="2652"/>
        <v>0.55000000000000004</v>
      </c>
      <c r="F4146" s="95">
        <f t="shared" si="2594"/>
        <v>0.53016459999999999</v>
      </c>
      <c r="G4146" s="95">
        <f t="shared" si="2595"/>
        <v>0.53016459999999999</v>
      </c>
      <c r="H4146" s="95">
        <f t="shared" si="2599"/>
        <v>0</v>
      </c>
      <c r="I4146" s="94">
        <f>'F4.2'!AA123</f>
        <v>0</v>
      </c>
      <c r="J4146" s="94">
        <f>'F4.2'!AU123</f>
        <v>0</v>
      </c>
      <c r="K4146" s="95"/>
      <c r="L4146" s="95"/>
      <c r="M4146" s="128">
        <f t="shared" si="2600"/>
        <v>0</v>
      </c>
      <c r="N4146" s="95">
        <f t="shared" si="2601"/>
        <v>0</v>
      </c>
      <c r="O4146" s="158">
        <f t="shared" si="2596"/>
        <v>0</v>
      </c>
      <c r="P4146" s="159">
        <f t="shared" si="2597"/>
        <v>0</v>
      </c>
    </row>
    <row r="4147" spans="1:16" ht="31.5" hidden="1" outlineLevel="1" x14ac:dyDescent="0.25">
      <c r="A4147" s="252">
        <f t="shared" ref="A4147:E4147" si="2653">A3477</f>
        <v>21.3</v>
      </c>
      <c r="B4147" s="253" t="str">
        <f t="shared" si="2653"/>
        <v>Replacement of 6.6 KV HT breakers at Ash Handling Plant by 6.6 KV SF6 contactors  suitable for frequent ON/OFFs.</v>
      </c>
      <c r="C4147" s="99" t="str">
        <f t="shared" si="2653"/>
        <v>MERC/CAPEX/20162017/00192</v>
      </c>
      <c r="D4147" s="103">
        <f t="shared" si="2653"/>
        <v>42500</v>
      </c>
      <c r="E4147" s="28">
        <f t="shared" si="2653"/>
        <v>3.12</v>
      </c>
      <c r="F4147" s="95">
        <f t="shared" si="2594"/>
        <v>3.5539240080000001</v>
      </c>
      <c r="G4147" s="95">
        <f t="shared" si="2595"/>
        <v>3.5539240080000001</v>
      </c>
      <c r="H4147" s="95">
        <f t="shared" si="2599"/>
        <v>0</v>
      </c>
      <c r="I4147" s="94">
        <f>'F4.2'!AA124</f>
        <v>0</v>
      </c>
      <c r="J4147" s="94">
        <f>'F4.2'!AU124</f>
        <v>0</v>
      </c>
      <c r="K4147" s="95"/>
      <c r="L4147" s="95"/>
      <c r="M4147" s="128">
        <f t="shared" si="2600"/>
        <v>0</v>
      </c>
      <c r="N4147" s="95">
        <f t="shared" si="2601"/>
        <v>0</v>
      </c>
      <c r="O4147" s="158">
        <f t="shared" si="2596"/>
        <v>0</v>
      </c>
      <c r="P4147" s="159">
        <f t="shared" si="2597"/>
        <v>0</v>
      </c>
    </row>
    <row r="4148" spans="1:16" ht="31.5" hidden="1" outlineLevel="1" x14ac:dyDescent="0.25">
      <c r="A4148" s="252">
        <f t="shared" ref="A4148:E4148" si="2654">A3478</f>
        <v>21.4</v>
      </c>
      <c r="B4148" s="253" t="str">
        <f t="shared" si="2654"/>
        <v>Micro-processor based flame scanners at Unit#3&amp;4 (210 MW)</v>
      </c>
      <c r="C4148" s="99" t="str">
        <f t="shared" si="2654"/>
        <v>MERC/CAPEX/20162017/00192</v>
      </c>
      <c r="D4148" s="103">
        <f t="shared" si="2654"/>
        <v>42500</v>
      </c>
      <c r="E4148" s="28">
        <f t="shared" si="2654"/>
        <v>2.34</v>
      </c>
      <c r="F4148" s="95">
        <f t="shared" si="2594"/>
        <v>3.3241367359999998</v>
      </c>
      <c r="G4148" s="95">
        <f t="shared" si="2595"/>
        <v>3.3241367359999998</v>
      </c>
      <c r="H4148" s="95">
        <f t="shared" si="2599"/>
        <v>0</v>
      </c>
      <c r="I4148" s="94">
        <f>'F4.2'!AA125</f>
        <v>0</v>
      </c>
      <c r="J4148" s="94">
        <f>'F4.2'!AU125</f>
        <v>0</v>
      </c>
      <c r="K4148" s="95"/>
      <c r="L4148" s="95"/>
      <c r="M4148" s="128">
        <f t="shared" si="2600"/>
        <v>0</v>
      </c>
      <c r="N4148" s="95">
        <f t="shared" si="2601"/>
        <v>0</v>
      </c>
      <c r="O4148" s="158">
        <f t="shared" si="2596"/>
        <v>0</v>
      </c>
      <c r="P4148" s="159">
        <f t="shared" si="2597"/>
        <v>0</v>
      </c>
    </row>
    <row r="4149" spans="1:16" ht="47.25" hidden="1" outlineLevel="1" x14ac:dyDescent="0.25">
      <c r="A4149" s="252">
        <f t="shared" ref="A4149:E4149" si="2655">A3479</f>
        <v>21.5</v>
      </c>
      <c r="B4149" s="253" t="str">
        <f t="shared" si="2655"/>
        <v>Supply, erection and commissioning of Generator Protection scheme as per enclosed material schedule and scope of work for Unit-6</v>
      </c>
      <c r="C4149" s="99" t="str">
        <f t="shared" si="2655"/>
        <v>MERC/CAPEX/20162017/00192</v>
      </c>
      <c r="D4149" s="103">
        <f t="shared" si="2655"/>
        <v>42500</v>
      </c>
      <c r="E4149" s="28">
        <f t="shared" si="2655"/>
        <v>1.03</v>
      </c>
      <c r="F4149" s="95">
        <f t="shared" si="2594"/>
        <v>1.1915800000000001</v>
      </c>
      <c r="G4149" s="95">
        <f t="shared" si="2595"/>
        <v>1.1915800000000001</v>
      </c>
      <c r="H4149" s="95">
        <f t="shared" si="2599"/>
        <v>0</v>
      </c>
      <c r="I4149" s="94">
        <f>'F4.2'!AA126</f>
        <v>0</v>
      </c>
      <c r="J4149" s="94">
        <f>'F4.2'!AU126</f>
        <v>0</v>
      </c>
      <c r="K4149" s="95"/>
      <c r="L4149" s="95"/>
      <c r="M4149" s="128">
        <f t="shared" si="2600"/>
        <v>0</v>
      </c>
      <c r="N4149" s="95">
        <f t="shared" si="2601"/>
        <v>0</v>
      </c>
      <c r="O4149" s="158">
        <f t="shared" si="2596"/>
        <v>0</v>
      </c>
      <c r="P4149" s="159">
        <f t="shared" si="2597"/>
        <v>0</v>
      </c>
    </row>
    <row r="4150" spans="1:16" ht="15.75" hidden="1" outlineLevel="1" x14ac:dyDescent="0.25">
      <c r="A4150" s="252">
        <f t="shared" ref="A4150:E4150" si="2656">A3480</f>
        <v>0</v>
      </c>
      <c r="B4150" s="253" t="str">
        <f t="shared" si="2656"/>
        <v>IDC</v>
      </c>
      <c r="C4150" s="99" t="str">
        <f t="shared" si="2656"/>
        <v>MERC/CAPEX/20162017/00192</v>
      </c>
      <c r="D4150" s="103">
        <f t="shared" si="2656"/>
        <v>42500</v>
      </c>
      <c r="E4150" s="28">
        <f t="shared" si="2656"/>
        <v>0.75</v>
      </c>
      <c r="F4150" s="95">
        <f t="shared" si="2594"/>
        <v>0</v>
      </c>
      <c r="G4150" s="95">
        <f t="shared" si="2595"/>
        <v>0</v>
      </c>
      <c r="H4150" s="95">
        <f t="shared" si="2599"/>
        <v>0</v>
      </c>
      <c r="I4150" s="94">
        <f>'F4.2'!AA127</f>
        <v>0</v>
      </c>
      <c r="J4150" s="94">
        <f>'F4.2'!AU127</f>
        <v>0</v>
      </c>
      <c r="K4150" s="95"/>
      <c r="L4150" s="95"/>
      <c r="M4150" s="128">
        <f t="shared" si="2600"/>
        <v>0</v>
      </c>
      <c r="N4150" s="95">
        <f t="shared" si="2601"/>
        <v>0</v>
      </c>
      <c r="O4150" s="158">
        <f t="shared" si="2596"/>
        <v>0</v>
      </c>
      <c r="P4150" s="159">
        <f t="shared" si="2597"/>
        <v>0</v>
      </c>
    </row>
    <row r="4151" spans="1:16" ht="31.5" hidden="1" outlineLevel="1" x14ac:dyDescent="0.25">
      <c r="A4151" s="238">
        <f t="shared" ref="A4151:E4151" si="2657">A3481</f>
        <v>22</v>
      </c>
      <c r="B4151" s="239" t="str">
        <f t="shared" si="2657"/>
        <v>Implementation of MPCB related ESP performance Improvement schemes at Chandrapur STPS Unit 3 to 7</v>
      </c>
      <c r="C4151" s="25" t="str">
        <f t="shared" si="2657"/>
        <v>MERC/CAPEX/20152016/00420</v>
      </c>
      <c r="D4151" s="139">
        <f t="shared" si="2657"/>
        <v>42584</v>
      </c>
      <c r="E4151" s="27">
        <f t="shared" si="2657"/>
        <v>18.170000000000002</v>
      </c>
      <c r="F4151" s="94">
        <f t="shared" si="2594"/>
        <v>0</v>
      </c>
      <c r="G4151" s="94">
        <f t="shared" si="2595"/>
        <v>0</v>
      </c>
      <c r="H4151" s="94">
        <f t="shared" si="2599"/>
        <v>0</v>
      </c>
      <c r="I4151" s="94">
        <f>'F4.2'!AA128</f>
        <v>0</v>
      </c>
      <c r="J4151" s="94">
        <f>'F4.2'!AU128</f>
        <v>0</v>
      </c>
      <c r="K4151" s="94"/>
      <c r="L4151" s="94"/>
      <c r="M4151" s="94">
        <f t="shared" si="2600"/>
        <v>0</v>
      </c>
      <c r="N4151" s="94">
        <f t="shared" si="2601"/>
        <v>0</v>
      </c>
      <c r="O4151" s="158">
        <f t="shared" si="2596"/>
        <v>0</v>
      </c>
      <c r="P4151" s="159">
        <f t="shared" si="2597"/>
        <v>0</v>
      </c>
    </row>
    <row r="4152" spans="1:16" ht="31.5" hidden="1" outlineLevel="1" x14ac:dyDescent="0.25">
      <c r="A4152" s="252">
        <f t="shared" ref="A4152:E4152" si="2658">A3482</f>
        <v>22.1</v>
      </c>
      <c r="B4152" s="253" t="str">
        <f t="shared" si="2658"/>
        <v>Supply of internals of ESP. ( model-2FAA-5 X 32-13290-2) 1st &amp; 2nd fields in Unit #3 &amp; Works</v>
      </c>
      <c r="C4152" s="29" t="str">
        <f t="shared" si="2658"/>
        <v>MERC/CAPEX/20152016/00420</v>
      </c>
      <c r="D4152" s="68">
        <f t="shared" si="2658"/>
        <v>42584</v>
      </c>
      <c r="E4152" s="28">
        <f t="shared" si="2658"/>
        <v>4.6100000000000003</v>
      </c>
      <c r="F4152" s="95">
        <f t="shared" si="2594"/>
        <v>3.9121787139999999</v>
      </c>
      <c r="G4152" s="95">
        <f t="shared" si="2595"/>
        <v>3.9121787139999999</v>
      </c>
      <c r="H4152" s="95">
        <f t="shared" si="2599"/>
        <v>0</v>
      </c>
      <c r="I4152" s="94">
        <f>'F4.2'!AA129</f>
        <v>0</v>
      </c>
      <c r="J4152" s="94">
        <f>'F4.2'!AU129</f>
        <v>0</v>
      </c>
      <c r="K4152" s="95"/>
      <c r="L4152" s="95"/>
      <c r="M4152" s="128">
        <f t="shared" si="2600"/>
        <v>0</v>
      </c>
      <c r="N4152" s="95">
        <f t="shared" si="2601"/>
        <v>0</v>
      </c>
      <c r="O4152" s="158">
        <f t="shared" si="2596"/>
        <v>0</v>
      </c>
      <c r="P4152" s="159">
        <f t="shared" si="2597"/>
        <v>0</v>
      </c>
    </row>
    <row r="4153" spans="1:16" ht="31.5" hidden="1" outlineLevel="1" x14ac:dyDescent="0.25">
      <c r="A4153" s="252">
        <f t="shared" ref="A4153:E4153" si="2659">A3483</f>
        <v>22.2</v>
      </c>
      <c r="B4153" s="253" t="str">
        <f t="shared" si="2659"/>
        <v>Supply of internals of ESP. ( model-2FAA-5 X 32-13290-2) 1st &amp; 2nd fields in Unit #4 &amp; Works</v>
      </c>
      <c r="C4153" s="29" t="str">
        <f t="shared" si="2659"/>
        <v>MERC/CAPEX/20152016/00420</v>
      </c>
      <c r="D4153" s="68">
        <f t="shared" si="2659"/>
        <v>42584</v>
      </c>
      <c r="E4153" s="28">
        <f t="shared" si="2659"/>
        <v>4.6100000000000003</v>
      </c>
      <c r="F4153" s="95">
        <f t="shared" si="2594"/>
        <v>4.6100000000000003</v>
      </c>
      <c r="G4153" s="95">
        <f t="shared" si="2595"/>
        <v>4.6100000000000003</v>
      </c>
      <c r="H4153" s="95">
        <f t="shared" si="2599"/>
        <v>0</v>
      </c>
      <c r="I4153" s="94">
        <f>'F4.2'!AA130</f>
        <v>0</v>
      </c>
      <c r="J4153" s="94">
        <f>'F4.2'!AU130</f>
        <v>0</v>
      </c>
      <c r="K4153" s="95"/>
      <c r="L4153" s="95"/>
      <c r="M4153" s="128">
        <f t="shared" si="2600"/>
        <v>0</v>
      </c>
      <c r="N4153" s="95">
        <f t="shared" si="2601"/>
        <v>0</v>
      </c>
      <c r="O4153" s="158">
        <f t="shared" si="2596"/>
        <v>0</v>
      </c>
      <c r="P4153" s="159">
        <f t="shared" si="2597"/>
        <v>0</v>
      </c>
    </row>
    <row r="4154" spans="1:16" ht="31.5" hidden="1" outlineLevel="1" x14ac:dyDescent="0.25">
      <c r="A4154" s="252">
        <f t="shared" ref="A4154:E4154" si="2660">A3484</f>
        <v>22.3</v>
      </c>
      <c r="B4154" s="253" t="str">
        <f t="shared" si="2660"/>
        <v>Installation of SOx/ NOx analyzers for unit-3 to 7 along with all required hardware and software (Statutory requirement).</v>
      </c>
      <c r="C4154" s="99" t="str">
        <f t="shared" si="2660"/>
        <v>MERC/CAPEX/20152016/00420</v>
      </c>
      <c r="D4154" s="103">
        <f t="shared" si="2660"/>
        <v>42584</v>
      </c>
      <c r="E4154" s="28">
        <f t="shared" si="2660"/>
        <v>2.98</v>
      </c>
      <c r="F4154" s="95">
        <f t="shared" si="2594"/>
        <v>1.37732225</v>
      </c>
      <c r="G4154" s="95">
        <f t="shared" si="2595"/>
        <v>1.37732225</v>
      </c>
      <c r="H4154" s="95">
        <f t="shared" si="2599"/>
        <v>0</v>
      </c>
      <c r="I4154" s="94">
        <f>'F4.2'!AA131</f>
        <v>0</v>
      </c>
      <c r="J4154" s="94">
        <f>'F4.2'!AU131</f>
        <v>0</v>
      </c>
      <c r="K4154" s="95"/>
      <c r="L4154" s="95"/>
      <c r="M4154" s="128">
        <f t="shared" si="2600"/>
        <v>0</v>
      </c>
      <c r="N4154" s="95">
        <f t="shared" si="2601"/>
        <v>0</v>
      </c>
      <c r="O4154" s="158">
        <f t="shared" si="2596"/>
        <v>0</v>
      </c>
      <c r="P4154" s="159">
        <f t="shared" si="2597"/>
        <v>0</v>
      </c>
    </row>
    <row r="4155" spans="1:16" ht="63" hidden="1" outlineLevel="1" x14ac:dyDescent="0.25">
      <c r="A4155" s="252">
        <f t="shared" ref="A4155:E4155" si="2661">A3485</f>
        <v>22.4</v>
      </c>
      <c r="B4155" s="253" t="str">
        <f t="shared" si="2661"/>
        <v>Design, Engineering, Supply, Erection and Commissioning of High pressure MIST/FOG Generating System at Track hopper, WT 1 &amp; 2 of 500MW, Crusher House, Transfer Points &amp; Bunker house of 500MW</v>
      </c>
      <c r="C4155" s="29" t="str">
        <f t="shared" si="2661"/>
        <v>MERC/CAPEX/20152016/00420</v>
      </c>
      <c r="D4155" s="68">
        <f t="shared" si="2661"/>
        <v>42584</v>
      </c>
      <c r="E4155" s="28">
        <f t="shared" si="2661"/>
        <v>5.37</v>
      </c>
      <c r="F4155" s="95">
        <f t="shared" si="2594"/>
        <v>4.5728099999999996</v>
      </c>
      <c r="G4155" s="95">
        <f t="shared" si="2595"/>
        <v>4.5728099999999996</v>
      </c>
      <c r="H4155" s="95">
        <f t="shared" si="2599"/>
        <v>0</v>
      </c>
      <c r="I4155" s="94">
        <f>'F4.2'!AA132</f>
        <v>0</v>
      </c>
      <c r="J4155" s="94">
        <f>'F4.2'!AU132</f>
        <v>0</v>
      </c>
      <c r="K4155" s="95"/>
      <c r="L4155" s="95"/>
      <c r="M4155" s="128">
        <f t="shared" si="2600"/>
        <v>0</v>
      </c>
      <c r="N4155" s="95">
        <f t="shared" si="2601"/>
        <v>0</v>
      </c>
      <c r="O4155" s="158">
        <f t="shared" si="2596"/>
        <v>0</v>
      </c>
      <c r="P4155" s="159">
        <f t="shared" si="2597"/>
        <v>0</v>
      </c>
    </row>
    <row r="4156" spans="1:16" ht="15.75" hidden="1" outlineLevel="1" x14ac:dyDescent="0.25">
      <c r="A4156" s="252">
        <f t="shared" ref="A4156:E4156" si="2662">A3486</f>
        <v>0</v>
      </c>
      <c r="B4156" s="253" t="str">
        <f t="shared" si="2662"/>
        <v>IDC</v>
      </c>
      <c r="C4156" s="99" t="str">
        <f t="shared" si="2662"/>
        <v>MERC/CAPEX/20152016/00420</v>
      </c>
      <c r="D4156" s="103">
        <f t="shared" si="2662"/>
        <v>42584</v>
      </c>
      <c r="E4156" s="28">
        <f t="shared" si="2662"/>
        <v>0.6</v>
      </c>
      <c r="F4156" s="95">
        <f t="shared" si="2594"/>
        <v>0</v>
      </c>
      <c r="G4156" s="95">
        <f t="shared" si="2595"/>
        <v>0</v>
      </c>
      <c r="H4156" s="95">
        <f t="shared" si="2599"/>
        <v>0</v>
      </c>
      <c r="I4156" s="94">
        <f>'F4.2'!AA133</f>
        <v>0</v>
      </c>
      <c r="J4156" s="94">
        <f>'F4.2'!AU133</f>
        <v>0</v>
      </c>
      <c r="K4156" s="95"/>
      <c r="L4156" s="95"/>
      <c r="M4156" s="128">
        <f t="shared" si="2600"/>
        <v>0</v>
      </c>
      <c r="N4156" s="95">
        <f t="shared" si="2601"/>
        <v>0</v>
      </c>
      <c r="O4156" s="158">
        <f t="shared" si="2596"/>
        <v>0</v>
      </c>
      <c r="P4156" s="159">
        <f t="shared" si="2597"/>
        <v>0</v>
      </c>
    </row>
    <row r="4157" spans="1:16" ht="31.5" hidden="1" outlineLevel="1" x14ac:dyDescent="0.25">
      <c r="A4157" s="106">
        <f t="shared" ref="A4157:E4157" si="2663">A3487</f>
        <v>23</v>
      </c>
      <c r="B4157" s="107" t="str">
        <f t="shared" si="2663"/>
        <v>Performance Improvement &amp; Life enhancement of 500MW CHP-B</v>
      </c>
      <c r="C4157" s="106" t="str">
        <f t="shared" si="2663"/>
        <v>MERC/CAPEX/20162017/01067</v>
      </c>
      <c r="D4157" s="147">
        <f t="shared" si="2663"/>
        <v>42702</v>
      </c>
      <c r="E4157" s="27">
        <f t="shared" si="2663"/>
        <v>18.78</v>
      </c>
      <c r="F4157" s="94">
        <f t="shared" si="2594"/>
        <v>0</v>
      </c>
      <c r="G4157" s="94">
        <f t="shared" si="2595"/>
        <v>0</v>
      </c>
      <c r="H4157" s="94">
        <f t="shared" si="2599"/>
        <v>0</v>
      </c>
      <c r="I4157" s="94">
        <f>'F4.2'!AA134</f>
        <v>0</v>
      </c>
      <c r="J4157" s="94">
        <f>'F4.2'!AU134</f>
        <v>0</v>
      </c>
      <c r="K4157" s="94"/>
      <c r="L4157" s="94"/>
      <c r="M4157" s="94">
        <f t="shared" si="2600"/>
        <v>0</v>
      </c>
      <c r="N4157" s="94">
        <f t="shared" si="2601"/>
        <v>0</v>
      </c>
      <c r="O4157" s="158">
        <f t="shared" si="2596"/>
        <v>0</v>
      </c>
      <c r="P4157" s="159">
        <f t="shared" si="2597"/>
        <v>0</v>
      </c>
    </row>
    <row r="4158" spans="1:16" ht="15.75" hidden="1" outlineLevel="1" x14ac:dyDescent="0.25">
      <c r="A4158" s="99">
        <f t="shared" ref="A4158:E4158" si="2664">A3488</f>
        <v>23.1</v>
      </c>
      <c r="B4158" s="100" t="str">
        <f t="shared" si="2664"/>
        <v>Life Enhancement of Stacker reclaimer of CHP-B.</v>
      </c>
      <c r="C4158" s="99" t="str">
        <f t="shared" si="2664"/>
        <v>MERC/CAPEX/20162017/01067</v>
      </c>
      <c r="D4158" s="103">
        <f t="shared" si="2664"/>
        <v>42702</v>
      </c>
      <c r="E4158" s="28">
        <f t="shared" si="2664"/>
        <v>5.76</v>
      </c>
      <c r="F4158" s="95">
        <f t="shared" ref="F4158:F4221" si="2665">F3488+I3488</f>
        <v>5.2949505139999999</v>
      </c>
      <c r="G4158" s="95">
        <f t="shared" ref="G4158:G4221" si="2666">G3488+M3488</f>
        <v>5.2949505139999999</v>
      </c>
      <c r="H4158" s="95">
        <f t="shared" si="2599"/>
        <v>0</v>
      </c>
      <c r="I4158" s="94">
        <f>'F4.2'!AA135</f>
        <v>0</v>
      </c>
      <c r="J4158" s="94">
        <f>'F4.2'!AU135</f>
        <v>0</v>
      </c>
      <c r="K4158" s="95"/>
      <c r="L4158" s="95"/>
      <c r="M4158" s="128">
        <f t="shared" si="2600"/>
        <v>0</v>
      </c>
      <c r="N4158" s="95">
        <f t="shared" si="2601"/>
        <v>0</v>
      </c>
      <c r="O4158" s="158">
        <f t="shared" ref="O4158:O4221" si="2667">MAX(0,IF(M4158=0,0,IF(G4158+M4158&lt;E4158,M4158,E4158-G4158)))</f>
        <v>0</v>
      </c>
      <c r="P4158" s="159">
        <f t="shared" ref="P4158:P4221" si="2668">M4158-O4158</f>
        <v>0</v>
      </c>
    </row>
    <row r="4159" spans="1:16" ht="31.5" hidden="1" outlineLevel="1" x14ac:dyDescent="0.25">
      <c r="A4159" s="99">
        <f t="shared" ref="A4159:E4159" si="2669">A3489</f>
        <v>23.2</v>
      </c>
      <c r="B4159" s="100" t="str">
        <f t="shared" si="2669"/>
        <v>Renovation including replacement of hydraulic system of paddle feeder with up gradations at CHPB.</v>
      </c>
      <c r="C4159" s="99" t="str">
        <f t="shared" si="2669"/>
        <v>MERC/CAPEX/20162017/01067</v>
      </c>
      <c r="D4159" s="103">
        <f t="shared" si="2669"/>
        <v>42702</v>
      </c>
      <c r="E4159" s="28">
        <f t="shared" si="2669"/>
        <v>2.19</v>
      </c>
      <c r="F4159" s="95">
        <f t="shared" si="2665"/>
        <v>2.3147547999999998</v>
      </c>
      <c r="G4159" s="95">
        <f t="shared" si="2666"/>
        <v>2.3147547999999998</v>
      </c>
      <c r="H4159" s="95">
        <f t="shared" ref="H4159:H4214" si="2670">F4159-G4159</f>
        <v>0</v>
      </c>
      <c r="I4159" s="94">
        <f>'F4.2'!AA136</f>
        <v>0</v>
      </c>
      <c r="J4159" s="94">
        <f>'F4.2'!AU136</f>
        <v>0</v>
      </c>
      <c r="K4159" s="95"/>
      <c r="L4159" s="95"/>
      <c r="M4159" s="128">
        <f t="shared" ref="M4159:M4214" si="2671">SUM(J4159:L4159)</f>
        <v>0</v>
      </c>
      <c r="N4159" s="95">
        <f t="shared" ref="N4159:N4214" si="2672">H4159+I4159-M4159</f>
        <v>0</v>
      </c>
      <c r="O4159" s="158">
        <f t="shared" si="2667"/>
        <v>0</v>
      </c>
      <c r="P4159" s="159">
        <f t="shared" si="2668"/>
        <v>0</v>
      </c>
    </row>
    <row r="4160" spans="1:16" ht="47.25" hidden="1" outlineLevel="1" x14ac:dyDescent="0.25">
      <c r="A4160" s="99">
        <f t="shared" ref="A4160:E4160" si="2673">A3490</f>
        <v>23.3</v>
      </c>
      <c r="B4160" s="100" t="str">
        <f t="shared" si="2673"/>
        <v>Renovation of hydraulic system of wagon tippler and side arm charger with procurement of its essential spares at CHPB.</v>
      </c>
      <c r="C4160" s="99" t="str">
        <f t="shared" si="2673"/>
        <v>MERC/CAPEX/20162017/01067</v>
      </c>
      <c r="D4160" s="103">
        <f t="shared" si="2673"/>
        <v>42702</v>
      </c>
      <c r="E4160" s="28">
        <f t="shared" si="2673"/>
        <v>10.33</v>
      </c>
      <c r="F4160" s="95">
        <f t="shared" si="2665"/>
        <v>11.7941</v>
      </c>
      <c r="G4160" s="95">
        <f t="shared" si="2666"/>
        <v>11.7941</v>
      </c>
      <c r="H4160" s="95">
        <f t="shared" si="2670"/>
        <v>0</v>
      </c>
      <c r="I4160" s="94">
        <f>'F4.2'!AA137</f>
        <v>0</v>
      </c>
      <c r="J4160" s="94">
        <f>'F4.2'!AU137</f>
        <v>0</v>
      </c>
      <c r="K4160" s="95"/>
      <c r="L4160" s="95"/>
      <c r="M4160" s="128">
        <f t="shared" si="2671"/>
        <v>0</v>
      </c>
      <c r="N4160" s="95">
        <f t="shared" si="2672"/>
        <v>0</v>
      </c>
      <c r="O4160" s="158">
        <f t="shared" si="2667"/>
        <v>0</v>
      </c>
      <c r="P4160" s="159">
        <f t="shared" si="2668"/>
        <v>0</v>
      </c>
    </row>
    <row r="4161" spans="1:16" ht="15.75" hidden="1" outlineLevel="1" x14ac:dyDescent="0.25">
      <c r="A4161" s="99">
        <f t="shared" ref="A4161:E4161" si="2674">A3491</f>
        <v>0</v>
      </c>
      <c r="B4161" s="100" t="str">
        <f t="shared" si="2674"/>
        <v>IDC</v>
      </c>
      <c r="C4161" s="99" t="str">
        <f t="shared" si="2674"/>
        <v>MERC/CAPEX/20162017/01067</v>
      </c>
      <c r="D4161" s="103">
        <f t="shared" si="2674"/>
        <v>42702</v>
      </c>
      <c r="E4161" s="28">
        <f t="shared" si="2674"/>
        <v>0.5</v>
      </c>
      <c r="F4161" s="95">
        <f t="shared" si="2665"/>
        <v>0</v>
      </c>
      <c r="G4161" s="95">
        <f t="shared" si="2666"/>
        <v>0</v>
      </c>
      <c r="H4161" s="95">
        <f t="shared" si="2670"/>
        <v>0</v>
      </c>
      <c r="I4161" s="94">
        <f>'F4.2'!AA138</f>
        <v>0</v>
      </c>
      <c r="J4161" s="94">
        <f>'F4.2'!AU138</f>
        <v>0</v>
      </c>
      <c r="K4161" s="95"/>
      <c r="L4161" s="95"/>
      <c r="M4161" s="128">
        <f t="shared" si="2671"/>
        <v>0</v>
      </c>
      <c r="N4161" s="95">
        <f t="shared" si="2672"/>
        <v>0</v>
      </c>
      <c r="O4161" s="158">
        <f t="shared" si="2667"/>
        <v>0</v>
      </c>
      <c r="P4161" s="159">
        <f t="shared" si="2668"/>
        <v>0</v>
      </c>
    </row>
    <row r="4162" spans="1:16" ht="31.5" hidden="1" outlineLevel="1" x14ac:dyDescent="0.25">
      <c r="A4162" s="106">
        <f t="shared" ref="A4162:E4162" si="2675">A3492</f>
        <v>24</v>
      </c>
      <c r="B4162" s="107" t="str">
        <f t="shared" si="2675"/>
        <v>Retrofitting of existing circuit breakers at Chandrapur STPS Unit-3, 4, 5, 6 and ODP-II</v>
      </c>
      <c r="C4162" s="106" t="str">
        <f t="shared" si="2675"/>
        <v>MERC/CAPEX/20162017/01475</v>
      </c>
      <c r="D4162" s="147">
        <f t="shared" si="2675"/>
        <v>42772</v>
      </c>
      <c r="E4162" s="27">
        <f t="shared" si="2675"/>
        <v>13.700000000000001</v>
      </c>
      <c r="F4162" s="94">
        <f t="shared" si="2665"/>
        <v>0</v>
      </c>
      <c r="G4162" s="94">
        <f t="shared" si="2666"/>
        <v>0</v>
      </c>
      <c r="H4162" s="94">
        <f t="shared" si="2670"/>
        <v>0</v>
      </c>
      <c r="I4162" s="94">
        <f>'F4.2'!AA139</f>
        <v>0</v>
      </c>
      <c r="J4162" s="94">
        <f>'F4.2'!AU139</f>
        <v>0</v>
      </c>
      <c r="K4162" s="94"/>
      <c r="L4162" s="94"/>
      <c r="M4162" s="94">
        <f t="shared" si="2671"/>
        <v>0</v>
      </c>
      <c r="N4162" s="94">
        <f t="shared" si="2672"/>
        <v>0</v>
      </c>
      <c r="O4162" s="158">
        <f t="shared" si="2667"/>
        <v>0</v>
      </c>
      <c r="P4162" s="159">
        <f t="shared" si="2668"/>
        <v>0</v>
      </c>
    </row>
    <row r="4163" spans="1:16" ht="31.5" hidden="1" outlineLevel="1" x14ac:dyDescent="0.25">
      <c r="A4163" s="99">
        <f t="shared" ref="A4163:E4163" si="2676">A3493</f>
        <v>24.1</v>
      </c>
      <c r="B4163" s="100" t="str">
        <f t="shared" si="2676"/>
        <v>Retrofitting of existing Circuit breakers of AHP motor feeders at Unit # 5 &amp; 6</v>
      </c>
      <c r="C4163" s="99" t="str">
        <f t="shared" si="2676"/>
        <v>MERC/CAPEX/20162017/01475</v>
      </c>
      <c r="D4163" s="103">
        <f t="shared" si="2676"/>
        <v>42772</v>
      </c>
      <c r="E4163" s="28">
        <f t="shared" si="2676"/>
        <v>3.25</v>
      </c>
      <c r="F4163" s="95">
        <f t="shared" si="2665"/>
        <v>3.8744195499999998</v>
      </c>
      <c r="G4163" s="95">
        <f t="shared" si="2666"/>
        <v>3.8744195500000003</v>
      </c>
      <c r="H4163" s="95">
        <f t="shared" si="2670"/>
        <v>0</v>
      </c>
      <c r="I4163" s="94">
        <f>'F4.2'!AA140</f>
        <v>0</v>
      </c>
      <c r="J4163" s="94">
        <f>'F4.2'!AU140</f>
        <v>0</v>
      </c>
      <c r="K4163" s="95"/>
      <c r="L4163" s="95"/>
      <c r="M4163" s="128">
        <f t="shared" si="2671"/>
        <v>0</v>
      </c>
      <c r="N4163" s="95">
        <f t="shared" si="2672"/>
        <v>0</v>
      </c>
      <c r="O4163" s="158">
        <f t="shared" si="2667"/>
        <v>0</v>
      </c>
      <c r="P4163" s="159">
        <f t="shared" si="2668"/>
        <v>0</v>
      </c>
    </row>
    <row r="4164" spans="1:16" ht="31.5" hidden="1" outlineLevel="1" x14ac:dyDescent="0.25">
      <c r="A4164" s="99">
        <f t="shared" ref="A4164:E4164" si="2677">A3494</f>
        <v>24.2</v>
      </c>
      <c r="B4164" s="100" t="str">
        <f t="shared" si="2677"/>
        <v>Retrofitting of existing Circuit breakers installed at Unit Boards at Unit –5  &amp; Aundha Pump House (ODP-II)</v>
      </c>
      <c r="C4164" s="99" t="str">
        <f t="shared" si="2677"/>
        <v>MERC/CAPEX/20162017/01475</v>
      </c>
      <c r="D4164" s="103">
        <f t="shared" si="2677"/>
        <v>42772</v>
      </c>
      <c r="E4164" s="28">
        <f t="shared" si="2677"/>
        <v>3.46</v>
      </c>
      <c r="F4164" s="95">
        <f t="shared" si="2665"/>
        <v>3.5522795499999997</v>
      </c>
      <c r="G4164" s="95">
        <f t="shared" si="2666"/>
        <v>3.5522795500000002</v>
      </c>
      <c r="H4164" s="95">
        <f t="shared" si="2670"/>
        <v>0</v>
      </c>
      <c r="I4164" s="94">
        <f>'F4.2'!AA141</f>
        <v>0</v>
      </c>
      <c r="J4164" s="94">
        <f>'F4.2'!AU141</f>
        <v>0</v>
      </c>
      <c r="K4164" s="95"/>
      <c r="L4164" s="95"/>
      <c r="M4164" s="128">
        <f t="shared" si="2671"/>
        <v>0</v>
      </c>
      <c r="N4164" s="95">
        <f t="shared" si="2672"/>
        <v>0</v>
      </c>
      <c r="O4164" s="158">
        <f t="shared" si="2667"/>
        <v>0</v>
      </c>
      <c r="P4164" s="159">
        <f t="shared" si="2668"/>
        <v>0</v>
      </c>
    </row>
    <row r="4165" spans="1:16" ht="31.5" hidden="1" outlineLevel="1" x14ac:dyDescent="0.25">
      <c r="A4165" s="99">
        <f t="shared" ref="A4165:E4165" si="2678">A3495</f>
        <v>24.3</v>
      </c>
      <c r="B4165" s="100" t="str">
        <f t="shared" si="2678"/>
        <v xml:space="preserve">Retrofitting of existing Circuit breakers installed at Unit Boards at Unit –3&amp;4 </v>
      </c>
      <c r="C4165" s="99" t="str">
        <f t="shared" si="2678"/>
        <v>MERC/CAPEX/20162017/01475</v>
      </c>
      <c r="D4165" s="103">
        <f t="shared" si="2678"/>
        <v>42772</v>
      </c>
      <c r="E4165" s="28">
        <f t="shared" si="2678"/>
        <v>6.19</v>
      </c>
      <c r="F4165" s="95">
        <f t="shared" si="2665"/>
        <v>4.5767479</v>
      </c>
      <c r="G4165" s="95">
        <f t="shared" si="2666"/>
        <v>4.5767479</v>
      </c>
      <c r="H4165" s="95">
        <f t="shared" si="2670"/>
        <v>0</v>
      </c>
      <c r="I4165" s="94">
        <f>'F4.2'!AA142</f>
        <v>0</v>
      </c>
      <c r="J4165" s="94">
        <f>'F4.2'!AU142</f>
        <v>0</v>
      </c>
      <c r="K4165" s="95"/>
      <c r="L4165" s="95"/>
      <c r="M4165" s="128">
        <f t="shared" si="2671"/>
        <v>0</v>
      </c>
      <c r="N4165" s="95">
        <f t="shared" si="2672"/>
        <v>0</v>
      </c>
      <c r="O4165" s="158">
        <f t="shared" si="2667"/>
        <v>0</v>
      </c>
      <c r="P4165" s="159">
        <f t="shared" si="2668"/>
        <v>0</v>
      </c>
    </row>
    <row r="4166" spans="1:16" ht="15.75" hidden="1" outlineLevel="1" x14ac:dyDescent="0.25">
      <c r="A4166" s="99">
        <f t="shared" ref="A4166:E4166" si="2679">A3496</f>
        <v>0</v>
      </c>
      <c r="B4166" s="100" t="str">
        <f t="shared" si="2679"/>
        <v>IDC</v>
      </c>
      <c r="C4166" s="99" t="str">
        <f t="shared" si="2679"/>
        <v>MERC/CAPEX/20162017/01475</v>
      </c>
      <c r="D4166" s="103">
        <f t="shared" si="2679"/>
        <v>42772</v>
      </c>
      <c r="E4166" s="28">
        <f t="shared" si="2679"/>
        <v>0.8</v>
      </c>
      <c r="F4166" s="95">
        <f t="shared" si="2665"/>
        <v>0</v>
      </c>
      <c r="G4166" s="95">
        <f t="shared" si="2666"/>
        <v>0</v>
      </c>
      <c r="H4166" s="95">
        <f t="shared" si="2670"/>
        <v>0</v>
      </c>
      <c r="I4166" s="94">
        <f>'F4.2'!AA143</f>
        <v>0</v>
      </c>
      <c r="J4166" s="94">
        <f>'F4.2'!AU143</f>
        <v>0</v>
      </c>
      <c r="K4166" s="95"/>
      <c r="L4166" s="95"/>
      <c r="M4166" s="128">
        <f t="shared" si="2671"/>
        <v>0</v>
      </c>
      <c r="N4166" s="95">
        <f t="shared" si="2672"/>
        <v>0</v>
      </c>
      <c r="O4166" s="158">
        <f t="shared" si="2667"/>
        <v>0</v>
      </c>
      <c r="P4166" s="159">
        <f t="shared" si="2668"/>
        <v>0</v>
      </c>
    </row>
    <row r="4167" spans="1:16" ht="31.5" hidden="1" outlineLevel="1" x14ac:dyDescent="0.25">
      <c r="A4167" s="238">
        <f t="shared" ref="A4167:E4167" si="2680">A3497</f>
        <v>25</v>
      </c>
      <c r="B4167" s="239" t="str">
        <f t="shared" si="2680"/>
        <v>Construction of Quarter Guard, Bachelor Accomodation &amp; Allied Structures in Phase I &amp; II for Induction of CISF Security</v>
      </c>
      <c r="C4167" s="106" t="str">
        <f t="shared" si="2680"/>
        <v>MERC/CAPEX/20162017/01269</v>
      </c>
      <c r="D4167" s="147">
        <f t="shared" si="2680"/>
        <v>42737</v>
      </c>
      <c r="E4167" s="27">
        <f t="shared" si="2680"/>
        <v>14.686</v>
      </c>
      <c r="F4167" s="94">
        <f t="shared" si="2665"/>
        <v>0</v>
      </c>
      <c r="G4167" s="94">
        <f t="shared" si="2666"/>
        <v>0</v>
      </c>
      <c r="H4167" s="94">
        <f t="shared" si="2670"/>
        <v>0</v>
      </c>
      <c r="I4167" s="94">
        <f>'F4.2'!AA144</f>
        <v>0</v>
      </c>
      <c r="J4167" s="94">
        <f>'F4.2'!AU144</f>
        <v>0</v>
      </c>
      <c r="K4167" s="94"/>
      <c r="L4167" s="94"/>
      <c r="M4167" s="94">
        <f t="shared" si="2671"/>
        <v>0</v>
      </c>
      <c r="N4167" s="94">
        <f t="shared" si="2672"/>
        <v>0</v>
      </c>
      <c r="O4167" s="158">
        <f t="shared" si="2667"/>
        <v>0</v>
      </c>
      <c r="P4167" s="159">
        <f t="shared" si="2668"/>
        <v>0</v>
      </c>
    </row>
    <row r="4168" spans="1:16" ht="31.5" hidden="1" outlineLevel="1" x14ac:dyDescent="0.25">
      <c r="A4168" s="252">
        <f t="shared" ref="A4168:E4168" si="2681">A3498</f>
        <v>25.1</v>
      </c>
      <c r="B4168" s="253" t="str">
        <f t="shared" si="2681"/>
        <v>Construction of Quarter Guard, Bachelor Accomodation &amp; Allied Structures in Phase I &amp; II for Induction of CISF Security</v>
      </c>
      <c r="C4168" s="99" t="str">
        <f t="shared" si="2681"/>
        <v>MERC/CAPEX/20162017/01269</v>
      </c>
      <c r="D4168" s="103">
        <f t="shared" si="2681"/>
        <v>42737</v>
      </c>
      <c r="E4168" s="28">
        <f t="shared" si="2681"/>
        <v>14.686</v>
      </c>
      <c r="F4168" s="95">
        <f t="shared" si="2665"/>
        <v>14.690374417000001</v>
      </c>
      <c r="G4168" s="95">
        <f t="shared" si="2666"/>
        <v>14.690374417000001</v>
      </c>
      <c r="H4168" s="95">
        <f t="shared" si="2670"/>
        <v>0</v>
      </c>
      <c r="I4168" s="94">
        <f>'F4.2'!AA145</f>
        <v>0</v>
      </c>
      <c r="J4168" s="94">
        <f>'F4.2'!AU145</f>
        <v>0</v>
      </c>
      <c r="K4168" s="95"/>
      <c r="L4168" s="95"/>
      <c r="M4168" s="128">
        <f t="shared" si="2671"/>
        <v>0</v>
      </c>
      <c r="N4168" s="95">
        <f t="shared" si="2672"/>
        <v>0</v>
      </c>
      <c r="O4168" s="158">
        <f t="shared" si="2667"/>
        <v>0</v>
      </c>
      <c r="P4168" s="159">
        <f t="shared" si="2668"/>
        <v>0</v>
      </c>
    </row>
    <row r="4169" spans="1:16" ht="31.5" hidden="1" outlineLevel="1" x14ac:dyDescent="0.25">
      <c r="A4169" s="238">
        <f t="shared" ref="A4169:E4169" si="2682">A3499</f>
        <v>26</v>
      </c>
      <c r="B4169" s="239" t="str">
        <f t="shared" si="2682"/>
        <v>Pipe Conveyor System for Transporting Coal from Bhatadi Coal Mine to Chandrapur STPS.</v>
      </c>
      <c r="C4169" s="106" t="str">
        <f t="shared" si="2682"/>
        <v>MERC/CAPEX/20172018/4171</v>
      </c>
      <c r="D4169" s="147">
        <f t="shared" si="2682"/>
        <v>42986</v>
      </c>
      <c r="E4169" s="27">
        <f t="shared" si="2682"/>
        <v>196.26</v>
      </c>
      <c r="F4169" s="94">
        <f t="shared" si="2665"/>
        <v>0</v>
      </c>
      <c r="G4169" s="94">
        <f t="shared" si="2666"/>
        <v>0</v>
      </c>
      <c r="H4169" s="94">
        <f t="shared" si="2670"/>
        <v>0</v>
      </c>
      <c r="I4169" s="94">
        <f>'F4.2'!AA146</f>
        <v>0</v>
      </c>
      <c r="J4169" s="94">
        <f>'F4.2'!AU146</f>
        <v>0</v>
      </c>
      <c r="K4169" s="94"/>
      <c r="L4169" s="94"/>
      <c r="M4169" s="94">
        <f t="shared" si="2671"/>
        <v>0</v>
      </c>
      <c r="N4169" s="94">
        <f t="shared" si="2672"/>
        <v>0</v>
      </c>
      <c r="O4169" s="158">
        <f t="shared" si="2667"/>
        <v>0</v>
      </c>
      <c r="P4169" s="159">
        <f t="shared" si="2668"/>
        <v>0</v>
      </c>
    </row>
    <row r="4170" spans="1:16" ht="31.5" hidden="1" outlineLevel="1" x14ac:dyDescent="0.25">
      <c r="A4170" s="252">
        <f t="shared" ref="A4170:E4170" si="2683">A3500</f>
        <v>26.1</v>
      </c>
      <c r="B4170" s="253" t="str">
        <f t="shared" si="2683"/>
        <v>Pipe Conveyor System for Transporting Coal from Bhatadi Coal Mine to Chandrapur STPS.</v>
      </c>
      <c r="C4170" s="99" t="str">
        <f t="shared" si="2683"/>
        <v>MERC/CAPEX/20172018/4171</v>
      </c>
      <c r="D4170" s="103">
        <f t="shared" si="2683"/>
        <v>42986</v>
      </c>
      <c r="E4170" s="28">
        <f t="shared" si="2683"/>
        <v>196.26</v>
      </c>
      <c r="F4170" s="95">
        <f t="shared" si="2665"/>
        <v>256.81526693500001</v>
      </c>
      <c r="G4170" s="95">
        <f t="shared" si="2666"/>
        <v>256.81526693500001</v>
      </c>
      <c r="H4170" s="95">
        <f t="shared" si="2670"/>
        <v>0</v>
      </c>
      <c r="I4170" s="94">
        <f>'F4.2'!AA147</f>
        <v>0</v>
      </c>
      <c r="J4170" s="94">
        <f>'F4.2'!AU147</f>
        <v>0</v>
      </c>
      <c r="K4170" s="95"/>
      <c r="L4170" s="95"/>
      <c r="M4170" s="128">
        <f t="shared" si="2671"/>
        <v>0</v>
      </c>
      <c r="N4170" s="95">
        <f t="shared" si="2672"/>
        <v>0</v>
      </c>
      <c r="O4170" s="158">
        <f t="shared" si="2667"/>
        <v>0</v>
      </c>
      <c r="P4170" s="159">
        <f t="shared" si="2668"/>
        <v>0</v>
      </c>
    </row>
    <row r="4171" spans="1:16" ht="47.25" hidden="1" outlineLevel="1" x14ac:dyDescent="0.25">
      <c r="A4171" s="106">
        <f t="shared" ref="A4171:E4171" si="2684">A3501</f>
        <v>27</v>
      </c>
      <c r="B4171" s="107" t="str">
        <f t="shared" si="2684"/>
        <v>Procurement &amp; replacement of Economizer upper assemblies of Unit-5,6 &amp; hot Reheater coil complete set of Unit-3 of CSTPS</v>
      </c>
      <c r="C4171" s="106" t="str">
        <f t="shared" si="2684"/>
        <v>MERC/CAPEX/20172018/4071</v>
      </c>
      <c r="D4171" s="147">
        <f t="shared" si="2684"/>
        <v>42965</v>
      </c>
      <c r="E4171" s="31">
        <f t="shared" si="2684"/>
        <v>25.27</v>
      </c>
      <c r="F4171" s="96">
        <f t="shared" si="2665"/>
        <v>0</v>
      </c>
      <c r="G4171" s="96">
        <f t="shared" si="2666"/>
        <v>0</v>
      </c>
      <c r="H4171" s="96">
        <f t="shared" si="2670"/>
        <v>0</v>
      </c>
      <c r="I4171" s="94">
        <f>'F4.2'!AA148</f>
        <v>0</v>
      </c>
      <c r="J4171" s="94">
        <f>'F4.2'!AU148</f>
        <v>0</v>
      </c>
      <c r="K4171" s="96"/>
      <c r="L4171" s="96"/>
      <c r="M4171" s="96">
        <f t="shared" si="2671"/>
        <v>0</v>
      </c>
      <c r="N4171" s="96">
        <f t="shared" si="2672"/>
        <v>0</v>
      </c>
      <c r="O4171" s="158">
        <f t="shared" si="2667"/>
        <v>0</v>
      </c>
      <c r="P4171" s="159">
        <f t="shared" si="2668"/>
        <v>0</v>
      </c>
    </row>
    <row r="4172" spans="1:16" ht="31.5" hidden="1" outlineLevel="1" x14ac:dyDescent="0.25">
      <c r="A4172" s="99">
        <f t="shared" ref="A4172:E4172" si="2685">A3502</f>
        <v>27.1</v>
      </c>
      <c r="B4172" s="100" t="str">
        <f t="shared" si="2685"/>
        <v>supply &amp; replacement of Economizer Upper Assemblies of unit no.5 &amp; 6</v>
      </c>
      <c r="C4172" s="99" t="str">
        <f t="shared" si="2685"/>
        <v>MERC/CAPEX/20172018/4071</v>
      </c>
      <c r="D4172" s="103">
        <f t="shared" si="2685"/>
        <v>42965</v>
      </c>
      <c r="E4172" s="28">
        <f t="shared" si="2685"/>
        <v>18.25</v>
      </c>
      <c r="F4172" s="95">
        <f t="shared" si="2665"/>
        <v>8.2829930689999998</v>
      </c>
      <c r="G4172" s="95">
        <f t="shared" si="2666"/>
        <v>8.2829930689999998</v>
      </c>
      <c r="H4172" s="95">
        <f t="shared" si="2670"/>
        <v>0</v>
      </c>
      <c r="I4172" s="94">
        <f>'F4.2'!AA149</f>
        <v>0</v>
      </c>
      <c r="J4172" s="94">
        <f>'F4.2'!AU149</f>
        <v>0</v>
      </c>
      <c r="K4172" s="95"/>
      <c r="L4172" s="95"/>
      <c r="M4172" s="128">
        <f t="shared" si="2671"/>
        <v>0</v>
      </c>
      <c r="N4172" s="95">
        <f t="shared" si="2672"/>
        <v>0</v>
      </c>
      <c r="O4172" s="158">
        <f t="shared" si="2667"/>
        <v>0</v>
      </c>
      <c r="P4172" s="159">
        <f t="shared" si="2668"/>
        <v>0</v>
      </c>
    </row>
    <row r="4173" spans="1:16" ht="31.5" hidden="1" outlineLevel="1" x14ac:dyDescent="0.25">
      <c r="A4173" s="99">
        <f t="shared" ref="A4173:E4173" si="2686">A3503</f>
        <v>27.2</v>
      </c>
      <c r="B4173" s="100" t="str">
        <f t="shared" si="2686"/>
        <v>Supply &amp; replacement of hot reheater coil complete set of Unit-3.</v>
      </c>
      <c r="C4173" s="99" t="str">
        <f t="shared" si="2686"/>
        <v>MERC/CAPEX/20172018/4071</v>
      </c>
      <c r="D4173" s="103">
        <f t="shared" si="2686"/>
        <v>42965</v>
      </c>
      <c r="E4173" s="28">
        <f t="shared" si="2686"/>
        <v>6.72</v>
      </c>
      <c r="F4173" s="95">
        <f t="shared" si="2665"/>
        <v>6.0757019999999997</v>
      </c>
      <c r="G4173" s="95">
        <f t="shared" si="2666"/>
        <v>6.0757019999999997</v>
      </c>
      <c r="H4173" s="95">
        <f t="shared" si="2670"/>
        <v>0</v>
      </c>
      <c r="I4173" s="94">
        <f>'F4.2'!AA150</f>
        <v>0</v>
      </c>
      <c r="J4173" s="94">
        <f>'F4.2'!AU150</f>
        <v>0</v>
      </c>
      <c r="K4173" s="95"/>
      <c r="L4173" s="95"/>
      <c r="M4173" s="128">
        <f t="shared" si="2671"/>
        <v>0</v>
      </c>
      <c r="N4173" s="95">
        <f t="shared" si="2672"/>
        <v>0</v>
      </c>
      <c r="O4173" s="158">
        <f t="shared" si="2667"/>
        <v>0</v>
      </c>
      <c r="P4173" s="159">
        <f t="shared" si="2668"/>
        <v>0</v>
      </c>
    </row>
    <row r="4174" spans="1:16" ht="15.75" hidden="1" outlineLevel="1" x14ac:dyDescent="0.25">
      <c r="A4174" s="99">
        <f t="shared" ref="A4174:E4174" si="2687">A3504</f>
        <v>0</v>
      </c>
      <c r="B4174" s="100" t="str">
        <f t="shared" si="2687"/>
        <v>IDC</v>
      </c>
      <c r="C4174" s="99" t="str">
        <f t="shared" si="2687"/>
        <v>MERC/CAPEX/20172018/4071</v>
      </c>
      <c r="D4174" s="103">
        <f t="shared" si="2687"/>
        <v>42965</v>
      </c>
      <c r="E4174" s="28">
        <f t="shared" si="2687"/>
        <v>0.3</v>
      </c>
      <c r="F4174" s="95">
        <f t="shared" si="2665"/>
        <v>0</v>
      </c>
      <c r="G4174" s="95">
        <f t="shared" si="2666"/>
        <v>0</v>
      </c>
      <c r="H4174" s="95">
        <f t="shared" si="2670"/>
        <v>0</v>
      </c>
      <c r="I4174" s="94">
        <f>'F4.2'!AA151</f>
        <v>0</v>
      </c>
      <c r="J4174" s="94">
        <f>'F4.2'!AU151</f>
        <v>0</v>
      </c>
      <c r="K4174" s="95"/>
      <c r="L4174" s="95"/>
      <c r="M4174" s="128">
        <f t="shared" si="2671"/>
        <v>0</v>
      </c>
      <c r="N4174" s="95">
        <f t="shared" si="2672"/>
        <v>0</v>
      </c>
      <c r="O4174" s="158">
        <f t="shared" si="2667"/>
        <v>0</v>
      </c>
      <c r="P4174" s="159">
        <f t="shared" si="2668"/>
        <v>0</v>
      </c>
    </row>
    <row r="4175" spans="1:16" ht="63" hidden="1" outlineLevel="1" x14ac:dyDescent="0.25">
      <c r="A4175" s="106">
        <f t="shared" ref="A4175:E4175" si="2688">A3505</f>
        <v>28</v>
      </c>
      <c r="B4175" s="107" t="str">
        <f t="shared" si="2688"/>
        <v xml:space="preserve">Replacement of H2 Generator with new Hydrogen Generator (Non Asbestos Design), procurement of 3-phase TR sets for stage II &amp; other electrical items for ORC at Chandrapur STPS.” </v>
      </c>
      <c r="C4175" s="25" t="str">
        <f t="shared" si="2688"/>
        <v>MERC/CAPEX/20172018/4686</v>
      </c>
      <c r="D4175" s="139">
        <f t="shared" si="2688"/>
        <v>43054</v>
      </c>
      <c r="E4175" s="27">
        <f t="shared" si="2688"/>
        <v>12.456</v>
      </c>
      <c r="F4175" s="94">
        <f t="shared" si="2665"/>
        <v>0</v>
      </c>
      <c r="G4175" s="94">
        <f t="shared" si="2666"/>
        <v>0</v>
      </c>
      <c r="H4175" s="94">
        <f t="shared" si="2670"/>
        <v>0</v>
      </c>
      <c r="I4175" s="94">
        <f>'F4.2'!AA152</f>
        <v>0</v>
      </c>
      <c r="J4175" s="94">
        <f>'F4.2'!AU152</f>
        <v>0</v>
      </c>
      <c r="K4175" s="94"/>
      <c r="L4175" s="94"/>
      <c r="M4175" s="94">
        <f t="shared" si="2671"/>
        <v>0</v>
      </c>
      <c r="N4175" s="94">
        <f t="shared" si="2672"/>
        <v>0</v>
      </c>
      <c r="O4175" s="158">
        <f t="shared" si="2667"/>
        <v>0</v>
      </c>
      <c r="P4175" s="159">
        <f t="shared" si="2668"/>
        <v>0</v>
      </c>
    </row>
    <row r="4176" spans="1:16" ht="31.5" hidden="1" outlineLevel="1" x14ac:dyDescent="0.25">
      <c r="A4176" s="99">
        <f t="shared" ref="A4176:E4176" si="2689">A3506</f>
        <v>28.1</v>
      </c>
      <c r="B4176" s="100" t="str">
        <f t="shared" si="2689"/>
        <v>Supply, Installation &amp; Commissioning of   Hydrogen Generator Model : HMXT 200 (Non Asbestos Design)</v>
      </c>
      <c r="C4176" s="99" t="str">
        <f t="shared" si="2689"/>
        <v>MERC/CAPEX/20172018/4686</v>
      </c>
      <c r="D4176" s="103">
        <f t="shared" si="2689"/>
        <v>43054</v>
      </c>
      <c r="E4176" s="28">
        <f t="shared" si="2689"/>
        <v>10.36</v>
      </c>
      <c r="F4176" s="95">
        <f t="shared" si="2665"/>
        <v>11.5757999</v>
      </c>
      <c r="G4176" s="95">
        <f t="shared" si="2666"/>
        <v>11.5757999</v>
      </c>
      <c r="H4176" s="95">
        <f t="shared" si="2670"/>
        <v>0</v>
      </c>
      <c r="I4176" s="94">
        <f>'F4.2'!AA153</f>
        <v>0</v>
      </c>
      <c r="J4176" s="94">
        <f>'F4.2'!AU153</f>
        <v>0</v>
      </c>
      <c r="K4176" s="95"/>
      <c r="L4176" s="95"/>
      <c r="M4176" s="128">
        <f t="shared" si="2671"/>
        <v>0</v>
      </c>
      <c r="N4176" s="95">
        <f t="shared" si="2672"/>
        <v>0</v>
      </c>
      <c r="O4176" s="158">
        <f t="shared" si="2667"/>
        <v>0</v>
      </c>
      <c r="P4176" s="159">
        <f t="shared" si="2668"/>
        <v>0</v>
      </c>
    </row>
    <row r="4177" spans="1:16" ht="31.5" hidden="1" outlineLevel="1" x14ac:dyDescent="0.25">
      <c r="A4177" s="99">
        <f t="shared" ref="A4177:E4177" si="2690">A3507</f>
        <v>28.2</v>
      </c>
      <c r="B4177" s="100" t="str">
        <f t="shared" si="2690"/>
        <v>Supply of 3 phase high frequency T-R sets for replacement of T-R sets of ESP Stg-II</v>
      </c>
      <c r="C4177" s="29" t="str">
        <f t="shared" si="2690"/>
        <v>MERC/CAPEX/20172018/4686</v>
      </c>
      <c r="D4177" s="68">
        <f t="shared" si="2690"/>
        <v>43054</v>
      </c>
      <c r="E4177" s="28">
        <f t="shared" si="2690"/>
        <v>0.63</v>
      </c>
      <c r="F4177" s="95">
        <f t="shared" si="2665"/>
        <v>0</v>
      </c>
      <c r="G4177" s="95">
        <f t="shared" si="2666"/>
        <v>0</v>
      </c>
      <c r="H4177" s="95">
        <f t="shared" si="2670"/>
        <v>0</v>
      </c>
      <c r="I4177" s="94">
        <f>'F4.2'!AA154</f>
        <v>0</v>
      </c>
      <c r="J4177" s="94">
        <f>'F4.2'!AU154</f>
        <v>0</v>
      </c>
      <c r="K4177" s="95"/>
      <c r="L4177" s="95"/>
      <c r="M4177" s="128">
        <f t="shared" si="2671"/>
        <v>0</v>
      </c>
      <c r="N4177" s="95">
        <f t="shared" si="2672"/>
        <v>0</v>
      </c>
      <c r="O4177" s="158">
        <f t="shared" si="2667"/>
        <v>0</v>
      </c>
      <c r="P4177" s="159">
        <f t="shared" si="2668"/>
        <v>0</v>
      </c>
    </row>
    <row r="4178" spans="1:16" ht="31.5" hidden="1" outlineLevel="1" x14ac:dyDescent="0.25">
      <c r="A4178" s="99">
        <f t="shared" ref="A4178:E4178" si="2691">A3508</f>
        <v>28.3</v>
      </c>
      <c r="B4178" s="100" t="str">
        <f t="shared" si="2691"/>
        <v>Replacement of HPSV High Mast Towers by Stadium LED  High Mast at ORC ground CSTPS Chandrapur</v>
      </c>
      <c r="C4178" s="99" t="str">
        <f t="shared" si="2691"/>
        <v>MERC/CAPEX/20172018/4686</v>
      </c>
      <c r="D4178" s="103">
        <f t="shared" si="2691"/>
        <v>43054</v>
      </c>
      <c r="E4178" s="28">
        <f t="shared" si="2691"/>
        <v>0.53600000000000003</v>
      </c>
      <c r="F4178" s="95">
        <f t="shared" si="2665"/>
        <v>0.51656219999999997</v>
      </c>
      <c r="G4178" s="95">
        <f t="shared" si="2666"/>
        <v>0.51656219999999997</v>
      </c>
      <c r="H4178" s="95">
        <f t="shared" si="2670"/>
        <v>0</v>
      </c>
      <c r="I4178" s="94">
        <f>'F4.2'!AA155</f>
        <v>0</v>
      </c>
      <c r="J4178" s="94">
        <f>'F4.2'!AU155</f>
        <v>0</v>
      </c>
      <c r="K4178" s="95"/>
      <c r="L4178" s="95"/>
      <c r="M4178" s="128">
        <f t="shared" si="2671"/>
        <v>0</v>
      </c>
      <c r="N4178" s="95">
        <f t="shared" si="2672"/>
        <v>0</v>
      </c>
      <c r="O4178" s="158">
        <f t="shared" si="2667"/>
        <v>0</v>
      </c>
      <c r="P4178" s="159">
        <f t="shared" si="2668"/>
        <v>0</v>
      </c>
    </row>
    <row r="4179" spans="1:16" ht="15.75" hidden="1" outlineLevel="1" x14ac:dyDescent="0.25">
      <c r="A4179" s="99">
        <f t="shared" ref="A4179:E4179" si="2692">A3509</f>
        <v>0</v>
      </c>
      <c r="B4179" s="100" t="str">
        <f t="shared" si="2692"/>
        <v>IDC</v>
      </c>
      <c r="C4179" s="99" t="str">
        <f t="shared" si="2692"/>
        <v>MERC/CAPEX/20172018/4686</v>
      </c>
      <c r="D4179" s="103">
        <f t="shared" si="2692"/>
        <v>43054</v>
      </c>
      <c r="E4179" s="28">
        <f t="shared" si="2692"/>
        <v>0.93</v>
      </c>
      <c r="F4179" s="95">
        <f t="shared" si="2665"/>
        <v>0</v>
      </c>
      <c r="G4179" s="95">
        <f t="shared" si="2666"/>
        <v>0</v>
      </c>
      <c r="H4179" s="95">
        <f t="shared" si="2670"/>
        <v>0</v>
      </c>
      <c r="I4179" s="94">
        <f>'F4.2'!AA156</f>
        <v>0</v>
      </c>
      <c r="J4179" s="94">
        <f>'F4.2'!AU156</f>
        <v>0</v>
      </c>
      <c r="K4179" s="95"/>
      <c r="L4179" s="95"/>
      <c r="M4179" s="128">
        <f t="shared" si="2671"/>
        <v>0</v>
      </c>
      <c r="N4179" s="95">
        <f t="shared" si="2672"/>
        <v>0</v>
      </c>
      <c r="O4179" s="158">
        <f t="shared" si="2667"/>
        <v>0</v>
      </c>
      <c r="P4179" s="159">
        <f t="shared" si="2668"/>
        <v>0</v>
      </c>
    </row>
    <row r="4180" spans="1:16" ht="63" hidden="1" outlineLevel="1" x14ac:dyDescent="0.25">
      <c r="A4180" s="106">
        <f t="shared" ref="A4180:E4180" si="2693">A3510</f>
        <v>29</v>
      </c>
      <c r="B4180" s="107" t="str">
        <f t="shared" si="2693"/>
        <v>Procurement of Boiler Feed Booster Pumps to improve availability &amp; performance of feed system, moving blades for LPT &amp; Condenser Tubes of (3 x 500 MW) Units at Chandrapur STPS</v>
      </c>
      <c r="C4180" s="106" t="str">
        <f t="shared" si="2693"/>
        <v>MERC/CAPEX/20172018/0272</v>
      </c>
      <c r="D4180" s="147">
        <f t="shared" si="2693"/>
        <v>43154</v>
      </c>
      <c r="E4180" s="27">
        <f t="shared" si="2693"/>
        <v>15.489999999999998</v>
      </c>
      <c r="F4180" s="94">
        <f t="shared" si="2665"/>
        <v>0</v>
      </c>
      <c r="G4180" s="94">
        <f t="shared" si="2666"/>
        <v>0</v>
      </c>
      <c r="H4180" s="94">
        <f t="shared" si="2670"/>
        <v>0</v>
      </c>
      <c r="I4180" s="94">
        <f>'F4.2'!AA157</f>
        <v>0</v>
      </c>
      <c r="J4180" s="94">
        <f>'F4.2'!AU157</f>
        <v>0</v>
      </c>
      <c r="K4180" s="94"/>
      <c r="L4180" s="94"/>
      <c r="M4180" s="94">
        <f t="shared" si="2671"/>
        <v>0</v>
      </c>
      <c r="N4180" s="94">
        <f t="shared" si="2672"/>
        <v>0</v>
      </c>
      <c r="O4180" s="158">
        <f t="shared" si="2667"/>
        <v>0</v>
      </c>
      <c r="P4180" s="159">
        <f t="shared" si="2668"/>
        <v>0</v>
      </c>
    </row>
    <row r="4181" spans="1:16" ht="47.25" hidden="1" outlineLevel="1" x14ac:dyDescent="0.25">
      <c r="A4181" s="99">
        <f t="shared" ref="A4181:E4181" si="2694">A3511</f>
        <v>29.1</v>
      </c>
      <c r="B4181" s="100" t="str">
        <f t="shared" si="2694"/>
        <v>Procurement of Boiler Feed Booster pumps to improve availability and performance of Feed system of 500 MW Unit-5, 6 &amp; 7 at CSTPS, Chandrapur</v>
      </c>
      <c r="C4181" s="99" t="str">
        <f t="shared" si="2694"/>
        <v>MERC/CAPEX/20172018/0272</v>
      </c>
      <c r="D4181" s="103">
        <f t="shared" si="2694"/>
        <v>43154</v>
      </c>
      <c r="E4181" s="28">
        <f t="shared" si="2694"/>
        <v>2.0099999999999998</v>
      </c>
      <c r="F4181" s="95">
        <f t="shared" si="2665"/>
        <v>2.1150194</v>
      </c>
      <c r="G4181" s="95">
        <f t="shared" si="2666"/>
        <v>2.1150194</v>
      </c>
      <c r="H4181" s="95">
        <f t="shared" si="2670"/>
        <v>0</v>
      </c>
      <c r="I4181" s="94">
        <f>'F4.2'!AA158</f>
        <v>0</v>
      </c>
      <c r="J4181" s="94">
        <f>'F4.2'!AU158</f>
        <v>0</v>
      </c>
      <c r="K4181" s="95"/>
      <c r="L4181" s="95"/>
      <c r="M4181" s="128">
        <f t="shared" si="2671"/>
        <v>0</v>
      </c>
      <c r="N4181" s="95">
        <f t="shared" si="2672"/>
        <v>0</v>
      </c>
      <c r="O4181" s="158">
        <f t="shared" si="2667"/>
        <v>0</v>
      </c>
      <c r="P4181" s="159">
        <f t="shared" si="2668"/>
        <v>0</v>
      </c>
    </row>
    <row r="4182" spans="1:16" ht="31.5" hidden="1" outlineLevel="1" x14ac:dyDescent="0.25">
      <c r="A4182" s="99">
        <f t="shared" ref="A4182:E4182" si="2695">A3512</f>
        <v>29.2</v>
      </c>
      <c r="B4182" s="100" t="str">
        <f t="shared" si="2695"/>
        <v>Procurement of moving blades for 500 MW Unit-5, 6 &amp; 7 LPT at CSTPS, Chandrapur</v>
      </c>
      <c r="C4182" s="99" t="str">
        <f t="shared" si="2695"/>
        <v>MERC/CAPEX/20172018/0272</v>
      </c>
      <c r="D4182" s="103">
        <f t="shared" si="2695"/>
        <v>43154</v>
      </c>
      <c r="E4182" s="28">
        <f t="shared" si="2695"/>
        <v>3.34</v>
      </c>
      <c r="F4182" s="95">
        <f t="shared" si="2665"/>
        <v>1.9274450000000001</v>
      </c>
      <c r="G4182" s="95">
        <f t="shared" si="2666"/>
        <v>1.9274450000000001</v>
      </c>
      <c r="H4182" s="95">
        <f t="shared" si="2670"/>
        <v>0</v>
      </c>
      <c r="I4182" s="94">
        <f>'F4.2'!AA159</f>
        <v>0</v>
      </c>
      <c r="J4182" s="94">
        <f>'F4.2'!AU159</f>
        <v>0</v>
      </c>
      <c r="K4182" s="95"/>
      <c r="L4182" s="95"/>
      <c r="M4182" s="128">
        <f t="shared" si="2671"/>
        <v>0</v>
      </c>
      <c r="N4182" s="95">
        <f t="shared" si="2672"/>
        <v>0</v>
      </c>
      <c r="O4182" s="158">
        <f t="shared" si="2667"/>
        <v>0</v>
      </c>
      <c r="P4182" s="159">
        <f t="shared" si="2668"/>
        <v>0</v>
      </c>
    </row>
    <row r="4183" spans="1:16" ht="31.5" hidden="1" outlineLevel="1" x14ac:dyDescent="0.25">
      <c r="A4183" s="99">
        <f t="shared" ref="A4183:E4183" si="2696">A3513</f>
        <v>29.3</v>
      </c>
      <c r="B4183" s="100" t="str">
        <f t="shared" si="2696"/>
        <v>Procurement &amp; Replacement of Condenser Tubes in 500MW, Unit-7 at CSTPS, Chandrapur</v>
      </c>
      <c r="C4183" s="99" t="str">
        <f t="shared" si="2696"/>
        <v>MERC/CAPEX/20172018/0272</v>
      </c>
      <c r="D4183" s="103">
        <f t="shared" si="2696"/>
        <v>43154</v>
      </c>
      <c r="E4183" s="28">
        <f t="shared" si="2696"/>
        <v>9.02</v>
      </c>
      <c r="F4183" s="95">
        <f t="shared" si="2665"/>
        <v>8.8301990999999997</v>
      </c>
      <c r="G4183" s="95">
        <f t="shared" si="2666"/>
        <v>8.8301990999999997</v>
      </c>
      <c r="H4183" s="95">
        <f t="shared" si="2670"/>
        <v>0</v>
      </c>
      <c r="I4183" s="94">
        <f>'F4.2'!AA160</f>
        <v>0</v>
      </c>
      <c r="J4183" s="94">
        <f>'F4.2'!AU160</f>
        <v>0</v>
      </c>
      <c r="K4183" s="95"/>
      <c r="L4183" s="95"/>
      <c r="M4183" s="128">
        <f t="shared" si="2671"/>
        <v>0</v>
      </c>
      <c r="N4183" s="95">
        <f t="shared" si="2672"/>
        <v>0</v>
      </c>
      <c r="O4183" s="158">
        <f t="shared" si="2667"/>
        <v>0</v>
      </c>
      <c r="P4183" s="159">
        <f t="shared" si="2668"/>
        <v>0</v>
      </c>
    </row>
    <row r="4184" spans="1:16" ht="15.75" hidden="1" outlineLevel="1" x14ac:dyDescent="0.25">
      <c r="A4184" s="99">
        <f t="shared" ref="A4184:E4184" si="2697">A3514</f>
        <v>0</v>
      </c>
      <c r="B4184" s="100" t="str">
        <f t="shared" si="2697"/>
        <v>IDC</v>
      </c>
      <c r="C4184" s="99" t="str">
        <f t="shared" si="2697"/>
        <v>MERC/CAPEX/20172018/0272</v>
      </c>
      <c r="D4184" s="103">
        <f t="shared" si="2697"/>
        <v>43154</v>
      </c>
      <c r="E4184" s="28">
        <f t="shared" si="2697"/>
        <v>1.1200000000000001</v>
      </c>
      <c r="F4184" s="95">
        <f t="shared" si="2665"/>
        <v>0</v>
      </c>
      <c r="G4184" s="95">
        <f t="shared" si="2666"/>
        <v>0</v>
      </c>
      <c r="H4184" s="95">
        <f t="shared" si="2670"/>
        <v>0</v>
      </c>
      <c r="I4184" s="94">
        <f>'F4.2'!AA161</f>
        <v>0</v>
      </c>
      <c r="J4184" s="94">
        <f>'F4.2'!AU161</f>
        <v>0</v>
      </c>
      <c r="K4184" s="95"/>
      <c r="L4184" s="95"/>
      <c r="M4184" s="128">
        <f t="shared" si="2671"/>
        <v>0</v>
      </c>
      <c r="N4184" s="95">
        <f t="shared" si="2672"/>
        <v>0</v>
      </c>
      <c r="O4184" s="158">
        <f t="shared" si="2667"/>
        <v>0</v>
      </c>
      <c r="P4184" s="159">
        <f t="shared" si="2668"/>
        <v>0</v>
      </c>
    </row>
    <row r="4185" spans="1:16" ht="15.75" hidden="1" outlineLevel="1" x14ac:dyDescent="0.25">
      <c r="A4185" s="238">
        <f t="shared" ref="A4185:E4185" si="2698">A3515</f>
        <v>30</v>
      </c>
      <c r="B4185" s="239" t="str">
        <f t="shared" si="2698"/>
        <v>Renovation &amp; Beautification of Colony at Chandrapur STPS</v>
      </c>
      <c r="C4185" s="25" t="str">
        <f t="shared" si="2698"/>
        <v>MERC/CAPEX/20182019/0644</v>
      </c>
      <c r="D4185" s="139">
        <f t="shared" si="2698"/>
        <v>43238</v>
      </c>
      <c r="E4185" s="27">
        <f t="shared" si="2698"/>
        <v>117.57</v>
      </c>
      <c r="F4185" s="94">
        <f t="shared" si="2665"/>
        <v>0</v>
      </c>
      <c r="G4185" s="94">
        <f t="shared" si="2666"/>
        <v>0</v>
      </c>
      <c r="H4185" s="94">
        <f t="shared" si="2670"/>
        <v>0</v>
      </c>
      <c r="I4185" s="94">
        <f>'F4.2'!AA162</f>
        <v>0</v>
      </c>
      <c r="J4185" s="94">
        <f>'F4.2'!AU162</f>
        <v>0</v>
      </c>
      <c r="K4185" s="94"/>
      <c r="L4185" s="94"/>
      <c r="M4185" s="94">
        <f t="shared" si="2671"/>
        <v>0</v>
      </c>
      <c r="N4185" s="94">
        <f t="shared" si="2672"/>
        <v>0</v>
      </c>
      <c r="O4185" s="158">
        <f t="shared" si="2667"/>
        <v>0</v>
      </c>
      <c r="P4185" s="159">
        <f t="shared" si="2668"/>
        <v>0</v>
      </c>
    </row>
    <row r="4186" spans="1:16" ht="31.5" hidden="1" outlineLevel="1" x14ac:dyDescent="0.25">
      <c r="A4186" s="252">
        <f t="shared" ref="A4186:E4186" si="2699">A3516</f>
        <v>30.1</v>
      </c>
      <c r="B4186" s="253" t="str">
        <f t="shared" si="2699"/>
        <v>Face- lifting and Renovation of staff quarters &amp; related work at CSTPS, Chandrapur</v>
      </c>
      <c r="C4186" s="99" t="str">
        <f t="shared" si="2699"/>
        <v>MERC/CAPEX/20182019/0644</v>
      </c>
      <c r="D4186" s="103">
        <f t="shared" si="2699"/>
        <v>43238</v>
      </c>
      <c r="E4186" s="28">
        <f t="shared" si="2699"/>
        <v>82.6</v>
      </c>
      <c r="F4186" s="95">
        <f t="shared" si="2665"/>
        <v>82.6</v>
      </c>
      <c r="G4186" s="95">
        <f t="shared" si="2666"/>
        <v>82.6</v>
      </c>
      <c r="H4186" s="95">
        <f t="shared" si="2670"/>
        <v>0</v>
      </c>
      <c r="I4186" s="94">
        <f>'F4.2'!AA163</f>
        <v>0</v>
      </c>
      <c r="J4186" s="94">
        <f>'F4.2'!AU163</f>
        <v>0</v>
      </c>
      <c r="K4186" s="95"/>
      <c r="L4186" s="95"/>
      <c r="M4186" s="128">
        <f t="shared" si="2671"/>
        <v>0</v>
      </c>
      <c r="N4186" s="95">
        <f t="shared" si="2672"/>
        <v>0</v>
      </c>
      <c r="O4186" s="158">
        <f t="shared" si="2667"/>
        <v>0</v>
      </c>
      <c r="P4186" s="159">
        <f t="shared" si="2668"/>
        <v>0</v>
      </c>
    </row>
    <row r="4187" spans="1:16" ht="15.75" hidden="1" outlineLevel="1" x14ac:dyDescent="0.25">
      <c r="A4187" s="252">
        <f t="shared" ref="A4187:E4187" si="2700">A3517</f>
        <v>30.2</v>
      </c>
      <c r="B4187" s="253" t="str">
        <f t="shared" si="2700"/>
        <v>Colony Internal Roads at CSTPS, Chandrapur</v>
      </c>
      <c r="C4187" s="99" t="str">
        <f t="shared" si="2700"/>
        <v>MERC/CAPEX/20182019/0644</v>
      </c>
      <c r="D4187" s="103">
        <f t="shared" si="2700"/>
        <v>43238</v>
      </c>
      <c r="E4187" s="28">
        <f t="shared" si="2700"/>
        <v>7.08</v>
      </c>
      <c r="F4187" s="95">
        <f t="shared" si="2665"/>
        <v>7.08</v>
      </c>
      <c r="G4187" s="95">
        <f t="shared" si="2666"/>
        <v>7.08</v>
      </c>
      <c r="H4187" s="95">
        <f t="shared" si="2670"/>
        <v>0</v>
      </c>
      <c r="I4187" s="94">
        <f>'F4.2'!AA164</f>
        <v>0</v>
      </c>
      <c r="J4187" s="94">
        <f>'F4.2'!AU164</f>
        <v>0</v>
      </c>
      <c r="K4187" s="95"/>
      <c r="L4187" s="95"/>
      <c r="M4187" s="128">
        <f t="shared" si="2671"/>
        <v>0</v>
      </c>
      <c r="N4187" s="95">
        <f t="shared" si="2672"/>
        <v>0</v>
      </c>
      <c r="O4187" s="158">
        <f t="shared" si="2667"/>
        <v>0</v>
      </c>
      <c r="P4187" s="159">
        <f t="shared" si="2668"/>
        <v>0</v>
      </c>
    </row>
    <row r="4188" spans="1:16" ht="31.5" hidden="1" outlineLevel="1" x14ac:dyDescent="0.25">
      <c r="A4188" s="252">
        <f t="shared" ref="A4188:E4188" si="2701">A3518</f>
        <v>30.3</v>
      </c>
      <c r="B4188" s="253" t="str">
        <f t="shared" si="2701"/>
        <v>Development of existing open spaces and Garden at CSTPS, Chandrapur</v>
      </c>
      <c r="C4188" s="29" t="str">
        <f t="shared" si="2701"/>
        <v>MERC/CAPEX/20182019/0644</v>
      </c>
      <c r="D4188" s="68">
        <f t="shared" si="2701"/>
        <v>43238</v>
      </c>
      <c r="E4188" s="28">
        <f t="shared" si="2701"/>
        <v>4.72</v>
      </c>
      <c r="F4188" s="95">
        <f t="shared" si="2665"/>
        <v>4.72</v>
      </c>
      <c r="G4188" s="95">
        <f t="shared" si="2666"/>
        <v>4.72</v>
      </c>
      <c r="H4188" s="95">
        <f t="shared" si="2670"/>
        <v>0</v>
      </c>
      <c r="I4188" s="94">
        <f>'F4.2'!AA165</f>
        <v>0</v>
      </c>
      <c r="J4188" s="94">
        <f>'F4.2'!AU165</f>
        <v>0</v>
      </c>
      <c r="K4188" s="95"/>
      <c r="L4188" s="95"/>
      <c r="M4188" s="128">
        <f t="shared" si="2671"/>
        <v>0</v>
      </c>
      <c r="N4188" s="95">
        <f t="shared" si="2672"/>
        <v>0</v>
      </c>
      <c r="O4188" s="158">
        <f t="shared" si="2667"/>
        <v>0</v>
      </c>
      <c r="P4188" s="159">
        <f t="shared" si="2668"/>
        <v>0</v>
      </c>
    </row>
    <row r="4189" spans="1:16" ht="47.25" hidden="1" outlineLevel="1" x14ac:dyDescent="0.25">
      <c r="A4189" s="252">
        <f t="shared" ref="A4189:E4189" si="2702">A3519</f>
        <v>30.4</v>
      </c>
      <c r="B4189" s="253" t="str">
        <f t="shared" si="2702"/>
        <v>Renovation of club building /community building and providing new swimming pool and other misc works including Architectural and Consultancy Charges at CSTPS, Chandrapur</v>
      </c>
      <c r="C4189" s="29" t="str">
        <f t="shared" si="2702"/>
        <v>MERC/CAPEX/20182019/0644</v>
      </c>
      <c r="D4189" s="68">
        <f t="shared" si="2702"/>
        <v>43238</v>
      </c>
      <c r="E4189" s="28">
        <f t="shared" si="2702"/>
        <v>15.34</v>
      </c>
      <c r="F4189" s="95">
        <f t="shared" si="2665"/>
        <v>15.34</v>
      </c>
      <c r="G4189" s="95">
        <f t="shared" si="2666"/>
        <v>15.34</v>
      </c>
      <c r="H4189" s="95">
        <f t="shared" si="2670"/>
        <v>0</v>
      </c>
      <c r="I4189" s="94">
        <f>'F4.2'!AA166</f>
        <v>0</v>
      </c>
      <c r="J4189" s="94">
        <f>'F4.2'!AU166</f>
        <v>0</v>
      </c>
      <c r="K4189" s="95"/>
      <c r="L4189" s="95"/>
      <c r="M4189" s="128">
        <f t="shared" si="2671"/>
        <v>0</v>
      </c>
      <c r="N4189" s="95">
        <f t="shared" si="2672"/>
        <v>0</v>
      </c>
      <c r="O4189" s="158">
        <f t="shared" si="2667"/>
        <v>0</v>
      </c>
      <c r="P4189" s="159">
        <f t="shared" si="2668"/>
        <v>0</v>
      </c>
    </row>
    <row r="4190" spans="1:16" ht="15.75" hidden="1" outlineLevel="1" x14ac:dyDescent="0.25">
      <c r="A4190" s="252">
        <f t="shared" ref="A4190:E4190" si="2703">A3520</f>
        <v>0</v>
      </c>
      <c r="B4190" s="253" t="str">
        <f t="shared" si="2703"/>
        <v>IDC</v>
      </c>
      <c r="C4190" s="99" t="str">
        <f t="shared" si="2703"/>
        <v>MERC/CAPEX/20182019/0644</v>
      </c>
      <c r="D4190" s="103">
        <f t="shared" si="2703"/>
        <v>43238</v>
      </c>
      <c r="E4190" s="28">
        <f t="shared" si="2703"/>
        <v>7.83</v>
      </c>
      <c r="F4190" s="95">
        <f t="shared" si="2665"/>
        <v>10.9403115</v>
      </c>
      <c r="G4190" s="95">
        <f t="shared" si="2666"/>
        <v>10.9403115</v>
      </c>
      <c r="H4190" s="95">
        <f t="shared" si="2670"/>
        <v>0</v>
      </c>
      <c r="I4190" s="94">
        <f>'F4.2'!AA167</f>
        <v>0</v>
      </c>
      <c r="J4190" s="94">
        <f>'F4.2'!AU167</f>
        <v>0</v>
      </c>
      <c r="K4190" s="95"/>
      <c r="L4190" s="95"/>
      <c r="M4190" s="128">
        <f t="shared" si="2671"/>
        <v>0</v>
      </c>
      <c r="N4190" s="95">
        <f t="shared" si="2672"/>
        <v>0</v>
      </c>
      <c r="O4190" s="158">
        <f t="shared" si="2667"/>
        <v>0</v>
      </c>
      <c r="P4190" s="159">
        <f t="shared" si="2668"/>
        <v>0</v>
      </c>
    </row>
    <row r="4191" spans="1:16" ht="15.75" hidden="1" outlineLevel="1" x14ac:dyDescent="0.25">
      <c r="A4191" s="25">
        <f t="shared" ref="A4191:E4191" si="2704">A3521</f>
        <v>31</v>
      </c>
      <c r="B4191" s="26" t="str">
        <f t="shared" si="2704"/>
        <v>Fully Integrated Security Surveillance System</v>
      </c>
      <c r="C4191" s="25" t="str">
        <f t="shared" si="2704"/>
        <v>MERC/CAPEX/2018-19/066</v>
      </c>
      <c r="D4191" s="139">
        <f t="shared" si="2704"/>
        <v>43529</v>
      </c>
      <c r="E4191" s="27">
        <f t="shared" si="2704"/>
        <v>76.410000000000025</v>
      </c>
      <c r="F4191" s="94">
        <f t="shared" si="2665"/>
        <v>0</v>
      </c>
      <c r="G4191" s="94">
        <f t="shared" si="2666"/>
        <v>0</v>
      </c>
      <c r="H4191" s="94">
        <f t="shared" si="2670"/>
        <v>0</v>
      </c>
      <c r="I4191" s="94">
        <f>'F4.2'!AA168</f>
        <v>0</v>
      </c>
      <c r="J4191" s="94">
        <f>'F4.2'!AU168</f>
        <v>0</v>
      </c>
      <c r="K4191" s="94"/>
      <c r="L4191" s="94"/>
      <c r="M4191" s="94">
        <f t="shared" si="2671"/>
        <v>0</v>
      </c>
      <c r="N4191" s="94">
        <f t="shared" si="2672"/>
        <v>0</v>
      </c>
      <c r="O4191" s="158">
        <f t="shared" si="2667"/>
        <v>0</v>
      </c>
      <c r="P4191" s="159">
        <f t="shared" si="2668"/>
        <v>0</v>
      </c>
    </row>
    <row r="4192" spans="1:16" ht="15.75" hidden="1" outlineLevel="1" x14ac:dyDescent="0.25">
      <c r="A4192" s="29">
        <f t="shared" ref="A4192:E4192" si="2705">A3522</f>
        <v>31.1</v>
      </c>
      <c r="B4192" s="65" t="str">
        <f t="shared" si="2705"/>
        <v>CLOSE CIRCUIT TELEVISION SYSTEM (CCTV), MOBILE DVR</v>
      </c>
      <c r="C4192" s="29" t="str">
        <f t="shared" si="2705"/>
        <v>MERC/CAPEX/2018-19/066</v>
      </c>
      <c r="D4192" s="68">
        <f t="shared" si="2705"/>
        <v>43529</v>
      </c>
      <c r="E4192" s="28">
        <f t="shared" si="2705"/>
        <v>24.03</v>
      </c>
      <c r="F4192" s="95">
        <f t="shared" si="2665"/>
        <v>24.03</v>
      </c>
      <c r="G4192" s="95">
        <f t="shared" si="2666"/>
        <v>24.03</v>
      </c>
      <c r="H4192" s="95">
        <f t="shared" si="2670"/>
        <v>0</v>
      </c>
      <c r="I4192" s="94">
        <f>'F4.2'!AA169</f>
        <v>0</v>
      </c>
      <c r="J4192" s="94">
        <f>'F4.2'!AU169</f>
        <v>0</v>
      </c>
      <c r="K4192" s="95"/>
      <c r="L4192" s="95"/>
      <c r="M4192" s="128">
        <f t="shared" si="2671"/>
        <v>0</v>
      </c>
      <c r="N4192" s="95">
        <f t="shared" si="2672"/>
        <v>0</v>
      </c>
      <c r="O4192" s="158">
        <f t="shared" si="2667"/>
        <v>0</v>
      </c>
      <c r="P4192" s="159">
        <f t="shared" si="2668"/>
        <v>0</v>
      </c>
    </row>
    <row r="4193" spans="1:16" ht="15.75" hidden="1" outlineLevel="1" x14ac:dyDescent="0.25">
      <c r="A4193" s="29">
        <f t="shared" ref="A4193:E4193" si="2706">A3523</f>
        <v>31.2</v>
      </c>
      <c r="B4193" s="65" t="str">
        <f t="shared" si="2706"/>
        <v>FIRE ALARM SYSTEM</v>
      </c>
      <c r="C4193" s="29" t="str">
        <f t="shared" si="2706"/>
        <v>MERC/CAPEX/2018-19/066</v>
      </c>
      <c r="D4193" s="68">
        <f t="shared" si="2706"/>
        <v>43529</v>
      </c>
      <c r="E4193" s="28">
        <f t="shared" si="2706"/>
        <v>4.33</v>
      </c>
      <c r="F4193" s="95">
        <f t="shared" si="2665"/>
        <v>4.33</v>
      </c>
      <c r="G4193" s="95">
        <f t="shared" si="2666"/>
        <v>4.33</v>
      </c>
      <c r="H4193" s="95">
        <f t="shared" si="2670"/>
        <v>0</v>
      </c>
      <c r="I4193" s="94">
        <f>'F4.2'!AA170</f>
        <v>0</v>
      </c>
      <c r="J4193" s="94">
        <f>'F4.2'!AU170</f>
        <v>0</v>
      </c>
      <c r="K4193" s="95"/>
      <c r="L4193" s="95"/>
      <c r="M4193" s="128">
        <f t="shared" si="2671"/>
        <v>0</v>
      </c>
      <c r="N4193" s="95">
        <f t="shared" si="2672"/>
        <v>0</v>
      </c>
      <c r="O4193" s="158">
        <f t="shared" si="2667"/>
        <v>0</v>
      </c>
      <c r="P4193" s="159">
        <f t="shared" si="2668"/>
        <v>0</v>
      </c>
    </row>
    <row r="4194" spans="1:16" ht="15.75" hidden="1" outlineLevel="1" x14ac:dyDescent="0.25">
      <c r="A4194" s="29">
        <f t="shared" ref="A4194:E4194" si="2707">A3524</f>
        <v>31.3</v>
      </c>
      <c r="B4194" s="65" t="str">
        <f t="shared" si="2707"/>
        <v>ACCESS CONTROL SYSTEM</v>
      </c>
      <c r="C4194" s="29" t="str">
        <f t="shared" si="2707"/>
        <v>MERC/CAPEX/2018-19/066</v>
      </c>
      <c r="D4194" s="68">
        <f t="shared" si="2707"/>
        <v>43529</v>
      </c>
      <c r="E4194" s="28">
        <f t="shared" si="2707"/>
        <v>0.48</v>
      </c>
      <c r="F4194" s="95">
        <f t="shared" si="2665"/>
        <v>0.48</v>
      </c>
      <c r="G4194" s="95">
        <f t="shared" si="2666"/>
        <v>0.48</v>
      </c>
      <c r="H4194" s="95">
        <f t="shared" si="2670"/>
        <v>0</v>
      </c>
      <c r="I4194" s="94">
        <f>'F4.2'!AA171</f>
        <v>0</v>
      </c>
      <c r="J4194" s="94">
        <f>'F4.2'!AU171</f>
        <v>0</v>
      </c>
      <c r="K4194" s="95"/>
      <c r="L4194" s="95"/>
      <c r="M4194" s="128">
        <f t="shared" si="2671"/>
        <v>0</v>
      </c>
      <c r="N4194" s="95">
        <f t="shared" si="2672"/>
        <v>0</v>
      </c>
      <c r="O4194" s="158">
        <f t="shared" si="2667"/>
        <v>0</v>
      </c>
      <c r="P4194" s="159">
        <f t="shared" si="2668"/>
        <v>0</v>
      </c>
    </row>
    <row r="4195" spans="1:16" ht="15.75" hidden="1" outlineLevel="1" x14ac:dyDescent="0.25">
      <c r="A4195" s="29">
        <f t="shared" ref="A4195:E4195" si="2708">A3525</f>
        <v>31.4</v>
      </c>
      <c r="B4195" s="65" t="str">
        <f t="shared" si="2708"/>
        <v>EPABX</v>
      </c>
      <c r="C4195" s="29" t="str">
        <f t="shared" si="2708"/>
        <v>MERC/CAPEX/2018-19/066</v>
      </c>
      <c r="D4195" s="68">
        <f t="shared" si="2708"/>
        <v>43529</v>
      </c>
      <c r="E4195" s="28">
        <f t="shared" si="2708"/>
        <v>1.93</v>
      </c>
      <c r="F4195" s="95">
        <f t="shared" si="2665"/>
        <v>1.93</v>
      </c>
      <c r="G4195" s="95">
        <f t="shared" si="2666"/>
        <v>1.93</v>
      </c>
      <c r="H4195" s="95">
        <f t="shared" si="2670"/>
        <v>0</v>
      </c>
      <c r="I4195" s="94">
        <f>'F4.2'!AA172</f>
        <v>0</v>
      </c>
      <c r="J4195" s="94">
        <f>'F4.2'!AU172</f>
        <v>0</v>
      </c>
      <c r="K4195" s="95"/>
      <c r="L4195" s="95"/>
      <c r="M4195" s="128">
        <f t="shared" si="2671"/>
        <v>0</v>
      </c>
      <c r="N4195" s="95">
        <f t="shared" si="2672"/>
        <v>0</v>
      </c>
      <c r="O4195" s="158">
        <f t="shared" si="2667"/>
        <v>0</v>
      </c>
      <c r="P4195" s="159">
        <f t="shared" si="2668"/>
        <v>0</v>
      </c>
    </row>
    <row r="4196" spans="1:16" ht="15.75" hidden="1" outlineLevel="1" x14ac:dyDescent="0.25">
      <c r="A4196" s="29">
        <f t="shared" ref="A4196:E4196" si="2709">A3526</f>
        <v>31.5</v>
      </c>
      <c r="B4196" s="65" t="str">
        <f t="shared" si="2709"/>
        <v>RADIO COMMUNICATION AND CONNECTIVITY (Wireless)</v>
      </c>
      <c r="C4196" s="29" t="str">
        <f t="shared" si="2709"/>
        <v>MERC/CAPEX/2018-19/066</v>
      </c>
      <c r="D4196" s="68">
        <f t="shared" si="2709"/>
        <v>43529</v>
      </c>
      <c r="E4196" s="28">
        <f t="shared" si="2709"/>
        <v>1.76</v>
      </c>
      <c r="F4196" s="95">
        <f t="shared" si="2665"/>
        <v>1.76</v>
      </c>
      <c r="G4196" s="95">
        <f t="shared" si="2666"/>
        <v>1.76</v>
      </c>
      <c r="H4196" s="95">
        <f t="shared" si="2670"/>
        <v>0</v>
      </c>
      <c r="I4196" s="94">
        <f>'F4.2'!AA173</f>
        <v>0</v>
      </c>
      <c r="J4196" s="94">
        <f>'F4.2'!AU173</f>
        <v>0</v>
      </c>
      <c r="K4196" s="95"/>
      <c r="L4196" s="95"/>
      <c r="M4196" s="128">
        <f t="shared" si="2671"/>
        <v>0</v>
      </c>
      <c r="N4196" s="95">
        <f t="shared" si="2672"/>
        <v>0</v>
      </c>
      <c r="O4196" s="158">
        <f t="shared" si="2667"/>
        <v>0</v>
      </c>
      <c r="P4196" s="159">
        <f t="shared" si="2668"/>
        <v>0</v>
      </c>
    </row>
    <row r="4197" spans="1:16" ht="15.75" hidden="1" outlineLevel="1" x14ac:dyDescent="0.25">
      <c r="A4197" s="29">
        <f t="shared" ref="A4197:E4197" si="2710">A3527</f>
        <v>31.6</v>
      </c>
      <c r="B4197" s="65" t="str">
        <f t="shared" si="2710"/>
        <v>ENTRY MANAGEMENT SYSTEM, TRUCK TRACKING SYSTEM</v>
      </c>
      <c r="C4197" s="29" t="str">
        <f t="shared" si="2710"/>
        <v>MERC/CAPEX/2018-19/066</v>
      </c>
      <c r="D4197" s="68">
        <f t="shared" si="2710"/>
        <v>43529</v>
      </c>
      <c r="E4197" s="28">
        <f t="shared" si="2710"/>
        <v>1.25</v>
      </c>
      <c r="F4197" s="95">
        <f t="shared" si="2665"/>
        <v>1.25</v>
      </c>
      <c r="G4197" s="95">
        <f t="shared" si="2666"/>
        <v>1.25</v>
      </c>
      <c r="H4197" s="95">
        <f t="shared" si="2670"/>
        <v>0</v>
      </c>
      <c r="I4197" s="94">
        <f>'F4.2'!AA174</f>
        <v>0</v>
      </c>
      <c r="J4197" s="94">
        <f>'F4.2'!AU174</f>
        <v>0</v>
      </c>
      <c r="K4197" s="95"/>
      <c r="L4197" s="95"/>
      <c r="M4197" s="128">
        <f t="shared" si="2671"/>
        <v>0</v>
      </c>
      <c r="N4197" s="95">
        <f t="shared" si="2672"/>
        <v>0</v>
      </c>
      <c r="O4197" s="158">
        <f t="shared" si="2667"/>
        <v>0</v>
      </c>
      <c r="P4197" s="159">
        <f t="shared" si="2668"/>
        <v>0</v>
      </c>
    </row>
    <row r="4198" spans="1:16" ht="15.75" hidden="1" outlineLevel="1" x14ac:dyDescent="0.25">
      <c r="A4198" s="29">
        <f t="shared" ref="A4198:E4198" si="2711">A3528</f>
        <v>31.7</v>
      </c>
      <c r="B4198" s="65" t="str">
        <f t="shared" si="2711"/>
        <v>NETWORKING</v>
      </c>
      <c r="C4198" s="29" t="str">
        <f t="shared" si="2711"/>
        <v>MERC/CAPEX/2018-19/066</v>
      </c>
      <c r="D4198" s="68">
        <f t="shared" si="2711"/>
        <v>43529</v>
      </c>
      <c r="E4198" s="28">
        <f t="shared" si="2711"/>
        <v>9.35</v>
      </c>
      <c r="F4198" s="95">
        <f t="shared" si="2665"/>
        <v>9.35</v>
      </c>
      <c r="G4198" s="95">
        <f t="shared" si="2666"/>
        <v>9.35</v>
      </c>
      <c r="H4198" s="95">
        <f t="shared" si="2670"/>
        <v>0</v>
      </c>
      <c r="I4198" s="94">
        <f>'F4.2'!AA175</f>
        <v>0</v>
      </c>
      <c r="J4198" s="94">
        <f>'F4.2'!AU175</f>
        <v>0</v>
      </c>
      <c r="K4198" s="95"/>
      <c r="L4198" s="95"/>
      <c r="M4198" s="128">
        <f t="shared" si="2671"/>
        <v>0</v>
      </c>
      <c r="N4198" s="95">
        <f t="shared" si="2672"/>
        <v>0</v>
      </c>
      <c r="O4198" s="158">
        <f t="shared" si="2667"/>
        <v>0</v>
      </c>
      <c r="P4198" s="159">
        <f t="shared" si="2668"/>
        <v>0</v>
      </c>
    </row>
    <row r="4199" spans="1:16" ht="15.75" hidden="1" outlineLevel="1" x14ac:dyDescent="0.25">
      <c r="A4199" s="29">
        <f t="shared" ref="A4199:E4199" si="2712">A3529</f>
        <v>31.8</v>
      </c>
      <c r="B4199" s="65" t="str">
        <f t="shared" si="2712"/>
        <v>MESSAGE DISPLAY SYSTEM</v>
      </c>
      <c r="C4199" s="29" t="str">
        <f t="shared" si="2712"/>
        <v>MERC/CAPEX/2018-19/066</v>
      </c>
      <c r="D4199" s="68">
        <f t="shared" si="2712"/>
        <v>43529</v>
      </c>
      <c r="E4199" s="28">
        <f t="shared" si="2712"/>
        <v>0.31</v>
      </c>
      <c r="F4199" s="95">
        <f t="shared" si="2665"/>
        <v>0.31</v>
      </c>
      <c r="G4199" s="95">
        <f t="shared" si="2666"/>
        <v>0.31</v>
      </c>
      <c r="H4199" s="95">
        <f t="shared" si="2670"/>
        <v>0</v>
      </c>
      <c r="I4199" s="94">
        <f>'F4.2'!AA176</f>
        <v>0</v>
      </c>
      <c r="J4199" s="94">
        <f>'F4.2'!AU176</f>
        <v>0</v>
      </c>
      <c r="K4199" s="95"/>
      <c r="L4199" s="95"/>
      <c r="M4199" s="128">
        <f t="shared" si="2671"/>
        <v>0</v>
      </c>
      <c r="N4199" s="95">
        <f t="shared" si="2672"/>
        <v>0</v>
      </c>
      <c r="O4199" s="158">
        <f t="shared" si="2667"/>
        <v>0</v>
      </c>
      <c r="P4199" s="159">
        <f t="shared" si="2668"/>
        <v>0</v>
      </c>
    </row>
    <row r="4200" spans="1:16" ht="15.75" hidden="1" outlineLevel="1" x14ac:dyDescent="0.25">
      <c r="A4200" s="29">
        <f t="shared" ref="A4200:E4200" si="2713">A3530</f>
        <v>31.9</v>
      </c>
      <c r="B4200" s="65" t="str">
        <f t="shared" si="2713"/>
        <v>IP PA SYSTEM</v>
      </c>
      <c r="C4200" s="29" t="str">
        <f t="shared" si="2713"/>
        <v>MERC/CAPEX/2018-19/066</v>
      </c>
      <c r="D4200" s="68">
        <f t="shared" si="2713"/>
        <v>43529</v>
      </c>
      <c r="E4200" s="28">
        <f t="shared" si="2713"/>
        <v>2.74</v>
      </c>
      <c r="F4200" s="95">
        <f t="shared" si="2665"/>
        <v>2.74</v>
      </c>
      <c r="G4200" s="95">
        <f t="shared" si="2666"/>
        <v>2.74</v>
      </c>
      <c r="H4200" s="95">
        <f t="shared" si="2670"/>
        <v>0</v>
      </c>
      <c r="I4200" s="94">
        <f>'F4.2'!AA177</f>
        <v>0</v>
      </c>
      <c r="J4200" s="94">
        <f>'F4.2'!AU177</f>
        <v>0</v>
      </c>
      <c r="K4200" s="95"/>
      <c r="L4200" s="95"/>
      <c r="M4200" s="128">
        <f t="shared" si="2671"/>
        <v>0</v>
      </c>
      <c r="N4200" s="95">
        <f t="shared" si="2672"/>
        <v>0</v>
      </c>
      <c r="O4200" s="158">
        <f t="shared" si="2667"/>
        <v>0</v>
      </c>
      <c r="P4200" s="159">
        <f t="shared" si="2668"/>
        <v>0</v>
      </c>
    </row>
    <row r="4201" spans="1:16" ht="15.75" hidden="1" outlineLevel="1" x14ac:dyDescent="0.25">
      <c r="A4201" s="29" t="str">
        <f t="shared" ref="A4201:E4201" si="2714">A3531</f>
        <v>31.10</v>
      </c>
      <c r="B4201" s="65" t="str">
        <f t="shared" si="2714"/>
        <v>TOWERS, EARTHING /POLES, CONDUITING, DIGGING</v>
      </c>
      <c r="C4201" s="29" t="str">
        <f t="shared" si="2714"/>
        <v>MERC/CAPEX/2018-19/066</v>
      </c>
      <c r="D4201" s="68">
        <f t="shared" si="2714"/>
        <v>43529</v>
      </c>
      <c r="E4201" s="28">
        <f t="shared" si="2714"/>
        <v>7.63</v>
      </c>
      <c r="F4201" s="95">
        <f t="shared" si="2665"/>
        <v>7.63</v>
      </c>
      <c r="G4201" s="95">
        <f t="shared" si="2666"/>
        <v>7.63</v>
      </c>
      <c r="H4201" s="95">
        <f t="shared" si="2670"/>
        <v>0</v>
      </c>
      <c r="I4201" s="94">
        <f>'F4.2'!AA178</f>
        <v>0</v>
      </c>
      <c r="J4201" s="94">
        <f>'F4.2'!AU178</f>
        <v>0</v>
      </c>
      <c r="K4201" s="95"/>
      <c r="L4201" s="95"/>
      <c r="M4201" s="128">
        <f t="shared" si="2671"/>
        <v>0</v>
      </c>
      <c r="N4201" s="95">
        <f t="shared" si="2672"/>
        <v>0</v>
      </c>
      <c r="O4201" s="158">
        <f t="shared" si="2667"/>
        <v>0</v>
      </c>
      <c r="P4201" s="159">
        <f t="shared" si="2668"/>
        <v>0</v>
      </c>
    </row>
    <row r="4202" spans="1:16" ht="47.25" hidden="1" outlineLevel="1" x14ac:dyDescent="0.25">
      <c r="A4202" s="29">
        <f t="shared" ref="A4202:E4202" si="2715">A3532</f>
        <v>31.11</v>
      </c>
      <c r="B4202" s="65" t="str">
        <f t="shared" si="2715"/>
        <v>RDBMS, SERVER, WORKSTATIONS, IN CON. ROOM WITH FURINITURE DOCUMENTATION, CAMERA &amp; ANALYTICS LICENSES</v>
      </c>
      <c r="C4202" s="29" t="str">
        <f t="shared" si="2715"/>
        <v>MERC/CAPEX/2018-19/066</v>
      </c>
      <c r="D4202" s="68">
        <f t="shared" si="2715"/>
        <v>43529</v>
      </c>
      <c r="E4202" s="28">
        <f t="shared" si="2715"/>
        <v>18.670000000000002</v>
      </c>
      <c r="F4202" s="95">
        <f t="shared" si="2665"/>
        <v>18.670000000000002</v>
      </c>
      <c r="G4202" s="95">
        <f t="shared" si="2666"/>
        <v>18.670000000000002</v>
      </c>
      <c r="H4202" s="95">
        <f t="shared" si="2670"/>
        <v>0</v>
      </c>
      <c r="I4202" s="94">
        <f>'F4.2'!AA179</f>
        <v>0</v>
      </c>
      <c r="J4202" s="94">
        <f>'F4.2'!AU179</f>
        <v>0</v>
      </c>
      <c r="K4202" s="95"/>
      <c r="L4202" s="95"/>
      <c r="M4202" s="128">
        <f t="shared" si="2671"/>
        <v>0</v>
      </c>
      <c r="N4202" s="95">
        <f t="shared" si="2672"/>
        <v>0</v>
      </c>
      <c r="O4202" s="158">
        <f t="shared" si="2667"/>
        <v>0</v>
      </c>
      <c r="P4202" s="159">
        <f t="shared" si="2668"/>
        <v>0</v>
      </c>
    </row>
    <row r="4203" spans="1:16" ht="15.75" hidden="1" outlineLevel="1" x14ac:dyDescent="0.25">
      <c r="A4203" s="29">
        <f t="shared" ref="A4203:E4203" si="2716">A3533</f>
        <v>31.12</v>
      </c>
      <c r="B4203" s="65" t="str">
        <f t="shared" si="2716"/>
        <v>ADDITIONAL CIVIL WORK</v>
      </c>
      <c r="C4203" s="29" t="str">
        <f t="shared" si="2716"/>
        <v>MERC/CAPEX/2018-19/066</v>
      </c>
      <c r="D4203" s="68">
        <f t="shared" si="2716"/>
        <v>43529</v>
      </c>
      <c r="E4203" s="28">
        <f t="shared" si="2716"/>
        <v>3.93</v>
      </c>
      <c r="F4203" s="95">
        <f t="shared" si="2665"/>
        <v>3.93</v>
      </c>
      <c r="G4203" s="95">
        <f t="shared" si="2666"/>
        <v>3.93</v>
      </c>
      <c r="H4203" s="95">
        <f t="shared" si="2670"/>
        <v>0</v>
      </c>
      <c r="I4203" s="94">
        <f>'F4.2'!AA180</f>
        <v>0</v>
      </c>
      <c r="J4203" s="94">
        <f>'F4.2'!AU180</f>
        <v>0</v>
      </c>
      <c r="K4203" s="95"/>
      <c r="L4203" s="95"/>
      <c r="M4203" s="128">
        <f t="shared" si="2671"/>
        <v>0</v>
      </c>
      <c r="N4203" s="95">
        <f t="shared" si="2672"/>
        <v>0</v>
      </c>
      <c r="O4203" s="158">
        <f t="shared" si="2667"/>
        <v>0</v>
      </c>
      <c r="P4203" s="159">
        <f t="shared" si="2668"/>
        <v>0</v>
      </c>
    </row>
    <row r="4204" spans="1:16" ht="47.25" hidden="1" outlineLevel="1" x14ac:dyDescent="0.25">
      <c r="A4204" s="25">
        <f t="shared" ref="A4204:E4204" si="2717">A3534</f>
        <v>32</v>
      </c>
      <c r="B4204" s="26" t="str">
        <f t="shared" si="2717"/>
        <v>Provision of VFD panel along with bypasses arrangement for HT/LT conveyors &amp; automation of control room at Coal Handling Plant-B</v>
      </c>
      <c r="C4204" s="25" t="str">
        <f t="shared" si="2717"/>
        <v>MERC/CAPEX/20182019/1240</v>
      </c>
      <c r="D4204" s="139">
        <f t="shared" si="2717"/>
        <v>43363</v>
      </c>
      <c r="E4204" s="27">
        <f t="shared" si="2717"/>
        <v>38.629999999999995</v>
      </c>
      <c r="F4204" s="94">
        <f t="shared" si="2665"/>
        <v>0</v>
      </c>
      <c r="G4204" s="94">
        <f t="shared" si="2666"/>
        <v>0</v>
      </c>
      <c r="H4204" s="94">
        <f t="shared" si="2670"/>
        <v>0</v>
      </c>
      <c r="I4204" s="94">
        <f>'F4.2'!AA181</f>
        <v>0</v>
      </c>
      <c r="J4204" s="94">
        <f>'F4.2'!AU181</f>
        <v>0</v>
      </c>
      <c r="K4204" s="94"/>
      <c r="L4204" s="94"/>
      <c r="M4204" s="94">
        <f t="shared" si="2671"/>
        <v>0</v>
      </c>
      <c r="N4204" s="94">
        <f t="shared" si="2672"/>
        <v>0</v>
      </c>
      <c r="O4204" s="158">
        <f t="shared" si="2667"/>
        <v>0</v>
      </c>
      <c r="P4204" s="159">
        <f t="shared" si="2668"/>
        <v>0</v>
      </c>
    </row>
    <row r="4205" spans="1:16" ht="47.25" hidden="1" outlineLevel="1" x14ac:dyDescent="0.25">
      <c r="A4205" s="29">
        <f t="shared" ref="A4205:E4205" si="2718">A3535</f>
        <v>32.1</v>
      </c>
      <c r="B4205" s="65" t="str">
        <f t="shared" si="2718"/>
        <v>Procurement, Installation and commissioning of MV/LT VFD panel along with bypass arrangement for HT/LT Conveyors of CHP-B</v>
      </c>
      <c r="C4205" s="29" t="str">
        <f t="shared" si="2718"/>
        <v>MERC/CAPEX/20182019/1240</v>
      </c>
      <c r="D4205" s="68">
        <f t="shared" si="2718"/>
        <v>43363</v>
      </c>
      <c r="E4205" s="28">
        <f t="shared" si="2718"/>
        <v>32.56</v>
      </c>
      <c r="F4205" s="95">
        <f t="shared" si="2665"/>
        <v>32.56</v>
      </c>
      <c r="G4205" s="95">
        <f t="shared" si="2666"/>
        <v>32.56</v>
      </c>
      <c r="H4205" s="95">
        <f t="shared" si="2670"/>
        <v>0</v>
      </c>
      <c r="I4205" s="94">
        <f>'F4.2'!AA182</f>
        <v>0</v>
      </c>
      <c r="J4205" s="94">
        <f>'F4.2'!AU182</f>
        <v>0</v>
      </c>
      <c r="K4205" s="95"/>
      <c r="L4205" s="95"/>
      <c r="M4205" s="128">
        <f t="shared" si="2671"/>
        <v>0</v>
      </c>
      <c r="N4205" s="95">
        <f t="shared" si="2672"/>
        <v>0</v>
      </c>
      <c r="O4205" s="158">
        <f t="shared" si="2667"/>
        <v>0</v>
      </c>
      <c r="P4205" s="159">
        <f t="shared" si="2668"/>
        <v>0</v>
      </c>
    </row>
    <row r="4206" spans="1:16" ht="15.75" hidden="1" outlineLevel="1" x14ac:dyDescent="0.25">
      <c r="A4206" s="29">
        <f t="shared" ref="A4206:E4206" si="2719">A3536</f>
        <v>32.200000000000003</v>
      </c>
      <c r="B4206" s="65" t="str">
        <f t="shared" si="2719"/>
        <v>Automation of Control Room of CHP-B Using PLC System</v>
      </c>
      <c r="C4206" s="29" t="str">
        <f t="shared" si="2719"/>
        <v>MERC/CAPEX/20182019/1240</v>
      </c>
      <c r="D4206" s="68">
        <f t="shared" si="2719"/>
        <v>43363</v>
      </c>
      <c r="E4206" s="28">
        <f t="shared" si="2719"/>
        <v>4.91</v>
      </c>
      <c r="F4206" s="95">
        <f t="shared" si="2665"/>
        <v>8</v>
      </c>
      <c r="G4206" s="95">
        <f t="shared" si="2666"/>
        <v>8</v>
      </c>
      <c r="H4206" s="95">
        <f t="shared" si="2670"/>
        <v>0</v>
      </c>
      <c r="I4206" s="94">
        <f>'F4.2'!AA183</f>
        <v>0</v>
      </c>
      <c r="J4206" s="94">
        <f>'F4.2'!AU183</f>
        <v>0</v>
      </c>
      <c r="K4206" s="95"/>
      <c r="L4206" s="95"/>
      <c r="M4206" s="128">
        <f t="shared" si="2671"/>
        <v>0</v>
      </c>
      <c r="N4206" s="95">
        <f t="shared" si="2672"/>
        <v>0</v>
      </c>
      <c r="O4206" s="158">
        <f t="shared" si="2667"/>
        <v>0</v>
      </c>
      <c r="P4206" s="159">
        <f t="shared" si="2668"/>
        <v>0</v>
      </c>
    </row>
    <row r="4207" spans="1:16" ht="15.75" hidden="1" outlineLevel="1" x14ac:dyDescent="0.25">
      <c r="A4207" s="99">
        <f t="shared" ref="A4207:E4207" si="2720">A3537</f>
        <v>0</v>
      </c>
      <c r="B4207" s="100" t="str">
        <f t="shared" si="2720"/>
        <v>IDC</v>
      </c>
      <c r="C4207" s="99" t="str">
        <f t="shared" si="2720"/>
        <v>MERC/CAPEX/20182019/1240</v>
      </c>
      <c r="D4207" s="103">
        <f t="shared" si="2720"/>
        <v>43363</v>
      </c>
      <c r="E4207" s="28">
        <f t="shared" si="2720"/>
        <v>1.1599999999999999</v>
      </c>
      <c r="F4207" s="95">
        <f t="shared" si="2665"/>
        <v>0</v>
      </c>
      <c r="G4207" s="95">
        <f t="shared" si="2666"/>
        <v>0</v>
      </c>
      <c r="H4207" s="95">
        <f t="shared" si="2670"/>
        <v>0</v>
      </c>
      <c r="I4207" s="94">
        <f>'F4.2'!AA184</f>
        <v>0</v>
      </c>
      <c r="J4207" s="94">
        <f>'F4.2'!AU184</f>
        <v>0</v>
      </c>
      <c r="K4207" s="95"/>
      <c r="L4207" s="95"/>
      <c r="M4207" s="128">
        <f t="shared" si="2671"/>
        <v>0</v>
      </c>
      <c r="N4207" s="95">
        <f t="shared" si="2672"/>
        <v>0</v>
      </c>
      <c r="O4207" s="158">
        <f t="shared" si="2667"/>
        <v>0</v>
      </c>
      <c r="P4207" s="159">
        <f t="shared" si="2668"/>
        <v>0</v>
      </c>
    </row>
    <row r="4208" spans="1:16" ht="31.5" hidden="1" outlineLevel="1" x14ac:dyDescent="0.25">
      <c r="A4208" s="25">
        <f t="shared" ref="A4208:E4208" si="2721">A3538</f>
        <v>33</v>
      </c>
      <c r="B4208" s="26" t="str">
        <f t="shared" si="2721"/>
        <v>Complete Track Renewal (CTR)/Renovation of existing Broad Gauge Railway Siding of 500MW Yard in CSTPS</v>
      </c>
      <c r="C4208" s="25" t="str">
        <f t="shared" si="2721"/>
        <v>MERC/CAPEX/2019-2020/362</v>
      </c>
      <c r="D4208" s="139">
        <f t="shared" si="2721"/>
        <v>43657</v>
      </c>
      <c r="E4208" s="27">
        <f t="shared" si="2721"/>
        <v>15.22025</v>
      </c>
      <c r="F4208" s="94">
        <f t="shared" si="2665"/>
        <v>0</v>
      </c>
      <c r="G4208" s="94">
        <f t="shared" si="2666"/>
        <v>0</v>
      </c>
      <c r="H4208" s="94">
        <f t="shared" si="2670"/>
        <v>0</v>
      </c>
      <c r="I4208" s="94">
        <f>'F4.2'!AA185</f>
        <v>0</v>
      </c>
      <c r="J4208" s="94">
        <f>'F4.2'!AU185</f>
        <v>0</v>
      </c>
      <c r="K4208" s="94"/>
      <c r="L4208" s="94"/>
      <c r="M4208" s="94">
        <f t="shared" si="2671"/>
        <v>0</v>
      </c>
      <c r="N4208" s="94">
        <f t="shared" si="2672"/>
        <v>0</v>
      </c>
      <c r="O4208" s="158">
        <f t="shared" si="2667"/>
        <v>0</v>
      </c>
      <c r="P4208" s="159">
        <f t="shared" si="2668"/>
        <v>0</v>
      </c>
    </row>
    <row r="4209" spans="1:16" ht="31.5" hidden="1" outlineLevel="1" x14ac:dyDescent="0.25">
      <c r="A4209" s="29">
        <f t="shared" ref="A4209:E4209" si="2722">A3539</f>
        <v>33.1</v>
      </c>
      <c r="B4209" s="65" t="str">
        <f t="shared" si="2722"/>
        <v>Complete Track Renewal (CTR)/Renovation of existing Broad Gauge Railway Siding of 500MW Yard in CSTPS</v>
      </c>
      <c r="C4209" s="29" t="str">
        <f t="shared" si="2722"/>
        <v>MERC/CAPEX/2019-2020/362</v>
      </c>
      <c r="D4209" s="68">
        <f t="shared" si="2722"/>
        <v>43657</v>
      </c>
      <c r="E4209" s="28">
        <f t="shared" si="2722"/>
        <v>14.20025</v>
      </c>
      <c r="F4209" s="95">
        <f t="shared" si="2665"/>
        <v>16.899999999999999</v>
      </c>
      <c r="G4209" s="95">
        <f t="shared" si="2666"/>
        <v>16.899999999999999</v>
      </c>
      <c r="H4209" s="95">
        <f t="shared" si="2670"/>
        <v>0</v>
      </c>
      <c r="I4209" s="94">
        <f>'F4.2'!AA186</f>
        <v>0</v>
      </c>
      <c r="J4209" s="94">
        <f>'F4.2'!AU186</f>
        <v>0</v>
      </c>
      <c r="K4209" s="95"/>
      <c r="L4209" s="95"/>
      <c r="M4209" s="128">
        <f t="shared" si="2671"/>
        <v>0</v>
      </c>
      <c r="N4209" s="95">
        <f t="shared" si="2672"/>
        <v>0</v>
      </c>
      <c r="O4209" s="158">
        <f t="shared" si="2667"/>
        <v>0</v>
      </c>
      <c r="P4209" s="159">
        <f t="shared" si="2668"/>
        <v>0</v>
      </c>
    </row>
    <row r="4210" spans="1:16" ht="15.75" hidden="1" outlineLevel="1" x14ac:dyDescent="0.25">
      <c r="A4210" s="99">
        <f t="shared" ref="A4210:E4210" si="2723">A3540</f>
        <v>0</v>
      </c>
      <c r="B4210" s="100" t="str">
        <f t="shared" si="2723"/>
        <v>IDC</v>
      </c>
      <c r="C4210" s="99" t="str">
        <f t="shared" si="2723"/>
        <v>MERC/CAPEX/2019-2020/362</v>
      </c>
      <c r="D4210" s="103">
        <f t="shared" si="2723"/>
        <v>43657</v>
      </c>
      <c r="E4210" s="28">
        <f t="shared" si="2723"/>
        <v>1.02</v>
      </c>
      <c r="F4210" s="95">
        <f t="shared" si="2665"/>
        <v>0</v>
      </c>
      <c r="G4210" s="95">
        <f t="shared" si="2666"/>
        <v>0</v>
      </c>
      <c r="H4210" s="95">
        <f t="shared" si="2670"/>
        <v>0</v>
      </c>
      <c r="I4210" s="94">
        <f>'F4.2'!AA187</f>
        <v>0</v>
      </c>
      <c r="J4210" s="94">
        <f>'F4.2'!AU187</f>
        <v>0</v>
      </c>
      <c r="K4210" s="95"/>
      <c r="L4210" s="95"/>
      <c r="M4210" s="128">
        <f t="shared" si="2671"/>
        <v>0</v>
      </c>
      <c r="N4210" s="95">
        <f t="shared" si="2672"/>
        <v>0</v>
      </c>
      <c r="O4210" s="158">
        <f t="shared" si="2667"/>
        <v>0</v>
      </c>
      <c r="P4210" s="159">
        <f t="shared" si="2668"/>
        <v>0</v>
      </c>
    </row>
    <row r="4211" spans="1:16" ht="31.5" hidden="1" outlineLevel="1" x14ac:dyDescent="0.25">
      <c r="A4211" s="25">
        <f t="shared" ref="A4211:E4211" si="2724">A3541</f>
        <v>34</v>
      </c>
      <c r="B4211" s="26" t="str">
        <f t="shared" si="2724"/>
        <v>Procurement of Spare Generator Rotor along with one set of Bearings for Unit # 5, 6 &amp; 7 CSTPS, Chandrapur</v>
      </c>
      <c r="C4211" s="25" t="str">
        <f t="shared" si="2724"/>
        <v>MERC/CAPEX/2019-2020/129</v>
      </c>
      <c r="D4211" s="139">
        <f t="shared" si="2724"/>
        <v>43588</v>
      </c>
      <c r="E4211" s="27">
        <f t="shared" si="2724"/>
        <v>41.469115199999997</v>
      </c>
      <c r="F4211" s="94">
        <f t="shared" si="2665"/>
        <v>0</v>
      </c>
      <c r="G4211" s="94">
        <f t="shared" si="2666"/>
        <v>0</v>
      </c>
      <c r="H4211" s="94">
        <f t="shared" si="2670"/>
        <v>0</v>
      </c>
      <c r="I4211" s="94">
        <f>'F4.2'!AA188</f>
        <v>0</v>
      </c>
      <c r="J4211" s="94">
        <f>'F4.2'!AU188</f>
        <v>0</v>
      </c>
      <c r="K4211" s="94"/>
      <c r="L4211" s="94"/>
      <c r="M4211" s="94">
        <f t="shared" si="2671"/>
        <v>0</v>
      </c>
      <c r="N4211" s="94">
        <f t="shared" si="2672"/>
        <v>0</v>
      </c>
      <c r="O4211" s="158">
        <f t="shared" si="2667"/>
        <v>0</v>
      </c>
      <c r="P4211" s="159">
        <f t="shared" si="2668"/>
        <v>0</v>
      </c>
    </row>
    <row r="4212" spans="1:16" ht="47.25" hidden="1" outlineLevel="1" x14ac:dyDescent="0.25">
      <c r="A4212" s="29">
        <f t="shared" ref="A4212:E4212" si="2725">A3542</f>
        <v>34.1</v>
      </c>
      <c r="B4212" s="65" t="str">
        <f t="shared" si="2725"/>
        <v xml:space="preserve">Generator Rotor suitable for THDF 115/59
One Set of Bearings (Comprising of 2 nos. of bearings)
</v>
      </c>
      <c r="C4212" s="29" t="str">
        <f t="shared" si="2725"/>
        <v>MERC/CAPEX/2019-2020/129</v>
      </c>
      <c r="D4212" s="68">
        <f t="shared" si="2725"/>
        <v>43588</v>
      </c>
      <c r="E4212" s="28">
        <f t="shared" si="2725"/>
        <v>40.359115199999998</v>
      </c>
      <c r="F4212" s="95">
        <f t="shared" si="2665"/>
        <v>42.189589900000001</v>
      </c>
      <c r="G4212" s="95">
        <f t="shared" si="2666"/>
        <v>42.189589900000001</v>
      </c>
      <c r="H4212" s="95">
        <f t="shared" si="2670"/>
        <v>0</v>
      </c>
      <c r="I4212" s="94">
        <f>'F4.2'!AA189</f>
        <v>0</v>
      </c>
      <c r="J4212" s="94">
        <f>'F4.2'!AU189</f>
        <v>0</v>
      </c>
      <c r="K4212" s="95"/>
      <c r="L4212" s="95"/>
      <c r="M4212" s="128">
        <f t="shared" si="2671"/>
        <v>0</v>
      </c>
      <c r="N4212" s="95">
        <f t="shared" si="2672"/>
        <v>0</v>
      </c>
      <c r="O4212" s="158">
        <f t="shared" si="2667"/>
        <v>0</v>
      </c>
      <c r="P4212" s="159">
        <f t="shared" si="2668"/>
        <v>0</v>
      </c>
    </row>
    <row r="4213" spans="1:16" ht="15.75" hidden="1" outlineLevel="1" x14ac:dyDescent="0.25">
      <c r="A4213" s="99">
        <f t="shared" ref="A4213:E4213" si="2726">A3543</f>
        <v>0</v>
      </c>
      <c r="B4213" s="100" t="str">
        <f t="shared" si="2726"/>
        <v>IDC</v>
      </c>
      <c r="C4213" s="99" t="str">
        <f t="shared" si="2726"/>
        <v>MERC/CAPEX/2019-2020/129</v>
      </c>
      <c r="D4213" s="103">
        <f t="shared" si="2726"/>
        <v>43588</v>
      </c>
      <c r="E4213" s="28">
        <f t="shared" si="2726"/>
        <v>1.1100000000000001</v>
      </c>
      <c r="F4213" s="95">
        <f t="shared" si="2665"/>
        <v>0</v>
      </c>
      <c r="G4213" s="95">
        <f t="shared" si="2666"/>
        <v>0</v>
      </c>
      <c r="H4213" s="95">
        <f t="shared" si="2670"/>
        <v>0</v>
      </c>
      <c r="I4213" s="94">
        <f>'F4.2'!AA190</f>
        <v>0</v>
      </c>
      <c r="J4213" s="94">
        <f>'F4.2'!AU190</f>
        <v>0</v>
      </c>
      <c r="K4213" s="95"/>
      <c r="L4213" s="95"/>
      <c r="M4213" s="128">
        <f t="shared" si="2671"/>
        <v>0</v>
      </c>
      <c r="N4213" s="95">
        <f t="shared" si="2672"/>
        <v>0</v>
      </c>
      <c r="O4213" s="158">
        <f t="shared" si="2667"/>
        <v>0</v>
      </c>
      <c r="P4213" s="159">
        <f t="shared" si="2668"/>
        <v>0</v>
      </c>
    </row>
    <row r="4214" spans="1:16" ht="31.5" hidden="1" outlineLevel="1" x14ac:dyDescent="0.25">
      <c r="A4214" s="106">
        <f t="shared" ref="A4214:E4214" si="2727">A3544</f>
        <v>35</v>
      </c>
      <c r="B4214" s="107" t="str">
        <f t="shared" si="2727"/>
        <v>Procurement of 2 NOS. OF 3100 HP, WDG-3A Locomotives for CSTPS, Chandrapur</v>
      </c>
      <c r="C4214" s="25" t="str">
        <f t="shared" si="2727"/>
        <v>MERC/CAPEX/2019-2020/1214</v>
      </c>
      <c r="D4214" s="139">
        <f t="shared" si="2727"/>
        <v>43822</v>
      </c>
      <c r="E4214" s="27">
        <f t="shared" si="2727"/>
        <v>22.05</v>
      </c>
      <c r="F4214" s="94">
        <f t="shared" si="2665"/>
        <v>0</v>
      </c>
      <c r="G4214" s="94">
        <f t="shared" si="2666"/>
        <v>0</v>
      </c>
      <c r="H4214" s="94">
        <f t="shared" si="2670"/>
        <v>0</v>
      </c>
      <c r="I4214" s="94">
        <f>'F4.2'!AA191</f>
        <v>0</v>
      </c>
      <c r="J4214" s="94">
        <f>'F4.2'!AU191</f>
        <v>0</v>
      </c>
      <c r="K4214" s="94"/>
      <c r="L4214" s="94"/>
      <c r="M4214" s="94">
        <f t="shared" si="2671"/>
        <v>0</v>
      </c>
      <c r="N4214" s="94">
        <f t="shared" si="2672"/>
        <v>0</v>
      </c>
      <c r="O4214" s="158">
        <f t="shared" si="2667"/>
        <v>0</v>
      </c>
      <c r="P4214" s="159">
        <f t="shared" si="2668"/>
        <v>0</v>
      </c>
    </row>
    <row r="4215" spans="1:16" ht="31.5" hidden="1" outlineLevel="1" x14ac:dyDescent="0.25">
      <c r="A4215" s="99">
        <f t="shared" ref="A4215:E4215" si="2728">A3545</f>
        <v>35.1</v>
      </c>
      <c r="B4215" s="100" t="str">
        <f t="shared" si="2728"/>
        <v>Procurement of 2 NOS. OF 3100 HP, WDG-3A Locomotives for CSTPS, Chandrapur</v>
      </c>
      <c r="C4215" s="29" t="str">
        <f t="shared" si="2728"/>
        <v>MERC/CAPEX/2019-2020/1214</v>
      </c>
      <c r="D4215" s="68">
        <f t="shared" si="2728"/>
        <v>43822</v>
      </c>
      <c r="E4215" s="27">
        <f t="shared" si="2728"/>
        <v>21.66</v>
      </c>
      <c r="F4215" s="94">
        <f t="shared" si="2665"/>
        <v>22.854784800000001</v>
      </c>
      <c r="G4215" s="94">
        <f t="shared" si="2666"/>
        <v>22.854784800000001</v>
      </c>
      <c r="H4215" s="94">
        <f>F4215-G4215</f>
        <v>0</v>
      </c>
      <c r="I4215" s="94">
        <f>'F4.2'!AA192</f>
        <v>0</v>
      </c>
      <c r="J4215" s="94">
        <f>'F4.2'!AU192</f>
        <v>0</v>
      </c>
      <c r="K4215" s="94"/>
      <c r="L4215" s="94"/>
      <c r="M4215" s="94">
        <f>SUM(J4215:L4215)</f>
        <v>0</v>
      </c>
      <c r="N4215" s="94">
        <f>H4215+I4215-M4215</f>
        <v>0</v>
      </c>
      <c r="O4215" s="158">
        <f t="shared" si="2667"/>
        <v>0</v>
      </c>
      <c r="P4215" s="159">
        <f t="shared" si="2668"/>
        <v>0</v>
      </c>
    </row>
    <row r="4216" spans="1:16" ht="15.75" hidden="1" outlineLevel="1" x14ac:dyDescent="0.25">
      <c r="A4216" s="99">
        <f t="shared" ref="A4216:E4216" si="2729">A3546</f>
        <v>0</v>
      </c>
      <c r="B4216" s="100" t="str">
        <f t="shared" si="2729"/>
        <v>IDC</v>
      </c>
      <c r="C4216" s="99" t="str">
        <f t="shared" si="2729"/>
        <v>MERC/CAPEX/2019-2020/1214</v>
      </c>
      <c r="D4216" s="103">
        <f t="shared" si="2729"/>
        <v>43822</v>
      </c>
      <c r="E4216" s="28">
        <f t="shared" si="2729"/>
        <v>0.39</v>
      </c>
      <c r="F4216" s="95">
        <f t="shared" si="2665"/>
        <v>0</v>
      </c>
      <c r="G4216" s="95">
        <f t="shared" si="2666"/>
        <v>0</v>
      </c>
      <c r="H4216" s="95">
        <f t="shared" ref="H4216:H4279" si="2730">F4216-G4216</f>
        <v>0</v>
      </c>
      <c r="I4216" s="94">
        <f>'F4.2'!AA193</f>
        <v>0</v>
      </c>
      <c r="J4216" s="94">
        <f>'F4.2'!AU193</f>
        <v>0</v>
      </c>
      <c r="K4216" s="95"/>
      <c r="L4216" s="95"/>
      <c r="M4216" s="128">
        <f t="shared" ref="M4216:M4272" si="2731">SUM(J4216:L4216)</f>
        <v>0</v>
      </c>
      <c r="N4216" s="95">
        <f t="shared" ref="N4216:N4279" si="2732">H4216+I4216-M4216</f>
        <v>0</v>
      </c>
      <c r="O4216" s="158">
        <f t="shared" si="2667"/>
        <v>0</v>
      </c>
      <c r="P4216" s="159">
        <f t="shared" si="2668"/>
        <v>0</v>
      </c>
    </row>
    <row r="4217" spans="1:16" ht="47.25" hidden="1" outlineLevel="1" x14ac:dyDescent="0.25">
      <c r="A4217" s="25">
        <f t="shared" ref="A4217:E4217" si="2733">A3547</f>
        <v>36</v>
      </c>
      <c r="B4217" s="26" t="str">
        <f t="shared" si="2733"/>
        <v>Replacement of 220 V Station Battery Sets &amp; UPS Battery Sets of Unit# 5 &amp; 6 and 24 V G1 G2 Battery sets of Unit# 5, 6 &amp; 7 for 500MW Stage-III CSTPS.</v>
      </c>
      <c r="C4217" s="25" t="str">
        <f t="shared" si="2733"/>
        <v>MERC/CAPEX/2020-2021/WFH/SBR/32</v>
      </c>
      <c r="D4217" s="139">
        <f t="shared" si="2733"/>
        <v>44104</v>
      </c>
      <c r="E4217" s="27">
        <f t="shared" si="2733"/>
        <v>18.559999999999999</v>
      </c>
      <c r="F4217" s="94">
        <f t="shared" si="2665"/>
        <v>0</v>
      </c>
      <c r="G4217" s="94">
        <f t="shared" si="2666"/>
        <v>0</v>
      </c>
      <c r="H4217" s="94">
        <f t="shared" si="2730"/>
        <v>0</v>
      </c>
      <c r="I4217" s="94">
        <f>'F4.2'!AA194</f>
        <v>0</v>
      </c>
      <c r="J4217" s="94">
        <f>'F4.2'!AU194</f>
        <v>0</v>
      </c>
      <c r="K4217" s="94"/>
      <c r="L4217" s="94"/>
      <c r="M4217" s="94">
        <f t="shared" si="2731"/>
        <v>0</v>
      </c>
      <c r="N4217" s="94">
        <f t="shared" si="2732"/>
        <v>0</v>
      </c>
      <c r="O4217" s="158">
        <f t="shared" si="2667"/>
        <v>0</v>
      </c>
      <c r="P4217" s="159">
        <f t="shared" si="2668"/>
        <v>0</v>
      </c>
    </row>
    <row r="4218" spans="1:16" ht="47.25" hidden="1" outlineLevel="1" x14ac:dyDescent="0.25">
      <c r="A4218" s="29">
        <f t="shared" ref="A4218:E4218" si="2734">A3548</f>
        <v>36.1</v>
      </c>
      <c r="B4218" s="65" t="str">
        <f t="shared" si="2734"/>
        <v>Replacement of 220 V Station Battery Sets &amp; UPS Battery Sets of Unit# 5 &amp; 6 and 24 V G1 G2 Battery sets of Unit# 5, 6 &amp; 7 for 500MW Stage-III, CSTPS.</v>
      </c>
      <c r="C4218" s="29" t="str">
        <f t="shared" si="2734"/>
        <v>MERC/CAPEX/2020-2021/WFH/SBR/32</v>
      </c>
      <c r="D4218" s="68">
        <f t="shared" si="2734"/>
        <v>44104</v>
      </c>
      <c r="E4218" s="28">
        <f t="shared" si="2734"/>
        <v>18.32</v>
      </c>
      <c r="F4218" s="95">
        <f t="shared" si="2665"/>
        <v>18.32</v>
      </c>
      <c r="G4218" s="95">
        <f t="shared" si="2666"/>
        <v>18.32</v>
      </c>
      <c r="H4218" s="95">
        <f t="shared" si="2730"/>
        <v>0</v>
      </c>
      <c r="I4218" s="94">
        <f>'F4.2'!AA195</f>
        <v>0</v>
      </c>
      <c r="J4218" s="94">
        <f>'F4.2'!AU195</f>
        <v>0</v>
      </c>
      <c r="K4218" s="95"/>
      <c r="L4218" s="95"/>
      <c r="M4218" s="128">
        <f t="shared" si="2731"/>
        <v>0</v>
      </c>
      <c r="N4218" s="95">
        <f t="shared" si="2732"/>
        <v>0</v>
      </c>
      <c r="O4218" s="158">
        <f t="shared" si="2667"/>
        <v>0</v>
      </c>
      <c r="P4218" s="159">
        <f t="shared" si="2668"/>
        <v>0</v>
      </c>
    </row>
    <row r="4219" spans="1:16" ht="31.5" hidden="1" outlineLevel="1" x14ac:dyDescent="0.25">
      <c r="A4219" s="99">
        <f t="shared" ref="A4219:E4219" si="2735">A3549</f>
        <v>0</v>
      </c>
      <c r="B4219" s="100" t="str">
        <f t="shared" si="2735"/>
        <v>IDC</v>
      </c>
      <c r="C4219" s="99" t="str">
        <f t="shared" si="2735"/>
        <v>MERC/CAPEX/2020-2021/WFH/SBR/32</v>
      </c>
      <c r="D4219" s="103">
        <f t="shared" si="2735"/>
        <v>44104</v>
      </c>
      <c r="E4219" s="28">
        <f t="shared" si="2735"/>
        <v>0.24</v>
      </c>
      <c r="F4219" s="95">
        <f t="shared" si="2665"/>
        <v>0</v>
      </c>
      <c r="G4219" s="95">
        <f t="shared" si="2666"/>
        <v>0</v>
      </c>
      <c r="H4219" s="95">
        <f t="shared" si="2730"/>
        <v>0</v>
      </c>
      <c r="I4219" s="94">
        <f>'F4.2'!AA196</f>
        <v>0</v>
      </c>
      <c r="J4219" s="94">
        <f>'F4.2'!AU196</f>
        <v>0</v>
      </c>
      <c r="K4219" s="95"/>
      <c r="L4219" s="95"/>
      <c r="M4219" s="128">
        <f t="shared" si="2731"/>
        <v>0</v>
      </c>
      <c r="N4219" s="95">
        <f t="shared" si="2732"/>
        <v>0</v>
      </c>
      <c r="O4219" s="158">
        <f t="shared" si="2667"/>
        <v>0</v>
      </c>
      <c r="P4219" s="159">
        <f t="shared" si="2668"/>
        <v>0</v>
      </c>
    </row>
    <row r="4220" spans="1:16" ht="47.25" hidden="1" outlineLevel="1" x14ac:dyDescent="0.25">
      <c r="A4220" s="25">
        <f t="shared" ref="A4220:E4220" si="2736">A3550</f>
        <v>37</v>
      </c>
      <c r="B4220" s="26" t="str">
        <f t="shared" si="2736"/>
        <v>Flue Gas Desulphurization (FGD) System for 500 MW UnitS (Total 8 Nos) of MSPGCL
(Chandrapur Unit # 5-7)</v>
      </c>
      <c r="C4220" s="25" t="str">
        <f t="shared" si="2736"/>
        <v>MERC/CAPEX/2020-2021/WFH/SBR/43</v>
      </c>
      <c r="D4220" s="139">
        <f t="shared" si="2736"/>
        <v>44179</v>
      </c>
      <c r="E4220" s="27">
        <f t="shared" si="2736"/>
        <v>656.25</v>
      </c>
      <c r="F4220" s="94">
        <f t="shared" si="2665"/>
        <v>0</v>
      </c>
      <c r="G4220" s="94">
        <f t="shared" si="2666"/>
        <v>0</v>
      </c>
      <c r="H4220" s="94">
        <f t="shared" si="2730"/>
        <v>0</v>
      </c>
      <c r="I4220" s="94">
        <f>'F4.2'!AA197</f>
        <v>0</v>
      </c>
      <c r="J4220" s="94">
        <f>'F4.2'!AU197</f>
        <v>0</v>
      </c>
      <c r="K4220" s="94"/>
      <c r="L4220" s="94"/>
      <c r="M4220" s="94">
        <f t="shared" si="2731"/>
        <v>0</v>
      </c>
      <c r="N4220" s="94">
        <f t="shared" si="2732"/>
        <v>0</v>
      </c>
      <c r="O4220" s="158">
        <f t="shared" si="2667"/>
        <v>0</v>
      </c>
      <c r="P4220" s="159">
        <f t="shared" si="2668"/>
        <v>0</v>
      </c>
    </row>
    <row r="4221" spans="1:16" ht="47.25" hidden="1" outlineLevel="1" x14ac:dyDescent="0.25">
      <c r="A4221" s="29">
        <f t="shared" ref="A4221:E4221" si="2737">A3551</f>
        <v>37.1</v>
      </c>
      <c r="B4221" s="65" t="str">
        <f t="shared" si="2737"/>
        <v>Flue Gas Desulphurization (FGD) System for 500 MW UnitS (Total 8 Nos) of MSPGCL
(Chandrapur Unit # 5-7)</v>
      </c>
      <c r="C4221" s="29" t="str">
        <f t="shared" si="2737"/>
        <v>MERC/CAPEX/2020-2021/WFH/SBR/43</v>
      </c>
      <c r="D4221" s="68">
        <f t="shared" si="2737"/>
        <v>44179</v>
      </c>
      <c r="E4221" s="28">
        <f t="shared" si="2737"/>
        <v>602.58000000000004</v>
      </c>
      <c r="F4221" s="95">
        <f t="shared" si="2665"/>
        <v>1196.5700000000002</v>
      </c>
      <c r="G4221" s="95">
        <f t="shared" si="2666"/>
        <v>1196.5700000000002</v>
      </c>
      <c r="H4221" s="95">
        <f t="shared" si="2730"/>
        <v>0</v>
      </c>
      <c r="I4221" s="94">
        <f>'F4.2'!AA198</f>
        <v>0</v>
      </c>
      <c r="J4221" s="94">
        <f>'F4.2'!AU198</f>
        <v>0</v>
      </c>
      <c r="K4221" s="95"/>
      <c r="L4221" s="95"/>
      <c r="M4221" s="128">
        <f t="shared" si="2731"/>
        <v>0</v>
      </c>
      <c r="N4221" s="95">
        <f t="shared" si="2732"/>
        <v>0</v>
      </c>
      <c r="O4221" s="158">
        <f t="shared" si="2667"/>
        <v>0</v>
      </c>
      <c r="P4221" s="159">
        <f t="shared" si="2668"/>
        <v>0</v>
      </c>
    </row>
    <row r="4222" spans="1:16" ht="31.5" hidden="1" outlineLevel="1" x14ac:dyDescent="0.25">
      <c r="A4222" s="29">
        <f t="shared" ref="A4222:E4222" si="2738">A3552</f>
        <v>0</v>
      </c>
      <c r="B4222" s="65" t="str">
        <f t="shared" si="2738"/>
        <v>IDC</v>
      </c>
      <c r="C4222" s="29" t="str">
        <f t="shared" si="2738"/>
        <v>MERC/CAPEX/2020-2021/WFH/SBR/43</v>
      </c>
      <c r="D4222" s="68">
        <f t="shared" si="2738"/>
        <v>44179</v>
      </c>
      <c r="E4222" s="28">
        <f t="shared" si="2738"/>
        <v>53.67</v>
      </c>
      <c r="F4222" s="95">
        <f t="shared" ref="F4222:F4285" si="2739">F3552+I3552</f>
        <v>0</v>
      </c>
      <c r="G4222" s="95">
        <f t="shared" ref="G4222:G4285" si="2740">G3552+M3552</f>
        <v>0</v>
      </c>
      <c r="H4222" s="95">
        <f t="shared" si="2730"/>
        <v>0</v>
      </c>
      <c r="I4222" s="94">
        <f>'F4.2'!AA199</f>
        <v>0</v>
      </c>
      <c r="J4222" s="94">
        <f>'F4.2'!AU199</f>
        <v>0</v>
      </c>
      <c r="K4222" s="95"/>
      <c r="L4222" s="95"/>
      <c r="M4222" s="128">
        <f t="shared" si="2731"/>
        <v>0</v>
      </c>
      <c r="N4222" s="95">
        <f t="shared" si="2732"/>
        <v>0</v>
      </c>
      <c r="O4222" s="158">
        <f t="shared" ref="O4222:O4272" si="2741">MAX(0,IF(M4222=0,0,IF(G4222+M4222&lt;E4222,M4222,E4222-G4222)))</f>
        <v>0</v>
      </c>
      <c r="P4222" s="159">
        <f t="shared" ref="P4222:P4272" si="2742">M4222-O4222</f>
        <v>0</v>
      </c>
    </row>
    <row r="4223" spans="1:16" ht="31.5" hidden="1" outlineLevel="1" x14ac:dyDescent="0.25">
      <c r="A4223" s="25">
        <f t="shared" ref="A4223:E4223" si="2743">A3553</f>
        <v>38</v>
      </c>
      <c r="B4223" s="26" t="str">
        <f t="shared" si="2743"/>
        <v>Replacement of ECO and LTSH coils to Unit-4 Chandrapur (Parli DPR)</v>
      </c>
      <c r="C4223" s="25" t="str">
        <f t="shared" si="2743"/>
        <v xml:space="preserve">MERC/TECH1/CAPEX/20142015/01526 </v>
      </c>
      <c r="D4223" s="188">
        <f t="shared" si="2743"/>
        <v>42033</v>
      </c>
      <c r="E4223" s="27">
        <f t="shared" si="2743"/>
        <v>10</v>
      </c>
      <c r="F4223" s="94">
        <f t="shared" si="2739"/>
        <v>0</v>
      </c>
      <c r="G4223" s="94">
        <f t="shared" si="2740"/>
        <v>0</v>
      </c>
      <c r="H4223" s="94">
        <f t="shared" si="2730"/>
        <v>0</v>
      </c>
      <c r="I4223" s="94">
        <f>'F4.2'!AA200</f>
        <v>0</v>
      </c>
      <c r="J4223" s="94">
        <f>'F4.2'!AU200</f>
        <v>0</v>
      </c>
      <c r="K4223" s="94"/>
      <c r="L4223" s="94"/>
      <c r="M4223" s="94">
        <f t="shared" si="2731"/>
        <v>0</v>
      </c>
      <c r="N4223" s="94">
        <f t="shared" si="2732"/>
        <v>0</v>
      </c>
      <c r="O4223" s="158">
        <f t="shared" si="2741"/>
        <v>0</v>
      </c>
      <c r="P4223" s="159">
        <f t="shared" si="2742"/>
        <v>0</v>
      </c>
    </row>
    <row r="4224" spans="1:16" ht="31.5" hidden="1" outlineLevel="1" x14ac:dyDescent="0.25">
      <c r="A4224" s="29">
        <f t="shared" ref="A4224:E4224" si="2744">A3554</f>
        <v>0</v>
      </c>
      <c r="B4224" s="169" t="str">
        <f t="shared" si="2744"/>
        <v>Replacement of ECO and LTSH coils to Unit-4 Chandrapur</v>
      </c>
      <c r="C4224" s="168" t="str">
        <f t="shared" si="2744"/>
        <v xml:space="preserve">MERC/TECH1/CAPEX/20142015/01526 </v>
      </c>
      <c r="D4224" s="170">
        <f t="shared" si="2744"/>
        <v>42033</v>
      </c>
      <c r="E4224" s="28">
        <f t="shared" si="2744"/>
        <v>9.4</v>
      </c>
      <c r="F4224" s="95">
        <f t="shared" si="2739"/>
        <v>9.3998608000000008</v>
      </c>
      <c r="G4224" s="95">
        <f t="shared" si="2740"/>
        <v>9.3998608000000008</v>
      </c>
      <c r="H4224" s="95">
        <f t="shared" si="2730"/>
        <v>0</v>
      </c>
      <c r="I4224" s="94">
        <f>'F4.2'!AA201</f>
        <v>0</v>
      </c>
      <c r="J4224" s="94">
        <f>'F4.2'!AU201</f>
        <v>0</v>
      </c>
      <c r="K4224" s="95"/>
      <c r="L4224" s="95"/>
      <c r="M4224" s="128">
        <f t="shared" si="2731"/>
        <v>0</v>
      </c>
      <c r="N4224" s="95">
        <f t="shared" si="2732"/>
        <v>0</v>
      </c>
      <c r="O4224" s="158">
        <f t="shared" si="2741"/>
        <v>0</v>
      </c>
      <c r="P4224" s="159">
        <f t="shared" si="2742"/>
        <v>0</v>
      </c>
    </row>
    <row r="4225" spans="1:16" ht="31.5" hidden="1" outlineLevel="1" x14ac:dyDescent="0.25">
      <c r="A4225" s="29">
        <f t="shared" ref="A4225:E4225" si="2745">A3555</f>
        <v>0</v>
      </c>
      <c r="B4225" s="169" t="str">
        <f t="shared" si="2745"/>
        <v>IDC</v>
      </c>
      <c r="C4225" s="168" t="str">
        <f t="shared" si="2745"/>
        <v xml:space="preserve">MERC/TECH1/CAPEX/20142015/01526 </v>
      </c>
      <c r="D4225" s="170">
        <f t="shared" si="2745"/>
        <v>42033</v>
      </c>
      <c r="E4225" s="28">
        <f t="shared" si="2745"/>
        <v>0.6</v>
      </c>
      <c r="F4225" s="95">
        <f t="shared" si="2739"/>
        <v>0</v>
      </c>
      <c r="G4225" s="95">
        <f t="shared" si="2740"/>
        <v>0</v>
      </c>
      <c r="H4225" s="95">
        <f t="shared" si="2730"/>
        <v>0</v>
      </c>
      <c r="I4225" s="94">
        <f>'F4.2'!AA202</f>
        <v>0</v>
      </c>
      <c r="J4225" s="94">
        <f>'F4.2'!AU202</f>
        <v>0</v>
      </c>
      <c r="K4225" s="95"/>
      <c r="L4225" s="95"/>
      <c r="M4225" s="128">
        <f t="shared" si="2731"/>
        <v>0</v>
      </c>
      <c r="N4225" s="95">
        <f t="shared" si="2732"/>
        <v>0</v>
      </c>
      <c r="O4225" s="158">
        <f t="shared" si="2741"/>
        <v>0</v>
      </c>
      <c r="P4225" s="159">
        <f t="shared" si="2742"/>
        <v>0</v>
      </c>
    </row>
    <row r="4226" spans="1:16" ht="31.5" hidden="1" outlineLevel="1" x14ac:dyDescent="0.25">
      <c r="A4226" s="25">
        <f t="shared" ref="A4226:E4226" si="2746">A3556</f>
        <v>39</v>
      </c>
      <c r="B4226" s="26" t="str">
        <f t="shared" si="2746"/>
        <v>Supply of complete gear box assembly for XRP-1043 coal mill at U-5 &amp;  U-6 for FY 2019-20 &amp; FY 20-21 at CSTPS, Chandrapur</v>
      </c>
      <c r="C4226" s="25" t="str">
        <f t="shared" si="2746"/>
        <v>MERC/CAPEX/2020-2021/WFH/SBR/05</v>
      </c>
      <c r="D4226" s="139">
        <f t="shared" si="2746"/>
        <v>44335</v>
      </c>
      <c r="E4226" s="27">
        <f t="shared" si="2746"/>
        <v>21.53</v>
      </c>
      <c r="F4226" s="94">
        <f t="shared" si="2739"/>
        <v>0</v>
      </c>
      <c r="G4226" s="94">
        <f t="shared" si="2740"/>
        <v>0</v>
      </c>
      <c r="H4226" s="94">
        <f t="shared" si="2730"/>
        <v>0</v>
      </c>
      <c r="I4226" s="94">
        <f>'F4.2'!AA203</f>
        <v>0</v>
      </c>
      <c r="J4226" s="94">
        <f>'F4.2'!AU203</f>
        <v>0</v>
      </c>
      <c r="K4226" s="94"/>
      <c r="L4226" s="94"/>
      <c r="M4226" s="94">
        <f t="shared" si="2731"/>
        <v>0</v>
      </c>
      <c r="N4226" s="94">
        <f t="shared" si="2732"/>
        <v>0</v>
      </c>
      <c r="O4226" s="158">
        <f t="shared" si="2741"/>
        <v>0</v>
      </c>
      <c r="P4226" s="159">
        <f t="shared" si="2742"/>
        <v>0</v>
      </c>
    </row>
    <row r="4227" spans="1:16" ht="78.75" hidden="1" outlineLevel="1" x14ac:dyDescent="0.25">
      <c r="A4227" s="29">
        <f t="shared" ref="A4227:E4227" si="2747">A3557</f>
        <v>39.1</v>
      </c>
      <c r="B4227" s="65" t="str">
        <f t="shared" si="2747"/>
        <v>Supply of complete gear box assembly for XRP-1043coal mill unit
5&amp;6and complete lub oil system of XRP-1043Coal Mill in Unit-5&amp;6.
(Qty. 02 nos. one for each unit)</v>
      </c>
      <c r="C4227" s="29" t="str">
        <f t="shared" si="2747"/>
        <v>MERC/CAPEX/2020-2021/WFH/SBR/05</v>
      </c>
      <c r="D4227" s="68">
        <f t="shared" si="2747"/>
        <v>44335</v>
      </c>
      <c r="E4227" s="28">
        <f t="shared" si="2747"/>
        <v>21.02</v>
      </c>
      <c r="F4227" s="95">
        <f t="shared" si="2739"/>
        <v>9.9520900000000001</v>
      </c>
      <c r="G4227" s="95">
        <f t="shared" si="2740"/>
        <v>9.9520900000000001</v>
      </c>
      <c r="H4227" s="95">
        <f t="shared" si="2730"/>
        <v>0</v>
      </c>
      <c r="I4227" s="94">
        <f>'F4.2'!AA204</f>
        <v>0</v>
      </c>
      <c r="J4227" s="94">
        <f>'F4.2'!AU204</f>
        <v>0</v>
      </c>
      <c r="K4227" s="95"/>
      <c r="L4227" s="95"/>
      <c r="M4227" s="128">
        <f t="shared" si="2731"/>
        <v>0</v>
      </c>
      <c r="N4227" s="95">
        <f t="shared" si="2732"/>
        <v>0</v>
      </c>
      <c r="O4227" s="158">
        <f t="shared" si="2741"/>
        <v>0</v>
      </c>
      <c r="P4227" s="159">
        <f t="shared" si="2742"/>
        <v>0</v>
      </c>
    </row>
    <row r="4228" spans="1:16" ht="31.5" hidden="1" outlineLevel="1" x14ac:dyDescent="0.25">
      <c r="A4228" s="29">
        <f t="shared" ref="A4228:E4228" si="2748">A3558</f>
        <v>0</v>
      </c>
      <c r="B4228" s="65" t="str">
        <f t="shared" si="2748"/>
        <v>IDC</v>
      </c>
      <c r="C4228" s="29" t="str">
        <f t="shared" si="2748"/>
        <v>MERC/CAPEX/2020-2021/WFH/SBR/05</v>
      </c>
      <c r="D4228" s="68">
        <f t="shared" si="2748"/>
        <v>44335</v>
      </c>
      <c r="E4228" s="28">
        <f t="shared" si="2748"/>
        <v>0.51</v>
      </c>
      <c r="F4228" s="95">
        <f t="shared" si="2739"/>
        <v>0</v>
      </c>
      <c r="G4228" s="95">
        <f t="shared" si="2740"/>
        <v>0</v>
      </c>
      <c r="H4228" s="95">
        <f t="shared" si="2730"/>
        <v>0</v>
      </c>
      <c r="I4228" s="94">
        <f>'F4.2'!AA205</f>
        <v>0</v>
      </c>
      <c r="J4228" s="94">
        <f>'F4.2'!AU205</f>
        <v>0</v>
      </c>
      <c r="K4228" s="95"/>
      <c r="L4228" s="95"/>
      <c r="M4228" s="128">
        <f t="shared" si="2731"/>
        <v>0</v>
      </c>
      <c r="N4228" s="95">
        <f t="shared" si="2732"/>
        <v>0</v>
      </c>
      <c r="O4228" s="158">
        <f t="shared" si="2741"/>
        <v>0</v>
      </c>
      <c r="P4228" s="159">
        <f t="shared" si="2742"/>
        <v>0</v>
      </c>
    </row>
    <row r="4229" spans="1:16" ht="31.5" hidden="1" outlineLevel="1" x14ac:dyDescent="0.25">
      <c r="A4229" s="106" t="str">
        <f t="shared" ref="A4229:E4229" si="2749">A3559</f>
        <v>HO
DPR 1</v>
      </c>
      <c r="B4229" s="107" t="str">
        <f t="shared" si="2749"/>
        <v>AFGC/DFGC SYSTEM 210MW</v>
      </c>
      <c r="C4229" s="106" t="str">
        <f t="shared" si="2749"/>
        <v>MERC/CAP/DPR/10/07/1149</v>
      </c>
      <c r="D4229" s="147">
        <f t="shared" si="2749"/>
        <v>39232</v>
      </c>
      <c r="E4229" s="27">
        <f t="shared" si="2749"/>
        <v>9.6</v>
      </c>
      <c r="F4229" s="94">
        <f t="shared" si="2739"/>
        <v>0</v>
      </c>
      <c r="G4229" s="94">
        <f t="shared" si="2740"/>
        <v>0</v>
      </c>
      <c r="H4229" s="94">
        <f t="shared" si="2730"/>
        <v>0</v>
      </c>
      <c r="I4229" s="94">
        <f>'F4.2'!AA206</f>
        <v>0</v>
      </c>
      <c r="J4229" s="94">
        <f>'F4.2'!AU206</f>
        <v>0</v>
      </c>
      <c r="K4229" s="94"/>
      <c r="L4229" s="94"/>
      <c r="M4229" s="94">
        <f t="shared" si="2731"/>
        <v>0</v>
      </c>
      <c r="N4229" s="94">
        <f t="shared" si="2732"/>
        <v>0</v>
      </c>
      <c r="O4229" s="158">
        <f t="shared" si="2741"/>
        <v>0</v>
      </c>
      <c r="P4229" s="159">
        <f t="shared" si="2742"/>
        <v>0</v>
      </c>
    </row>
    <row r="4230" spans="1:16" ht="31.5" hidden="1" outlineLevel="1" x14ac:dyDescent="0.25">
      <c r="A4230" s="99" t="str">
        <f t="shared" ref="A4230:E4230" si="2750">A3560</f>
        <v>HO
DPR 1.1</v>
      </c>
      <c r="B4230" s="100" t="str">
        <f t="shared" si="2750"/>
        <v>CSTPS U-1,2&amp;4</v>
      </c>
      <c r="C4230" s="99" t="str">
        <f t="shared" si="2750"/>
        <v>MERC/CAP/DPR/10/07/1149</v>
      </c>
      <c r="D4230" s="103">
        <f t="shared" si="2750"/>
        <v>39232</v>
      </c>
      <c r="E4230" s="28">
        <f t="shared" si="2750"/>
        <v>9.6</v>
      </c>
      <c r="F4230" s="95">
        <f t="shared" si="2739"/>
        <v>4.9831317769999997</v>
      </c>
      <c r="G4230" s="95">
        <f t="shared" si="2740"/>
        <v>4.9831317769999997</v>
      </c>
      <c r="H4230" s="95">
        <f t="shared" si="2730"/>
        <v>0</v>
      </c>
      <c r="I4230" s="94">
        <f>'F4.2'!AA207</f>
        <v>0</v>
      </c>
      <c r="J4230" s="94">
        <f>'F4.2'!AU207</f>
        <v>0</v>
      </c>
      <c r="K4230" s="95"/>
      <c r="L4230" s="95"/>
      <c r="M4230" s="128">
        <f t="shared" si="2731"/>
        <v>0</v>
      </c>
      <c r="N4230" s="95">
        <f t="shared" si="2732"/>
        <v>0</v>
      </c>
      <c r="O4230" s="158">
        <f t="shared" si="2741"/>
        <v>0</v>
      </c>
      <c r="P4230" s="159">
        <f t="shared" si="2742"/>
        <v>0</v>
      </c>
    </row>
    <row r="4231" spans="1:16" ht="31.5" hidden="1" outlineLevel="1" x14ac:dyDescent="0.25">
      <c r="A4231" s="106" t="str">
        <f t="shared" ref="A4231:E4231" si="2751">A3561</f>
        <v>HO
DPR 4</v>
      </c>
      <c r="B4231" s="107" t="str">
        <f t="shared" si="2751"/>
        <v>Construction of coal platform for Chandrapur TPS, Khaperkheda TPS &amp; Parli TPS</v>
      </c>
      <c r="C4231" s="106" t="str">
        <f t="shared" si="2751"/>
        <v>MERC/TECH 1/CAPEX/20132014/00827</v>
      </c>
      <c r="D4231" s="147">
        <f t="shared" si="2751"/>
        <v>41464</v>
      </c>
      <c r="E4231" s="27">
        <f t="shared" si="2751"/>
        <v>10.36</v>
      </c>
      <c r="F4231" s="94">
        <f t="shared" si="2739"/>
        <v>0</v>
      </c>
      <c r="G4231" s="94">
        <f t="shared" si="2740"/>
        <v>0</v>
      </c>
      <c r="H4231" s="94">
        <f t="shared" si="2730"/>
        <v>0</v>
      </c>
      <c r="I4231" s="94">
        <f>'F4.2'!AA208</f>
        <v>0</v>
      </c>
      <c r="J4231" s="94">
        <f>'F4.2'!AU208</f>
        <v>0</v>
      </c>
      <c r="K4231" s="94"/>
      <c r="L4231" s="94"/>
      <c r="M4231" s="94">
        <f t="shared" si="2731"/>
        <v>0</v>
      </c>
      <c r="N4231" s="94">
        <f t="shared" si="2732"/>
        <v>0</v>
      </c>
      <c r="O4231" s="158">
        <f t="shared" si="2741"/>
        <v>0</v>
      </c>
      <c r="P4231" s="159">
        <f t="shared" si="2742"/>
        <v>0</v>
      </c>
    </row>
    <row r="4232" spans="1:16" ht="31.5" hidden="1" outlineLevel="1" x14ac:dyDescent="0.25">
      <c r="A4232" s="99" t="str">
        <f t="shared" ref="A4232:E4232" si="2752">A3562</f>
        <v>HO
DPR 4.1</v>
      </c>
      <c r="B4232" s="100" t="str">
        <f t="shared" si="2752"/>
        <v>Chandrapur TPS</v>
      </c>
      <c r="C4232" s="99" t="str">
        <f t="shared" si="2752"/>
        <v>MERC/TECH 1/CAPEX/20132014/00827</v>
      </c>
      <c r="D4232" s="103">
        <f t="shared" si="2752"/>
        <v>41464</v>
      </c>
      <c r="E4232" s="28">
        <f t="shared" si="2752"/>
        <v>10.36</v>
      </c>
      <c r="F4232" s="95">
        <f t="shared" si="2739"/>
        <v>0</v>
      </c>
      <c r="G4232" s="95">
        <f t="shared" si="2740"/>
        <v>0</v>
      </c>
      <c r="H4232" s="95">
        <f t="shared" si="2730"/>
        <v>0</v>
      </c>
      <c r="I4232" s="94">
        <f>'F4.2'!AA209</f>
        <v>0</v>
      </c>
      <c r="J4232" s="94">
        <f>'F4.2'!AU209</f>
        <v>0</v>
      </c>
      <c r="K4232" s="95"/>
      <c r="L4232" s="95"/>
      <c r="M4232" s="128">
        <f t="shared" si="2731"/>
        <v>0</v>
      </c>
      <c r="N4232" s="95">
        <f t="shared" si="2732"/>
        <v>0</v>
      </c>
      <c r="O4232" s="158">
        <f t="shared" si="2741"/>
        <v>0</v>
      </c>
      <c r="P4232" s="159">
        <f t="shared" si="2742"/>
        <v>0</v>
      </c>
    </row>
    <row r="4233" spans="1:16" ht="31.5" hidden="1" outlineLevel="1" x14ac:dyDescent="0.25">
      <c r="A4233" s="99">
        <f t="shared" ref="A4233:E4233" si="2753">A3563</f>
        <v>0</v>
      </c>
      <c r="B4233" s="100" t="str">
        <f t="shared" si="2753"/>
        <v>IDC</v>
      </c>
      <c r="C4233" s="99" t="str">
        <f t="shared" si="2753"/>
        <v>MERC/TECH 1/CAPEX/20132014/00827</v>
      </c>
      <c r="D4233" s="103">
        <f t="shared" si="2753"/>
        <v>41464</v>
      </c>
      <c r="E4233" s="28">
        <f t="shared" si="2753"/>
        <v>0</v>
      </c>
      <c r="F4233" s="95">
        <f t="shared" si="2739"/>
        <v>0</v>
      </c>
      <c r="G4233" s="95">
        <f t="shared" si="2740"/>
        <v>0</v>
      </c>
      <c r="H4233" s="95">
        <f t="shared" si="2730"/>
        <v>0</v>
      </c>
      <c r="I4233" s="94">
        <f>'F4.2'!AA210</f>
        <v>0</v>
      </c>
      <c r="J4233" s="94">
        <f>'F4.2'!AU210</f>
        <v>0</v>
      </c>
      <c r="K4233" s="95"/>
      <c r="L4233" s="95"/>
      <c r="M4233" s="128">
        <f t="shared" si="2731"/>
        <v>0</v>
      </c>
      <c r="N4233" s="95">
        <f t="shared" si="2732"/>
        <v>0</v>
      </c>
      <c r="O4233" s="158">
        <f t="shared" si="2741"/>
        <v>0</v>
      </c>
      <c r="P4233" s="159">
        <f t="shared" si="2742"/>
        <v>0</v>
      </c>
    </row>
    <row r="4234" spans="1:16" ht="47.25" hidden="1" outlineLevel="1" x14ac:dyDescent="0.25">
      <c r="A4234" s="106" t="str">
        <f t="shared" ref="A4234:E4234" si="2754">A3564</f>
        <v>HO
DPR 5</v>
      </c>
      <c r="B4234" s="107" t="str">
        <f t="shared" si="2754"/>
        <v>Procurement of energy efficient HT motors at Bhusawal TPS, Koradi TPS, Chandrapur TPS, khaperkheda TPS, Parli TPS &amp; Paras TPS as insurance spares</v>
      </c>
      <c r="C4234" s="106" t="str">
        <f t="shared" si="2754"/>
        <v>MERC/TECH 1/CAPEX/20142015/01218</v>
      </c>
      <c r="D4234" s="147">
        <f t="shared" si="2754"/>
        <v>41968</v>
      </c>
      <c r="E4234" s="27">
        <f t="shared" si="2754"/>
        <v>16.956</v>
      </c>
      <c r="F4234" s="94">
        <f t="shared" si="2739"/>
        <v>0</v>
      </c>
      <c r="G4234" s="94">
        <f t="shared" si="2740"/>
        <v>0</v>
      </c>
      <c r="H4234" s="94">
        <f t="shared" si="2730"/>
        <v>0</v>
      </c>
      <c r="I4234" s="94">
        <f>'F4.2'!AA211</f>
        <v>0</v>
      </c>
      <c r="J4234" s="94">
        <f>'F4.2'!AU211</f>
        <v>0</v>
      </c>
      <c r="K4234" s="94"/>
      <c r="L4234" s="94"/>
      <c r="M4234" s="94">
        <f t="shared" si="2731"/>
        <v>0</v>
      </c>
      <c r="N4234" s="94">
        <f t="shared" si="2732"/>
        <v>0</v>
      </c>
      <c r="O4234" s="158">
        <f t="shared" si="2741"/>
        <v>0</v>
      </c>
      <c r="P4234" s="159">
        <f t="shared" si="2742"/>
        <v>0</v>
      </c>
    </row>
    <row r="4235" spans="1:16" ht="47.25" hidden="1" outlineLevel="1" x14ac:dyDescent="0.25">
      <c r="A4235" s="99" t="str">
        <f t="shared" ref="A4235:E4235" si="2755">A3565</f>
        <v>HO
DPR 5.3a</v>
      </c>
      <c r="B4235" s="100" t="str">
        <f t="shared" si="2755"/>
        <v>CSTPS (U-3/4, 210 MW, 7Nos)</v>
      </c>
      <c r="C4235" s="99" t="str">
        <f t="shared" si="2755"/>
        <v>MERC/TECH 1/CAPEX/20142015/01218</v>
      </c>
      <c r="D4235" s="103">
        <f t="shared" si="2755"/>
        <v>41968</v>
      </c>
      <c r="E4235" s="28">
        <f t="shared" si="2755"/>
        <v>5.7060000000000004</v>
      </c>
      <c r="F4235" s="95">
        <f t="shared" si="2739"/>
        <v>0.90661499000000001</v>
      </c>
      <c r="G4235" s="95">
        <f t="shared" si="2740"/>
        <v>0.90661499000000001</v>
      </c>
      <c r="H4235" s="95">
        <f t="shared" si="2730"/>
        <v>0</v>
      </c>
      <c r="I4235" s="94">
        <f>'F4.2'!AA212</f>
        <v>0</v>
      </c>
      <c r="J4235" s="94">
        <f>'F4.2'!AU212</f>
        <v>0</v>
      </c>
      <c r="K4235" s="95"/>
      <c r="L4235" s="95"/>
      <c r="M4235" s="128">
        <f t="shared" si="2731"/>
        <v>0</v>
      </c>
      <c r="N4235" s="95">
        <f t="shared" si="2732"/>
        <v>0</v>
      </c>
      <c r="O4235" s="158">
        <f t="shared" si="2741"/>
        <v>0</v>
      </c>
      <c r="P4235" s="159">
        <f t="shared" si="2742"/>
        <v>0</v>
      </c>
    </row>
    <row r="4236" spans="1:16" ht="47.25" hidden="1" outlineLevel="1" x14ac:dyDescent="0.25">
      <c r="A4236" s="99" t="str">
        <f t="shared" ref="A4236:E4236" si="2756">A3566</f>
        <v>HO
DPR 5.3b</v>
      </c>
      <c r="B4236" s="100" t="str">
        <f t="shared" si="2756"/>
        <v>CSTPS (U-5/6/7, 500 MW, 11Nos)</v>
      </c>
      <c r="C4236" s="99" t="str">
        <f t="shared" si="2756"/>
        <v>MERC/TECH 1/CAPEX/20142015/01218</v>
      </c>
      <c r="D4236" s="103">
        <f t="shared" si="2756"/>
        <v>41968</v>
      </c>
      <c r="E4236" s="28">
        <f t="shared" si="2756"/>
        <v>11.25</v>
      </c>
      <c r="F4236" s="95">
        <f t="shared" si="2739"/>
        <v>5.7542039999999997</v>
      </c>
      <c r="G4236" s="95">
        <f t="shared" si="2740"/>
        <v>5.7542039999999997</v>
      </c>
      <c r="H4236" s="95">
        <f t="shared" si="2730"/>
        <v>0</v>
      </c>
      <c r="I4236" s="94">
        <f>'F4.2'!AA213</f>
        <v>0</v>
      </c>
      <c r="J4236" s="94">
        <f>'F4.2'!AU213</f>
        <v>0</v>
      </c>
      <c r="K4236" s="95"/>
      <c r="L4236" s="95"/>
      <c r="M4236" s="128">
        <f t="shared" si="2731"/>
        <v>0</v>
      </c>
      <c r="N4236" s="95">
        <f t="shared" si="2732"/>
        <v>0</v>
      </c>
      <c r="O4236" s="158">
        <f t="shared" si="2741"/>
        <v>0</v>
      </c>
      <c r="P4236" s="159">
        <f t="shared" si="2742"/>
        <v>0</v>
      </c>
    </row>
    <row r="4237" spans="1:16" ht="47.25" hidden="1" outlineLevel="1" x14ac:dyDescent="0.25">
      <c r="A4237" s="106" t="str">
        <f t="shared" ref="A4237:E4237" si="2757">A3567</f>
        <v>HO
DPR 6</v>
      </c>
      <c r="B4237" s="107" t="str">
        <f t="shared" si="2757"/>
        <v>Supply, Installation, Commissioning and Operation &amp; Maintenance Services of Continuous Ambient Air Quality Monitoring Stations (CAAQMS) at various TPS</v>
      </c>
      <c r="C4237" s="106" t="str">
        <f t="shared" si="2757"/>
        <v>MERC/CAPEX/20162017/00423</v>
      </c>
      <c r="D4237" s="147">
        <f t="shared" si="2757"/>
        <v>42585</v>
      </c>
      <c r="E4237" s="27">
        <f t="shared" si="2757"/>
        <v>1.3257526714285714</v>
      </c>
      <c r="F4237" s="94">
        <f t="shared" si="2739"/>
        <v>0</v>
      </c>
      <c r="G4237" s="94">
        <f t="shared" si="2740"/>
        <v>0</v>
      </c>
      <c r="H4237" s="94">
        <f t="shared" si="2730"/>
        <v>0</v>
      </c>
      <c r="I4237" s="94">
        <f>'F4.2'!AA214</f>
        <v>0</v>
      </c>
      <c r="J4237" s="94">
        <f>'F4.2'!AU214</f>
        <v>0</v>
      </c>
      <c r="K4237" s="94"/>
      <c r="L4237" s="94"/>
      <c r="M4237" s="94">
        <f t="shared" si="2731"/>
        <v>0</v>
      </c>
      <c r="N4237" s="94">
        <f t="shared" si="2732"/>
        <v>0</v>
      </c>
      <c r="O4237" s="158">
        <f t="shared" si="2741"/>
        <v>0</v>
      </c>
      <c r="P4237" s="159">
        <f t="shared" si="2742"/>
        <v>0</v>
      </c>
    </row>
    <row r="4238" spans="1:16" ht="31.5" hidden="1" outlineLevel="1" x14ac:dyDescent="0.25">
      <c r="A4238" s="99" t="str">
        <f t="shared" ref="A4238:E4238" si="2758">A3568</f>
        <v>HO
DPR 6.1</v>
      </c>
      <c r="B4238" s="100" t="str">
        <f t="shared" si="2758"/>
        <v>CSTPS (U-1 to 7) ( 1 Nos.)</v>
      </c>
      <c r="C4238" s="99" t="str">
        <f t="shared" si="2758"/>
        <v>MERC/CAPEX/20162017/00423</v>
      </c>
      <c r="D4238" s="103">
        <f t="shared" si="2758"/>
        <v>42585</v>
      </c>
      <c r="E4238" s="28">
        <f t="shared" si="2758"/>
        <v>1.3257526714285714</v>
      </c>
      <c r="F4238" s="95">
        <f t="shared" si="2739"/>
        <v>0</v>
      </c>
      <c r="G4238" s="95">
        <f t="shared" si="2740"/>
        <v>0</v>
      </c>
      <c r="H4238" s="95">
        <f t="shared" si="2730"/>
        <v>0</v>
      </c>
      <c r="I4238" s="94">
        <f>'F4.2'!AA215</f>
        <v>0</v>
      </c>
      <c r="J4238" s="94">
        <f>'F4.2'!AU215</f>
        <v>0</v>
      </c>
      <c r="K4238" s="95"/>
      <c r="L4238" s="95"/>
      <c r="M4238" s="128">
        <f t="shared" si="2731"/>
        <v>0</v>
      </c>
      <c r="N4238" s="95">
        <f t="shared" si="2732"/>
        <v>0</v>
      </c>
      <c r="O4238" s="158">
        <f t="shared" si="2741"/>
        <v>0</v>
      </c>
      <c r="P4238" s="159">
        <f t="shared" si="2742"/>
        <v>0</v>
      </c>
    </row>
    <row r="4239" spans="1:16" ht="31.5" hidden="1" outlineLevel="1" x14ac:dyDescent="0.25">
      <c r="A4239" s="292" t="str">
        <f t="shared" ref="A4239:E4239" si="2759">A3569</f>
        <v>HO
DPR 7</v>
      </c>
      <c r="B4239" s="119" t="str">
        <f t="shared" si="2759"/>
        <v>Installation of Real Time Online Coal-Ash Analyzer at various TPS</v>
      </c>
      <c r="C4239" s="106" t="str">
        <f t="shared" si="2759"/>
        <v>MERC/CAPEX/20162017/00774</v>
      </c>
      <c r="D4239" s="147">
        <f t="shared" si="2759"/>
        <v>42643</v>
      </c>
      <c r="E4239" s="27">
        <f t="shared" si="2759"/>
        <v>7.0965999999999996</v>
      </c>
      <c r="F4239" s="94">
        <f t="shared" si="2739"/>
        <v>0</v>
      </c>
      <c r="G4239" s="94">
        <f t="shared" si="2740"/>
        <v>0</v>
      </c>
      <c r="H4239" s="94">
        <f t="shared" si="2730"/>
        <v>0</v>
      </c>
      <c r="I4239" s="94">
        <f>'F4.2'!AA216</f>
        <v>0</v>
      </c>
      <c r="J4239" s="94">
        <f>'F4.2'!AU216</f>
        <v>0</v>
      </c>
      <c r="K4239" s="94"/>
      <c r="L4239" s="94"/>
      <c r="M4239" s="94">
        <f t="shared" si="2731"/>
        <v>0</v>
      </c>
      <c r="N4239" s="94">
        <f t="shared" si="2732"/>
        <v>0</v>
      </c>
      <c r="O4239" s="158">
        <f t="shared" si="2741"/>
        <v>0</v>
      </c>
      <c r="P4239" s="159">
        <f t="shared" si="2742"/>
        <v>0</v>
      </c>
    </row>
    <row r="4240" spans="1:16" ht="31.5" hidden="1" outlineLevel="1" x14ac:dyDescent="0.25">
      <c r="A4240" s="266" t="str">
        <f t="shared" ref="A4240:E4240" si="2760">A3570</f>
        <v>HO
DPR 7.1</v>
      </c>
      <c r="B4240" s="65" t="str">
        <f t="shared" si="2760"/>
        <v>Chandrapur STPS</v>
      </c>
      <c r="C4240" s="99" t="str">
        <f t="shared" si="2760"/>
        <v>MERC/CAPEX/20162017/00774</v>
      </c>
      <c r="D4240" s="103">
        <f t="shared" si="2760"/>
        <v>42643</v>
      </c>
      <c r="E4240" s="28">
        <f t="shared" si="2760"/>
        <v>7.0965999999999996</v>
      </c>
      <c r="F4240" s="95">
        <f t="shared" si="2739"/>
        <v>7.0965999999999996</v>
      </c>
      <c r="G4240" s="95">
        <f t="shared" si="2740"/>
        <v>7.0965999999999996</v>
      </c>
      <c r="H4240" s="95">
        <f t="shared" si="2730"/>
        <v>0</v>
      </c>
      <c r="I4240" s="94">
        <f>'F4.2'!AA217</f>
        <v>0</v>
      </c>
      <c r="J4240" s="94">
        <f>'F4.2'!AU217</f>
        <v>0</v>
      </c>
      <c r="K4240" s="95"/>
      <c r="L4240" s="95"/>
      <c r="M4240" s="128">
        <f t="shared" si="2731"/>
        <v>0</v>
      </c>
      <c r="N4240" s="95">
        <f t="shared" si="2732"/>
        <v>0</v>
      </c>
      <c r="O4240" s="158">
        <f t="shared" si="2741"/>
        <v>0</v>
      </c>
      <c r="P4240" s="159">
        <f t="shared" si="2742"/>
        <v>0</v>
      </c>
    </row>
    <row r="4241" spans="1:16" ht="31.5" hidden="1" outlineLevel="1" x14ac:dyDescent="0.25">
      <c r="A4241" s="238" t="str">
        <f t="shared" ref="A4241:E4241" si="2761">A3571</f>
        <v>HO
DPR 8</v>
      </c>
      <c r="B4241" s="239" t="str">
        <f t="shared" si="2761"/>
        <v>Replacement of Fire Tenders at Various Power Stations of Mahagenco</v>
      </c>
      <c r="C4241" s="106" t="str">
        <f t="shared" si="2761"/>
        <v>MERC/CAPEX/20172018/4653</v>
      </c>
      <c r="D4241" s="147">
        <f t="shared" si="2761"/>
        <v>43052</v>
      </c>
      <c r="E4241" s="27">
        <f t="shared" si="2761"/>
        <v>4.1500000000000004</v>
      </c>
      <c r="F4241" s="94">
        <f t="shared" si="2739"/>
        <v>0</v>
      </c>
      <c r="G4241" s="94">
        <f t="shared" si="2740"/>
        <v>0</v>
      </c>
      <c r="H4241" s="94">
        <f t="shared" si="2730"/>
        <v>0</v>
      </c>
      <c r="I4241" s="94">
        <f>'F4.2'!AA218</f>
        <v>0</v>
      </c>
      <c r="J4241" s="94">
        <f>'F4.2'!AU218</f>
        <v>0</v>
      </c>
      <c r="K4241" s="94"/>
      <c r="L4241" s="94"/>
      <c r="M4241" s="94">
        <f t="shared" si="2731"/>
        <v>0</v>
      </c>
      <c r="N4241" s="94">
        <f t="shared" si="2732"/>
        <v>0</v>
      </c>
      <c r="O4241" s="158">
        <f t="shared" si="2741"/>
        <v>0</v>
      </c>
      <c r="P4241" s="159">
        <f t="shared" si="2742"/>
        <v>0</v>
      </c>
    </row>
    <row r="4242" spans="1:16" ht="31.5" hidden="1" outlineLevel="1" x14ac:dyDescent="0.25">
      <c r="A4242" s="252" t="str">
        <f t="shared" ref="A4242:E4242" si="2762">A3572</f>
        <v>HO
DPR 8.1</v>
      </c>
      <c r="B4242" s="253" t="str">
        <f t="shared" si="2762"/>
        <v>Advance Multipurpose Fire Tender for CSTPS</v>
      </c>
      <c r="C4242" s="99" t="str">
        <f t="shared" si="2762"/>
        <v>MERC/CAPEX/20172018/4653</v>
      </c>
      <c r="D4242" s="103">
        <f t="shared" si="2762"/>
        <v>43052</v>
      </c>
      <c r="E4242" s="28">
        <f t="shared" si="2762"/>
        <v>2.9</v>
      </c>
      <c r="F4242" s="95">
        <f t="shared" si="2739"/>
        <v>0.26772339999999994</v>
      </c>
      <c r="G4242" s="95">
        <f t="shared" si="2740"/>
        <v>0.2677234</v>
      </c>
      <c r="H4242" s="95">
        <f t="shared" si="2730"/>
        <v>0</v>
      </c>
      <c r="I4242" s="94">
        <f>'F4.2'!AA219</f>
        <v>0</v>
      </c>
      <c r="J4242" s="94">
        <f>'F4.2'!AU219</f>
        <v>0</v>
      </c>
      <c r="K4242" s="95"/>
      <c r="L4242" s="95"/>
      <c r="M4242" s="128">
        <f t="shared" si="2731"/>
        <v>0</v>
      </c>
      <c r="N4242" s="95">
        <f t="shared" si="2732"/>
        <v>0</v>
      </c>
      <c r="O4242" s="158">
        <f t="shared" si="2741"/>
        <v>0</v>
      </c>
      <c r="P4242" s="159">
        <f t="shared" si="2742"/>
        <v>0</v>
      </c>
    </row>
    <row r="4243" spans="1:16" ht="31.5" hidden="1" outlineLevel="1" x14ac:dyDescent="0.25">
      <c r="A4243" s="252" t="str">
        <f t="shared" ref="A4243:E4243" si="2763">A3573</f>
        <v>HO
DPR 8.2</v>
      </c>
      <c r="B4243" s="253" t="str">
        <f t="shared" si="2763"/>
        <v>Normal Multipurpose Fire Tender for CSTPS</v>
      </c>
      <c r="C4243" s="99" t="str">
        <f t="shared" si="2763"/>
        <v>MERC/CAPEX/20172018/4653</v>
      </c>
      <c r="D4243" s="103">
        <f t="shared" si="2763"/>
        <v>43052</v>
      </c>
      <c r="E4243" s="28">
        <f t="shared" si="2763"/>
        <v>1.25</v>
      </c>
      <c r="F4243" s="95">
        <f t="shared" si="2739"/>
        <v>2.1846524010000001</v>
      </c>
      <c r="G4243" s="95">
        <f t="shared" si="2740"/>
        <v>2.1846524010000001</v>
      </c>
      <c r="H4243" s="95">
        <f t="shared" si="2730"/>
        <v>0</v>
      </c>
      <c r="I4243" s="94">
        <f>'F4.2'!AA220</f>
        <v>0</v>
      </c>
      <c r="J4243" s="94">
        <f>'F4.2'!AU220</f>
        <v>0</v>
      </c>
      <c r="K4243" s="95"/>
      <c r="L4243" s="95"/>
      <c r="M4243" s="128">
        <f t="shared" si="2731"/>
        <v>0</v>
      </c>
      <c r="N4243" s="95">
        <f t="shared" si="2732"/>
        <v>0</v>
      </c>
      <c r="O4243" s="158">
        <f t="shared" si="2741"/>
        <v>0</v>
      </c>
      <c r="P4243" s="159">
        <f t="shared" si="2742"/>
        <v>0</v>
      </c>
    </row>
    <row r="4244" spans="1:16" ht="15.75" hidden="1" outlineLevel="1" x14ac:dyDescent="0.25">
      <c r="A4244" s="252">
        <f t="shared" ref="A4244:E4244" si="2764">A3574</f>
        <v>0</v>
      </c>
      <c r="B4244" s="253" t="str">
        <f t="shared" si="2764"/>
        <v>IDC</v>
      </c>
      <c r="C4244" s="99" t="str">
        <f t="shared" si="2764"/>
        <v>MERC/CAPEX/20172018/4653</v>
      </c>
      <c r="D4244" s="103">
        <f t="shared" si="2764"/>
        <v>43052</v>
      </c>
      <c r="E4244" s="28">
        <f t="shared" si="2764"/>
        <v>0</v>
      </c>
      <c r="F4244" s="95">
        <f t="shared" si="2739"/>
        <v>0</v>
      </c>
      <c r="G4244" s="95">
        <f t="shared" si="2740"/>
        <v>0</v>
      </c>
      <c r="H4244" s="95">
        <f t="shared" si="2730"/>
        <v>0</v>
      </c>
      <c r="I4244" s="94">
        <f>'F4.2'!AA221</f>
        <v>0</v>
      </c>
      <c r="J4244" s="94">
        <f>'F4.2'!AU221</f>
        <v>0</v>
      </c>
      <c r="K4244" s="95"/>
      <c r="L4244" s="95"/>
      <c r="M4244" s="128">
        <f t="shared" si="2731"/>
        <v>0</v>
      </c>
      <c r="N4244" s="95">
        <f t="shared" si="2732"/>
        <v>0</v>
      </c>
      <c r="O4244" s="158">
        <f t="shared" si="2741"/>
        <v>0</v>
      </c>
      <c r="P4244" s="159">
        <f t="shared" si="2742"/>
        <v>0</v>
      </c>
    </row>
    <row r="4245" spans="1:16" ht="31.5" hidden="1" outlineLevel="1" x14ac:dyDescent="0.25">
      <c r="A4245" s="238" t="str">
        <f t="shared" ref="A4245:E4245" si="2765">A3575</f>
        <v>HO
DPR 10</v>
      </c>
      <c r="B4245" s="239" t="str">
        <f t="shared" si="2765"/>
        <v>Implementation of IB recommendations- Civil works at various TPS of Mahagenco</v>
      </c>
      <c r="C4245" s="25" t="str">
        <f t="shared" si="2765"/>
        <v>MERC/CAPEX/20172018/0177</v>
      </c>
      <c r="D4245" s="139">
        <f t="shared" si="2765"/>
        <v>43137</v>
      </c>
      <c r="E4245" s="27">
        <f t="shared" si="2765"/>
        <v>9.0741999999999994</v>
      </c>
      <c r="F4245" s="94">
        <f t="shared" si="2739"/>
        <v>0</v>
      </c>
      <c r="G4245" s="94">
        <f t="shared" si="2740"/>
        <v>0</v>
      </c>
      <c r="H4245" s="94">
        <f t="shared" si="2730"/>
        <v>0</v>
      </c>
      <c r="I4245" s="94">
        <f>'F4.2'!AA222</f>
        <v>0</v>
      </c>
      <c r="J4245" s="94">
        <f>'F4.2'!AU222</f>
        <v>0</v>
      </c>
      <c r="K4245" s="94"/>
      <c r="L4245" s="94"/>
      <c r="M4245" s="94">
        <f t="shared" si="2731"/>
        <v>0</v>
      </c>
      <c r="N4245" s="94">
        <f t="shared" si="2732"/>
        <v>0</v>
      </c>
      <c r="O4245" s="158">
        <f t="shared" si="2741"/>
        <v>0</v>
      </c>
      <c r="P4245" s="159">
        <f t="shared" si="2742"/>
        <v>0</v>
      </c>
    </row>
    <row r="4246" spans="1:16" ht="47.25" hidden="1" outlineLevel="1" x14ac:dyDescent="0.25">
      <c r="A4246" s="252" t="str">
        <f t="shared" ref="A4246:E4246" si="2766">A3576</f>
        <v>HO
DPR 10.1</v>
      </c>
      <c r="B4246" s="253" t="str">
        <f t="shared" si="2766"/>
        <v>CSTPS Chandrapur</v>
      </c>
      <c r="C4246" s="29" t="str">
        <f t="shared" si="2766"/>
        <v>MERC/CAPEX/20172018/0177</v>
      </c>
      <c r="D4246" s="68">
        <f t="shared" si="2766"/>
        <v>43137</v>
      </c>
      <c r="E4246" s="28">
        <f t="shared" si="2766"/>
        <v>9.0741999999999994</v>
      </c>
      <c r="F4246" s="95">
        <f t="shared" si="2739"/>
        <v>9.6122519690000008</v>
      </c>
      <c r="G4246" s="95">
        <f t="shared" si="2740"/>
        <v>9.6122519690000008</v>
      </c>
      <c r="H4246" s="95">
        <f t="shared" si="2730"/>
        <v>0</v>
      </c>
      <c r="I4246" s="94">
        <f>'F4.2'!AA223</f>
        <v>0</v>
      </c>
      <c r="J4246" s="94">
        <f>'F4.2'!AU223</f>
        <v>0</v>
      </c>
      <c r="K4246" s="95"/>
      <c r="L4246" s="95"/>
      <c r="M4246" s="128">
        <f t="shared" si="2731"/>
        <v>0</v>
      </c>
      <c r="N4246" s="95">
        <f t="shared" si="2732"/>
        <v>0</v>
      </c>
      <c r="O4246" s="158">
        <f t="shared" si="2741"/>
        <v>0</v>
      </c>
      <c r="P4246" s="159">
        <f t="shared" si="2742"/>
        <v>0</v>
      </c>
    </row>
    <row r="4247" spans="1:16" ht="47.25" hidden="1" outlineLevel="1" x14ac:dyDescent="0.25">
      <c r="A4247" s="238" t="str">
        <f t="shared" ref="A4247:E4247" si="2767">A3577</f>
        <v>HO
DPR 15</v>
      </c>
      <c r="B4247" s="239" t="str">
        <f t="shared" si="2767"/>
        <v>Procurement &amp; Replacement of Complete Sets of Air Pre-heater Baskets at Nashik, Parli &amp; Chandrapur TPS of Mahagenco</v>
      </c>
      <c r="C4247" s="106" t="str">
        <f t="shared" si="2767"/>
        <v>MERC/CAPEX/2019-2020/643</v>
      </c>
      <c r="D4247" s="147">
        <f t="shared" si="2767"/>
        <v>43703</v>
      </c>
      <c r="E4247" s="27">
        <f t="shared" si="2767"/>
        <v>11.13</v>
      </c>
      <c r="F4247" s="94">
        <f t="shared" si="2739"/>
        <v>0</v>
      </c>
      <c r="G4247" s="94">
        <f t="shared" si="2740"/>
        <v>0</v>
      </c>
      <c r="H4247" s="94">
        <f t="shared" si="2730"/>
        <v>0</v>
      </c>
      <c r="I4247" s="94">
        <f>'F4.2'!AA224</f>
        <v>0</v>
      </c>
      <c r="J4247" s="94">
        <f>'F4.2'!AU224</f>
        <v>0</v>
      </c>
      <c r="K4247" s="94"/>
      <c r="L4247" s="94"/>
      <c r="M4247" s="94">
        <f t="shared" si="2731"/>
        <v>0</v>
      </c>
      <c r="N4247" s="94">
        <f t="shared" si="2732"/>
        <v>0</v>
      </c>
      <c r="O4247" s="158">
        <f t="shared" si="2741"/>
        <v>0</v>
      </c>
      <c r="P4247" s="159">
        <f t="shared" si="2742"/>
        <v>0</v>
      </c>
    </row>
    <row r="4248" spans="1:16" ht="47.25" hidden="1" outlineLevel="1" x14ac:dyDescent="0.25">
      <c r="A4248" s="252" t="str">
        <f t="shared" ref="A4248:E4248" si="2768">A3578</f>
        <v>HO
DPR 15.2</v>
      </c>
      <c r="B4248" s="253" t="str">
        <f t="shared" si="2768"/>
        <v>Procurement of Complete set of assembly of baskets for air preheater of type tri-sector APH in27 VI(T) 80”CSTPS unit No-4 (210MW). (2 Sets Per Unit)</v>
      </c>
      <c r="C4248" s="99" t="str">
        <f t="shared" si="2768"/>
        <v>MERC/CAPEX/2019-2020/643</v>
      </c>
      <c r="D4248" s="103">
        <f t="shared" si="2768"/>
        <v>43703</v>
      </c>
      <c r="E4248" s="28">
        <f t="shared" si="2768"/>
        <v>1.73</v>
      </c>
      <c r="F4248" s="95">
        <f t="shared" si="2739"/>
        <v>1.6959658</v>
      </c>
      <c r="G4248" s="95">
        <f t="shared" si="2740"/>
        <v>1.6959658</v>
      </c>
      <c r="H4248" s="95">
        <f t="shared" si="2730"/>
        <v>0</v>
      </c>
      <c r="I4248" s="94">
        <f>'F4.2'!AA225</f>
        <v>0</v>
      </c>
      <c r="J4248" s="94">
        <f>'F4.2'!AU225</f>
        <v>0</v>
      </c>
      <c r="K4248" s="95"/>
      <c r="L4248" s="95"/>
      <c r="M4248" s="128">
        <f t="shared" si="2731"/>
        <v>0</v>
      </c>
      <c r="N4248" s="95">
        <f t="shared" si="2732"/>
        <v>0</v>
      </c>
      <c r="O4248" s="158">
        <f t="shared" si="2741"/>
        <v>0</v>
      </c>
      <c r="P4248" s="159">
        <f t="shared" si="2742"/>
        <v>0</v>
      </c>
    </row>
    <row r="4249" spans="1:16" ht="63" hidden="1" outlineLevel="1" x14ac:dyDescent="0.25">
      <c r="A4249" s="252" t="str">
        <f t="shared" ref="A4249:E4249" si="2769">A3579</f>
        <v>HO
DPR 15.4</v>
      </c>
      <c r="B4249" s="253" t="str">
        <f t="shared" si="2769"/>
        <v>Procurement of Complete set of assembly of baskets for air preheater of type bi-sector APH “BI-SECTOR 27VI 1250(1400)”in CSTPS unit no. 5 &amp; 6 (500MW). (4 Sets Per Unit)</v>
      </c>
      <c r="C4249" s="99" t="str">
        <f t="shared" si="2769"/>
        <v>MERC/CAPEX/2019-2020/643</v>
      </c>
      <c r="D4249" s="103">
        <f t="shared" si="2769"/>
        <v>43703</v>
      </c>
      <c r="E4249" s="28">
        <f t="shared" si="2769"/>
        <v>9.4</v>
      </c>
      <c r="F4249" s="95">
        <f t="shared" si="2739"/>
        <v>8.9105042999999995</v>
      </c>
      <c r="G4249" s="95">
        <f t="shared" si="2740"/>
        <v>8.9105042999999995</v>
      </c>
      <c r="H4249" s="95">
        <f t="shared" si="2730"/>
        <v>0</v>
      </c>
      <c r="I4249" s="94">
        <f>'F4.2'!AA226</f>
        <v>0</v>
      </c>
      <c r="J4249" s="94">
        <f>'F4.2'!AU226</f>
        <v>0</v>
      </c>
      <c r="K4249" s="95"/>
      <c r="L4249" s="95"/>
      <c r="M4249" s="128">
        <f t="shared" si="2731"/>
        <v>0</v>
      </c>
      <c r="N4249" s="95">
        <f t="shared" si="2732"/>
        <v>0</v>
      </c>
      <c r="O4249" s="158">
        <f t="shared" si="2741"/>
        <v>0</v>
      </c>
      <c r="P4249" s="159">
        <f t="shared" si="2742"/>
        <v>0</v>
      </c>
    </row>
    <row r="4250" spans="1:16" ht="15.75" hidden="1" outlineLevel="1" x14ac:dyDescent="0.25">
      <c r="A4250" s="252">
        <f t="shared" ref="A4250:E4250" si="2770">A3580</f>
        <v>0</v>
      </c>
      <c r="B4250" s="253" t="str">
        <f t="shared" si="2770"/>
        <v>IDC</v>
      </c>
      <c r="C4250" s="99" t="str">
        <f t="shared" si="2770"/>
        <v>MERC/CAPEX/2019-2020/643</v>
      </c>
      <c r="D4250" s="103">
        <f t="shared" si="2770"/>
        <v>43703</v>
      </c>
      <c r="E4250" s="28">
        <f t="shared" si="2770"/>
        <v>0</v>
      </c>
      <c r="F4250" s="95">
        <f t="shared" si="2739"/>
        <v>0</v>
      </c>
      <c r="G4250" s="95">
        <f t="shared" si="2740"/>
        <v>0</v>
      </c>
      <c r="H4250" s="95">
        <f t="shared" si="2730"/>
        <v>0</v>
      </c>
      <c r="I4250" s="94">
        <f>'F4.2'!AA227</f>
        <v>0</v>
      </c>
      <c r="J4250" s="94">
        <f>'F4.2'!AU227</f>
        <v>0</v>
      </c>
      <c r="K4250" s="95"/>
      <c r="L4250" s="95"/>
      <c r="M4250" s="128">
        <f t="shared" si="2731"/>
        <v>0</v>
      </c>
      <c r="N4250" s="95">
        <f t="shared" si="2732"/>
        <v>0</v>
      </c>
      <c r="O4250" s="158">
        <f t="shared" si="2741"/>
        <v>0</v>
      </c>
      <c r="P4250" s="159">
        <f t="shared" si="2742"/>
        <v>0</v>
      </c>
    </row>
    <row r="4251" spans="1:16" ht="31.5" hidden="1" outlineLevel="1" x14ac:dyDescent="0.25">
      <c r="A4251" s="238" t="str">
        <f t="shared" ref="A4251:E4251" si="2771">A3581</f>
        <v>HO
DPR 16</v>
      </c>
      <c r="B4251" s="239" t="str">
        <f t="shared" si="2771"/>
        <v>Implementation of Water Flow Monitoring system at Chandrapur STPS &amp; Khaperkheda TPS</v>
      </c>
      <c r="C4251" s="25" t="str">
        <f t="shared" si="2771"/>
        <v>MERC/CAPEX/2020-2021/WFH/SBR/37</v>
      </c>
      <c r="D4251" s="139">
        <f t="shared" si="2771"/>
        <v>44131</v>
      </c>
      <c r="E4251" s="27">
        <f t="shared" si="2771"/>
        <v>3.7552319999999999</v>
      </c>
      <c r="F4251" s="94">
        <f t="shared" si="2739"/>
        <v>0</v>
      </c>
      <c r="G4251" s="94">
        <f t="shared" si="2740"/>
        <v>0</v>
      </c>
      <c r="H4251" s="94">
        <f t="shared" si="2730"/>
        <v>0</v>
      </c>
      <c r="I4251" s="94">
        <f>'F4.2'!AA228</f>
        <v>0</v>
      </c>
      <c r="J4251" s="94">
        <f>'F4.2'!AU228</f>
        <v>0</v>
      </c>
      <c r="K4251" s="94"/>
      <c r="L4251" s="94"/>
      <c r="M4251" s="94">
        <f t="shared" si="2731"/>
        <v>0</v>
      </c>
      <c r="N4251" s="94">
        <f t="shared" si="2732"/>
        <v>0</v>
      </c>
      <c r="O4251" s="158">
        <f t="shared" si="2741"/>
        <v>0</v>
      </c>
      <c r="P4251" s="159">
        <f t="shared" si="2742"/>
        <v>0</v>
      </c>
    </row>
    <row r="4252" spans="1:16" ht="47.25" hidden="1" outlineLevel="1" x14ac:dyDescent="0.25">
      <c r="A4252" s="252" t="str">
        <f t="shared" ref="A4252:E4252" si="2772">A3582</f>
        <v>HO
DPR 16.1</v>
      </c>
      <c r="B4252" s="253" t="str">
        <f t="shared" si="2772"/>
        <v>Electromagnetic Flow meters at various lines &amp; Locations of CSTPS unit-3 to 7</v>
      </c>
      <c r="C4252" s="29" t="str">
        <f t="shared" si="2772"/>
        <v>MERC/CAPEX/2020-2021/WFH/SBR/37</v>
      </c>
      <c r="D4252" s="68">
        <f t="shared" si="2772"/>
        <v>44131</v>
      </c>
      <c r="E4252" s="28">
        <f t="shared" si="2772"/>
        <v>2.912712</v>
      </c>
      <c r="F4252" s="95">
        <f t="shared" si="2739"/>
        <v>2.8883319000000003</v>
      </c>
      <c r="G4252" s="95">
        <f t="shared" si="2740"/>
        <v>2.8883319000000003</v>
      </c>
      <c r="H4252" s="95">
        <f t="shared" si="2730"/>
        <v>0</v>
      </c>
      <c r="I4252" s="94">
        <f>'F4.2'!AA229</f>
        <v>0</v>
      </c>
      <c r="J4252" s="94">
        <f>'F4.2'!AU229</f>
        <v>0</v>
      </c>
      <c r="K4252" s="95"/>
      <c r="L4252" s="95"/>
      <c r="M4252" s="128">
        <f t="shared" si="2731"/>
        <v>0</v>
      </c>
      <c r="N4252" s="95">
        <f t="shared" si="2732"/>
        <v>0</v>
      </c>
      <c r="O4252" s="158">
        <f t="shared" si="2741"/>
        <v>0</v>
      </c>
      <c r="P4252" s="159">
        <f t="shared" si="2742"/>
        <v>0</v>
      </c>
    </row>
    <row r="4253" spans="1:16" ht="63" hidden="1" outlineLevel="1" x14ac:dyDescent="0.25">
      <c r="A4253" s="252" t="str">
        <f t="shared" ref="A4253:E4253" si="2773">A3583</f>
        <v>HO
DPR 16.2</v>
      </c>
      <c r="B4253" s="253" t="str">
        <f t="shared" si="2773"/>
        <v xml:space="preserve">Automation: Centralized SCADA, RTU, MODBUS Cable, Power cable &amp; Operation &amp; Maintenance for 1 Year &amp; mandatory spares
</v>
      </c>
      <c r="C4253" s="29" t="str">
        <f t="shared" si="2773"/>
        <v>MERC/CAPEX/2020-2021/WFH/SBR/37</v>
      </c>
      <c r="D4253" s="68">
        <f t="shared" si="2773"/>
        <v>44131</v>
      </c>
      <c r="E4253" s="28">
        <f t="shared" si="2773"/>
        <v>0.84251999999999994</v>
      </c>
      <c r="F4253" s="95">
        <f t="shared" si="2739"/>
        <v>0.84251999999999994</v>
      </c>
      <c r="G4253" s="95">
        <f t="shared" si="2740"/>
        <v>0.84251999999999994</v>
      </c>
      <c r="H4253" s="95">
        <f t="shared" si="2730"/>
        <v>0</v>
      </c>
      <c r="I4253" s="94">
        <f>'F4.2'!AA230</f>
        <v>0</v>
      </c>
      <c r="J4253" s="94">
        <f>'F4.2'!AU230</f>
        <v>0</v>
      </c>
      <c r="K4253" s="95"/>
      <c r="L4253" s="95"/>
      <c r="M4253" s="128">
        <f t="shared" si="2731"/>
        <v>0</v>
      </c>
      <c r="N4253" s="95">
        <f t="shared" si="2732"/>
        <v>0</v>
      </c>
      <c r="O4253" s="158">
        <f t="shared" si="2741"/>
        <v>0</v>
      </c>
      <c r="P4253" s="159">
        <f t="shared" si="2742"/>
        <v>0</v>
      </c>
    </row>
    <row r="4254" spans="1:16" ht="31.5" hidden="1" outlineLevel="1" x14ac:dyDescent="0.25">
      <c r="A4254" s="252">
        <f t="shared" ref="A4254:E4254" si="2774">A3584</f>
        <v>0</v>
      </c>
      <c r="B4254" s="253" t="str">
        <f t="shared" si="2774"/>
        <v>IDC</v>
      </c>
      <c r="C4254" s="99" t="str">
        <f t="shared" si="2774"/>
        <v>MERC/CAPEX/2020-2021/WFH/SBR/37</v>
      </c>
      <c r="D4254" s="103">
        <f t="shared" si="2774"/>
        <v>44131</v>
      </c>
      <c r="E4254" s="28">
        <f t="shared" si="2774"/>
        <v>0</v>
      </c>
      <c r="F4254" s="95">
        <f t="shared" si="2739"/>
        <v>0</v>
      </c>
      <c r="G4254" s="95">
        <f t="shared" si="2740"/>
        <v>0</v>
      </c>
      <c r="H4254" s="95">
        <f t="shared" si="2730"/>
        <v>0</v>
      </c>
      <c r="I4254" s="94">
        <f>'F4.2'!AA231</f>
        <v>0</v>
      </c>
      <c r="J4254" s="94">
        <f>'F4.2'!AU231</f>
        <v>0</v>
      </c>
      <c r="K4254" s="95"/>
      <c r="L4254" s="95"/>
      <c r="M4254" s="128">
        <f t="shared" si="2731"/>
        <v>0</v>
      </c>
      <c r="N4254" s="95">
        <f t="shared" si="2732"/>
        <v>0</v>
      </c>
      <c r="O4254" s="158">
        <f t="shared" si="2741"/>
        <v>0</v>
      </c>
      <c r="P4254" s="159">
        <f t="shared" si="2742"/>
        <v>0</v>
      </c>
    </row>
    <row r="4255" spans="1:16" ht="63" hidden="1" outlineLevel="1" x14ac:dyDescent="0.25">
      <c r="A4255" s="238">
        <f t="shared" ref="A4255:E4255" si="2775">A3585</f>
        <v>40</v>
      </c>
      <c r="B4255" s="239" t="str">
        <f t="shared" si="2775"/>
        <v>Procurement of Condensate Extraction Pump for 500MW Unit-5, 6 &amp; 7 And Supply &amp; Replacement of complete PVC Fills of cell of cooling tower of Unit-7 in ODP-II at CSTPS, Chandrapur</v>
      </c>
      <c r="C4255" s="25" t="str">
        <f t="shared" si="2775"/>
        <v>MERC/CAPEX/2021-2022/ WFH/SBR/ 10</v>
      </c>
      <c r="D4255" s="139">
        <f t="shared" si="2775"/>
        <v>44357</v>
      </c>
      <c r="E4255" s="27">
        <f t="shared" si="2775"/>
        <v>10.89</v>
      </c>
      <c r="F4255" s="94">
        <f t="shared" si="2739"/>
        <v>0</v>
      </c>
      <c r="G4255" s="94">
        <f t="shared" si="2740"/>
        <v>0</v>
      </c>
      <c r="H4255" s="94">
        <f t="shared" si="2730"/>
        <v>0</v>
      </c>
      <c r="I4255" s="94">
        <f>'F4.2'!AA232</f>
        <v>0</v>
      </c>
      <c r="J4255" s="94">
        <f>'F4.2'!AU232</f>
        <v>0</v>
      </c>
      <c r="K4255" s="94"/>
      <c r="L4255" s="94"/>
      <c r="M4255" s="94">
        <f t="shared" si="2731"/>
        <v>0</v>
      </c>
      <c r="N4255" s="94">
        <f t="shared" si="2732"/>
        <v>0</v>
      </c>
      <c r="O4255" s="158">
        <f t="shared" si="2741"/>
        <v>0</v>
      </c>
      <c r="P4255" s="159">
        <f t="shared" si="2742"/>
        <v>0</v>
      </c>
    </row>
    <row r="4256" spans="1:16" ht="47.25" hidden="1" outlineLevel="1" x14ac:dyDescent="0.25">
      <c r="A4256" s="252">
        <f t="shared" ref="A4256:E4256" si="2776">A3586</f>
        <v>40.1</v>
      </c>
      <c r="B4256" s="253" t="str">
        <f t="shared" si="2776"/>
        <v>Procurement of Condensate Extraction
Pump for 500MW Unit-5, 6 &amp; 7, CSTPS,
Chandrapur as insurance spare</v>
      </c>
      <c r="C4256" s="29" t="str">
        <f t="shared" si="2776"/>
        <v>MERC/CAPEX/2021-2022/ WFH/SBR/ 10</v>
      </c>
      <c r="D4256" s="68">
        <f t="shared" si="2776"/>
        <v>44357</v>
      </c>
      <c r="E4256" s="28">
        <f t="shared" si="2776"/>
        <v>6.2</v>
      </c>
      <c r="F4256" s="95">
        <f t="shared" si="2739"/>
        <v>6.0121000000000002</v>
      </c>
      <c r="G4256" s="95">
        <f t="shared" si="2740"/>
        <v>6.0121000000000002</v>
      </c>
      <c r="H4256" s="95">
        <f t="shared" si="2730"/>
        <v>0</v>
      </c>
      <c r="I4256" s="94">
        <f>'F4.2'!AA233</f>
        <v>0</v>
      </c>
      <c r="J4256" s="94">
        <f>'F4.2'!AU233</f>
        <v>0</v>
      </c>
      <c r="K4256" s="95"/>
      <c r="L4256" s="95"/>
      <c r="M4256" s="128">
        <f t="shared" si="2731"/>
        <v>0</v>
      </c>
      <c r="N4256" s="95">
        <f t="shared" si="2732"/>
        <v>0</v>
      </c>
      <c r="O4256" s="158">
        <f t="shared" si="2741"/>
        <v>0</v>
      </c>
      <c r="P4256" s="159">
        <f t="shared" si="2742"/>
        <v>0</v>
      </c>
    </row>
    <row r="4257" spans="1:16" ht="47.25" hidden="1" outlineLevel="1" x14ac:dyDescent="0.25">
      <c r="A4257" s="252">
        <f t="shared" ref="A4257:E4257" si="2777">A3587</f>
        <v>40.200000000000003</v>
      </c>
      <c r="B4257" s="253" t="str">
        <f t="shared" si="2777"/>
        <v>Supply and replacement of complete
PVC Fills of cell of cooling tower in Unit-
7</v>
      </c>
      <c r="C4257" s="29" t="str">
        <f t="shared" si="2777"/>
        <v>MERC/CAPEX/2021-2022/ WFH/SBR/ 10</v>
      </c>
      <c r="D4257" s="68">
        <f t="shared" si="2777"/>
        <v>44357</v>
      </c>
      <c r="E4257" s="28">
        <f t="shared" si="2777"/>
        <v>4.3899999999999997</v>
      </c>
      <c r="F4257" s="95">
        <f t="shared" si="2739"/>
        <v>4.3293638999999997</v>
      </c>
      <c r="G4257" s="95">
        <f t="shared" si="2740"/>
        <v>4.3293638999999997</v>
      </c>
      <c r="H4257" s="95">
        <f t="shared" si="2730"/>
        <v>0</v>
      </c>
      <c r="I4257" s="94">
        <f>'F4.2'!AA234</f>
        <v>0</v>
      </c>
      <c r="J4257" s="94">
        <f>'F4.2'!AU234</f>
        <v>0</v>
      </c>
      <c r="K4257" s="95"/>
      <c r="L4257" s="95"/>
      <c r="M4257" s="128">
        <f t="shared" si="2731"/>
        <v>0</v>
      </c>
      <c r="N4257" s="95">
        <f t="shared" si="2732"/>
        <v>0</v>
      </c>
      <c r="O4257" s="158">
        <f t="shared" si="2741"/>
        <v>0</v>
      </c>
      <c r="P4257" s="159">
        <f t="shared" si="2742"/>
        <v>0</v>
      </c>
    </row>
    <row r="4258" spans="1:16" ht="31.5" hidden="1" outlineLevel="1" x14ac:dyDescent="0.25">
      <c r="A4258" s="252">
        <f t="shared" ref="A4258:E4258" si="2778">A3588</f>
        <v>0</v>
      </c>
      <c r="B4258" s="253" t="str">
        <f t="shared" si="2778"/>
        <v>IDC</v>
      </c>
      <c r="C4258" s="99" t="str">
        <f t="shared" si="2778"/>
        <v>MERC/CAPEX/2021-2022/ WFH/SBR/ 10</v>
      </c>
      <c r="D4258" s="103">
        <f t="shared" si="2778"/>
        <v>44357</v>
      </c>
      <c r="E4258" s="28">
        <f t="shared" si="2778"/>
        <v>0.3</v>
      </c>
      <c r="F4258" s="95">
        <f t="shared" si="2739"/>
        <v>0</v>
      </c>
      <c r="G4258" s="95">
        <f t="shared" si="2740"/>
        <v>0</v>
      </c>
      <c r="H4258" s="95">
        <f t="shared" si="2730"/>
        <v>0</v>
      </c>
      <c r="I4258" s="94">
        <f>'F4.2'!AA235</f>
        <v>0</v>
      </c>
      <c r="J4258" s="94">
        <f>'F4.2'!AU235</f>
        <v>0</v>
      </c>
      <c r="K4258" s="95"/>
      <c r="L4258" s="95"/>
      <c r="M4258" s="128">
        <f t="shared" si="2731"/>
        <v>0</v>
      </c>
      <c r="N4258" s="95">
        <f t="shared" si="2732"/>
        <v>0</v>
      </c>
      <c r="O4258" s="158">
        <f t="shared" si="2741"/>
        <v>0</v>
      </c>
      <c r="P4258" s="159">
        <f t="shared" si="2742"/>
        <v>0</v>
      </c>
    </row>
    <row r="4259" spans="1:16" ht="94.5" hidden="1" outlineLevel="1" x14ac:dyDescent="0.25">
      <c r="A4259" s="238">
        <f t="shared" ref="A4259:E4259" si="2779">A3589</f>
        <v>41</v>
      </c>
      <c r="B4259" s="239" t="str">
        <f t="shared" si="2779"/>
        <v>Supply &amp; Commissioning of Advanced Microprocessor based Fast Bus Transfer panels; Up-gradation of Thyristor based 24V &amp; 220V DC battery chargers by SMPS Microprocessor based Battery Chargers at U-5,6 &amp;7
and Generator Protection scheme at U-7, at CSTPS, Chandrapur</v>
      </c>
      <c r="C4259" s="25" t="str">
        <f t="shared" si="2779"/>
        <v>MERC/CAPEX/2022-2023/0321</v>
      </c>
      <c r="D4259" s="139">
        <f t="shared" si="2779"/>
        <v>44760</v>
      </c>
      <c r="E4259" s="27">
        <f t="shared" si="2779"/>
        <v>14.06</v>
      </c>
      <c r="F4259" s="94">
        <f t="shared" si="2739"/>
        <v>0</v>
      </c>
      <c r="G4259" s="94">
        <f t="shared" si="2740"/>
        <v>0</v>
      </c>
      <c r="H4259" s="94">
        <f t="shared" si="2730"/>
        <v>0</v>
      </c>
      <c r="I4259" s="94">
        <f>'F4.2'!AA236</f>
        <v>0</v>
      </c>
      <c r="J4259" s="94">
        <f>'F4.2'!AU236</f>
        <v>0</v>
      </c>
      <c r="K4259" s="94"/>
      <c r="L4259" s="94"/>
      <c r="M4259" s="94">
        <f t="shared" si="2731"/>
        <v>0</v>
      </c>
      <c r="N4259" s="94">
        <f t="shared" si="2732"/>
        <v>0</v>
      </c>
      <c r="O4259" s="158">
        <f t="shared" si="2741"/>
        <v>0</v>
      </c>
      <c r="P4259" s="159">
        <f t="shared" si="2742"/>
        <v>0</v>
      </c>
    </row>
    <row r="4260" spans="1:16" ht="47.25" hidden="1" outlineLevel="1" x14ac:dyDescent="0.25">
      <c r="A4260" s="252">
        <f t="shared" ref="A4260:E4260" si="2780">A3590</f>
        <v>41.1</v>
      </c>
      <c r="B4260" s="253" t="str">
        <f t="shared" si="2780"/>
        <v>Supply &amp; commissioning of Advanced Microprocessor based Fast Bus Transfer Panels for Unit#5,6,7, Stage-III, CSTPS, Chandrapur.</v>
      </c>
      <c r="C4260" s="29" t="str">
        <f t="shared" si="2780"/>
        <v>MERC/CAPEX/2022-2023/0321</v>
      </c>
      <c r="D4260" s="68">
        <f t="shared" si="2780"/>
        <v>44760</v>
      </c>
      <c r="E4260" s="28">
        <f t="shared" si="2780"/>
        <v>6.08</v>
      </c>
      <c r="F4260" s="95">
        <f t="shared" si="2739"/>
        <v>6.0770239999999998</v>
      </c>
      <c r="G4260" s="95">
        <f t="shared" si="2740"/>
        <v>6.0770239999999998</v>
      </c>
      <c r="H4260" s="95">
        <f t="shared" si="2730"/>
        <v>0</v>
      </c>
      <c r="I4260" s="94">
        <f>'F4.2'!AA237</f>
        <v>0</v>
      </c>
      <c r="J4260" s="94">
        <f>'F4.2'!AU237</f>
        <v>0</v>
      </c>
      <c r="K4260" s="95"/>
      <c r="L4260" s="95"/>
      <c r="M4260" s="128">
        <f t="shared" si="2731"/>
        <v>0</v>
      </c>
      <c r="N4260" s="95">
        <f t="shared" si="2732"/>
        <v>0</v>
      </c>
      <c r="O4260" s="158">
        <f t="shared" si="2741"/>
        <v>0</v>
      </c>
      <c r="P4260" s="159">
        <f t="shared" si="2742"/>
        <v>0</v>
      </c>
    </row>
    <row r="4261" spans="1:16" ht="47.25" hidden="1" outlineLevel="1" x14ac:dyDescent="0.25">
      <c r="A4261" s="252">
        <f t="shared" ref="A4261:E4261" si="2781">A3591</f>
        <v>41.2</v>
      </c>
      <c r="B4261" s="253" t="str">
        <f t="shared" si="2781"/>
        <v>Up-gradation of thyristor based 24V &amp; 220V DC Battery Chargers by SMPS Microprocessor based Battery Chargers at Stage-III, CSTPS, Chandrapur.</v>
      </c>
      <c r="C4261" s="29" t="str">
        <f t="shared" si="2781"/>
        <v>MERC/CAPEX/2022-2023/0321</v>
      </c>
      <c r="D4261" s="68">
        <f t="shared" si="2781"/>
        <v>44760</v>
      </c>
      <c r="E4261" s="28">
        <f t="shared" si="2781"/>
        <v>5.28</v>
      </c>
      <c r="F4261" s="95">
        <f t="shared" si="2739"/>
        <v>5.28</v>
      </c>
      <c r="G4261" s="95">
        <f t="shared" si="2740"/>
        <v>5.28</v>
      </c>
      <c r="H4261" s="95">
        <f t="shared" si="2730"/>
        <v>0</v>
      </c>
      <c r="I4261" s="94">
        <f>'F4.2'!AA238</f>
        <v>0</v>
      </c>
      <c r="J4261" s="94">
        <f>'F4.2'!AU238</f>
        <v>0</v>
      </c>
      <c r="K4261" s="95"/>
      <c r="L4261" s="95"/>
      <c r="M4261" s="128">
        <f t="shared" si="2731"/>
        <v>0</v>
      </c>
      <c r="N4261" s="95">
        <f t="shared" si="2732"/>
        <v>0</v>
      </c>
      <c r="O4261" s="158">
        <f t="shared" si="2741"/>
        <v>0</v>
      </c>
      <c r="P4261" s="159">
        <f t="shared" si="2742"/>
        <v>0</v>
      </c>
    </row>
    <row r="4262" spans="1:16" ht="15.75" hidden="1" outlineLevel="1" x14ac:dyDescent="0.25">
      <c r="A4262" s="252">
        <f t="shared" ref="A4262:E4262" si="2782">A3592</f>
        <v>41.3</v>
      </c>
      <c r="B4262" s="253" t="str">
        <f t="shared" si="2782"/>
        <v>Generator Protection Scheme U-7</v>
      </c>
      <c r="C4262" s="29" t="str">
        <f t="shared" si="2782"/>
        <v>MERC/CAPEX/2022-2023/0321</v>
      </c>
      <c r="D4262" s="68">
        <f t="shared" si="2782"/>
        <v>44760</v>
      </c>
      <c r="E4262" s="28">
        <f t="shared" si="2782"/>
        <v>1.98</v>
      </c>
      <c r="F4262" s="95">
        <f t="shared" si="2739"/>
        <v>1.98</v>
      </c>
      <c r="G4262" s="95">
        <f t="shared" si="2740"/>
        <v>1.98</v>
      </c>
      <c r="H4262" s="95">
        <f t="shared" si="2730"/>
        <v>0</v>
      </c>
      <c r="I4262" s="94">
        <f>'F4.2'!AA239</f>
        <v>0</v>
      </c>
      <c r="J4262" s="94">
        <f>'F4.2'!AU239</f>
        <v>0</v>
      </c>
      <c r="K4262" s="95"/>
      <c r="L4262" s="95"/>
      <c r="M4262" s="128">
        <f t="shared" si="2731"/>
        <v>0</v>
      </c>
      <c r="N4262" s="95">
        <f t="shared" si="2732"/>
        <v>0</v>
      </c>
      <c r="O4262" s="158">
        <f t="shared" si="2741"/>
        <v>0</v>
      </c>
      <c r="P4262" s="159">
        <f t="shared" si="2742"/>
        <v>0</v>
      </c>
    </row>
    <row r="4263" spans="1:16" ht="15.75" hidden="1" outlineLevel="1" x14ac:dyDescent="0.25">
      <c r="A4263" s="252">
        <f t="shared" ref="A4263:E4263" si="2783">A3593</f>
        <v>0</v>
      </c>
      <c r="B4263" s="253" t="str">
        <f t="shared" si="2783"/>
        <v>IDC</v>
      </c>
      <c r="C4263" s="99" t="str">
        <f t="shared" si="2783"/>
        <v>MERC/CAPEX/2022-2023/0321</v>
      </c>
      <c r="D4263" s="103">
        <f t="shared" si="2783"/>
        <v>44760</v>
      </c>
      <c r="E4263" s="28">
        <f t="shared" si="2783"/>
        <v>0.72</v>
      </c>
      <c r="F4263" s="95">
        <f t="shared" si="2739"/>
        <v>0</v>
      </c>
      <c r="G4263" s="95">
        <f t="shared" si="2740"/>
        <v>0</v>
      </c>
      <c r="H4263" s="95">
        <f t="shared" si="2730"/>
        <v>0</v>
      </c>
      <c r="I4263" s="94">
        <f>'F4.2'!AA240</f>
        <v>0</v>
      </c>
      <c r="J4263" s="94">
        <f>'F4.2'!AU240</f>
        <v>0</v>
      </c>
      <c r="K4263" s="95"/>
      <c r="L4263" s="95"/>
      <c r="M4263" s="128">
        <f t="shared" si="2731"/>
        <v>0</v>
      </c>
      <c r="N4263" s="95">
        <f t="shared" si="2732"/>
        <v>0</v>
      </c>
      <c r="O4263" s="158">
        <f t="shared" si="2741"/>
        <v>0</v>
      </c>
      <c r="P4263" s="159">
        <f t="shared" si="2742"/>
        <v>0</v>
      </c>
    </row>
    <row r="4264" spans="1:16" ht="31.5" hidden="1" outlineLevel="1" x14ac:dyDescent="0.25">
      <c r="A4264" s="238">
        <f t="shared" ref="A4264:E4264" si="2784">A3594</f>
        <v>42</v>
      </c>
      <c r="B4264" s="239" t="str">
        <f t="shared" si="2784"/>
        <v>ESP Upgradation of 5 Nos. of 210/500MW Units at Khaperkheda, Koradi &amp; Chandrapur TPS</v>
      </c>
      <c r="C4264" s="25" t="str">
        <f t="shared" si="2784"/>
        <v>MERC/CAPEX/2022-2023/MSPGCL/0453</v>
      </c>
      <c r="D4264" s="139">
        <f t="shared" si="2784"/>
        <v>44833</v>
      </c>
      <c r="E4264" s="27">
        <f t="shared" si="2784"/>
        <v>219.44</v>
      </c>
      <c r="F4264" s="94">
        <f t="shared" si="2739"/>
        <v>0</v>
      </c>
      <c r="G4264" s="94">
        <f t="shared" si="2740"/>
        <v>0</v>
      </c>
      <c r="H4264" s="94">
        <f t="shared" si="2730"/>
        <v>0</v>
      </c>
      <c r="I4264" s="94">
        <f>'F4.2'!AA241</f>
        <v>0</v>
      </c>
      <c r="J4264" s="94">
        <f>'F4.2'!AU241</f>
        <v>0</v>
      </c>
      <c r="K4264" s="94"/>
      <c r="L4264" s="94"/>
      <c r="M4264" s="94">
        <f t="shared" si="2731"/>
        <v>0</v>
      </c>
      <c r="N4264" s="94">
        <f t="shared" si="2732"/>
        <v>0</v>
      </c>
      <c r="O4264" s="158">
        <f t="shared" si="2741"/>
        <v>0</v>
      </c>
      <c r="P4264" s="159">
        <f t="shared" si="2742"/>
        <v>0</v>
      </c>
    </row>
    <row r="4265" spans="1:16" ht="31.5" hidden="1" outlineLevel="1" x14ac:dyDescent="0.25">
      <c r="A4265" s="252">
        <f t="shared" ref="A4265:E4265" si="2785">A3595</f>
        <v>42.1</v>
      </c>
      <c r="B4265" s="253" t="str">
        <f t="shared" si="2785"/>
        <v>ESP Upgradation at Unit # 5 &amp; 6, Chandrapur TPS</v>
      </c>
      <c r="C4265" s="29" t="str">
        <f t="shared" si="2785"/>
        <v>MERC/CAPEX/2022-2023/MSPGCL/0453</v>
      </c>
      <c r="D4265" s="68">
        <f t="shared" si="2785"/>
        <v>44833</v>
      </c>
      <c r="E4265" s="28">
        <f t="shared" si="2785"/>
        <v>207.46</v>
      </c>
      <c r="F4265" s="95">
        <f t="shared" si="2739"/>
        <v>232.76</v>
      </c>
      <c r="G4265" s="95">
        <f t="shared" si="2740"/>
        <v>232.76</v>
      </c>
      <c r="H4265" s="95">
        <f t="shared" si="2730"/>
        <v>0</v>
      </c>
      <c r="I4265" s="94">
        <f>'F4.2'!AA242</f>
        <v>0</v>
      </c>
      <c r="J4265" s="94">
        <f>'F4.2'!AU242</f>
        <v>0</v>
      </c>
      <c r="K4265" s="95"/>
      <c r="L4265" s="95"/>
      <c r="M4265" s="128">
        <f t="shared" si="2731"/>
        <v>0</v>
      </c>
      <c r="N4265" s="95">
        <f t="shared" si="2732"/>
        <v>0</v>
      </c>
      <c r="O4265" s="158">
        <f t="shared" si="2741"/>
        <v>0</v>
      </c>
      <c r="P4265" s="159">
        <f t="shared" si="2742"/>
        <v>0</v>
      </c>
    </row>
    <row r="4266" spans="1:16" ht="31.5" hidden="1" outlineLevel="1" x14ac:dyDescent="0.25">
      <c r="A4266" s="252">
        <f t="shared" ref="A4266:E4266" si="2786">A3596</f>
        <v>0</v>
      </c>
      <c r="B4266" s="253" t="str">
        <f t="shared" si="2786"/>
        <v>IDC</v>
      </c>
      <c r="C4266" s="99" t="str">
        <f t="shared" si="2786"/>
        <v>MERC/CAPEX/2022-2023/MSPGCL/0453</v>
      </c>
      <c r="D4266" s="103">
        <f t="shared" si="2786"/>
        <v>44833</v>
      </c>
      <c r="E4266" s="28">
        <f t="shared" si="2786"/>
        <v>11.98</v>
      </c>
      <c r="F4266" s="95">
        <f t="shared" si="2739"/>
        <v>0</v>
      </c>
      <c r="G4266" s="95">
        <f t="shared" si="2740"/>
        <v>0</v>
      </c>
      <c r="H4266" s="95">
        <f t="shared" si="2730"/>
        <v>0</v>
      </c>
      <c r="I4266" s="94">
        <f>'F4.2'!AA243</f>
        <v>0</v>
      </c>
      <c r="J4266" s="94">
        <f>'F4.2'!AU243</f>
        <v>0</v>
      </c>
      <c r="K4266" s="95"/>
      <c r="L4266" s="95"/>
      <c r="M4266" s="128">
        <f t="shared" si="2731"/>
        <v>0</v>
      </c>
      <c r="N4266" s="95">
        <f t="shared" si="2732"/>
        <v>0</v>
      </c>
      <c r="O4266" s="158">
        <f t="shared" si="2741"/>
        <v>0</v>
      </c>
      <c r="P4266" s="159">
        <f t="shared" si="2742"/>
        <v>0</v>
      </c>
    </row>
    <row r="4267" spans="1:16" ht="31.5" hidden="1" outlineLevel="1" x14ac:dyDescent="0.25">
      <c r="A4267" s="238">
        <f t="shared" ref="A4267:E4267" si="2787">A3597</f>
        <v>43</v>
      </c>
      <c r="B4267" s="239" t="str">
        <f t="shared" si="2787"/>
        <v>Flue Gas Desulphurization (FGD) System at 10 Nos. of 210 MW Units at Chandrapur, Koradi, Khaperkheda &amp; Nasik TPS</v>
      </c>
      <c r="C4267" s="25" t="str">
        <f t="shared" si="2787"/>
        <v>MERC/CAPEX/MSPGCL/2023-2024/0459</v>
      </c>
      <c r="D4267" s="139">
        <f t="shared" si="2787"/>
        <v>45174</v>
      </c>
      <c r="E4267" s="27">
        <f t="shared" si="2787"/>
        <v>115.34</v>
      </c>
      <c r="F4267" s="94">
        <f t="shared" si="2739"/>
        <v>0</v>
      </c>
      <c r="G4267" s="94">
        <f t="shared" si="2740"/>
        <v>0</v>
      </c>
      <c r="H4267" s="94">
        <f t="shared" si="2730"/>
        <v>0</v>
      </c>
      <c r="I4267" s="94">
        <f>'F4.2'!AA244</f>
        <v>0</v>
      </c>
      <c r="J4267" s="94">
        <f>'F4.2'!AU244</f>
        <v>0</v>
      </c>
      <c r="K4267" s="94"/>
      <c r="L4267" s="94"/>
      <c r="M4267" s="94">
        <f t="shared" si="2731"/>
        <v>0</v>
      </c>
      <c r="N4267" s="94">
        <f t="shared" si="2732"/>
        <v>0</v>
      </c>
      <c r="O4267" s="158">
        <f t="shared" si="2741"/>
        <v>0</v>
      </c>
      <c r="P4267" s="159">
        <f t="shared" si="2742"/>
        <v>0</v>
      </c>
    </row>
    <row r="4268" spans="1:16" ht="31.5" hidden="1" outlineLevel="1" x14ac:dyDescent="0.25">
      <c r="A4268" s="252">
        <f t="shared" ref="A4268:E4268" si="2788">A3598</f>
        <v>43.1</v>
      </c>
      <c r="B4268" s="253" t="str">
        <f t="shared" si="2788"/>
        <v>Flue Gas Desulphurization (FGD) System at Unit 3 &amp; 4, Chandrapur</v>
      </c>
      <c r="C4268" s="29" t="str">
        <f t="shared" si="2788"/>
        <v>MERC/CAPEX/MSPGCL/2023-2024/0459</v>
      </c>
      <c r="D4268" s="68">
        <f t="shared" si="2788"/>
        <v>45174</v>
      </c>
      <c r="E4268" s="28">
        <f t="shared" si="2788"/>
        <v>109.4</v>
      </c>
      <c r="F4268" s="95" t="e">
        <f t="shared" si="2739"/>
        <v>#REF!</v>
      </c>
      <c r="G4268" s="95" t="e">
        <f t="shared" si="2740"/>
        <v>#REF!</v>
      </c>
      <c r="H4268" s="95" t="e">
        <f t="shared" si="2730"/>
        <v>#REF!</v>
      </c>
      <c r="I4268" s="94">
        <f>'F4.2'!AA245</f>
        <v>0</v>
      </c>
      <c r="J4268" s="94">
        <f>'F4.2'!AU245</f>
        <v>0</v>
      </c>
      <c r="K4268" s="95"/>
      <c r="L4268" s="95"/>
      <c r="M4268" s="128">
        <f t="shared" si="2731"/>
        <v>0</v>
      </c>
      <c r="N4268" s="95" t="e">
        <f t="shared" si="2732"/>
        <v>#REF!</v>
      </c>
      <c r="O4268" s="158">
        <f t="shared" si="2741"/>
        <v>0</v>
      </c>
      <c r="P4268" s="159">
        <f t="shared" si="2742"/>
        <v>0</v>
      </c>
    </row>
    <row r="4269" spans="1:16" ht="31.5" hidden="1" outlineLevel="1" x14ac:dyDescent="0.25">
      <c r="A4269" s="252">
        <f t="shared" ref="A4269:E4269" si="2789">A3599</f>
        <v>0</v>
      </c>
      <c r="B4269" s="253" t="str">
        <f t="shared" si="2789"/>
        <v>IDC</v>
      </c>
      <c r="C4269" s="29" t="str">
        <f t="shared" si="2789"/>
        <v>MERC/CAPEX/MSPGCL/2023-2024/0459</v>
      </c>
      <c r="D4269" s="68">
        <f t="shared" si="2789"/>
        <v>45174</v>
      </c>
      <c r="E4269" s="28">
        <f t="shared" si="2789"/>
        <v>5.94</v>
      </c>
      <c r="F4269" s="95">
        <f t="shared" si="2739"/>
        <v>0</v>
      </c>
      <c r="G4269" s="95">
        <f t="shared" si="2740"/>
        <v>0</v>
      </c>
      <c r="H4269" s="95">
        <f t="shared" si="2730"/>
        <v>0</v>
      </c>
      <c r="I4269" s="94">
        <f>'F4.2'!AA246</f>
        <v>0</v>
      </c>
      <c r="J4269" s="94">
        <f>'F4.2'!AU246</f>
        <v>0</v>
      </c>
      <c r="K4269" s="95"/>
      <c r="L4269" s="95"/>
      <c r="M4269" s="128">
        <f t="shared" si="2731"/>
        <v>0</v>
      </c>
      <c r="N4269" s="95">
        <f t="shared" si="2732"/>
        <v>0</v>
      </c>
      <c r="O4269" s="158">
        <f t="shared" si="2741"/>
        <v>0</v>
      </c>
      <c r="P4269" s="159">
        <f t="shared" si="2742"/>
        <v>0</v>
      </c>
    </row>
    <row r="4270" spans="1:16" ht="78.75" hidden="1" outlineLevel="1" x14ac:dyDescent="0.25">
      <c r="A4270" s="238">
        <f t="shared" ref="A4270:E4270" si="2790">A3600</f>
        <v>44</v>
      </c>
      <c r="B4270" s="239" t="str">
        <f t="shared" si="2790"/>
        <v>Design, Engineering, Manufacturing, Transportation to CSTPS site, unloading, Erection, Testing &amp; Commissioning of 3 nos. of new 200MVA. 21/400/√3KV, Single phase Generator Transformers, BHEL make for 3 X 500 MW Unit#5,6&amp;7 500MW Stage-III CSTPS, Chandrapur</v>
      </c>
      <c r="C4270" s="25" t="str">
        <f t="shared" si="2790"/>
        <v>MERC/CAPEX/2022-2023/0409</v>
      </c>
      <c r="D4270" s="139">
        <f t="shared" si="2790"/>
        <v>44806</v>
      </c>
      <c r="E4270" s="27">
        <f t="shared" si="2790"/>
        <v>33.268000000000001</v>
      </c>
      <c r="F4270" s="94">
        <f t="shared" si="2739"/>
        <v>0</v>
      </c>
      <c r="G4270" s="94">
        <f t="shared" si="2740"/>
        <v>0</v>
      </c>
      <c r="H4270" s="94">
        <f t="shared" si="2730"/>
        <v>0</v>
      </c>
      <c r="I4270" s="94">
        <f>'F4.2'!AA247</f>
        <v>0</v>
      </c>
      <c r="J4270" s="94">
        <f>'F4.2'!AU247</f>
        <v>0</v>
      </c>
      <c r="K4270" s="94"/>
      <c r="L4270" s="94"/>
      <c r="M4270" s="94">
        <f t="shared" si="2731"/>
        <v>0</v>
      </c>
      <c r="N4270" s="94">
        <f t="shared" si="2732"/>
        <v>0</v>
      </c>
      <c r="O4270" s="158">
        <f t="shared" si="2741"/>
        <v>0</v>
      </c>
      <c r="P4270" s="159">
        <f t="shared" si="2742"/>
        <v>0</v>
      </c>
    </row>
    <row r="4271" spans="1:16" ht="110.25" hidden="1" outlineLevel="1" x14ac:dyDescent="0.25">
      <c r="A4271" s="252">
        <f t="shared" ref="A4271:E4271" si="2791">A3601</f>
        <v>44.1</v>
      </c>
      <c r="B4271" s="253" t="str">
        <f t="shared" si="2791"/>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4271" s="29" t="str">
        <f t="shared" si="2791"/>
        <v>MERC/CAPEX/2022-2023/0409</v>
      </c>
      <c r="D4271" s="68">
        <f t="shared" si="2791"/>
        <v>44806</v>
      </c>
      <c r="E4271" s="28">
        <f t="shared" si="2791"/>
        <v>32.567999999999998</v>
      </c>
      <c r="F4271" s="95">
        <f t="shared" si="2739"/>
        <v>39</v>
      </c>
      <c r="G4271" s="95">
        <f t="shared" si="2740"/>
        <v>39</v>
      </c>
      <c r="H4271" s="95">
        <f t="shared" si="2730"/>
        <v>0</v>
      </c>
      <c r="I4271" s="94">
        <f>'F4.2'!AA248</f>
        <v>0</v>
      </c>
      <c r="J4271" s="94">
        <f>'F4.2'!AU248</f>
        <v>0</v>
      </c>
      <c r="K4271" s="95"/>
      <c r="L4271" s="95"/>
      <c r="M4271" s="128">
        <f t="shared" si="2731"/>
        <v>0</v>
      </c>
      <c r="N4271" s="95">
        <f t="shared" si="2732"/>
        <v>0</v>
      </c>
      <c r="O4271" s="158">
        <f t="shared" si="2741"/>
        <v>0</v>
      </c>
      <c r="P4271" s="159">
        <f t="shared" si="2742"/>
        <v>0</v>
      </c>
    </row>
    <row r="4272" spans="1:16" ht="15.75" hidden="1" outlineLevel="1" x14ac:dyDescent="0.25">
      <c r="A4272" s="252">
        <f t="shared" ref="A4272:E4272" si="2792">A3602</f>
        <v>0</v>
      </c>
      <c r="B4272" s="253" t="str">
        <f t="shared" si="2792"/>
        <v>IDC</v>
      </c>
      <c r="C4272" s="99" t="str">
        <f t="shared" si="2792"/>
        <v>MERC/CAPEX/2022-2023/0409</v>
      </c>
      <c r="D4272" s="103">
        <f t="shared" si="2792"/>
        <v>44806</v>
      </c>
      <c r="E4272" s="28">
        <f t="shared" si="2792"/>
        <v>0.7</v>
      </c>
      <c r="F4272" s="95">
        <f t="shared" si="2739"/>
        <v>0</v>
      </c>
      <c r="G4272" s="95">
        <f t="shared" si="2740"/>
        <v>0</v>
      </c>
      <c r="H4272" s="95">
        <f t="shared" si="2730"/>
        <v>0</v>
      </c>
      <c r="I4272" s="94">
        <f>'F4.2'!AA249</f>
        <v>0</v>
      </c>
      <c r="J4272" s="94">
        <f>'F4.2'!AU249</f>
        <v>0</v>
      </c>
      <c r="K4272" s="95"/>
      <c r="L4272" s="95"/>
      <c r="M4272" s="128">
        <f t="shared" si="2731"/>
        <v>0</v>
      </c>
      <c r="N4272" s="95">
        <f t="shared" si="2732"/>
        <v>0</v>
      </c>
      <c r="O4272" s="158">
        <f t="shared" si="2741"/>
        <v>0</v>
      </c>
      <c r="P4272" s="159">
        <f t="shared" si="2742"/>
        <v>0</v>
      </c>
    </row>
    <row r="4273" spans="1:16" ht="110.25" hidden="1" outlineLevel="1" x14ac:dyDescent="0.25">
      <c r="A4273" s="238">
        <f t="shared" ref="A4273:E4273" si="2793">A3603</f>
        <v>45</v>
      </c>
      <c r="B4273" s="239" t="str">
        <f t="shared" si="2793"/>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4273" s="25" t="str">
        <f t="shared" si="2793"/>
        <v>MERC/CAPEX/2022-2023/MSPGCL/0458</v>
      </c>
      <c r="D4273" s="139">
        <f t="shared" si="2793"/>
        <v>45174</v>
      </c>
      <c r="E4273" s="28">
        <f t="shared" si="2793"/>
        <v>145.05495436368</v>
      </c>
      <c r="F4273" s="95">
        <f t="shared" si="2739"/>
        <v>0</v>
      </c>
      <c r="G4273" s="95">
        <f t="shared" si="2740"/>
        <v>0</v>
      </c>
      <c r="H4273" s="95">
        <f t="shared" si="2730"/>
        <v>0</v>
      </c>
      <c r="I4273" s="94">
        <f>'F4.2'!AA250</f>
        <v>0</v>
      </c>
      <c r="J4273" s="94">
        <f>'F4.2'!AU250</f>
        <v>0</v>
      </c>
      <c r="K4273" s="95"/>
      <c r="L4273" s="95"/>
      <c r="M4273" s="128">
        <f t="shared" ref="M4273:M4301" si="2794">SUM(J4273:L4273)</f>
        <v>0</v>
      </c>
      <c r="N4273" s="95">
        <f t="shared" si="2732"/>
        <v>0</v>
      </c>
      <c r="O4273" s="158"/>
      <c r="P4273" s="159"/>
    </row>
    <row r="4274" spans="1:16" ht="31.5" hidden="1" outlineLevel="1" x14ac:dyDescent="0.25">
      <c r="A4274" s="252">
        <f t="shared" ref="A4274:E4274" si="2795">A3604</f>
        <v>45.1</v>
      </c>
      <c r="B4274" s="253" t="str">
        <f t="shared" si="2795"/>
        <v>Construction of 4th raising of existing Ash Bund from T.B.L. 198.00 M to T.B.L 201.00 M</v>
      </c>
      <c r="C4274" s="29" t="str">
        <f t="shared" si="2795"/>
        <v>MERC/CAPEX/2022-2023/MSPGCL/0458</v>
      </c>
      <c r="D4274" s="68">
        <f t="shared" si="2795"/>
        <v>45174</v>
      </c>
      <c r="E4274" s="28">
        <f t="shared" si="2795"/>
        <v>101.81018586775998</v>
      </c>
      <c r="F4274" s="95">
        <f t="shared" si="2739"/>
        <v>66.943683858253138</v>
      </c>
      <c r="G4274" s="95">
        <f t="shared" si="2740"/>
        <v>66.943683858253138</v>
      </c>
      <c r="H4274" s="95">
        <f t="shared" si="2730"/>
        <v>0</v>
      </c>
      <c r="I4274" s="94">
        <f>'F4.2'!AA251</f>
        <v>0</v>
      </c>
      <c r="J4274" s="94">
        <f>'F4.2'!AU251</f>
        <v>0</v>
      </c>
      <c r="K4274" s="95"/>
      <c r="L4274" s="95"/>
      <c r="M4274" s="128">
        <f t="shared" si="2794"/>
        <v>0</v>
      </c>
      <c r="N4274" s="95">
        <f t="shared" si="2732"/>
        <v>0</v>
      </c>
      <c r="O4274" s="158"/>
      <c r="P4274" s="159"/>
    </row>
    <row r="4275" spans="1:16" ht="31.5" hidden="1" outlineLevel="1" x14ac:dyDescent="0.25">
      <c r="A4275" s="252">
        <f t="shared" ref="A4275:E4275" si="2796">A3605</f>
        <v>45.2</v>
      </c>
      <c r="B4275" s="253" t="str">
        <f t="shared" si="2796"/>
        <v>Construction of New Drain Wells (12 Nos.) along with necessary connection to existing drain wells at CSTPS</v>
      </c>
      <c r="C4275" s="29" t="str">
        <f t="shared" si="2796"/>
        <v>MERC/CAPEX/2022-2023/MSPGCL/0458</v>
      </c>
      <c r="D4275" s="68">
        <f t="shared" si="2796"/>
        <v>45174</v>
      </c>
      <c r="E4275" s="28">
        <f t="shared" si="2796"/>
        <v>1.7079926814999997</v>
      </c>
      <c r="F4275" s="95">
        <f t="shared" si="2739"/>
        <v>1.1230636809863013</v>
      </c>
      <c r="G4275" s="95">
        <f t="shared" si="2740"/>
        <v>1.1230636809863013</v>
      </c>
      <c r="H4275" s="95">
        <f t="shared" si="2730"/>
        <v>0</v>
      </c>
      <c r="I4275" s="94">
        <f>'F4.2'!AA252</f>
        <v>0</v>
      </c>
      <c r="J4275" s="94">
        <f>'F4.2'!AU252</f>
        <v>0</v>
      </c>
      <c r="K4275" s="95"/>
      <c r="L4275" s="95"/>
      <c r="M4275" s="128">
        <f t="shared" si="2794"/>
        <v>0</v>
      </c>
      <c r="N4275" s="95">
        <f t="shared" si="2732"/>
        <v>0</v>
      </c>
      <c r="O4275" s="158"/>
      <c r="P4275" s="159"/>
    </row>
    <row r="4276" spans="1:16" ht="31.5" hidden="1" outlineLevel="1" x14ac:dyDescent="0.25">
      <c r="A4276" s="252">
        <f t="shared" ref="A4276:E4276" si="2797">A3606</f>
        <v>45.3</v>
      </c>
      <c r="B4276" s="253" t="str">
        <f t="shared" si="2797"/>
        <v xml:space="preserve"> Construction of waste weir for raising of ash bund (Waste Weir &amp; Non overflow structure)</v>
      </c>
      <c r="C4276" s="29" t="str">
        <f t="shared" si="2797"/>
        <v>MERC/CAPEX/2022-2023/MSPGCL/0458</v>
      </c>
      <c r="D4276" s="68">
        <f t="shared" si="2797"/>
        <v>45174</v>
      </c>
      <c r="E4276" s="28">
        <f t="shared" si="2797"/>
        <v>4.2692499462199995</v>
      </c>
      <c r="F4276" s="95">
        <f t="shared" si="2739"/>
        <v>2.8071780468295886</v>
      </c>
      <c r="G4276" s="95">
        <f t="shared" si="2740"/>
        <v>2.8071780468295886</v>
      </c>
      <c r="H4276" s="95">
        <f t="shared" si="2730"/>
        <v>0</v>
      </c>
      <c r="I4276" s="94">
        <f>'F4.2'!AA253</f>
        <v>0</v>
      </c>
      <c r="J4276" s="94">
        <f>'F4.2'!AU253</f>
        <v>0</v>
      </c>
      <c r="K4276" s="95"/>
      <c r="L4276" s="95"/>
      <c r="M4276" s="128">
        <f t="shared" si="2794"/>
        <v>0</v>
      </c>
      <c r="N4276" s="95">
        <f t="shared" si="2732"/>
        <v>0</v>
      </c>
      <c r="O4276" s="158"/>
      <c r="P4276" s="159"/>
    </row>
    <row r="4277" spans="1:16" ht="31.5" hidden="1" outlineLevel="1" x14ac:dyDescent="0.25">
      <c r="A4277" s="252">
        <f t="shared" ref="A4277:E4277" si="2798">A3607</f>
        <v>45.4</v>
      </c>
      <c r="B4277" s="253" t="str">
        <f t="shared" si="2798"/>
        <v>Raising of Ash Compartment i.e. Lagoon in Ash Bund</v>
      </c>
      <c r="C4277" s="29" t="str">
        <f t="shared" si="2798"/>
        <v>MERC/CAPEX/2022-2023/MSPGCL/0458</v>
      </c>
      <c r="D4277" s="68">
        <f t="shared" si="2798"/>
        <v>45174</v>
      </c>
      <c r="E4277" s="28">
        <f t="shared" si="2798"/>
        <v>25.657525868199997</v>
      </c>
      <c r="F4277" s="95">
        <f t="shared" si="2739"/>
        <v>16.870701940734246</v>
      </c>
      <c r="G4277" s="95">
        <f t="shared" si="2740"/>
        <v>16.870701940734246</v>
      </c>
      <c r="H4277" s="95">
        <f t="shared" si="2730"/>
        <v>0</v>
      </c>
      <c r="I4277" s="94">
        <f>'F4.2'!AA254</f>
        <v>0</v>
      </c>
      <c r="J4277" s="94">
        <f>'F4.2'!AU254</f>
        <v>0</v>
      </c>
      <c r="K4277" s="95"/>
      <c r="L4277" s="95"/>
      <c r="M4277" s="128">
        <f t="shared" si="2794"/>
        <v>0</v>
      </c>
      <c r="N4277" s="95">
        <f t="shared" si="2732"/>
        <v>0</v>
      </c>
      <c r="O4277" s="158"/>
      <c r="P4277" s="159"/>
    </row>
    <row r="4278" spans="1:16" ht="31.5" hidden="1" outlineLevel="1" x14ac:dyDescent="0.25">
      <c r="A4278" s="252">
        <f t="shared" ref="A4278:E4278" si="2799">A3608</f>
        <v>0</v>
      </c>
      <c r="B4278" s="253" t="str">
        <f t="shared" si="2799"/>
        <v>IDC</v>
      </c>
      <c r="C4278" s="99" t="str">
        <f t="shared" si="2799"/>
        <v>MERC/CAPEX/2022-2023/MSPGCL/0458</v>
      </c>
      <c r="D4278" s="103">
        <f t="shared" si="2799"/>
        <v>45174</v>
      </c>
      <c r="E4278" s="28">
        <f t="shared" si="2799"/>
        <v>11.61</v>
      </c>
      <c r="F4278" s="95">
        <f t="shared" si="2739"/>
        <v>0</v>
      </c>
      <c r="G4278" s="95">
        <f t="shared" si="2740"/>
        <v>0</v>
      </c>
      <c r="H4278" s="95">
        <f t="shared" si="2730"/>
        <v>0</v>
      </c>
      <c r="I4278" s="94">
        <f>'F4.2'!AA255</f>
        <v>0</v>
      </c>
      <c r="J4278" s="94">
        <f>'F4.2'!AU255</f>
        <v>0</v>
      </c>
      <c r="K4278" s="95"/>
      <c r="L4278" s="95"/>
      <c r="M4278" s="128">
        <f t="shared" si="2794"/>
        <v>0</v>
      </c>
      <c r="N4278" s="95">
        <f t="shared" si="2732"/>
        <v>0</v>
      </c>
      <c r="O4278" s="158"/>
      <c r="P4278" s="159"/>
    </row>
    <row r="4279" spans="1:16" ht="47.25" hidden="1" outlineLevel="1" x14ac:dyDescent="0.25">
      <c r="A4279" s="238">
        <f t="shared" ref="A4279:E4279" si="2800">A3609</f>
        <v>46</v>
      </c>
      <c r="B4279" s="239" t="str">
        <f t="shared" si="2800"/>
        <v>Procurement of 03 Nos. of complete assembly of 3.3 KV, 300 KW Boiler Circulation Water Pump - Motors along with Impeller for Unit#5&amp;6, 500MW Stage-III CSTPS Chandrapur</v>
      </c>
      <c r="C4279" s="25" t="str">
        <f t="shared" si="2800"/>
        <v>MERC/CAPEX/2024-2025/MSPGCL/0308</v>
      </c>
      <c r="D4279" s="139">
        <f t="shared" si="2800"/>
        <v>45429</v>
      </c>
      <c r="E4279" s="28">
        <f t="shared" si="2800"/>
        <v>37.32</v>
      </c>
      <c r="F4279" s="95">
        <f t="shared" si="2739"/>
        <v>0</v>
      </c>
      <c r="G4279" s="95">
        <f t="shared" si="2740"/>
        <v>0</v>
      </c>
      <c r="H4279" s="95">
        <f t="shared" si="2730"/>
        <v>0</v>
      </c>
      <c r="I4279" s="94">
        <f>'F4.2'!AA256</f>
        <v>0</v>
      </c>
      <c r="J4279" s="94">
        <f>'F4.2'!AU256</f>
        <v>0</v>
      </c>
      <c r="K4279" s="95"/>
      <c r="L4279" s="95"/>
      <c r="M4279" s="128">
        <f t="shared" si="2794"/>
        <v>0</v>
      </c>
      <c r="N4279" s="95">
        <f t="shared" si="2732"/>
        <v>0</v>
      </c>
      <c r="O4279" s="158"/>
      <c r="P4279" s="159"/>
    </row>
    <row r="4280" spans="1:16" ht="47.25" hidden="1" outlineLevel="1" x14ac:dyDescent="0.25">
      <c r="A4280" s="252">
        <f t="shared" ref="A4280:E4280" si="2801">A3610</f>
        <v>46.1</v>
      </c>
      <c r="B4280" s="253" t="str">
        <f t="shared" si="2801"/>
        <v>Procurement of 03 Nos. of complete assembly of 3.3 KV, 300 KW Boiler Circulation Water Pump - Motors along with Impeller for Unit#5&amp;6, 500MW Stage-III CSTPS Chandrapur</v>
      </c>
      <c r="C4280" s="29" t="str">
        <f t="shared" si="2801"/>
        <v>MERC/CAPEX/2024-2025/MSPGCL/0308</v>
      </c>
      <c r="D4280" s="140">
        <f t="shared" si="2801"/>
        <v>45429</v>
      </c>
      <c r="E4280" s="28">
        <f t="shared" si="2801"/>
        <v>0</v>
      </c>
      <c r="F4280" s="95">
        <f t="shared" si="2739"/>
        <v>35.944000000000003</v>
      </c>
      <c r="G4280" s="95">
        <f t="shared" si="2740"/>
        <v>35.944000000000003</v>
      </c>
      <c r="H4280" s="95">
        <f t="shared" ref="H4280:H4343" si="2802">F4280-G4280</f>
        <v>0</v>
      </c>
      <c r="I4280" s="94">
        <f>'F4.2'!AA257</f>
        <v>0</v>
      </c>
      <c r="J4280" s="94">
        <f>'F4.2'!AU257</f>
        <v>0</v>
      </c>
      <c r="K4280" s="95"/>
      <c r="L4280" s="95"/>
      <c r="M4280" s="128">
        <f t="shared" si="2794"/>
        <v>0</v>
      </c>
      <c r="N4280" s="95">
        <f t="shared" ref="N4280:N4343" si="2803">H4280+I4280-M4280</f>
        <v>0</v>
      </c>
      <c r="O4280" s="158"/>
      <c r="P4280" s="159"/>
    </row>
    <row r="4281" spans="1:16" ht="31.5" hidden="1" outlineLevel="1" x14ac:dyDescent="0.25">
      <c r="A4281" s="252">
        <f t="shared" ref="A4281:E4281" si="2804">A3611</f>
        <v>0</v>
      </c>
      <c r="B4281" s="253" t="str">
        <f t="shared" si="2804"/>
        <v>IDC</v>
      </c>
      <c r="C4281" s="29" t="str">
        <f t="shared" si="2804"/>
        <v>MERC/CAPEX/2024-2025/MSPGCL/0308</v>
      </c>
      <c r="D4281" s="140">
        <f t="shared" si="2804"/>
        <v>45429</v>
      </c>
      <c r="E4281" s="28">
        <f t="shared" si="2804"/>
        <v>0</v>
      </c>
      <c r="F4281" s="95">
        <f t="shared" si="2739"/>
        <v>0</v>
      </c>
      <c r="G4281" s="95">
        <f t="shared" si="2740"/>
        <v>0</v>
      </c>
      <c r="H4281" s="95">
        <f t="shared" si="2802"/>
        <v>0</v>
      </c>
      <c r="I4281" s="94">
        <f>'F4.2'!AA258</f>
        <v>0</v>
      </c>
      <c r="J4281" s="94">
        <f>'F4.2'!AU258</f>
        <v>0</v>
      </c>
      <c r="K4281" s="95"/>
      <c r="L4281" s="95"/>
      <c r="M4281" s="128">
        <f t="shared" si="2794"/>
        <v>0</v>
      </c>
      <c r="N4281" s="95">
        <f t="shared" si="2803"/>
        <v>0</v>
      </c>
      <c r="O4281" s="158"/>
      <c r="P4281" s="159"/>
    </row>
    <row r="4282" spans="1:16" ht="31.5" hidden="1" outlineLevel="1" x14ac:dyDescent="0.25">
      <c r="A4282" s="238">
        <f t="shared" ref="A4282:E4282" si="2805">A3612</f>
        <v>47</v>
      </c>
      <c r="B4282" s="239" t="str">
        <f t="shared" si="2805"/>
        <v>Performance Improvement &amp; Life Extension Schemes for CHP of Unit 3 to 7 of CSTPS, Chandrapur</v>
      </c>
      <c r="C4282" s="25" t="str">
        <f t="shared" si="2805"/>
        <v>MERC/CAPEX/MSPGCL/2023-24/0560</v>
      </c>
      <c r="D4282" s="68">
        <f t="shared" si="2805"/>
        <v>45230</v>
      </c>
      <c r="E4282" s="28">
        <f t="shared" si="2805"/>
        <v>43.01</v>
      </c>
      <c r="F4282" s="95">
        <f t="shared" si="2739"/>
        <v>0</v>
      </c>
      <c r="G4282" s="95">
        <f t="shared" si="2740"/>
        <v>0</v>
      </c>
      <c r="H4282" s="95">
        <f t="shared" si="2802"/>
        <v>0</v>
      </c>
      <c r="I4282" s="94">
        <f>'F4.2'!AA259</f>
        <v>0</v>
      </c>
      <c r="J4282" s="94">
        <f>'F4.2'!AU259</f>
        <v>0</v>
      </c>
      <c r="K4282" s="95"/>
      <c r="L4282" s="95"/>
      <c r="M4282" s="128">
        <f t="shared" si="2794"/>
        <v>0</v>
      </c>
      <c r="N4282" s="95">
        <f t="shared" si="2803"/>
        <v>0</v>
      </c>
      <c r="O4282" s="158"/>
      <c r="P4282" s="159"/>
    </row>
    <row r="4283" spans="1:16" ht="31.5" hidden="1" outlineLevel="1" x14ac:dyDescent="0.25">
      <c r="A4283" s="252">
        <f t="shared" ref="A4283:E4283" si="2806">A3613</f>
        <v>47.1</v>
      </c>
      <c r="B4283" s="253" t="str">
        <f t="shared" si="2806"/>
        <v>Work of Renovation/Upgradation/Modification of Crusher House of CHPA of Unit 3&amp;4 of CSTPS Chandrapur.</v>
      </c>
      <c r="C4283" s="29" t="str">
        <f t="shared" si="2806"/>
        <v>MERC/CAPEX/MSPGCL/2023-24/0560</v>
      </c>
      <c r="D4283" s="68">
        <f t="shared" si="2806"/>
        <v>45230</v>
      </c>
      <c r="E4283" s="28">
        <f t="shared" si="2806"/>
        <v>5.66</v>
      </c>
      <c r="F4283" s="95">
        <f t="shared" si="2739"/>
        <v>5.66</v>
      </c>
      <c r="G4283" s="95">
        <f t="shared" si="2740"/>
        <v>5.66</v>
      </c>
      <c r="H4283" s="95">
        <f t="shared" si="2802"/>
        <v>0</v>
      </c>
      <c r="I4283" s="94">
        <f>'F4.2'!AA260</f>
        <v>0</v>
      </c>
      <c r="J4283" s="94">
        <f>'F4.2'!AU260</f>
        <v>0</v>
      </c>
      <c r="K4283" s="95"/>
      <c r="L4283" s="95"/>
      <c r="M4283" s="128">
        <f t="shared" si="2794"/>
        <v>0</v>
      </c>
      <c r="N4283" s="95">
        <f t="shared" si="2803"/>
        <v>0</v>
      </c>
      <c r="O4283" s="158"/>
      <c r="P4283" s="159"/>
    </row>
    <row r="4284" spans="1:16" ht="31.5" hidden="1" outlineLevel="1" x14ac:dyDescent="0.25">
      <c r="A4284" s="252">
        <f t="shared" ref="A4284:E4284" si="2807">A3614</f>
        <v>47.2</v>
      </c>
      <c r="B4284" s="253" t="str">
        <f t="shared" si="2807"/>
        <v>Work of Renovation/Upgradation/Modification of Belt Conveyor 10A/B/C of CHPA of Unit 3&amp;4 of CSTPS Chandrapur.</v>
      </c>
      <c r="C4284" s="29" t="str">
        <f t="shared" si="2807"/>
        <v>MERC/CAPEX/MSPGCL/2023-24/0560</v>
      </c>
      <c r="D4284" s="68">
        <f t="shared" si="2807"/>
        <v>45230</v>
      </c>
      <c r="E4284" s="28">
        <f t="shared" si="2807"/>
        <v>8.17</v>
      </c>
      <c r="F4284" s="95">
        <f t="shared" si="2739"/>
        <v>8.17</v>
      </c>
      <c r="G4284" s="95">
        <f t="shared" si="2740"/>
        <v>8.17</v>
      </c>
      <c r="H4284" s="95">
        <f t="shared" si="2802"/>
        <v>0</v>
      </c>
      <c r="I4284" s="94">
        <f>'F4.2'!AA261</f>
        <v>0</v>
      </c>
      <c r="J4284" s="94">
        <f>'F4.2'!AU261</f>
        <v>0</v>
      </c>
      <c r="K4284" s="95"/>
      <c r="L4284" s="95"/>
      <c r="M4284" s="128">
        <f t="shared" si="2794"/>
        <v>0</v>
      </c>
      <c r="N4284" s="95">
        <f t="shared" si="2803"/>
        <v>0</v>
      </c>
      <c r="O4284" s="158"/>
      <c r="P4284" s="159"/>
    </row>
    <row r="4285" spans="1:16" ht="31.5" hidden="1" outlineLevel="1" x14ac:dyDescent="0.25">
      <c r="A4285" s="252">
        <f t="shared" ref="A4285:E4285" si="2808">A3615</f>
        <v>47.3</v>
      </c>
      <c r="B4285" s="253" t="str">
        <f t="shared" si="2808"/>
        <v xml:space="preserve">Work of Modification/Modernization of conveyor cable of 10 A/B/C of CHPA of Unit 3&amp;4 of CSTPS Chandrapur. </v>
      </c>
      <c r="C4285" s="29" t="str">
        <f t="shared" si="2808"/>
        <v>MERC/CAPEX/MSPGCL/2023-24/0560</v>
      </c>
      <c r="D4285" s="68">
        <f t="shared" si="2808"/>
        <v>45230</v>
      </c>
      <c r="E4285" s="28">
        <f t="shared" si="2808"/>
        <v>4.12</v>
      </c>
      <c r="F4285" s="95">
        <f t="shared" si="2739"/>
        <v>4.12</v>
      </c>
      <c r="G4285" s="95">
        <f t="shared" si="2740"/>
        <v>4.12</v>
      </c>
      <c r="H4285" s="95">
        <f t="shared" si="2802"/>
        <v>0</v>
      </c>
      <c r="I4285" s="94">
        <f>'F4.2'!AA262</f>
        <v>0</v>
      </c>
      <c r="J4285" s="94">
        <f>'F4.2'!AU262</f>
        <v>0</v>
      </c>
      <c r="K4285" s="95"/>
      <c r="L4285" s="95"/>
      <c r="M4285" s="128">
        <f t="shared" si="2794"/>
        <v>0</v>
      </c>
      <c r="N4285" s="95">
        <f t="shared" si="2803"/>
        <v>0</v>
      </c>
      <c r="O4285" s="158"/>
      <c r="P4285" s="159"/>
    </row>
    <row r="4286" spans="1:16" ht="63" hidden="1" outlineLevel="1" x14ac:dyDescent="0.25">
      <c r="A4286" s="252">
        <f t="shared" ref="A4286:E4286" si="2809">A3616</f>
        <v>47.4</v>
      </c>
      <c r="B4286" s="253" t="str">
        <f t="shared" si="2809"/>
        <v xml:space="preserve">Design, Engineering, Supply, Erection and commissioning of bypass chute with hydraulic cylinder &amp; modification/renovation at JT-06 of CHPA of Unit 3&amp;4 of CSTPS Chandrapur. </v>
      </c>
      <c r="C4286" s="29" t="str">
        <f t="shared" si="2809"/>
        <v>MERC/CAPEX/MSPGCL/2023-24/0560</v>
      </c>
      <c r="D4286" s="68">
        <f t="shared" si="2809"/>
        <v>45230</v>
      </c>
      <c r="E4286" s="28">
        <f t="shared" si="2809"/>
        <v>3.72</v>
      </c>
      <c r="F4286" s="95">
        <f t="shared" ref="F4286:F4349" si="2810">F3616+I3616</f>
        <v>3.72</v>
      </c>
      <c r="G4286" s="95">
        <f t="shared" ref="G4286:G4349" si="2811">G3616+M3616</f>
        <v>3.72</v>
      </c>
      <c r="H4286" s="95">
        <f t="shared" si="2802"/>
        <v>0</v>
      </c>
      <c r="I4286" s="94">
        <f>'F4.2'!AA263</f>
        <v>0</v>
      </c>
      <c r="J4286" s="94">
        <f>'F4.2'!AU263</f>
        <v>0</v>
      </c>
      <c r="K4286" s="95"/>
      <c r="L4286" s="95"/>
      <c r="M4286" s="128">
        <f t="shared" si="2794"/>
        <v>0</v>
      </c>
      <c r="N4286" s="95">
        <f t="shared" si="2803"/>
        <v>0</v>
      </c>
      <c r="O4286" s="158"/>
      <c r="P4286" s="159"/>
    </row>
    <row r="4287" spans="1:16" ht="47.25" hidden="1" outlineLevel="1" x14ac:dyDescent="0.25">
      <c r="A4287" s="252">
        <f t="shared" ref="A4287:E4287" si="2812">A3617</f>
        <v>47.5</v>
      </c>
      <c r="B4287" s="253" t="str">
        <f t="shared" si="2812"/>
        <v xml:space="preserve">Design, Engineering, Supply, Erection and Installation of Wear Resistance Chutes for Belt Conveyor System at CHPA/B of Unit 3to9 of CSTPS Chandrapur. </v>
      </c>
      <c r="C4287" s="29" t="str">
        <f t="shared" si="2812"/>
        <v>MERC/CAPEX/MSPGCL/2023-24/0560</v>
      </c>
      <c r="D4287" s="68">
        <f t="shared" si="2812"/>
        <v>45230</v>
      </c>
      <c r="E4287" s="28">
        <f t="shared" si="2812"/>
        <v>3.45</v>
      </c>
      <c r="F4287" s="95">
        <f t="shared" si="2810"/>
        <v>3.45</v>
      </c>
      <c r="G4287" s="95">
        <f t="shared" si="2811"/>
        <v>3.45</v>
      </c>
      <c r="H4287" s="95">
        <f t="shared" si="2802"/>
        <v>0</v>
      </c>
      <c r="I4287" s="94">
        <f>'F4.2'!AA264</f>
        <v>0</v>
      </c>
      <c r="J4287" s="94">
        <f>'F4.2'!AU264</f>
        <v>0</v>
      </c>
      <c r="K4287" s="95"/>
      <c r="L4287" s="95"/>
      <c r="M4287" s="128">
        <f t="shared" si="2794"/>
        <v>0</v>
      </c>
      <c r="N4287" s="95">
        <f t="shared" si="2803"/>
        <v>0</v>
      </c>
      <c r="O4287" s="158"/>
      <c r="P4287" s="159"/>
    </row>
    <row r="4288" spans="1:16" ht="47.25" hidden="1" outlineLevel="1" x14ac:dyDescent="0.25">
      <c r="A4288" s="252">
        <f t="shared" ref="A4288:E4288" si="2813">A3618</f>
        <v>47.6</v>
      </c>
      <c r="B4288" s="253" t="str">
        <f t="shared" si="2813"/>
        <v xml:space="preserve">Work of Modification/Renovation/Upgradation of Ventilation System of Track Hopper of CHPB of Unit 5,6&amp;7 of CSTPS Chandrapur. </v>
      </c>
      <c r="C4288" s="29" t="str">
        <f t="shared" si="2813"/>
        <v>MERC/CAPEX/MSPGCL/2023-24/0560</v>
      </c>
      <c r="D4288" s="68">
        <f t="shared" si="2813"/>
        <v>45230</v>
      </c>
      <c r="E4288" s="28">
        <f t="shared" si="2813"/>
        <v>4.5999999999999996</v>
      </c>
      <c r="F4288" s="95">
        <f t="shared" si="2810"/>
        <v>4.5999999999999996</v>
      </c>
      <c r="G4288" s="95">
        <f t="shared" si="2811"/>
        <v>4.5999999999999996</v>
      </c>
      <c r="H4288" s="95">
        <f t="shared" si="2802"/>
        <v>0</v>
      </c>
      <c r="I4288" s="94">
        <f>'F4.2'!AA265</f>
        <v>0</v>
      </c>
      <c r="J4288" s="94">
        <f>'F4.2'!AU265</f>
        <v>0</v>
      </c>
      <c r="K4288" s="95"/>
      <c r="L4288" s="95"/>
      <c r="M4288" s="128">
        <f t="shared" si="2794"/>
        <v>0</v>
      </c>
      <c r="N4288" s="95">
        <f t="shared" si="2803"/>
        <v>0</v>
      </c>
      <c r="O4288" s="158"/>
      <c r="P4288" s="159"/>
    </row>
    <row r="4289" spans="1:16" ht="31.5" hidden="1" outlineLevel="1" x14ac:dyDescent="0.25">
      <c r="A4289" s="252">
        <f t="shared" ref="A4289:E4289" si="2814">A3619</f>
        <v>47.7</v>
      </c>
      <c r="B4289" s="253" t="str">
        <f t="shared" si="2814"/>
        <v xml:space="preserve">Work of Renovation /Upgradation of Hydraulic System of Paddle Feeder at CHPB of Unit 5,6&amp;7 of CSTPS Chandrapur.  </v>
      </c>
      <c r="C4289" s="29" t="str">
        <f t="shared" si="2814"/>
        <v>MERC/CAPEX/MSPGCL/2023-24/0560</v>
      </c>
      <c r="D4289" s="68">
        <f t="shared" si="2814"/>
        <v>45230</v>
      </c>
      <c r="E4289" s="28">
        <f t="shared" si="2814"/>
        <v>8.14</v>
      </c>
      <c r="F4289" s="95">
        <f t="shared" si="2810"/>
        <v>8.14</v>
      </c>
      <c r="G4289" s="95">
        <f t="shared" si="2811"/>
        <v>8.14</v>
      </c>
      <c r="H4289" s="95">
        <f t="shared" si="2802"/>
        <v>0</v>
      </c>
      <c r="I4289" s="94">
        <f>'F4.2'!AA266</f>
        <v>0</v>
      </c>
      <c r="J4289" s="94">
        <f>'F4.2'!AU266</f>
        <v>0</v>
      </c>
      <c r="K4289" s="95"/>
      <c r="L4289" s="95"/>
      <c r="M4289" s="128">
        <f t="shared" si="2794"/>
        <v>0</v>
      </c>
      <c r="N4289" s="95">
        <f t="shared" si="2803"/>
        <v>0</v>
      </c>
      <c r="O4289" s="158"/>
      <c r="P4289" s="159"/>
    </row>
    <row r="4290" spans="1:16" ht="47.25" hidden="1" outlineLevel="1" x14ac:dyDescent="0.25">
      <c r="A4290" s="252">
        <f t="shared" ref="A4290:E4290" si="2815">A3620</f>
        <v>47.8</v>
      </c>
      <c r="B4290" s="253" t="str">
        <f t="shared" si="2815"/>
        <v xml:space="preserve">Design, Engineering, Manufacturing, Fabrication, Erection and commissioning of Modified Wobbler Feeder at CHPB of Unit 5,6&amp;7 of CSTPS Chandrapur. </v>
      </c>
      <c r="C4290" s="29" t="str">
        <f t="shared" si="2815"/>
        <v>MERC/CAPEX/MSPGCL/2023-24/0560</v>
      </c>
      <c r="D4290" s="68">
        <f t="shared" si="2815"/>
        <v>45230</v>
      </c>
      <c r="E4290" s="28">
        <f t="shared" si="2815"/>
        <v>4.18</v>
      </c>
      <c r="F4290" s="95">
        <f t="shared" si="2810"/>
        <v>4.18</v>
      </c>
      <c r="G4290" s="95">
        <f t="shared" si="2811"/>
        <v>4.18</v>
      </c>
      <c r="H4290" s="95">
        <f t="shared" si="2802"/>
        <v>0</v>
      </c>
      <c r="I4290" s="94">
        <f>'F4.2'!AA267</f>
        <v>0</v>
      </c>
      <c r="J4290" s="94">
        <f>'F4.2'!AU267</f>
        <v>0</v>
      </c>
      <c r="K4290" s="95"/>
      <c r="L4290" s="95"/>
      <c r="M4290" s="128">
        <f t="shared" si="2794"/>
        <v>0</v>
      </c>
      <c r="N4290" s="95">
        <f t="shared" si="2803"/>
        <v>0</v>
      </c>
      <c r="O4290" s="158"/>
      <c r="P4290" s="159"/>
    </row>
    <row r="4291" spans="1:16" ht="31.5" hidden="1" outlineLevel="1" x14ac:dyDescent="0.25">
      <c r="A4291" s="252">
        <f t="shared" ref="A4291:E4291" si="2816">A3621</f>
        <v>0</v>
      </c>
      <c r="B4291" s="253" t="str">
        <f t="shared" si="2816"/>
        <v>IDC</v>
      </c>
      <c r="C4291" s="29" t="str">
        <f t="shared" si="2816"/>
        <v>MERC/CAPEX/MSPGCL/2023-24/0560</v>
      </c>
      <c r="D4291" s="68">
        <f t="shared" si="2816"/>
        <v>45230</v>
      </c>
      <c r="E4291" s="28">
        <f t="shared" si="2816"/>
        <v>0.97</v>
      </c>
      <c r="F4291" s="95">
        <f t="shared" si="2810"/>
        <v>0</v>
      </c>
      <c r="G4291" s="95">
        <f t="shared" si="2811"/>
        <v>0</v>
      </c>
      <c r="H4291" s="95">
        <f t="shared" si="2802"/>
        <v>0</v>
      </c>
      <c r="I4291" s="94">
        <f>'F4.2'!AA268</f>
        <v>0</v>
      </c>
      <c r="J4291" s="94">
        <f>'F4.2'!AU268</f>
        <v>0</v>
      </c>
      <c r="K4291" s="95"/>
      <c r="L4291" s="95"/>
      <c r="M4291" s="128">
        <f t="shared" si="2794"/>
        <v>0</v>
      </c>
      <c r="N4291" s="95">
        <f t="shared" si="2803"/>
        <v>0</v>
      </c>
      <c r="O4291" s="158"/>
      <c r="P4291" s="159"/>
    </row>
    <row r="4292" spans="1:16" ht="31.5" hidden="1" outlineLevel="1" x14ac:dyDescent="0.25">
      <c r="A4292" s="238" t="str">
        <f t="shared" ref="A4292:E4292" si="2817">A3622</f>
        <v>HO
DPR 17</v>
      </c>
      <c r="B4292" s="239" t="str">
        <f t="shared" si="2817"/>
        <v>Construction of new Administrative Building for Mahagenco at Vidyut Bhawan, Katol Road, Nagpur</v>
      </c>
      <c r="C4292" s="25" t="str">
        <f t="shared" si="2817"/>
        <v>MERC/CAPEX/2021-2022/MSPGCL/063</v>
      </c>
      <c r="D4292" s="139">
        <f t="shared" si="2817"/>
        <v>44604</v>
      </c>
      <c r="E4292" s="28">
        <f t="shared" si="2817"/>
        <v>57</v>
      </c>
      <c r="F4292" s="95">
        <f t="shared" si="2810"/>
        <v>0</v>
      </c>
      <c r="G4292" s="95">
        <f t="shared" si="2811"/>
        <v>0</v>
      </c>
      <c r="H4292" s="95">
        <f t="shared" si="2802"/>
        <v>0</v>
      </c>
      <c r="I4292" s="94">
        <f>'F4.2'!AA269</f>
        <v>0</v>
      </c>
      <c r="J4292" s="94">
        <f>'F4.2'!AU269</f>
        <v>0</v>
      </c>
      <c r="K4292" s="95"/>
      <c r="L4292" s="95"/>
      <c r="M4292" s="128">
        <f t="shared" si="2794"/>
        <v>0</v>
      </c>
      <c r="N4292" s="95">
        <f t="shared" si="2803"/>
        <v>0</v>
      </c>
      <c r="O4292" s="158"/>
      <c r="P4292" s="159"/>
    </row>
    <row r="4293" spans="1:16" ht="47.25" hidden="1" outlineLevel="1" x14ac:dyDescent="0.25">
      <c r="A4293" s="252" t="str">
        <f t="shared" ref="A4293:E4293" si="2818">A3623</f>
        <v>HO
DPR 17.1</v>
      </c>
      <c r="B4293" s="253" t="str">
        <f t="shared" si="2818"/>
        <v>Construction of new Administrative Building for Mahagenco at Vidyut Bhawan, Katol Road, Nagpur</v>
      </c>
      <c r="C4293" s="168" t="str">
        <f t="shared" si="2818"/>
        <v>MERC/CAPEX/2021-2022/MSPGCL/063</v>
      </c>
      <c r="D4293" s="170">
        <f t="shared" si="2818"/>
        <v>44604</v>
      </c>
      <c r="E4293" s="28">
        <f t="shared" si="2818"/>
        <v>54.24</v>
      </c>
      <c r="F4293" s="95">
        <f t="shared" si="2810"/>
        <v>27.12</v>
      </c>
      <c r="G4293" s="95">
        <f t="shared" si="2811"/>
        <v>27.12</v>
      </c>
      <c r="H4293" s="95">
        <f t="shared" si="2802"/>
        <v>0</v>
      </c>
      <c r="I4293" s="94">
        <f>'F4.2'!AA270</f>
        <v>0</v>
      </c>
      <c r="J4293" s="94">
        <f>'F4.2'!AU270</f>
        <v>0</v>
      </c>
      <c r="K4293" s="95"/>
      <c r="L4293" s="95"/>
      <c r="M4293" s="128">
        <f t="shared" si="2794"/>
        <v>0</v>
      </c>
      <c r="N4293" s="95">
        <f t="shared" si="2803"/>
        <v>0</v>
      </c>
      <c r="O4293" s="158"/>
      <c r="P4293" s="159"/>
    </row>
    <row r="4294" spans="1:16" ht="31.5" hidden="1" outlineLevel="1" x14ac:dyDescent="0.25">
      <c r="A4294" s="280">
        <f t="shared" ref="A4294:E4294" si="2819">A3624</f>
        <v>0</v>
      </c>
      <c r="B4294" s="253" t="str">
        <f t="shared" si="2819"/>
        <v>IDC</v>
      </c>
      <c r="C4294" s="168" t="str">
        <f t="shared" si="2819"/>
        <v>MERC/CAPEX/2021-2022/MSPGCL/063</v>
      </c>
      <c r="D4294" s="170">
        <f t="shared" si="2819"/>
        <v>44604</v>
      </c>
      <c r="E4294" s="28">
        <f t="shared" si="2819"/>
        <v>2.76</v>
      </c>
      <c r="F4294" s="95">
        <f t="shared" si="2810"/>
        <v>0</v>
      </c>
      <c r="G4294" s="95">
        <f t="shared" si="2811"/>
        <v>0</v>
      </c>
      <c r="H4294" s="95">
        <f t="shared" si="2802"/>
        <v>0</v>
      </c>
      <c r="I4294" s="94">
        <f>'F4.2'!AA271</f>
        <v>0</v>
      </c>
      <c r="J4294" s="94">
        <f>'F4.2'!AU271</f>
        <v>0</v>
      </c>
      <c r="K4294" s="95"/>
      <c r="L4294" s="95"/>
      <c r="M4294" s="128">
        <f t="shared" si="2794"/>
        <v>0</v>
      </c>
      <c r="N4294" s="95">
        <f t="shared" si="2803"/>
        <v>0</v>
      </c>
      <c r="O4294" s="158"/>
      <c r="P4294" s="159"/>
    </row>
    <row r="4295" spans="1:16" ht="31.5" hidden="1" outlineLevel="1" x14ac:dyDescent="0.25">
      <c r="A4295" s="238" t="str">
        <f t="shared" ref="A4295:E4295" si="2820">A3625</f>
        <v>HO
DPR 18</v>
      </c>
      <c r="B4295" s="239" t="str">
        <f t="shared" si="2820"/>
        <v>Centralized Monitoring Solution</v>
      </c>
      <c r="C4295" s="25" t="str">
        <f t="shared" si="2820"/>
        <v>MERC/CAPEX/MSPGCL/2023-24/0576</v>
      </c>
      <c r="D4295" s="139">
        <f t="shared" si="2820"/>
        <v>45232</v>
      </c>
      <c r="E4295" s="28">
        <f t="shared" si="2820"/>
        <v>69.308999999999997</v>
      </c>
      <c r="F4295" s="95">
        <f t="shared" si="2810"/>
        <v>0</v>
      </c>
      <c r="G4295" s="95">
        <f t="shared" si="2811"/>
        <v>0</v>
      </c>
      <c r="H4295" s="95">
        <f t="shared" si="2802"/>
        <v>0</v>
      </c>
      <c r="I4295" s="94">
        <f>'F4.2'!AA272</f>
        <v>0</v>
      </c>
      <c r="J4295" s="94">
        <f>'F4.2'!AU272</f>
        <v>0</v>
      </c>
      <c r="K4295" s="95"/>
      <c r="L4295" s="95"/>
      <c r="M4295" s="128">
        <f t="shared" si="2794"/>
        <v>0</v>
      </c>
      <c r="N4295" s="95">
        <f t="shared" si="2803"/>
        <v>0</v>
      </c>
      <c r="O4295" s="158"/>
      <c r="P4295" s="159"/>
    </row>
    <row r="4296" spans="1:16" ht="47.25" hidden="1" outlineLevel="1" x14ac:dyDescent="0.25">
      <c r="A4296" s="252" t="str">
        <f t="shared" ref="A4296:E4296" si="2821">A3626</f>
        <v>HO
DPR 18.1</v>
      </c>
      <c r="B4296" s="253" t="str">
        <f t="shared" si="2821"/>
        <v>Centralized Monitoring Solution</v>
      </c>
      <c r="C4296" s="168" t="str">
        <f t="shared" si="2821"/>
        <v>MERC/CAPEX/MSPGCL/2023-24/0576</v>
      </c>
      <c r="D4296" s="170">
        <f t="shared" si="2821"/>
        <v>45232</v>
      </c>
      <c r="E4296" s="28">
        <f t="shared" si="2821"/>
        <v>66.009</v>
      </c>
      <c r="F4296" s="95">
        <f t="shared" si="2810"/>
        <v>66.009</v>
      </c>
      <c r="G4296" s="95">
        <f t="shared" si="2811"/>
        <v>66.009</v>
      </c>
      <c r="H4296" s="95">
        <f t="shared" si="2802"/>
        <v>0</v>
      </c>
      <c r="I4296" s="94">
        <f>'F4.2'!AA273</f>
        <v>0</v>
      </c>
      <c r="J4296" s="94">
        <f>'F4.2'!AU273</f>
        <v>0</v>
      </c>
      <c r="K4296" s="95"/>
      <c r="L4296" s="95"/>
      <c r="M4296" s="128">
        <f t="shared" si="2794"/>
        <v>0</v>
      </c>
      <c r="N4296" s="95">
        <f t="shared" si="2803"/>
        <v>0</v>
      </c>
      <c r="O4296" s="158"/>
      <c r="P4296" s="159"/>
    </row>
    <row r="4297" spans="1:16" ht="31.5" hidden="1" outlineLevel="1" x14ac:dyDescent="0.25">
      <c r="A4297" s="280">
        <f t="shared" ref="A4297:E4297" si="2822">A3627</f>
        <v>0</v>
      </c>
      <c r="B4297" s="253" t="str">
        <f t="shared" si="2822"/>
        <v>IDC</v>
      </c>
      <c r="C4297" s="168" t="str">
        <f t="shared" si="2822"/>
        <v>MERC/CAPEX/MSPGCL/2023-24/0576</v>
      </c>
      <c r="D4297" s="170">
        <f t="shared" si="2822"/>
        <v>45232</v>
      </c>
      <c r="E4297" s="28">
        <f t="shared" si="2822"/>
        <v>3.3</v>
      </c>
      <c r="F4297" s="95">
        <f t="shared" si="2810"/>
        <v>0</v>
      </c>
      <c r="G4297" s="95">
        <f t="shared" si="2811"/>
        <v>0</v>
      </c>
      <c r="H4297" s="95">
        <f t="shared" si="2802"/>
        <v>0</v>
      </c>
      <c r="I4297" s="94">
        <f>'F4.2'!AA274</f>
        <v>0</v>
      </c>
      <c r="J4297" s="94">
        <f>'F4.2'!AU274</f>
        <v>0</v>
      </c>
      <c r="K4297" s="95"/>
      <c r="L4297" s="95"/>
      <c r="M4297" s="128">
        <f t="shared" si="2794"/>
        <v>0</v>
      </c>
      <c r="N4297" s="95">
        <f t="shared" si="2803"/>
        <v>0</v>
      </c>
      <c r="O4297" s="158"/>
      <c r="P4297" s="159"/>
    </row>
    <row r="4298" spans="1:16" ht="63" hidden="1" outlineLevel="1" x14ac:dyDescent="0.25">
      <c r="A4298" s="25" t="str">
        <f t="shared" ref="A4298:E4298" si="2823">A3628</f>
        <v>Y2</v>
      </c>
      <c r="B4298" s="26" t="str">
        <f t="shared" si="2823"/>
        <v>Procurement &amp; replacement of 400 NB Cast Basalt Pipelines with the existing MSERW pipe of ash disposal system of Unit #5,6 &amp; 7 at CSTPS, Chandrapur” under capital expenditure during the FY 2023-24.</v>
      </c>
      <c r="C4298" s="25" t="str">
        <f t="shared" si="2823"/>
        <v>MERC/CAPEX/2024-2025/MSPGCL/0475 Dt 06.08.2024</v>
      </c>
      <c r="D4298" s="188">
        <f t="shared" si="2823"/>
        <v>45510</v>
      </c>
      <c r="E4298" s="28">
        <f t="shared" si="2823"/>
        <v>81.350000000000009</v>
      </c>
      <c r="F4298" s="95">
        <f t="shared" si="2810"/>
        <v>0</v>
      </c>
      <c r="G4298" s="95">
        <f t="shared" si="2811"/>
        <v>0</v>
      </c>
      <c r="H4298" s="95">
        <f t="shared" si="2802"/>
        <v>0</v>
      </c>
      <c r="I4298" s="94">
        <f>'F4.2'!AA275</f>
        <v>0</v>
      </c>
      <c r="J4298" s="94">
        <f>'F4.2'!AU275</f>
        <v>0</v>
      </c>
      <c r="K4298" s="95"/>
      <c r="L4298" s="95"/>
      <c r="M4298" s="128">
        <f t="shared" si="2794"/>
        <v>0</v>
      </c>
      <c r="N4298" s="95">
        <f t="shared" si="2803"/>
        <v>0</v>
      </c>
      <c r="O4298" s="158"/>
      <c r="P4298" s="159"/>
    </row>
    <row r="4299" spans="1:16" ht="63" hidden="1" outlineLevel="1" x14ac:dyDescent="0.25">
      <c r="A4299" s="29">
        <f t="shared" ref="A4299:E4299" si="2824">A3629</f>
        <v>2.1</v>
      </c>
      <c r="B4299" s="169" t="str">
        <f t="shared" si="2824"/>
        <v>Procurement &amp; replacement of 400 NB Cast Basalt Pipelines with the existing MSERW pipe of ash disposal system of Unit #5,6 &amp; 7 at CSTPS, Chandrapur” under capital expenditure during the FY 2023-24.</v>
      </c>
      <c r="C4299" s="29" t="str">
        <f t="shared" si="2824"/>
        <v>MERC/CAPEX/2024-2025/MSPGCL/0475 Dt 06.08.2024</v>
      </c>
      <c r="D4299" s="69">
        <f t="shared" si="2824"/>
        <v>45510</v>
      </c>
      <c r="E4299" s="28">
        <f t="shared" si="2824"/>
        <v>80.150000000000006</v>
      </c>
      <c r="F4299" s="95">
        <f t="shared" si="2810"/>
        <v>80.150000000000006</v>
      </c>
      <c r="G4299" s="95">
        <f t="shared" si="2811"/>
        <v>80.150000000000006</v>
      </c>
      <c r="H4299" s="95">
        <f t="shared" si="2802"/>
        <v>0</v>
      </c>
      <c r="I4299" s="94">
        <f>'F4.2'!AA276</f>
        <v>0</v>
      </c>
      <c r="J4299" s="94">
        <f>'F4.2'!AU276</f>
        <v>0</v>
      </c>
      <c r="K4299" s="95"/>
      <c r="L4299" s="95"/>
      <c r="M4299" s="128">
        <f t="shared" si="2794"/>
        <v>0</v>
      </c>
      <c r="N4299" s="95">
        <f t="shared" si="2803"/>
        <v>0</v>
      </c>
      <c r="O4299" s="158"/>
      <c r="P4299" s="159"/>
    </row>
    <row r="4300" spans="1:16" ht="31.5" hidden="1" outlineLevel="1" x14ac:dyDescent="0.25">
      <c r="A4300" s="29">
        <f t="shared" ref="A4300:E4300" si="2825">A3630</f>
        <v>0</v>
      </c>
      <c r="B4300" s="169" t="str">
        <f t="shared" si="2825"/>
        <v>IDC</v>
      </c>
      <c r="C4300" s="29" t="str">
        <f t="shared" si="2825"/>
        <v>MERC/CAPEX/2024-2025/MSPGCL/0475 Dt 06.08.2024</v>
      </c>
      <c r="D4300" s="69">
        <f t="shared" si="2825"/>
        <v>45510</v>
      </c>
      <c r="E4300" s="28">
        <f t="shared" si="2825"/>
        <v>1.2</v>
      </c>
      <c r="F4300" s="95">
        <f t="shared" si="2810"/>
        <v>0</v>
      </c>
      <c r="G4300" s="95">
        <f t="shared" si="2811"/>
        <v>0</v>
      </c>
      <c r="H4300" s="95">
        <f t="shared" si="2802"/>
        <v>0</v>
      </c>
      <c r="I4300" s="94">
        <f>'F4.2'!AA277</f>
        <v>0</v>
      </c>
      <c r="J4300" s="94">
        <f>'F4.2'!AU277</f>
        <v>0</v>
      </c>
      <c r="K4300" s="95"/>
      <c r="L4300" s="95"/>
      <c r="M4300" s="128">
        <f t="shared" si="2794"/>
        <v>0</v>
      </c>
      <c r="N4300" s="95">
        <f t="shared" si="2803"/>
        <v>0</v>
      </c>
      <c r="O4300" s="158"/>
      <c r="P4300" s="159"/>
    </row>
    <row r="4301" spans="1:16" ht="78.75" hidden="1" outlineLevel="1" x14ac:dyDescent="0.25">
      <c r="A4301" s="25" t="str">
        <f t="shared" ref="A4301:E4301" si="2826">A3631</f>
        <v>Y3</v>
      </c>
      <c r="B4301" s="26" t="str">
        <f t="shared" si="2826"/>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4301" s="25" t="str">
        <f t="shared" si="2826"/>
        <v>MERC/CAPEX/2024-25/MSPGCL/0473 Dt 06.08.2024</v>
      </c>
      <c r="D4301" s="188">
        <f t="shared" si="2826"/>
        <v>45510</v>
      </c>
      <c r="E4301" s="28">
        <f t="shared" si="2826"/>
        <v>25.78</v>
      </c>
      <c r="F4301" s="95">
        <f t="shared" si="2810"/>
        <v>0</v>
      </c>
      <c r="G4301" s="95">
        <f t="shared" si="2811"/>
        <v>0</v>
      </c>
      <c r="H4301" s="95">
        <f t="shared" si="2802"/>
        <v>0</v>
      </c>
      <c r="I4301" s="94">
        <f>'F4.2'!AA278</f>
        <v>0</v>
      </c>
      <c r="J4301" s="94">
        <f>'F4.2'!AU278</f>
        <v>0</v>
      </c>
      <c r="K4301" s="95"/>
      <c r="L4301" s="95"/>
      <c r="M4301" s="128">
        <f t="shared" si="2794"/>
        <v>0</v>
      </c>
      <c r="N4301" s="95">
        <f t="shared" si="2803"/>
        <v>0</v>
      </c>
      <c r="O4301" s="158"/>
      <c r="P4301" s="159"/>
    </row>
    <row r="4302" spans="1:16" ht="31.5" hidden="1" outlineLevel="1" x14ac:dyDescent="0.25">
      <c r="A4302" s="29">
        <f t="shared" ref="A4302:E4302" si="2827">A3632</f>
        <v>3.1</v>
      </c>
      <c r="B4302" s="203" t="str">
        <f t="shared" si="2827"/>
        <v>Scheme-1: Upgradation of 11KV Sub-stations of Urjanagar colony, CSTPS, Chandrapur.</v>
      </c>
      <c r="C4302" s="29" t="str">
        <f t="shared" si="2827"/>
        <v>MERC/CAPEX/2024-25/MSPGCL/0473 Dt 06.08.2024</v>
      </c>
      <c r="D4302" s="69">
        <f t="shared" si="2827"/>
        <v>45510</v>
      </c>
      <c r="E4302" s="27">
        <f t="shared" si="2827"/>
        <v>7.19</v>
      </c>
      <c r="F4302" s="94">
        <f t="shared" si="2810"/>
        <v>7.19</v>
      </c>
      <c r="G4302" s="94">
        <f t="shared" si="2811"/>
        <v>7.19</v>
      </c>
      <c r="H4302" s="94">
        <f t="shared" si="2802"/>
        <v>0</v>
      </c>
      <c r="I4302" s="94">
        <f>'F4.2'!AA279</f>
        <v>0</v>
      </c>
      <c r="J4302" s="94">
        <f>'F4.2'!AU279</f>
        <v>0</v>
      </c>
      <c r="K4302" s="94"/>
      <c r="L4302" s="94"/>
      <c r="M4302" s="94">
        <f t="shared" ref="M4302:M4360" si="2828">SUM(J4302:L4302)</f>
        <v>0</v>
      </c>
      <c r="N4302" s="94">
        <f t="shared" si="2803"/>
        <v>0</v>
      </c>
      <c r="O4302" s="158">
        <f t="shared" ref="O4302:O4324" si="2829">MAX(0,IF(M4302=0,0,IF(G4302+M4302&lt;E4302,M4302,E4302-G4302)))</f>
        <v>0</v>
      </c>
      <c r="P4302" s="159">
        <f t="shared" ref="P4302:P4324" si="2830">M4302-O4302</f>
        <v>0</v>
      </c>
    </row>
    <row r="4303" spans="1:16" ht="31.5" hidden="1" outlineLevel="1" x14ac:dyDescent="0.25">
      <c r="A4303" s="29">
        <f t="shared" ref="A4303:E4303" si="2831">A3633</f>
        <v>3.1</v>
      </c>
      <c r="B4303" s="203" t="str">
        <f t="shared" si="2831"/>
        <v>Scheme-3: Replacement of old energy meters by electronics energy meters at Urjanagar colony, CSTPS, Chandrapur.</v>
      </c>
      <c r="C4303" s="29" t="str">
        <f t="shared" si="2831"/>
        <v>MERC/CAPEX/2024-25/MSPGCL/0473 Dt 06.08.2024</v>
      </c>
      <c r="D4303" s="69">
        <f t="shared" si="2831"/>
        <v>45510</v>
      </c>
      <c r="E4303" s="28">
        <f t="shared" si="2831"/>
        <v>0.8</v>
      </c>
      <c r="F4303" s="95">
        <f t="shared" si="2810"/>
        <v>0.8</v>
      </c>
      <c r="G4303" s="95">
        <f t="shared" si="2811"/>
        <v>0.8</v>
      </c>
      <c r="H4303" s="95">
        <f t="shared" si="2802"/>
        <v>0</v>
      </c>
      <c r="I4303" s="94">
        <f>'F4.2'!AA280</f>
        <v>0</v>
      </c>
      <c r="J4303" s="94">
        <f>'F4.2'!AU280</f>
        <v>0</v>
      </c>
      <c r="K4303" s="95"/>
      <c r="L4303" s="95"/>
      <c r="M4303" s="128">
        <f t="shared" si="2828"/>
        <v>0</v>
      </c>
      <c r="N4303" s="95">
        <f t="shared" si="2803"/>
        <v>0</v>
      </c>
      <c r="O4303" s="158">
        <f t="shared" si="2829"/>
        <v>0</v>
      </c>
      <c r="P4303" s="159">
        <f t="shared" si="2830"/>
        <v>0</v>
      </c>
    </row>
    <row r="4304" spans="1:16" ht="31.5" hidden="1" outlineLevel="1" x14ac:dyDescent="0.25">
      <c r="A4304" s="29">
        <f t="shared" ref="A4304:E4304" si="2832">A3634</f>
        <v>3.1</v>
      </c>
      <c r="B4304" s="203" t="str">
        <f t="shared" si="2832"/>
        <v>Scheme-5 : Provision of 11KV  supply to Urjanagar colony from station board of Stage-III, CSTPS Chandrapur.</v>
      </c>
      <c r="C4304" s="29" t="str">
        <f t="shared" si="2832"/>
        <v>MERC/CAPEX/2024-25/MSPGCL/0473 Dt 06.08.2024</v>
      </c>
      <c r="D4304" s="69">
        <f t="shared" si="2832"/>
        <v>45510</v>
      </c>
      <c r="E4304" s="28">
        <f t="shared" si="2832"/>
        <v>2.97</v>
      </c>
      <c r="F4304" s="95">
        <f t="shared" si="2810"/>
        <v>2.9193972000000001</v>
      </c>
      <c r="G4304" s="95">
        <f t="shared" si="2811"/>
        <v>2.9193972000000001</v>
      </c>
      <c r="H4304" s="95">
        <f t="shared" si="2802"/>
        <v>0</v>
      </c>
      <c r="I4304" s="94">
        <f>'F4.2'!AA281</f>
        <v>0</v>
      </c>
      <c r="J4304" s="94">
        <f>'F4.2'!AU281</f>
        <v>0</v>
      </c>
      <c r="K4304" s="95"/>
      <c r="L4304" s="95"/>
      <c r="M4304" s="128">
        <f t="shared" si="2828"/>
        <v>0</v>
      </c>
      <c r="N4304" s="95">
        <f t="shared" si="2803"/>
        <v>0</v>
      </c>
      <c r="O4304" s="158">
        <f t="shared" si="2829"/>
        <v>0</v>
      </c>
      <c r="P4304" s="159">
        <f t="shared" si="2830"/>
        <v>0</v>
      </c>
    </row>
    <row r="4305" spans="1:16" ht="78.75" hidden="1" outlineLevel="1" x14ac:dyDescent="0.25">
      <c r="A4305" s="29">
        <f t="shared" ref="A4305:E4305" si="2833">A3635</f>
        <v>3.1</v>
      </c>
      <c r="B4305" s="203" t="str">
        <f t="shared" si="2833"/>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4305" s="29" t="str">
        <f t="shared" si="2833"/>
        <v>MERC/CAPEX/2024-25/MSPGCL/0473 Dt 06.08.2024</v>
      </c>
      <c r="D4305" s="69">
        <f t="shared" si="2833"/>
        <v>45510</v>
      </c>
      <c r="E4305" s="28">
        <f t="shared" si="2833"/>
        <v>10.48</v>
      </c>
      <c r="F4305" s="95">
        <f t="shared" si="2810"/>
        <v>10.48</v>
      </c>
      <c r="G4305" s="95">
        <f t="shared" si="2811"/>
        <v>10.48</v>
      </c>
      <c r="H4305" s="95">
        <f t="shared" si="2802"/>
        <v>0</v>
      </c>
      <c r="I4305" s="94">
        <f>'F4.2'!AA282</f>
        <v>0</v>
      </c>
      <c r="J4305" s="94">
        <f>'F4.2'!AU282</f>
        <v>0</v>
      </c>
      <c r="K4305" s="95"/>
      <c r="L4305" s="95"/>
      <c r="M4305" s="128">
        <f t="shared" si="2828"/>
        <v>0</v>
      </c>
      <c r="N4305" s="95">
        <f t="shared" si="2803"/>
        <v>0</v>
      </c>
      <c r="O4305" s="158">
        <f t="shared" si="2829"/>
        <v>0</v>
      </c>
      <c r="P4305" s="159">
        <f t="shared" si="2830"/>
        <v>0</v>
      </c>
    </row>
    <row r="4306" spans="1:16" ht="63" hidden="1" outlineLevel="1" x14ac:dyDescent="0.25">
      <c r="A4306" s="29">
        <f t="shared" ref="A4306:E4306" si="2834">A3636</f>
        <v>3.1</v>
      </c>
      <c r="B4306" s="203" t="str">
        <f t="shared" si="2834"/>
        <v>Scheme-7: Design, supply, erection, installation, testing and commissioning of the boiler goods lifts in place of the existing old lifts installed at Unit#6&amp;7 500MW Stage-III CSTPS Chandrapur</v>
      </c>
      <c r="C4306" s="29" t="str">
        <f t="shared" si="2834"/>
        <v>MERC/CAPEX/2024-25/MSPGCL/0473 Dt 06.08.2024</v>
      </c>
      <c r="D4306" s="69">
        <f t="shared" si="2834"/>
        <v>45510</v>
      </c>
      <c r="E4306" s="28">
        <f t="shared" si="2834"/>
        <v>3.66</v>
      </c>
      <c r="F4306" s="95">
        <f t="shared" si="2810"/>
        <v>3.66</v>
      </c>
      <c r="G4306" s="95">
        <f t="shared" si="2811"/>
        <v>3.66</v>
      </c>
      <c r="H4306" s="95">
        <f t="shared" si="2802"/>
        <v>0</v>
      </c>
      <c r="I4306" s="94">
        <f>'F4.2'!AA283</f>
        <v>0</v>
      </c>
      <c r="J4306" s="94">
        <f>'F4.2'!AU283</f>
        <v>0</v>
      </c>
      <c r="K4306" s="95"/>
      <c r="L4306" s="95"/>
      <c r="M4306" s="128">
        <f t="shared" si="2828"/>
        <v>0</v>
      </c>
      <c r="N4306" s="95">
        <f t="shared" si="2803"/>
        <v>0</v>
      </c>
      <c r="O4306" s="158">
        <f t="shared" si="2829"/>
        <v>0</v>
      </c>
      <c r="P4306" s="159">
        <f t="shared" si="2830"/>
        <v>0</v>
      </c>
    </row>
    <row r="4307" spans="1:16" ht="31.5" hidden="1" outlineLevel="1" x14ac:dyDescent="0.25">
      <c r="A4307" s="29">
        <f t="shared" ref="A4307:E4307" si="2835">A3637</f>
        <v>0</v>
      </c>
      <c r="B4307" s="203" t="str">
        <f t="shared" si="2835"/>
        <v>IDC</v>
      </c>
      <c r="C4307" s="29" t="str">
        <f t="shared" si="2835"/>
        <v>MERC/CAPEX/2024-25/MSPGCL/0473 Dt 06.08.2024</v>
      </c>
      <c r="D4307" s="69">
        <f t="shared" si="2835"/>
        <v>45510</v>
      </c>
      <c r="E4307" s="28">
        <f t="shared" si="2835"/>
        <v>0.68</v>
      </c>
      <c r="F4307" s="95">
        <f t="shared" si="2810"/>
        <v>0</v>
      </c>
      <c r="G4307" s="95">
        <f t="shared" si="2811"/>
        <v>0</v>
      </c>
      <c r="H4307" s="95">
        <f t="shared" si="2802"/>
        <v>0</v>
      </c>
      <c r="I4307" s="94">
        <f>'F4.2'!AA284</f>
        <v>0</v>
      </c>
      <c r="J4307" s="94">
        <f>'F4.2'!AU284</f>
        <v>0</v>
      </c>
      <c r="K4307" s="95"/>
      <c r="L4307" s="95"/>
      <c r="M4307" s="128">
        <f t="shared" si="2828"/>
        <v>0</v>
      </c>
      <c r="N4307" s="95">
        <f t="shared" si="2803"/>
        <v>0</v>
      </c>
      <c r="O4307" s="158">
        <f t="shared" si="2829"/>
        <v>0</v>
      </c>
      <c r="P4307" s="159">
        <f t="shared" si="2830"/>
        <v>0</v>
      </c>
    </row>
    <row r="4308" spans="1:16" ht="47.25" hidden="1" outlineLevel="1" x14ac:dyDescent="0.25">
      <c r="A4308" s="25" t="str">
        <f t="shared" ref="A4308:E4308" si="2836">A3638</f>
        <v>Y4</v>
      </c>
      <c r="B4308" s="26" t="str">
        <f t="shared" si="2836"/>
        <v>Providing 1600 mm pipeline from Erdai Dam to CSTPS, Chandrapur</v>
      </c>
      <c r="C4308" s="25" t="str">
        <f t="shared" si="2836"/>
        <v>MERC/CAPEX/2024-2025/MSPGCL/0476 Dt 06.08.2024</v>
      </c>
      <c r="D4308" s="188">
        <f t="shared" si="2836"/>
        <v>45510</v>
      </c>
      <c r="E4308" s="27">
        <f t="shared" si="2836"/>
        <v>0</v>
      </c>
      <c r="F4308" s="94">
        <f t="shared" si="2810"/>
        <v>0</v>
      </c>
      <c r="G4308" s="94">
        <f t="shared" si="2811"/>
        <v>0</v>
      </c>
      <c r="H4308" s="94">
        <f t="shared" si="2802"/>
        <v>0</v>
      </c>
      <c r="I4308" s="94">
        <f>'F4.2'!AA285</f>
        <v>0</v>
      </c>
      <c r="J4308" s="94">
        <f>'F4.2'!AU285</f>
        <v>0</v>
      </c>
      <c r="K4308" s="94"/>
      <c r="L4308" s="94"/>
      <c r="M4308" s="94">
        <f t="shared" si="2828"/>
        <v>0</v>
      </c>
      <c r="N4308" s="94">
        <f t="shared" si="2803"/>
        <v>0</v>
      </c>
      <c r="O4308" s="158">
        <f t="shared" si="2829"/>
        <v>0</v>
      </c>
      <c r="P4308" s="159">
        <f t="shared" si="2830"/>
        <v>0</v>
      </c>
    </row>
    <row r="4309" spans="1:16" ht="31.5" hidden="1" outlineLevel="1" x14ac:dyDescent="0.25">
      <c r="A4309" s="29">
        <f t="shared" ref="A4309:E4309" si="2837">A3639</f>
        <v>4.0999999999999996</v>
      </c>
      <c r="B4309" s="169" t="str">
        <f t="shared" si="2837"/>
        <v>Providing 1600 mm pipeline from Erdai Dam to CSTPS, Chandrapur</v>
      </c>
      <c r="C4309" s="29" t="str">
        <f t="shared" si="2837"/>
        <v>MERC/CAPEX/2024-2025/MSPGCL/0476 Dt 06.08.2024</v>
      </c>
      <c r="D4309" s="69">
        <f t="shared" si="2837"/>
        <v>45510</v>
      </c>
      <c r="E4309" s="28">
        <f t="shared" si="2837"/>
        <v>0</v>
      </c>
      <c r="F4309" s="95">
        <f t="shared" si="2810"/>
        <v>78.325479452054807</v>
      </c>
      <c r="G4309" s="95">
        <f t="shared" si="2811"/>
        <v>78.325479452054807</v>
      </c>
      <c r="H4309" s="95">
        <f t="shared" si="2802"/>
        <v>0</v>
      </c>
      <c r="I4309" s="94">
        <f>'F4.2'!AA286</f>
        <v>0</v>
      </c>
      <c r="J4309" s="94">
        <f>'F4.2'!AU286</f>
        <v>0</v>
      </c>
      <c r="K4309" s="95"/>
      <c r="L4309" s="95"/>
      <c r="M4309" s="128">
        <f t="shared" si="2828"/>
        <v>0</v>
      </c>
      <c r="N4309" s="95">
        <f t="shared" si="2803"/>
        <v>0</v>
      </c>
      <c r="O4309" s="158">
        <f t="shared" si="2829"/>
        <v>0</v>
      </c>
      <c r="P4309" s="159">
        <f t="shared" si="2830"/>
        <v>0</v>
      </c>
    </row>
    <row r="4310" spans="1:16" ht="31.5" hidden="1" outlineLevel="1" x14ac:dyDescent="0.25">
      <c r="A4310" s="29">
        <f t="shared" ref="A4310:E4310" si="2838">A3640</f>
        <v>0</v>
      </c>
      <c r="B4310" s="169" t="str">
        <f t="shared" si="2838"/>
        <v>IDC</v>
      </c>
      <c r="C4310" s="29" t="str">
        <f t="shared" si="2838"/>
        <v>MERC/CAPEX/2024-2025/MSPGCL/0476 Dt 06.08.2024</v>
      </c>
      <c r="D4310" s="69">
        <f t="shared" si="2838"/>
        <v>45510</v>
      </c>
      <c r="E4310" s="28">
        <f t="shared" si="2838"/>
        <v>0</v>
      </c>
      <c r="F4310" s="95">
        <f t="shared" si="2810"/>
        <v>0</v>
      </c>
      <c r="G4310" s="95">
        <f t="shared" si="2811"/>
        <v>0</v>
      </c>
      <c r="H4310" s="95">
        <f t="shared" si="2802"/>
        <v>0</v>
      </c>
      <c r="I4310" s="94">
        <f>'F4.2'!AA287</f>
        <v>0</v>
      </c>
      <c r="J4310" s="94">
        <f>'F4.2'!AU287</f>
        <v>0</v>
      </c>
      <c r="K4310" s="95"/>
      <c r="L4310" s="95"/>
      <c r="M4310" s="128">
        <f t="shared" si="2828"/>
        <v>0</v>
      </c>
      <c r="N4310" s="95">
        <f t="shared" si="2803"/>
        <v>0</v>
      </c>
      <c r="O4310" s="158">
        <f t="shared" si="2829"/>
        <v>0</v>
      </c>
      <c r="P4310" s="159">
        <f t="shared" si="2830"/>
        <v>0</v>
      </c>
    </row>
    <row r="4311" spans="1:16" ht="31.5" hidden="1" outlineLevel="1" x14ac:dyDescent="0.25">
      <c r="A4311" s="25" t="str">
        <f t="shared" ref="A4311:E4311" si="2839">A3641</f>
        <v>Y5</v>
      </c>
      <c r="B4311" s="26" t="str">
        <f t="shared" si="2839"/>
        <v>Performance Improvement &amp; Life Extension Schemes for CHP of Unit 5 to 7 of CSTPS, Chandrapur. -Part-2</v>
      </c>
      <c r="C4311" s="25" t="str">
        <f t="shared" si="2839"/>
        <v>MERC/CAPEX/MSPGCL/2023-2024/0466 Dt 02.08.2024</v>
      </c>
      <c r="D4311" s="188">
        <f t="shared" si="2839"/>
        <v>45506</v>
      </c>
      <c r="E4311" s="28">
        <f t="shared" si="2839"/>
        <v>0</v>
      </c>
      <c r="F4311" s="95">
        <f t="shared" si="2810"/>
        <v>0</v>
      </c>
      <c r="G4311" s="95">
        <f t="shared" si="2811"/>
        <v>0</v>
      </c>
      <c r="H4311" s="95">
        <f t="shared" si="2802"/>
        <v>0</v>
      </c>
      <c r="I4311" s="94">
        <f>'F4.2'!AA288</f>
        <v>0</v>
      </c>
      <c r="J4311" s="94">
        <f>'F4.2'!AU288</f>
        <v>0</v>
      </c>
      <c r="K4311" s="95"/>
      <c r="L4311" s="95"/>
      <c r="M4311" s="128">
        <f t="shared" si="2828"/>
        <v>0</v>
      </c>
      <c r="N4311" s="95">
        <f t="shared" si="2803"/>
        <v>0</v>
      </c>
      <c r="O4311" s="158">
        <f t="shared" si="2829"/>
        <v>0</v>
      </c>
      <c r="P4311" s="159">
        <f t="shared" si="2830"/>
        <v>0</v>
      </c>
    </row>
    <row r="4312" spans="1:16" ht="31.5" hidden="1" outlineLevel="1" x14ac:dyDescent="0.25">
      <c r="A4312" s="29">
        <f t="shared" ref="A4312:E4312" si="2840">A3642</f>
        <v>5.0999999999999996</v>
      </c>
      <c r="B4312" s="169" t="str">
        <f t="shared" si="2840"/>
        <v>Scheme-1: Upgradation/Renovation of Deck Module of Under Ground Conveyor stream of CHPB of Unit-5,6&amp;7 Chandrapur.</v>
      </c>
      <c r="C4312" s="29" t="str">
        <f t="shared" si="2840"/>
        <v>MERC/CAPEX/MSPGCL/2023-2024/0466 Dt 02.08.2024</v>
      </c>
      <c r="D4312" s="69">
        <f t="shared" si="2840"/>
        <v>45506</v>
      </c>
      <c r="E4312" s="27">
        <f t="shared" si="2840"/>
        <v>0</v>
      </c>
      <c r="F4312" s="94">
        <f t="shared" si="2810"/>
        <v>4.43</v>
      </c>
      <c r="G4312" s="94">
        <f t="shared" si="2811"/>
        <v>4.43</v>
      </c>
      <c r="H4312" s="94">
        <f t="shared" si="2802"/>
        <v>0</v>
      </c>
      <c r="I4312" s="94">
        <f>'F4.2'!AA289</f>
        <v>0</v>
      </c>
      <c r="J4312" s="94">
        <f>'F4.2'!AU289</f>
        <v>0</v>
      </c>
      <c r="K4312" s="94"/>
      <c r="L4312" s="94"/>
      <c r="M4312" s="94">
        <f t="shared" si="2828"/>
        <v>0</v>
      </c>
      <c r="N4312" s="94">
        <f t="shared" si="2803"/>
        <v>0</v>
      </c>
      <c r="O4312" s="158">
        <f t="shared" si="2829"/>
        <v>0</v>
      </c>
      <c r="P4312" s="159">
        <f t="shared" si="2830"/>
        <v>0</v>
      </c>
    </row>
    <row r="4313" spans="1:16" ht="31.5" hidden="1" outlineLevel="1" x14ac:dyDescent="0.25">
      <c r="A4313" s="29">
        <f t="shared" ref="A4313:E4313" si="2841">A3643</f>
        <v>5.2</v>
      </c>
      <c r="B4313" s="169" t="str">
        <f t="shared" si="2841"/>
        <v>Scheme-2: Renovation &amp; Upgradation of Transfer Point of CHPB of Unit 5 to 7 of CSTPS Chandrapur.</v>
      </c>
      <c r="C4313" s="29" t="str">
        <f t="shared" si="2841"/>
        <v>MERC/CAPEX/MSPGCL/2023-2024/0466 Dt 02.08.2024</v>
      </c>
      <c r="D4313" s="69">
        <f t="shared" si="2841"/>
        <v>45506</v>
      </c>
      <c r="E4313" s="28">
        <f t="shared" si="2841"/>
        <v>0</v>
      </c>
      <c r="F4313" s="95">
        <f t="shared" si="2810"/>
        <v>4.54</v>
      </c>
      <c r="G4313" s="95">
        <f t="shared" si="2811"/>
        <v>4.54</v>
      </c>
      <c r="H4313" s="95">
        <f t="shared" si="2802"/>
        <v>0</v>
      </c>
      <c r="I4313" s="94">
        <f>'F4.2'!AA290</f>
        <v>0</v>
      </c>
      <c r="J4313" s="94">
        <f>'F4.2'!AU290</f>
        <v>0</v>
      </c>
      <c r="K4313" s="95"/>
      <c r="L4313" s="95"/>
      <c r="M4313" s="128">
        <f t="shared" si="2828"/>
        <v>0</v>
      </c>
      <c r="N4313" s="95">
        <f t="shared" si="2803"/>
        <v>0</v>
      </c>
      <c r="O4313" s="158">
        <f t="shared" si="2829"/>
        <v>0</v>
      </c>
      <c r="P4313" s="159">
        <f t="shared" si="2830"/>
        <v>0</v>
      </c>
    </row>
    <row r="4314" spans="1:16" ht="31.5" hidden="1" outlineLevel="1" x14ac:dyDescent="0.25">
      <c r="A4314" s="29">
        <f t="shared" ref="A4314:E4314" si="2842">A3644</f>
        <v>5.3</v>
      </c>
      <c r="B4314" s="169" t="str">
        <f t="shared" si="2842"/>
        <v>Scheme-3: Renovation &amp; Upgradation of Walkway Platform of CHPB of Unit 5 to 7 of CSTPS Chandrapur.</v>
      </c>
      <c r="C4314" s="29" t="str">
        <f t="shared" si="2842"/>
        <v>MERC/CAPEX/MSPGCL/2023-2024/0466 Dt 02.08.2024</v>
      </c>
      <c r="D4314" s="69">
        <f t="shared" si="2842"/>
        <v>45506</v>
      </c>
      <c r="E4314" s="28">
        <f t="shared" si="2842"/>
        <v>0</v>
      </c>
      <c r="F4314" s="95">
        <f t="shared" si="2810"/>
        <v>5.25</v>
      </c>
      <c r="G4314" s="95">
        <f t="shared" si="2811"/>
        <v>5.25</v>
      </c>
      <c r="H4314" s="95">
        <f t="shared" si="2802"/>
        <v>0</v>
      </c>
      <c r="I4314" s="94">
        <f>'F4.2'!AA291</f>
        <v>0</v>
      </c>
      <c r="J4314" s="94">
        <f>'F4.2'!AU291</f>
        <v>0</v>
      </c>
      <c r="K4314" s="95"/>
      <c r="L4314" s="95"/>
      <c r="M4314" s="128">
        <f t="shared" si="2828"/>
        <v>0</v>
      </c>
      <c r="N4314" s="95">
        <f t="shared" si="2803"/>
        <v>0</v>
      </c>
      <c r="O4314" s="158">
        <f t="shared" si="2829"/>
        <v>0</v>
      </c>
      <c r="P4314" s="159">
        <f t="shared" si="2830"/>
        <v>0</v>
      </c>
    </row>
    <row r="4315" spans="1:16" ht="47.25" hidden="1" outlineLevel="1" x14ac:dyDescent="0.25">
      <c r="A4315" s="29">
        <f t="shared" ref="A4315:E4315" si="2843">A3645</f>
        <v>5.4</v>
      </c>
      <c r="B4315" s="169" t="str">
        <f t="shared" si="2843"/>
        <v>Scheme-4: Work of Renovation &amp; Modernization of Bunker Shuttle Conveyor of CHPB of Unit 5, 6 &amp; 7 in CSTPS Chandrapur.</v>
      </c>
      <c r="C4315" s="29" t="str">
        <f t="shared" si="2843"/>
        <v>MERC/CAPEX/MSPGCL/2023-2024/0466 Dt 02.08.2024</v>
      </c>
      <c r="D4315" s="69">
        <f t="shared" si="2843"/>
        <v>45506</v>
      </c>
      <c r="E4315" s="28">
        <f t="shared" si="2843"/>
        <v>0</v>
      </c>
      <c r="F4315" s="95">
        <f t="shared" si="2810"/>
        <v>4.6100000000000003</v>
      </c>
      <c r="G4315" s="95">
        <f t="shared" si="2811"/>
        <v>4.6100000000000003</v>
      </c>
      <c r="H4315" s="95">
        <f t="shared" si="2802"/>
        <v>0</v>
      </c>
      <c r="I4315" s="94">
        <f>'F4.2'!AA292</f>
        <v>0</v>
      </c>
      <c r="J4315" s="94">
        <f>'F4.2'!AU292</f>
        <v>0</v>
      </c>
      <c r="K4315" s="95"/>
      <c r="L4315" s="95"/>
      <c r="M4315" s="128">
        <f t="shared" si="2828"/>
        <v>0</v>
      </c>
      <c r="N4315" s="95">
        <f t="shared" si="2803"/>
        <v>0</v>
      </c>
      <c r="O4315" s="158">
        <f t="shared" si="2829"/>
        <v>0</v>
      </c>
      <c r="P4315" s="159">
        <f t="shared" si="2830"/>
        <v>0</v>
      </c>
    </row>
    <row r="4316" spans="1:16" ht="47.25" hidden="1" outlineLevel="1" x14ac:dyDescent="0.25">
      <c r="A4316" s="29">
        <f t="shared" ref="A4316:E4316" si="2844">A3646</f>
        <v>5.5</v>
      </c>
      <c r="B4316" s="169" t="str">
        <f t="shared" si="2844"/>
        <v>Scheme-5: Renovation &amp; Modernization of Wagon Tippler Concrete Hopper of Coal Handling Plant-B of Unit 5,6&amp;7 at CSTPS Chandrapur.</v>
      </c>
      <c r="C4316" s="29" t="str">
        <f t="shared" si="2844"/>
        <v>MERC/CAPEX/MSPGCL/2023-2024/0466 Dt 02.08.2024</v>
      </c>
      <c r="D4316" s="69">
        <f t="shared" si="2844"/>
        <v>45506</v>
      </c>
      <c r="E4316" s="28">
        <f t="shared" si="2844"/>
        <v>0</v>
      </c>
      <c r="F4316" s="95">
        <f t="shared" si="2810"/>
        <v>3.83</v>
      </c>
      <c r="G4316" s="95">
        <f t="shared" si="2811"/>
        <v>3.83</v>
      </c>
      <c r="H4316" s="95">
        <f t="shared" si="2802"/>
        <v>0</v>
      </c>
      <c r="I4316" s="94">
        <f>'F4.2'!AA293</f>
        <v>0</v>
      </c>
      <c r="J4316" s="94">
        <f>'F4.2'!AU293</f>
        <v>0</v>
      </c>
      <c r="K4316" s="95"/>
      <c r="L4316" s="95"/>
      <c r="M4316" s="128">
        <f t="shared" si="2828"/>
        <v>0</v>
      </c>
      <c r="N4316" s="95">
        <f t="shared" si="2803"/>
        <v>0</v>
      </c>
      <c r="O4316" s="158">
        <f t="shared" si="2829"/>
        <v>0</v>
      </c>
      <c r="P4316" s="159">
        <f t="shared" si="2830"/>
        <v>0</v>
      </c>
    </row>
    <row r="4317" spans="1:16" ht="47.25" hidden="1" outlineLevel="1" x14ac:dyDescent="0.25">
      <c r="A4317" s="29">
        <f t="shared" ref="A4317:E4317" si="2845">A3647</f>
        <v>5.6</v>
      </c>
      <c r="B4317" s="169" t="str">
        <f t="shared" si="2845"/>
        <v>Scheme-6: Renovation &amp; Modernization of Wagon Tippler Concrete Hopper of Coal Handling Plant-D of Unit 8&amp;9 at CSTPS Chandrapur.</v>
      </c>
      <c r="C4317" s="29" t="str">
        <f t="shared" si="2845"/>
        <v>MERC/CAPEX/MSPGCL/2023-2024/0466 Dt 02.08.2024</v>
      </c>
      <c r="D4317" s="69">
        <f t="shared" si="2845"/>
        <v>45506</v>
      </c>
      <c r="E4317" s="27">
        <f t="shared" si="2845"/>
        <v>0</v>
      </c>
      <c r="F4317" s="94">
        <f t="shared" si="2810"/>
        <v>3.83</v>
      </c>
      <c r="G4317" s="94">
        <f t="shared" si="2811"/>
        <v>3.83</v>
      </c>
      <c r="H4317" s="94">
        <f t="shared" si="2802"/>
        <v>0</v>
      </c>
      <c r="I4317" s="94">
        <f>'F4.2'!AA294</f>
        <v>0</v>
      </c>
      <c r="J4317" s="94">
        <f>'F4.2'!AU294</f>
        <v>0</v>
      </c>
      <c r="K4317" s="94"/>
      <c r="L4317" s="94"/>
      <c r="M4317" s="94">
        <f t="shared" si="2828"/>
        <v>0</v>
      </c>
      <c r="N4317" s="94">
        <f t="shared" si="2803"/>
        <v>0</v>
      </c>
      <c r="O4317" s="158">
        <f t="shared" si="2829"/>
        <v>0</v>
      </c>
      <c r="P4317" s="159">
        <f t="shared" si="2830"/>
        <v>0</v>
      </c>
    </row>
    <row r="4318" spans="1:16" ht="47.25" hidden="1" outlineLevel="1" x14ac:dyDescent="0.25">
      <c r="A4318" s="29">
        <f t="shared" ref="A4318:E4318" si="2846">A3648</f>
        <v>5.7</v>
      </c>
      <c r="B4318" s="169" t="str">
        <f t="shared" si="2846"/>
        <v xml:space="preserve">Scheme-7: Design, supply, installation &amp; commissioning of LED based energy efficient illumination system at CHP-A, B &amp; C, C.S.T.P.S., Chandrapur.  </v>
      </c>
      <c r="C4318" s="29" t="str">
        <f t="shared" si="2846"/>
        <v>MERC/CAPEX/MSPGCL/2023-2024/0466 Dt 02.08.2024</v>
      </c>
      <c r="D4318" s="69">
        <f t="shared" si="2846"/>
        <v>45506</v>
      </c>
      <c r="E4318" s="28">
        <f t="shared" si="2846"/>
        <v>0</v>
      </c>
      <c r="F4318" s="95">
        <f t="shared" si="2810"/>
        <v>5.31</v>
      </c>
      <c r="G4318" s="95">
        <f t="shared" si="2811"/>
        <v>5.31</v>
      </c>
      <c r="H4318" s="95">
        <f t="shared" si="2802"/>
        <v>0</v>
      </c>
      <c r="I4318" s="94">
        <f>'F4.2'!AA295</f>
        <v>0</v>
      </c>
      <c r="J4318" s="94">
        <f>'F4.2'!AU295</f>
        <v>0</v>
      </c>
      <c r="K4318" s="95"/>
      <c r="L4318" s="95"/>
      <c r="M4318" s="128">
        <f t="shared" si="2828"/>
        <v>0</v>
      </c>
      <c r="N4318" s="95">
        <f t="shared" si="2803"/>
        <v>0</v>
      </c>
      <c r="O4318" s="158">
        <f t="shared" si="2829"/>
        <v>0</v>
      </c>
      <c r="P4318" s="159">
        <f t="shared" si="2830"/>
        <v>0</v>
      </c>
    </row>
    <row r="4319" spans="1:16" ht="31.5" hidden="1" outlineLevel="1" x14ac:dyDescent="0.25">
      <c r="A4319" s="29">
        <f t="shared" ref="A4319:E4319" si="2847">A3649</f>
        <v>0</v>
      </c>
      <c r="B4319" s="169" t="str">
        <f t="shared" si="2847"/>
        <v>IDC</v>
      </c>
      <c r="C4319" s="29" t="str">
        <f t="shared" si="2847"/>
        <v>MERC/CAPEX/MSPGCL/2023-2024/0466 Dt 02.08.2024</v>
      </c>
      <c r="D4319" s="69">
        <f t="shared" si="2847"/>
        <v>45506</v>
      </c>
      <c r="E4319" s="27">
        <f t="shared" si="2847"/>
        <v>0</v>
      </c>
      <c r="F4319" s="94">
        <f t="shared" si="2810"/>
        <v>0</v>
      </c>
      <c r="G4319" s="94">
        <f t="shared" si="2811"/>
        <v>0</v>
      </c>
      <c r="H4319" s="94">
        <f t="shared" si="2802"/>
        <v>0</v>
      </c>
      <c r="I4319" s="94">
        <f>'F4.2'!AA296</f>
        <v>0</v>
      </c>
      <c r="J4319" s="94">
        <f>'F4.2'!AU296</f>
        <v>0</v>
      </c>
      <c r="K4319" s="94"/>
      <c r="L4319" s="94"/>
      <c r="M4319" s="94">
        <f t="shared" si="2828"/>
        <v>0</v>
      </c>
      <c r="N4319" s="94">
        <f t="shared" si="2803"/>
        <v>0</v>
      </c>
      <c r="O4319" s="158">
        <f t="shared" si="2829"/>
        <v>0</v>
      </c>
      <c r="P4319" s="159">
        <f t="shared" si="2830"/>
        <v>0</v>
      </c>
    </row>
    <row r="4320" spans="1:16" ht="63" hidden="1" outlineLevel="1" x14ac:dyDescent="0.25">
      <c r="A4320" s="25">
        <f t="shared" ref="A4320:E4320" si="2848">A3650</f>
        <v>63</v>
      </c>
      <c r="B4320" s="26" t="str">
        <f t="shared" si="2848"/>
        <v>Procurement of Equipment’s for Stack yard management at Coal Handling Plant &amp; Upgradation of existing ash disposal pump system by installing higher efficiency pump system in Ash Handling Plant of Unit- 5 &amp; 6 at CSTPS, Chandrapur.</v>
      </c>
      <c r="C4320" s="25" t="str">
        <f t="shared" si="2848"/>
        <v>MERC/CAPEX/MSPGCL/2023-24/496 Dt 08.08.2024</v>
      </c>
      <c r="D4320" s="69">
        <f t="shared" si="2848"/>
        <v>45512</v>
      </c>
      <c r="E4320" s="28">
        <f t="shared" si="2848"/>
        <v>38.4</v>
      </c>
      <c r="F4320" s="95">
        <f t="shared" si="2810"/>
        <v>0</v>
      </c>
      <c r="G4320" s="95">
        <f t="shared" si="2811"/>
        <v>0</v>
      </c>
      <c r="H4320" s="95">
        <f t="shared" si="2802"/>
        <v>0</v>
      </c>
      <c r="I4320" s="94">
        <f>'F4.2'!AA297</f>
        <v>0</v>
      </c>
      <c r="J4320" s="94">
        <f>'F4.2'!AU297</f>
        <v>0</v>
      </c>
      <c r="K4320" s="95"/>
      <c r="L4320" s="95"/>
      <c r="M4320" s="128">
        <f t="shared" si="2828"/>
        <v>0</v>
      </c>
      <c r="N4320" s="95">
        <f t="shared" si="2803"/>
        <v>0</v>
      </c>
      <c r="O4320" s="158">
        <f t="shared" si="2829"/>
        <v>0</v>
      </c>
      <c r="P4320" s="159">
        <f t="shared" si="2830"/>
        <v>0</v>
      </c>
    </row>
    <row r="4321" spans="1:16" ht="31.5" hidden="1" outlineLevel="1" x14ac:dyDescent="0.25">
      <c r="A4321" s="29">
        <f t="shared" ref="A4321:E4321" si="2849">A3651</f>
        <v>6.1</v>
      </c>
      <c r="B4321" s="169" t="str">
        <f t="shared" si="2849"/>
        <v>Scheme-1: Procurement of 04 Nos Bulldozers.</v>
      </c>
      <c r="C4321" s="29" t="str">
        <f t="shared" si="2849"/>
        <v>MERC/CAPEX/MSPGCL/2023-24/496 Dt 08.08.2024</v>
      </c>
      <c r="D4321" s="69">
        <f t="shared" si="2849"/>
        <v>45512</v>
      </c>
      <c r="E4321" s="28">
        <f t="shared" si="2849"/>
        <v>9.58</v>
      </c>
      <c r="F4321" s="95">
        <f t="shared" si="2810"/>
        <v>9.58</v>
      </c>
      <c r="G4321" s="95">
        <f t="shared" si="2811"/>
        <v>9.58</v>
      </c>
      <c r="H4321" s="95">
        <f t="shared" si="2802"/>
        <v>0</v>
      </c>
      <c r="I4321" s="94">
        <f>'F4.2'!AA298</f>
        <v>0</v>
      </c>
      <c r="J4321" s="94">
        <f>'F4.2'!AU298</f>
        <v>0</v>
      </c>
      <c r="K4321" s="95"/>
      <c r="L4321" s="95"/>
      <c r="M4321" s="128">
        <f t="shared" si="2828"/>
        <v>0</v>
      </c>
      <c r="N4321" s="95">
        <f t="shared" si="2803"/>
        <v>0</v>
      </c>
      <c r="O4321" s="158">
        <f t="shared" si="2829"/>
        <v>0</v>
      </c>
      <c r="P4321" s="159">
        <f t="shared" si="2830"/>
        <v>0</v>
      </c>
    </row>
    <row r="4322" spans="1:16" ht="31.5" hidden="1" outlineLevel="1" x14ac:dyDescent="0.25">
      <c r="A4322" s="29">
        <f t="shared" ref="A4322:E4322" si="2850">A3652</f>
        <v>6.2</v>
      </c>
      <c r="B4322" s="169" t="str">
        <f t="shared" si="2850"/>
        <v>Scheme-2:  Procurement of 01 No Wheel Dozer</v>
      </c>
      <c r="C4322" s="29" t="str">
        <f t="shared" si="2850"/>
        <v>MERC/CAPEX/MSPGCL/2023-24/496 Dt 08.08.2024</v>
      </c>
      <c r="D4322" s="69">
        <f t="shared" si="2850"/>
        <v>45512</v>
      </c>
      <c r="E4322" s="27">
        <f t="shared" si="2850"/>
        <v>2.95</v>
      </c>
      <c r="F4322" s="94">
        <f t="shared" si="2810"/>
        <v>2.95</v>
      </c>
      <c r="G4322" s="94">
        <f t="shared" si="2811"/>
        <v>2.95</v>
      </c>
      <c r="H4322" s="94">
        <f t="shared" si="2802"/>
        <v>0</v>
      </c>
      <c r="I4322" s="94">
        <f>'F4.2'!AA299</f>
        <v>0</v>
      </c>
      <c r="J4322" s="94">
        <f>'F4.2'!AU299</f>
        <v>0</v>
      </c>
      <c r="K4322" s="94"/>
      <c r="L4322" s="94"/>
      <c r="M4322" s="94">
        <f t="shared" si="2828"/>
        <v>0</v>
      </c>
      <c r="N4322" s="94">
        <f t="shared" si="2803"/>
        <v>0</v>
      </c>
      <c r="O4322" s="158">
        <f t="shared" si="2829"/>
        <v>0</v>
      </c>
      <c r="P4322" s="159">
        <f t="shared" si="2830"/>
        <v>0</v>
      </c>
    </row>
    <row r="4323" spans="1:16" ht="31.5" hidden="1" outlineLevel="1" x14ac:dyDescent="0.25">
      <c r="A4323" s="29">
        <f t="shared" ref="A4323:E4323" si="2851">A3653</f>
        <v>6.3</v>
      </c>
      <c r="B4323" s="169" t="str">
        <f t="shared" si="2851"/>
        <v>Scheme-3: Procurement 02 Nos. 800 HP Diesel Hydraulic Locomotives.</v>
      </c>
      <c r="C4323" s="29" t="str">
        <f t="shared" si="2851"/>
        <v>MERC/CAPEX/MSPGCL/2023-24/496 Dt 08.08.2024</v>
      </c>
      <c r="D4323" s="69">
        <f t="shared" si="2851"/>
        <v>45512</v>
      </c>
      <c r="E4323" s="28">
        <f t="shared" si="2851"/>
        <v>7.95</v>
      </c>
      <c r="F4323" s="95">
        <f t="shared" si="2810"/>
        <v>7.95</v>
      </c>
      <c r="G4323" s="95">
        <f t="shared" si="2811"/>
        <v>7.95</v>
      </c>
      <c r="H4323" s="95">
        <f t="shared" si="2802"/>
        <v>0</v>
      </c>
      <c r="I4323" s="94">
        <f>'F4.2'!AA300</f>
        <v>0</v>
      </c>
      <c r="J4323" s="94">
        <f>'F4.2'!AU300</f>
        <v>0</v>
      </c>
      <c r="K4323" s="95"/>
      <c r="L4323" s="95"/>
      <c r="M4323" s="128">
        <f t="shared" si="2828"/>
        <v>0</v>
      </c>
      <c r="N4323" s="95">
        <f t="shared" si="2803"/>
        <v>0</v>
      </c>
      <c r="O4323" s="158">
        <f t="shared" si="2829"/>
        <v>0</v>
      </c>
      <c r="P4323" s="159">
        <f t="shared" si="2830"/>
        <v>0</v>
      </c>
    </row>
    <row r="4324" spans="1:16" ht="47.25" hidden="1" outlineLevel="1" x14ac:dyDescent="0.25">
      <c r="A4324" s="29">
        <f t="shared" ref="A4324:E4324" si="2852">A3654</f>
        <v>6.4</v>
      </c>
      <c r="B4324" s="169" t="str">
        <f t="shared" si="2852"/>
        <v>Scheme-4: Upgradation of existing ash disposal pump assembly by higher efficiency pump assembly in ash handling plant.</v>
      </c>
      <c r="C4324" s="29" t="str">
        <f t="shared" si="2852"/>
        <v>MERC/CAPEX/MSPGCL/2023-24/496 Dt 08.08.2024</v>
      </c>
      <c r="D4324" s="69">
        <f t="shared" si="2852"/>
        <v>45512</v>
      </c>
      <c r="E4324" s="28">
        <f t="shared" si="2852"/>
        <v>17.46</v>
      </c>
      <c r="F4324" s="95">
        <f t="shared" si="2810"/>
        <v>17.46</v>
      </c>
      <c r="G4324" s="95">
        <f t="shared" si="2811"/>
        <v>17.46</v>
      </c>
      <c r="H4324" s="95">
        <f t="shared" si="2802"/>
        <v>0</v>
      </c>
      <c r="I4324" s="94">
        <f>'F4.2'!AA301</f>
        <v>0</v>
      </c>
      <c r="J4324" s="94">
        <f>'F4.2'!AU301</f>
        <v>0</v>
      </c>
      <c r="K4324" s="95"/>
      <c r="L4324" s="95"/>
      <c r="M4324" s="128">
        <f t="shared" si="2828"/>
        <v>0</v>
      </c>
      <c r="N4324" s="95">
        <f t="shared" si="2803"/>
        <v>0</v>
      </c>
      <c r="O4324" s="158">
        <f t="shared" si="2829"/>
        <v>0</v>
      </c>
      <c r="P4324" s="159">
        <f t="shared" si="2830"/>
        <v>0</v>
      </c>
    </row>
    <row r="4325" spans="1:16" ht="31.5" hidden="1" outlineLevel="1" x14ac:dyDescent="0.25">
      <c r="A4325" s="29">
        <f t="shared" ref="A4325:E4325" si="2853">A3655</f>
        <v>0</v>
      </c>
      <c r="B4325" s="169" t="str">
        <f t="shared" si="2853"/>
        <v>IDC</v>
      </c>
      <c r="C4325" s="29" t="str">
        <f t="shared" si="2853"/>
        <v>MERC/CAPEX/MSPGCL/2023-24/496 Dt 08.08.2024</v>
      </c>
      <c r="D4325" s="69">
        <f t="shared" si="2853"/>
        <v>45512</v>
      </c>
      <c r="E4325" s="28">
        <f t="shared" si="2853"/>
        <v>0.46</v>
      </c>
      <c r="F4325" s="95">
        <f t="shared" si="2810"/>
        <v>0</v>
      </c>
      <c r="G4325" s="95">
        <f t="shared" si="2811"/>
        <v>0</v>
      </c>
      <c r="H4325" s="95">
        <f t="shared" si="2802"/>
        <v>0</v>
      </c>
      <c r="I4325" s="94">
        <f>'F4.2'!AA302</f>
        <v>0</v>
      </c>
      <c r="J4325" s="94">
        <f>'F4.2'!AU302</f>
        <v>0</v>
      </c>
      <c r="K4325" s="95"/>
      <c r="L4325" s="95"/>
      <c r="M4325" s="128">
        <f t="shared" si="2828"/>
        <v>0</v>
      </c>
      <c r="N4325" s="95">
        <f t="shared" si="2803"/>
        <v>0</v>
      </c>
    </row>
    <row r="4326" spans="1:16" ht="47.25" hidden="1" outlineLevel="1" x14ac:dyDescent="0.25">
      <c r="A4326" s="25">
        <f t="shared" ref="A4326:E4326" si="2854">A3656</f>
        <v>64</v>
      </c>
      <c r="B4326" s="26" t="str">
        <f t="shared" si="2854"/>
        <v>Stacker Reclaimer, Impact Crusher and Conveyor Drive reliability &amp; availability improvement scheme for CHP of Unit 5,6&amp;7 CSTPS Chandrapur.- Elecon</v>
      </c>
      <c r="C4326" s="29" t="str">
        <f t="shared" si="2854"/>
        <v>MERC approved MERC/CAPEX/MSPGCL/2023-24/566  Dt 09.09.2024</v>
      </c>
      <c r="D4326" s="69">
        <f t="shared" si="2854"/>
        <v>45544</v>
      </c>
      <c r="E4326" s="27">
        <f t="shared" si="2854"/>
        <v>32.549999999999997</v>
      </c>
      <c r="F4326" s="94">
        <f t="shared" si="2810"/>
        <v>0</v>
      </c>
      <c r="G4326" s="94">
        <f t="shared" si="2811"/>
        <v>0</v>
      </c>
      <c r="H4326" s="94">
        <f t="shared" si="2802"/>
        <v>0</v>
      </c>
      <c r="I4326" s="94">
        <f>'F4.2'!AA303</f>
        <v>0</v>
      </c>
      <c r="J4326" s="94">
        <f>'F4.2'!AU303</f>
        <v>0</v>
      </c>
      <c r="K4326" s="94"/>
      <c r="L4326" s="94"/>
      <c r="M4326" s="94">
        <f t="shared" si="2828"/>
        <v>0</v>
      </c>
      <c r="N4326" s="94">
        <f t="shared" si="2803"/>
        <v>0</v>
      </c>
    </row>
    <row r="4327" spans="1:16" ht="47.25" hidden="1" outlineLevel="1" x14ac:dyDescent="0.25">
      <c r="A4327" s="29">
        <f t="shared" ref="A4327:E4327" si="2855">A3657</f>
        <v>0</v>
      </c>
      <c r="B4327" s="203" t="str">
        <f t="shared" si="2855"/>
        <v xml:space="preserve">Scheme-1: Reliability &amp; availability improvement for Stacker Reclaimer by supply &amp; commissioning of essential equipment at CHPB of Unit 5,6&amp;7 CSTPS  Chandrapur. </v>
      </c>
      <c r="C4327" s="29" t="str">
        <f t="shared" si="2855"/>
        <v>MERC approved MERC/CAPEX/MSPGCL/2023-24/566  Dt 09.09.2024</v>
      </c>
      <c r="D4327" s="69">
        <f t="shared" si="2855"/>
        <v>45544</v>
      </c>
      <c r="E4327" s="28">
        <f t="shared" si="2855"/>
        <v>17.61</v>
      </c>
      <c r="F4327" s="95">
        <f t="shared" si="2810"/>
        <v>17.61</v>
      </c>
      <c r="G4327" s="95">
        <f t="shared" si="2811"/>
        <v>17.61</v>
      </c>
      <c r="H4327" s="95">
        <f t="shared" si="2802"/>
        <v>0</v>
      </c>
      <c r="I4327" s="94">
        <f>'F4.2'!AA304</f>
        <v>0</v>
      </c>
      <c r="J4327" s="94">
        <f>'F4.2'!AU304</f>
        <v>0</v>
      </c>
      <c r="K4327" s="95"/>
      <c r="L4327" s="95"/>
      <c r="M4327" s="128">
        <f t="shared" si="2828"/>
        <v>0</v>
      </c>
      <c r="N4327" s="95">
        <f t="shared" si="2803"/>
        <v>0</v>
      </c>
    </row>
    <row r="4328" spans="1:16" ht="47.25" hidden="1" outlineLevel="1" x14ac:dyDescent="0.25">
      <c r="A4328" s="29">
        <f t="shared" ref="A4328:E4328" si="2856">A3658</f>
        <v>0</v>
      </c>
      <c r="B4328" s="203" t="str">
        <f t="shared" si="2856"/>
        <v xml:space="preserve">Scheme-2: Reliability &amp; availability improvement for Conveyor Drive by supply &amp; commissioning of essential equipment at CHPB of Unit 5,6&amp;7 CSTPS </v>
      </c>
      <c r="C4328" s="29" t="str">
        <f t="shared" si="2856"/>
        <v>MERC approved MERC/CAPEX/MSPGCL/2023-24/566  Dt 09.09.2024</v>
      </c>
      <c r="D4328" s="69">
        <f t="shared" si="2856"/>
        <v>45544</v>
      </c>
      <c r="E4328" s="28">
        <f t="shared" si="2856"/>
        <v>14.65</v>
      </c>
      <c r="F4328" s="95">
        <f t="shared" si="2810"/>
        <v>14.65</v>
      </c>
      <c r="G4328" s="95">
        <f t="shared" si="2811"/>
        <v>14.65</v>
      </c>
      <c r="H4328" s="95">
        <f t="shared" si="2802"/>
        <v>0</v>
      </c>
      <c r="I4328" s="94">
        <f>'F4.2'!AA305</f>
        <v>0</v>
      </c>
      <c r="J4328" s="94">
        <f>'F4.2'!AU305</f>
        <v>0</v>
      </c>
      <c r="K4328" s="95"/>
      <c r="L4328" s="95"/>
      <c r="M4328" s="128">
        <f t="shared" si="2828"/>
        <v>0</v>
      </c>
      <c r="N4328" s="95">
        <f t="shared" si="2803"/>
        <v>0</v>
      </c>
    </row>
    <row r="4329" spans="1:16" ht="47.25" hidden="1" outlineLevel="1" x14ac:dyDescent="0.25">
      <c r="A4329" s="29">
        <f t="shared" ref="A4329:E4329" si="2857">A3659</f>
        <v>0</v>
      </c>
      <c r="B4329" s="203" t="str">
        <f t="shared" si="2857"/>
        <v>IDC</v>
      </c>
      <c r="C4329" s="29" t="str">
        <f t="shared" si="2857"/>
        <v>MERC approved MERC/CAPEX/MSPGCL/2023-24/566  Dt 09.09.2024</v>
      </c>
      <c r="D4329" s="69">
        <f t="shared" si="2857"/>
        <v>45544</v>
      </c>
      <c r="E4329" s="28">
        <f t="shared" si="2857"/>
        <v>0.28999999999999998</v>
      </c>
      <c r="F4329" s="95">
        <f t="shared" si="2810"/>
        <v>0.28999999999999998</v>
      </c>
      <c r="G4329" s="95">
        <f t="shared" si="2811"/>
        <v>0.28999999999999998</v>
      </c>
      <c r="H4329" s="95">
        <f t="shared" si="2802"/>
        <v>0</v>
      </c>
      <c r="I4329" s="94">
        <f>'F4.2'!AA306</f>
        <v>0</v>
      </c>
      <c r="J4329" s="94">
        <f>'F4.2'!AU306</f>
        <v>0</v>
      </c>
      <c r="K4329" s="95"/>
      <c r="L4329" s="95"/>
      <c r="M4329" s="128">
        <f t="shared" si="2828"/>
        <v>0</v>
      </c>
      <c r="N4329" s="95">
        <f t="shared" si="2803"/>
        <v>0</v>
      </c>
    </row>
    <row r="4330" spans="1:16" ht="15.75" hidden="1" outlineLevel="1" x14ac:dyDescent="0.25">
      <c r="A4330" s="196">
        <f t="shared" ref="A4330:E4330" si="2858">A3660</f>
        <v>0</v>
      </c>
      <c r="B4330" s="169">
        <f t="shared" si="2858"/>
        <v>0</v>
      </c>
      <c r="C4330" s="196">
        <f t="shared" si="2858"/>
        <v>0</v>
      </c>
      <c r="D4330" s="197" t="str">
        <f t="shared" si="2858"/>
        <v>-</v>
      </c>
      <c r="E4330" s="28">
        <f t="shared" si="2858"/>
        <v>0</v>
      </c>
      <c r="F4330" s="95">
        <f t="shared" si="2810"/>
        <v>0</v>
      </c>
      <c r="G4330" s="95">
        <f t="shared" si="2811"/>
        <v>0</v>
      </c>
      <c r="H4330" s="95">
        <f t="shared" si="2802"/>
        <v>0</v>
      </c>
      <c r="I4330" s="94">
        <f>'F4.2'!AA307</f>
        <v>0</v>
      </c>
      <c r="J4330" s="94">
        <f>'F4.2'!AU307</f>
        <v>0</v>
      </c>
      <c r="K4330" s="95"/>
      <c r="L4330" s="95"/>
      <c r="M4330" s="128">
        <f t="shared" si="2828"/>
        <v>0</v>
      </c>
      <c r="N4330" s="95">
        <f t="shared" si="2803"/>
        <v>0</v>
      </c>
    </row>
    <row r="4331" spans="1:16" ht="15.75" hidden="1" outlineLevel="1" x14ac:dyDescent="0.25">
      <c r="A4331" s="196">
        <f t="shared" ref="A4331:E4331" si="2859">A3661</f>
        <v>0</v>
      </c>
      <c r="B4331" s="169">
        <f t="shared" si="2859"/>
        <v>0</v>
      </c>
      <c r="C4331" s="196">
        <f t="shared" si="2859"/>
        <v>0</v>
      </c>
      <c r="D4331" s="197" t="str">
        <f t="shared" si="2859"/>
        <v>-</v>
      </c>
      <c r="E4331" s="28">
        <f t="shared" si="2859"/>
        <v>0</v>
      </c>
      <c r="F4331" s="95">
        <f t="shared" si="2810"/>
        <v>0</v>
      </c>
      <c r="G4331" s="95">
        <f t="shared" si="2811"/>
        <v>0</v>
      </c>
      <c r="H4331" s="95">
        <f t="shared" si="2802"/>
        <v>0</v>
      </c>
      <c r="I4331" s="94">
        <f>'F4.2'!AA308</f>
        <v>0</v>
      </c>
      <c r="J4331" s="94">
        <f>'F4.2'!AU308</f>
        <v>0</v>
      </c>
      <c r="K4331" s="95"/>
      <c r="L4331" s="95"/>
      <c r="M4331" s="128">
        <f t="shared" si="2828"/>
        <v>0</v>
      </c>
      <c r="N4331" s="95">
        <f t="shared" si="2803"/>
        <v>0</v>
      </c>
    </row>
    <row r="4332" spans="1:16" ht="15.75" hidden="1" outlineLevel="1" x14ac:dyDescent="0.25">
      <c r="A4332" s="161">
        <f t="shared" ref="A4332:E4332" si="2860">A3662</f>
        <v>0</v>
      </c>
      <c r="B4332" s="100">
        <f t="shared" si="2860"/>
        <v>0</v>
      </c>
      <c r="C4332" s="161">
        <f t="shared" si="2860"/>
        <v>0</v>
      </c>
      <c r="D4332" s="164" t="str">
        <f t="shared" si="2860"/>
        <v>-</v>
      </c>
      <c r="E4332" s="28">
        <f t="shared" si="2860"/>
        <v>0</v>
      </c>
      <c r="F4332" s="95">
        <f t="shared" si="2810"/>
        <v>0</v>
      </c>
      <c r="G4332" s="95">
        <f t="shared" si="2811"/>
        <v>0</v>
      </c>
      <c r="H4332" s="95">
        <f t="shared" si="2802"/>
        <v>0</v>
      </c>
      <c r="I4332" s="94">
        <f>'F4.2'!AA309</f>
        <v>0</v>
      </c>
      <c r="J4332" s="94">
        <f>'F4.2'!AU309</f>
        <v>0</v>
      </c>
      <c r="K4332" s="95"/>
      <c r="L4332" s="95"/>
      <c r="M4332" s="128">
        <f t="shared" si="2828"/>
        <v>0</v>
      </c>
      <c r="N4332" s="95">
        <f t="shared" si="2803"/>
        <v>0</v>
      </c>
    </row>
    <row r="4333" spans="1:16" ht="15.75" hidden="1" outlineLevel="1" x14ac:dyDescent="0.25">
      <c r="A4333" s="23">
        <f t="shared" ref="A4333:E4333" si="2861">A3663</f>
        <v>0</v>
      </c>
      <c r="B4333" s="24" t="str">
        <f t="shared" si="2861"/>
        <v>(ii) Submitted to MERC, Yet To Receive Approval</v>
      </c>
      <c r="C4333" s="45">
        <f t="shared" si="2861"/>
        <v>0</v>
      </c>
      <c r="D4333" s="68" t="str">
        <f t="shared" si="2861"/>
        <v>-</v>
      </c>
      <c r="E4333" s="27">
        <f t="shared" si="2861"/>
        <v>0</v>
      </c>
      <c r="F4333" s="94">
        <f t="shared" si="2810"/>
        <v>0</v>
      </c>
      <c r="G4333" s="94">
        <f t="shared" si="2811"/>
        <v>0</v>
      </c>
      <c r="H4333" s="94">
        <f t="shared" si="2802"/>
        <v>0</v>
      </c>
      <c r="I4333" s="94">
        <f>'F4.2'!AA310</f>
        <v>0</v>
      </c>
      <c r="J4333" s="94">
        <f>'F4.2'!AU310</f>
        <v>0</v>
      </c>
      <c r="K4333" s="94"/>
      <c r="L4333" s="94"/>
      <c r="M4333" s="94">
        <f t="shared" si="2828"/>
        <v>0</v>
      </c>
      <c r="N4333" s="94">
        <f t="shared" si="2803"/>
        <v>0</v>
      </c>
    </row>
    <row r="4334" spans="1:16" ht="94.5" hidden="1" outlineLevel="1" x14ac:dyDescent="0.25">
      <c r="A4334" s="25" t="str">
        <f t="shared" ref="A4334:E4334" si="2862">A3664</f>
        <v>Y8, Y9</v>
      </c>
      <c r="B4334" s="26" t="str">
        <f t="shared" si="2862"/>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4334" s="25" t="str">
        <f t="shared" si="2862"/>
        <v>Yet To Receive Approval</v>
      </c>
      <c r="D4334" s="188" t="str">
        <f t="shared" si="2862"/>
        <v>-</v>
      </c>
      <c r="E4334" s="28">
        <f t="shared" si="2862"/>
        <v>0</v>
      </c>
      <c r="F4334" s="95">
        <f t="shared" si="2810"/>
        <v>0</v>
      </c>
      <c r="G4334" s="95">
        <f t="shared" si="2811"/>
        <v>0</v>
      </c>
      <c r="H4334" s="95">
        <f t="shared" si="2802"/>
        <v>0</v>
      </c>
      <c r="I4334" s="94">
        <f>'F4.2'!AA311</f>
        <v>0</v>
      </c>
      <c r="J4334" s="94">
        <f>'F4.2'!AU311</f>
        <v>0</v>
      </c>
      <c r="K4334" s="95"/>
      <c r="L4334" s="95"/>
      <c r="M4334" s="128">
        <f t="shared" si="2828"/>
        <v>0</v>
      </c>
      <c r="N4334" s="95">
        <f t="shared" si="2803"/>
        <v>0</v>
      </c>
    </row>
    <row r="4335" spans="1:16" ht="15.75" hidden="1" outlineLevel="1" x14ac:dyDescent="0.25">
      <c r="A4335" s="29">
        <f t="shared" ref="A4335:E4335" si="2863">A3665</f>
        <v>0</v>
      </c>
      <c r="B4335" s="203" t="str">
        <f t="shared" si="2863"/>
        <v>Procurement of BOXN-HL Wagons for C.S.T.P.S., Chandrapur.</v>
      </c>
      <c r="C4335" s="29" t="str">
        <f t="shared" si="2863"/>
        <v>Yet To Receive Approval</v>
      </c>
      <c r="D4335" s="69" t="str">
        <f t="shared" si="2863"/>
        <v>-</v>
      </c>
      <c r="E4335" s="28">
        <f t="shared" si="2863"/>
        <v>0</v>
      </c>
      <c r="F4335" s="95">
        <f t="shared" si="2810"/>
        <v>13.8</v>
      </c>
      <c r="G4335" s="95">
        <f t="shared" si="2811"/>
        <v>13.8</v>
      </c>
      <c r="H4335" s="95">
        <f t="shared" si="2802"/>
        <v>0</v>
      </c>
      <c r="I4335" s="94">
        <f>'F4.2'!AA312</f>
        <v>0</v>
      </c>
      <c r="J4335" s="94">
        <f>'F4.2'!AU312</f>
        <v>0</v>
      </c>
      <c r="K4335" s="95"/>
      <c r="L4335" s="95"/>
      <c r="M4335" s="128">
        <f t="shared" si="2828"/>
        <v>0</v>
      </c>
      <c r="N4335" s="95">
        <f t="shared" si="2803"/>
        <v>0</v>
      </c>
    </row>
    <row r="4336" spans="1:16" ht="31.5" hidden="1" outlineLevel="1" x14ac:dyDescent="0.25">
      <c r="A4336" s="29">
        <f t="shared" ref="A4336:E4336" si="2864">A3666</f>
        <v>0</v>
      </c>
      <c r="B4336" s="203" t="str">
        <f t="shared" si="2864"/>
        <v>Combined Fire and Rescue vehicle with Hydraulic Platform (Multipurpose Fire Tender)</v>
      </c>
      <c r="C4336" s="29" t="str">
        <f t="shared" si="2864"/>
        <v>Yet To Receive Approval</v>
      </c>
      <c r="D4336" s="69" t="str">
        <f t="shared" si="2864"/>
        <v>-</v>
      </c>
      <c r="E4336" s="27">
        <f t="shared" si="2864"/>
        <v>0</v>
      </c>
      <c r="F4336" s="94">
        <f t="shared" si="2810"/>
        <v>10.19</v>
      </c>
      <c r="G4336" s="94">
        <f t="shared" si="2811"/>
        <v>10.19</v>
      </c>
      <c r="H4336" s="94">
        <f t="shared" si="2802"/>
        <v>0</v>
      </c>
      <c r="I4336" s="94">
        <f>'F4.2'!AA313</f>
        <v>0</v>
      </c>
      <c r="J4336" s="94">
        <f>'F4.2'!AU313</f>
        <v>0</v>
      </c>
      <c r="K4336" s="94"/>
      <c r="L4336" s="94"/>
      <c r="M4336" s="94">
        <f t="shared" si="2828"/>
        <v>0</v>
      </c>
      <c r="N4336" s="94">
        <f t="shared" si="2803"/>
        <v>0</v>
      </c>
    </row>
    <row r="4337" spans="1:14" ht="15.75" hidden="1" outlineLevel="1" x14ac:dyDescent="0.25">
      <c r="A4337" s="29">
        <f t="shared" ref="A4337:E4337" si="2865">A3667</f>
        <v>0</v>
      </c>
      <c r="B4337" s="203" t="str">
        <f t="shared" si="2865"/>
        <v>Quick Response Vehicle (Multipurpose Fire Tender)</v>
      </c>
      <c r="C4337" s="29" t="str">
        <f t="shared" si="2865"/>
        <v>Yet To Receive Approval</v>
      </c>
      <c r="D4337" s="69" t="str">
        <f t="shared" si="2865"/>
        <v>-</v>
      </c>
      <c r="E4337" s="28">
        <f t="shared" si="2865"/>
        <v>0</v>
      </c>
      <c r="F4337" s="95">
        <f t="shared" si="2810"/>
        <v>2.5499999999999998</v>
      </c>
      <c r="G4337" s="95">
        <f t="shared" si="2811"/>
        <v>2.5499999999999998</v>
      </c>
      <c r="H4337" s="95">
        <f t="shared" si="2802"/>
        <v>0</v>
      </c>
      <c r="I4337" s="94">
        <f>'F4.2'!AA314</f>
        <v>0</v>
      </c>
      <c r="J4337" s="94">
        <f>'F4.2'!AU314</f>
        <v>0</v>
      </c>
      <c r="K4337" s="95"/>
      <c r="L4337" s="95"/>
      <c r="M4337" s="128">
        <f t="shared" si="2828"/>
        <v>0</v>
      </c>
      <c r="N4337" s="95">
        <f t="shared" si="2803"/>
        <v>0</v>
      </c>
    </row>
    <row r="4338" spans="1:14" ht="31.5" hidden="1" outlineLevel="1" x14ac:dyDescent="0.25">
      <c r="A4338" s="29">
        <f t="shared" ref="A4338:E4338" si="2866">A3668</f>
        <v>0</v>
      </c>
      <c r="B4338" s="203" t="str">
        <f t="shared" si="2866"/>
        <v xml:space="preserve">High capacity Machine for debris transporting by Mechanized way (Vehicle) along with jetting machine </v>
      </c>
      <c r="C4338" s="29" t="str">
        <f t="shared" si="2866"/>
        <v>Yet To Receive Approval</v>
      </c>
      <c r="D4338" s="69" t="str">
        <f t="shared" si="2866"/>
        <v>-</v>
      </c>
      <c r="E4338" s="28">
        <f t="shared" si="2866"/>
        <v>0</v>
      </c>
      <c r="F4338" s="95">
        <f t="shared" si="2810"/>
        <v>8.35</v>
      </c>
      <c r="G4338" s="95">
        <f t="shared" si="2811"/>
        <v>8.35</v>
      </c>
      <c r="H4338" s="95">
        <f t="shared" si="2802"/>
        <v>0</v>
      </c>
      <c r="I4338" s="94">
        <f>'F4.2'!AA315</f>
        <v>0</v>
      </c>
      <c r="J4338" s="94">
        <f>'F4.2'!AU315</f>
        <v>0</v>
      </c>
      <c r="K4338" s="95"/>
      <c r="L4338" s="95"/>
      <c r="M4338" s="128">
        <f t="shared" si="2828"/>
        <v>0</v>
      </c>
      <c r="N4338" s="95">
        <f t="shared" si="2803"/>
        <v>0</v>
      </c>
    </row>
    <row r="4339" spans="1:14" ht="15.75" hidden="1" outlineLevel="1" x14ac:dyDescent="0.25">
      <c r="A4339" s="29">
        <f t="shared" ref="A4339:E4339" si="2867">A3669</f>
        <v>0</v>
      </c>
      <c r="B4339" s="203" t="str">
        <f t="shared" si="2867"/>
        <v>IDC</v>
      </c>
      <c r="C4339" s="29" t="str">
        <f t="shared" si="2867"/>
        <v>Yet To Receive Approval</v>
      </c>
      <c r="D4339" s="69" t="str">
        <f t="shared" si="2867"/>
        <v>-</v>
      </c>
      <c r="E4339" s="27">
        <f t="shared" si="2867"/>
        <v>0</v>
      </c>
      <c r="F4339" s="94">
        <f t="shared" si="2810"/>
        <v>0</v>
      </c>
      <c r="G4339" s="94">
        <f t="shared" si="2811"/>
        <v>0</v>
      </c>
      <c r="H4339" s="94">
        <f t="shared" si="2802"/>
        <v>0</v>
      </c>
      <c r="I4339" s="94">
        <f>'F4.2'!AA316</f>
        <v>0</v>
      </c>
      <c r="J4339" s="94">
        <f>'F4.2'!AU316</f>
        <v>0</v>
      </c>
      <c r="K4339" s="94"/>
      <c r="L4339" s="94"/>
      <c r="M4339" s="94">
        <f t="shared" si="2828"/>
        <v>0</v>
      </c>
      <c r="N4339" s="94">
        <f t="shared" si="2803"/>
        <v>0</v>
      </c>
    </row>
    <row r="4340" spans="1:14" ht="78.75" hidden="1" outlineLevel="1" x14ac:dyDescent="0.25">
      <c r="A4340" s="25" t="str">
        <f t="shared" ref="A4340:E4340" si="2868">A3670</f>
        <v>Y10</v>
      </c>
      <c r="B4340" s="26" t="str">
        <f t="shared" si="2868"/>
        <v>Retrofitting of existing SF6 HT Circuit Breakers installed at Unit # 7 &amp; EM-II (Outdoor plant) of 3X500MW CSTPS Chandrapur by latest technology HT Contactor/ Vacuum Circuit breakers along with Supply, Installation &amp; Commissioning</v>
      </c>
      <c r="C4340" s="25" t="str">
        <f t="shared" si="2868"/>
        <v>Yet To Receive Approval</v>
      </c>
      <c r="D4340" s="69" t="str">
        <f t="shared" si="2868"/>
        <v>-</v>
      </c>
      <c r="E4340" s="27">
        <f t="shared" si="2868"/>
        <v>0</v>
      </c>
      <c r="F4340" s="94">
        <f t="shared" si="2810"/>
        <v>0</v>
      </c>
      <c r="G4340" s="94">
        <f t="shared" si="2811"/>
        <v>0</v>
      </c>
      <c r="H4340" s="94">
        <f t="shared" si="2802"/>
        <v>0</v>
      </c>
      <c r="I4340" s="94">
        <f>'F4.2'!AA317</f>
        <v>0</v>
      </c>
      <c r="J4340" s="94">
        <f>'F4.2'!AU317</f>
        <v>0</v>
      </c>
      <c r="K4340" s="94"/>
      <c r="L4340" s="94"/>
      <c r="M4340" s="94">
        <f t="shared" si="2828"/>
        <v>0</v>
      </c>
      <c r="N4340" s="94">
        <f t="shared" si="2803"/>
        <v>0</v>
      </c>
    </row>
    <row r="4341" spans="1:14" ht="47.25" hidden="1" outlineLevel="1" x14ac:dyDescent="0.25">
      <c r="A4341" s="29">
        <f t="shared" ref="A4341:E4341" si="2869">A3671</f>
        <v>0</v>
      </c>
      <c r="B4341" s="203" t="str">
        <f t="shared" si="2869"/>
        <v>Retrofitting of existing ABB make SF6 Circuit Breakers installed at AHP Unit#7 by latest technology SF6 HT Contactor/ Vacuum Circuit Breaker</v>
      </c>
      <c r="C4341" s="29" t="str">
        <f t="shared" si="2869"/>
        <v>Yet To Receive Approval</v>
      </c>
      <c r="D4341" s="69" t="str">
        <f t="shared" si="2869"/>
        <v>-</v>
      </c>
      <c r="E4341" s="27">
        <f t="shared" si="2869"/>
        <v>0</v>
      </c>
      <c r="F4341" s="94">
        <f t="shared" si="2810"/>
        <v>7</v>
      </c>
      <c r="G4341" s="94">
        <f t="shared" si="2811"/>
        <v>7</v>
      </c>
      <c r="H4341" s="94">
        <f t="shared" si="2802"/>
        <v>0</v>
      </c>
      <c r="I4341" s="94">
        <f>'F4.2'!AA318</f>
        <v>0</v>
      </c>
      <c r="J4341" s="94">
        <f>'F4.2'!AU318</f>
        <v>0</v>
      </c>
      <c r="K4341" s="94"/>
      <c r="L4341" s="94"/>
      <c r="M4341" s="94">
        <f t="shared" si="2828"/>
        <v>0</v>
      </c>
      <c r="N4341" s="94">
        <f t="shared" si="2803"/>
        <v>0</v>
      </c>
    </row>
    <row r="4342" spans="1:14" ht="63" hidden="1" outlineLevel="1" x14ac:dyDescent="0.25">
      <c r="A4342" s="29">
        <f t="shared" ref="A4342:E4342" si="2870">A3672</f>
        <v>0</v>
      </c>
      <c r="B4342" s="203" t="str">
        <f t="shared" si="2870"/>
        <v>Retrofitting of existing ABB/Voltas make SF6 Circuit Breakers installed at CCW Board of Unit#5,6&amp;7 ODP-II, WTP- II Board of ODP-II, Raw water RWS Board of ODP-II by latest technology Vacuum Circuit Breaker:</v>
      </c>
      <c r="C4342" s="29" t="str">
        <f t="shared" si="2870"/>
        <v>Yet To Receive Approval</v>
      </c>
      <c r="D4342" s="69" t="str">
        <f t="shared" si="2870"/>
        <v>-</v>
      </c>
      <c r="E4342" s="28">
        <f t="shared" si="2870"/>
        <v>0</v>
      </c>
      <c r="F4342" s="95">
        <f t="shared" si="2810"/>
        <v>17</v>
      </c>
      <c r="G4342" s="95">
        <f t="shared" si="2811"/>
        <v>17</v>
      </c>
      <c r="H4342" s="95">
        <f t="shared" si="2802"/>
        <v>0</v>
      </c>
      <c r="I4342" s="94">
        <f>'F4.2'!AA319</f>
        <v>0</v>
      </c>
      <c r="J4342" s="94">
        <f>'F4.2'!AU319</f>
        <v>0</v>
      </c>
      <c r="K4342" s="95"/>
      <c r="L4342" s="95"/>
      <c r="M4342" s="128">
        <f t="shared" si="2828"/>
        <v>0</v>
      </c>
      <c r="N4342" s="95">
        <f t="shared" si="2803"/>
        <v>0</v>
      </c>
    </row>
    <row r="4343" spans="1:14" ht="15.75" hidden="1" outlineLevel="1" x14ac:dyDescent="0.25">
      <c r="A4343" s="29">
        <f t="shared" ref="A4343:E4343" si="2871">A3673</f>
        <v>0</v>
      </c>
      <c r="B4343" s="203" t="str">
        <f t="shared" si="2871"/>
        <v>IDC</v>
      </c>
      <c r="C4343" s="29" t="str">
        <f t="shared" si="2871"/>
        <v>Yet To Receive Approval</v>
      </c>
      <c r="D4343" s="69" t="str">
        <f t="shared" si="2871"/>
        <v>-</v>
      </c>
      <c r="E4343" s="28">
        <f t="shared" si="2871"/>
        <v>0</v>
      </c>
      <c r="F4343" s="95">
        <f t="shared" si="2810"/>
        <v>0</v>
      </c>
      <c r="G4343" s="95">
        <f t="shared" si="2811"/>
        <v>0</v>
      </c>
      <c r="H4343" s="95">
        <f t="shared" si="2802"/>
        <v>0</v>
      </c>
      <c r="I4343" s="94">
        <f>'F4.2'!AA320</f>
        <v>0</v>
      </c>
      <c r="J4343" s="94">
        <f>'F4.2'!AU320</f>
        <v>0</v>
      </c>
      <c r="K4343" s="95"/>
      <c r="L4343" s="95"/>
      <c r="M4343" s="128">
        <f t="shared" si="2828"/>
        <v>0</v>
      </c>
      <c r="N4343" s="95">
        <f t="shared" si="2803"/>
        <v>0</v>
      </c>
    </row>
    <row r="4344" spans="1:14" ht="63" hidden="1" outlineLevel="1" x14ac:dyDescent="0.25">
      <c r="A4344" s="25" t="str">
        <f t="shared" ref="A4344:E4344" si="2872">A3674</f>
        <v>Y11</v>
      </c>
      <c r="B4344" s="26" t="str">
        <f t="shared" si="2872"/>
        <v>Design, Engineering, Manufacturing, Supply, Erection, Commissioning and testing of Wagon Locking System for wagon Tippler &amp; Portable Reclaim Feeder for CHP of Unit 5 to 9 of CSTPS, Chandrapur</v>
      </c>
      <c r="C4344" s="25" t="str">
        <f t="shared" si="2872"/>
        <v>Yet To Receive Approval</v>
      </c>
      <c r="D4344" s="69" t="str">
        <f t="shared" si="2872"/>
        <v>-</v>
      </c>
      <c r="E4344" s="28">
        <f t="shared" si="2872"/>
        <v>0</v>
      </c>
      <c r="F4344" s="95">
        <f t="shared" si="2810"/>
        <v>0</v>
      </c>
      <c r="G4344" s="95">
        <f t="shared" si="2811"/>
        <v>0</v>
      </c>
      <c r="H4344" s="95">
        <f t="shared" ref="H4344:H4360" si="2873">F4344-G4344</f>
        <v>0</v>
      </c>
      <c r="I4344" s="94">
        <f>'F4.2'!AA321</f>
        <v>0</v>
      </c>
      <c r="J4344" s="94">
        <f>'F4.2'!AU321</f>
        <v>0</v>
      </c>
      <c r="K4344" s="95"/>
      <c r="L4344" s="95"/>
      <c r="M4344" s="128">
        <f t="shared" si="2828"/>
        <v>0</v>
      </c>
      <c r="N4344" s="95">
        <f t="shared" ref="N4344:N4360" si="2874">H4344+I4344-M4344</f>
        <v>0</v>
      </c>
    </row>
    <row r="4345" spans="1:14" ht="63" hidden="1" outlineLevel="1" x14ac:dyDescent="0.25">
      <c r="A4345" s="29">
        <f t="shared" ref="A4345:E4345" si="2875">A3675</f>
        <v>0</v>
      </c>
      <c r="B4345" s="203" t="str">
        <f t="shared" si="2875"/>
        <v>Scheme-1: Design, Engineering, Manufacturing, Supply, Erection, Commissioning and testing of Wagon Locking System for Wagon Tippler of CHP of Unit 5 to 9 of CSTPS Chandrapur.</v>
      </c>
      <c r="C4345" s="29" t="str">
        <f t="shared" si="2875"/>
        <v>Yet To Receive Approval</v>
      </c>
      <c r="D4345" s="69" t="str">
        <f t="shared" si="2875"/>
        <v>-</v>
      </c>
      <c r="E4345" s="28">
        <f t="shared" si="2875"/>
        <v>0</v>
      </c>
      <c r="F4345" s="95">
        <f t="shared" si="2810"/>
        <v>11.9</v>
      </c>
      <c r="G4345" s="95">
        <f t="shared" si="2811"/>
        <v>11.9</v>
      </c>
      <c r="H4345" s="95">
        <f t="shared" si="2873"/>
        <v>0</v>
      </c>
      <c r="I4345" s="94">
        <f>'F4.2'!AA322</f>
        <v>0</v>
      </c>
      <c r="J4345" s="94">
        <f>'F4.2'!AU322</f>
        <v>0</v>
      </c>
      <c r="K4345" s="95"/>
      <c r="L4345" s="95"/>
      <c r="M4345" s="128">
        <f t="shared" si="2828"/>
        <v>0</v>
      </c>
      <c r="N4345" s="95">
        <f t="shared" si="2874"/>
        <v>0</v>
      </c>
    </row>
    <row r="4346" spans="1:14" ht="47.25" hidden="1" outlineLevel="1" x14ac:dyDescent="0.25">
      <c r="A4346" s="29">
        <f t="shared" ref="A4346:E4346" si="2876">A3676</f>
        <v>0</v>
      </c>
      <c r="B4346" s="203" t="str">
        <f t="shared" si="2876"/>
        <v>Scheme-2: Design, Engineering, Manufacturing, Supply, Erection, Commissioning, and testing of Portable Reclaim Feeder for CHP of Unit 5 to 9 in CSTPS Chandrapur.</v>
      </c>
      <c r="C4346" s="29" t="str">
        <f t="shared" si="2876"/>
        <v>Yet To Receive Approval</v>
      </c>
      <c r="D4346" s="69" t="str">
        <f t="shared" si="2876"/>
        <v>-</v>
      </c>
      <c r="E4346" s="28">
        <f t="shared" si="2876"/>
        <v>0</v>
      </c>
      <c r="F4346" s="95">
        <f t="shared" si="2810"/>
        <v>18.489999999999998</v>
      </c>
      <c r="G4346" s="95">
        <f t="shared" si="2811"/>
        <v>18.489999999999998</v>
      </c>
      <c r="H4346" s="95">
        <f t="shared" si="2873"/>
        <v>0</v>
      </c>
      <c r="I4346" s="94">
        <f>'F4.2'!AA323</f>
        <v>0</v>
      </c>
      <c r="J4346" s="94">
        <f>'F4.2'!AU323</f>
        <v>0</v>
      </c>
      <c r="K4346" s="95"/>
      <c r="L4346" s="95"/>
      <c r="M4346" s="128">
        <f t="shared" si="2828"/>
        <v>0</v>
      </c>
      <c r="N4346" s="95">
        <f t="shared" si="2874"/>
        <v>0</v>
      </c>
    </row>
    <row r="4347" spans="1:14" ht="15.75" hidden="1" outlineLevel="1" x14ac:dyDescent="0.25">
      <c r="A4347" s="29">
        <f t="shared" ref="A4347:E4347" si="2877">A3677</f>
        <v>0</v>
      </c>
      <c r="B4347" s="203" t="str">
        <f t="shared" si="2877"/>
        <v>IDC</v>
      </c>
      <c r="C4347" s="29" t="str">
        <f t="shared" si="2877"/>
        <v>Yet To Receive Approval</v>
      </c>
      <c r="D4347" s="69" t="str">
        <f t="shared" si="2877"/>
        <v>-</v>
      </c>
      <c r="E4347" s="28">
        <f t="shared" si="2877"/>
        <v>0</v>
      </c>
      <c r="F4347" s="95">
        <f t="shared" si="2810"/>
        <v>0</v>
      </c>
      <c r="G4347" s="95">
        <f t="shared" si="2811"/>
        <v>0</v>
      </c>
      <c r="H4347" s="95">
        <f t="shared" si="2873"/>
        <v>0</v>
      </c>
      <c r="I4347" s="94">
        <f>'F4.2'!AA324</f>
        <v>0</v>
      </c>
      <c r="J4347" s="94">
        <f>'F4.2'!AU324</f>
        <v>0</v>
      </c>
      <c r="K4347" s="95"/>
      <c r="L4347" s="95"/>
      <c r="M4347" s="128">
        <f t="shared" si="2828"/>
        <v>0</v>
      </c>
      <c r="N4347" s="95">
        <f t="shared" si="2874"/>
        <v>0</v>
      </c>
    </row>
    <row r="4348" spans="1:14" ht="63" hidden="1" outlineLevel="1" x14ac:dyDescent="0.25">
      <c r="A4348" s="25" t="str">
        <f t="shared" ref="A4348:E4348" si="2878">A3678</f>
        <v>Y12</v>
      </c>
      <c r="B4348" s="26" t="str">
        <f t="shared" si="2878"/>
        <v>Efficiency and Reliability improvement of PRDS, HP Heaters &amp;
Boiler pressure part system by rejuvenation of control valves, CSTPS Chandrapur</v>
      </c>
      <c r="C4348" s="25" t="str">
        <f t="shared" si="2878"/>
        <v>Yet To Receive Approval</v>
      </c>
      <c r="D4348" s="69" t="str">
        <f t="shared" si="2878"/>
        <v>-</v>
      </c>
      <c r="E4348" s="28">
        <f t="shared" si="2878"/>
        <v>0</v>
      </c>
      <c r="F4348" s="95">
        <f t="shared" si="2810"/>
        <v>0</v>
      </c>
      <c r="G4348" s="95">
        <f t="shared" si="2811"/>
        <v>0</v>
      </c>
      <c r="H4348" s="95">
        <f t="shared" si="2873"/>
        <v>0</v>
      </c>
      <c r="I4348" s="94">
        <f>'F4.2'!AA325</f>
        <v>0</v>
      </c>
      <c r="J4348" s="94">
        <f>'F4.2'!AU325</f>
        <v>0</v>
      </c>
      <c r="K4348" s="95"/>
      <c r="L4348" s="95"/>
      <c r="M4348" s="128">
        <f t="shared" si="2828"/>
        <v>0</v>
      </c>
      <c r="N4348" s="95">
        <f t="shared" si="2874"/>
        <v>0</v>
      </c>
    </row>
    <row r="4349" spans="1:14" ht="31.5" hidden="1" outlineLevel="1" x14ac:dyDescent="0.25">
      <c r="A4349" s="29">
        <f t="shared" ref="A4349:E4349" si="2879">A3679</f>
        <v>0</v>
      </c>
      <c r="B4349" s="203" t="str">
        <f t="shared" si="2879"/>
        <v>Scheme-1: Procurement of Sub body assembly &amp; Actuator for control &amp; motorized valves for U#3 &amp; U#4 (210MW).</v>
      </c>
      <c r="C4349" s="29" t="str">
        <f t="shared" si="2879"/>
        <v>Yet To Receive Approval</v>
      </c>
      <c r="D4349" s="69" t="str">
        <f t="shared" si="2879"/>
        <v>-</v>
      </c>
      <c r="E4349" s="28">
        <f t="shared" si="2879"/>
        <v>0</v>
      </c>
      <c r="F4349" s="95">
        <f t="shared" si="2810"/>
        <v>16.5</v>
      </c>
      <c r="G4349" s="95">
        <f t="shared" si="2811"/>
        <v>16.5</v>
      </c>
      <c r="H4349" s="95">
        <f t="shared" si="2873"/>
        <v>0</v>
      </c>
      <c r="I4349" s="94">
        <f>'F4.2'!AA326</f>
        <v>0</v>
      </c>
      <c r="J4349" s="94">
        <f>'F4.2'!AU326</f>
        <v>0</v>
      </c>
      <c r="K4349" s="95"/>
      <c r="L4349" s="95"/>
      <c r="M4349" s="128">
        <f t="shared" si="2828"/>
        <v>0</v>
      </c>
      <c r="N4349" s="95">
        <f t="shared" si="2874"/>
        <v>0</v>
      </c>
    </row>
    <row r="4350" spans="1:14" ht="47.25" hidden="1" outlineLevel="1" x14ac:dyDescent="0.25">
      <c r="A4350" s="29">
        <f t="shared" ref="A4350:E4350" si="2880">A3680</f>
        <v>0</v>
      </c>
      <c r="B4350" s="203" t="str">
        <f t="shared" si="2880"/>
        <v>Scheme-2: Procurement of HC &amp; LC Feed and Soot Blower Drain Control sub body assembly for control valves for boiler Unit- 5, 6 &amp; 7 (500MW).</v>
      </c>
      <c r="C4350" s="29" t="str">
        <f t="shared" si="2880"/>
        <v>Yet To Receive Approval</v>
      </c>
      <c r="D4350" s="69" t="str">
        <f t="shared" si="2880"/>
        <v>-</v>
      </c>
      <c r="E4350" s="28">
        <f t="shared" si="2880"/>
        <v>0</v>
      </c>
      <c r="F4350" s="95">
        <f t="shared" ref="F4350:F4413" si="2881">F3680+I3680</f>
        <v>3.05</v>
      </c>
      <c r="G4350" s="95">
        <f t="shared" ref="G4350:G4413" si="2882">G3680+M3680</f>
        <v>3.05</v>
      </c>
      <c r="H4350" s="95">
        <f t="shared" si="2873"/>
        <v>0</v>
      </c>
      <c r="I4350" s="94">
        <f>'F4.2'!AA327</f>
        <v>0</v>
      </c>
      <c r="J4350" s="94">
        <f>'F4.2'!AU327</f>
        <v>0</v>
      </c>
      <c r="K4350" s="95"/>
      <c r="L4350" s="95"/>
      <c r="M4350" s="128">
        <f t="shared" si="2828"/>
        <v>0</v>
      </c>
      <c r="N4350" s="95">
        <f t="shared" si="2874"/>
        <v>0</v>
      </c>
    </row>
    <row r="4351" spans="1:14" ht="31.5" hidden="1" outlineLevel="1" x14ac:dyDescent="0.25">
      <c r="A4351" s="29">
        <f t="shared" ref="A4351:E4351" si="2883">A3681</f>
        <v>0</v>
      </c>
      <c r="B4351" s="203" t="str">
        <f t="shared" si="2883"/>
        <v>Scheme-3: Procurement of actuator assembly for control valves for boiler Unit- 5, 6 &amp; 7 (500MW).</v>
      </c>
      <c r="C4351" s="29" t="str">
        <f t="shared" si="2883"/>
        <v>Yet To Receive Approval</v>
      </c>
      <c r="D4351" s="69" t="str">
        <f t="shared" si="2883"/>
        <v>-</v>
      </c>
      <c r="E4351" s="28">
        <f t="shared" si="2883"/>
        <v>0</v>
      </c>
      <c r="F4351" s="95">
        <f t="shared" si="2881"/>
        <v>2.21</v>
      </c>
      <c r="G4351" s="95">
        <f t="shared" si="2882"/>
        <v>2.21</v>
      </c>
      <c r="H4351" s="95">
        <f t="shared" si="2873"/>
        <v>0</v>
      </c>
      <c r="I4351" s="94">
        <f>'F4.2'!AA328</f>
        <v>0</v>
      </c>
      <c r="J4351" s="94">
        <f>'F4.2'!AU328</f>
        <v>0</v>
      </c>
      <c r="K4351" s="95"/>
      <c r="L4351" s="95"/>
      <c r="M4351" s="128">
        <f t="shared" si="2828"/>
        <v>0</v>
      </c>
      <c r="N4351" s="95">
        <f t="shared" si="2874"/>
        <v>0</v>
      </c>
    </row>
    <row r="4352" spans="1:14" ht="31.5" hidden="1" outlineLevel="1" x14ac:dyDescent="0.25">
      <c r="A4352" s="29">
        <f t="shared" ref="A4352:E4352" si="2884">A3682</f>
        <v>0</v>
      </c>
      <c r="B4352" s="203" t="str">
        <f t="shared" si="2884"/>
        <v>Scheme-4: Procurement of HP heaters drip sub body assembly for control valve of 500MW Unit-5,6&amp;7.</v>
      </c>
      <c r="C4352" s="29" t="str">
        <f t="shared" si="2884"/>
        <v>Yet To Receive Approval</v>
      </c>
      <c r="D4352" s="69" t="str">
        <f t="shared" si="2884"/>
        <v>-</v>
      </c>
      <c r="E4352" s="28">
        <f t="shared" si="2884"/>
        <v>0</v>
      </c>
      <c r="F4352" s="95">
        <f t="shared" si="2881"/>
        <v>1.39</v>
      </c>
      <c r="G4352" s="95">
        <f t="shared" si="2882"/>
        <v>1.39</v>
      </c>
      <c r="H4352" s="95">
        <f t="shared" si="2873"/>
        <v>0</v>
      </c>
      <c r="I4352" s="94">
        <f>'F4.2'!AA329</f>
        <v>0</v>
      </c>
      <c r="J4352" s="94">
        <f>'F4.2'!AU329</f>
        <v>0</v>
      </c>
      <c r="K4352" s="95"/>
      <c r="L4352" s="95"/>
      <c r="M4352" s="128">
        <f t="shared" si="2828"/>
        <v>0</v>
      </c>
      <c r="N4352" s="95">
        <f t="shared" si="2874"/>
        <v>0</v>
      </c>
    </row>
    <row r="4353" spans="1:14" ht="31.5" hidden="1" outlineLevel="1" x14ac:dyDescent="0.25">
      <c r="A4353" s="29">
        <f t="shared" ref="A4353:E4353" si="2885">A3683</f>
        <v>0</v>
      </c>
      <c r="B4353" s="203" t="str">
        <f t="shared" si="2885"/>
        <v>Scheme-5: Procurement of actuator assembly for control valve of 500MW Unit-5,6&amp;7.</v>
      </c>
      <c r="C4353" s="29" t="str">
        <f t="shared" si="2885"/>
        <v>Yet To Receive Approval</v>
      </c>
      <c r="D4353" s="69" t="str">
        <f t="shared" si="2885"/>
        <v>-</v>
      </c>
      <c r="E4353" s="28">
        <f t="shared" si="2885"/>
        <v>0</v>
      </c>
      <c r="F4353" s="95">
        <f t="shared" si="2881"/>
        <v>1.95</v>
      </c>
      <c r="G4353" s="95">
        <f t="shared" si="2882"/>
        <v>1.95</v>
      </c>
      <c r="H4353" s="95">
        <f t="shared" si="2873"/>
        <v>0</v>
      </c>
      <c r="I4353" s="94">
        <f>'F4.2'!AA330</f>
        <v>0</v>
      </c>
      <c r="J4353" s="94">
        <f>'F4.2'!AU330</f>
        <v>0</v>
      </c>
      <c r="K4353" s="95"/>
      <c r="L4353" s="95"/>
      <c r="M4353" s="128">
        <f t="shared" si="2828"/>
        <v>0</v>
      </c>
      <c r="N4353" s="95">
        <f t="shared" si="2874"/>
        <v>0</v>
      </c>
    </row>
    <row r="4354" spans="1:14" ht="15.75" hidden="1" outlineLevel="1" x14ac:dyDescent="0.25">
      <c r="A4354" s="29">
        <f t="shared" ref="A4354:E4354" si="2886">A3684</f>
        <v>0</v>
      </c>
      <c r="B4354" s="203" t="str">
        <f t="shared" si="2886"/>
        <v>IDC</v>
      </c>
      <c r="C4354" s="29" t="str">
        <f t="shared" si="2886"/>
        <v>Yet To Receive Approval</v>
      </c>
      <c r="D4354" s="69" t="str">
        <f t="shared" si="2886"/>
        <v>-</v>
      </c>
      <c r="E4354" s="28">
        <f t="shared" si="2886"/>
        <v>0</v>
      </c>
      <c r="F4354" s="95">
        <f t="shared" si="2881"/>
        <v>0</v>
      </c>
      <c r="G4354" s="95">
        <f t="shared" si="2882"/>
        <v>0</v>
      </c>
      <c r="H4354" s="95">
        <f t="shared" si="2873"/>
        <v>0</v>
      </c>
      <c r="I4354" s="94">
        <f>'F4.2'!AA331</f>
        <v>0</v>
      </c>
      <c r="J4354" s="94">
        <f>'F4.2'!AU331</f>
        <v>0</v>
      </c>
      <c r="K4354" s="95"/>
      <c r="L4354" s="95"/>
      <c r="M4354" s="128">
        <f t="shared" si="2828"/>
        <v>0</v>
      </c>
      <c r="N4354" s="95">
        <f t="shared" si="2874"/>
        <v>0</v>
      </c>
    </row>
    <row r="4355" spans="1:14" ht="47.25" hidden="1" outlineLevel="1" x14ac:dyDescent="0.25">
      <c r="A4355" s="25" t="str">
        <f t="shared" ref="A4355:E4355" si="2887">A3685</f>
        <v>Y13</v>
      </c>
      <c r="B4355" s="26" t="str">
        <f t="shared" si="2887"/>
        <v>Supply &amp; installation of Advanced ESP Controller &amp; Numerical relay at U-7 and DAVR &amp; Up-gradation of Servo valves (ST) for HP-Bypass system at U-5,6,7, CSTPS</v>
      </c>
      <c r="C4355" s="25" t="str">
        <f t="shared" si="2887"/>
        <v>Yet To Receive Approval</v>
      </c>
      <c r="D4355" s="69" t="str">
        <f t="shared" si="2887"/>
        <v>-</v>
      </c>
      <c r="E4355" s="28">
        <f t="shared" si="2887"/>
        <v>0</v>
      </c>
      <c r="F4355" s="95">
        <f t="shared" si="2881"/>
        <v>0</v>
      </c>
      <c r="G4355" s="95">
        <f t="shared" si="2882"/>
        <v>0</v>
      </c>
      <c r="H4355" s="95">
        <f t="shared" si="2873"/>
        <v>0</v>
      </c>
      <c r="I4355" s="94">
        <f>'F4.2'!AA332</f>
        <v>0</v>
      </c>
      <c r="J4355" s="94">
        <f>'F4.2'!AU332</f>
        <v>0</v>
      </c>
      <c r="K4355" s="95"/>
      <c r="L4355" s="95"/>
      <c r="M4355" s="128">
        <f t="shared" si="2828"/>
        <v>0</v>
      </c>
      <c r="N4355" s="95">
        <f t="shared" si="2874"/>
        <v>0</v>
      </c>
    </row>
    <row r="4356" spans="1:14" ht="47.25" hidden="1" outlineLevel="1" x14ac:dyDescent="0.25">
      <c r="A4356" s="29">
        <f t="shared" ref="A4356:E4356" si="2888">A3686</f>
        <v>0</v>
      </c>
      <c r="B4356" s="203" t="str">
        <f t="shared" si="2888"/>
        <v xml:space="preserve">Scheme1: Supply and installation of advanced ESP Controllers for retrofitting in place of existing Alstom make EPIC-II controllers at ESP U-7 </v>
      </c>
      <c r="C4356" s="29" t="str">
        <f t="shared" si="2888"/>
        <v>Yet To Receive Approval</v>
      </c>
      <c r="D4356" s="69" t="str">
        <f t="shared" si="2888"/>
        <v>-</v>
      </c>
      <c r="E4356" s="28">
        <f t="shared" si="2888"/>
        <v>0</v>
      </c>
      <c r="F4356" s="95">
        <f t="shared" si="2881"/>
        <v>4.1500000000000004</v>
      </c>
      <c r="G4356" s="95">
        <f t="shared" si="2882"/>
        <v>4.1500000000000004</v>
      </c>
      <c r="H4356" s="95">
        <f t="shared" si="2873"/>
        <v>0</v>
      </c>
      <c r="I4356" s="94">
        <f>'F4.2'!AA333</f>
        <v>0</v>
      </c>
      <c r="J4356" s="94">
        <f>'F4.2'!AU333</f>
        <v>0</v>
      </c>
      <c r="K4356" s="95"/>
      <c r="L4356" s="95"/>
      <c r="M4356" s="128">
        <f t="shared" si="2828"/>
        <v>0</v>
      </c>
      <c r="N4356" s="95">
        <f t="shared" si="2874"/>
        <v>0</v>
      </c>
    </row>
    <row r="4357" spans="1:14" ht="15.75" hidden="1" outlineLevel="1" x14ac:dyDescent="0.25">
      <c r="A4357" s="29">
        <f t="shared" ref="A4357:E4357" si="2889">A3687</f>
        <v>0</v>
      </c>
      <c r="B4357" s="203" t="str">
        <f t="shared" si="2889"/>
        <v>Scheme-2: Supply and installation of DAVR at U-5,6,7</v>
      </c>
      <c r="C4357" s="29" t="str">
        <f t="shared" si="2889"/>
        <v>Yet To Receive Approval</v>
      </c>
      <c r="D4357" s="69" t="str">
        <f t="shared" si="2889"/>
        <v>-</v>
      </c>
      <c r="E4357" s="28">
        <f t="shared" si="2889"/>
        <v>0</v>
      </c>
      <c r="F4357" s="95">
        <f t="shared" si="2881"/>
        <v>6.07</v>
      </c>
      <c r="G4357" s="95">
        <f t="shared" si="2882"/>
        <v>6.07</v>
      </c>
      <c r="H4357" s="95">
        <f t="shared" si="2873"/>
        <v>0</v>
      </c>
      <c r="I4357" s="94">
        <f>'F4.2'!AA334</f>
        <v>0</v>
      </c>
      <c r="J4357" s="94">
        <f>'F4.2'!AU334</f>
        <v>0</v>
      </c>
      <c r="K4357" s="95"/>
      <c r="L4357" s="95"/>
      <c r="M4357" s="128">
        <f t="shared" si="2828"/>
        <v>0</v>
      </c>
      <c r="N4357" s="95">
        <f t="shared" si="2874"/>
        <v>0</v>
      </c>
    </row>
    <row r="4358" spans="1:14" ht="47.25" hidden="1" outlineLevel="1" x14ac:dyDescent="0.25">
      <c r="A4358" s="29">
        <f t="shared" ref="A4358:E4358" si="2890">A3688</f>
        <v>0</v>
      </c>
      <c r="B4358" s="203" t="str">
        <f t="shared" si="2890"/>
        <v>Scheme 3: Supply, installation and commissioning of numerical protection relays with set of auxiliary relays for HT switchgear, Unit-7</v>
      </c>
      <c r="C4358" s="29" t="str">
        <f t="shared" si="2890"/>
        <v>Yet To Receive Approval</v>
      </c>
      <c r="D4358" s="69" t="str">
        <f t="shared" si="2890"/>
        <v>-</v>
      </c>
      <c r="E4358" s="28">
        <f t="shared" si="2890"/>
        <v>0</v>
      </c>
      <c r="F4358" s="95">
        <f t="shared" si="2881"/>
        <v>9.01</v>
      </c>
      <c r="G4358" s="95">
        <f t="shared" si="2882"/>
        <v>9.01</v>
      </c>
      <c r="H4358" s="95">
        <f t="shared" si="2873"/>
        <v>0</v>
      </c>
      <c r="I4358" s="94">
        <f>'F4.2'!AA335</f>
        <v>0</v>
      </c>
      <c r="J4358" s="94">
        <f>'F4.2'!AU335</f>
        <v>0</v>
      </c>
      <c r="K4358" s="95"/>
      <c r="L4358" s="95"/>
      <c r="M4358" s="128">
        <f t="shared" si="2828"/>
        <v>0</v>
      </c>
      <c r="N4358" s="95">
        <f t="shared" si="2874"/>
        <v>0</v>
      </c>
    </row>
    <row r="4359" spans="1:14" ht="47.25" hidden="1" outlineLevel="1" x14ac:dyDescent="0.25">
      <c r="A4359" s="29">
        <f t="shared" ref="A4359:E4359" si="2891">A3689</f>
        <v>0</v>
      </c>
      <c r="B4359" s="203" t="str">
        <f t="shared" si="2891"/>
        <v>Scheme 4: Up-gradation of Servo valves (ST) by Proportional valves (PV) &amp; oil unitOV to HV for HP- Bypass system in U-5,6,7</v>
      </c>
      <c r="C4359" s="29" t="str">
        <f t="shared" si="2891"/>
        <v>Yet To Receive Approval</v>
      </c>
      <c r="D4359" s="69" t="str">
        <f t="shared" si="2891"/>
        <v>-</v>
      </c>
      <c r="E4359" s="28">
        <f t="shared" si="2891"/>
        <v>0</v>
      </c>
      <c r="F4359" s="95">
        <f t="shared" si="2881"/>
        <v>9.86</v>
      </c>
      <c r="G4359" s="95">
        <f t="shared" si="2882"/>
        <v>9.86</v>
      </c>
      <c r="H4359" s="95">
        <f t="shared" si="2873"/>
        <v>0</v>
      </c>
      <c r="I4359" s="94">
        <f>'F4.2'!AA336</f>
        <v>0</v>
      </c>
      <c r="J4359" s="94">
        <f>'F4.2'!AU336</f>
        <v>0</v>
      </c>
      <c r="K4359" s="95"/>
      <c r="L4359" s="95"/>
      <c r="M4359" s="128">
        <f t="shared" si="2828"/>
        <v>0</v>
      </c>
      <c r="N4359" s="95">
        <f t="shared" si="2874"/>
        <v>0</v>
      </c>
    </row>
    <row r="4360" spans="1:14" ht="15.75" hidden="1" outlineLevel="1" x14ac:dyDescent="0.25">
      <c r="A4360" s="29">
        <f t="shared" ref="A4360:E4360" si="2892">A3690</f>
        <v>0</v>
      </c>
      <c r="B4360" s="203" t="str">
        <f t="shared" si="2892"/>
        <v>IDC</v>
      </c>
      <c r="C4360" s="29" t="str">
        <f t="shared" si="2892"/>
        <v>Yet To Receive Approval</v>
      </c>
      <c r="D4360" s="69" t="str">
        <f t="shared" si="2892"/>
        <v>-</v>
      </c>
      <c r="E4360" s="28">
        <f t="shared" si="2892"/>
        <v>0</v>
      </c>
      <c r="F4360" s="95">
        <f t="shared" si="2881"/>
        <v>0</v>
      </c>
      <c r="G4360" s="95">
        <f t="shared" si="2882"/>
        <v>0</v>
      </c>
      <c r="H4360" s="95">
        <f t="shared" si="2873"/>
        <v>0</v>
      </c>
      <c r="I4360" s="94">
        <f>'F4.2'!AA337</f>
        <v>0</v>
      </c>
      <c r="J4360" s="94">
        <f>'F4.2'!AU337</f>
        <v>0</v>
      </c>
      <c r="K4360" s="95"/>
      <c r="L4360" s="95"/>
      <c r="M4360" s="128">
        <f t="shared" si="2828"/>
        <v>0</v>
      </c>
      <c r="N4360" s="95">
        <f t="shared" si="2874"/>
        <v>0</v>
      </c>
    </row>
    <row r="4361" spans="1:14" ht="47.25" hidden="1" outlineLevel="1" x14ac:dyDescent="0.25">
      <c r="A4361" s="25" t="str">
        <f t="shared" ref="A4361:E4361" si="2893">A3691</f>
        <v>Y14</v>
      </c>
      <c r="B4361" s="26" t="str">
        <f t="shared" si="2893"/>
        <v>Improvement in Reliability and Life Enhancement of Coal Mill by Refurbishment of Flender make KMS 850 Gear Box of XRP-1043 Coal Mill Unit 5 &amp; 6 at CSTPS, Chandrapur</v>
      </c>
      <c r="C4361" s="25" t="str">
        <f t="shared" si="2893"/>
        <v>Yet To Receive Approval</v>
      </c>
      <c r="D4361" s="69" t="str">
        <f t="shared" si="2893"/>
        <v>-</v>
      </c>
      <c r="E4361" s="28">
        <f t="shared" si="2893"/>
        <v>0</v>
      </c>
      <c r="F4361" s="95">
        <f t="shared" si="2881"/>
        <v>0</v>
      </c>
      <c r="G4361" s="95">
        <f t="shared" si="2882"/>
        <v>0</v>
      </c>
      <c r="H4361" s="95">
        <f>F4361-G4361</f>
        <v>0</v>
      </c>
      <c r="I4361" s="94">
        <f>'F4.2'!AA338</f>
        <v>0</v>
      </c>
      <c r="J4361" s="94">
        <f>'F4.2'!AU338</f>
        <v>0</v>
      </c>
      <c r="K4361" s="95"/>
      <c r="L4361" s="95"/>
      <c r="M4361" s="128">
        <f>SUM(J4361:L4361)</f>
        <v>0</v>
      </c>
      <c r="N4361" s="95">
        <f>H4361+I4361-M4361</f>
        <v>0</v>
      </c>
    </row>
    <row r="4362" spans="1:14" ht="31.5" hidden="1" outlineLevel="1" x14ac:dyDescent="0.25">
      <c r="A4362" s="29">
        <f t="shared" ref="A4362:E4362" si="2894">A3692</f>
        <v>0</v>
      </c>
      <c r="B4362" s="203" t="str">
        <f t="shared" si="2894"/>
        <v>Coal Mill Life Enhancement by Refurbishment of Flender make KMS 850 gear box of XRP-1043 coal mill in Unit-5&amp;6</v>
      </c>
      <c r="C4362" s="29" t="str">
        <f t="shared" si="2894"/>
        <v>Yet To Receive Approval</v>
      </c>
      <c r="D4362" s="69" t="str">
        <f t="shared" si="2894"/>
        <v>-</v>
      </c>
      <c r="E4362" s="28">
        <f t="shared" si="2894"/>
        <v>0</v>
      </c>
      <c r="F4362" s="95">
        <f t="shared" si="2881"/>
        <v>24.96</v>
      </c>
      <c r="G4362" s="95">
        <f t="shared" si="2882"/>
        <v>24.96</v>
      </c>
      <c r="H4362" s="95">
        <f>F4362-G4362</f>
        <v>0</v>
      </c>
      <c r="I4362" s="94">
        <f>'F4.2'!AA339</f>
        <v>0</v>
      </c>
      <c r="J4362" s="94">
        <f>'F4.2'!AU339</f>
        <v>0</v>
      </c>
      <c r="K4362" s="95"/>
      <c r="L4362" s="95"/>
      <c r="M4362" s="128">
        <f>SUM(J4362:L4362)</f>
        <v>0</v>
      </c>
      <c r="N4362" s="95">
        <f>H4362+I4362-M4362</f>
        <v>0</v>
      </c>
    </row>
    <row r="4363" spans="1:14" ht="15.75" hidden="1" outlineLevel="1" x14ac:dyDescent="0.25">
      <c r="A4363" s="29">
        <f t="shared" ref="A4363:E4363" si="2895">A3693</f>
        <v>0</v>
      </c>
      <c r="B4363" s="203" t="str">
        <f t="shared" si="2895"/>
        <v>IDC</v>
      </c>
      <c r="C4363" s="29" t="str">
        <f t="shared" si="2895"/>
        <v>Yet To Receive Approval</v>
      </c>
      <c r="D4363" s="69" t="str">
        <f t="shared" si="2895"/>
        <v>-</v>
      </c>
      <c r="E4363" s="28">
        <f t="shared" si="2895"/>
        <v>0</v>
      </c>
      <c r="F4363" s="95">
        <f t="shared" si="2881"/>
        <v>0</v>
      </c>
      <c r="G4363" s="95">
        <f t="shared" si="2882"/>
        <v>0</v>
      </c>
      <c r="H4363" s="95">
        <f>F4363-G4363</f>
        <v>0</v>
      </c>
      <c r="I4363" s="94">
        <f>'F4.2'!AA340</f>
        <v>0</v>
      </c>
      <c r="J4363" s="94">
        <f>'F4.2'!AU340</f>
        <v>0</v>
      </c>
      <c r="K4363" s="95"/>
      <c r="L4363" s="95"/>
      <c r="M4363" s="128">
        <f>SUM(J4363:L4363)</f>
        <v>0</v>
      </c>
      <c r="N4363" s="95">
        <f>H4363+I4363-M4363</f>
        <v>0</v>
      </c>
    </row>
    <row r="4364" spans="1:14" ht="15.75" hidden="1" outlineLevel="1" x14ac:dyDescent="0.25">
      <c r="A4364" s="29">
        <f t="shared" ref="A4364:E4364" si="2896">A3694</f>
        <v>0</v>
      </c>
      <c r="B4364" s="203">
        <f t="shared" si="2896"/>
        <v>0</v>
      </c>
      <c r="C4364" s="29">
        <f t="shared" si="2896"/>
        <v>0</v>
      </c>
      <c r="D4364" s="69" t="str">
        <f t="shared" si="2896"/>
        <v>-</v>
      </c>
      <c r="E4364" s="28">
        <f t="shared" si="2896"/>
        <v>0</v>
      </c>
      <c r="F4364" s="95">
        <f t="shared" si="2881"/>
        <v>0</v>
      </c>
      <c r="G4364" s="95">
        <f t="shared" si="2882"/>
        <v>0</v>
      </c>
      <c r="H4364" s="95">
        <f t="shared" ref="H4364:H4427" si="2897">F4364-G4364</f>
        <v>0</v>
      </c>
      <c r="I4364" s="94">
        <f>'F4.2'!AA341</f>
        <v>0</v>
      </c>
      <c r="J4364" s="94">
        <f>'F4.2'!AU341</f>
        <v>0</v>
      </c>
      <c r="K4364" s="95"/>
      <c r="L4364" s="95"/>
      <c r="M4364" s="128">
        <f t="shared" ref="M4364:M4427" si="2898">SUM(J4364:L4364)</f>
        <v>0</v>
      </c>
      <c r="N4364" s="95">
        <f t="shared" ref="N4364:N4427" si="2899">H4364+I4364-M4364</f>
        <v>0</v>
      </c>
    </row>
    <row r="4365" spans="1:14" ht="15.75" hidden="1" outlineLevel="1" x14ac:dyDescent="0.25">
      <c r="A4365" s="29">
        <f t="shared" ref="A4365:E4365" si="2900">A3695</f>
        <v>0</v>
      </c>
      <c r="B4365" s="203">
        <f t="shared" si="2900"/>
        <v>0</v>
      </c>
      <c r="C4365" s="29">
        <f t="shared" si="2900"/>
        <v>0</v>
      </c>
      <c r="D4365" s="69" t="str">
        <f t="shared" si="2900"/>
        <v>-</v>
      </c>
      <c r="E4365" s="28">
        <f t="shared" si="2900"/>
        <v>0</v>
      </c>
      <c r="F4365" s="95">
        <f t="shared" si="2881"/>
        <v>0</v>
      </c>
      <c r="G4365" s="95">
        <f t="shared" si="2882"/>
        <v>0</v>
      </c>
      <c r="H4365" s="95">
        <f t="shared" si="2897"/>
        <v>0</v>
      </c>
      <c r="I4365" s="94">
        <f>'F4.2'!AA342</f>
        <v>0</v>
      </c>
      <c r="J4365" s="94">
        <f>'F4.2'!AU342</f>
        <v>0</v>
      </c>
      <c r="K4365" s="95"/>
      <c r="L4365" s="95"/>
      <c r="M4365" s="128">
        <f t="shared" si="2898"/>
        <v>0</v>
      </c>
      <c r="N4365" s="95">
        <f t="shared" si="2899"/>
        <v>0</v>
      </c>
    </row>
    <row r="4366" spans="1:14" ht="15.75" hidden="1" outlineLevel="1" x14ac:dyDescent="0.25">
      <c r="A4366" s="161">
        <f t="shared" ref="A4366:E4366" si="2901">A3696</f>
        <v>0</v>
      </c>
      <c r="B4366" s="167">
        <f t="shared" si="2901"/>
        <v>0</v>
      </c>
      <c r="C4366" s="161">
        <f t="shared" si="2901"/>
        <v>0</v>
      </c>
      <c r="D4366" s="164" t="str">
        <f t="shared" si="2901"/>
        <v>-</v>
      </c>
      <c r="E4366" s="28">
        <f t="shared" si="2901"/>
        <v>0</v>
      </c>
      <c r="F4366" s="95">
        <f t="shared" si="2881"/>
        <v>0</v>
      </c>
      <c r="G4366" s="95">
        <f t="shared" si="2882"/>
        <v>0</v>
      </c>
      <c r="H4366" s="95">
        <f t="shared" si="2897"/>
        <v>0</v>
      </c>
      <c r="I4366" s="94">
        <f>'F4.2'!AA343</f>
        <v>0</v>
      </c>
      <c r="J4366" s="94">
        <f>'F4.2'!AU343</f>
        <v>0</v>
      </c>
      <c r="K4366" s="95"/>
      <c r="L4366" s="95"/>
      <c r="M4366" s="128">
        <f t="shared" si="2898"/>
        <v>0</v>
      </c>
      <c r="N4366" s="95">
        <f t="shared" si="2899"/>
        <v>0</v>
      </c>
    </row>
    <row r="4367" spans="1:14" ht="15.75" hidden="1" outlineLevel="1" x14ac:dyDescent="0.25">
      <c r="A4367" s="22">
        <f t="shared" ref="A4367:E4367" si="2902">A3697</f>
        <v>0</v>
      </c>
      <c r="B4367" s="24" t="str">
        <f t="shared" si="2902"/>
        <v>(ii) Yet to be submitted to MERC</v>
      </c>
      <c r="C4367" s="22">
        <f t="shared" si="2902"/>
        <v>0</v>
      </c>
      <c r="D4367" s="70" t="str">
        <f t="shared" si="2902"/>
        <v>-</v>
      </c>
      <c r="E4367" s="28">
        <f t="shared" si="2902"/>
        <v>0</v>
      </c>
      <c r="F4367" s="95">
        <f t="shared" si="2881"/>
        <v>0</v>
      </c>
      <c r="G4367" s="95">
        <f t="shared" si="2882"/>
        <v>0</v>
      </c>
      <c r="H4367" s="95">
        <f t="shared" si="2897"/>
        <v>0</v>
      </c>
      <c r="I4367" s="94">
        <f>'F4.2'!AA344</f>
        <v>0</v>
      </c>
      <c r="J4367" s="94">
        <f>'F4.2'!AU344</f>
        <v>0</v>
      </c>
      <c r="K4367" s="95"/>
      <c r="L4367" s="95"/>
      <c r="M4367" s="128">
        <f t="shared" si="2898"/>
        <v>0</v>
      </c>
      <c r="N4367" s="95">
        <f t="shared" si="2899"/>
        <v>0</v>
      </c>
    </row>
    <row r="4368" spans="1:14" ht="15.75" hidden="1" outlineLevel="1" x14ac:dyDescent="0.25">
      <c r="A4368" s="22">
        <f t="shared" ref="A4368:E4368" si="2903">A3698</f>
        <v>0</v>
      </c>
      <c r="B4368" s="24">
        <f t="shared" si="2903"/>
        <v>0</v>
      </c>
      <c r="C4368" s="22">
        <f t="shared" si="2903"/>
        <v>0</v>
      </c>
      <c r="D4368" s="70" t="str">
        <f t="shared" si="2903"/>
        <v>-</v>
      </c>
      <c r="E4368" s="28">
        <f t="shared" si="2903"/>
        <v>0</v>
      </c>
      <c r="F4368" s="95">
        <f t="shared" si="2881"/>
        <v>0</v>
      </c>
      <c r="G4368" s="95">
        <f t="shared" si="2882"/>
        <v>0</v>
      </c>
      <c r="H4368" s="95">
        <f t="shared" si="2897"/>
        <v>0</v>
      </c>
      <c r="I4368" s="94">
        <f>'F4.2'!AA345</f>
        <v>0</v>
      </c>
      <c r="J4368" s="94">
        <f>'F4.2'!AU345</f>
        <v>0</v>
      </c>
      <c r="K4368" s="95"/>
      <c r="L4368" s="95"/>
      <c r="M4368" s="128">
        <f t="shared" si="2898"/>
        <v>0</v>
      </c>
      <c r="N4368" s="95">
        <f t="shared" si="2899"/>
        <v>0</v>
      </c>
    </row>
    <row r="4369" spans="1:14" ht="78.75" hidden="1" outlineLevel="1" x14ac:dyDescent="0.25">
      <c r="A4369" s="25">
        <f t="shared" ref="A4369:E4369" si="2904">A3699</f>
        <v>2</v>
      </c>
      <c r="B4369" s="26" t="str">
        <f t="shared" si="2904"/>
        <v>‘Supply, installation, restoration, up-gradation and revamping of Fire Protection Systems viz Fire Hydrant System, Passive Fire Protection System, DV House Construction &amp; Fire Water Spray System at plant &amp; ODP area of Unit-3to9 and CHPs (CHP-A,B,C,&amp;D) of CSTPS, Chandrapur’</v>
      </c>
      <c r="C4369" s="184">
        <f t="shared" si="2904"/>
        <v>0</v>
      </c>
      <c r="D4369" s="69" t="str">
        <f t="shared" si="2904"/>
        <v>-</v>
      </c>
      <c r="E4369" s="28">
        <f t="shared" si="2904"/>
        <v>118.75</v>
      </c>
      <c r="F4369" s="95">
        <f t="shared" si="2881"/>
        <v>0</v>
      </c>
      <c r="G4369" s="95">
        <f t="shared" si="2882"/>
        <v>0</v>
      </c>
      <c r="H4369" s="95">
        <f t="shared" si="2897"/>
        <v>0</v>
      </c>
      <c r="I4369" s="94">
        <f>'F4.2'!AA346</f>
        <v>0</v>
      </c>
      <c r="J4369" s="94">
        <f>'F4.2'!AU346</f>
        <v>0</v>
      </c>
      <c r="K4369" s="95"/>
      <c r="L4369" s="95"/>
      <c r="M4369" s="128">
        <f t="shared" si="2898"/>
        <v>0</v>
      </c>
      <c r="N4369" s="95">
        <f t="shared" si="2899"/>
        <v>0</v>
      </c>
    </row>
    <row r="4370" spans="1:14" ht="78.75" hidden="1" outlineLevel="1" x14ac:dyDescent="0.25">
      <c r="A4370" s="169">
        <f t="shared" ref="A4370:E4370" si="2905">A3700</f>
        <v>0</v>
      </c>
      <c r="B4370" s="169" t="str">
        <f t="shared" si="2905"/>
        <v>‘Supply, installation, restoration, up-gradation and revamping of Fire Protection Systems viz Fire Hydrant System, Passive Fire Protection System, DV House Construction &amp; Fire Water Spray System at plant &amp; ODP area of Unit-3to9 and CHPs (CHP-A,B,C,&amp;D) of CSTPS, Chandrapur’</v>
      </c>
      <c r="C4370" s="184">
        <f t="shared" si="2905"/>
        <v>0</v>
      </c>
      <c r="D4370" s="69" t="str">
        <f t="shared" si="2905"/>
        <v>-</v>
      </c>
      <c r="E4370" s="28">
        <f t="shared" si="2905"/>
        <v>118.75</v>
      </c>
      <c r="F4370" s="95">
        <f t="shared" si="2881"/>
        <v>118.75</v>
      </c>
      <c r="G4370" s="95">
        <f t="shared" si="2882"/>
        <v>118.75</v>
      </c>
      <c r="H4370" s="95">
        <f t="shared" si="2897"/>
        <v>0</v>
      </c>
      <c r="I4370" s="94">
        <f>'F4.2'!AA347</f>
        <v>0</v>
      </c>
      <c r="J4370" s="94">
        <f>'F4.2'!AU347</f>
        <v>0</v>
      </c>
      <c r="K4370" s="95"/>
      <c r="L4370" s="95"/>
      <c r="M4370" s="128">
        <f t="shared" si="2898"/>
        <v>0</v>
      </c>
      <c r="N4370" s="95">
        <f t="shared" si="2899"/>
        <v>0</v>
      </c>
    </row>
    <row r="4371" spans="1:14" ht="63" hidden="1" outlineLevel="1" x14ac:dyDescent="0.25">
      <c r="A4371" s="25">
        <f t="shared" ref="A4371:E4371" si="2906">A3701</f>
        <v>3</v>
      </c>
      <c r="B4371" s="26" t="str">
        <f t="shared" si="2906"/>
        <v>DPR for Fire Detection &amp; Alarm and Protection System from Fire and Providing Rapid Extinguishing Clean Agent (CA) System at Unit -7, Outdoor Plants, CHPs, Service building &amp; Admin Building at CSTPS</v>
      </c>
      <c r="C4371" s="184">
        <f t="shared" si="2906"/>
        <v>0</v>
      </c>
      <c r="D4371" s="69" t="str">
        <f t="shared" si="2906"/>
        <v>-</v>
      </c>
      <c r="E4371" s="28">
        <f t="shared" si="2906"/>
        <v>31.56</v>
      </c>
      <c r="F4371" s="95">
        <f t="shared" si="2881"/>
        <v>0</v>
      </c>
      <c r="G4371" s="95">
        <f t="shared" si="2882"/>
        <v>0</v>
      </c>
      <c r="H4371" s="95">
        <f t="shared" si="2897"/>
        <v>0</v>
      </c>
      <c r="I4371" s="94">
        <f>'F4.2'!AA348</f>
        <v>0</v>
      </c>
      <c r="J4371" s="94">
        <f>'F4.2'!AU348</f>
        <v>0</v>
      </c>
      <c r="K4371" s="95"/>
      <c r="L4371" s="95"/>
      <c r="M4371" s="128">
        <f t="shared" si="2898"/>
        <v>0</v>
      </c>
      <c r="N4371" s="95">
        <f t="shared" si="2899"/>
        <v>0</v>
      </c>
    </row>
    <row r="4372" spans="1:14" ht="63" hidden="1" outlineLevel="1" x14ac:dyDescent="0.25">
      <c r="A4372" s="169">
        <f t="shared" ref="A4372:E4372" si="2907">A3702</f>
        <v>0</v>
      </c>
      <c r="B4372" s="169" t="str">
        <f t="shared" si="2907"/>
        <v>DPR for Fire Detection &amp; Alarm and Protection System from Fire and Providing Rapid Extinguishing Clean Agent (CA) System at Unit -7, Outdoor Plants, CHPs, Service building &amp; Admin Building at CSTPS</v>
      </c>
      <c r="C4372" s="184">
        <f t="shared" si="2907"/>
        <v>0</v>
      </c>
      <c r="D4372" s="69" t="str">
        <f t="shared" si="2907"/>
        <v>-</v>
      </c>
      <c r="E4372" s="28">
        <f t="shared" si="2907"/>
        <v>31.56</v>
      </c>
      <c r="F4372" s="95">
        <f t="shared" si="2881"/>
        <v>31.56</v>
      </c>
      <c r="G4372" s="95">
        <f t="shared" si="2882"/>
        <v>31.56</v>
      </c>
      <c r="H4372" s="95">
        <f t="shared" si="2897"/>
        <v>0</v>
      </c>
      <c r="I4372" s="94">
        <f>'F4.2'!AA349</f>
        <v>0</v>
      </c>
      <c r="J4372" s="94">
        <f>'F4.2'!AU349</f>
        <v>0</v>
      </c>
      <c r="K4372" s="95"/>
      <c r="L4372" s="95"/>
      <c r="M4372" s="128">
        <f t="shared" si="2898"/>
        <v>0</v>
      </c>
      <c r="N4372" s="95">
        <f t="shared" si="2899"/>
        <v>0</v>
      </c>
    </row>
    <row r="4373" spans="1:14" ht="47.25" hidden="1" outlineLevel="1" x14ac:dyDescent="0.25">
      <c r="A4373" s="25">
        <f t="shared" ref="A4373:E4373" si="2908">A3703</f>
        <v>4</v>
      </c>
      <c r="B4373" s="26" t="str">
        <f t="shared" si="2908"/>
        <v>Renovation of various component of bottom opening bogie frame at CSTPS Chandrapur &amp; Provision of Wagon Tippler Safety System in Coal Handling Plant at CSTPS</v>
      </c>
      <c r="C4373" s="184">
        <f t="shared" si="2908"/>
        <v>0</v>
      </c>
      <c r="D4373" s="69" t="str">
        <f t="shared" si="2908"/>
        <v>-</v>
      </c>
      <c r="E4373" s="28">
        <f t="shared" si="2908"/>
        <v>35</v>
      </c>
      <c r="F4373" s="95">
        <f t="shared" si="2881"/>
        <v>0</v>
      </c>
      <c r="G4373" s="95">
        <f t="shared" si="2882"/>
        <v>0</v>
      </c>
      <c r="H4373" s="95">
        <f t="shared" si="2897"/>
        <v>0</v>
      </c>
      <c r="I4373" s="94">
        <f>'F4.2'!AA350</f>
        <v>0</v>
      </c>
      <c r="J4373" s="94">
        <f>'F4.2'!AU350</f>
        <v>0</v>
      </c>
      <c r="K4373" s="95"/>
      <c r="L4373" s="95"/>
      <c r="M4373" s="128">
        <f t="shared" si="2898"/>
        <v>0</v>
      </c>
      <c r="N4373" s="95">
        <f t="shared" si="2899"/>
        <v>0</v>
      </c>
    </row>
    <row r="4374" spans="1:14" ht="47.25" hidden="1" outlineLevel="1" x14ac:dyDescent="0.25">
      <c r="A4374" s="169">
        <f t="shared" ref="A4374:E4374" si="2909">A3704</f>
        <v>0</v>
      </c>
      <c r="B4374" s="169" t="str">
        <f t="shared" si="2909"/>
        <v>Renovation of various component of bottom opening bogie frame at CSTPS Chandrapur &amp; Provision of Wagon Tippler Safety System in Coal Handling Plant at CSTPS</v>
      </c>
      <c r="C4374" s="184">
        <f t="shared" si="2909"/>
        <v>0</v>
      </c>
      <c r="D4374" s="69" t="str">
        <f t="shared" si="2909"/>
        <v>-</v>
      </c>
      <c r="E4374" s="28">
        <f t="shared" si="2909"/>
        <v>35</v>
      </c>
      <c r="F4374" s="95">
        <f t="shared" si="2881"/>
        <v>35</v>
      </c>
      <c r="G4374" s="95">
        <f t="shared" si="2882"/>
        <v>35</v>
      </c>
      <c r="H4374" s="95">
        <f t="shared" si="2897"/>
        <v>0</v>
      </c>
      <c r="I4374" s="94">
        <f>'F4.2'!AA351</f>
        <v>0</v>
      </c>
      <c r="J4374" s="94">
        <f>'F4.2'!AU351</f>
        <v>0</v>
      </c>
      <c r="K4374" s="95"/>
      <c r="L4374" s="95"/>
      <c r="M4374" s="128">
        <f t="shared" si="2898"/>
        <v>0</v>
      </c>
      <c r="N4374" s="95">
        <f t="shared" si="2899"/>
        <v>0</v>
      </c>
    </row>
    <row r="4375" spans="1:14" ht="47.25" hidden="1" outlineLevel="1" x14ac:dyDescent="0.25">
      <c r="A4375" s="25">
        <f t="shared" ref="A4375:E4375" si="2910">A3705</f>
        <v>5</v>
      </c>
      <c r="B4375" s="26" t="str">
        <f t="shared" si="2910"/>
        <v>Construction of road from CHP Weighbridge to Railway Crossing &amp; provision of Road Under Bridge (RUB) at CSTPS, Chandrapur</v>
      </c>
      <c r="C4375" s="184">
        <f t="shared" si="2910"/>
        <v>0</v>
      </c>
      <c r="D4375" s="69" t="str">
        <f t="shared" si="2910"/>
        <v>-</v>
      </c>
      <c r="E4375" s="28">
        <f t="shared" si="2910"/>
        <v>41.24</v>
      </c>
      <c r="F4375" s="95">
        <f t="shared" si="2881"/>
        <v>0</v>
      </c>
      <c r="G4375" s="95">
        <f t="shared" si="2882"/>
        <v>0</v>
      </c>
      <c r="H4375" s="95">
        <f t="shared" si="2897"/>
        <v>0</v>
      </c>
      <c r="I4375" s="94">
        <f>'F4.2'!AA352</f>
        <v>0</v>
      </c>
      <c r="J4375" s="94">
        <f>'F4.2'!AU352</f>
        <v>0</v>
      </c>
      <c r="K4375" s="95"/>
      <c r="L4375" s="95"/>
      <c r="M4375" s="128">
        <f t="shared" si="2898"/>
        <v>0</v>
      </c>
      <c r="N4375" s="95">
        <f t="shared" si="2899"/>
        <v>0</v>
      </c>
    </row>
    <row r="4376" spans="1:14" ht="31.5" hidden="1" outlineLevel="1" x14ac:dyDescent="0.25">
      <c r="A4376" s="169">
        <f t="shared" ref="A4376:E4376" si="2911">A3706</f>
        <v>0</v>
      </c>
      <c r="B4376" s="169" t="str">
        <f t="shared" si="2911"/>
        <v>Construction of concrete pavement road connecting to CHP weighbridge to Railway crossing at CSTPS, Chandrapur.</v>
      </c>
      <c r="C4376" s="184">
        <f t="shared" si="2911"/>
        <v>0</v>
      </c>
      <c r="D4376" s="69" t="str">
        <f t="shared" si="2911"/>
        <v>-</v>
      </c>
      <c r="E4376" s="28">
        <f t="shared" si="2911"/>
        <v>5.42</v>
      </c>
      <c r="F4376" s="95">
        <f t="shared" si="2881"/>
        <v>5.42</v>
      </c>
      <c r="G4376" s="95">
        <f t="shared" si="2882"/>
        <v>5.42</v>
      </c>
      <c r="H4376" s="95">
        <f t="shared" si="2897"/>
        <v>0</v>
      </c>
      <c r="I4376" s="94">
        <f>'F4.2'!AA353</f>
        <v>0</v>
      </c>
      <c r="J4376" s="94">
        <f>'F4.2'!AU353</f>
        <v>0</v>
      </c>
      <c r="K4376" s="95"/>
      <c r="L4376" s="95"/>
      <c r="M4376" s="128">
        <f t="shared" si="2898"/>
        <v>0</v>
      </c>
      <c r="N4376" s="95">
        <f t="shared" si="2899"/>
        <v>0</v>
      </c>
    </row>
    <row r="4377" spans="1:14" ht="31.5" hidden="1" outlineLevel="1" x14ac:dyDescent="0.25">
      <c r="A4377" s="169">
        <f t="shared" ref="A4377:E4377" si="2912">A3707</f>
        <v>0</v>
      </c>
      <c r="B4377" s="169" t="str">
        <f t="shared" si="2912"/>
        <v>Provision of Road Under Bridge at Vivekanand Nagar Tukum At CSTPS, Chandrapur.</v>
      </c>
      <c r="C4377" s="184">
        <f t="shared" si="2912"/>
        <v>0</v>
      </c>
      <c r="D4377" s="69" t="str">
        <f t="shared" si="2912"/>
        <v>-</v>
      </c>
      <c r="E4377" s="28">
        <f t="shared" si="2912"/>
        <v>35.82</v>
      </c>
      <c r="F4377" s="95">
        <f t="shared" si="2881"/>
        <v>35.82</v>
      </c>
      <c r="G4377" s="95">
        <f t="shared" si="2882"/>
        <v>35.82</v>
      </c>
      <c r="H4377" s="95">
        <f t="shared" si="2897"/>
        <v>0</v>
      </c>
      <c r="I4377" s="94">
        <f>'F4.2'!AA354</f>
        <v>0</v>
      </c>
      <c r="J4377" s="94">
        <f>'F4.2'!AU354</f>
        <v>0</v>
      </c>
      <c r="K4377" s="95"/>
      <c r="L4377" s="95"/>
      <c r="M4377" s="128">
        <f t="shared" si="2898"/>
        <v>0</v>
      </c>
      <c r="N4377" s="95">
        <f t="shared" si="2899"/>
        <v>0</v>
      </c>
    </row>
    <row r="4378" spans="1:14" ht="31.5" hidden="1" outlineLevel="1" x14ac:dyDescent="0.25">
      <c r="A4378" s="25">
        <f t="shared" ref="A4378:E4378" si="2913">A3708</f>
        <v>6</v>
      </c>
      <c r="B4378" s="26" t="str">
        <f t="shared" si="2913"/>
        <v>Construction of UCR wall and bed of Neri Nallah at CSTPS, Chandrapur.</v>
      </c>
      <c r="C4378" s="184">
        <f t="shared" si="2913"/>
        <v>0</v>
      </c>
      <c r="D4378" s="69" t="str">
        <f t="shared" si="2913"/>
        <v>-</v>
      </c>
      <c r="E4378" s="28">
        <f t="shared" si="2913"/>
        <v>33.47</v>
      </c>
      <c r="F4378" s="95">
        <f t="shared" si="2881"/>
        <v>0</v>
      </c>
      <c r="G4378" s="95">
        <f t="shared" si="2882"/>
        <v>0</v>
      </c>
      <c r="H4378" s="95">
        <f t="shared" si="2897"/>
        <v>0</v>
      </c>
      <c r="I4378" s="94">
        <f>'F4.2'!AA355</f>
        <v>0</v>
      </c>
      <c r="J4378" s="94">
        <f>'F4.2'!AU355</f>
        <v>0</v>
      </c>
      <c r="K4378" s="95"/>
      <c r="L4378" s="95"/>
      <c r="M4378" s="128">
        <f t="shared" si="2898"/>
        <v>0</v>
      </c>
      <c r="N4378" s="95">
        <f t="shared" si="2899"/>
        <v>0</v>
      </c>
    </row>
    <row r="4379" spans="1:14" ht="31.5" hidden="1" outlineLevel="1" x14ac:dyDescent="0.25">
      <c r="A4379" s="169">
        <f t="shared" ref="A4379:E4379" si="2914">A3709</f>
        <v>0</v>
      </c>
      <c r="B4379" s="169" t="str">
        <f t="shared" si="2914"/>
        <v>Construction of UCR wall and bed of Neri Nallah at CSTPS, Chandrapur.</v>
      </c>
      <c r="C4379" s="184">
        <f t="shared" si="2914"/>
        <v>0</v>
      </c>
      <c r="D4379" s="69" t="str">
        <f t="shared" si="2914"/>
        <v>-</v>
      </c>
      <c r="E4379" s="28">
        <f t="shared" si="2914"/>
        <v>33.47</v>
      </c>
      <c r="F4379" s="95">
        <f t="shared" si="2881"/>
        <v>33.47</v>
      </c>
      <c r="G4379" s="95">
        <f t="shared" si="2882"/>
        <v>33.47</v>
      </c>
      <c r="H4379" s="95">
        <f t="shared" si="2897"/>
        <v>0</v>
      </c>
      <c r="I4379" s="94">
        <f>'F4.2'!AA356</f>
        <v>0</v>
      </c>
      <c r="J4379" s="94">
        <f>'F4.2'!AU356</f>
        <v>0</v>
      </c>
      <c r="K4379" s="95"/>
      <c r="L4379" s="95"/>
      <c r="M4379" s="128">
        <f t="shared" si="2898"/>
        <v>0</v>
      </c>
      <c r="N4379" s="95">
        <f t="shared" si="2899"/>
        <v>0</v>
      </c>
    </row>
    <row r="4380" spans="1:14" ht="47.25" hidden="1" outlineLevel="1" x14ac:dyDescent="0.25">
      <c r="A4380" s="25">
        <f t="shared" ref="A4380:E4380" si="2915">A3710</f>
        <v>7</v>
      </c>
      <c r="B4380" s="26" t="str">
        <f t="shared" si="2915"/>
        <v>Construction of  Concrete Pavement  Road  Connecting to Reject Coal Gate &amp; F point upto  Ash water recovery pump house &amp; F point to CP No- 635 at CSTPS Chandrapur</v>
      </c>
      <c r="C4380" s="184">
        <f t="shared" si="2915"/>
        <v>0</v>
      </c>
      <c r="D4380" s="69" t="str">
        <f t="shared" si="2915"/>
        <v>-</v>
      </c>
      <c r="E4380" s="28">
        <f t="shared" si="2915"/>
        <v>71.5</v>
      </c>
      <c r="F4380" s="95">
        <f t="shared" si="2881"/>
        <v>0</v>
      </c>
      <c r="G4380" s="95">
        <f t="shared" si="2882"/>
        <v>0</v>
      </c>
      <c r="H4380" s="95">
        <f t="shared" si="2897"/>
        <v>0</v>
      </c>
      <c r="I4380" s="94">
        <f>'F4.2'!AA357</f>
        <v>0</v>
      </c>
      <c r="J4380" s="94">
        <f>'F4.2'!AU357</f>
        <v>0</v>
      </c>
      <c r="K4380" s="95"/>
      <c r="L4380" s="95"/>
      <c r="M4380" s="128">
        <f t="shared" si="2898"/>
        <v>0</v>
      </c>
      <c r="N4380" s="95">
        <f t="shared" si="2899"/>
        <v>0</v>
      </c>
    </row>
    <row r="4381" spans="1:14" ht="47.25" hidden="1" outlineLevel="1" x14ac:dyDescent="0.25">
      <c r="A4381" s="169">
        <f t="shared" ref="A4381:E4381" si="2916">A3711</f>
        <v>0</v>
      </c>
      <c r="B4381" s="169" t="str">
        <f t="shared" si="2916"/>
        <v>Construction of  Concrete Pavement  Road  Connecting to Reject Coal Gate &amp; F point upto  Ash water recovery pump house &amp; F point to CP No- 635 at CSTPS Chandrapur</v>
      </c>
      <c r="C4381" s="184">
        <f t="shared" si="2916"/>
        <v>0</v>
      </c>
      <c r="D4381" s="69" t="str">
        <f t="shared" si="2916"/>
        <v>-</v>
      </c>
      <c r="E4381" s="28">
        <f t="shared" si="2916"/>
        <v>71.5</v>
      </c>
      <c r="F4381" s="95">
        <f t="shared" si="2881"/>
        <v>71.5</v>
      </c>
      <c r="G4381" s="95">
        <f t="shared" si="2882"/>
        <v>71.5</v>
      </c>
      <c r="H4381" s="95">
        <f t="shared" si="2897"/>
        <v>0</v>
      </c>
      <c r="I4381" s="94">
        <f>'F4.2'!AA358</f>
        <v>0</v>
      </c>
      <c r="J4381" s="94">
        <f>'F4.2'!AU358</f>
        <v>0</v>
      </c>
      <c r="K4381" s="95"/>
      <c r="L4381" s="95"/>
      <c r="M4381" s="128">
        <f t="shared" si="2898"/>
        <v>0</v>
      </c>
      <c r="N4381" s="95">
        <f t="shared" si="2899"/>
        <v>0</v>
      </c>
    </row>
    <row r="4382" spans="1:14" ht="15.75" hidden="1" outlineLevel="1" x14ac:dyDescent="0.25">
      <c r="A4382" s="227">
        <f t="shared" ref="A4382:E4382" si="2917">A3712</f>
        <v>0</v>
      </c>
      <c r="B4382" s="227" t="str">
        <f t="shared" si="2917"/>
        <v>Boiler Maintenance-I</v>
      </c>
      <c r="C4382" s="184">
        <f t="shared" si="2917"/>
        <v>0</v>
      </c>
      <c r="D4382" s="69" t="str">
        <f t="shared" si="2917"/>
        <v>-</v>
      </c>
      <c r="E4382" s="28">
        <f t="shared" si="2917"/>
        <v>0</v>
      </c>
      <c r="F4382" s="95">
        <f t="shared" si="2881"/>
        <v>0</v>
      </c>
      <c r="G4382" s="95">
        <f t="shared" si="2882"/>
        <v>0</v>
      </c>
      <c r="H4382" s="95">
        <f t="shared" si="2897"/>
        <v>0</v>
      </c>
      <c r="I4382" s="94">
        <f>'F4.2'!AA359</f>
        <v>0</v>
      </c>
      <c r="J4382" s="94">
        <f>'F4.2'!AU359</f>
        <v>0</v>
      </c>
      <c r="K4382" s="95"/>
      <c r="L4382" s="95"/>
      <c r="M4382" s="128">
        <f t="shared" si="2898"/>
        <v>0</v>
      </c>
      <c r="N4382" s="95">
        <f t="shared" si="2899"/>
        <v>0</v>
      </c>
    </row>
    <row r="4383" spans="1:14" ht="15.75" hidden="1" outlineLevel="1" x14ac:dyDescent="0.25">
      <c r="A4383" s="25">
        <f t="shared" ref="A4383:E4383" si="2918">A3713</f>
        <v>1</v>
      </c>
      <c r="B4383" s="26" t="str">
        <f t="shared" si="2918"/>
        <v>DPR for Coal mill improvement</v>
      </c>
      <c r="C4383" s="184">
        <f t="shared" si="2918"/>
        <v>0</v>
      </c>
      <c r="D4383" s="69" t="str">
        <f t="shared" si="2918"/>
        <v>-</v>
      </c>
      <c r="E4383" s="28">
        <f t="shared" si="2918"/>
        <v>54.74</v>
      </c>
      <c r="F4383" s="95">
        <f t="shared" si="2881"/>
        <v>0</v>
      </c>
      <c r="G4383" s="95">
        <f t="shared" si="2882"/>
        <v>0</v>
      </c>
      <c r="H4383" s="95">
        <f t="shared" si="2897"/>
        <v>0</v>
      </c>
      <c r="I4383" s="94">
        <f>'F4.2'!AA360</f>
        <v>0</v>
      </c>
      <c r="J4383" s="94">
        <f>'F4.2'!AU360</f>
        <v>0</v>
      </c>
      <c r="K4383" s="95"/>
      <c r="L4383" s="95"/>
      <c r="M4383" s="128">
        <f t="shared" si="2898"/>
        <v>0</v>
      </c>
      <c r="N4383" s="95">
        <f t="shared" si="2899"/>
        <v>0</v>
      </c>
    </row>
    <row r="4384" spans="1:14" ht="31.5" hidden="1" outlineLevel="1" x14ac:dyDescent="0.25">
      <c r="A4384" s="169">
        <f t="shared" ref="A4384:E4384" si="2919">A3714</f>
        <v>0</v>
      </c>
      <c r="B4384" s="169" t="str">
        <f t="shared" si="2919"/>
        <v>The performance improvement &amp; availability enhancement of coal millsXRP-803 at U#3&amp;4(210MW)CSTPS, Chandrapur</v>
      </c>
      <c r="C4384" s="184">
        <f t="shared" si="2919"/>
        <v>0</v>
      </c>
      <c r="D4384" s="69" t="str">
        <f t="shared" si="2919"/>
        <v>-</v>
      </c>
      <c r="E4384" s="28">
        <f t="shared" si="2919"/>
        <v>18.739999999999998</v>
      </c>
      <c r="F4384" s="95">
        <f t="shared" si="2881"/>
        <v>18.739999999999998</v>
      </c>
      <c r="G4384" s="95">
        <f t="shared" si="2882"/>
        <v>18.739999999999998</v>
      </c>
      <c r="H4384" s="95">
        <f t="shared" si="2897"/>
        <v>0</v>
      </c>
      <c r="I4384" s="94">
        <f>'F4.2'!AA361</f>
        <v>0</v>
      </c>
      <c r="J4384" s="94">
        <f>'F4.2'!AU361</f>
        <v>0</v>
      </c>
      <c r="K4384" s="95"/>
      <c r="L4384" s="95"/>
      <c r="M4384" s="128">
        <f t="shared" si="2898"/>
        <v>0</v>
      </c>
      <c r="N4384" s="95">
        <f t="shared" si="2899"/>
        <v>0</v>
      </c>
    </row>
    <row r="4385" spans="1:14" ht="31.5" hidden="1" outlineLevel="1" x14ac:dyDescent="0.25">
      <c r="A4385" s="169">
        <f t="shared" ref="A4385:E4385" si="2920">A3715</f>
        <v>0</v>
      </c>
      <c r="B4385" s="169" t="str">
        <f t="shared" si="2920"/>
        <v>Replacement of Existing Volumetric coal feeders by Rotary Gravimetric coal feeders</v>
      </c>
      <c r="C4385" s="184">
        <f t="shared" si="2920"/>
        <v>0</v>
      </c>
      <c r="D4385" s="69" t="str">
        <f t="shared" si="2920"/>
        <v>-</v>
      </c>
      <c r="E4385" s="28">
        <f t="shared" si="2920"/>
        <v>36</v>
      </c>
      <c r="F4385" s="95">
        <f t="shared" si="2881"/>
        <v>36</v>
      </c>
      <c r="G4385" s="95">
        <f t="shared" si="2882"/>
        <v>36</v>
      </c>
      <c r="H4385" s="95">
        <f t="shared" si="2897"/>
        <v>0</v>
      </c>
      <c r="I4385" s="94">
        <f>'F4.2'!AA362</f>
        <v>0</v>
      </c>
      <c r="J4385" s="94">
        <f>'F4.2'!AU362</f>
        <v>0</v>
      </c>
      <c r="K4385" s="95"/>
      <c r="L4385" s="95"/>
      <c r="M4385" s="128">
        <f t="shared" si="2898"/>
        <v>0</v>
      </c>
      <c r="N4385" s="95">
        <f t="shared" si="2899"/>
        <v>0</v>
      </c>
    </row>
    <row r="4386" spans="1:14" ht="15.75" hidden="1" outlineLevel="1" x14ac:dyDescent="0.25">
      <c r="A4386" s="25">
        <f t="shared" ref="A4386:E4386" si="2921">A3716</f>
        <v>2</v>
      </c>
      <c r="B4386" s="26" t="str">
        <f t="shared" si="2921"/>
        <v>DPR for APH basket, HRH coil and Valves</v>
      </c>
      <c r="C4386" s="29">
        <f t="shared" si="2921"/>
        <v>0</v>
      </c>
      <c r="D4386" s="69" t="str">
        <f t="shared" si="2921"/>
        <v>-</v>
      </c>
      <c r="E4386" s="28">
        <f t="shared" si="2921"/>
        <v>28.94</v>
      </c>
      <c r="F4386" s="95">
        <f t="shared" si="2881"/>
        <v>0</v>
      </c>
      <c r="G4386" s="95">
        <f t="shared" si="2882"/>
        <v>0</v>
      </c>
      <c r="H4386" s="95">
        <f t="shared" si="2897"/>
        <v>0</v>
      </c>
      <c r="I4386" s="94">
        <f>'F4.2'!AA363</f>
        <v>0</v>
      </c>
      <c r="J4386" s="94">
        <f>'F4.2'!AU363</f>
        <v>0</v>
      </c>
      <c r="K4386" s="95"/>
      <c r="L4386" s="95"/>
      <c r="M4386" s="128">
        <f t="shared" si="2898"/>
        <v>0</v>
      </c>
      <c r="N4386" s="95">
        <f t="shared" si="2899"/>
        <v>0</v>
      </c>
    </row>
    <row r="4387" spans="1:14" ht="31.5" hidden="1" outlineLevel="1" x14ac:dyDescent="0.25">
      <c r="A4387" s="169">
        <f t="shared" ref="A4387:E4387" si="2922">A3717</f>
        <v>0</v>
      </c>
      <c r="B4387" s="169" t="str">
        <f t="shared" si="2922"/>
        <v>Procurement &amp; replacement of APH Basket assemblies at U#3&amp;4,CSTPS, Chandrapur</v>
      </c>
      <c r="C4387" s="29">
        <f t="shared" si="2922"/>
        <v>0</v>
      </c>
      <c r="D4387" s="69" t="str">
        <f t="shared" si="2922"/>
        <v>-</v>
      </c>
      <c r="E4387" s="28">
        <f t="shared" si="2922"/>
        <v>4.9400000000000004</v>
      </c>
      <c r="F4387" s="95">
        <f t="shared" si="2881"/>
        <v>4.9400000000000004</v>
      </c>
      <c r="G4387" s="95">
        <f t="shared" si="2882"/>
        <v>4.9400000000000004</v>
      </c>
      <c r="H4387" s="95">
        <f t="shared" si="2897"/>
        <v>0</v>
      </c>
      <c r="I4387" s="94">
        <f>'F4.2'!AA364</f>
        <v>0</v>
      </c>
      <c r="J4387" s="94">
        <f>'F4.2'!AU364</f>
        <v>0</v>
      </c>
      <c r="K4387" s="95"/>
      <c r="L4387" s="95"/>
      <c r="M4387" s="128">
        <f t="shared" si="2898"/>
        <v>0</v>
      </c>
      <c r="N4387" s="95">
        <f t="shared" si="2899"/>
        <v>0</v>
      </c>
    </row>
    <row r="4388" spans="1:14" ht="31.5" hidden="1" outlineLevel="1" x14ac:dyDescent="0.25">
      <c r="A4388" s="169">
        <f t="shared" ref="A4388:E4388" si="2923">A3718</f>
        <v>0</v>
      </c>
      <c r="B4388" s="169" t="str">
        <f t="shared" si="2923"/>
        <v>Procurement &amp; replacement of complete HRH coils assembly in U#4</v>
      </c>
      <c r="C4388" s="29">
        <f t="shared" si="2923"/>
        <v>0</v>
      </c>
      <c r="D4388" s="69" t="str">
        <f t="shared" si="2923"/>
        <v>-</v>
      </c>
      <c r="E4388" s="28">
        <f t="shared" si="2923"/>
        <v>24</v>
      </c>
      <c r="F4388" s="95">
        <f t="shared" si="2881"/>
        <v>24</v>
      </c>
      <c r="G4388" s="95">
        <f t="shared" si="2882"/>
        <v>24</v>
      </c>
      <c r="H4388" s="95">
        <f t="shared" si="2897"/>
        <v>0</v>
      </c>
      <c r="I4388" s="94">
        <f>'F4.2'!AA365</f>
        <v>0</v>
      </c>
      <c r="J4388" s="94">
        <f>'F4.2'!AU365</f>
        <v>0</v>
      </c>
      <c r="K4388" s="95"/>
      <c r="L4388" s="95"/>
      <c r="M4388" s="128">
        <f t="shared" si="2898"/>
        <v>0</v>
      </c>
      <c r="N4388" s="95">
        <f t="shared" si="2899"/>
        <v>0</v>
      </c>
    </row>
    <row r="4389" spans="1:14" ht="15.75" hidden="1" outlineLevel="1" x14ac:dyDescent="0.25">
      <c r="A4389" s="25">
        <f t="shared" ref="A4389:E4389" si="2924">A3719</f>
        <v>3</v>
      </c>
      <c r="B4389" s="26" t="str">
        <f t="shared" si="2924"/>
        <v>DPR for ESP internal and CRH coil</v>
      </c>
      <c r="C4389" s="29">
        <f t="shared" si="2924"/>
        <v>0</v>
      </c>
      <c r="D4389" s="69" t="str">
        <f t="shared" si="2924"/>
        <v>-</v>
      </c>
      <c r="E4389" s="28">
        <f t="shared" si="2924"/>
        <v>45</v>
      </c>
      <c r="F4389" s="95">
        <f t="shared" si="2881"/>
        <v>0</v>
      </c>
      <c r="G4389" s="95">
        <f t="shared" si="2882"/>
        <v>0</v>
      </c>
      <c r="H4389" s="95">
        <f t="shared" si="2897"/>
        <v>0</v>
      </c>
      <c r="I4389" s="94">
        <f>'F4.2'!AA366</f>
        <v>0</v>
      </c>
      <c r="J4389" s="94">
        <f>'F4.2'!AU366</f>
        <v>0</v>
      </c>
      <c r="K4389" s="95"/>
      <c r="L4389" s="95"/>
      <c r="M4389" s="128">
        <f t="shared" si="2898"/>
        <v>0</v>
      </c>
      <c r="N4389" s="95">
        <f t="shared" si="2899"/>
        <v>0</v>
      </c>
    </row>
    <row r="4390" spans="1:14" ht="15.75" hidden="1" outlineLevel="1" x14ac:dyDescent="0.25">
      <c r="A4390" s="169">
        <f t="shared" ref="A4390:E4390" si="2925">A3720</f>
        <v>0</v>
      </c>
      <c r="B4390" s="169" t="str">
        <f t="shared" si="2925"/>
        <v>Replacement of complete internals of ESP U#3&amp;4</v>
      </c>
      <c r="C4390" s="29">
        <f t="shared" si="2925"/>
        <v>0</v>
      </c>
      <c r="D4390" s="69" t="str">
        <f t="shared" si="2925"/>
        <v>-</v>
      </c>
      <c r="E4390" s="28">
        <f t="shared" si="2925"/>
        <v>20</v>
      </c>
      <c r="F4390" s="95">
        <f t="shared" si="2881"/>
        <v>20</v>
      </c>
      <c r="G4390" s="95">
        <f t="shared" si="2882"/>
        <v>20</v>
      </c>
      <c r="H4390" s="95">
        <f t="shared" si="2897"/>
        <v>0</v>
      </c>
      <c r="I4390" s="94">
        <f>'F4.2'!AA367</f>
        <v>0</v>
      </c>
      <c r="J4390" s="94">
        <f>'F4.2'!AU367</f>
        <v>0</v>
      </c>
      <c r="K4390" s="95"/>
      <c r="L4390" s="95"/>
      <c r="M4390" s="128">
        <f t="shared" si="2898"/>
        <v>0</v>
      </c>
      <c r="N4390" s="95">
        <f t="shared" si="2899"/>
        <v>0</v>
      </c>
    </row>
    <row r="4391" spans="1:14" ht="15.75" hidden="1" outlineLevel="1" x14ac:dyDescent="0.25">
      <c r="A4391" s="169">
        <f t="shared" ref="A4391:E4391" si="2926">A3721</f>
        <v>0</v>
      </c>
      <c r="B4391" s="169" t="str">
        <f t="shared" si="2926"/>
        <v xml:space="preserve">Procurement &amp; replacement of CRH coil assemblies in U#3 </v>
      </c>
      <c r="C4391" s="29">
        <f t="shared" si="2926"/>
        <v>0</v>
      </c>
      <c r="D4391" s="69" t="str">
        <f t="shared" si="2926"/>
        <v>-</v>
      </c>
      <c r="E4391" s="28">
        <f t="shared" si="2926"/>
        <v>25</v>
      </c>
      <c r="F4391" s="95">
        <f t="shared" si="2881"/>
        <v>25</v>
      </c>
      <c r="G4391" s="95">
        <f t="shared" si="2882"/>
        <v>25</v>
      </c>
      <c r="H4391" s="95">
        <f t="shared" si="2897"/>
        <v>0</v>
      </c>
      <c r="I4391" s="94">
        <f>'F4.2'!AA368</f>
        <v>0</v>
      </c>
      <c r="J4391" s="94">
        <f>'F4.2'!AU368</f>
        <v>0</v>
      </c>
      <c r="K4391" s="95"/>
      <c r="L4391" s="95"/>
      <c r="M4391" s="128">
        <f t="shared" si="2898"/>
        <v>0</v>
      </c>
      <c r="N4391" s="95">
        <f t="shared" si="2899"/>
        <v>0</v>
      </c>
    </row>
    <row r="4392" spans="1:14" ht="31.5" hidden="1" outlineLevel="1" x14ac:dyDescent="0.25">
      <c r="A4392" s="25">
        <f t="shared" ref="A4392:E4392" si="2927">A3722</f>
        <v>4</v>
      </c>
      <c r="B4392" s="26" t="str">
        <f t="shared" si="2927"/>
        <v>Procurement &amp; replacement of LTSH &amp; Economiser coil assemblies in U#3</v>
      </c>
      <c r="C4392" s="29">
        <f t="shared" si="2927"/>
        <v>0</v>
      </c>
      <c r="D4392" s="69" t="str">
        <f t="shared" si="2927"/>
        <v>-</v>
      </c>
      <c r="E4392" s="28">
        <f t="shared" si="2927"/>
        <v>30</v>
      </c>
      <c r="F4392" s="95">
        <f t="shared" si="2881"/>
        <v>0</v>
      </c>
      <c r="G4392" s="95">
        <f t="shared" si="2882"/>
        <v>0</v>
      </c>
      <c r="H4392" s="95">
        <f t="shared" si="2897"/>
        <v>0</v>
      </c>
      <c r="I4392" s="94">
        <f>'F4.2'!AA369</f>
        <v>0</v>
      </c>
      <c r="J4392" s="94">
        <f>'F4.2'!AU369</f>
        <v>0</v>
      </c>
      <c r="K4392" s="95"/>
      <c r="L4392" s="95"/>
      <c r="M4392" s="128">
        <f t="shared" si="2898"/>
        <v>0</v>
      </c>
      <c r="N4392" s="95">
        <f t="shared" si="2899"/>
        <v>0</v>
      </c>
    </row>
    <row r="4393" spans="1:14" ht="31.5" hidden="1" outlineLevel="1" x14ac:dyDescent="0.25">
      <c r="A4393" s="169">
        <f t="shared" ref="A4393:E4393" si="2928">A3723</f>
        <v>0</v>
      </c>
      <c r="B4393" s="169" t="str">
        <f t="shared" si="2928"/>
        <v>Procurement &amp; replacement of LTSH &amp; Economiser coil assemblies in U#3</v>
      </c>
      <c r="C4393" s="29">
        <f t="shared" si="2928"/>
        <v>0</v>
      </c>
      <c r="D4393" s="69" t="str">
        <f t="shared" si="2928"/>
        <v>-</v>
      </c>
      <c r="E4393" s="28">
        <f t="shared" si="2928"/>
        <v>30</v>
      </c>
      <c r="F4393" s="95">
        <f t="shared" si="2881"/>
        <v>30</v>
      </c>
      <c r="G4393" s="95">
        <f t="shared" si="2882"/>
        <v>30</v>
      </c>
      <c r="H4393" s="95">
        <f t="shared" si="2897"/>
        <v>0</v>
      </c>
      <c r="I4393" s="94">
        <f>'F4.2'!AA370</f>
        <v>0</v>
      </c>
      <c r="J4393" s="94">
        <f>'F4.2'!AU370</f>
        <v>0</v>
      </c>
      <c r="K4393" s="95"/>
      <c r="L4393" s="95"/>
      <c r="M4393" s="128">
        <f t="shared" si="2898"/>
        <v>0</v>
      </c>
      <c r="N4393" s="95">
        <f t="shared" si="2899"/>
        <v>0</v>
      </c>
    </row>
    <row r="4394" spans="1:14" ht="15.75" hidden="1" outlineLevel="1" x14ac:dyDescent="0.25">
      <c r="A4394" s="227">
        <f t="shared" ref="A4394:E4394" si="2929">A3724</f>
        <v>0</v>
      </c>
      <c r="B4394" s="227" t="str">
        <f t="shared" si="2929"/>
        <v>Turbine Maintenance-I</v>
      </c>
      <c r="C4394" s="29">
        <f t="shared" si="2929"/>
        <v>0</v>
      </c>
      <c r="D4394" s="69" t="str">
        <f t="shared" si="2929"/>
        <v>-</v>
      </c>
      <c r="E4394" s="28">
        <f t="shared" si="2929"/>
        <v>0</v>
      </c>
      <c r="F4394" s="95">
        <f t="shared" si="2881"/>
        <v>0</v>
      </c>
      <c r="G4394" s="95">
        <f t="shared" si="2882"/>
        <v>0</v>
      </c>
      <c r="H4394" s="95">
        <f t="shared" si="2897"/>
        <v>0</v>
      </c>
      <c r="I4394" s="94">
        <f>'F4.2'!AA371</f>
        <v>0</v>
      </c>
      <c r="J4394" s="94">
        <f>'F4.2'!AU371</f>
        <v>0</v>
      </c>
      <c r="K4394" s="95"/>
      <c r="L4394" s="95"/>
      <c r="M4394" s="128">
        <f t="shared" si="2898"/>
        <v>0</v>
      </c>
      <c r="N4394" s="95">
        <f t="shared" si="2899"/>
        <v>0</v>
      </c>
    </row>
    <row r="4395" spans="1:14" ht="31.5" hidden="1" outlineLevel="1" x14ac:dyDescent="0.25">
      <c r="A4395" s="25">
        <f t="shared" ref="A4395:E4395" si="2930">A3725</f>
        <v>1</v>
      </c>
      <c r="B4395" s="26" t="str">
        <f t="shared" si="2930"/>
        <v>DPR for Vaccuum system improvement and procurment of BFP cartridge</v>
      </c>
      <c r="C4395" s="29">
        <f t="shared" si="2930"/>
        <v>0</v>
      </c>
      <c r="D4395" s="69" t="str">
        <f t="shared" si="2930"/>
        <v>-</v>
      </c>
      <c r="E4395" s="28">
        <f t="shared" si="2930"/>
        <v>35</v>
      </c>
      <c r="F4395" s="95">
        <f t="shared" si="2881"/>
        <v>0</v>
      </c>
      <c r="G4395" s="95">
        <f t="shared" si="2882"/>
        <v>0</v>
      </c>
      <c r="H4395" s="95">
        <f t="shared" si="2897"/>
        <v>0</v>
      </c>
      <c r="I4395" s="94">
        <f>'F4.2'!AA372</f>
        <v>0</v>
      </c>
      <c r="J4395" s="94">
        <f>'F4.2'!AU372</f>
        <v>0</v>
      </c>
      <c r="K4395" s="95"/>
      <c r="L4395" s="95"/>
      <c r="M4395" s="128">
        <f t="shared" si="2898"/>
        <v>0</v>
      </c>
      <c r="N4395" s="95">
        <f t="shared" si="2899"/>
        <v>0</v>
      </c>
    </row>
    <row r="4396" spans="1:14" ht="15.75" hidden="1" outlineLevel="1" x14ac:dyDescent="0.25">
      <c r="A4396" s="169">
        <f t="shared" ref="A4396:E4396" si="2931">A3726</f>
        <v>0</v>
      </c>
      <c r="B4396" s="169" t="str">
        <f t="shared" si="2931"/>
        <v>Condenser vaccuum system improvement</v>
      </c>
      <c r="C4396" s="29">
        <f t="shared" si="2931"/>
        <v>0</v>
      </c>
      <c r="D4396" s="69" t="str">
        <f t="shared" si="2931"/>
        <v>-</v>
      </c>
      <c r="E4396" s="28">
        <f t="shared" si="2931"/>
        <v>16</v>
      </c>
      <c r="F4396" s="95">
        <f t="shared" si="2881"/>
        <v>16</v>
      </c>
      <c r="G4396" s="95">
        <f t="shared" si="2882"/>
        <v>16</v>
      </c>
      <c r="H4396" s="95">
        <f t="shared" si="2897"/>
        <v>0</v>
      </c>
      <c r="I4396" s="94">
        <f>'F4.2'!AA373</f>
        <v>0</v>
      </c>
      <c r="J4396" s="94">
        <f>'F4.2'!AU373</f>
        <v>0</v>
      </c>
      <c r="K4396" s="95"/>
      <c r="L4396" s="95"/>
      <c r="M4396" s="128">
        <f t="shared" si="2898"/>
        <v>0</v>
      </c>
      <c r="N4396" s="95">
        <f t="shared" si="2899"/>
        <v>0</v>
      </c>
    </row>
    <row r="4397" spans="1:14" ht="31.5" hidden="1" outlineLevel="1" x14ac:dyDescent="0.25">
      <c r="A4397" s="169">
        <f t="shared" ref="A4397:E4397" si="2932">A3727</f>
        <v>0</v>
      </c>
      <c r="B4397" s="169" t="str">
        <f t="shared" si="2932"/>
        <v>Procurement of BFP main pump cartridges for 200 KHI/s BHEL pump &amp; Procurment of Voith Hydraulic Coupling R17K for BFP</v>
      </c>
      <c r="C4397" s="29">
        <f t="shared" si="2932"/>
        <v>0</v>
      </c>
      <c r="D4397" s="69" t="str">
        <f t="shared" si="2932"/>
        <v>-</v>
      </c>
      <c r="E4397" s="28">
        <f t="shared" si="2932"/>
        <v>19</v>
      </c>
      <c r="F4397" s="95">
        <f t="shared" si="2881"/>
        <v>19</v>
      </c>
      <c r="G4397" s="95">
        <f t="shared" si="2882"/>
        <v>19</v>
      </c>
      <c r="H4397" s="95">
        <f t="shared" si="2897"/>
        <v>0</v>
      </c>
      <c r="I4397" s="94">
        <f>'F4.2'!AA374</f>
        <v>0</v>
      </c>
      <c r="J4397" s="94">
        <f>'F4.2'!AU374</f>
        <v>0</v>
      </c>
      <c r="K4397" s="95"/>
      <c r="L4397" s="95"/>
      <c r="M4397" s="128">
        <f t="shared" si="2898"/>
        <v>0</v>
      </c>
      <c r="N4397" s="95">
        <f t="shared" si="2899"/>
        <v>0</v>
      </c>
    </row>
    <row r="4398" spans="1:14" ht="15.75" hidden="1" outlineLevel="1" x14ac:dyDescent="0.25">
      <c r="A4398" s="25">
        <f t="shared" ref="A4398:E4398" si="2933">A3728</f>
        <v>2</v>
      </c>
      <c r="B4398" s="26" t="str">
        <f t="shared" si="2933"/>
        <v>WTP-I improvement schemes</v>
      </c>
      <c r="C4398" s="29">
        <f t="shared" si="2933"/>
        <v>0</v>
      </c>
      <c r="D4398" s="69" t="str">
        <f t="shared" si="2933"/>
        <v>-</v>
      </c>
      <c r="E4398" s="28">
        <f t="shared" si="2933"/>
        <v>26</v>
      </c>
      <c r="F4398" s="95">
        <f t="shared" si="2881"/>
        <v>0</v>
      </c>
      <c r="G4398" s="95">
        <f t="shared" si="2882"/>
        <v>0</v>
      </c>
      <c r="H4398" s="95">
        <f t="shared" si="2897"/>
        <v>0</v>
      </c>
      <c r="I4398" s="94">
        <f>'F4.2'!AA375</f>
        <v>0</v>
      </c>
      <c r="J4398" s="94">
        <f>'F4.2'!AU375</f>
        <v>0</v>
      </c>
      <c r="K4398" s="95"/>
      <c r="L4398" s="95"/>
      <c r="M4398" s="128">
        <f t="shared" si="2898"/>
        <v>0</v>
      </c>
      <c r="N4398" s="95">
        <f t="shared" si="2899"/>
        <v>0</v>
      </c>
    </row>
    <row r="4399" spans="1:14" ht="47.25" hidden="1" outlineLevel="1" x14ac:dyDescent="0.25">
      <c r="A4399" s="169">
        <f t="shared" ref="A4399:E4399" si="2934">A3729</f>
        <v>0</v>
      </c>
      <c r="B4399" s="169" t="str">
        <f t="shared" si="2934"/>
        <v>Replacement of instrument air an service air compressors in Unit 3 &amp; 4, WTP-I with screw type compressors including refrigerant type air dryer system</v>
      </c>
      <c r="C4399" s="29">
        <f t="shared" si="2934"/>
        <v>0</v>
      </c>
      <c r="D4399" s="69" t="str">
        <f t="shared" si="2934"/>
        <v>-</v>
      </c>
      <c r="E4399" s="28">
        <f t="shared" si="2934"/>
        <v>6</v>
      </c>
      <c r="F4399" s="95">
        <f t="shared" si="2881"/>
        <v>6</v>
      </c>
      <c r="G4399" s="95">
        <f t="shared" si="2882"/>
        <v>6</v>
      </c>
      <c r="H4399" s="95">
        <f t="shared" si="2897"/>
        <v>0</v>
      </c>
      <c r="I4399" s="94">
        <f>'F4.2'!AA376</f>
        <v>0</v>
      </c>
      <c r="J4399" s="94">
        <f>'F4.2'!AU376</f>
        <v>0</v>
      </c>
      <c r="K4399" s="95"/>
      <c r="L4399" s="95"/>
      <c r="M4399" s="128">
        <f t="shared" si="2898"/>
        <v>0</v>
      </c>
      <c r="N4399" s="95">
        <f t="shared" si="2899"/>
        <v>0</v>
      </c>
    </row>
    <row r="4400" spans="1:14" ht="31.5" hidden="1" outlineLevel="1" x14ac:dyDescent="0.25">
      <c r="A4400" s="169">
        <f t="shared" ref="A4400:E4400" si="2935">A3730</f>
        <v>0</v>
      </c>
      <c r="B4400" s="169" t="str">
        <f t="shared" si="2935"/>
        <v>Refurbishment of hydrogen compressors at Hydrogen plant WTP-I</v>
      </c>
      <c r="C4400" s="29">
        <f t="shared" si="2935"/>
        <v>0</v>
      </c>
      <c r="D4400" s="69" t="str">
        <f t="shared" si="2935"/>
        <v>-</v>
      </c>
      <c r="E4400" s="28">
        <f t="shared" si="2935"/>
        <v>10</v>
      </c>
      <c r="F4400" s="95">
        <f t="shared" si="2881"/>
        <v>10</v>
      </c>
      <c r="G4400" s="95">
        <f t="shared" si="2882"/>
        <v>10</v>
      </c>
      <c r="H4400" s="95">
        <f t="shared" si="2897"/>
        <v>0</v>
      </c>
      <c r="I4400" s="94">
        <f>'F4.2'!AA377</f>
        <v>0</v>
      </c>
      <c r="J4400" s="94">
        <f>'F4.2'!AU377</f>
        <v>0</v>
      </c>
      <c r="K4400" s="95"/>
      <c r="L4400" s="95"/>
      <c r="M4400" s="128">
        <f t="shared" si="2898"/>
        <v>0</v>
      </c>
      <c r="N4400" s="95">
        <f t="shared" si="2899"/>
        <v>0</v>
      </c>
    </row>
    <row r="4401" spans="1:14" ht="15.75" hidden="1" outlineLevel="1" x14ac:dyDescent="0.25">
      <c r="A4401" s="169">
        <f t="shared" ref="A4401:E4401" si="2936">A3731</f>
        <v>0</v>
      </c>
      <c r="B4401" s="169" t="str">
        <f t="shared" si="2936"/>
        <v>Replacement of Circulating water pumps in Unit 3 &amp; 4</v>
      </c>
      <c r="C4401" s="29">
        <f t="shared" si="2936"/>
        <v>0</v>
      </c>
      <c r="D4401" s="69" t="str">
        <f t="shared" si="2936"/>
        <v>-</v>
      </c>
      <c r="E4401" s="28">
        <f t="shared" si="2936"/>
        <v>10</v>
      </c>
      <c r="F4401" s="95">
        <f t="shared" si="2881"/>
        <v>10</v>
      </c>
      <c r="G4401" s="95">
        <f t="shared" si="2882"/>
        <v>10</v>
      </c>
      <c r="H4401" s="95">
        <f t="shared" si="2897"/>
        <v>0</v>
      </c>
      <c r="I4401" s="94">
        <f>'F4.2'!AA378</f>
        <v>0</v>
      </c>
      <c r="J4401" s="94">
        <f>'F4.2'!AU378</f>
        <v>0</v>
      </c>
      <c r="K4401" s="95"/>
      <c r="L4401" s="95"/>
      <c r="M4401" s="128">
        <f t="shared" si="2898"/>
        <v>0</v>
      </c>
      <c r="N4401" s="95">
        <f t="shared" si="2899"/>
        <v>0</v>
      </c>
    </row>
    <row r="4402" spans="1:14" ht="15.75" hidden="1" outlineLevel="1" x14ac:dyDescent="0.25">
      <c r="A4402" s="25">
        <f t="shared" ref="A4402:E4402" si="2937">A3732</f>
        <v>3</v>
      </c>
      <c r="B4402" s="26" t="str">
        <f t="shared" si="2937"/>
        <v>Procurment of HP valves, CEP Cartridge, GS pump</v>
      </c>
      <c r="C4402" s="29">
        <f t="shared" si="2937"/>
        <v>0</v>
      </c>
      <c r="D4402" s="69" t="str">
        <f t="shared" si="2937"/>
        <v>-</v>
      </c>
      <c r="E4402" s="28">
        <f t="shared" si="2937"/>
        <v>25</v>
      </c>
      <c r="F4402" s="95">
        <f t="shared" si="2881"/>
        <v>0</v>
      </c>
      <c r="G4402" s="95">
        <f t="shared" si="2882"/>
        <v>0</v>
      </c>
      <c r="H4402" s="95">
        <f t="shared" si="2897"/>
        <v>0</v>
      </c>
      <c r="I4402" s="94">
        <f>'F4.2'!AA379</f>
        <v>0</v>
      </c>
      <c r="J4402" s="94">
        <f>'F4.2'!AU379</f>
        <v>0</v>
      </c>
      <c r="K4402" s="95"/>
      <c r="L4402" s="95"/>
      <c r="M4402" s="128">
        <f t="shared" si="2898"/>
        <v>0</v>
      </c>
      <c r="N4402" s="95">
        <f t="shared" si="2899"/>
        <v>0</v>
      </c>
    </row>
    <row r="4403" spans="1:14" ht="15.75" hidden="1" outlineLevel="1" x14ac:dyDescent="0.25">
      <c r="A4403" s="169">
        <f t="shared" ref="A4403:E4403" si="2938">A3733</f>
        <v>0</v>
      </c>
      <c r="B4403" s="169" t="str">
        <f t="shared" si="2938"/>
        <v>Procurement of HP valves for Unit 3 &amp; 4</v>
      </c>
      <c r="C4403" s="29">
        <f t="shared" si="2938"/>
        <v>0</v>
      </c>
      <c r="D4403" s="69" t="str">
        <f t="shared" si="2938"/>
        <v>-</v>
      </c>
      <c r="E4403" s="28">
        <f t="shared" si="2938"/>
        <v>15</v>
      </c>
      <c r="F4403" s="95">
        <f t="shared" si="2881"/>
        <v>15</v>
      </c>
      <c r="G4403" s="95">
        <f t="shared" si="2882"/>
        <v>15</v>
      </c>
      <c r="H4403" s="95">
        <f t="shared" si="2897"/>
        <v>0</v>
      </c>
      <c r="I4403" s="94">
        <f>'F4.2'!AA380</f>
        <v>0</v>
      </c>
      <c r="J4403" s="94">
        <f>'F4.2'!AU380</f>
        <v>0</v>
      </c>
      <c r="K4403" s="95"/>
      <c r="L4403" s="95"/>
      <c r="M4403" s="128">
        <f t="shared" si="2898"/>
        <v>0</v>
      </c>
      <c r="N4403" s="95">
        <f t="shared" si="2899"/>
        <v>0</v>
      </c>
    </row>
    <row r="4404" spans="1:14" ht="31.5" hidden="1" outlineLevel="1" x14ac:dyDescent="0.25">
      <c r="A4404" s="169">
        <f t="shared" ref="A4404:E4404" si="2939">A3734</f>
        <v>0</v>
      </c>
      <c r="B4404" s="169" t="str">
        <f t="shared" si="2939"/>
        <v>Procurement cartridges for Condensate extraction pump ( Make KSB WKT 150/7)</v>
      </c>
      <c r="C4404" s="29">
        <f t="shared" si="2939"/>
        <v>0</v>
      </c>
      <c r="D4404" s="69" t="str">
        <f t="shared" si="2939"/>
        <v>-</v>
      </c>
      <c r="E4404" s="28">
        <f t="shared" si="2939"/>
        <v>5</v>
      </c>
      <c r="F4404" s="95">
        <f t="shared" si="2881"/>
        <v>5</v>
      </c>
      <c r="G4404" s="95">
        <f t="shared" si="2882"/>
        <v>5</v>
      </c>
      <c r="H4404" s="95">
        <f t="shared" si="2897"/>
        <v>0</v>
      </c>
      <c r="I4404" s="94">
        <f>'F4.2'!AA381</f>
        <v>0</v>
      </c>
      <c r="J4404" s="94">
        <f>'F4.2'!AU381</f>
        <v>0</v>
      </c>
      <c r="K4404" s="95"/>
      <c r="L4404" s="95"/>
      <c r="M4404" s="128">
        <f t="shared" si="2898"/>
        <v>0</v>
      </c>
      <c r="N4404" s="95">
        <f t="shared" si="2899"/>
        <v>0</v>
      </c>
    </row>
    <row r="4405" spans="1:14" ht="31.5" hidden="1" outlineLevel="1" x14ac:dyDescent="0.25">
      <c r="A4405" s="169">
        <f t="shared" ref="A4405:E4405" si="2940">A3735</f>
        <v>0</v>
      </c>
      <c r="B4405" s="169" t="str">
        <f t="shared" si="2940"/>
        <v>Procurement of WPIL make GS pump JTC 24E with pipelines and valves for Unit 3 &amp; 4</v>
      </c>
      <c r="C4405" s="29">
        <f t="shared" si="2940"/>
        <v>0</v>
      </c>
      <c r="D4405" s="69" t="str">
        <f t="shared" si="2940"/>
        <v>-</v>
      </c>
      <c r="E4405" s="28">
        <f t="shared" si="2940"/>
        <v>5</v>
      </c>
      <c r="F4405" s="95">
        <f t="shared" si="2881"/>
        <v>5</v>
      </c>
      <c r="G4405" s="95">
        <f t="shared" si="2882"/>
        <v>5</v>
      </c>
      <c r="H4405" s="95">
        <f t="shared" si="2897"/>
        <v>0</v>
      </c>
      <c r="I4405" s="94">
        <f>'F4.2'!AA382</f>
        <v>0</v>
      </c>
      <c r="J4405" s="94">
        <f>'F4.2'!AU382</f>
        <v>0</v>
      </c>
      <c r="K4405" s="95"/>
      <c r="L4405" s="95"/>
      <c r="M4405" s="128">
        <f t="shared" si="2898"/>
        <v>0</v>
      </c>
      <c r="N4405" s="95">
        <f t="shared" si="2899"/>
        <v>0</v>
      </c>
    </row>
    <row r="4406" spans="1:14" ht="15.75" hidden="1" outlineLevel="1" x14ac:dyDescent="0.25">
      <c r="A4406" s="227">
        <f t="shared" ref="A4406:E4406" si="2941">A3736</f>
        <v>0</v>
      </c>
      <c r="B4406" s="227" t="str">
        <f t="shared" si="2941"/>
        <v>Electrical maintenance -I</v>
      </c>
      <c r="C4406" s="29">
        <f t="shared" si="2941"/>
        <v>0</v>
      </c>
      <c r="D4406" s="69" t="str">
        <f t="shared" si="2941"/>
        <v>-</v>
      </c>
      <c r="E4406" s="28">
        <f t="shared" si="2941"/>
        <v>0</v>
      </c>
      <c r="F4406" s="95">
        <f t="shared" si="2881"/>
        <v>0</v>
      </c>
      <c r="G4406" s="95">
        <f t="shared" si="2882"/>
        <v>0</v>
      </c>
      <c r="H4406" s="95">
        <f t="shared" si="2897"/>
        <v>0</v>
      </c>
      <c r="I4406" s="94">
        <f>'F4.2'!AA383</f>
        <v>0</v>
      </c>
      <c r="J4406" s="94">
        <f>'F4.2'!AU383</f>
        <v>0</v>
      </c>
      <c r="K4406" s="95"/>
      <c r="L4406" s="95"/>
      <c r="M4406" s="128">
        <f t="shared" si="2898"/>
        <v>0</v>
      </c>
      <c r="N4406" s="95">
        <f t="shared" si="2899"/>
        <v>0</v>
      </c>
    </row>
    <row r="4407" spans="1:14" ht="31.5" hidden="1" outlineLevel="1" x14ac:dyDescent="0.25">
      <c r="A4407" s="25">
        <f t="shared" ref="A4407:E4407" si="2942">A3737</f>
        <v>1</v>
      </c>
      <c r="B4407" s="26" t="str">
        <f t="shared" si="2942"/>
        <v>DPR  for colony electrical renovation, switchgear, Energy meter, breaker</v>
      </c>
      <c r="C4407" s="29">
        <f t="shared" si="2942"/>
        <v>0</v>
      </c>
      <c r="D4407" s="69" t="str">
        <f t="shared" si="2942"/>
        <v>-</v>
      </c>
      <c r="E4407" s="28">
        <f t="shared" si="2942"/>
        <v>47.3</v>
      </c>
      <c r="F4407" s="95">
        <f t="shared" si="2881"/>
        <v>0</v>
      </c>
      <c r="G4407" s="95">
        <f t="shared" si="2882"/>
        <v>0</v>
      </c>
      <c r="H4407" s="95">
        <f t="shared" si="2897"/>
        <v>0</v>
      </c>
      <c r="I4407" s="94">
        <f>'F4.2'!AA384</f>
        <v>0</v>
      </c>
      <c r="J4407" s="94">
        <f>'F4.2'!AU384</f>
        <v>0</v>
      </c>
      <c r="K4407" s="95"/>
      <c r="L4407" s="95"/>
      <c r="M4407" s="128">
        <f t="shared" si="2898"/>
        <v>0</v>
      </c>
      <c r="N4407" s="95">
        <f t="shared" si="2899"/>
        <v>0</v>
      </c>
    </row>
    <row r="4408" spans="1:14" ht="15.75" hidden="1" outlineLevel="1" x14ac:dyDescent="0.25">
      <c r="A4408" s="169">
        <f t="shared" ref="A4408:E4408" si="2943">A3738</f>
        <v>0</v>
      </c>
      <c r="B4408" s="169" t="str">
        <f t="shared" si="2943"/>
        <v>Colony electrical renovation</v>
      </c>
      <c r="C4408" s="29">
        <f t="shared" si="2943"/>
        <v>0</v>
      </c>
      <c r="D4408" s="69" t="str">
        <f t="shared" si="2943"/>
        <v>-</v>
      </c>
      <c r="E4408" s="28">
        <f t="shared" si="2943"/>
        <v>47.3</v>
      </c>
      <c r="F4408" s="95">
        <f t="shared" si="2881"/>
        <v>27.3</v>
      </c>
      <c r="G4408" s="95">
        <f t="shared" si="2882"/>
        <v>27.3</v>
      </c>
      <c r="H4408" s="95">
        <f t="shared" si="2897"/>
        <v>0</v>
      </c>
      <c r="I4408" s="94">
        <f>'F4.2'!AA385</f>
        <v>10</v>
      </c>
      <c r="J4408" s="94">
        <f>'F4.2'!AU385</f>
        <v>10</v>
      </c>
      <c r="K4408" s="95"/>
      <c r="L4408" s="95"/>
      <c r="M4408" s="128">
        <f t="shared" si="2898"/>
        <v>10</v>
      </c>
      <c r="N4408" s="95">
        <f t="shared" si="2899"/>
        <v>0</v>
      </c>
    </row>
    <row r="4409" spans="1:14" ht="31.5" hidden="1" outlineLevel="1" x14ac:dyDescent="0.25">
      <c r="A4409" s="25">
        <f t="shared" ref="A4409:E4409" si="2944">A3739</f>
        <v>2</v>
      </c>
      <c r="B4409" s="26" t="str">
        <f t="shared" si="2944"/>
        <v>Electrification and illumination of perimeter wall CSTPS, Chandapur as per IB recomm</v>
      </c>
      <c r="C4409" s="29">
        <f t="shared" si="2944"/>
        <v>0</v>
      </c>
      <c r="D4409" s="69" t="str">
        <f t="shared" si="2944"/>
        <v>-</v>
      </c>
      <c r="E4409" s="28">
        <f t="shared" si="2944"/>
        <v>25.679999999999996</v>
      </c>
      <c r="F4409" s="95">
        <f t="shared" si="2881"/>
        <v>0</v>
      </c>
      <c r="G4409" s="95">
        <f t="shared" si="2882"/>
        <v>0</v>
      </c>
      <c r="H4409" s="95">
        <f t="shared" si="2897"/>
        <v>0</v>
      </c>
      <c r="I4409" s="94">
        <f>'F4.2'!AA386</f>
        <v>0</v>
      </c>
      <c r="J4409" s="94">
        <f>'F4.2'!AU386</f>
        <v>0</v>
      </c>
      <c r="K4409" s="95"/>
      <c r="L4409" s="95"/>
      <c r="M4409" s="128">
        <f t="shared" si="2898"/>
        <v>0</v>
      </c>
      <c r="N4409" s="95">
        <f t="shared" si="2899"/>
        <v>0</v>
      </c>
    </row>
    <row r="4410" spans="1:14" ht="31.5" hidden="1" outlineLevel="1" x14ac:dyDescent="0.25">
      <c r="A4410" s="169">
        <f t="shared" ref="A4410:E4410" si="2945">A3740</f>
        <v>0</v>
      </c>
      <c r="B4410" s="169" t="str">
        <f t="shared" si="2945"/>
        <v>Electrification and illumination of perimeter wall CSTPS, Chandapur</v>
      </c>
      <c r="C4410" s="29">
        <f t="shared" si="2945"/>
        <v>0</v>
      </c>
      <c r="D4410" s="69" t="str">
        <f t="shared" si="2945"/>
        <v>-</v>
      </c>
      <c r="E4410" s="28">
        <f t="shared" si="2945"/>
        <v>12.52</v>
      </c>
      <c r="F4410" s="95">
        <f t="shared" si="2881"/>
        <v>12.52</v>
      </c>
      <c r="G4410" s="95">
        <f t="shared" si="2882"/>
        <v>12.52</v>
      </c>
      <c r="H4410" s="95">
        <f t="shared" si="2897"/>
        <v>0</v>
      </c>
      <c r="I4410" s="94">
        <f>'F4.2'!AA387</f>
        <v>0</v>
      </c>
      <c r="J4410" s="94">
        <f>'F4.2'!AU387</f>
        <v>0</v>
      </c>
      <c r="K4410" s="95"/>
      <c r="L4410" s="95"/>
      <c r="M4410" s="128">
        <f t="shared" si="2898"/>
        <v>0</v>
      </c>
      <c r="N4410" s="95">
        <f t="shared" si="2899"/>
        <v>0</v>
      </c>
    </row>
    <row r="4411" spans="1:14" ht="31.5" hidden="1" outlineLevel="1" x14ac:dyDescent="0.25">
      <c r="A4411" s="169">
        <f t="shared" ref="A4411:E4411" si="2946">A3741</f>
        <v>0</v>
      </c>
      <c r="B4411" s="169" t="str">
        <f t="shared" si="2946"/>
        <v>Replacement of Distibution board, and switchgear at different areas of plant, colony, Dam</v>
      </c>
      <c r="C4411" s="29">
        <f t="shared" si="2946"/>
        <v>0</v>
      </c>
      <c r="D4411" s="69" t="str">
        <f t="shared" si="2946"/>
        <v>-</v>
      </c>
      <c r="E4411" s="28">
        <f t="shared" si="2946"/>
        <v>12.35</v>
      </c>
      <c r="F4411" s="95">
        <f t="shared" si="2881"/>
        <v>7.35</v>
      </c>
      <c r="G4411" s="95">
        <f t="shared" si="2882"/>
        <v>7.35</v>
      </c>
      <c r="H4411" s="95">
        <f t="shared" si="2897"/>
        <v>0</v>
      </c>
      <c r="I4411" s="94">
        <f>'F4.2'!AA388</f>
        <v>5</v>
      </c>
      <c r="J4411" s="94">
        <f>'F4.2'!AU388</f>
        <v>5</v>
      </c>
      <c r="K4411" s="95"/>
      <c r="L4411" s="95"/>
      <c r="M4411" s="128">
        <f t="shared" si="2898"/>
        <v>5</v>
      </c>
      <c r="N4411" s="95">
        <f t="shared" si="2899"/>
        <v>0</v>
      </c>
    </row>
    <row r="4412" spans="1:14" ht="15.75" hidden="1" outlineLevel="1" x14ac:dyDescent="0.25">
      <c r="A4412" s="169">
        <f t="shared" ref="A4412:E4412" si="2947">A3742</f>
        <v>0</v>
      </c>
      <c r="B4412" s="169" t="str">
        <f t="shared" si="2947"/>
        <v>Replacement of Energy meter</v>
      </c>
      <c r="C4412" s="29">
        <f t="shared" si="2947"/>
        <v>0</v>
      </c>
      <c r="D4412" s="69" t="str">
        <f t="shared" si="2947"/>
        <v>-</v>
      </c>
      <c r="E4412" s="28">
        <f t="shared" si="2947"/>
        <v>0.81</v>
      </c>
      <c r="F4412" s="95">
        <f t="shared" si="2881"/>
        <v>0.81</v>
      </c>
      <c r="G4412" s="95">
        <f t="shared" si="2882"/>
        <v>0.81</v>
      </c>
      <c r="H4412" s="95">
        <f t="shared" si="2897"/>
        <v>0</v>
      </c>
      <c r="I4412" s="94">
        <f>'F4.2'!AA389</f>
        <v>0</v>
      </c>
      <c r="J4412" s="94">
        <f>'F4.2'!AU389</f>
        <v>0</v>
      </c>
      <c r="K4412" s="95"/>
      <c r="L4412" s="95"/>
      <c r="M4412" s="128">
        <f t="shared" si="2898"/>
        <v>0</v>
      </c>
      <c r="N4412" s="95">
        <f t="shared" si="2899"/>
        <v>0</v>
      </c>
    </row>
    <row r="4413" spans="1:14" ht="47.25" hidden="1" outlineLevel="1" x14ac:dyDescent="0.25">
      <c r="A4413" s="25">
        <f t="shared" ref="A4413:E4413" si="2948">A3743</f>
        <v>3</v>
      </c>
      <c r="B4413" s="26" t="str">
        <f t="shared" si="2948"/>
        <v>Replacement of 400V, 220V, 50V, 26V batteries and its battery chargers at 210MW, Breakers, VFDs at compressor, Watch Tower</v>
      </c>
      <c r="C4413" s="29">
        <f t="shared" si="2948"/>
        <v>0</v>
      </c>
      <c r="D4413" s="69" t="str">
        <f t="shared" si="2948"/>
        <v>-</v>
      </c>
      <c r="E4413" s="28">
        <f t="shared" si="2948"/>
        <v>29</v>
      </c>
      <c r="F4413" s="95">
        <f t="shared" si="2881"/>
        <v>0</v>
      </c>
      <c r="G4413" s="95">
        <f t="shared" si="2882"/>
        <v>0</v>
      </c>
      <c r="H4413" s="95">
        <f t="shared" si="2897"/>
        <v>0</v>
      </c>
      <c r="I4413" s="94">
        <f>'F4.2'!AA390</f>
        <v>0</v>
      </c>
      <c r="J4413" s="94">
        <f>'F4.2'!AU390</f>
        <v>0</v>
      </c>
      <c r="K4413" s="95"/>
      <c r="L4413" s="95"/>
      <c r="M4413" s="128">
        <f t="shared" si="2898"/>
        <v>0</v>
      </c>
      <c r="N4413" s="95">
        <f t="shared" si="2899"/>
        <v>0</v>
      </c>
    </row>
    <row r="4414" spans="1:14" ht="31.5" hidden="1" outlineLevel="1" x14ac:dyDescent="0.25">
      <c r="A4414" s="169">
        <f t="shared" ref="A4414:E4414" si="2949">A3744</f>
        <v>0</v>
      </c>
      <c r="B4414" s="169" t="str">
        <f t="shared" si="2949"/>
        <v>Replacement of 400V, 220V, 50V, 26V batteries and its battery chargers at 210MW, CSTPS.</v>
      </c>
      <c r="C4414" s="29">
        <f t="shared" si="2949"/>
        <v>0</v>
      </c>
      <c r="D4414" s="69" t="str">
        <f t="shared" si="2949"/>
        <v>-</v>
      </c>
      <c r="E4414" s="28">
        <f t="shared" si="2949"/>
        <v>14</v>
      </c>
      <c r="F4414" s="95">
        <f t="shared" ref="F4414:F4477" si="2950">F3744+I3744</f>
        <v>14</v>
      </c>
      <c r="G4414" s="95">
        <f t="shared" ref="G4414:G4477" si="2951">G3744+M3744</f>
        <v>14</v>
      </c>
      <c r="H4414" s="95">
        <f t="shared" si="2897"/>
        <v>0</v>
      </c>
      <c r="I4414" s="94">
        <f>'F4.2'!AA391</f>
        <v>0</v>
      </c>
      <c r="J4414" s="94">
        <f>'F4.2'!AU391</f>
        <v>0</v>
      </c>
      <c r="K4414" s="95"/>
      <c r="L4414" s="95"/>
      <c r="M4414" s="128">
        <f t="shared" si="2898"/>
        <v>0</v>
      </c>
      <c r="N4414" s="95">
        <f t="shared" si="2899"/>
        <v>0</v>
      </c>
    </row>
    <row r="4415" spans="1:14" ht="15.75" hidden="1" outlineLevel="1" x14ac:dyDescent="0.25">
      <c r="A4415" s="169">
        <f t="shared" ref="A4415:E4415" si="2952">A3745</f>
        <v>0</v>
      </c>
      <c r="B4415" s="169" t="str">
        <f t="shared" si="2952"/>
        <v>Retrofitting of Breakers</v>
      </c>
      <c r="C4415" s="29">
        <f t="shared" si="2952"/>
        <v>0</v>
      </c>
      <c r="D4415" s="69" t="str">
        <f t="shared" si="2952"/>
        <v>-</v>
      </c>
      <c r="E4415" s="28">
        <f t="shared" si="2952"/>
        <v>6.8000000000000007</v>
      </c>
      <c r="F4415" s="95">
        <f t="shared" si="2950"/>
        <v>6.8000000000000007</v>
      </c>
      <c r="G4415" s="95">
        <f t="shared" si="2951"/>
        <v>6.8000000000000007</v>
      </c>
      <c r="H4415" s="95">
        <f t="shared" si="2897"/>
        <v>0</v>
      </c>
      <c r="I4415" s="94">
        <f>'F4.2'!AA392</f>
        <v>0</v>
      </c>
      <c r="J4415" s="94">
        <f>'F4.2'!AU392</f>
        <v>0</v>
      </c>
      <c r="K4415" s="95"/>
      <c r="L4415" s="95"/>
      <c r="M4415" s="128">
        <f t="shared" si="2898"/>
        <v>0</v>
      </c>
      <c r="N4415" s="95">
        <f t="shared" si="2899"/>
        <v>0</v>
      </c>
    </row>
    <row r="4416" spans="1:14" ht="47.25" hidden="1" outlineLevel="1" x14ac:dyDescent="0.25">
      <c r="A4416" s="169">
        <f t="shared" ref="A4416:E4416" si="2953">A3746</f>
        <v>0</v>
      </c>
      <c r="B4416" s="169" t="str">
        <f t="shared" si="2953"/>
        <v>supply, installation and commissioning of VFDs at compressor and of soft starters  for clear water pump  at 210MW, CSTPS.</v>
      </c>
      <c r="C4416" s="29">
        <f t="shared" si="2953"/>
        <v>0</v>
      </c>
      <c r="D4416" s="69" t="str">
        <f t="shared" si="2953"/>
        <v>-</v>
      </c>
      <c r="E4416" s="28">
        <f t="shared" si="2953"/>
        <v>1.8</v>
      </c>
      <c r="F4416" s="95">
        <f t="shared" si="2950"/>
        <v>1.8</v>
      </c>
      <c r="G4416" s="95">
        <f t="shared" si="2951"/>
        <v>1.8</v>
      </c>
      <c r="H4416" s="95">
        <f t="shared" si="2897"/>
        <v>0</v>
      </c>
      <c r="I4416" s="94">
        <f>'F4.2'!AA393</f>
        <v>0</v>
      </c>
      <c r="J4416" s="94">
        <f>'F4.2'!AU393</f>
        <v>0</v>
      </c>
      <c r="K4416" s="95"/>
      <c r="L4416" s="95"/>
      <c r="M4416" s="128">
        <f t="shared" si="2898"/>
        <v>0</v>
      </c>
      <c r="N4416" s="95">
        <f t="shared" si="2899"/>
        <v>0</v>
      </c>
    </row>
    <row r="4417" spans="1:14" ht="31.5" hidden="1" outlineLevel="1" x14ac:dyDescent="0.25">
      <c r="A4417" s="169">
        <f t="shared" ref="A4417:E4417" si="2954">A3747</f>
        <v>0</v>
      </c>
      <c r="B4417" s="169" t="str">
        <f t="shared" si="2954"/>
        <v>Construction of Watch Tower along periphery compound wall as per IB recommendation at CSTPS, Chandrapur</v>
      </c>
      <c r="C4417" s="184">
        <f t="shared" si="2954"/>
        <v>0</v>
      </c>
      <c r="D4417" s="69" t="str">
        <f t="shared" si="2954"/>
        <v>-</v>
      </c>
      <c r="E4417" s="28">
        <f t="shared" si="2954"/>
        <v>6.4</v>
      </c>
      <c r="F4417" s="95">
        <f t="shared" si="2950"/>
        <v>6.4</v>
      </c>
      <c r="G4417" s="95">
        <f t="shared" si="2951"/>
        <v>6.4</v>
      </c>
      <c r="H4417" s="95">
        <f t="shared" si="2897"/>
        <v>0</v>
      </c>
      <c r="I4417" s="94">
        <f>'F4.2'!AA394</f>
        <v>0</v>
      </c>
      <c r="J4417" s="94">
        <f>'F4.2'!AU394</f>
        <v>0</v>
      </c>
      <c r="K4417" s="95"/>
      <c r="L4417" s="95"/>
      <c r="M4417" s="128">
        <f t="shared" si="2898"/>
        <v>0</v>
      </c>
      <c r="N4417" s="95">
        <f t="shared" si="2899"/>
        <v>0</v>
      </c>
    </row>
    <row r="4418" spans="1:14" ht="15.75" hidden="1" outlineLevel="1" x14ac:dyDescent="0.25">
      <c r="A4418" s="227">
        <f t="shared" ref="A4418:E4418" si="2955">A3748</f>
        <v>0</v>
      </c>
      <c r="B4418" s="227" t="str">
        <f t="shared" si="2955"/>
        <v>TIC</v>
      </c>
      <c r="C4418" s="29">
        <f t="shared" si="2955"/>
        <v>0</v>
      </c>
      <c r="D4418" s="69" t="str">
        <f t="shared" si="2955"/>
        <v>-</v>
      </c>
      <c r="E4418" s="28">
        <f t="shared" si="2955"/>
        <v>0</v>
      </c>
      <c r="F4418" s="95">
        <f t="shared" si="2950"/>
        <v>0</v>
      </c>
      <c r="G4418" s="95">
        <f t="shared" si="2951"/>
        <v>0</v>
      </c>
      <c r="H4418" s="95">
        <f t="shared" si="2897"/>
        <v>0</v>
      </c>
      <c r="I4418" s="94">
        <f>'F4.2'!AA395</f>
        <v>0</v>
      </c>
      <c r="J4418" s="94">
        <f>'F4.2'!AU395</f>
        <v>0</v>
      </c>
      <c r="K4418" s="95"/>
      <c r="L4418" s="95"/>
      <c r="M4418" s="128">
        <f t="shared" si="2898"/>
        <v>0</v>
      </c>
      <c r="N4418" s="95">
        <f t="shared" si="2899"/>
        <v>0</v>
      </c>
    </row>
    <row r="4419" spans="1:14" ht="63" hidden="1" outlineLevel="1" x14ac:dyDescent="0.25">
      <c r="A4419" s="25">
        <f t="shared" ref="A4419:E4419" si="2956">A3749</f>
        <v>1</v>
      </c>
      <c r="B4419" s="26" t="str">
        <f t="shared" si="2956"/>
        <v xml:space="preserve">Up-gradation of complete Instrumentation System including  FSSS System , Soot Blower System, Station C &amp;I System ,Turbine protection system, Turbovisory, HP/LP and PRDS at CSTPS Unit # 3&amp;4 (210 MW) </v>
      </c>
      <c r="C4419" s="29">
        <f t="shared" si="2956"/>
        <v>0</v>
      </c>
      <c r="D4419" s="69" t="str">
        <f t="shared" si="2956"/>
        <v>-</v>
      </c>
      <c r="E4419" s="28">
        <f t="shared" si="2956"/>
        <v>48.607999999999997</v>
      </c>
      <c r="F4419" s="95">
        <f t="shared" si="2950"/>
        <v>0</v>
      </c>
      <c r="G4419" s="95">
        <f t="shared" si="2951"/>
        <v>0</v>
      </c>
      <c r="H4419" s="95">
        <f t="shared" si="2897"/>
        <v>0</v>
      </c>
      <c r="I4419" s="94">
        <f>'F4.2'!AA396</f>
        <v>0</v>
      </c>
      <c r="J4419" s="94">
        <f>'F4.2'!AU396</f>
        <v>0</v>
      </c>
      <c r="K4419" s="95"/>
      <c r="L4419" s="95"/>
      <c r="M4419" s="128">
        <f t="shared" si="2898"/>
        <v>0</v>
      </c>
      <c r="N4419" s="95">
        <f t="shared" si="2899"/>
        <v>0</v>
      </c>
    </row>
    <row r="4420" spans="1:14" ht="63" hidden="1" outlineLevel="1" x14ac:dyDescent="0.25">
      <c r="A4420" s="169">
        <f t="shared" ref="A4420:E4420" si="2957">A3750</f>
        <v>0</v>
      </c>
      <c r="B4420" s="169" t="str">
        <f t="shared" si="2957"/>
        <v>Up-gradation of complete Instrumentation System including  FSSS System , Soot Blower System, Station C &amp;I System ,Turbine protection system, Turbovisory, HP/LP and PRDS at CSTPS Unit # 3&amp;4 (210 MW)</v>
      </c>
      <c r="C4420" s="29">
        <f t="shared" si="2957"/>
        <v>0</v>
      </c>
      <c r="D4420" s="69" t="str">
        <f t="shared" si="2957"/>
        <v>-</v>
      </c>
      <c r="E4420" s="28">
        <f t="shared" si="2957"/>
        <v>48.607999999999997</v>
      </c>
      <c r="F4420" s="95">
        <f t="shared" si="2950"/>
        <v>48.607999999999997</v>
      </c>
      <c r="G4420" s="95">
        <f t="shared" si="2951"/>
        <v>48.607999999999997</v>
      </c>
      <c r="H4420" s="95">
        <f t="shared" si="2897"/>
        <v>0</v>
      </c>
      <c r="I4420" s="94">
        <f>'F4.2'!AA397</f>
        <v>0</v>
      </c>
      <c r="J4420" s="94">
        <f>'F4.2'!AU397</f>
        <v>0</v>
      </c>
      <c r="K4420" s="95"/>
      <c r="L4420" s="95"/>
      <c r="M4420" s="128">
        <f t="shared" si="2898"/>
        <v>0</v>
      </c>
      <c r="N4420" s="95">
        <f t="shared" si="2899"/>
        <v>0</v>
      </c>
    </row>
    <row r="4421" spans="1:14" ht="78.75" hidden="1" outlineLevel="1" x14ac:dyDescent="0.25">
      <c r="A4421" s="25">
        <f t="shared" ref="A4421:E4421" si="2958">A3751</f>
        <v>2</v>
      </c>
      <c r="B4421" s="26" t="str">
        <f t="shared" si="2958"/>
        <v>Retrofitting/Upgradation of critical control loops by multiloop programmable controllers at Unit #3 &amp; 4, Upgradation of old ACS, PLC, SCADA WTP, FBTS, WTP measuring and instrumentation &amp; other WTP improvement schemes</v>
      </c>
      <c r="C4421" s="29">
        <f t="shared" si="2958"/>
        <v>0</v>
      </c>
      <c r="D4421" s="69" t="str">
        <f t="shared" si="2958"/>
        <v>-</v>
      </c>
      <c r="E4421" s="28">
        <f t="shared" si="2958"/>
        <v>25.39</v>
      </c>
      <c r="F4421" s="95">
        <f t="shared" si="2950"/>
        <v>0</v>
      </c>
      <c r="G4421" s="95">
        <f t="shared" si="2951"/>
        <v>0</v>
      </c>
      <c r="H4421" s="95">
        <f t="shared" si="2897"/>
        <v>0</v>
      </c>
      <c r="I4421" s="94">
        <f>'F4.2'!AA398</f>
        <v>0</v>
      </c>
      <c r="J4421" s="94">
        <f>'F4.2'!AU398</f>
        <v>0</v>
      </c>
      <c r="K4421" s="95"/>
      <c r="L4421" s="95"/>
      <c r="M4421" s="128">
        <f t="shared" si="2898"/>
        <v>0</v>
      </c>
      <c r="N4421" s="95">
        <f t="shared" si="2899"/>
        <v>0</v>
      </c>
    </row>
    <row r="4422" spans="1:14" ht="31.5" hidden="1" outlineLevel="1" x14ac:dyDescent="0.25">
      <c r="A4422" s="169">
        <f t="shared" ref="A4422:E4422" si="2959">A3752</f>
        <v>0</v>
      </c>
      <c r="B4422" s="169" t="str">
        <f t="shared" si="2959"/>
        <v>Retrofitting/Upgradation of critical control loops by multiloop programmable controllers at Unit #3 &amp; 4 CSTPS,Chandrapur.</v>
      </c>
      <c r="C4422" s="29">
        <f t="shared" si="2959"/>
        <v>0</v>
      </c>
      <c r="D4422" s="69" t="str">
        <f t="shared" si="2959"/>
        <v>-</v>
      </c>
      <c r="E4422" s="28">
        <f t="shared" si="2959"/>
        <v>6</v>
      </c>
      <c r="F4422" s="95">
        <f t="shared" si="2950"/>
        <v>0</v>
      </c>
      <c r="G4422" s="95">
        <f t="shared" si="2951"/>
        <v>0</v>
      </c>
      <c r="H4422" s="95">
        <f t="shared" si="2897"/>
        <v>0</v>
      </c>
      <c r="I4422" s="94">
        <f>'F4.2'!AA399</f>
        <v>3</v>
      </c>
      <c r="J4422" s="94">
        <f>'F4.2'!AU399</f>
        <v>3</v>
      </c>
      <c r="K4422" s="95"/>
      <c r="L4422" s="95"/>
      <c r="M4422" s="128">
        <f t="shared" si="2898"/>
        <v>3</v>
      </c>
      <c r="N4422" s="95">
        <f t="shared" si="2899"/>
        <v>0</v>
      </c>
    </row>
    <row r="4423" spans="1:14" ht="31.5" hidden="1" outlineLevel="1" x14ac:dyDescent="0.25">
      <c r="A4423" s="169">
        <f t="shared" ref="A4423:E4423" si="2960">A3753</f>
        <v>0</v>
      </c>
      <c r="B4423" s="169" t="str">
        <f t="shared" si="2960"/>
        <v>Upgradation of Old control system with PLC and SCADA at WTP  Stg-I of U# 3,4, 8 and 9, CSTPS, Chandrapur.</v>
      </c>
      <c r="C4423" s="29">
        <f t="shared" si="2960"/>
        <v>0</v>
      </c>
      <c r="D4423" s="69" t="str">
        <f t="shared" si="2960"/>
        <v>-</v>
      </c>
      <c r="E4423" s="28">
        <f t="shared" si="2960"/>
        <v>3.89</v>
      </c>
      <c r="F4423" s="95">
        <f t="shared" si="2950"/>
        <v>3.89</v>
      </c>
      <c r="G4423" s="95">
        <f t="shared" si="2951"/>
        <v>3.89</v>
      </c>
      <c r="H4423" s="95">
        <f t="shared" si="2897"/>
        <v>0</v>
      </c>
      <c r="I4423" s="94">
        <f>'F4.2'!AA400</f>
        <v>0</v>
      </c>
      <c r="J4423" s="94">
        <f>'F4.2'!AU400</f>
        <v>0</v>
      </c>
      <c r="K4423" s="95"/>
      <c r="L4423" s="95"/>
      <c r="M4423" s="128">
        <f t="shared" si="2898"/>
        <v>0</v>
      </c>
      <c r="N4423" s="95">
        <f t="shared" si="2899"/>
        <v>0</v>
      </c>
    </row>
    <row r="4424" spans="1:14" ht="47.25" hidden="1" outlineLevel="1" x14ac:dyDescent="0.25">
      <c r="A4424" s="169">
        <f t="shared" ref="A4424:E4424" si="2961">A3754</f>
        <v>0</v>
      </c>
      <c r="B4424" s="169" t="str">
        <f t="shared" si="2961"/>
        <v xml:space="preserve">Supply &amp; commissioning of advanced Microprocessor based Fast Bus Transfer Scheme for Stage-II Unit 3&amp;4, CSTPS, Chandrapur. </v>
      </c>
      <c r="C4424" s="29">
        <f t="shared" si="2961"/>
        <v>0</v>
      </c>
      <c r="D4424" s="69" t="str">
        <f t="shared" si="2961"/>
        <v>-</v>
      </c>
      <c r="E4424" s="28">
        <f t="shared" si="2961"/>
        <v>3</v>
      </c>
      <c r="F4424" s="95">
        <f t="shared" si="2950"/>
        <v>3</v>
      </c>
      <c r="G4424" s="95">
        <f t="shared" si="2951"/>
        <v>3</v>
      </c>
      <c r="H4424" s="95">
        <f t="shared" si="2897"/>
        <v>0</v>
      </c>
      <c r="I4424" s="94">
        <f>'F4.2'!AA401</f>
        <v>0</v>
      </c>
      <c r="J4424" s="94">
        <f>'F4.2'!AU401</f>
        <v>0</v>
      </c>
      <c r="K4424" s="95"/>
      <c r="L4424" s="95"/>
      <c r="M4424" s="128">
        <f t="shared" si="2898"/>
        <v>0</v>
      </c>
      <c r="N4424" s="95">
        <f t="shared" si="2899"/>
        <v>0</v>
      </c>
    </row>
    <row r="4425" spans="1:14" ht="31.5" hidden="1" outlineLevel="1" x14ac:dyDescent="0.25">
      <c r="A4425" s="169">
        <f t="shared" ref="A4425:E4425" si="2962">A3755</f>
        <v>0</v>
      </c>
      <c r="B4425" s="169" t="str">
        <f t="shared" si="2962"/>
        <v>Upgradation of Measuring &amp; Instrumentation of  WTP  Stg-I of U# 3,4, 8 and 9, CSTPS, Chandrapur.</v>
      </c>
      <c r="C4425" s="29">
        <f t="shared" si="2962"/>
        <v>0</v>
      </c>
      <c r="D4425" s="69" t="str">
        <f t="shared" si="2962"/>
        <v>-</v>
      </c>
      <c r="E4425" s="28">
        <f t="shared" si="2962"/>
        <v>3.5</v>
      </c>
      <c r="F4425" s="95">
        <f t="shared" si="2950"/>
        <v>3.5</v>
      </c>
      <c r="G4425" s="95">
        <f t="shared" si="2951"/>
        <v>3.5</v>
      </c>
      <c r="H4425" s="95">
        <f t="shared" si="2897"/>
        <v>0</v>
      </c>
      <c r="I4425" s="94">
        <f>'F4.2'!AA402</f>
        <v>0</v>
      </c>
      <c r="J4425" s="94">
        <f>'F4.2'!AU402</f>
        <v>0</v>
      </c>
      <c r="K4425" s="95"/>
      <c r="L4425" s="95"/>
      <c r="M4425" s="128">
        <f t="shared" si="2898"/>
        <v>0</v>
      </c>
      <c r="N4425" s="95">
        <f t="shared" si="2899"/>
        <v>0</v>
      </c>
    </row>
    <row r="4426" spans="1:14" ht="31.5" hidden="1" outlineLevel="1" x14ac:dyDescent="0.25">
      <c r="A4426" s="169">
        <f t="shared" ref="A4426:E4426" si="2963">A3756</f>
        <v>0</v>
      </c>
      <c r="B4426" s="169" t="str">
        <f t="shared" si="2963"/>
        <v>Upgradation of Ash Level Monitoring System at ESP/Eco / AHP Ash Hoppers at U# 3,4 CSTPS, Chandrapur.</v>
      </c>
      <c r="C4426" s="29">
        <f t="shared" si="2963"/>
        <v>0</v>
      </c>
      <c r="D4426" s="69" t="str">
        <f t="shared" si="2963"/>
        <v>-</v>
      </c>
      <c r="E4426" s="28">
        <f t="shared" si="2963"/>
        <v>3</v>
      </c>
      <c r="F4426" s="95">
        <f t="shared" si="2950"/>
        <v>3</v>
      </c>
      <c r="G4426" s="95">
        <f t="shared" si="2951"/>
        <v>3</v>
      </c>
      <c r="H4426" s="95">
        <f t="shared" si="2897"/>
        <v>0</v>
      </c>
      <c r="I4426" s="94">
        <f>'F4.2'!AA403</f>
        <v>0</v>
      </c>
      <c r="J4426" s="94">
        <f>'F4.2'!AU403</f>
        <v>0</v>
      </c>
      <c r="K4426" s="95"/>
      <c r="L4426" s="95"/>
      <c r="M4426" s="128">
        <f t="shared" si="2898"/>
        <v>0</v>
      </c>
      <c r="N4426" s="95">
        <f t="shared" si="2899"/>
        <v>0</v>
      </c>
    </row>
    <row r="4427" spans="1:14" ht="31.5" hidden="1" outlineLevel="1" x14ac:dyDescent="0.25">
      <c r="A4427" s="169">
        <f t="shared" ref="A4427:E4427" si="2964">A3757</f>
        <v>0</v>
      </c>
      <c r="B4427" s="169" t="str">
        <f t="shared" si="2964"/>
        <v>Upgradation of Obsolete Electromechanical Protection Relays to advanced Numeric Relays Installed at WTP - I</v>
      </c>
      <c r="C4427" s="29">
        <f t="shared" si="2964"/>
        <v>0</v>
      </c>
      <c r="D4427" s="69" t="str">
        <f t="shared" si="2964"/>
        <v>-</v>
      </c>
      <c r="E4427" s="28">
        <f t="shared" si="2964"/>
        <v>3</v>
      </c>
      <c r="F4427" s="95">
        <f t="shared" si="2950"/>
        <v>3</v>
      </c>
      <c r="G4427" s="95">
        <f t="shared" si="2951"/>
        <v>3</v>
      </c>
      <c r="H4427" s="95">
        <f t="shared" si="2897"/>
        <v>0</v>
      </c>
      <c r="I4427" s="94">
        <f>'F4.2'!AA404</f>
        <v>0</v>
      </c>
      <c r="J4427" s="94">
        <f>'F4.2'!AU404</f>
        <v>0</v>
      </c>
      <c r="K4427" s="95"/>
      <c r="L4427" s="95"/>
      <c r="M4427" s="128">
        <f t="shared" si="2898"/>
        <v>0</v>
      </c>
      <c r="N4427" s="95">
        <f t="shared" si="2899"/>
        <v>0</v>
      </c>
    </row>
    <row r="4428" spans="1:14" ht="31.5" hidden="1" outlineLevel="1" x14ac:dyDescent="0.25">
      <c r="A4428" s="169">
        <f t="shared" ref="A4428:E4428" si="2965">A3758</f>
        <v>0</v>
      </c>
      <c r="B4428" s="169" t="str">
        <f t="shared" si="2965"/>
        <v>Upgardation of BPF Scoop with electrical actuators at U#3 &amp; 4 CSTPS, Chandrapur.</v>
      </c>
      <c r="C4428" s="29">
        <f t="shared" si="2965"/>
        <v>0</v>
      </c>
      <c r="D4428" s="69" t="str">
        <f t="shared" si="2965"/>
        <v>-</v>
      </c>
      <c r="E4428" s="28">
        <f t="shared" si="2965"/>
        <v>3</v>
      </c>
      <c r="F4428" s="95">
        <f t="shared" si="2950"/>
        <v>3</v>
      </c>
      <c r="G4428" s="95">
        <f t="shared" si="2951"/>
        <v>3</v>
      </c>
      <c r="H4428" s="95">
        <f t="shared" ref="H4428:H4491" si="2966">F4428-G4428</f>
        <v>0</v>
      </c>
      <c r="I4428" s="94">
        <f>'F4.2'!AA405</f>
        <v>0</v>
      </c>
      <c r="J4428" s="94">
        <f>'F4.2'!AU405</f>
        <v>0</v>
      </c>
      <c r="K4428" s="95"/>
      <c r="L4428" s="95"/>
      <c r="M4428" s="128">
        <f t="shared" ref="M4428:M4491" si="2967">SUM(J4428:L4428)</f>
        <v>0</v>
      </c>
      <c r="N4428" s="95">
        <f t="shared" ref="N4428:N4491" si="2968">H4428+I4428-M4428</f>
        <v>0</v>
      </c>
    </row>
    <row r="4429" spans="1:14" ht="47.25" hidden="1" outlineLevel="1" x14ac:dyDescent="0.25">
      <c r="A4429" s="25">
        <f t="shared" ref="A4429:E4429" si="2969">A3759</f>
        <v>3</v>
      </c>
      <c r="B4429" s="26" t="str">
        <f t="shared" si="2969"/>
        <v xml:space="preserve">Upgradation of Measuring Instruments, Final Control Elements and Control System for Unit #3/4, WTP, AHP CSTPS Chandrapur </v>
      </c>
      <c r="C4429" s="29">
        <f t="shared" si="2969"/>
        <v>0</v>
      </c>
      <c r="D4429" s="69" t="str">
        <f t="shared" si="2969"/>
        <v>-</v>
      </c>
      <c r="E4429" s="28">
        <f t="shared" si="2969"/>
        <v>30</v>
      </c>
      <c r="F4429" s="95">
        <f t="shared" si="2950"/>
        <v>0</v>
      </c>
      <c r="G4429" s="95">
        <f t="shared" si="2951"/>
        <v>0</v>
      </c>
      <c r="H4429" s="95">
        <f t="shared" si="2966"/>
        <v>0</v>
      </c>
      <c r="I4429" s="94">
        <f>'F4.2'!AA406</f>
        <v>0</v>
      </c>
      <c r="J4429" s="94">
        <f>'F4.2'!AU406</f>
        <v>0</v>
      </c>
      <c r="K4429" s="95"/>
      <c r="L4429" s="95"/>
      <c r="M4429" s="128">
        <f t="shared" si="2967"/>
        <v>0</v>
      </c>
      <c r="N4429" s="95">
        <f t="shared" si="2968"/>
        <v>0</v>
      </c>
    </row>
    <row r="4430" spans="1:14" ht="47.25" hidden="1" outlineLevel="1" x14ac:dyDescent="0.25">
      <c r="A4430" s="169">
        <f t="shared" ref="A4430:E4430" si="2970">A3760</f>
        <v>0</v>
      </c>
      <c r="B4430" s="169" t="str">
        <f t="shared" si="2970"/>
        <v xml:space="preserve">Upgradation of Measuring Instruments, Final Control Elements and Control System for Unit #3/4, WTP, AHP CSTPS Chandrapur </v>
      </c>
      <c r="C4430" s="29">
        <f t="shared" si="2970"/>
        <v>0</v>
      </c>
      <c r="D4430" s="69" t="str">
        <f t="shared" si="2970"/>
        <v>-</v>
      </c>
      <c r="E4430" s="28">
        <f t="shared" si="2970"/>
        <v>30</v>
      </c>
      <c r="F4430" s="95">
        <f t="shared" si="2950"/>
        <v>0</v>
      </c>
      <c r="G4430" s="95">
        <f t="shared" si="2951"/>
        <v>0</v>
      </c>
      <c r="H4430" s="95">
        <f t="shared" si="2966"/>
        <v>0</v>
      </c>
      <c r="I4430" s="94">
        <f>'F4.2'!AA407</f>
        <v>30</v>
      </c>
      <c r="J4430" s="94">
        <f>'F4.2'!AU407</f>
        <v>30</v>
      </c>
      <c r="K4430" s="95"/>
      <c r="L4430" s="95"/>
      <c r="M4430" s="128">
        <f t="shared" si="2967"/>
        <v>30</v>
      </c>
      <c r="N4430" s="95">
        <f t="shared" si="2968"/>
        <v>0</v>
      </c>
    </row>
    <row r="4431" spans="1:14" ht="31.5" hidden="1" outlineLevel="1" x14ac:dyDescent="0.25">
      <c r="A4431" s="25">
        <f t="shared" ref="A4431:E4431" si="2971">A3761</f>
        <v>4</v>
      </c>
      <c r="B4431" s="26" t="str">
        <f t="shared" si="2971"/>
        <v>Installation Errection and commissioning of Solar System for Electrical Suppy to CSTPS Colony.</v>
      </c>
      <c r="C4431" s="29">
        <f t="shared" si="2971"/>
        <v>0</v>
      </c>
      <c r="D4431" s="69" t="str">
        <f t="shared" si="2971"/>
        <v>-</v>
      </c>
      <c r="E4431" s="28">
        <f t="shared" si="2971"/>
        <v>60</v>
      </c>
      <c r="F4431" s="95">
        <f t="shared" si="2950"/>
        <v>0</v>
      </c>
      <c r="G4431" s="95">
        <f t="shared" si="2951"/>
        <v>0</v>
      </c>
      <c r="H4431" s="95">
        <f t="shared" si="2966"/>
        <v>0</v>
      </c>
      <c r="I4431" s="94">
        <f>'F4.2'!AA408</f>
        <v>0</v>
      </c>
      <c r="J4431" s="94">
        <f>'F4.2'!AU408</f>
        <v>0</v>
      </c>
      <c r="K4431" s="95"/>
      <c r="L4431" s="95"/>
      <c r="M4431" s="128">
        <f t="shared" si="2967"/>
        <v>0</v>
      </c>
      <c r="N4431" s="95">
        <f t="shared" si="2968"/>
        <v>0</v>
      </c>
    </row>
    <row r="4432" spans="1:14" ht="31.5" hidden="1" outlineLevel="1" x14ac:dyDescent="0.25">
      <c r="A4432" s="169">
        <f t="shared" ref="A4432:E4432" si="2972">A3762</f>
        <v>0</v>
      </c>
      <c r="B4432" s="169" t="str">
        <f t="shared" si="2972"/>
        <v>Installation Errection and commissioning of Solar System for Electrical Suppy to CSTPS Colony.</v>
      </c>
      <c r="C4432" s="29">
        <f t="shared" si="2972"/>
        <v>0</v>
      </c>
      <c r="D4432" s="69" t="str">
        <f t="shared" si="2972"/>
        <v>-</v>
      </c>
      <c r="E4432" s="28">
        <f t="shared" si="2972"/>
        <v>60</v>
      </c>
      <c r="F4432" s="95">
        <f t="shared" si="2950"/>
        <v>0</v>
      </c>
      <c r="G4432" s="95">
        <f t="shared" si="2951"/>
        <v>0</v>
      </c>
      <c r="H4432" s="95">
        <f t="shared" si="2966"/>
        <v>0</v>
      </c>
      <c r="I4432" s="94">
        <f>'F4.2'!AA409</f>
        <v>0</v>
      </c>
      <c r="J4432" s="94">
        <f>'F4.2'!AU409</f>
        <v>0</v>
      </c>
      <c r="K4432" s="95"/>
      <c r="L4432" s="95"/>
      <c r="M4432" s="128">
        <f t="shared" si="2967"/>
        <v>0</v>
      </c>
      <c r="N4432" s="95">
        <f t="shared" si="2968"/>
        <v>0</v>
      </c>
    </row>
    <row r="4433" spans="1:14" ht="15.75" hidden="1" outlineLevel="1" x14ac:dyDescent="0.25">
      <c r="A4433" s="25">
        <f t="shared" ref="A4433:E4433" si="2973">A3763</f>
        <v>5</v>
      </c>
      <c r="B4433" s="26" t="str">
        <f t="shared" si="2973"/>
        <v>Rejuvenation of WTP-I</v>
      </c>
      <c r="C4433" s="29">
        <f t="shared" si="2973"/>
        <v>0</v>
      </c>
      <c r="D4433" s="69" t="str">
        <f t="shared" si="2973"/>
        <v>-</v>
      </c>
      <c r="E4433" s="28">
        <f t="shared" si="2973"/>
        <v>26.4</v>
      </c>
      <c r="F4433" s="95">
        <f t="shared" si="2950"/>
        <v>0</v>
      </c>
      <c r="G4433" s="95">
        <f t="shared" si="2951"/>
        <v>0</v>
      </c>
      <c r="H4433" s="95">
        <f t="shared" si="2966"/>
        <v>0</v>
      </c>
      <c r="I4433" s="94">
        <f>'F4.2'!AA410</f>
        <v>0</v>
      </c>
      <c r="J4433" s="94">
        <f>'F4.2'!AU410</f>
        <v>0</v>
      </c>
      <c r="K4433" s="95"/>
      <c r="L4433" s="95"/>
      <c r="M4433" s="128">
        <f t="shared" si="2967"/>
        <v>0</v>
      </c>
      <c r="N4433" s="95">
        <f t="shared" si="2968"/>
        <v>0</v>
      </c>
    </row>
    <row r="4434" spans="1:14" ht="31.5" hidden="1" outlineLevel="1" x14ac:dyDescent="0.25">
      <c r="A4434" s="169">
        <f t="shared" ref="A4434:E4434" si="2974">A3764</f>
        <v>0</v>
      </c>
      <c r="B4434" s="169" t="str">
        <f t="shared" si="2974"/>
        <v>Repairing rejuvenation with upgradation of rapid gravity sand filters under drain system.</v>
      </c>
      <c r="C4434" s="29">
        <f t="shared" si="2974"/>
        <v>0</v>
      </c>
      <c r="D4434" s="69" t="str">
        <f t="shared" si="2974"/>
        <v>-</v>
      </c>
      <c r="E4434" s="28">
        <f t="shared" si="2974"/>
        <v>8.1999999999999993</v>
      </c>
      <c r="F4434" s="95">
        <f t="shared" si="2950"/>
        <v>0</v>
      </c>
      <c r="G4434" s="95">
        <f t="shared" si="2951"/>
        <v>0</v>
      </c>
      <c r="H4434" s="95">
        <f t="shared" si="2966"/>
        <v>0</v>
      </c>
      <c r="I4434" s="94">
        <f>'F4.2'!AA411</f>
        <v>8.1999999999999993</v>
      </c>
      <c r="J4434" s="94">
        <f>'F4.2'!AU411</f>
        <v>8.1999999999999993</v>
      </c>
      <c r="K4434" s="95"/>
      <c r="L4434" s="95"/>
      <c r="M4434" s="128">
        <f t="shared" si="2967"/>
        <v>8.1999999999999993</v>
      </c>
      <c r="N4434" s="95">
        <f t="shared" si="2968"/>
        <v>0</v>
      </c>
    </row>
    <row r="4435" spans="1:14" ht="31.5" hidden="1" outlineLevel="1" x14ac:dyDescent="0.25">
      <c r="A4435" s="169">
        <f t="shared" ref="A4435:E4435" si="2975">A3765</f>
        <v>0</v>
      </c>
      <c r="B4435" s="169" t="str">
        <f t="shared" si="2975"/>
        <v>Repairing &amp; reconditioning of NDM clarifier of 27 Mtr dia &amp; DM clarifier of 15 mtr dia.</v>
      </c>
      <c r="C4435" s="29">
        <f t="shared" si="2975"/>
        <v>0</v>
      </c>
      <c r="D4435" s="69" t="str">
        <f t="shared" si="2975"/>
        <v>-</v>
      </c>
      <c r="E4435" s="28">
        <f t="shared" si="2975"/>
        <v>2.4500000000000002</v>
      </c>
      <c r="F4435" s="95">
        <f t="shared" si="2950"/>
        <v>0</v>
      </c>
      <c r="G4435" s="95">
        <f t="shared" si="2951"/>
        <v>0</v>
      </c>
      <c r="H4435" s="95">
        <f t="shared" si="2966"/>
        <v>0</v>
      </c>
      <c r="I4435" s="94">
        <f>'F4.2'!AA412</f>
        <v>2.4500000000000002</v>
      </c>
      <c r="J4435" s="94">
        <f>'F4.2'!AU412</f>
        <v>2.4500000000000002</v>
      </c>
      <c r="K4435" s="95"/>
      <c r="L4435" s="95"/>
      <c r="M4435" s="128">
        <f t="shared" si="2967"/>
        <v>2.4500000000000002</v>
      </c>
      <c r="N4435" s="95">
        <f t="shared" si="2968"/>
        <v>0</v>
      </c>
    </row>
    <row r="4436" spans="1:14" ht="31.5" hidden="1" outlineLevel="1" x14ac:dyDescent="0.25">
      <c r="A4436" s="169">
        <f t="shared" ref="A4436:E4436" si="2976">A3766</f>
        <v>0</v>
      </c>
      <c r="B4436" s="169" t="str">
        <f t="shared" si="2976"/>
        <v>Repairing &amp; reconditioning of ion exchanger vessels of DM plant stream (PF,ACF,SAC,WBA,SBA,MB &amp;Degassor)</v>
      </c>
      <c r="C4436" s="29">
        <f t="shared" si="2976"/>
        <v>0</v>
      </c>
      <c r="D4436" s="69" t="str">
        <f t="shared" si="2976"/>
        <v>-</v>
      </c>
      <c r="E4436" s="28">
        <f t="shared" si="2976"/>
        <v>15.75</v>
      </c>
      <c r="F4436" s="95">
        <f t="shared" si="2950"/>
        <v>0</v>
      </c>
      <c r="G4436" s="95">
        <f t="shared" si="2951"/>
        <v>0</v>
      </c>
      <c r="H4436" s="95">
        <f t="shared" si="2966"/>
        <v>0</v>
      </c>
      <c r="I4436" s="94">
        <f>'F4.2'!AA413</f>
        <v>15.75</v>
      </c>
      <c r="J4436" s="94">
        <f>'F4.2'!AU413</f>
        <v>15.75</v>
      </c>
      <c r="K4436" s="95"/>
      <c r="L4436" s="95"/>
      <c r="M4436" s="128">
        <f t="shared" si="2967"/>
        <v>15.75</v>
      </c>
      <c r="N4436" s="95">
        <f t="shared" si="2968"/>
        <v>0</v>
      </c>
    </row>
    <row r="4437" spans="1:14" ht="15.75" hidden="1" outlineLevel="1" x14ac:dyDescent="0.25">
      <c r="A4437" s="227">
        <f t="shared" ref="A4437:E4437" si="2977">A3767</f>
        <v>0</v>
      </c>
      <c r="B4437" s="227" t="str">
        <f t="shared" si="2977"/>
        <v>CHP-A</v>
      </c>
      <c r="C4437" s="29">
        <f t="shared" si="2977"/>
        <v>0</v>
      </c>
      <c r="D4437" s="69" t="str">
        <f t="shared" si="2977"/>
        <v>-</v>
      </c>
      <c r="E4437" s="28">
        <f t="shared" si="2977"/>
        <v>0</v>
      </c>
      <c r="F4437" s="95">
        <f t="shared" si="2950"/>
        <v>0</v>
      </c>
      <c r="G4437" s="95">
        <f t="shared" si="2951"/>
        <v>0</v>
      </c>
      <c r="H4437" s="95">
        <f t="shared" si="2966"/>
        <v>0</v>
      </c>
      <c r="I4437" s="94">
        <f>'F4.2'!AA414</f>
        <v>0</v>
      </c>
      <c r="J4437" s="94">
        <f>'F4.2'!AU414</f>
        <v>0</v>
      </c>
      <c r="K4437" s="95"/>
      <c r="L4437" s="95"/>
      <c r="M4437" s="128">
        <f t="shared" si="2967"/>
        <v>0</v>
      </c>
      <c r="N4437" s="95">
        <f t="shared" si="2968"/>
        <v>0</v>
      </c>
    </row>
    <row r="4438" spans="1:14" ht="47.25" hidden="1" outlineLevel="1" x14ac:dyDescent="0.25">
      <c r="A4438" s="25">
        <f t="shared" ref="A4438:E4438" si="2978">A3768</f>
        <v>1</v>
      </c>
      <c r="B4438" s="26" t="str">
        <f t="shared" si="2978"/>
        <v>Proc of Loco, Bulldozer, &amp; upgradation of Wagon Tippler, Stacker, Wing Tripper &amp; installation of  Dust Extraction system</v>
      </c>
      <c r="C4438" s="29">
        <f t="shared" si="2978"/>
        <v>0</v>
      </c>
      <c r="D4438" s="69" t="str">
        <f t="shared" si="2978"/>
        <v>-</v>
      </c>
      <c r="E4438" s="28">
        <f t="shared" si="2978"/>
        <v>58</v>
      </c>
      <c r="F4438" s="95">
        <f t="shared" si="2950"/>
        <v>0</v>
      </c>
      <c r="G4438" s="95">
        <f t="shared" si="2951"/>
        <v>0</v>
      </c>
      <c r="H4438" s="95">
        <f t="shared" si="2966"/>
        <v>0</v>
      </c>
      <c r="I4438" s="94">
        <f>'F4.2'!AA415</f>
        <v>0</v>
      </c>
      <c r="J4438" s="94">
        <f>'F4.2'!AU415</f>
        <v>0</v>
      </c>
      <c r="K4438" s="95"/>
      <c r="L4438" s="95"/>
      <c r="M4438" s="128">
        <f t="shared" si="2967"/>
        <v>0</v>
      </c>
      <c r="N4438" s="95">
        <f t="shared" si="2968"/>
        <v>0</v>
      </c>
    </row>
    <row r="4439" spans="1:14" ht="31.5" hidden="1" outlineLevel="1" x14ac:dyDescent="0.25">
      <c r="A4439" s="169">
        <f t="shared" ref="A4439:E4439" si="2979">A3769</f>
        <v>0</v>
      </c>
      <c r="B4439" s="169" t="str">
        <f t="shared" si="2979"/>
        <v>Procurement of 2 numbers WDG-3A Locomotives and 4 numbers Bulldozers</v>
      </c>
      <c r="C4439" s="29">
        <f t="shared" si="2979"/>
        <v>0</v>
      </c>
      <c r="D4439" s="69" t="str">
        <f t="shared" si="2979"/>
        <v>-</v>
      </c>
      <c r="E4439" s="28">
        <f t="shared" si="2979"/>
        <v>38</v>
      </c>
      <c r="F4439" s="95">
        <f t="shared" si="2950"/>
        <v>38</v>
      </c>
      <c r="G4439" s="95">
        <f t="shared" si="2951"/>
        <v>38</v>
      </c>
      <c r="H4439" s="95">
        <f t="shared" si="2966"/>
        <v>0</v>
      </c>
      <c r="I4439" s="94">
        <f>'F4.2'!AA416</f>
        <v>0</v>
      </c>
      <c r="J4439" s="94">
        <f>'F4.2'!AU416</f>
        <v>0</v>
      </c>
      <c r="K4439" s="95"/>
      <c r="L4439" s="95"/>
      <c r="M4439" s="128">
        <f t="shared" si="2967"/>
        <v>0</v>
      </c>
      <c r="N4439" s="95">
        <f t="shared" si="2968"/>
        <v>0</v>
      </c>
    </row>
    <row r="4440" spans="1:14" ht="31.5" hidden="1" outlineLevel="1" x14ac:dyDescent="0.25">
      <c r="A4440" s="169">
        <f t="shared" ref="A4440:E4440" si="2980">A3770</f>
        <v>0</v>
      </c>
      <c r="B4440" s="169" t="str">
        <f t="shared" si="2980"/>
        <v>Upgradation of Wagon Tipplers, Stacker Reclaimer Machine and Wing Tripper at CHP-A</v>
      </c>
      <c r="C4440" s="29">
        <f t="shared" si="2980"/>
        <v>0</v>
      </c>
      <c r="D4440" s="69" t="str">
        <f t="shared" si="2980"/>
        <v>-</v>
      </c>
      <c r="E4440" s="28">
        <f t="shared" si="2980"/>
        <v>15</v>
      </c>
      <c r="F4440" s="95">
        <f t="shared" si="2950"/>
        <v>15</v>
      </c>
      <c r="G4440" s="95">
        <f t="shared" si="2951"/>
        <v>15</v>
      </c>
      <c r="H4440" s="95">
        <f t="shared" si="2966"/>
        <v>0</v>
      </c>
      <c r="I4440" s="94">
        <f>'F4.2'!AA417</f>
        <v>0</v>
      </c>
      <c r="J4440" s="94">
        <f>'F4.2'!AU417</f>
        <v>0</v>
      </c>
      <c r="K4440" s="95"/>
      <c r="L4440" s="95"/>
      <c r="M4440" s="128">
        <f t="shared" si="2967"/>
        <v>0</v>
      </c>
      <c r="N4440" s="95">
        <f t="shared" si="2968"/>
        <v>0</v>
      </c>
    </row>
    <row r="4441" spans="1:14" ht="31.5" hidden="1" outlineLevel="1" x14ac:dyDescent="0.25">
      <c r="A4441" s="169">
        <f t="shared" ref="A4441:E4441" si="2981">A3771</f>
        <v>0</v>
      </c>
      <c r="B4441" s="169" t="str">
        <f t="shared" si="2981"/>
        <v>Installation of Dust Extraction system at Bunker and SCR buildings</v>
      </c>
      <c r="C4441" s="29">
        <f t="shared" si="2981"/>
        <v>0</v>
      </c>
      <c r="D4441" s="69" t="str">
        <f t="shared" si="2981"/>
        <v>-</v>
      </c>
      <c r="E4441" s="28">
        <f t="shared" si="2981"/>
        <v>5</v>
      </c>
      <c r="F4441" s="95">
        <f t="shared" si="2950"/>
        <v>5</v>
      </c>
      <c r="G4441" s="95">
        <f t="shared" si="2951"/>
        <v>5</v>
      </c>
      <c r="H4441" s="95">
        <f t="shared" si="2966"/>
        <v>0</v>
      </c>
      <c r="I4441" s="94">
        <f>'F4.2'!AA418</f>
        <v>0</v>
      </c>
      <c r="J4441" s="94">
        <f>'F4.2'!AU418</f>
        <v>0</v>
      </c>
      <c r="K4441" s="95"/>
      <c r="L4441" s="95"/>
      <c r="M4441" s="128">
        <f t="shared" si="2967"/>
        <v>0</v>
      </c>
      <c r="N4441" s="95">
        <f t="shared" si="2968"/>
        <v>0</v>
      </c>
    </row>
    <row r="4442" spans="1:14" ht="78.75" hidden="1" outlineLevel="1" x14ac:dyDescent="0.25">
      <c r="A4442" s="25">
        <f t="shared" ref="A4442:E4442" si="2982">A3772</f>
        <v>2</v>
      </c>
      <c r="B4442" s="26" t="str">
        <f t="shared" si="2982"/>
        <v>Upgradation of BC-9A &amp; BC-9C, Aerial Ropeway System 1 &amp; 2 &amp; BC-L1,L2 &amp; L3, Upgradation of Junction Tower-1 Hopper and Bunkering Trippers, Providing and Installation of Hopper Grills of Wagon Tippler-169 &amp; 170, Road Hopper, DT Ho[pper and DRCC Grills</v>
      </c>
      <c r="C4442" s="29">
        <f t="shared" si="2982"/>
        <v>0</v>
      </c>
      <c r="D4442" s="69" t="str">
        <f t="shared" si="2982"/>
        <v>-</v>
      </c>
      <c r="E4442" s="28">
        <f t="shared" si="2982"/>
        <v>33</v>
      </c>
      <c r="F4442" s="95">
        <f t="shared" si="2950"/>
        <v>0</v>
      </c>
      <c r="G4442" s="95">
        <f t="shared" si="2951"/>
        <v>0</v>
      </c>
      <c r="H4442" s="95">
        <f t="shared" si="2966"/>
        <v>0</v>
      </c>
      <c r="I4442" s="94">
        <f>'F4.2'!AA419</f>
        <v>0</v>
      </c>
      <c r="J4442" s="94">
        <f>'F4.2'!AU419</f>
        <v>0</v>
      </c>
      <c r="K4442" s="95"/>
      <c r="L4442" s="95"/>
      <c r="M4442" s="128">
        <f t="shared" si="2967"/>
        <v>0</v>
      </c>
      <c r="N4442" s="95">
        <f t="shared" si="2968"/>
        <v>0</v>
      </c>
    </row>
    <row r="4443" spans="1:14" ht="31.5" hidden="1" outlineLevel="1" x14ac:dyDescent="0.25">
      <c r="A4443" s="169">
        <f t="shared" ref="A4443:E4443" si="2983">A3773</f>
        <v>0</v>
      </c>
      <c r="B4443" s="169" t="str">
        <f t="shared" si="2983"/>
        <v>Upgradation of BC-9A &amp; BC-9C for converting 1000 mm to 1200 mm along with Gantry structure replacement</v>
      </c>
      <c r="C4443" s="29">
        <f t="shared" si="2983"/>
        <v>0</v>
      </c>
      <c r="D4443" s="69" t="str">
        <f t="shared" si="2983"/>
        <v>-</v>
      </c>
      <c r="E4443" s="28">
        <f t="shared" si="2983"/>
        <v>12</v>
      </c>
      <c r="F4443" s="95">
        <f t="shared" si="2950"/>
        <v>12</v>
      </c>
      <c r="G4443" s="95">
        <f t="shared" si="2951"/>
        <v>12</v>
      </c>
      <c r="H4443" s="95">
        <f t="shared" si="2966"/>
        <v>0</v>
      </c>
      <c r="I4443" s="94">
        <f>'F4.2'!AA420</f>
        <v>0</v>
      </c>
      <c r="J4443" s="94">
        <f>'F4.2'!AU420</f>
        <v>0</v>
      </c>
      <c r="K4443" s="95"/>
      <c r="L4443" s="95"/>
      <c r="M4443" s="128">
        <f t="shared" si="2967"/>
        <v>0</v>
      </c>
      <c r="N4443" s="95">
        <f t="shared" si="2968"/>
        <v>0</v>
      </c>
    </row>
    <row r="4444" spans="1:14" ht="31.5" hidden="1" outlineLevel="1" x14ac:dyDescent="0.25">
      <c r="A4444" s="169">
        <f t="shared" ref="A4444:E4444" si="2984">A3774</f>
        <v>0</v>
      </c>
      <c r="B4444" s="169" t="str">
        <f t="shared" si="2984"/>
        <v>Upgradation of Aerial Ropeway System 1 &amp; 2 &amp; BC-L1,L2 &amp; L3</v>
      </c>
      <c r="C4444" s="29">
        <f t="shared" si="2984"/>
        <v>0</v>
      </c>
      <c r="D4444" s="69" t="str">
        <f t="shared" si="2984"/>
        <v>-</v>
      </c>
      <c r="E4444" s="28">
        <f t="shared" si="2984"/>
        <v>10</v>
      </c>
      <c r="F4444" s="95">
        <f t="shared" si="2950"/>
        <v>10</v>
      </c>
      <c r="G4444" s="95">
        <f t="shared" si="2951"/>
        <v>10</v>
      </c>
      <c r="H4444" s="95">
        <f t="shared" si="2966"/>
        <v>0</v>
      </c>
      <c r="I4444" s="94">
        <f>'F4.2'!AA421</f>
        <v>0</v>
      </c>
      <c r="J4444" s="94">
        <f>'F4.2'!AU421</f>
        <v>0</v>
      </c>
      <c r="K4444" s="95"/>
      <c r="L4444" s="95"/>
      <c r="M4444" s="128">
        <f t="shared" si="2967"/>
        <v>0</v>
      </c>
      <c r="N4444" s="95">
        <f t="shared" si="2968"/>
        <v>0</v>
      </c>
    </row>
    <row r="4445" spans="1:14" ht="31.5" hidden="1" outlineLevel="1" x14ac:dyDescent="0.25">
      <c r="A4445" s="169">
        <f t="shared" ref="A4445:E4445" si="2985">A3775</f>
        <v>0</v>
      </c>
      <c r="B4445" s="169" t="str">
        <f t="shared" si="2985"/>
        <v>Upgradation of Junction Tower-1 Hopper and Bunkering Trippers</v>
      </c>
      <c r="C4445" s="29">
        <f t="shared" si="2985"/>
        <v>0</v>
      </c>
      <c r="D4445" s="69" t="str">
        <f t="shared" si="2985"/>
        <v>-</v>
      </c>
      <c r="E4445" s="28">
        <f t="shared" si="2985"/>
        <v>5.5</v>
      </c>
      <c r="F4445" s="95">
        <f t="shared" si="2950"/>
        <v>5.5</v>
      </c>
      <c r="G4445" s="95">
        <f t="shared" si="2951"/>
        <v>5.5</v>
      </c>
      <c r="H4445" s="95">
        <f t="shared" si="2966"/>
        <v>0</v>
      </c>
      <c r="I4445" s="94">
        <f>'F4.2'!AA422</f>
        <v>0</v>
      </c>
      <c r="J4445" s="94">
        <f>'F4.2'!AU422</f>
        <v>0</v>
      </c>
      <c r="K4445" s="95"/>
      <c r="L4445" s="95"/>
      <c r="M4445" s="128">
        <f t="shared" si="2967"/>
        <v>0</v>
      </c>
      <c r="N4445" s="95">
        <f t="shared" si="2968"/>
        <v>0</v>
      </c>
    </row>
    <row r="4446" spans="1:14" ht="31.5" hidden="1" outlineLevel="1" x14ac:dyDescent="0.25">
      <c r="A4446" s="169">
        <f t="shared" ref="A4446:E4446" si="2986">A3776</f>
        <v>0</v>
      </c>
      <c r="B4446" s="169" t="str">
        <f t="shared" si="2986"/>
        <v>Providing and Installation of Hopper Grills of Wagon Tippler-169 &amp; 170, Road Hopper, DT Ho[pper and DRCC Grills</v>
      </c>
      <c r="C4446" s="29">
        <f t="shared" si="2986"/>
        <v>0</v>
      </c>
      <c r="D4446" s="69" t="str">
        <f t="shared" si="2986"/>
        <v>-</v>
      </c>
      <c r="E4446" s="28">
        <f t="shared" si="2986"/>
        <v>5.5</v>
      </c>
      <c r="F4446" s="95">
        <f t="shared" si="2950"/>
        <v>5.5</v>
      </c>
      <c r="G4446" s="95">
        <f t="shared" si="2951"/>
        <v>5.5</v>
      </c>
      <c r="H4446" s="95">
        <f t="shared" si="2966"/>
        <v>0</v>
      </c>
      <c r="I4446" s="94">
        <f>'F4.2'!AA423</f>
        <v>0</v>
      </c>
      <c r="J4446" s="94">
        <f>'F4.2'!AU423</f>
        <v>0</v>
      </c>
      <c r="K4446" s="95"/>
      <c r="L4446" s="95"/>
      <c r="M4446" s="128">
        <f t="shared" si="2967"/>
        <v>0</v>
      </c>
      <c r="N4446" s="95">
        <f t="shared" si="2968"/>
        <v>0</v>
      </c>
    </row>
    <row r="4447" spans="1:14" ht="31.5" hidden="1" outlineLevel="1" x14ac:dyDescent="0.25">
      <c r="A4447" s="25">
        <f t="shared" ref="A4447:E4447" si="2987">A3777</f>
        <v>3</v>
      </c>
      <c r="B4447" s="26" t="str">
        <f t="shared" si="2987"/>
        <v>DPR for Bulldozer, Locomotives, Tunnel conveyors, Augur machines</v>
      </c>
      <c r="C4447" s="29">
        <f t="shared" si="2987"/>
        <v>0</v>
      </c>
      <c r="D4447" s="69" t="str">
        <f t="shared" si="2987"/>
        <v>-</v>
      </c>
      <c r="E4447" s="28">
        <f t="shared" si="2987"/>
        <v>32</v>
      </c>
      <c r="F4447" s="95">
        <f t="shared" si="2950"/>
        <v>0</v>
      </c>
      <c r="G4447" s="95">
        <f t="shared" si="2951"/>
        <v>0</v>
      </c>
      <c r="H4447" s="95">
        <f t="shared" si="2966"/>
        <v>0</v>
      </c>
      <c r="I4447" s="94">
        <f>'F4.2'!AA424</f>
        <v>0</v>
      </c>
      <c r="J4447" s="94">
        <f>'F4.2'!AU424</f>
        <v>0</v>
      </c>
      <c r="K4447" s="95"/>
      <c r="L4447" s="95"/>
      <c r="M4447" s="128">
        <f t="shared" si="2967"/>
        <v>0</v>
      </c>
      <c r="N4447" s="95">
        <f t="shared" si="2968"/>
        <v>0</v>
      </c>
    </row>
    <row r="4448" spans="1:14" ht="15.75" hidden="1" outlineLevel="1" x14ac:dyDescent="0.25">
      <c r="A4448" s="169">
        <f t="shared" ref="A4448:E4448" si="2988">A3778</f>
        <v>0</v>
      </c>
      <c r="B4448" s="169" t="str">
        <f t="shared" si="2988"/>
        <v>Procurement of 4 Numbers Bulldozers</v>
      </c>
      <c r="C4448" s="29">
        <f t="shared" si="2988"/>
        <v>0</v>
      </c>
      <c r="D4448" s="69" t="str">
        <f t="shared" si="2988"/>
        <v>-</v>
      </c>
      <c r="E4448" s="28">
        <f t="shared" si="2988"/>
        <v>12</v>
      </c>
      <c r="F4448" s="95">
        <f t="shared" si="2950"/>
        <v>12</v>
      </c>
      <c r="G4448" s="95">
        <f t="shared" si="2951"/>
        <v>12</v>
      </c>
      <c r="H4448" s="95">
        <f t="shared" si="2966"/>
        <v>0</v>
      </c>
      <c r="I4448" s="94">
        <f>'F4.2'!AA425</f>
        <v>0</v>
      </c>
      <c r="J4448" s="94">
        <f>'F4.2'!AU425</f>
        <v>0</v>
      </c>
      <c r="K4448" s="95"/>
      <c r="L4448" s="95"/>
      <c r="M4448" s="128">
        <f t="shared" si="2967"/>
        <v>0</v>
      </c>
      <c r="N4448" s="95">
        <f t="shared" si="2968"/>
        <v>0</v>
      </c>
    </row>
    <row r="4449" spans="1:14" ht="15.75" hidden="1" outlineLevel="1" x14ac:dyDescent="0.25">
      <c r="A4449" s="169">
        <f t="shared" ref="A4449:E4449" si="2989">A3779</f>
        <v>0</v>
      </c>
      <c r="B4449" s="169" t="str">
        <f t="shared" si="2989"/>
        <v>Procurement of 2 Numbers 800 HP Locomotives</v>
      </c>
      <c r="C4449" s="29">
        <f t="shared" si="2989"/>
        <v>0</v>
      </c>
      <c r="D4449" s="69" t="str">
        <f t="shared" si="2989"/>
        <v>-</v>
      </c>
      <c r="E4449" s="28">
        <f t="shared" si="2989"/>
        <v>9</v>
      </c>
      <c r="F4449" s="95">
        <f t="shared" si="2950"/>
        <v>9</v>
      </c>
      <c r="G4449" s="95">
        <f t="shared" si="2951"/>
        <v>9</v>
      </c>
      <c r="H4449" s="95">
        <f t="shared" si="2966"/>
        <v>0</v>
      </c>
      <c r="I4449" s="94">
        <f>'F4.2'!AA426</f>
        <v>0</v>
      </c>
      <c r="J4449" s="94">
        <f>'F4.2'!AU426</f>
        <v>0</v>
      </c>
      <c r="K4449" s="95"/>
      <c r="L4449" s="95"/>
      <c r="M4449" s="128">
        <f t="shared" si="2967"/>
        <v>0</v>
      </c>
      <c r="N4449" s="95">
        <f t="shared" si="2968"/>
        <v>0</v>
      </c>
    </row>
    <row r="4450" spans="1:14" ht="31.5" hidden="1" outlineLevel="1" x14ac:dyDescent="0.25">
      <c r="A4450" s="169">
        <f t="shared" ref="A4450:E4450" si="2990">A3780</f>
        <v>0</v>
      </c>
      <c r="B4450" s="169" t="str">
        <f t="shared" si="2990"/>
        <v>Upgradation of Tunnel conveyors BC-1AB, BC-4AB, BC-3, BC-5AB &amp; BC-21B</v>
      </c>
      <c r="C4450" s="29">
        <f t="shared" si="2990"/>
        <v>0</v>
      </c>
      <c r="D4450" s="69" t="str">
        <f t="shared" si="2990"/>
        <v>-</v>
      </c>
      <c r="E4450" s="28">
        <f t="shared" si="2990"/>
        <v>5</v>
      </c>
      <c r="F4450" s="95">
        <f t="shared" si="2950"/>
        <v>5</v>
      </c>
      <c r="G4450" s="95">
        <f t="shared" si="2951"/>
        <v>5</v>
      </c>
      <c r="H4450" s="95">
        <f t="shared" si="2966"/>
        <v>0</v>
      </c>
      <c r="I4450" s="94">
        <f>'F4.2'!AA427</f>
        <v>0</v>
      </c>
      <c r="J4450" s="94">
        <f>'F4.2'!AU427</f>
        <v>0</v>
      </c>
      <c r="K4450" s="95"/>
      <c r="L4450" s="95"/>
      <c r="M4450" s="128">
        <f t="shared" si="2967"/>
        <v>0</v>
      </c>
      <c r="N4450" s="95">
        <f t="shared" si="2968"/>
        <v>0</v>
      </c>
    </row>
    <row r="4451" spans="1:14" ht="31.5" hidden="1" outlineLevel="1" x14ac:dyDescent="0.25">
      <c r="A4451" s="169">
        <f t="shared" ref="A4451:E4451" si="2991">A3781</f>
        <v>0</v>
      </c>
      <c r="B4451" s="169" t="str">
        <f t="shared" si="2991"/>
        <v>Procurement of 4 Numbers Mobile Coal sampling Equipments (Augur Machines)</v>
      </c>
      <c r="C4451" s="29">
        <f t="shared" si="2991"/>
        <v>0</v>
      </c>
      <c r="D4451" s="69" t="str">
        <f t="shared" si="2991"/>
        <v>-</v>
      </c>
      <c r="E4451" s="28">
        <f t="shared" si="2991"/>
        <v>6</v>
      </c>
      <c r="F4451" s="95">
        <f t="shared" si="2950"/>
        <v>0</v>
      </c>
      <c r="G4451" s="95">
        <f t="shared" si="2951"/>
        <v>0</v>
      </c>
      <c r="H4451" s="95">
        <f t="shared" si="2966"/>
        <v>0</v>
      </c>
      <c r="I4451" s="94">
        <f>'F4.2'!AA428</f>
        <v>6</v>
      </c>
      <c r="J4451" s="94">
        <f>'F4.2'!AU428</f>
        <v>6</v>
      </c>
      <c r="K4451" s="95"/>
      <c r="L4451" s="95"/>
      <c r="M4451" s="128">
        <f t="shared" si="2967"/>
        <v>6</v>
      </c>
      <c r="N4451" s="95">
        <f t="shared" si="2968"/>
        <v>0</v>
      </c>
    </row>
    <row r="4452" spans="1:14" ht="15.75" hidden="1" outlineLevel="1" x14ac:dyDescent="0.25">
      <c r="A4452" s="227">
        <f t="shared" ref="A4452:E4452" si="2992">A3782</f>
        <v>0</v>
      </c>
      <c r="B4452" s="227" t="str">
        <f t="shared" si="2992"/>
        <v>Boiler Maintenance -II</v>
      </c>
      <c r="C4452" s="29">
        <f t="shared" si="2992"/>
        <v>0</v>
      </c>
      <c r="D4452" s="69" t="str">
        <f t="shared" si="2992"/>
        <v>-</v>
      </c>
      <c r="E4452" s="28">
        <f t="shared" si="2992"/>
        <v>0</v>
      </c>
      <c r="F4452" s="95">
        <f t="shared" si="2950"/>
        <v>0</v>
      </c>
      <c r="G4452" s="95">
        <f t="shared" si="2951"/>
        <v>0</v>
      </c>
      <c r="H4452" s="95">
        <f t="shared" si="2966"/>
        <v>0</v>
      </c>
      <c r="I4452" s="94">
        <f>'F4.2'!AA429</f>
        <v>0</v>
      </c>
      <c r="J4452" s="94">
        <f>'F4.2'!AU429</f>
        <v>0</v>
      </c>
      <c r="K4452" s="95"/>
      <c r="L4452" s="95"/>
      <c r="M4452" s="128">
        <f t="shared" si="2967"/>
        <v>0</v>
      </c>
      <c r="N4452" s="95">
        <f t="shared" si="2968"/>
        <v>0</v>
      </c>
    </row>
    <row r="4453" spans="1:14" ht="31.5" hidden="1" outlineLevel="1" x14ac:dyDescent="0.25">
      <c r="A4453" s="25">
        <f t="shared" ref="A4453:E4453" si="2993">A3783</f>
        <v>1</v>
      </c>
      <c r="B4453" s="26" t="str">
        <f t="shared" si="2993"/>
        <v xml:space="preserve">Up  Gradation of existing volumetric belt type coal feeders to gravimetric rotary weigh coal feeder of U-5 &amp; 6 at CSTPS </v>
      </c>
      <c r="C4453" s="29">
        <f t="shared" si="2993"/>
        <v>0</v>
      </c>
      <c r="D4453" s="69" t="str">
        <f t="shared" si="2993"/>
        <v>-</v>
      </c>
      <c r="E4453" s="28">
        <f t="shared" si="2993"/>
        <v>85.69</v>
      </c>
      <c r="F4453" s="95">
        <f t="shared" si="2950"/>
        <v>0</v>
      </c>
      <c r="G4453" s="95">
        <f t="shared" si="2951"/>
        <v>0</v>
      </c>
      <c r="H4453" s="95">
        <f t="shared" si="2966"/>
        <v>0</v>
      </c>
      <c r="I4453" s="94">
        <f>'F4.2'!AA430</f>
        <v>0</v>
      </c>
      <c r="J4453" s="94">
        <f>'F4.2'!AU430</f>
        <v>0</v>
      </c>
      <c r="K4453" s="95"/>
      <c r="L4453" s="95"/>
      <c r="M4453" s="128">
        <f t="shared" si="2967"/>
        <v>0</v>
      </c>
      <c r="N4453" s="95">
        <f t="shared" si="2968"/>
        <v>0</v>
      </c>
    </row>
    <row r="4454" spans="1:14" ht="31.5" hidden="1" outlineLevel="1" x14ac:dyDescent="0.25">
      <c r="A4454" s="169">
        <f t="shared" ref="A4454:E4454" si="2994">A3784</f>
        <v>0</v>
      </c>
      <c r="B4454" s="169" t="str">
        <f t="shared" si="2994"/>
        <v xml:space="preserve">Up  Gradation of existing volumetric belt type coal feeders to gravimetric rotary weigh coal feeder of U-5 &amp; 6 at CSTPS </v>
      </c>
      <c r="C4454" s="29">
        <f t="shared" si="2994"/>
        <v>0</v>
      </c>
      <c r="D4454" s="69" t="str">
        <f t="shared" si="2994"/>
        <v>-</v>
      </c>
      <c r="E4454" s="28">
        <f t="shared" si="2994"/>
        <v>85.679999999999993</v>
      </c>
      <c r="F4454" s="95">
        <f t="shared" si="2950"/>
        <v>85.679999999999993</v>
      </c>
      <c r="G4454" s="95">
        <f t="shared" si="2951"/>
        <v>85.679999999999993</v>
      </c>
      <c r="H4454" s="95">
        <f t="shared" si="2966"/>
        <v>0</v>
      </c>
      <c r="I4454" s="94">
        <f>'F4.2'!AA431</f>
        <v>0</v>
      </c>
      <c r="J4454" s="94">
        <f>'F4.2'!AU431</f>
        <v>0</v>
      </c>
      <c r="K4454" s="95"/>
      <c r="L4454" s="95"/>
      <c r="M4454" s="128">
        <f t="shared" si="2967"/>
        <v>0</v>
      </c>
      <c r="N4454" s="95">
        <f t="shared" si="2968"/>
        <v>0</v>
      </c>
    </row>
    <row r="4455" spans="1:14" ht="63" hidden="1" outlineLevel="1" x14ac:dyDescent="0.25">
      <c r="A4455" s="25">
        <f t="shared" ref="A4455:E4455" si="2995">A3785</f>
        <v>2</v>
      </c>
      <c r="B4455" s="26" t="str">
        <f t="shared" si="2995"/>
        <v>DPR for the Work of Modification of existing coal bunker and commissioning of bunker chute assembly with vibrating motor to avoid bunker mouth coal choke up for Unit 5 &amp;6 at CSTPS, Chandrapur.</v>
      </c>
      <c r="C4455" s="29">
        <f t="shared" si="2995"/>
        <v>0</v>
      </c>
      <c r="D4455" s="69" t="str">
        <f t="shared" si="2995"/>
        <v>-</v>
      </c>
      <c r="E4455" s="28">
        <f t="shared" si="2995"/>
        <v>32.28</v>
      </c>
      <c r="F4455" s="95">
        <f t="shared" si="2950"/>
        <v>0</v>
      </c>
      <c r="G4455" s="95">
        <f t="shared" si="2951"/>
        <v>0</v>
      </c>
      <c r="H4455" s="95">
        <f t="shared" si="2966"/>
        <v>0</v>
      </c>
      <c r="I4455" s="94">
        <f>'F4.2'!AA432</f>
        <v>0</v>
      </c>
      <c r="J4455" s="94">
        <f>'F4.2'!AU432</f>
        <v>0</v>
      </c>
      <c r="K4455" s="95"/>
      <c r="L4455" s="95"/>
      <c r="M4455" s="128">
        <f t="shared" si="2967"/>
        <v>0</v>
      </c>
      <c r="N4455" s="95">
        <f t="shared" si="2968"/>
        <v>0</v>
      </c>
    </row>
    <row r="4456" spans="1:14" ht="63" hidden="1" outlineLevel="1" x14ac:dyDescent="0.25">
      <c r="A4456" s="169">
        <f t="shared" ref="A4456:E4456" si="2996">A3786</f>
        <v>0</v>
      </c>
      <c r="B4456" s="169" t="str">
        <f t="shared" si="2996"/>
        <v>DPR for the Work of Modification of existing coal bunker and commissioning of bunker chute assembly with vibrating motor to avoid bunker mouth coal choke up for Unit 5 &amp;6 at CSTPS, Chandrapur.</v>
      </c>
      <c r="C4456" s="29">
        <f t="shared" si="2996"/>
        <v>0</v>
      </c>
      <c r="D4456" s="69" t="str">
        <f t="shared" si="2996"/>
        <v>-</v>
      </c>
      <c r="E4456" s="28">
        <f t="shared" si="2996"/>
        <v>32.28</v>
      </c>
      <c r="F4456" s="95">
        <f t="shared" si="2950"/>
        <v>32.28</v>
      </c>
      <c r="G4456" s="95">
        <f t="shared" si="2951"/>
        <v>32.28</v>
      </c>
      <c r="H4456" s="95">
        <f t="shared" si="2966"/>
        <v>0</v>
      </c>
      <c r="I4456" s="94">
        <f>'F4.2'!AA433</f>
        <v>0</v>
      </c>
      <c r="J4456" s="94">
        <f>'F4.2'!AU433</f>
        <v>0</v>
      </c>
      <c r="K4456" s="95"/>
      <c r="L4456" s="95"/>
      <c r="M4456" s="128">
        <f t="shared" si="2967"/>
        <v>0</v>
      </c>
      <c r="N4456" s="95">
        <f t="shared" si="2968"/>
        <v>0</v>
      </c>
    </row>
    <row r="4457" spans="1:14" ht="31.5" hidden="1" outlineLevel="1" x14ac:dyDescent="0.25">
      <c r="A4457" s="25">
        <f t="shared" ref="A4457:E4457" si="2997">A3787</f>
        <v>3</v>
      </c>
      <c r="B4457" s="26" t="str">
        <f t="shared" si="2997"/>
        <v>DPR for  Supply &amp; Replacment of Boiler Thermal Insulation Unit 5 &amp;6, 7 at CSTPS, Chandrapur.</v>
      </c>
      <c r="C4457" s="29">
        <f t="shared" si="2997"/>
        <v>0</v>
      </c>
      <c r="D4457" s="69" t="str">
        <f t="shared" si="2997"/>
        <v>-</v>
      </c>
      <c r="E4457" s="28">
        <f t="shared" si="2997"/>
        <v>30</v>
      </c>
      <c r="F4457" s="95">
        <f t="shared" si="2950"/>
        <v>0</v>
      </c>
      <c r="G4457" s="95">
        <f t="shared" si="2951"/>
        <v>0</v>
      </c>
      <c r="H4457" s="95">
        <f t="shared" si="2966"/>
        <v>0</v>
      </c>
      <c r="I4457" s="94">
        <f>'F4.2'!AA434</f>
        <v>0</v>
      </c>
      <c r="J4457" s="94">
        <f>'F4.2'!AU434</f>
        <v>0</v>
      </c>
      <c r="K4457" s="95"/>
      <c r="L4457" s="95"/>
      <c r="M4457" s="128">
        <f t="shared" si="2967"/>
        <v>0</v>
      </c>
      <c r="N4457" s="95">
        <f t="shared" si="2968"/>
        <v>0</v>
      </c>
    </row>
    <row r="4458" spans="1:14" ht="31.5" hidden="1" outlineLevel="1" x14ac:dyDescent="0.25">
      <c r="A4458" s="169">
        <f t="shared" ref="A4458:E4458" si="2998">A3788</f>
        <v>0</v>
      </c>
      <c r="B4458" s="169" t="str">
        <f t="shared" si="2998"/>
        <v>DPR for  Supply &amp; Replacment of Boiler Thermal Insulation Unit 5 &amp;6, 7 at CSTPS, Chandrapur.</v>
      </c>
      <c r="C4458" s="29">
        <f t="shared" si="2998"/>
        <v>0</v>
      </c>
      <c r="D4458" s="69" t="str">
        <f t="shared" si="2998"/>
        <v>-</v>
      </c>
      <c r="E4458" s="28">
        <f t="shared" si="2998"/>
        <v>30</v>
      </c>
      <c r="F4458" s="95">
        <f t="shared" si="2950"/>
        <v>30</v>
      </c>
      <c r="G4458" s="95">
        <f t="shared" si="2951"/>
        <v>30</v>
      </c>
      <c r="H4458" s="95">
        <f t="shared" si="2966"/>
        <v>0</v>
      </c>
      <c r="I4458" s="94">
        <f>'F4.2'!AA435</f>
        <v>0</v>
      </c>
      <c r="J4458" s="94">
        <f>'F4.2'!AU435</f>
        <v>0</v>
      </c>
      <c r="K4458" s="95"/>
      <c r="L4458" s="95"/>
      <c r="M4458" s="128">
        <f t="shared" si="2967"/>
        <v>0</v>
      </c>
      <c r="N4458" s="95">
        <f t="shared" si="2968"/>
        <v>0</v>
      </c>
    </row>
    <row r="4459" spans="1:14" ht="78.75" hidden="1" outlineLevel="1" x14ac:dyDescent="0.25">
      <c r="A4459" s="25">
        <f t="shared" ref="A4459:E4459" si="2999">A3789</f>
        <v>4</v>
      </c>
      <c r="B4459" s="26" t="str">
        <f t="shared" si="2999"/>
        <v>Detailed Project Report for Manufacturing, supply and application of wear resistance liners for Coal Mill XRP-1043 and Procurement of Complete Gear box for Coal Mill XRP-1043, ID Fan impeller and sub assembly for Unit 5 &amp; 6 At CSTPS, Chandrapur.</v>
      </c>
      <c r="C4459" s="29">
        <f t="shared" si="2999"/>
        <v>0</v>
      </c>
      <c r="D4459" s="69" t="str">
        <f t="shared" si="2999"/>
        <v>-</v>
      </c>
      <c r="E4459" s="28">
        <f t="shared" si="2999"/>
        <v>25</v>
      </c>
      <c r="F4459" s="95">
        <f t="shared" si="2950"/>
        <v>0</v>
      </c>
      <c r="G4459" s="95">
        <f t="shared" si="2951"/>
        <v>0</v>
      </c>
      <c r="H4459" s="95">
        <f t="shared" si="2966"/>
        <v>0</v>
      </c>
      <c r="I4459" s="94">
        <f>'F4.2'!AA436</f>
        <v>0</v>
      </c>
      <c r="J4459" s="94">
        <f>'F4.2'!AU436</f>
        <v>0</v>
      </c>
      <c r="K4459" s="95"/>
      <c r="L4459" s="95"/>
      <c r="M4459" s="128">
        <f t="shared" si="2967"/>
        <v>0</v>
      </c>
      <c r="N4459" s="95">
        <f t="shared" si="2968"/>
        <v>0</v>
      </c>
    </row>
    <row r="4460" spans="1:14" ht="78.75" hidden="1" outlineLevel="1" x14ac:dyDescent="0.25">
      <c r="A4460" s="169">
        <f t="shared" ref="A4460:E4460" si="3000">A3790</f>
        <v>0</v>
      </c>
      <c r="B4460" s="169" t="str">
        <f t="shared" si="3000"/>
        <v>Detailed Project Report for Manufacturing, supply and application of wear resistance liners for Coal Mill XRP-1043 and Procurement of Complete Gear box for Coal Mill XRP-1043, ID Fan impeller and sub assembly for Unit 5 &amp; 6 At CSTPS, Chandrapur.</v>
      </c>
      <c r="C4460" s="29">
        <f t="shared" si="3000"/>
        <v>0</v>
      </c>
      <c r="D4460" s="69" t="str">
        <f t="shared" si="3000"/>
        <v>-</v>
      </c>
      <c r="E4460" s="28">
        <f t="shared" si="3000"/>
        <v>25</v>
      </c>
      <c r="F4460" s="95">
        <f t="shared" si="2950"/>
        <v>25</v>
      </c>
      <c r="G4460" s="95">
        <f t="shared" si="2951"/>
        <v>25</v>
      </c>
      <c r="H4460" s="95">
        <f t="shared" si="2966"/>
        <v>0</v>
      </c>
      <c r="I4460" s="94">
        <f>'F4.2'!AA437</f>
        <v>0</v>
      </c>
      <c r="J4460" s="94">
        <f>'F4.2'!AU437</f>
        <v>0</v>
      </c>
      <c r="K4460" s="95"/>
      <c r="L4460" s="95"/>
      <c r="M4460" s="128">
        <f t="shared" si="2967"/>
        <v>0</v>
      </c>
      <c r="N4460" s="95">
        <f t="shared" si="2968"/>
        <v>0</v>
      </c>
    </row>
    <row r="4461" spans="1:14" ht="31.5" hidden="1" outlineLevel="1" x14ac:dyDescent="0.25">
      <c r="A4461" s="25">
        <f t="shared" ref="A4461:E4461" si="3001">A3791</f>
        <v>5</v>
      </c>
      <c r="B4461" s="26" t="str">
        <f t="shared" si="3001"/>
        <v>DPR for Modification and Restoration of Eco. outlet to ESP inlet duct of Unit -6 (500MW) CSTPS, Chandrapur .</v>
      </c>
      <c r="C4461" s="29">
        <f t="shared" si="3001"/>
        <v>0</v>
      </c>
      <c r="D4461" s="69" t="str">
        <f t="shared" si="3001"/>
        <v>-</v>
      </c>
      <c r="E4461" s="28">
        <f t="shared" si="3001"/>
        <v>25</v>
      </c>
      <c r="F4461" s="95">
        <f t="shared" si="2950"/>
        <v>0</v>
      </c>
      <c r="G4461" s="95">
        <f t="shared" si="2951"/>
        <v>0</v>
      </c>
      <c r="H4461" s="95">
        <f t="shared" si="2966"/>
        <v>0</v>
      </c>
      <c r="I4461" s="94">
        <f>'F4.2'!AA438</f>
        <v>0</v>
      </c>
      <c r="J4461" s="94">
        <f>'F4.2'!AU438</f>
        <v>0</v>
      </c>
      <c r="K4461" s="95"/>
      <c r="L4461" s="95"/>
      <c r="M4461" s="128">
        <f t="shared" si="2967"/>
        <v>0</v>
      </c>
      <c r="N4461" s="95">
        <f t="shared" si="2968"/>
        <v>0</v>
      </c>
    </row>
    <row r="4462" spans="1:14" ht="31.5" hidden="1" outlineLevel="1" x14ac:dyDescent="0.25">
      <c r="A4462" s="169">
        <f t="shared" ref="A4462:E4462" si="3002">A3792</f>
        <v>0</v>
      </c>
      <c r="B4462" s="169" t="str">
        <f t="shared" si="3002"/>
        <v>DPR for Modification and Restoration of Eco. outlet to ESP inlet duct of Unit -6 (500MW) CSTPS, Chandrapur .</v>
      </c>
      <c r="C4462" s="29">
        <f t="shared" si="3002"/>
        <v>0</v>
      </c>
      <c r="D4462" s="69" t="str">
        <f t="shared" si="3002"/>
        <v>-</v>
      </c>
      <c r="E4462" s="28">
        <f t="shared" si="3002"/>
        <v>25</v>
      </c>
      <c r="F4462" s="95">
        <f t="shared" si="2950"/>
        <v>25</v>
      </c>
      <c r="G4462" s="95">
        <f t="shared" si="2951"/>
        <v>25</v>
      </c>
      <c r="H4462" s="95">
        <f t="shared" si="2966"/>
        <v>0</v>
      </c>
      <c r="I4462" s="94">
        <f>'F4.2'!AA439</f>
        <v>0</v>
      </c>
      <c r="J4462" s="94">
        <f>'F4.2'!AU439</f>
        <v>0</v>
      </c>
      <c r="K4462" s="95"/>
      <c r="L4462" s="95"/>
      <c r="M4462" s="128">
        <f t="shared" si="2967"/>
        <v>0</v>
      </c>
      <c r="N4462" s="95">
        <f t="shared" si="2968"/>
        <v>0</v>
      </c>
    </row>
    <row r="4463" spans="1:14" ht="110.25" hidden="1" outlineLevel="1" x14ac:dyDescent="0.25">
      <c r="A4463" s="25">
        <f t="shared" ref="A4463:E4463" si="3003">A3793</f>
        <v>6</v>
      </c>
      <c r="B4463" s="26" t="str">
        <f t="shared" si="3003"/>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63" s="29">
        <f t="shared" si="3003"/>
        <v>0</v>
      </c>
      <c r="D4463" s="69" t="str">
        <f t="shared" si="3003"/>
        <v>-</v>
      </c>
      <c r="E4463" s="28">
        <f t="shared" si="3003"/>
        <v>40</v>
      </c>
      <c r="F4463" s="95">
        <f t="shared" si="2950"/>
        <v>0</v>
      </c>
      <c r="G4463" s="95">
        <f t="shared" si="2951"/>
        <v>0</v>
      </c>
      <c r="H4463" s="95">
        <f t="shared" si="2966"/>
        <v>0</v>
      </c>
      <c r="I4463" s="94">
        <f>'F4.2'!AA440</f>
        <v>0</v>
      </c>
      <c r="J4463" s="94">
        <f>'F4.2'!AU440</f>
        <v>0</v>
      </c>
      <c r="K4463" s="95"/>
      <c r="L4463" s="95"/>
      <c r="M4463" s="128">
        <f t="shared" si="2967"/>
        <v>0</v>
      </c>
      <c r="N4463" s="95">
        <f t="shared" si="2968"/>
        <v>0</v>
      </c>
    </row>
    <row r="4464" spans="1:14" ht="110.25" hidden="1" outlineLevel="1" x14ac:dyDescent="0.25">
      <c r="A4464" s="169">
        <f t="shared" ref="A4464:E4464" si="3004">A3794</f>
        <v>0</v>
      </c>
      <c r="B4464" s="169" t="str">
        <f t="shared" si="3004"/>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4464" s="29">
        <f t="shared" si="3004"/>
        <v>0</v>
      </c>
      <c r="D4464" s="69" t="str">
        <f t="shared" si="3004"/>
        <v>-</v>
      </c>
      <c r="E4464" s="28">
        <f t="shared" si="3004"/>
        <v>40</v>
      </c>
      <c r="F4464" s="95">
        <f t="shared" si="2950"/>
        <v>40</v>
      </c>
      <c r="G4464" s="95">
        <f t="shared" si="2951"/>
        <v>40</v>
      </c>
      <c r="H4464" s="95">
        <f t="shared" si="2966"/>
        <v>0</v>
      </c>
      <c r="I4464" s="94">
        <f>'F4.2'!AA441</f>
        <v>0</v>
      </c>
      <c r="J4464" s="94">
        <f>'F4.2'!AU441</f>
        <v>0</v>
      </c>
      <c r="K4464" s="95"/>
      <c r="L4464" s="95"/>
      <c r="M4464" s="128">
        <f t="shared" si="2967"/>
        <v>0</v>
      </c>
      <c r="N4464" s="95">
        <f t="shared" si="2968"/>
        <v>0</v>
      </c>
    </row>
    <row r="4465" spans="1:14" ht="47.25" hidden="1" outlineLevel="1" x14ac:dyDescent="0.25">
      <c r="A4465" s="25">
        <f t="shared" ref="A4465:E4465" si="3005">A3795</f>
        <v>7</v>
      </c>
      <c r="B4465" s="26" t="str">
        <f t="shared" si="3005"/>
        <v>DPR for Supply &amp; Replacement of Divisional Panels in Boiler Unit 5,6 &amp; 7 and Economizer upper coil assembly in Unit 5 &amp; 6 CSTPS, Chandrapur.</v>
      </c>
      <c r="C4465" s="29">
        <f t="shared" si="3005"/>
        <v>0</v>
      </c>
      <c r="D4465" s="69" t="str">
        <f t="shared" si="3005"/>
        <v>-</v>
      </c>
      <c r="E4465" s="28">
        <f t="shared" si="3005"/>
        <v>40</v>
      </c>
      <c r="F4465" s="95">
        <f t="shared" si="2950"/>
        <v>0</v>
      </c>
      <c r="G4465" s="95">
        <f t="shared" si="2951"/>
        <v>0</v>
      </c>
      <c r="H4465" s="95">
        <f t="shared" si="2966"/>
        <v>0</v>
      </c>
      <c r="I4465" s="94">
        <f>'F4.2'!AA442</f>
        <v>0</v>
      </c>
      <c r="J4465" s="94">
        <f>'F4.2'!AU442</f>
        <v>0</v>
      </c>
      <c r="K4465" s="95"/>
      <c r="L4465" s="95"/>
      <c r="M4465" s="128">
        <f t="shared" si="2967"/>
        <v>0</v>
      </c>
      <c r="N4465" s="95">
        <f t="shared" si="2968"/>
        <v>0</v>
      </c>
    </row>
    <row r="4466" spans="1:14" ht="47.25" hidden="1" outlineLevel="1" x14ac:dyDescent="0.25">
      <c r="A4466" s="169">
        <f t="shared" ref="A4466:E4466" si="3006">A3796</f>
        <v>0</v>
      </c>
      <c r="B4466" s="169" t="str">
        <f t="shared" si="3006"/>
        <v>DPR for Supply &amp; Replacement of Divisional Panels in Boiler Unit 5,6 &amp; 7 and Economizer upper coil assembly in Unit 5 &amp; 6 CSTPS, Chandrapur.</v>
      </c>
      <c r="C4466" s="29">
        <f t="shared" si="3006"/>
        <v>0</v>
      </c>
      <c r="D4466" s="69" t="str">
        <f t="shared" si="3006"/>
        <v>-</v>
      </c>
      <c r="E4466" s="28">
        <f t="shared" si="3006"/>
        <v>40</v>
      </c>
      <c r="F4466" s="95">
        <f t="shared" si="2950"/>
        <v>40</v>
      </c>
      <c r="G4466" s="95">
        <f t="shared" si="2951"/>
        <v>40</v>
      </c>
      <c r="H4466" s="95">
        <f t="shared" si="2966"/>
        <v>0</v>
      </c>
      <c r="I4466" s="94">
        <f>'F4.2'!AA443</f>
        <v>0</v>
      </c>
      <c r="J4466" s="94">
        <f>'F4.2'!AU443</f>
        <v>0</v>
      </c>
      <c r="K4466" s="95"/>
      <c r="L4466" s="95"/>
      <c r="M4466" s="128">
        <f t="shared" si="2967"/>
        <v>0</v>
      </c>
      <c r="N4466" s="95">
        <f t="shared" si="2968"/>
        <v>0</v>
      </c>
    </row>
    <row r="4467" spans="1:14" ht="63" hidden="1" outlineLevel="1" x14ac:dyDescent="0.25">
      <c r="A4467" s="25">
        <f t="shared" ref="A4467:E4467" si="3007">A3797</f>
        <v>8</v>
      </c>
      <c r="B4467" s="26" t="str">
        <f t="shared" si="3007"/>
        <v>DPR for the Supply &amp; Replacement of Platen Superheater, Front Reheater in Unit-7 and Economizer middle &amp; Economizer lower coil assembly in Unit 5 &amp; 6 CSTPS, Chandrapur.</v>
      </c>
      <c r="C4467" s="29">
        <f t="shared" si="3007"/>
        <v>0</v>
      </c>
      <c r="D4467" s="69" t="str">
        <f t="shared" si="3007"/>
        <v>-</v>
      </c>
      <c r="E4467" s="28">
        <f t="shared" si="3007"/>
        <v>52</v>
      </c>
      <c r="F4467" s="95">
        <f t="shared" si="2950"/>
        <v>0</v>
      </c>
      <c r="G4467" s="95">
        <f t="shared" si="2951"/>
        <v>0</v>
      </c>
      <c r="H4467" s="95">
        <f t="shared" si="2966"/>
        <v>0</v>
      </c>
      <c r="I4467" s="94">
        <f>'F4.2'!AA444</f>
        <v>0</v>
      </c>
      <c r="J4467" s="94">
        <f>'F4.2'!AU444</f>
        <v>0</v>
      </c>
      <c r="K4467" s="95"/>
      <c r="L4467" s="95"/>
      <c r="M4467" s="128">
        <f t="shared" si="2967"/>
        <v>0</v>
      </c>
      <c r="N4467" s="95">
        <f t="shared" si="2968"/>
        <v>0</v>
      </c>
    </row>
    <row r="4468" spans="1:14" ht="63" hidden="1" outlineLevel="1" x14ac:dyDescent="0.25">
      <c r="A4468" s="169">
        <f t="shared" ref="A4468:E4468" si="3008">A3798</f>
        <v>0</v>
      </c>
      <c r="B4468" s="169" t="str">
        <f t="shared" si="3008"/>
        <v>DPR for the Supply &amp; Replacement of Platen Superheater, Front Reheater in Unit-7 and Economizer middle &amp; Economizer lower coil assembly in Unit 5 &amp; 6 CSTPS, Chandrapur.</v>
      </c>
      <c r="C4468" s="29">
        <f t="shared" si="3008"/>
        <v>0</v>
      </c>
      <c r="D4468" s="69" t="str">
        <f t="shared" si="3008"/>
        <v>-</v>
      </c>
      <c r="E4468" s="28">
        <f t="shared" si="3008"/>
        <v>52</v>
      </c>
      <c r="F4468" s="95">
        <f t="shared" si="2950"/>
        <v>52</v>
      </c>
      <c r="G4468" s="95">
        <f t="shared" si="2951"/>
        <v>52</v>
      </c>
      <c r="H4468" s="95">
        <f t="shared" si="2966"/>
        <v>0</v>
      </c>
      <c r="I4468" s="94">
        <f>'F4.2'!AA445</f>
        <v>0</v>
      </c>
      <c r="J4468" s="94">
        <f>'F4.2'!AU445</f>
        <v>0</v>
      </c>
      <c r="K4468" s="95"/>
      <c r="L4468" s="95"/>
      <c r="M4468" s="128">
        <f t="shared" si="2967"/>
        <v>0</v>
      </c>
      <c r="N4468" s="95">
        <f t="shared" si="2968"/>
        <v>0</v>
      </c>
    </row>
    <row r="4469" spans="1:14" ht="47.25" hidden="1" outlineLevel="1" x14ac:dyDescent="0.25">
      <c r="A4469" s="25">
        <f t="shared" ref="A4469:E4469" si="3009">A3799</f>
        <v>9</v>
      </c>
      <c r="B4469" s="26" t="str">
        <f t="shared" si="3009"/>
        <v>DPR for the Supply &amp; Replacement of Front &amp; Rear Reheater coil assemblies and LTSH terminal tube assembly in Boiler Unit 5 &amp; 6</v>
      </c>
      <c r="C4469" s="29">
        <f t="shared" si="3009"/>
        <v>0</v>
      </c>
      <c r="D4469" s="69" t="str">
        <f t="shared" si="3009"/>
        <v>-</v>
      </c>
      <c r="E4469" s="28">
        <f t="shared" si="3009"/>
        <v>30</v>
      </c>
      <c r="F4469" s="95">
        <f t="shared" si="2950"/>
        <v>0</v>
      </c>
      <c r="G4469" s="95">
        <f t="shared" si="2951"/>
        <v>0</v>
      </c>
      <c r="H4469" s="95">
        <f t="shared" si="2966"/>
        <v>0</v>
      </c>
      <c r="I4469" s="94">
        <f>'F4.2'!AA446</f>
        <v>0</v>
      </c>
      <c r="J4469" s="94">
        <f>'F4.2'!AU446</f>
        <v>0</v>
      </c>
      <c r="K4469" s="95"/>
      <c r="L4469" s="95"/>
      <c r="M4469" s="128">
        <f t="shared" si="2967"/>
        <v>0</v>
      </c>
      <c r="N4469" s="95">
        <f t="shared" si="2968"/>
        <v>0</v>
      </c>
    </row>
    <row r="4470" spans="1:14" ht="47.25" hidden="1" outlineLevel="1" x14ac:dyDescent="0.25">
      <c r="A4470" s="169">
        <f t="shared" ref="A4470:E4470" si="3010">A3800</f>
        <v>0</v>
      </c>
      <c r="B4470" s="169" t="str">
        <f t="shared" si="3010"/>
        <v xml:space="preserve">DPR for the Supply &amp; Replacement of Front &amp; Rear Reheater coil assemblies and LTSH terminal tube assembly in Boiler Unit 5 &amp; 6 . </v>
      </c>
      <c r="C4470" s="29">
        <f t="shared" si="3010"/>
        <v>0</v>
      </c>
      <c r="D4470" s="69" t="str">
        <f t="shared" si="3010"/>
        <v>-</v>
      </c>
      <c r="E4470" s="28">
        <f t="shared" si="3010"/>
        <v>30</v>
      </c>
      <c r="F4470" s="95">
        <f t="shared" si="2950"/>
        <v>30</v>
      </c>
      <c r="G4470" s="95">
        <f t="shared" si="2951"/>
        <v>30</v>
      </c>
      <c r="H4470" s="95">
        <f t="shared" si="2966"/>
        <v>0</v>
      </c>
      <c r="I4470" s="94">
        <f>'F4.2'!AA447</f>
        <v>0</v>
      </c>
      <c r="J4470" s="94">
        <f>'F4.2'!AU447</f>
        <v>0</v>
      </c>
      <c r="K4470" s="95"/>
      <c r="L4470" s="95"/>
      <c r="M4470" s="128">
        <f t="shared" si="2967"/>
        <v>0</v>
      </c>
      <c r="N4470" s="95">
        <f t="shared" si="2968"/>
        <v>0</v>
      </c>
    </row>
    <row r="4471" spans="1:14" ht="47.25" hidden="1" outlineLevel="1" x14ac:dyDescent="0.25">
      <c r="A4471" s="25">
        <f t="shared" ref="A4471:E4471" si="3011">A3801</f>
        <v>10</v>
      </c>
      <c r="B4471" s="26" t="str">
        <f t="shared" si="3011"/>
        <v>DPR For Coal Mill Performance Improvement and Life Enhancement of BHEL Make XRP-1043 Coal Mills in Unit 5 &amp; 6 At CSTPS, Chandrapur.</v>
      </c>
      <c r="C4471" s="29">
        <f t="shared" si="3011"/>
        <v>0</v>
      </c>
      <c r="D4471" s="69" t="str">
        <f t="shared" si="3011"/>
        <v>-</v>
      </c>
      <c r="E4471" s="28">
        <f t="shared" si="3011"/>
        <v>52.62</v>
      </c>
      <c r="F4471" s="95">
        <f t="shared" si="2950"/>
        <v>0</v>
      </c>
      <c r="G4471" s="95">
        <f t="shared" si="2951"/>
        <v>0</v>
      </c>
      <c r="H4471" s="95">
        <f t="shared" si="2966"/>
        <v>0</v>
      </c>
      <c r="I4471" s="94">
        <f>'F4.2'!AA448</f>
        <v>0</v>
      </c>
      <c r="J4471" s="94">
        <f>'F4.2'!AU448</f>
        <v>0</v>
      </c>
      <c r="K4471" s="95"/>
      <c r="L4471" s="95"/>
      <c r="M4471" s="128">
        <f t="shared" si="2967"/>
        <v>0</v>
      </c>
      <c r="N4471" s="95">
        <f t="shared" si="2968"/>
        <v>0</v>
      </c>
    </row>
    <row r="4472" spans="1:14" ht="47.25" hidden="1" outlineLevel="1" x14ac:dyDescent="0.25">
      <c r="A4472" s="169">
        <f t="shared" ref="A4472:E4472" si="3012">A3802</f>
        <v>0</v>
      </c>
      <c r="B4472" s="169" t="str">
        <f t="shared" si="3012"/>
        <v>DPR For Coal Mill Performance Improvement and Life Enhancement of BHEL Make XRP-1043 Coal Mills in Unit 5 &amp; 6 At CSTPS, Chandrapur.</v>
      </c>
      <c r="C4472" s="29">
        <f t="shared" si="3012"/>
        <v>0</v>
      </c>
      <c r="D4472" s="69" t="str">
        <f t="shared" si="3012"/>
        <v>-</v>
      </c>
      <c r="E4472" s="28">
        <f t="shared" si="3012"/>
        <v>52.62</v>
      </c>
      <c r="F4472" s="95">
        <f t="shared" si="2950"/>
        <v>52.62</v>
      </c>
      <c r="G4472" s="95">
        <f t="shared" si="2951"/>
        <v>52.62</v>
      </c>
      <c r="H4472" s="95">
        <f t="shared" si="2966"/>
        <v>0</v>
      </c>
      <c r="I4472" s="94">
        <f>'F4.2'!AA449</f>
        <v>0</v>
      </c>
      <c r="J4472" s="94">
        <f>'F4.2'!AU449</f>
        <v>0</v>
      </c>
      <c r="K4472" s="95"/>
      <c r="L4472" s="95"/>
      <c r="M4472" s="128">
        <f t="shared" si="2967"/>
        <v>0</v>
      </c>
      <c r="N4472" s="95">
        <f t="shared" si="2968"/>
        <v>0</v>
      </c>
    </row>
    <row r="4473" spans="1:14" ht="15.75" hidden="1" outlineLevel="1" x14ac:dyDescent="0.25">
      <c r="A4473" s="227">
        <f t="shared" ref="A4473:E4473" si="3013">A3803</f>
        <v>0</v>
      </c>
      <c r="B4473" s="227" t="str">
        <f t="shared" si="3013"/>
        <v>Turbine Maintenance-II</v>
      </c>
      <c r="C4473" s="29">
        <f t="shared" si="3013"/>
        <v>0</v>
      </c>
      <c r="D4473" s="69" t="str">
        <f t="shared" si="3013"/>
        <v>-</v>
      </c>
      <c r="E4473" s="28">
        <f t="shared" si="3013"/>
        <v>0</v>
      </c>
      <c r="F4473" s="95">
        <f t="shared" si="2950"/>
        <v>0</v>
      </c>
      <c r="G4473" s="95">
        <f t="shared" si="2951"/>
        <v>0</v>
      </c>
      <c r="H4473" s="95">
        <f t="shared" si="2966"/>
        <v>0</v>
      </c>
      <c r="I4473" s="94">
        <f>'F4.2'!AA450</f>
        <v>0</v>
      </c>
      <c r="J4473" s="94">
        <f>'F4.2'!AU450</f>
        <v>0</v>
      </c>
      <c r="K4473" s="95"/>
      <c r="L4473" s="95"/>
      <c r="M4473" s="128">
        <f t="shared" si="2967"/>
        <v>0</v>
      </c>
      <c r="N4473" s="95">
        <f t="shared" si="2968"/>
        <v>0</v>
      </c>
    </row>
    <row r="4474" spans="1:14" ht="63" hidden="1" outlineLevel="1" x14ac:dyDescent="0.25">
      <c r="A4474" s="25">
        <f t="shared" ref="A4474:E4474" si="3014">A3804</f>
        <v>1</v>
      </c>
      <c r="B4474" s="26" t="str">
        <f t="shared" si="3014"/>
        <v>Post facto DPR for "Urgent restoration and Life Enhancement of Unit#5 500 MW BHEL make Turbo Generator for prolonged efficient operation at Stage-III CSTPS Chandrapur"</v>
      </c>
      <c r="C4474" s="184">
        <f t="shared" si="3014"/>
        <v>0</v>
      </c>
      <c r="D4474" s="69" t="str">
        <f t="shared" si="3014"/>
        <v>-</v>
      </c>
      <c r="E4474" s="28">
        <f t="shared" si="3014"/>
        <v>25.42</v>
      </c>
      <c r="F4474" s="95">
        <f t="shared" si="2950"/>
        <v>0</v>
      </c>
      <c r="G4474" s="95">
        <f t="shared" si="2951"/>
        <v>0</v>
      </c>
      <c r="H4474" s="95">
        <f t="shared" si="2966"/>
        <v>0</v>
      </c>
      <c r="I4474" s="94">
        <f>'F4.2'!AA451</f>
        <v>0</v>
      </c>
      <c r="J4474" s="94">
        <f>'F4.2'!AU451</f>
        <v>0</v>
      </c>
      <c r="K4474" s="95"/>
      <c r="L4474" s="95"/>
      <c r="M4474" s="128">
        <f t="shared" si="2967"/>
        <v>0</v>
      </c>
      <c r="N4474" s="95">
        <f t="shared" si="2968"/>
        <v>0</v>
      </c>
    </row>
    <row r="4475" spans="1:14" ht="47.25" hidden="1" outlineLevel="1" x14ac:dyDescent="0.25">
      <c r="A4475" s="169">
        <f t="shared" ref="A4475:E4475" si="3015">A3805</f>
        <v>0</v>
      </c>
      <c r="B4475" s="169" t="str">
        <f t="shared" si="3015"/>
        <v>Post facto DPR for "Urgent restoration and Life Enhancement of Unit#5 500 MW BHEL make Turbo Generator for prolonged efficient operation at Stage-III CSTPS Chandrapur"</v>
      </c>
      <c r="C4475" s="184">
        <f t="shared" si="3015"/>
        <v>0</v>
      </c>
      <c r="D4475" s="69" t="str">
        <f t="shared" si="3015"/>
        <v>-</v>
      </c>
      <c r="E4475" s="28">
        <f t="shared" si="3015"/>
        <v>25.42</v>
      </c>
      <c r="F4475" s="95">
        <f t="shared" si="2950"/>
        <v>25.42</v>
      </c>
      <c r="G4475" s="95">
        <f t="shared" si="2951"/>
        <v>25.42</v>
      </c>
      <c r="H4475" s="95">
        <f t="shared" si="2966"/>
        <v>0</v>
      </c>
      <c r="I4475" s="94">
        <f>'F4.2'!AA452</f>
        <v>0</v>
      </c>
      <c r="J4475" s="94">
        <f>'F4.2'!AU452</f>
        <v>0</v>
      </c>
      <c r="K4475" s="95"/>
      <c r="L4475" s="95"/>
      <c r="M4475" s="128">
        <f t="shared" si="2967"/>
        <v>0</v>
      </c>
      <c r="N4475" s="95">
        <f t="shared" si="2968"/>
        <v>0</v>
      </c>
    </row>
    <row r="4476" spans="1:14" ht="31.5" hidden="1" outlineLevel="1" x14ac:dyDescent="0.25">
      <c r="A4476" s="25">
        <f t="shared" ref="A4476:E4476" si="3016">A3806</f>
        <v>2</v>
      </c>
      <c r="B4476" s="26" t="str">
        <f t="shared" si="3016"/>
        <v>Upgradation and modernization scheme for Air Washer system installed in U-5 &amp; 6, CSTPS, Chandrapur</v>
      </c>
      <c r="C4476" s="29">
        <f t="shared" si="3016"/>
        <v>0</v>
      </c>
      <c r="D4476" s="69" t="str">
        <f t="shared" si="3016"/>
        <v>-</v>
      </c>
      <c r="E4476" s="28">
        <f t="shared" si="3016"/>
        <v>25</v>
      </c>
      <c r="F4476" s="95">
        <f t="shared" si="2950"/>
        <v>0</v>
      </c>
      <c r="G4476" s="95">
        <f t="shared" si="2951"/>
        <v>0</v>
      </c>
      <c r="H4476" s="95">
        <f t="shared" si="2966"/>
        <v>0</v>
      </c>
      <c r="I4476" s="94">
        <f>'F4.2'!AA453</f>
        <v>0</v>
      </c>
      <c r="J4476" s="94">
        <f>'F4.2'!AU453</f>
        <v>0</v>
      </c>
      <c r="K4476" s="95"/>
      <c r="L4476" s="95"/>
      <c r="M4476" s="128">
        <f t="shared" si="2967"/>
        <v>0</v>
      </c>
      <c r="N4476" s="95">
        <f t="shared" si="2968"/>
        <v>0</v>
      </c>
    </row>
    <row r="4477" spans="1:14" ht="47.25" hidden="1" outlineLevel="1" x14ac:dyDescent="0.25">
      <c r="A4477" s="169">
        <f t="shared" ref="A4477:E4477" si="3017">A3807</f>
        <v>0</v>
      </c>
      <c r="B4477" s="169" t="str">
        <f t="shared" si="3017"/>
        <v>Design, Supply, Installation, Testing &amp; commissioning of Energy Efficient Air Washer System for Unit -5 &amp; 6, 500MW, CSTPS, Chandrapur</v>
      </c>
      <c r="C4477" s="29">
        <f t="shared" si="3017"/>
        <v>0</v>
      </c>
      <c r="D4477" s="69" t="str">
        <f t="shared" si="3017"/>
        <v>-</v>
      </c>
      <c r="E4477" s="28">
        <f t="shared" si="3017"/>
        <v>25</v>
      </c>
      <c r="F4477" s="95">
        <f t="shared" si="2950"/>
        <v>12.5</v>
      </c>
      <c r="G4477" s="95">
        <f t="shared" si="2951"/>
        <v>12.5</v>
      </c>
      <c r="H4477" s="95">
        <f t="shared" si="2966"/>
        <v>0</v>
      </c>
      <c r="I4477" s="94">
        <f>'F4.2'!AA454</f>
        <v>6.25</v>
      </c>
      <c r="J4477" s="94">
        <f>'F4.2'!AU454</f>
        <v>6.25</v>
      </c>
      <c r="K4477" s="95"/>
      <c r="L4477" s="95"/>
      <c r="M4477" s="128">
        <f t="shared" si="2967"/>
        <v>6.25</v>
      </c>
      <c r="N4477" s="95">
        <f t="shared" si="2968"/>
        <v>0</v>
      </c>
    </row>
    <row r="4478" spans="1:14" ht="31.5" hidden="1" outlineLevel="1" x14ac:dyDescent="0.25">
      <c r="A4478" s="25">
        <f t="shared" ref="A4478:E4478" si="3018">A3808</f>
        <v>3</v>
      </c>
      <c r="B4478" s="26" t="str">
        <f t="shared" si="3018"/>
        <v>Schemes for Improvement in availability &amp; performance of feed system for U-5, 6 &amp; 7, CSTPS, Chandrapur</v>
      </c>
      <c r="C4478" s="29">
        <f t="shared" si="3018"/>
        <v>0</v>
      </c>
      <c r="D4478" s="69" t="str">
        <f t="shared" si="3018"/>
        <v>-</v>
      </c>
      <c r="E4478" s="28">
        <f t="shared" si="3018"/>
        <v>44.25</v>
      </c>
      <c r="F4478" s="95">
        <f t="shared" ref="F4478:F4541" si="3019">F3808+I3808</f>
        <v>0</v>
      </c>
      <c r="G4478" s="95">
        <f t="shared" ref="G4478:G4541" si="3020">G3808+M3808</f>
        <v>0</v>
      </c>
      <c r="H4478" s="95">
        <f t="shared" si="2966"/>
        <v>0</v>
      </c>
      <c r="I4478" s="94">
        <f>'F4.2'!AA455</f>
        <v>0</v>
      </c>
      <c r="J4478" s="94">
        <f>'F4.2'!AU455</f>
        <v>0</v>
      </c>
      <c r="K4478" s="95"/>
      <c r="L4478" s="95"/>
      <c r="M4478" s="128">
        <f t="shared" si="2967"/>
        <v>0</v>
      </c>
      <c r="N4478" s="95">
        <f t="shared" si="2968"/>
        <v>0</v>
      </c>
    </row>
    <row r="4479" spans="1:14" ht="31.5" hidden="1" outlineLevel="1" x14ac:dyDescent="0.25">
      <c r="A4479" s="169">
        <f t="shared" ref="A4479:E4479" si="3021">A3809</f>
        <v>0</v>
      </c>
      <c r="B4479" s="169" t="str">
        <f t="shared" si="3021"/>
        <v>Procurement of BFP Booster Pump assembly for Unit-5, 6 &amp; 7 CSTPS Chandrapur</v>
      </c>
      <c r="C4479" s="29">
        <f t="shared" si="3021"/>
        <v>0</v>
      </c>
      <c r="D4479" s="69" t="str">
        <f t="shared" si="3021"/>
        <v>-</v>
      </c>
      <c r="E4479" s="28">
        <f t="shared" si="3021"/>
        <v>7.2</v>
      </c>
      <c r="F4479" s="95">
        <f t="shared" si="3019"/>
        <v>3.2</v>
      </c>
      <c r="G4479" s="95">
        <f t="shared" si="3020"/>
        <v>3.2</v>
      </c>
      <c r="H4479" s="95">
        <f t="shared" si="2966"/>
        <v>0</v>
      </c>
      <c r="I4479" s="94">
        <f>'F4.2'!AA456</f>
        <v>0</v>
      </c>
      <c r="J4479" s="94">
        <f>'F4.2'!AU456</f>
        <v>0</v>
      </c>
      <c r="K4479" s="95"/>
      <c r="L4479" s="95"/>
      <c r="M4479" s="128">
        <f t="shared" si="2967"/>
        <v>0</v>
      </c>
      <c r="N4479" s="95">
        <f t="shared" si="2968"/>
        <v>0</v>
      </c>
    </row>
    <row r="4480" spans="1:14" ht="31.5" hidden="1" outlineLevel="1" x14ac:dyDescent="0.25">
      <c r="A4480" s="169">
        <f t="shared" ref="A4480:E4480" si="3022">A3810</f>
        <v>0</v>
      </c>
      <c r="B4480" s="169" t="str">
        <f t="shared" si="3022"/>
        <v>Procurement of Boiler Feed Pump catridge with CI sealing for Unit- 5 &amp; 6 CSTPS Chandrapur</v>
      </c>
      <c r="C4480" s="29">
        <f t="shared" si="3022"/>
        <v>0</v>
      </c>
      <c r="D4480" s="69" t="str">
        <f t="shared" si="3022"/>
        <v>-</v>
      </c>
      <c r="E4480" s="28">
        <f t="shared" si="3022"/>
        <v>11.2</v>
      </c>
      <c r="F4480" s="95">
        <f t="shared" si="3019"/>
        <v>5.2</v>
      </c>
      <c r="G4480" s="95">
        <f t="shared" si="3020"/>
        <v>5.2</v>
      </c>
      <c r="H4480" s="95">
        <f t="shared" si="2966"/>
        <v>0</v>
      </c>
      <c r="I4480" s="94">
        <f>'F4.2'!AA457</f>
        <v>0</v>
      </c>
      <c r="J4480" s="94">
        <f>'F4.2'!AU457</f>
        <v>0</v>
      </c>
      <c r="K4480" s="95"/>
      <c r="L4480" s="95"/>
      <c r="M4480" s="128">
        <f t="shared" si="2967"/>
        <v>0</v>
      </c>
      <c r="N4480" s="95">
        <f t="shared" si="2968"/>
        <v>0</v>
      </c>
    </row>
    <row r="4481" spans="1:14" ht="31.5" hidden="1" outlineLevel="1" x14ac:dyDescent="0.25">
      <c r="A4481" s="169">
        <f t="shared" ref="A4481:E4481" si="3023">A3811</f>
        <v>0</v>
      </c>
      <c r="B4481" s="169" t="str">
        <f t="shared" si="3023"/>
        <v>Procurement of Modulating type Boiler Feed Pump Recirculation valve  assembly for 500 MW, U-5, 6 &amp; 7</v>
      </c>
      <c r="C4481" s="29">
        <f t="shared" si="3023"/>
        <v>0</v>
      </c>
      <c r="D4481" s="69" t="str">
        <f t="shared" si="3023"/>
        <v>-</v>
      </c>
      <c r="E4481" s="28">
        <f t="shared" si="3023"/>
        <v>15.85</v>
      </c>
      <c r="F4481" s="95">
        <f t="shared" si="3019"/>
        <v>15.85</v>
      </c>
      <c r="G4481" s="95">
        <f t="shared" si="3020"/>
        <v>15.85</v>
      </c>
      <c r="H4481" s="95">
        <f t="shared" si="2966"/>
        <v>0</v>
      </c>
      <c r="I4481" s="94">
        <f>'F4.2'!AA458</f>
        <v>0</v>
      </c>
      <c r="J4481" s="94">
        <f>'F4.2'!AU458</f>
        <v>0</v>
      </c>
      <c r="K4481" s="95"/>
      <c r="L4481" s="95"/>
      <c r="M4481" s="128">
        <f t="shared" si="2967"/>
        <v>0</v>
      </c>
      <c r="N4481" s="95">
        <f t="shared" si="2968"/>
        <v>0</v>
      </c>
    </row>
    <row r="4482" spans="1:14" ht="31.5" hidden="1" outlineLevel="1" x14ac:dyDescent="0.25">
      <c r="A4482" s="169">
        <f t="shared" ref="A4482:E4482" si="3024">A3812</f>
        <v>0</v>
      </c>
      <c r="B4482" s="169" t="str">
        <f t="shared" si="3024"/>
        <v>Procurement of Fully bladed dynamically balanced Rotor (along with both side coupling hub) for TDBFP Turbine</v>
      </c>
      <c r="C4482" s="29">
        <f t="shared" si="3024"/>
        <v>0</v>
      </c>
      <c r="D4482" s="69" t="str">
        <f t="shared" si="3024"/>
        <v>-</v>
      </c>
      <c r="E4482" s="28">
        <f t="shared" si="3024"/>
        <v>8.5</v>
      </c>
      <c r="F4482" s="95">
        <f t="shared" si="3019"/>
        <v>0</v>
      </c>
      <c r="G4482" s="95">
        <f t="shared" si="3020"/>
        <v>0</v>
      </c>
      <c r="H4482" s="95">
        <f t="shared" si="2966"/>
        <v>0</v>
      </c>
      <c r="I4482" s="94">
        <f>'F4.2'!AA459</f>
        <v>8.5</v>
      </c>
      <c r="J4482" s="94">
        <f>'F4.2'!AU459</f>
        <v>8.5</v>
      </c>
      <c r="K4482" s="95"/>
      <c r="L4482" s="95"/>
      <c r="M4482" s="128">
        <f t="shared" si="2967"/>
        <v>8.5</v>
      </c>
      <c r="N4482" s="95">
        <f t="shared" si="2968"/>
        <v>0</v>
      </c>
    </row>
    <row r="4483" spans="1:14" ht="31.5" hidden="1" outlineLevel="1" x14ac:dyDescent="0.25">
      <c r="A4483" s="169">
        <f t="shared" ref="A4483:E4483" si="3025">A3813</f>
        <v>0</v>
      </c>
      <c r="B4483" s="169" t="str">
        <f t="shared" si="3025"/>
        <v>Life enhancement and efficiency improvement of 500MW U-5 &amp; 6 TDBFP Lub System</v>
      </c>
      <c r="C4483" s="29">
        <f t="shared" si="3025"/>
        <v>0</v>
      </c>
      <c r="D4483" s="69" t="str">
        <f t="shared" si="3025"/>
        <v>-</v>
      </c>
      <c r="E4483" s="28">
        <f t="shared" si="3025"/>
        <v>1.5</v>
      </c>
      <c r="F4483" s="95">
        <f t="shared" si="3019"/>
        <v>1.5</v>
      </c>
      <c r="G4483" s="95">
        <f t="shared" si="3020"/>
        <v>1.5</v>
      </c>
      <c r="H4483" s="95">
        <f t="shared" si="2966"/>
        <v>0</v>
      </c>
      <c r="I4483" s="94">
        <f>'F4.2'!AA460</f>
        <v>0</v>
      </c>
      <c r="J4483" s="94">
        <f>'F4.2'!AU460</f>
        <v>0</v>
      </c>
      <c r="K4483" s="95"/>
      <c r="L4483" s="95"/>
      <c r="M4483" s="128">
        <f t="shared" si="2967"/>
        <v>0</v>
      </c>
      <c r="N4483" s="95">
        <f t="shared" si="2968"/>
        <v>0</v>
      </c>
    </row>
    <row r="4484" spans="1:14" ht="31.5" hidden="1" outlineLevel="1" x14ac:dyDescent="0.25">
      <c r="A4484" s="25">
        <f t="shared" ref="A4484:E4484" si="3026">A3814</f>
        <v>4</v>
      </c>
      <c r="B4484" s="26" t="str">
        <f t="shared" si="3026"/>
        <v xml:space="preserve">Life enhancement and Reliability improvement schemes of 500MW Main Turbine Assests </v>
      </c>
      <c r="C4484" s="29">
        <f t="shared" si="3026"/>
        <v>0</v>
      </c>
      <c r="D4484" s="69" t="str">
        <f t="shared" si="3026"/>
        <v>-</v>
      </c>
      <c r="E4484" s="28">
        <f t="shared" si="3026"/>
        <v>36.81</v>
      </c>
      <c r="F4484" s="95">
        <f t="shared" si="3019"/>
        <v>0</v>
      </c>
      <c r="G4484" s="95">
        <f t="shared" si="3020"/>
        <v>0</v>
      </c>
      <c r="H4484" s="95">
        <f t="shared" si="2966"/>
        <v>0</v>
      </c>
      <c r="I4484" s="94">
        <f>'F4.2'!AA461</f>
        <v>0</v>
      </c>
      <c r="J4484" s="94">
        <f>'F4.2'!AU461</f>
        <v>0</v>
      </c>
      <c r="K4484" s="95"/>
      <c r="L4484" s="95"/>
      <c r="M4484" s="128">
        <f t="shared" si="2967"/>
        <v>0</v>
      </c>
      <c r="N4484" s="95">
        <f t="shared" si="2968"/>
        <v>0</v>
      </c>
    </row>
    <row r="4485" spans="1:14" ht="47.25" hidden="1" outlineLevel="1" x14ac:dyDescent="0.25">
      <c r="A4485" s="169">
        <f t="shared" ref="A4485:E4485" si="3027">A3815</f>
        <v>0</v>
      </c>
      <c r="B4485" s="169" t="str">
        <f t="shared" si="3027"/>
        <v>Reliability improvement of Low pressure Turbine by maintaining one set of LP free standing blades as insurance spare</v>
      </c>
      <c r="C4485" s="29">
        <f t="shared" si="3027"/>
        <v>0</v>
      </c>
      <c r="D4485" s="69" t="str">
        <f t="shared" si="3027"/>
        <v>-</v>
      </c>
      <c r="E4485" s="28">
        <f t="shared" si="3027"/>
        <v>24</v>
      </c>
      <c r="F4485" s="95">
        <f t="shared" si="3019"/>
        <v>24</v>
      </c>
      <c r="G4485" s="95">
        <f t="shared" si="3020"/>
        <v>24</v>
      </c>
      <c r="H4485" s="95">
        <f t="shared" si="2966"/>
        <v>0</v>
      </c>
      <c r="I4485" s="94">
        <f>'F4.2'!AA462</f>
        <v>0</v>
      </c>
      <c r="J4485" s="94">
        <f>'F4.2'!AU462</f>
        <v>0</v>
      </c>
      <c r="K4485" s="95"/>
      <c r="L4485" s="95"/>
      <c r="M4485" s="128">
        <f t="shared" si="2967"/>
        <v>0</v>
      </c>
      <c r="N4485" s="95">
        <f t="shared" si="2968"/>
        <v>0</v>
      </c>
    </row>
    <row r="4486" spans="1:14" ht="31.5" hidden="1" outlineLevel="1" x14ac:dyDescent="0.25">
      <c r="A4486" s="169">
        <f t="shared" ref="A4486:E4486" si="3028">A3816</f>
        <v>0</v>
      </c>
      <c r="B4486" s="169" t="str">
        <f t="shared" si="3028"/>
        <v>Performance and efficiency improvement of 500MW U-5 &amp; 6 High Pressure Turbine module</v>
      </c>
      <c r="C4486" s="29">
        <f t="shared" si="3028"/>
        <v>0</v>
      </c>
      <c r="D4486" s="69" t="str">
        <f t="shared" si="3028"/>
        <v>-</v>
      </c>
      <c r="E4486" s="28">
        <f t="shared" si="3028"/>
        <v>9.81</v>
      </c>
      <c r="F4486" s="95">
        <f t="shared" si="3019"/>
        <v>9.81</v>
      </c>
      <c r="G4486" s="95">
        <f t="shared" si="3020"/>
        <v>9.81</v>
      </c>
      <c r="H4486" s="95">
        <f t="shared" si="2966"/>
        <v>0</v>
      </c>
      <c r="I4486" s="94">
        <f>'F4.2'!AA463</f>
        <v>0</v>
      </c>
      <c r="J4486" s="94">
        <f>'F4.2'!AU463</f>
        <v>0</v>
      </c>
      <c r="K4486" s="95"/>
      <c r="L4486" s="95"/>
      <c r="M4486" s="128">
        <f t="shared" si="2967"/>
        <v>0</v>
      </c>
      <c r="N4486" s="95">
        <f t="shared" si="2968"/>
        <v>0</v>
      </c>
    </row>
    <row r="4487" spans="1:14" ht="31.5" hidden="1" outlineLevel="1" x14ac:dyDescent="0.25">
      <c r="A4487" s="169">
        <f t="shared" ref="A4487:E4487" si="3029">A3817</f>
        <v>0</v>
      </c>
      <c r="B4487" s="169" t="str">
        <f t="shared" si="3029"/>
        <v xml:space="preserve"> Life enhancement and efficiency improvement of 500MW U-5 &amp; 6 Main TG Lub System</v>
      </c>
      <c r="C4487" s="29">
        <f t="shared" si="3029"/>
        <v>0</v>
      </c>
      <c r="D4487" s="69" t="str">
        <f t="shared" si="3029"/>
        <v>-</v>
      </c>
      <c r="E4487" s="28">
        <f t="shared" si="3029"/>
        <v>3</v>
      </c>
      <c r="F4487" s="95">
        <f t="shared" si="3019"/>
        <v>3</v>
      </c>
      <c r="G4487" s="95">
        <f t="shared" si="3020"/>
        <v>3</v>
      </c>
      <c r="H4487" s="95">
        <f t="shared" si="2966"/>
        <v>0</v>
      </c>
      <c r="I4487" s="94">
        <f>'F4.2'!AA464</f>
        <v>0</v>
      </c>
      <c r="J4487" s="94">
        <f>'F4.2'!AU464</f>
        <v>0</v>
      </c>
      <c r="K4487" s="95"/>
      <c r="L4487" s="95"/>
      <c r="M4487" s="128">
        <f t="shared" si="2967"/>
        <v>0</v>
      </c>
      <c r="N4487" s="95">
        <f t="shared" si="2968"/>
        <v>0</v>
      </c>
    </row>
    <row r="4488" spans="1:14" ht="15.75" hidden="1" outlineLevel="1" x14ac:dyDescent="0.25">
      <c r="A4488" s="25">
        <f t="shared" ref="A4488:E4488" si="3030">A3818</f>
        <v>5</v>
      </c>
      <c r="B4488" s="26" t="str">
        <f t="shared" si="3030"/>
        <v xml:space="preserve"> Reliability improvement of Main Turbine </v>
      </c>
      <c r="C4488" s="29">
        <f t="shared" si="3030"/>
        <v>0</v>
      </c>
      <c r="D4488" s="69" t="str">
        <f t="shared" si="3030"/>
        <v>-</v>
      </c>
      <c r="E4488" s="28">
        <f t="shared" si="3030"/>
        <v>45</v>
      </c>
      <c r="F4488" s="95">
        <f t="shared" si="3019"/>
        <v>0</v>
      </c>
      <c r="G4488" s="95">
        <f t="shared" si="3020"/>
        <v>0</v>
      </c>
      <c r="H4488" s="95">
        <f t="shared" si="2966"/>
        <v>0</v>
      </c>
      <c r="I4488" s="94">
        <f>'F4.2'!AA465</f>
        <v>0</v>
      </c>
      <c r="J4488" s="94">
        <f>'F4.2'!AU465</f>
        <v>0</v>
      </c>
      <c r="K4488" s="95"/>
      <c r="L4488" s="95"/>
      <c r="M4488" s="128">
        <f t="shared" si="2967"/>
        <v>0</v>
      </c>
      <c r="N4488" s="95">
        <f t="shared" si="2968"/>
        <v>0</v>
      </c>
    </row>
    <row r="4489" spans="1:14" ht="31.5" hidden="1" outlineLevel="1" x14ac:dyDescent="0.25">
      <c r="A4489" s="169">
        <f t="shared" ref="A4489:E4489" si="3031">A3819</f>
        <v>0</v>
      </c>
      <c r="B4489" s="169" t="str">
        <f t="shared" si="3031"/>
        <v>Brief Scope of Work; Procurement of critical spares for Main TG U-5, 6 &amp; 7</v>
      </c>
      <c r="C4489" s="29">
        <f t="shared" si="3031"/>
        <v>0</v>
      </c>
      <c r="D4489" s="69" t="str">
        <f t="shared" si="3031"/>
        <v>-</v>
      </c>
      <c r="E4489" s="28">
        <f t="shared" si="3031"/>
        <v>10</v>
      </c>
      <c r="F4489" s="95">
        <f t="shared" si="3019"/>
        <v>10</v>
      </c>
      <c r="G4489" s="95">
        <f t="shared" si="3020"/>
        <v>10</v>
      </c>
      <c r="H4489" s="95">
        <f t="shared" si="2966"/>
        <v>0</v>
      </c>
      <c r="I4489" s="94">
        <f>'F4.2'!AA466</f>
        <v>0</v>
      </c>
      <c r="J4489" s="94">
        <f>'F4.2'!AU466</f>
        <v>0</v>
      </c>
      <c r="K4489" s="95"/>
      <c r="L4489" s="95"/>
      <c r="M4489" s="128">
        <f t="shared" si="2967"/>
        <v>0</v>
      </c>
      <c r="N4489" s="95">
        <f t="shared" si="2968"/>
        <v>0</v>
      </c>
    </row>
    <row r="4490" spans="1:14" ht="47.25" hidden="1" outlineLevel="1" x14ac:dyDescent="0.25">
      <c r="A4490" s="169">
        <f t="shared" ref="A4490:E4490" si="3032">A3820</f>
        <v>0</v>
      </c>
      <c r="B4490" s="169" t="str">
        <f t="shared" si="3032"/>
        <v xml:space="preserve">Procurement of HP turbine Module along with breach nuts and pipe spool pieces (Type:H30-100-2) for Unit-7, CSTPS, Chandrapur </v>
      </c>
      <c r="C4490" s="29">
        <f t="shared" si="3032"/>
        <v>0</v>
      </c>
      <c r="D4490" s="69" t="str">
        <f t="shared" si="3032"/>
        <v>-</v>
      </c>
      <c r="E4490" s="28">
        <f t="shared" si="3032"/>
        <v>35</v>
      </c>
      <c r="F4490" s="95">
        <f t="shared" si="3019"/>
        <v>35</v>
      </c>
      <c r="G4490" s="95">
        <f t="shared" si="3020"/>
        <v>35</v>
      </c>
      <c r="H4490" s="95">
        <f t="shared" si="2966"/>
        <v>0</v>
      </c>
      <c r="I4490" s="94">
        <f>'F4.2'!AA467</f>
        <v>0</v>
      </c>
      <c r="J4490" s="94">
        <f>'F4.2'!AU467</f>
        <v>0</v>
      </c>
      <c r="K4490" s="95"/>
      <c r="L4490" s="95"/>
      <c r="M4490" s="128">
        <f t="shared" si="2967"/>
        <v>0</v>
      </c>
      <c r="N4490" s="95">
        <f t="shared" si="2968"/>
        <v>0</v>
      </c>
    </row>
    <row r="4491" spans="1:14" ht="31.5" hidden="1" outlineLevel="1" x14ac:dyDescent="0.25">
      <c r="A4491" s="25">
        <f t="shared" ref="A4491:E4491" si="3033">A3821</f>
        <v>6</v>
      </c>
      <c r="B4491" s="26" t="str">
        <f t="shared" si="3033"/>
        <v xml:space="preserve">Reliability improvement of IP Turbine for 500 MW Main TG U-5 &amp; 6 </v>
      </c>
      <c r="C4491" s="29">
        <f t="shared" si="3033"/>
        <v>0</v>
      </c>
      <c r="D4491" s="69" t="str">
        <f t="shared" si="3033"/>
        <v>-</v>
      </c>
      <c r="E4491" s="28">
        <f t="shared" si="3033"/>
        <v>35</v>
      </c>
      <c r="F4491" s="95">
        <f t="shared" si="3019"/>
        <v>0</v>
      </c>
      <c r="G4491" s="95">
        <f t="shared" si="3020"/>
        <v>0</v>
      </c>
      <c r="H4491" s="95">
        <f t="shared" si="2966"/>
        <v>0</v>
      </c>
      <c r="I4491" s="94">
        <f>'F4.2'!AA468</f>
        <v>0</v>
      </c>
      <c r="J4491" s="94">
        <f>'F4.2'!AU468</f>
        <v>0</v>
      </c>
      <c r="K4491" s="95"/>
      <c r="L4491" s="95"/>
      <c r="M4491" s="128">
        <f t="shared" si="2967"/>
        <v>0</v>
      </c>
      <c r="N4491" s="95">
        <f t="shared" si="2968"/>
        <v>0</v>
      </c>
    </row>
    <row r="4492" spans="1:14" ht="47.25" hidden="1" outlineLevel="1" x14ac:dyDescent="0.25">
      <c r="A4492" s="169">
        <f t="shared" ref="A4492:E4492" si="3034">A3822</f>
        <v>0</v>
      </c>
      <c r="B4492" s="169" t="str">
        <f t="shared" si="3034"/>
        <v>Procurement of Fully Bladed &amp; Dynamically Balanced IP Rotor (M 30-50) for 500MW Unit-5 &amp; 6, CSTPS, Chandrapur under Capital Nature items.</v>
      </c>
      <c r="C4492" s="29">
        <f t="shared" si="3034"/>
        <v>0</v>
      </c>
      <c r="D4492" s="69" t="str">
        <f t="shared" si="3034"/>
        <v>-</v>
      </c>
      <c r="E4492" s="28">
        <f t="shared" si="3034"/>
        <v>35</v>
      </c>
      <c r="F4492" s="95">
        <f t="shared" si="3019"/>
        <v>35</v>
      </c>
      <c r="G4492" s="95">
        <f t="shared" si="3020"/>
        <v>35</v>
      </c>
      <c r="H4492" s="95">
        <f t="shared" ref="H4492:H4555" si="3035">F4492-G4492</f>
        <v>0</v>
      </c>
      <c r="I4492" s="94">
        <f>'F4.2'!AA469</f>
        <v>0</v>
      </c>
      <c r="J4492" s="94">
        <f>'F4.2'!AU469</f>
        <v>0</v>
      </c>
      <c r="K4492" s="95"/>
      <c r="L4492" s="95"/>
      <c r="M4492" s="128">
        <f t="shared" ref="M4492:M4555" si="3036">SUM(J4492:L4492)</f>
        <v>0</v>
      </c>
      <c r="N4492" s="95">
        <f t="shared" ref="N4492:N4555" si="3037">H4492+I4492-M4492</f>
        <v>0</v>
      </c>
    </row>
    <row r="4493" spans="1:14" ht="15.75" hidden="1" outlineLevel="1" x14ac:dyDescent="0.25">
      <c r="A4493" s="25">
        <f t="shared" ref="A4493:E4493" si="3038">A3823</f>
        <v>7</v>
      </c>
      <c r="B4493" s="26" t="str">
        <f t="shared" si="3038"/>
        <v>Energy saving in Air compressors</v>
      </c>
      <c r="C4493" s="29">
        <f t="shared" si="3038"/>
        <v>0</v>
      </c>
      <c r="D4493" s="69" t="str">
        <f t="shared" si="3038"/>
        <v>-</v>
      </c>
      <c r="E4493" s="28">
        <f t="shared" si="3038"/>
        <v>30</v>
      </c>
      <c r="F4493" s="95">
        <f t="shared" si="3019"/>
        <v>0</v>
      </c>
      <c r="G4493" s="95">
        <f t="shared" si="3020"/>
        <v>0</v>
      </c>
      <c r="H4493" s="95">
        <f t="shared" si="3035"/>
        <v>0</v>
      </c>
      <c r="I4493" s="94">
        <f>'F4.2'!AA470</f>
        <v>0</v>
      </c>
      <c r="J4493" s="94">
        <f>'F4.2'!AU470</f>
        <v>0</v>
      </c>
      <c r="K4493" s="95"/>
      <c r="L4493" s="95"/>
      <c r="M4493" s="128">
        <f t="shared" si="3036"/>
        <v>0</v>
      </c>
      <c r="N4493" s="95">
        <f t="shared" si="3037"/>
        <v>0</v>
      </c>
    </row>
    <row r="4494" spans="1:14" ht="31.5" hidden="1" outlineLevel="1" x14ac:dyDescent="0.25">
      <c r="A4494" s="169">
        <f t="shared" ref="A4494:E4494" si="3039">A3824</f>
        <v>0</v>
      </c>
      <c r="B4494" s="169" t="str">
        <f t="shared" si="3039"/>
        <v>Air Compressor Unit-7 to be replaced in a phased manner with energy efficient compressor</v>
      </c>
      <c r="C4494" s="29">
        <f t="shared" si="3039"/>
        <v>0</v>
      </c>
      <c r="D4494" s="69" t="str">
        <f t="shared" si="3039"/>
        <v>-</v>
      </c>
      <c r="E4494" s="28">
        <f t="shared" si="3039"/>
        <v>30</v>
      </c>
      <c r="F4494" s="95">
        <f t="shared" si="3019"/>
        <v>0</v>
      </c>
      <c r="G4494" s="95">
        <f t="shared" si="3020"/>
        <v>0</v>
      </c>
      <c r="H4494" s="95">
        <f t="shared" si="3035"/>
        <v>0</v>
      </c>
      <c r="I4494" s="94">
        <f>'F4.2'!AA471</f>
        <v>0</v>
      </c>
      <c r="J4494" s="94">
        <f>'F4.2'!AU471</f>
        <v>0</v>
      </c>
      <c r="K4494" s="95"/>
      <c r="L4494" s="95"/>
      <c r="M4494" s="128">
        <f t="shared" si="3036"/>
        <v>0</v>
      </c>
      <c r="N4494" s="95">
        <f t="shared" si="3037"/>
        <v>0</v>
      </c>
    </row>
    <row r="4495" spans="1:14" ht="15.75" hidden="1" outlineLevel="1" x14ac:dyDescent="0.25">
      <c r="A4495" s="25">
        <f t="shared" ref="A4495:E4495" si="3040">A3825</f>
        <v>8</v>
      </c>
      <c r="B4495" s="26" t="str">
        <f t="shared" si="3040"/>
        <v>Efficiency Upgrade of AC Plant of Unit-5 &amp; 6</v>
      </c>
      <c r="C4495" s="29">
        <f t="shared" si="3040"/>
        <v>0</v>
      </c>
      <c r="D4495" s="69" t="str">
        <f t="shared" si="3040"/>
        <v>-</v>
      </c>
      <c r="E4495" s="28">
        <f t="shared" si="3040"/>
        <v>50</v>
      </c>
      <c r="F4495" s="95">
        <f t="shared" si="3019"/>
        <v>0</v>
      </c>
      <c r="G4495" s="95">
        <f t="shared" si="3020"/>
        <v>0</v>
      </c>
      <c r="H4495" s="95">
        <f t="shared" si="3035"/>
        <v>0</v>
      </c>
      <c r="I4495" s="94">
        <f>'F4.2'!AA472</f>
        <v>0</v>
      </c>
      <c r="J4495" s="94">
        <f>'F4.2'!AU472</f>
        <v>0</v>
      </c>
      <c r="K4495" s="95"/>
      <c r="L4495" s="95"/>
      <c r="M4495" s="128">
        <f t="shared" si="3036"/>
        <v>0</v>
      </c>
      <c r="N4495" s="95">
        <f t="shared" si="3037"/>
        <v>0</v>
      </c>
    </row>
    <row r="4496" spans="1:14" ht="47.25" hidden="1" outlineLevel="1" x14ac:dyDescent="0.25">
      <c r="A4496" s="169">
        <f t="shared" ref="A4496:E4496" si="3041">A3826</f>
        <v>0</v>
      </c>
      <c r="B4496" s="169" t="str">
        <f t="shared" si="3041"/>
        <v>Design, Manufacture, Supply, Erection &amp; Commissioning,environment friendly, Efficiency Upgrade of AC Plant of Unit-5 &amp; 6</v>
      </c>
      <c r="C4496" s="29">
        <f t="shared" si="3041"/>
        <v>0</v>
      </c>
      <c r="D4496" s="69" t="str">
        <f t="shared" si="3041"/>
        <v>-</v>
      </c>
      <c r="E4496" s="28">
        <f t="shared" si="3041"/>
        <v>50</v>
      </c>
      <c r="F4496" s="95">
        <f t="shared" si="3019"/>
        <v>0</v>
      </c>
      <c r="G4496" s="95">
        <f t="shared" si="3020"/>
        <v>0</v>
      </c>
      <c r="H4496" s="95">
        <f t="shared" si="3035"/>
        <v>0</v>
      </c>
      <c r="I4496" s="94">
        <f>'F4.2'!AA473</f>
        <v>25</v>
      </c>
      <c r="J4496" s="94">
        <f>'F4.2'!AU473</f>
        <v>25</v>
      </c>
      <c r="K4496" s="95"/>
      <c r="L4496" s="95"/>
      <c r="M4496" s="128">
        <f t="shared" si="3036"/>
        <v>25</v>
      </c>
      <c r="N4496" s="95">
        <f t="shared" si="3037"/>
        <v>0</v>
      </c>
    </row>
    <row r="4497" spans="1:14" ht="15.75" hidden="1" outlineLevel="1" x14ac:dyDescent="0.25">
      <c r="A4497" s="227">
        <f t="shared" ref="A4497:E4497" si="3042">A3827</f>
        <v>0</v>
      </c>
      <c r="B4497" s="227" t="str">
        <f t="shared" si="3042"/>
        <v>Electrical Maintenance-II</v>
      </c>
      <c r="C4497" s="29">
        <f t="shared" si="3042"/>
        <v>0</v>
      </c>
      <c r="D4497" s="69" t="str">
        <f t="shared" si="3042"/>
        <v>-</v>
      </c>
      <c r="E4497" s="28">
        <f t="shared" si="3042"/>
        <v>0</v>
      </c>
      <c r="F4497" s="95">
        <f t="shared" si="3019"/>
        <v>0</v>
      </c>
      <c r="G4497" s="95">
        <f t="shared" si="3020"/>
        <v>0</v>
      </c>
      <c r="H4497" s="95">
        <f t="shared" si="3035"/>
        <v>0</v>
      </c>
      <c r="I4497" s="94">
        <f>'F4.2'!AA474</f>
        <v>0</v>
      </c>
      <c r="J4497" s="94">
        <f>'F4.2'!AU474</f>
        <v>0</v>
      </c>
      <c r="K4497" s="95"/>
      <c r="L4497" s="95"/>
      <c r="M4497" s="128">
        <f t="shared" si="3036"/>
        <v>0</v>
      </c>
      <c r="N4497" s="95">
        <f t="shared" si="3037"/>
        <v>0</v>
      </c>
    </row>
    <row r="4498" spans="1:14" ht="157.5" hidden="1" outlineLevel="1" x14ac:dyDescent="0.25">
      <c r="A4498" s="25">
        <f t="shared" ref="A4498:E4498" si="3043">A3828</f>
        <v>1</v>
      </c>
      <c r="B4498" s="26" t="str">
        <f t="shared" si="3043"/>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4498" s="29">
        <f t="shared" si="3043"/>
        <v>0</v>
      </c>
      <c r="D4498" s="69" t="str">
        <f t="shared" si="3043"/>
        <v>-</v>
      </c>
      <c r="E4498" s="28">
        <f t="shared" si="3043"/>
        <v>25.07</v>
      </c>
      <c r="F4498" s="95">
        <f t="shared" si="3019"/>
        <v>0</v>
      </c>
      <c r="G4498" s="95">
        <f t="shared" si="3020"/>
        <v>0</v>
      </c>
      <c r="H4498" s="95">
        <f t="shared" si="3035"/>
        <v>0</v>
      </c>
      <c r="I4498" s="94">
        <f>'F4.2'!AA475</f>
        <v>0</v>
      </c>
      <c r="J4498" s="94">
        <f>'F4.2'!AU475</f>
        <v>0</v>
      </c>
      <c r="K4498" s="95"/>
      <c r="L4498" s="95"/>
      <c r="M4498" s="128">
        <f t="shared" si="3036"/>
        <v>0</v>
      </c>
      <c r="N4498" s="95">
        <f t="shared" si="3037"/>
        <v>0</v>
      </c>
    </row>
    <row r="4499" spans="1:14" ht="78.75" hidden="1" outlineLevel="1" x14ac:dyDescent="0.25">
      <c r="A4499" s="169">
        <f t="shared" ref="A4499:E4499" si="3044">A3829</f>
        <v>0</v>
      </c>
      <c r="B4499" s="169" t="str">
        <f t="shared" si="3044"/>
        <v>Supply, Installation, Testing, Commissioning for complete solution and comprehensive protection and monitoring package along with retrofit of allied accessories for Generator Transformers for 3 X 500 MW Unit#5,6&amp;7 500MW Stage-III CSTPS Chandrapur.</v>
      </c>
      <c r="C4499" s="29">
        <f t="shared" si="3044"/>
        <v>0</v>
      </c>
      <c r="D4499" s="69" t="str">
        <f t="shared" si="3044"/>
        <v>-</v>
      </c>
      <c r="E4499" s="28">
        <f t="shared" si="3044"/>
        <v>15.07</v>
      </c>
      <c r="F4499" s="95">
        <f t="shared" si="3019"/>
        <v>15.07</v>
      </c>
      <c r="G4499" s="95">
        <f t="shared" si="3020"/>
        <v>15.07</v>
      </c>
      <c r="H4499" s="95">
        <f t="shared" si="3035"/>
        <v>0</v>
      </c>
      <c r="I4499" s="94">
        <f>'F4.2'!AA476</f>
        <v>0</v>
      </c>
      <c r="J4499" s="94">
        <f>'F4.2'!AU476</f>
        <v>0</v>
      </c>
      <c r="K4499" s="95"/>
      <c r="L4499" s="95"/>
      <c r="M4499" s="128">
        <f t="shared" si="3036"/>
        <v>0</v>
      </c>
      <c r="N4499" s="95">
        <f t="shared" si="3037"/>
        <v>0</v>
      </c>
    </row>
    <row r="4500" spans="1:14" ht="110.25" hidden="1" outlineLevel="1" x14ac:dyDescent="0.25">
      <c r="A4500" s="169">
        <f t="shared" ref="A4500:E4500" si="3045">A3830</f>
        <v>0</v>
      </c>
      <c r="B4500" s="169" t="str">
        <f t="shared" si="3045"/>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4500" s="29">
        <f t="shared" si="3045"/>
        <v>0</v>
      </c>
      <c r="D4500" s="69" t="str">
        <f t="shared" si="3045"/>
        <v>-</v>
      </c>
      <c r="E4500" s="28">
        <f t="shared" si="3045"/>
        <v>10</v>
      </c>
      <c r="F4500" s="95">
        <f t="shared" si="3019"/>
        <v>10</v>
      </c>
      <c r="G4500" s="95">
        <f t="shared" si="3020"/>
        <v>10</v>
      </c>
      <c r="H4500" s="95">
        <f t="shared" si="3035"/>
        <v>0</v>
      </c>
      <c r="I4500" s="94">
        <f>'F4.2'!AA477</f>
        <v>0</v>
      </c>
      <c r="J4500" s="94">
        <f>'F4.2'!AU477</f>
        <v>0</v>
      </c>
      <c r="K4500" s="95"/>
      <c r="L4500" s="95"/>
      <c r="M4500" s="128">
        <f t="shared" si="3036"/>
        <v>0</v>
      </c>
      <c r="N4500" s="95">
        <f t="shared" si="3037"/>
        <v>0</v>
      </c>
    </row>
    <row r="4501" spans="1:14" ht="31.5" hidden="1" outlineLevel="1" x14ac:dyDescent="0.25">
      <c r="A4501" s="25">
        <f t="shared" ref="A4501:E4501" si="3046">A3831</f>
        <v>2</v>
      </c>
      <c r="B4501" s="26" t="str">
        <f t="shared" si="3046"/>
        <v>DPR for Life enhancement and Energy efficiency of Critical HT Auxiliaries of Unit#3 to 7, CSTPS, Chandrapur</v>
      </c>
      <c r="C4501" s="29">
        <f t="shared" si="3046"/>
        <v>0</v>
      </c>
      <c r="D4501" s="69" t="str">
        <f t="shared" si="3046"/>
        <v>-</v>
      </c>
      <c r="E4501" s="28">
        <f t="shared" si="3046"/>
        <v>44.31</v>
      </c>
      <c r="F4501" s="95">
        <f t="shared" si="3019"/>
        <v>0</v>
      </c>
      <c r="G4501" s="95">
        <f t="shared" si="3020"/>
        <v>0</v>
      </c>
      <c r="H4501" s="95">
        <f t="shared" si="3035"/>
        <v>0</v>
      </c>
      <c r="I4501" s="94">
        <f>'F4.2'!AA478</f>
        <v>0</v>
      </c>
      <c r="J4501" s="94">
        <f>'F4.2'!AU478</f>
        <v>0</v>
      </c>
      <c r="K4501" s="95"/>
      <c r="L4501" s="95"/>
      <c r="M4501" s="128">
        <f t="shared" si="3036"/>
        <v>0</v>
      </c>
      <c r="N4501" s="95">
        <f t="shared" si="3037"/>
        <v>0</v>
      </c>
    </row>
    <row r="4502" spans="1:14" ht="31.5" hidden="1" outlineLevel="1" x14ac:dyDescent="0.25">
      <c r="A4502" s="169">
        <f t="shared" ref="A4502:E4502" si="3047">A3832</f>
        <v>0</v>
      </c>
      <c r="B4502" s="169" t="str">
        <f t="shared" si="3047"/>
        <v>Life enhancement and Energy efficiency of Critical HT Auxiliaries of Unit#3 to 7, CSTPS, Chandrapur</v>
      </c>
      <c r="C4502" s="29">
        <f t="shared" si="3047"/>
        <v>0</v>
      </c>
      <c r="D4502" s="69" t="str">
        <f t="shared" si="3047"/>
        <v>-</v>
      </c>
      <c r="E4502" s="28">
        <f t="shared" si="3047"/>
        <v>44.31</v>
      </c>
      <c r="F4502" s="95">
        <f t="shared" si="3019"/>
        <v>44.31</v>
      </c>
      <c r="G4502" s="95">
        <f t="shared" si="3020"/>
        <v>44.31</v>
      </c>
      <c r="H4502" s="95">
        <f t="shared" si="3035"/>
        <v>0</v>
      </c>
      <c r="I4502" s="94">
        <f>'F4.2'!AA479</f>
        <v>0</v>
      </c>
      <c r="J4502" s="94">
        <f>'F4.2'!AU479</f>
        <v>0</v>
      </c>
      <c r="K4502" s="95"/>
      <c r="L4502" s="95"/>
      <c r="M4502" s="128">
        <f t="shared" si="3036"/>
        <v>0</v>
      </c>
      <c r="N4502" s="95">
        <f t="shared" si="3037"/>
        <v>0</v>
      </c>
    </row>
    <row r="4503" spans="1:14" ht="31.5" hidden="1" outlineLevel="1" x14ac:dyDescent="0.25">
      <c r="A4503" s="25">
        <f t="shared" ref="A4503:E4503" si="3048">A3833</f>
        <v>3</v>
      </c>
      <c r="B4503" s="26" t="str">
        <f t="shared" si="3048"/>
        <v>DPR for “Supply &amp; Installation of energy saving plates for Energy Conservation  at 3X500MW, CSTPS, Chandrapur.”</v>
      </c>
      <c r="C4503" s="29">
        <f t="shared" si="3048"/>
        <v>0</v>
      </c>
      <c r="D4503" s="69" t="str">
        <f t="shared" si="3048"/>
        <v>-</v>
      </c>
      <c r="E4503" s="28">
        <f t="shared" si="3048"/>
        <v>25</v>
      </c>
      <c r="F4503" s="95">
        <f t="shared" si="3019"/>
        <v>0</v>
      </c>
      <c r="G4503" s="95">
        <f t="shared" si="3020"/>
        <v>0</v>
      </c>
      <c r="H4503" s="95">
        <f t="shared" si="3035"/>
        <v>0</v>
      </c>
      <c r="I4503" s="94">
        <f>'F4.2'!AA480</f>
        <v>0</v>
      </c>
      <c r="J4503" s="94">
        <f>'F4.2'!AU480</f>
        <v>0</v>
      </c>
      <c r="K4503" s="95"/>
      <c r="L4503" s="95"/>
      <c r="M4503" s="128">
        <f t="shared" si="3036"/>
        <v>0</v>
      </c>
      <c r="N4503" s="95">
        <f t="shared" si="3037"/>
        <v>0</v>
      </c>
    </row>
    <row r="4504" spans="1:14" ht="31.5" hidden="1" outlineLevel="1" x14ac:dyDescent="0.25">
      <c r="A4504" s="169">
        <f t="shared" ref="A4504:E4504" si="3049">A3834</f>
        <v>0</v>
      </c>
      <c r="B4504" s="169" t="str">
        <f t="shared" si="3049"/>
        <v>Supply &amp; Installation of energy saving plates for Energy Conservation  at 3X500MW, CSTPS, Chandrapur.</v>
      </c>
      <c r="C4504" s="29">
        <f t="shared" si="3049"/>
        <v>0</v>
      </c>
      <c r="D4504" s="69" t="str">
        <f t="shared" si="3049"/>
        <v>-</v>
      </c>
      <c r="E4504" s="28">
        <f t="shared" si="3049"/>
        <v>25</v>
      </c>
      <c r="F4504" s="95">
        <f t="shared" si="3019"/>
        <v>0</v>
      </c>
      <c r="G4504" s="95">
        <f t="shared" si="3020"/>
        <v>0</v>
      </c>
      <c r="H4504" s="95">
        <f t="shared" si="3035"/>
        <v>0</v>
      </c>
      <c r="I4504" s="94">
        <f>'F4.2'!AA481</f>
        <v>0</v>
      </c>
      <c r="J4504" s="94">
        <f>'F4.2'!AU481</f>
        <v>0</v>
      </c>
      <c r="K4504" s="95"/>
      <c r="L4504" s="95"/>
      <c r="M4504" s="128">
        <f t="shared" si="3036"/>
        <v>0</v>
      </c>
      <c r="N4504" s="95">
        <f t="shared" si="3037"/>
        <v>0</v>
      </c>
    </row>
    <row r="4505" spans="1:14" ht="110.25" hidden="1" outlineLevel="1" x14ac:dyDescent="0.25">
      <c r="A4505" s="25">
        <f t="shared" ref="A4505:E4505" si="3050">A3835</f>
        <v>4</v>
      </c>
      <c r="B4505" s="26" t="str">
        <f t="shared" si="3050"/>
        <v>DPR for "Complete renovation of Chimney elevator ) of Unit-5,6,7" &amp;
Complete revamping of chimney aviation obstruction lights (AOL) &amp; other associated spares installed at unit#5,6&amp;7 CSTPS Chandrapur. &amp;
DPR for “Provision of 11KV supply to Aundha pump house from Unit 5,6&amp;7.”</v>
      </c>
      <c r="C4505" s="29">
        <f t="shared" si="3050"/>
        <v>0</v>
      </c>
      <c r="D4505" s="69" t="str">
        <f t="shared" si="3050"/>
        <v>-</v>
      </c>
      <c r="E4505" s="28">
        <f t="shared" si="3050"/>
        <v>38</v>
      </c>
      <c r="F4505" s="95">
        <f t="shared" si="3019"/>
        <v>0</v>
      </c>
      <c r="G4505" s="95">
        <f t="shared" si="3020"/>
        <v>0</v>
      </c>
      <c r="H4505" s="95">
        <f t="shared" si="3035"/>
        <v>0</v>
      </c>
      <c r="I4505" s="94">
        <f>'F4.2'!AA482</f>
        <v>0</v>
      </c>
      <c r="J4505" s="94">
        <f>'F4.2'!AU482</f>
        <v>0</v>
      </c>
      <c r="K4505" s="95"/>
      <c r="L4505" s="95"/>
      <c r="M4505" s="128">
        <f t="shared" si="3036"/>
        <v>0</v>
      </c>
      <c r="N4505" s="95">
        <f t="shared" si="3037"/>
        <v>0</v>
      </c>
    </row>
    <row r="4506" spans="1:14" ht="47.25" hidden="1" outlineLevel="1" x14ac:dyDescent="0.25">
      <c r="A4506" s="169">
        <f t="shared" ref="A4506:E4506" si="3051">A3836</f>
        <v>0</v>
      </c>
      <c r="B4506" s="169" t="str">
        <f t="shared" si="3051"/>
        <v xml:space="preserve">Complete renovation of Chimney elevator of Unit-5,6,7
</v>
      </c>
      <c r="C4506" s="29">
        <f t="shared" si="3051"/>
        <v>0</v>
      </c>
      <c r="D4506" s="69" t="str">
        <f t="shared" si="3051"/>
        <v>-</v>
      </c>
      <c r="E4506" s="28">
        <f t="shared" si="3051"/>
        <v>10</v>
      </c>
      <c r="F4506" s="95">
        <f t="shared" si="3019"/>
        <v>10</v>
      </c>
      <c r="G4506" s="95">
        <f t="shared" si="3020"/>
        <v>10</v>
      </c>
      <c r="H4506" s="95">
        <f t="shared" si="3035"/>
        <v>0</v>
      </c>
      <c r="I4506" s="94">
        <f>'F4.2'!AA483</f>
        <v>0</v>
      </c>
      <c r="J4506" s="94">
        <f>'F4.2'!AU483</f>
        <v>0</v>
      </c>
      <c r="K4506" s="95"/>
      <c r="L4506" s="95"/>
      <c r="M4506" s="128">
        <f t="shared" si="3036"/>
        <v>0</v>
      </c>
      <c r="N4506" s="95">
        <f t="shared" si="3037"/>
        <v>0</v>
      </c>
    </row>
    <row r="4507" spans="1:14" ht="47.25" hidden="1" outlineLevel="1" x14ac:dyDescent="0.25">
      <c r="A4507" s="169">
        <f t="shared" ref="A4507:E4507" si="3052">A3837</f>
        <v>0</v>
      </c>
      <c r="B4507" s="169" t="str">
        <f t="shared" si="3052"/>
        <v>Complete revamping of chimney aviation obstruction lights (AOL) &amp; other associated spares installed at unit#5,6&amp;7 CSTPS Chandrapur.</v>
      </c>
      <c r="C4507" s="29">
        <f t="shared" si="3052"/>
        <v>0</v>
      </c>
      <c r="D4507" s="69" t="str">
        <f t="shared" si="3052"/>
        <v>-</v>
      </c>
      <c r="E4507" s="28">
        <f t="shared" si="3052"/>
        <v>3</v>
      </c>
      <c r="F4507" s="95">
        <f t="shared" si="3019"/>
        <v>3</v>
      </c>
      <c r="G4507" s="95">
        <f t="shared" si="3020"/>
        <v>3</v>
      </c>
      <c r="H4507" s="95">
        <f t="shared" si="3035"/>
        <v>0</v>
      </c>
      <c r="I4507" s="94">
        <f>'F4.2'!AA484</f>
        <v>0</v>
      </c>
      <c r="J4507" s="94">
        <f>'F4.2'!AU484</f>
        <v>0</v>
      </c>
      <c r="K4507" s="95"/>
      <c r="L4507" s="95"/>
      <c r="M4507" s="128">
        <f t="shared" si="3036"/>
        <v>0</v>
      </c>
      <c r="N4507" s="95">
        <f t="shared" si="3037"/>
        <v>0</v>
      </c>
    </row>
    <row r="4508" spans="1:14" ht="31.5" hidden="1" outlineLevel="1" x14ac:dyDescent="0.25">
      <c r="A4508" s="169">
        <f t="shared" ref="A4508:E4508" si="3053">A3838</f>
        <v>0</v>
      </c>
      <c r="B4508" s="169" t="str">
        <f t="shared" si="3053"/>
        <v>Provision of 11KV supply to Aundha pump house from U 5,6&amp;7 Station boards.</v>
      </c>
      <c r="C4508" s="29">
        <f t="shared" si="3053"/>
        <v>0</v>
      </c>
      <c r="D4508" s="69" t="str">
        <f t="shared" si="3053"/>
        <v>-</v>
      </c>
      <c r="E4508" s="28">
        <f t="shared" si="3053"/>
        <v>25</v>
      </c>
      <c r="F4508" s="95">
        <f t="shared" si="3019"/>
        <v>25</v>
      </c>
      <c r="G4508" s="95">
        <f t="shared" si="3020"/>
        <v>25</v>
      </c>
      <c r="H4508" s="95">
        <f t="shared" si="3035"/>
        <v>0</v>
      </c>
      <c r="I4508" s="94">
        <f>'F4.2'!AA485</f>
        <v>0</v>
      </c>
      <c r="J4508" s="94">
        <f>'F4.2'!AU485</f>
        <v>0</v>
      </c>
      <c r="K4508" s="95"/>
      <c r="L4508" s="95"/>
      <c r="M4508" s="128">
        <f t="shared" si="3036"/>
        <v>0</v>
      </c>
      <c r="N4508" s="95">
        <f t="shared" si="3037"/>
        <v>0</v>
      </c>
    </row>
    <row r="4509" spans="1:14" ht="63" hidden="1" outlineLevel="1" x14ac:dyDescent="0.25">
      <c r="A4509" s="25">
        <f t="shared" ref="A4509:E4509" si="3054">A3839</f>
        <v>5</v>
      </c>
      <c r="B4509" s="26" t="str">
        <f t="shared" si="3054"/>
        <v xml:space="preserve">DPR for Energy saving by installation of VFD for CEP motors at Unit#5 to 9, CSTPS, Chandrapur.
</v>
      </c>
      <c r="C4509" s="29">
        <f t="shared" si="3054"/>
        <v>0</v>
      </c>
      <c r="D4509" s="69" t="str">
        <f t="shared" si="3054"/>
        <v>-</v>
      </c>
      <c r="E4509" s="28">
        <f t="shared" si="3054"/>
        <v>26</v>
      </c>
      <c r="F4509" s="95">
        <f t="shared" si="3019"/>
        <v>0</v>
      </c>
      <c r="G4509" s="95">
        <f t="shared" si="3020"/>
        <v>0</v>
      </c>
      <c r="H4509" s="95">
        <f t="shared" si="3035"/>
        <v>0</v>
      </c>
      <c r="I4509" s="94">
        <f>'F4.2'!AA486</f>
        <v>0</v>
      </c>
      <c r="J4509" s="94">
        <f>'F4.2'!AU486</f>
        <v>0</v>
      </c>
      <c r="K4509" s="95"/>
      <c r="L4509" s="95"/>
      <c r="M4509" s="128">
        <f t="shared" si="3036"/>
        <v>0</v>
      </c>
      <c r="N4509" s="95">
        <f t="shared" si="3037"/>
        <v>0</v>
      </c>
    </row>
    <row r="4510" spans="1:14" ht="63" hidden="1" outlineLevel="1" x14ac:dyDescent="0.25">
      <c r="A4510" s="169">
        <f t="shared" ref="A4510:E4510" si="3055">A3840</f>
        <v>0</v>
      </c>
      <c r="B4510" s="169" t="str">
        <f t="shared" si="3055"/>
        <v xml:space="preserve">Energy saving by installation of VFD for CEP motors at Unit#5 to 9, CSTPS, Chandrapur.
</v>
      </c>
      <c r="C4510" s="29">
        <f t="shared" si="3055"/>
        <v>0</v>
      </c>
      <c r="D4510" s="69" t="str">
        <f t="shared" si="3055"/>
        <v>-</v>
      </c>
      <c r="E4510" s="28">
        <f t="shared" si="3055"/>
        <v>26</v>
      </c>
      <c r="F4510" s="95">
        <f t="shared" si="3019"/>
        <v>26</v>
      </c>
      <c r="G4510" s="95">
        <f t="shared" si="3020"/>
        <v>26</v>
      </c>
      <c r="H4510" s="95">
        <f t="shared" si="3035"/>
        <v>0</v>
      </c>
      <c r="I4510" s="94">
        <f>'F4.2'!AA487</f>
        <v>0</v>
      </c>
      <c r="J4510" s="94">
        <f>'F4.2'!AU487</f>
        <v>0</v>
      </c>
      <c r="K4510" s="95"/>
      <c r="L4510" s="95"/>
      <c r="M4510" s="128">
        <f t="shared" si="3036"/>
        <v>0</v>
      </c>
      <c r="N4510" s="95">
        <f t="shared" si="3037"/>
        <v>0</v>
      </c>
    </row>
    <row r="4511" spans="1:14" ht="31.5" hidden="1" outlineLevel="1" x14ac:dyDescent="0.25">
      <c r="A4511" s="25">
        <f t="shared" ref="A4511:E4511" si="3056">A3841</f>
        <v>6</v>
      </c>
      <c r="B4511" s="26" t="str">
        <f t="shared" si="3056"/>
        <v>DPR for Energy saving by installation of VFD for PA Fan &amp; ID Fan  motors at Unit#5 to 9, CSTPS, Chandrapur.</v>
      </c>
      <c r="C4511" s="29">
        <f t="shared" si="3056"/>
        <v>0</v>
      </c>
      <c r="D4511" s="69" t="str">
        <f t="shared" si="3056"/>
        <v>-</v>
      </c>
      <c r="E4511" s="28">
        <f t="shared" si="3056"/>
        <v>25</v>
      </c>
      <c r="F4511" s="95">
        <f t="shared" si="3019"/>
        <v>0</v>
      </c>
      <c r="G4511" s="95">
        <f t="shared" si="3020"/>
        <v>0</v>
      </c>
      <c r="H4511" s="95">
        <f t="shared" si="3035"/>
        <v>0</v>
      </c>
      <c r="I4511" s="94">
        <f>'F4.2'!AA488</f>
        <v>0</v>
      </c>
      <c r="J4511" s="94">
        <f>'F4.2'!AU488</f>
        <v>0</v>
      </c>
      <c r="K4511" s="95"/>
      <c r="L4511" s="95"/>
      <c r="M4511" s="128">
        <f t="shared" si="3036"/>
        <v>0</v>
      </c>
      <c r="N4511" s="95">
        <f t="shared" si="3037"/>
        <v>0</v>
      </c>
    </row>
    <row r="4512" spans="1:14" ht="31.5" hidden="1" outlineLevel="1" x14ac:dyDescent="0.25">
      <c r="A4512" s="169">
        <f t="shared" ref="A4512:E4512" si="3057">A3842</f>
        <v>0</v>
      </c>
      <c r="B4512" s="169" t="str">
        <f t="shared" si="3057"/>
        <v>Energy saving by installation of VFD for PA Fan &amp; ID Fan  motors at Unit#5 to 9, CSTPS, Chandrapur.</v>
      </c>
      <c r="C4512" s="29">
        <f t="shared" si="3057"/>
        <v>0</v>
      </c>
      <c r="D4512" s="69" t="str">
        <f t="shared" si="3057"/>
        <v>-</v>
      </c>
      <c r="E4512" s="28">
        <f t="shared" si="3057"/>
        <v>25</v>
      </c>
      <c r="F4512" s="95">
        <f t="shared" si="3019"/>
        <v>25</v>
      </c>
      <c r="G4512" s="95">
        <f t="shared" si="3020"/>
        <v>25</v>
      </c>
      <c r="H4512" s="95">
        <f t="shared" si="3035"/>
        <v>0</v>
      </c>
      <c r="I4512" s="94">
        <f>'F4.2'!AA489</f>
        <v>0</v>
      </c>
      <c r="J4512" s="94">
        <f>'F4.2'!AU489</f>
        <v>0</v>
      </c>
      <c r="K4512" s="95"/>
      <c r="L4512" s="95"/>
      <c r="M4512" s="128">
        <f t="shared" si="3036"/>
        <v>0</v>
      </c>
      <c r="N4512" s="95">
        <f t="shared" si="3037"/>
        <v>0</v>
      </c>
    </row>
    <row r="4513" spans="1:14" ht="31.5" hidden="1" outlineLevel="1" x14ac:dyDescent="0.25">
      <c r="A4513" s="25">
        <f t="shared" ref="A4513:E4513" si="3058">A3843</f>
        <v>7</v>
      </c>
      <c r="B4513" s="26" t="str">
        <f t="shared" si="3058"/>
        <v>DPR for refurbishment of Critical HT &amp; LT board installed at Unit#5,6,&amp;7, CSTPS Chandrapur.</v>
      </c>
      <c r="C4513" s="29">
        <f t="shared" si="3058"/>
        <v>0</v>
      </c>
      <c r="D4513" s="69" t="str">
        <f t="shared" si="3058"/>
        <v>-</v>
      </c>
      <c r="E4513" s="28">
        <f t="shared" si="3058"/>
        <v>25</v>
      </c>
      <c r="F4513" s="95">
        <f t="shared" si="3019"/>
        <v>0</v>
      </c>
      <c r="G4513" s="95">
        <f t="shared" si="3020"/>
        <v>0</v>
      </c>
      <c r="H4513" s="95">
        <f t="shared" si="3035"/>
        <v>0</v>
      </c>
      <c r="I4513" s="94">
        <f>'F4.2'!AA490</f>
        <v>0</v>
      </c>
      <c r="J4513" s="94">
        <f>'F4.2'!AU490</f>
        <v>0</v>
      </c>
      <c r="K4513" s="95"/>
      <c r="L4513" s="95"/>
      <c r="M4513" s="128">
        <f t="shared" si="3036"/>
        <v>0</v>
      </c>
      <c r="N4513" s="95">
        <f t="shared" si="3037"/>
        <v>0</v>
      </c>
    </row>
    <row r="4514" spans="1:14" ht="31.5" hidden="1" outlineLevel="1" x14ac:dyDescent="0.25">
      <c r="A4514" s="169">
        <f t="shared" ref="A4514:E4514" si="3059">A3844</f>
        <v>0</v>
      </c>
      <c r="B4514" s="169" t="str">
        <f t="shared" si="3059"/>
        <v xml:space="preserve"> Refurbishment of Critical HT &amp; LT board installed at Unit#5,6,&amp;7, CSTPS Chandrapur.</v>
      </c>
      <c r="C4514" s="29">
        <f t="shared" si="3059"/>
        <v>0</v>
      </c>
      <c r="D4514" s="69" t="str">
        <f t="shared" si="3059"/>
        <v>-</v>
      </c>
      <c r="E4514" s="28">
        <f t="shared" si="3059"/>
        <v>25</v>
      </c>
      <c r="F4514" s="95">
        <f t="shared" si="3019"/>
        <v>0</v>
      </c>
      <c r="G4514" s="95">
        <f t="shared" si="3020"/>
        <v>0</v>
      </c>
      <c r="H4514" s="95">
        <f t="shared" si="3035"/>
        <v>0</v>
      </c>
      <c r="I4514" s="94">
        <f>'F4.2'!AA491</f>
        <v>25</v>
      </c>
      <c r="J4514" s="94">
        <f>'F4.2'!AU491</f>
        <v>25</v>
      </c>
      <c r="K4514" s="95"/>
      <c r="L4514" s="95"/>
      <c r="M4514" s="128">
        <f t="shared" si="3036"/>
        <v>25</v>
      </c>
      <c r="N4514" s="95">
        <f t="shared" si="3037"/>
        <v>0</v>
      </c>
    </row>
    <row r="4515" spans="1:14" ht="31.5" hidden="1" outlineLevel="1" x14ac:dyDescent="0.25">
      <c r="A4515" s="25">
        <f t="shared" ref="A4515:E4515" si="3060">A3845</f>
        <v>8</v>
      </c>
      <c r="B4515" s="26" t="str">
        <f t="shared" si="3060"/>
        <v>Refurbishment of LV bus duct Bus duct of UAT, SAT, station transformer installed at Unit#5,6,&amp;7, CSTPS Chandrapur.</v>
      </c>
      <c r="C4515" s="29">
        <f t="shared" si="3060"/>
        <v>0</v>
      </c>
      <c r="D4515" s="69" t="str">
        <f t="shared" si="3060"/>
        <v>-</v>
      </c>
      <c r="E4515" s="28">
        <f t="shared" si="3060"/>
        <v>30</v>
      </c>
      <c r="F4515" s="95">
        <f t="shared" si="3019"/>
        <v>0</v>
      </c>
      <c r="G4515" s="95">
        <f t="shared" si="3020"/>
        <v>0</v>
      </c>
      <c r="H4515" s="95">
        <f t="shared" si="3035"/>
        <v>0</v>
      </c>
      <c r="I4515" s="94">
        <f>'F4.2'!AA492</f>
        <v>0</v>
      </c>
      <c r="J4515" s="94">
        <f>'F4.2'!AU492</f>
        <v>0</v>
      </c>
      <c r="K4515" s="95"/>
      <c r="L4515" s="95"/>
      <c r="M4515" s="128">
        <f t="shared" si="3036"/>
        <v>0</v>
      </c>
      <c r="N4515" s="95">
        <f t="shared" si="3037"/>
        <v>0</v>
      </c>
    </row>
    <row r="4516" spans="1:14" ht="31.5" hidden="1" outlineLevel="1" x14ac:dyDescent="0.25">
      <c r="A4516" s="169">
        <f t="shared" ref="A4516:E4516" si="3061">A3846</f>
        <v>0</v>
      </c>
      <c r="B4516" s="169" t="str">
        <f t="shared" si="3061"/>
        <v>Refurbishment of LV bus duct Bus duct of UAT, SAT, station transformer installed at Unit#5,6,&amp;7, CSTPS Chandrapur.</v>
      </c>
      <c r="C4516" s="29">
        <f t="shared" si="3061"/>
        <v>0</v>
      </c>
      <c r="D4516" s="69" t="str">
        <f t="shared" si="3061"/>
        <v>-</v>
      </c>
      <c r="E4516" s="28">
        <f t="shared" si="3061"/>
        <v>30</v>
      </c>
      <c r="F4516" s="95">
        <f t="shared" si="3019"/>
        <v>30</v>
      </c>
      <c r="G4516" s="95">
        <f t="shared" si="3020"/>
        <v>30</v>
      </c>
      <c r="H4516" s="95">
        <f t="shared" si="3035"/>
        <v>0</v>
      </c>
      <c r="I4516" s="94">
        <f>'F4.2'!AA493</f>
        <v>0</v>
      </c>
      <c r="J4516" s="94">
        <f>'F4.2'!AU493</f>
        <v>0</v>
      </c>
      <c r="K4516" s="95"/>
      <c r="L4516" s="95"/>
      <c r="M4516" s="128">
        <f t="shared" si="3036"/>
        <v>0</v>
      </c>
      <c r="N4516" s="95">
        <f t="shared" si="3037"/>
        <v>0</v>
      </c>
    </row>
    <row r="4517" spans="1:14" ht="15.75" hidden="1" outlineLevel="1" x14ac:dyDescent="0.25">
      <c r="A4517" s="227">
        <f t="shared" ref="A4517:E4517" si="3062">A3847</f>
        <v>0</v>
      </c>
      <c r="B4517" s="227" t="str">
        <f t="shared" si="3062"/>
        <v>Instrumentation &amp; Control-II</v>
      </c>
      <c r="C4517" s="29">
        <f t="shared" si="3062"/>
        <v>0</v>
      </c>
      <c r="D4517" s="69" t="str">
        <f t="shared" si="3062"/>
        <v>-</v>
      </c>
      <c r="E4517" s="28">
        <f t="shared" si="3062"/>
        <v>0</v>
      </c>
      <c r="F4517" s="95">
        <f t="shared" si="3019"/>
        <v>0</v>
      </c>
      <c r="G4517" s="95">
        <f t="shared" si="3020"/>
        <v>0</v>
      </c>
      <c r="H4517" s="95">
        <f t="shared" si="3035"/>
        <v>0</v>
      </c>
      <c r="I4517" s="94">
        <f>'F4.2'!AA494</f>
        <v>0</v>
      </c>
      <c r="J4517" s="94">
        <f>'F4.2'!AU494</f>
        <v>0</v>
      </c>
      <c r="K4517" s="95"/>
      <c r="L4517" s="95"/>
      <c r="M4517" s="128">
        <f t="shared" si="3036"/>
        <v>0</v>
      </c>
      <c r="N4517" s="95">
        <f t="shared" si="3037"/>
        <v>0</v>
      </c>
    </row>
    <row r="4518" spans="1:14" ht="31.5" hidden="1" outlineLevel="1" x14ac:dyDescent="0.25">
      <c r="A4518" s="25">
        <f t="shared" ref="A4518:E4518" si="3063">A3848</f>
        <v>1</v>
      </c>
      <c r="B4518" s="26" t="str">
        <f t="shared" si="3063"/>
        <v>Complete Supply ,Erection and Commissioning DDCMIS system of Unit 7 at CSTPS</v>
      </c>
      <c r="C4518" s="29">
        <f t="shared" si="3063"/>
        <v>0</v>
      </c>
      <c r="D4518" s="69" t="str">
        <f t="shared" si="3063"/>
        <v>-</v>
      </c>
      <c r="E4518" s="28">
        <f t="shared" si="3063"/>
        <v>30</v>
      </c>
      <c r="F4518" s="95">
        <f t="shared" si="3019"/>
        <v>0</v>
      </c>
      <c r="G4518" s="95">
        <f t="shared" si="3020"/>
        <v>0</v>
      </c>
      <c r="H4518" s="95">
        <f t="shared" si="3035"/>
        <v>0</v>
      </c>
      <c r="I4518" s="94">
        <f>'F4.2'!AA495</f>
        <v>0</v>
      </c>
      <c r="J4518" s="94">
        <f>'F4.2'!AU495</f>
        <v>0</v>
      </c>
      <c r="K4518" s="95"/>
      <c r="L4518" s="95"/>
      <c r="M4518" s="128">
        <f t="shared" si="3036"/>
        <v>0</v>
      </c>
      <c r="N4518" s="95">
        <f t="shared" si="3037"/>
        <v>0</v>
      </c>
    </row>
    <row r="4519" spans="1:14" ht="31.5" hidden="1" outlineLevel="1" x14ac:dyDescent="0.25">
      <c r="A4519" s="169">
        <f t="shared" ref="A4519:E4519" si="3064">A3849</f>
        <v>0</v>
      </c>
      <c r="B4519" s="169" t="str">
        <f t="shared" si="3064"/>
        <v>Complete Supply ,Erection and Commissioning DDCMIS system of Unit 7  at CSTPS</v>
      </c>
      <c r="C4519" s="29">
        <f t="shared" si="3064"/>
        <v>0</v>
      </c>
      <c r="D4519" s="69" t="str">
        <f t="shared" si="3064"/>
        <v>-</v>
      </c>
      <c r="E4519" s="28">
        <f t="shared" si="3064"/>
        <v>30</v>
      </c>
      <c r="F4519" s="95">
        <f t="shared" si="3019"/>
        <v>30</v>
      </c>
      <c r="G4519" s="95">
        <f t="shared" si="3020"/>
        <v>30</v>
      </c>
      <c r="H4519" s="95">
        <f t="shared" si="3035"/>
        <v>0</v>
      </c>
      <c r="I4519" s="94">
        <f>'F4.2'!AA496</f>
        <v>0</v>
      </c>
      <c r="J4519" s="94">
        <f>'F4.2'!AU496</f>
        <v>0</v>
      </c>
      <c r="K4519" s="95"/>
      <c r="L4519" s="95"/>
      <c r="M4519" s="128">
        <f t="shared" si="3036"/>
        <v>0</v>
      </c>
      <c r="N4519" s="95">
        <f t="shared" si="3037"/>
        <v>0</v>
      </c>
    </row>
    <row r="4520" spans="1:14" ht="31.5" hidden="1" outlineLevel="1" x14ac:dyDescent="0.25">
      <c r="A4520" s="25">
        <f t="shared" ref="A4520:E4520" si="3065">A3850</f>
        <v>2</v>
      </c>
      <c r="B4520" s="26" t="str">
        <f t="shared" si="3065"/>
        <v>Implementation of Flexible Operation Solutions for Unit5,6 &amp;7, CSTPS, Chandrapur</v>
      </c>
      <c r="C4520" s="29">
        <f t="shared" si="3065"/>
        <v>0</v>
      </c>
      <c r="D4520" s="69" t="str">
        <f t="shared" si="3065"/>
        <v>-</v>
      </c>
      <c r="E4520" s="28">
        <f t="shared" si="3065"/>
        <v>40</v>
      </c>
      <c r="F4520" s="95">
        <f t="shared" si="3019"/>
        <v>0</v>
      </c>
      <c r="G4520" s="95">
        <f t="shared" si="3020"/>
        <v>0</v>
      </c>
      <c r="H4520" s="95">
        <f t="shared" si="3035"/>
        <v>0</v>
      </c>
      <c r="I4520" s="94">
        <f>'F4.2'!AA497</f>
        <v>0</v>
      </c>
      <c r="J4520" s="94">
        <f>'F4.2'!AU497</f>
        <v>0</v>
      </c>
      <c r="K4520" s="95"/>
      <c r="L4520" s="95"/>
      <c r="M4520" s="128">
        <f t="shared" si="3036"/>
        <v>0</v>
      </c>
      <c r="N4520" s="95">
        <f t="shared" si="3037"/>
        <v>0</v>
      </c>
    </row>
    <row r="4521" spans="1:14" ht="31.5" hidden="1" outlineLevel="1" x14ac:dyDescent="0.25">
      <c r="A4521" s="169">
        <f t="shared" ref="A4521:E4521" si="3066">A3851</f>
        <v>0</v>
      </c>
      <c r="B4521" s="169" t="str">
        <f t="shared" si="3066"/>
        <v>Implementation of Flexible Operation Solutions for Unit5,6 &amp;7, CSTPS, Chandrapur</v>
      </c>
      <c r="C4521" s="29">
        <f t="shared" si="3066"/>
        <v>0</v>
      </c>
      <c r="D4521" s="69" t="str">
        <f t="shared" si="3066"/>
        <v>-</v>
      </c>
      <c r="E4521" s="28">
        <f t="shared" si="3066"/>
        <v>40</v>
      </c>
      <c r="F4521" s="95">
        <f t="shared" si="3019"/>
        <v>40</v>
      </c>
      <c r="G4521" s="95">
        <f t="shared" si="3020"/>
        <v>40</v>
      </c>
      <c r="H4521" s="95">
        <f t="shared" si="3035"/>
        <v>0</v>
      </c>
      <c r="I4521" s="94">
        <f>'F4.2'!AA498</f>
        <v>0</v>
      </c>
      <c r="J4521" s="94">
        <f>'F4.2'!AU498</f>
        <v>0</v>
      </c>
      <c r="K4521" s="95"/>
      <c r="L4521" s="95"/>
      <c r="M4521" s="128">
        <f t="shared" si="3036"/>
        <v>0</v>
      </c>
      <c r="N4521" s="95">
        <f t="shared" si="3037"/>
        <v>0</v>
      </c>
    </row>
    <row r="4522" spans="1:14" ht="47.25" hidden="1" outlineLevel="1" x14ac:dyDescent="0.25">
      <c r="A4522" s="25">
        <f t="shared" ref="A4522:E4522" si="3067">A3852</f>
        <v>3</v>
      </c>
      <c r="B4522" s="26" t="str">
        <f t="shared" si="3067"/>
        <v>Supply of sub-assy for ID Fan VFD System&amp;  Energy Management System (EMS) at Stage-III, CSTPS, &amp; Procurement of numerical motor/feeder protection relay</v>
      </c>
      <c r="C4522" s="29">
        <f t="shared" si="3067"/>
        <v>0</v>
      </c>
      <c r="D4522" s="69" t="str">
        <f t="shared" si="3067"/>
        <v>-</v>
      </c>
      <c r="E4522" s="28">
        <f t="shared" si="3067"/>
        <v>26.1</v>
      </c>
      <c r="F4522" s="95">
        <f t="shared" si="3019"/>
        <v>0</v>
      </c>
      <c r="G4522" s="95">
        <f t="shared" si="3020"/>
        <v>0</v>
      </c>
      <c r="H4522" s="95">
        <f t="shared" si="3035"/>
        <v>0</v>
      </c>
      <c r="I4522" s="94">
        <f>'F4.2'!AA499</f>
        <v>0</v>
      </c>
      <c r="J4522" s="94">
        <f>'F4.2'!AU499</f>
        <v>0</v>
      </c>
      <c r="K4522" s="95"/>
      <c r="L4522" s="95"/>
      <c r="M4522" s="128">
        <f t="shared" si="3036"/>
        <v>0</v>
      </c>
      <c r="N4522" s="95">
        <f t="shared" si="3037"/>
        <v>0</v>
      </c>
    </row>
    <row r="4523" spans="1:14" ht="15.75" hidden="1" outlineLevel="1" x14ac:dyDescent="0.25">
      <c r="A4523" s="169">
        <f t="shared" ref="A4523:E4523" si="3068">A3853</f>
        <v>0</v>
      </c>
      <c r="B4523" s="169" t="str">
        <f t="shared" si="3068"/>
        <v>Supply of sub-assy for ID Fan VFD System</v>
      </c>
      <c r="C4523" s="29">
        <f t="shared" si="3068"/>
        <v>0</v>
      </c>
      <c r="D4523" s="69" t="str">
        <f t="shared" si="3068"/>
        <v>-</v>
      </c>
      <c r="E4523" s="28">
        <f t="shared" si="3068"/>
        <v>4.5</v>
      </c>
      <c r="F4523" s="95">
        <f t="shared" si="3019"/>
        <v>4.5</v>
      </c>
      <c r="G4523" s="95">
        <f t="shared" si="3020"/>
        <v>4.5</v>
      </c>
      <c r="H4523" s="95">
        <f t="shared" si="3035"/>
        <v>0</v>
      </c>
      <c r="I4523" s="94">
        <f>'F4.2'!AA500</f>
        <v>0</v>
      </c>
      <c r="J4523" s="94">
        <f>'F4.2'!AU500</f>
        <v>0</v>
      </c>
      <c r="K4523" s="95"/>
      <c r="L4523" s="95"/>
      <c r="M4523" s="128">
        <f t="shared" si="3036"/>
        <v>0</v>
      </c>
      <c r="N4523" s="95">
        <f t="shared" si="3037"/>
        <v>0</v>
      </c>
    </row>
    <row r="4524" spans="1:14" ht="31.5" hidden="1" outlineLevel="1" x14ac:dyDescent="0.25">
      <c r="A4524" s="169">
        <f t="shared" ref="A4524:E4524" si="3069">A3854</f>
        <v>0</v>
      </c>
      <c r="B4524" s="169" t="str">
        <f t="shared" si="3069"/>
        <v>Energy Management System (EMS) at Stage-III, CSTPS, Chandrapur.</v>
      </c>
      <c r="C4524" s="29">
        <f t="shared" si="3069"/>
        <v>0</v>
      </c>
      <c r="D4524" s="69" t="str">
        <f t="shared" si="3069"/>
        <v>-</v>
      </c>
      <c r="E4524" s="28">
        <f t="shared" si="3069"/>
        <v>5.5</v>
      </c>
      <c r="F4524" s="95">
        <f t="shared" si="3019"/>
        <v>5.5</v>
      </c>
      <c r="G4524" s="95">
        <f t="shared" si="3020"/>
        <v>5.5</v>
      </c>
      <c r="H4524" s="95">
        <f t="shared" si="3035"/>
        <v>0</v>
      </c>
      <c r="I4524" s="94">
        <f>'F4.2'!AA501</f>
        <v>0</v>
      </c>
      <c r="J4524" s="94">
        <f>'F4.2'!AU501</f>
        <v>0</v>
      </c>
      <c r="K4524" s="95"/>
      <c r="L4524" s="95"/>
      <c r="M4524" s="128">
        <f t="shared" si="3036"/>
        <v>0</v>
      </c>
      <c r="N4524" s="95">
        <f t="shared" si="3037"/>
        <v>0</v>
      </c>
    </row>
    <row r="4525" spans="1:14" ht="15.75" hidden="1" outlineLevel="1" x14ac:dyDescent="0.25">
      <c r="A4525" s="169">
        <f t="shared" ref="A4525:E4525" si="3070">A3855</f>
        <v>0</v>
      </c>
      <c r="B4525" s="169" t="str">
        <f t="shared" si="3070"/>
        <v>Procurement of numerical motor/feeder protection relays</v>
      </c>
      <c r="C4525" s="29">
        <f t="shared" si="3070"/>
        <v>0</v>
      </c>
      <c r="D4525" s="69" t="str">
        <f t="shared" si="3070"/>
        <v>-</v>
      </c>
      <c r="E4525" s="28">
        <f t="shared" si="3070"/>
        <v>8.1</v>
      </c>
      <c r="F4525" s="95">
        <f t="shared" si="3019"/>
        <v>8.1</v>
      </c>
      <c r="G4525" s="95">
        <f t="shared" si="3020"/>
        <v>8.1</v>
      </c>
      <c r="H4525" s="95">
        <f t="shared" si="3035"/>
        <v>0</v>
      </c>
      <c r="I4525" s="94">
        <f>'F4.2'!AA502</f>
        <v>0</v>
      </c>
      <c r="J4525" s="94">
        <f>'F4.2'!AU502</f>
        <v>0</v>
      </c>
      <c r="K4525" s="95"/>
      <c r="L4525" s="95"/>
      <c r="M4525" s="128">
        <f t="shared" si="3036"/>
        <v>0</v>
      </c>
      <c r="N4525" s="95">
        <f t="shared" si="3037"/>
        <v>0</v>
      </c>
    </row>
    <row r="4526" spans="1:14" ht="47.25" hidden="1" outlineLevel="1" x14ac:dyDescent="0.25">
      <c r="A4526" s="169">
        <f t="shared" ref="A4526:E4526" si="3071">A3856</f>
        <v>0</v>
      </c>
      <c r="B4526" s="169" t="str">
        <f t="shared" si="3071"/>
        <v>Procurement of portable multi function test kit, Microprocessot based CB TIM, CRM &amp; MVDT, CBO analyser, Vacuum cleaner bottle HV tester</v>
      </c>
      <c r="C4526" s="29">
        <f t="shared" si="3071"/>
        <v>0</v>
      </c>
      <c r="D4526" s="69" t="str">
        <f t="shared" si="3071"/>
        <v>-</v>
      </c>
      <c r="E4526" s="28">
        <f t="shared" si="3071"/>
        <v>2</v>
      </c>
      <c r="F4526" s="95">
        <f t="shared" si="3019"/>
        <v>2</v>
      </c>
      <c r="G4526" s="95">
        <f t="shared" si="3020"/>
        <v>2</v>
      </c>
      <c r="H4526" s="95">
        <f t="shared" si="3035"/>
        <v>0</v>
      </c>
      <c r="I4526" s="94">
        <f>'F4.2'!AA503</f>
        <v>0</v>
      </c>
      <c r="J4526" s="94">
        <f>'F4.2'!AU503</f>
        <v>0</v>
      </c>
      <c r="K4526" s="95"/>
      <c r="L4526" s="95"/>
      <c r="M4526" s="128">
        <f t="shared" si="3036"/>
        <v>0</v>
      </c>
      <c r="N4526" s="95">
        <f t="shared" si="3037"/>
        <v>0</v>
      </c>
    </row>
    <row r="4527" spans="1:14" ht="31.5" hidden="1" outlineLevel="1" x14ac:dyDescent="0.25">
      <c r="A4527" s="169">
        <f t="shared" ref="A4527:E4527" si="3072">A3857</f>
        <v>0</v>
      </c>
      <c r="B4527" s="169" t="str">
        <f t="shared" si="3072"/>
        <v xml:space="preserve">Replacement of various motorised control actuators at Unit 5, 6  CSTPS,Chandrapur.                              </v>
      </c>
      <c r="C4527" s="29">
        <f t="shared" si="3072"/>
        <v>0</v>
      </c>
      <c r="D4527" s="69" t="str">
        <f t="shared" si="3072"/>
        <v>-</v>
      </c>
      <c r="E4527" s="28">
        <f t="shared" si="3072"/>
        <v>6</v>
      </c>
      <c r="F4527" s="95">
        <f t="shared" si="3019"/>
        <v>6</v>
      </c>
      <c r="G4527" s="95">
        <f t="shared" si="3020"/>
        <v>6</v>
      </c>
      <c r="H4527" s="95">
        <f t="shared" si="3035"/>
        <v>0</v>
      </c>
      <c r="I4527" s="94">
        <f>'F4.2'!AA504</f>
        <v>0</v>
      </c>
      <c r="J4527" s="94">
        <f>'F4.2'!AU504</f>
        <v>0</v>
      </c>
      <c r="K4527" s="95"/>
      <c r="L4527" s="95"/>
      <c r="M4527" s="128">
        <f t="shared" si="3036"/>
        <v>0</v>
      </c>
      <c r="N4527" s="95">
        <f t="shared" si="3037"/>
        <v>0</v>
      </c>
    </row>
    <row r="4528" spans="1:14" ht="78.75" hidden="1" outlineLevel="1" x14ac:dyDescent="0.25">
      <c r="A4528" s="25">
        <f t="shared" ref="A4528:E4528" si="3073">A3858</f>
        <v>4</v>
      </c>
      <c r="B4528" s="26" t="str">
        <f t="shared" si="3073"/>
        <v>Supply and commissioning of Energy Optimization &amp; Real Time Analysis system software for Auxiliary Power management of power network &amp; Pump performance monitoring system for water pumping stations for Unit#5,6&amp;7, CSTPS, Chandrapur</v>
      </c>
      <c r="C4528" s="29">
        <f t="shared" si="3073"/>
        <v>0</v>
      </c>
      <c r="D4528" s="69" t="str">
        <f t="shared" si="3073"/>
        <v>-</v>
      </c>
      <c r="E4528" s="28">
        <f t="shared" si="3073"/>
        <v>26</v>
      </c>
      <c r="F4528" s="95">
        <f t="shared" si="3019"/>
        <v>0</v>
      </c>
      <c r="G4528" s="95">
        <f t="shared" si="3020"/>
        <v>0</v>
      </c>
      <c r="H4528" s="95">
        <f t="shared" si="3035"/>
        <v>0</v>
      </c>
      <c r="I4528" s="94">
        <f>'F4.2'!AA505</f>
        <v>0</v>
      </c>
      <c r="J4528" s="94">
        <f>'F4.2'!AU505</f>
        <v>0</v>
      </c>
      <c r="K4528" s="95"/>
      <c r="L4528" s="95"/>
      <c r="M4528" s="128">
        <f t="shared" si="3036"/>
        <v>0</v>
      </c>
      <c r="N4528" s="95">
        <f t="shared" si="3037"/>
        <v>0</v>
      </c>
    </row>
    <row r="4529" spans="1:14" ht="47.25" hidden="1" outlineLevel="1" x14ac:dyDescent="0.25">
      <c r="A4529" s="169">
        <f t="shared" ref="A4529:E4529" si="3074">A3859</f>
        <v>0</v>
      </c>
      <c r="B4529" s="169" t="str">
        <f t="shared" si="3074"/>
        <v>Supply and commissioning of Energy Optimization &amp; Real Time Analysis system software for Auxiliary Power management of power network</v>
      </c>
      <c r="C4529" s="29">
        <f t="shared" si="3074"/>
        <v>0</v>
      </c>
      <c r="D4529" s="69" t="str">
        <f t="shared" si="3074"/>
        <v>-</v>
      </c>
      <c r="E4529" s="28">
        <f t="shared" si="3074"/>
        <v>9</v>
      </c>
      <c r="F4529" s="95">
        <f t="shared" si="3019"/>
        <v>9</v>
      </c>
      <c r="G4529" s="95">
        <f t="shared" si="3020"/>
        <v>9</v>
      </c>
      <c r="H4529" s="95">
        <f t="shared" si="3035"/>
        <v>0</v>
      </c>
      <c r="I4529" s="94">
        <f>'F4.2'!AA506</f>
        <v>0</v>
      </c>
      <c r="J4529" s="94">
        <f>'F4.2'!AU506</f>
        <v>0</v>
      </c>
      <c r="K4529" s="95"/>
      <c r="L4529" s="95"/>
      <c r="M4529" s="128">
        <f t="shared" si="3036"/>
        <v>0</v>
      </c>
      <c r="N4529" s="95">
        <f t="shared" si="3037"/>
        <v>0</v>
      </c>
    </row>
    <row r="4530" spans="1:14" ht="47.25" hidden="1" outlineLevel="1" x14ac:dyDescent="0.25">
      <c r="A4530" s="169">
        <f t="shared" ref="A4530:E4530" si="3075">A3860</f>
        <v>0</v>
      </c>
      <c r="B4530" s="169" t="str">
        <f t="shared" si="3075"/>
        <v>Supply and installation of advanced Microprocessor based Pump performance monitoring system for water pumping stations for Unit#5,6&amp;7, CSTPS, Chandrapur</v>
      </c>
      <c r="C4530" s="29">
        <f t="shared" si="3075"/>
        <v>0</v>
      </c>
      <c r="D4530" s="69" t="str">
        <f t="shared" si="3075"/>
        <v>-</v>
      </c>
      <c r="E4530" s="28">
        <f t="shared" si="3075"/>
        <v>7</v>
      </c>
      <c r="F4530" s="95">
        <f t="shared" si="3019"/>
        <v>7</v>
      </c>
      <c r="G4530" s="95">
        <f t="shared" si="3020"/>
        <v>7</v>
      </c>
      <c r="H4530" s="95">
        <f t="shared" si="3035"/>
        <v>0</v>
      </c>
      <c r="I4530" s="94">
        <f>'F4.2'!AA507</f>
        <v>0</v>
      </c>
      <c r="J4530" s="94">
        <f>'F4.2'!AU507</f>
        <v>0</v>
      </c>
      <c r="K4530" s="95"/>
      <c r="L4530" s="95"/>
      <c r="M4530" s="128">
        <f t="shared" si="3036"/>
        <v>0</v>
      </c>
      <c r="N4530" s="95">
        <f t="shared" si="3037"/>
        <v>0</v>
      </c>
    </row>
    <row r="4531" spans="1:14" ht="31.5" hidden="1" outlineLevel="1" x14ac:dyDescent="0.25">
      <c r="A4531" s="169">
        <f t="shared" ref="A4531:E4531" si="3076">A3861</f>
        <v>0</v>
      </c>
      <c r="B4531" s="169" t="str">
        <f t="shared" si="3076"/>
        <v>Upgradation of Online Connectivity and Environmental Monitoring (OCEMS) System at Unit-5,6&amp;7</v>
      </c>
      <c r="C4531" s="29">
        <f t="shared" si="3076"/>
        <v>0</v>
      </c>
      <c r="D4531" s="69" t="str">
        <f t="shared" si="3076"/>
        <v>-</v>
      </c>
      <c r="E4531" s="28">
        <f t="shared" si="3076"/>
        <v>4</v>
      </c>
      <c r="F4531" s="95">
        <f t="shared" si="3019"/>
        <v>4</v>
      </c>
      <c r="G4531" s="95">
        <f t="shared" si="3020"/>
        <v>4</v>
      </c>
      <c r="H4531" s="95">
        <f t="shared" si="3035"/>
        <v>0</v>
      </c>
      <c r="I4531" s="94">
        <f>'F4.2'!AA508</f>
        <v>0</v>
      </c>
      <c r="J4531" s="94">
        <f>'F4.2'!AU508</f>
        <v>0</v>
      </c>
      <c r="K4531" s="95"/>
      <c r="L4531" s="95"/>
      <c r="M4531" s="128">
        <f t="shared" si="3036"/>
        <v>0</v>
      </c>
      <c r="N4531" s="95">
        <f t="shared" si="3037"/>
        <v>0</v>
      </c>
    </row>
    <row r="4532" spans="1:14" ht="15.75" hidden="1" outlineLevel="1" x14ac:dyDescent="0.25">
      <c r="A4532" s="169">
        <f t="shared" ref="A4532:E4532" si="3077">A3862</f>
        <v>0</v>
      </c>
      <c r="B4532" s="169" t="str">
        <f t="shared" si="3077"/>
        <v xml:space="preserve">Procurement of I&amp;C Testing Labouratory Instruments </v>
      </c>
      <c r="C4532" s="29">
        <f t="shared" si="3077"/>
        <v>0</v>
      </c>
      <c r="D4532" s="69" t="str">
        <f t="shared" si="3077"/>
        <v>-</v>
      </c>
      <c r="E4532" s="28">
        <f t="shared" si="3077"/>
        <v>2</v>
      </c>
      <c r="F4532" s="95">
        <f t="shared" si="3019"/>
        <v>2</v>
      </c>
      <c r="G4532" s="95">
        <f t="shared" si="3020"/>
        <v>2</v>
      </c>
      <c r="H4532" s="95">
        <f t="shared" si="3035"/>
        <v>0</v>
      </c>
      <c r="I4532" s="94">
        <f>'F4.2'!AA509</f>
        <v>0</v>
      </c>
      <c r="J4532" s="94">
        <f>'F4.2'!AU509</f>
        <v>0</v>
      </c>
      <c r="K4532" s="95"/>
      <c r="L4532" s="95"/>
      <c r="M4532" s="128">
        <f t="shared" si="3036"/>
        <v>0</v>
      </c>
      <c r="N4532" s="95">
        <f t="shared" si="3037"/>
        <v>0</v>
      </c>
    </row>
    <row r="4533" spans="1:14" ht="31.5" hidden="1" outlineLevel="1" x14ac:dyDescent="0.25">
      <c r="A4533" s="169">
        <f t="shared" ref="A4533:E4533" si="3078">A3863</f>
        <v>0</v>
      </c>
      <c r="B4533" s="169" t="str">
        <f t="shared" si="3078"/>
        <v xml:space="preserve">Upgradation of various motorised control actuators at Unit-7,  CSTPS,Chandrapur.                              </v>
      </c>
      <c r="C4533" s="29">
        <f t="shared" si="3078"/>
        <v>0</v>
      </c>
      <c r="D4533" s="69" t="str">
        <f t="shared" si="3078"/>
        <v>-</v>
      </c>
      <c r="E4533" s="28">
        <f t="shared" si="3078"/>
        <v>4</v>
      </c>
      <c r="F4533" s="95">
        <f t="shared" si="3019"/>
        <v>4</v>
      </c>
      <c r="G4533" s="95">
        <f t="shared" si="3020"/>
        <v>4</v>
      </c>
      <c r="H4533" s="95">
        <f t="shared" si="3035"/>
        <v>0</v>
      </c>
      <c r="I4533" s="94">
        <f>'F4.2'!AA510</f>
        <v>0</v>
      </c>
      <c r="J4533" s="94">
        <f>'F4.2'!AU510</f>
        <v>0</v>
      </c>
      <c r="K4533" s="95"/>
      <c r="L4533" s="95"/>
      <c r="M4533" s="128">
        <f t="shared" si="3036"/>
        <v>0</v>
      </c>
      <c r="N4533" s="95">
        <f t="shared" si="3037"/>
        <v>0</v>
      </c>
    </row>
    <row r="4534" spans="1:14" ht="15.75" hidden="1" outlineLevel="1" x14ac:dyDescent="0.25">
      <c r="A4534" s="227">
        <f t="shared" ref="A4534:E4534" si="3079">A3864</f>
        <v>0</v>
      </c>
      <c r="B4534" s="227" t="str">
        <f t="shared" si="3079"/>
        <v>ODP-II</v>
      </c>
      <c r="C4534" s="29">
        <f t="shared" si="3079"/>
        <v>0</v>
      </c>
      <c r="D4534" s="69" t="str">
        <f t="shared" si="3079"/>
        <v>-</v>
      </c>
      <c r="E4534" s="28">
        <f t="shared" si="3079"/>
        <v>0</v>
      </c>
      <c r="F4534" s="95">
        <f t="shared" si="3019"/>
        <v>0</v>
      </c>
      <c r="G4534" s="95">
        <f t="shared" si="3020"/>
        <v>0</v>
      </c>
      <c r="H4534" s="95">
        <f t="shared" si="3035"/>
        <v>0</v>
      </c>
      <c r="I4534" s="94">
        <f>'F4.2'!AA511</f>
        <v>0</v>
      </c>
      <c r="J4534" s="94">
        <f>'F4.2'!AU511</f>
        <v>0</v>
      </c>
      <c r="K4534" s="95"/>
      <c r="L4534" s="95"/>
      <c r="M4534" s="128">
        <f t="shared" si="3036"/>
        <v>0</v>
      </c>
      <c r="N4534" s="95">
        <f t="shared" si="3037"/>
        <v>0</v>
      </c>
    </row>
    <row r="4535" spans="1:14" ht="47.25" hidden="1" outlineLevel="1" x14ac:dyDescent="0.25">
      <c r="A4535" s="25">
        <f t="shared" ref="A4535:E4535" si="3080">A3865</f>
        <v>1</v>
      </c>
      <c r="B4535" s="26" t="str">
        <f t="shared" si="3080"/>
        <v>Complete reconditioning of Condensate cooling water system, Ash raw water system &amp; fire fightning system of U-5,6 &amp; 7</v>
      </c>
      <c r="C4535" s="29">
        <f t="shared" si="3080"/>
        <v>0</v>
      </c>
      <c r="D4535" s="69" t="str">
        <f t="shared" si="3080"/>
        <v>-</v>
      </c>
      <c r="E4535" s="28">
        <f t="shared" si="3080"/>
        <v>92</v>
      </c>
      <c r="F4535" s="95">
        <f t="shared" si="3019"/>
        <v>0</v>
      </c>
      <c r="G4535" s="95">
        <f t="shared" si="3020"/>
        <v>0</v>
      </c>
      <c r="H4535" s="95">
        <f t="shared" si="3035"/>
        <v>0</v>
      </c>
      <c r="I4535" s="94">
        <f>'F4.2'!AA512</f>
        <v>0</v>
      </c>
      <c r="J4535" s="94">
        <f>'F4.2'!AU512</f>
        <v>0</v>
      </c>
      <c r="K4535" s="95"/>
      <c r="L4535" s="95"/>
      <c r="M4535" s="128">
        <f t="shared" si="3036"/>
        <v>0</v>
      </c>
      <c r="N4535" s="95">
        <f t="shared" si="3037"/>
        <v>0</v>
      </c>
    </row>
    <row r="4536" spans="1:14" ht="15.75" hidden="1" outlineLevel="1" x14ac:dyDescent="0.25">
      <c r="A4536" s="169">
        <f t="shared" ref="A4536:E4536" si="3081">A3866</f>
        <v>0</v>
      </c>
      <c r="B4536" s="169" t="str">
        <f t="shared" si="3081"/>
        <v xml:space="preserve"> Complete reconditioning of cooling tower 5A &amp; 5B of Unit -5. </v>
      </c>
      <c r="C4536" s="29">
        <f t="shared" si="3081"/>
        <v>0</v>
      </c>
      <c r="D4536" s="69" t="str">
        <f t="shared" si="3081"/>
        <v>-</v>
      </c>
      <c r="E4536" s="28">
        <f t="shared" si="3081"/>
        <v>45</v>
      </c>
      <c r="F4536" s="95">
        <f t="shared" si="3019"/>
        <v>45</v>
      </c>
      <c r="G4536" s="95">
        <f t="shared" si="3020"/>
        <v>45</v>
      </c>
      <c r="H4536" s="95">
        <f t="shared" si="3035"/>
        <v>0</v>
      </c>
      <c r="I4536" s="94">
        <f>'F4.2'!AA513</f>
        <v>0</v>
      </c>
      <c r="J4536" s="94">
        <f>'F4.2'!AU513</f>
        <v>0</v>
      </c>
      <c r="K4536" s="95"/>
      <c r="L4536" s="95"/>
      <c r="M4536" s="128">
        <f t="shared" si="3036"/>
        <v>0</v>
      </c>
      <c r="N4536" s="95">
        <f t="shared" si="3037"/>
        <v>0</v>
      </c>
    </row>
    <row r="4537" spans="1:14" ht="63" hidden="1" outlineLevel="1" x14ac:dyDescent="0.25">
      <c r="A4537" s="169">
        <f t="shared" ref="A4537:E4537" si="3082">A3867</f>
        <v>0</v>
      </c>
      <c r="B4537" s="169" t="str">
        <f t="shared" si="3082"/>
        <v>Revamping of induced draft Cooling tower - 6A &amp; 6B internals with supply &amp; replacement to improve the performance of Cooling tower of Unit -6 (500MW), CSTPS, Chandrapur</v>
      </c>
      <c r="C4537" s="29">
        <f t="shared" si="3082"/>
        <v>0</v>
      </c>
      <c r="D4537" s="69" t="str">
        <f t="shared" si="3082"/>
        <v>-</v>
      </c>
      <c r="E4537" s="28">
        <f t="shared" si="3082"/>
        <v>47</v>
      </c>
      <c r="F4537" s="95">
        <f t="shared" si="3019"/>
        <v>47</v>
      </c>
      <c r="G4537" s="95">
        <f t="shared" si="3020"/>
        <v>47</v>
      </c>
      <c r="H4537" s="95">
        <f t="shared" si="3035"/>
        <v>0</v>
      </c>
      <c r="I4537" s="94">
        <f>'F4.2'!AA514</f>
        <v>0</v>
      </c>
      <c r="J4537" s="94">
        <f>'F4.2'!AU514</f>
        <v>0</v>
      </c>
      <c r="K4537" s="95"/>
      <c r="L4537" s="95"/>
      <c r="M4537" s="128">
        <f t="shared" si="3036"/>
        <v>0</v>
      </c>
      <c r="N4537" s="95">
        <f t="shared" si="3037"/>
        <v>0</v>
      </c>
    </row>
    <row r="4538" spans="1:14" ht="31.5" hidden="1" outlineLevel="1" x14ac:dyDescent="0.25">
      <c r="A4538" s="25">
        <f t="shared" ref="A4538:E4538" si="3083">A3868</f>
        <v>2</v>
      </c>
      <c r="B4538" s="26" t="str">
        <f t="shared" si="3083"/>
        <v>Replacement of  Complete pump assembly of CCW pump, ACW pump and other schemes</v>
      </c>
      <c r="C4538" s="29">
        <f t="shared" si="3083"/>
        <v>0</v>
      </c>
      <c r="D4538" s="69" t="str">
        <f t="shared" si="3083"/>
        <v>-</v>
      </c>
      <c r="E4538" s="28">
        <f t="shared" si="3083"/>
        <v>121</v>
      </c>
      <c r="F4538" s="95">
        <f t="shared" si="3019"/>
        <v>0</v>
      </c>
      <c r="G4538" s="95">
        <f t="shared" si="3020"/>
        <v>0</v>
      </c>
      <c r="H4538" s="95">
        <f t="shared" si="3035"/>
        <v>0</v>
      </c>
      <c r="I4538" s="94">
        <f>'F4.2'!AA515</f>
        <v>0</v>
      </c>
      <c r="J4538" s="94">
        <f>'F4.2'!AU515</f>
        <v>0</v>
      </c>
      <c r="K4538" s="95"/>
      <c r="L4538" s="95"/>
      <c r="M4538" s="128">
        <f t="shared" si="3036"/>
        <v>0</v>
      </c>
      <c r="N4538" s="95">
        <f t="shared" si="3037"/>
        <v>0</v>
      </c>
    </row>
    <row r="4539" spans="1:14" ht="31.5" hidden="1" outlineLevel="1" x14ac:dyDescent="0.25">
      <c r="A4539" s="169">
        <f t="shared" ref="A4539:E4539" si="3084">A3869</f>
        <v>0</v>
      </c>
      <c r="B4539" s="169" t="str">
        <f t="shared" si="3084"/>
        <v>Replacement of  Complete pump assembly of CCW pump installed at U-5,6,7.</v>
      </c>
      <c r="C4539" s="29">
        <f t="shared" si="3084"/>
        <v>0</v>
      </c>
      <c r="D4539" s="69" t="str">
        <f t="shared" si="3084"/>
        <v>-</v>
      </c>
      <c r="E4539" s="28">
        <f t="shared" si="3084"/>
        <v>100</v>
      </c>
      <c r="F4539" s="95">
        <f t="shared" si="3019"/>
        <v>60</v>
      </c>
      <c r="G4539" s="95">
        <f t="shared" si="3020"/>
        <v>60</v>
      </c>
      <c r="H4539" s="95">
        <f t="shared" si="3035"/>
        <v>0</v>
      </c>
      <c r="I4539" s="94">
        <f>'F4.2'!AA516</f>
        <v>20</v>
      </c>
      <c r="J4539" s="94">
        <f>'F4.2'!AU516</f>
        <v>20</v>
      </c>
      <c r="K4539" s="95"/>
      <c r="L4539" s="95"/>
      <c r="M4539" s="128">
        <f t="shared" si="3036"/>
        <v>20</v>
      </c>
      <c r="N4539" s="95">
        <f t="shared" si="3037"/>
        <v>0</v>
      </c>
    </row>
    <row r="4540" spans="1:14" ht="31.5" hidden="1" outlineLevel="1" x14ac:dyDescent="0.25">
      <c r="A4540" s="169">
        <f t="shared" ref="A4540:E4540" si="3085">A3870</f>
        <v>0</v>
      </c>
      <c r="B4540" s="169" t="str">
        <f t="shared" si="3085"/>
        <v xml:space="preserve"> Replacement of  Complete pump assembly of ACW  pump installed at U-5,6,7.</v>
      </c>
      <c r="C4540" s="29">
        <f t="shared" si="3085"/>
        <v>0</v>
      </c>
      <c r="D4540" s="69" t="str">
        <f t="shared" si="3085"/>
        <v>-</v>
      </c>
      <c r="E4540" s="28">
        <f t="shared" si="3085"/>
        <v>11</v>
      </c>
      <c r="F4540" s="95">
        <f t="shared" si="3019"/>
        <v>11</v>
      </c>
      <c r="G4540" s="95">
        <f t="shared" si="3020"/>
        <v>11</v>
      </c>
      <c r="H4540" s="95">
        <f t="shared" si="3035"/>
        <v>0</v>
      </c>
      <c r="I4540" s="94">
        <f>'F4.2'!AA517</f>
        <v>0</v>
      </c>
      <c r="J4540" s="94">
        <f>'F4.2'!AU517</f>
        <v>0</v>
      </c>
      <c r="K4540" s="95"/>
      <c r="L4540" s="95"/>
      <c r="M4540" s="128">
        <f t="shared" si="3036"/>
        <v>0</v>
      </c>
      <c r="N4540" s="95">
        <f t="shared" si="3037"/>
        <v>0</v>
      </c>
    </row>
    <row r="4541" spans="1:14" ht="31.5" hidden="1" outlineLevel="1" x14ac:dyDescent="0.25">
      <c r="A4541" s="169">
        <f t="shared" ref="A4541:E4541" si="3086">A3871</f>
        <v>0</v>
      </c>
      <c r="B4541" s="169" t="str">
        <f t="shared" si="3086"/>
        <v xml:space="preserve"> Complete reconditioning of Ash Raw water system &amp; DM/NDM system of U- 7. </v>
      </c>
      <c r="C4541" s="29">
        <f t="shared" si="3086"/>
        <v>0</v>
      </c>
      <c r="D4541" s="69" t="str">
        <f t="shared" si="3086"/>
        <v>-</v>
      </c>
      <c r="E4541" s="28">
        <f t="shared" si="3086"/>
        <v>8</v>
      </c>
      <c r="F4541" s="95">
        <f t="shared" si="3019"/>
        <v>8</v>
      </c>
      <c r="G4541" s="95">
        <f t="shared" si="3020"/>
        <v>8</v>
      </c>
      <c r="H4541" s="95">
        <f t="shared" si="3035"/>
        <v>0</v>
      </c>
      <c r="I4541" s="94">
        <f>'F4.2'!AA518</f>
        <v>0</v>
      </c>
      <c r="J4541" s="94">
        <f>'F4.2'!AU518</f>
        <v>0</v>
      </c>
      <c r="K4541" s="95"/>
      <c r="L4541" s="95"/>
      <c r="M4541" s="128">
        <f t="shared" si="3036"/>
        <v>0</v>
      </c>
      <c r="N4541" s="95">
        <f t="shared" si="3037"/>
        <v>0</v>
      </c>
    </row>
    <row r="4542" spans="1:14" ht="31.5" hidden="1" outlineLevel="1" x14ac:dyDescent="0.25">
      <c r="A4542" s="169">
        <f t="shared" ref="A4542:E4542" si="3087">A3872</f>
        <v>0</v>
      </c>
      <c r="B4542" s="169" t="str">
        <f t="shared" si="3087"/>
        <v xml:space="preserve">Complete reconditioning of Fire fightning system of Stage -I, II, III. </v>
      </c>
      <c r="C4542" s="29">
        <f t="shared" si="3087"/>
        <v>0</v>
      </c>
      <c r="D4542" s="69" t="str">
        <f t="shared" si="3087"/>
        <v>-</v>
      </c>
      <c r="E4542" s="28">
        <f t="shared" si="3087"/>
        <v>2</v>
      </c>
      <c r="F4542" s="95">
        <f t="shared" ref="F4542:F4605" si="3088">F3872+I3872</f>
        <v>2</v>
      </c>
      <c r="G4542" s="95">
        <f t="shared" ref="G4542:G4605" si="3089">G3872+M3872</f>
        <v>2</v>
      </c>
      <c r="H4542" s="95">
        <f t="shared" si="3035"/>
        <v>0</v>
      </c>
      <c r="I4542" s="94">
        <f>'F4.2'!AA519</f>
        <v>0</v>
      </c>
      <c r="J4542" s="94">
        <f>'F4.2'!AU519</f>
        <v>0</v>
      </c>
      <c r="K4542" s="95"/>
      <c r="L4542" s="95"/>
      <c r="M4542" s="128">
        <f t="shared" si="3036"/>
        <v>0</v>
      </c>
      <c r="N4542" s="95">
        <f t="shared" si="3037"/>
        <v>0</v>
      </c>
    </row>
    <row r="4543" spans="1:14" ht="94.5" hidden="1" outlineLevel="1" x14ac:dyDescent="0.25">
      <c r="A4543" s="25">
        <f t="shared" ref="A4543:E4543" si="3090">A3873</f>
        <v>3</v>
      </c>
      <c r="B4543" s="26" t="str">
        <f t="shared" si="3090"/>
        <v xml:space="preserve">Upgradation of existing DM water system along with supply, erection &amp; Commissioning of PLC panel, Instrumentation, CPVC Pipes &amp; fittings, installed at WTP–500MW, CSTPS, Chandrapur.
</v>
      </c>
      <c r="C4543" s="29">
        <f t="shared" si="3090"/>
        <v>0</v>
      </c>
      <c r="D4543" s="69" t="str">
        <f t="shared" si="3090"/>
        <v>-</v>
      </c>
      <c r="E4543" s="28">
        <f t="shared" si="3090"/>
        <v>56</v>
      </c>
      <c r="F4543" s="95">
        <f t="shared" si="3088"/>
        <v>0</v>
      </c>
      <c r="G4543" s="95">
        <f t="shared" si="3089"/>
        <v>0</v>
      </c>
      <c r="H4543" s="95">
        <f t="shared" si="3035"/>
        <v>0</v>
      </c>
      <c r="I4543" s="94">
        <f>'F4.2'!AA520</f>
        <v>0</v>
      </c>
      <c r="J4543" s="94">
        <f>'F4.2'!AU520</f>
        <v>0</v>
      </c>
      <c r="K4543" s="95"/>
      <c r="L4543" s="95"/>
      <c r="M4543" s="128">
        <f t="shared" si="3036"/>
        <v>0</v>
      </c>
      <c r="N4543" s="95">
        <f t="shared" si="3037"/>
        <v>0</v>
      </c>
    </row>
    <row r="4544" spans="1:14" ht="94.5" hidden="1" outlineLevel="1" x14ac:dyDescent="0.25">
      <c r="A4544" s="169">
        <f t="shared" ref="A4544:E4544" si="3091">A3874</f>
        <v>0</v>
      </c>
      <c r="B4544" s="169" t="str">
        <f t="shared" si="3091"/>
        <v xml:space="preserve">Upgradation of existing DM water system along with supply, erection &amp; Commissioning of PLC panel, Instrumentation, CPVC Pipes &amp; fittings, installed at WTP–500MW, CSTPS, Chandrapur.
</v>
      </c>
      <c r="C4544" s="29">
        <f t="shared" si="3091"/>
        <v>0</v>
      </c>
      <c r="D4544" s="69" t="str">
        <f t="shared" si="3091"/>
        <v>-</v>
      </c>
      <c r="E4544" s="28">
        <f t="shared" si="3091"/>
        <v>56</v>
      </c>
      <c r="F4544" s="95">
        <f t="shared" si="3088"/>
        <v>56</v>
      </c>
      <c r="G4544" s="95">
        <f t="shared" si="3089"/>
        <v>56</v>
      </c>
      <c r="H4544" s="95">
        <f t="shared" si="3035"/>
        <v>0</v>
      </c>
      <c r="I4544" s="94">
        <f>'F4.2'!AA521</f>
        <v>0</v>
      </c>
      <c r="J4544" s="94">
        <f>'F4.2'!AU521</f>
        <v>0</v>
      </c>
      <c r="K4544" s="95"/>
      <c r="L4544" s="95"/>
      <c r="M4544" s="128">
        <f t="shared" si="3036"/>
        <v>0</v>
      </c>
      <c r="N4544" s="95">
        <f t="shared" si="3037"/>
        <v>0</v>
      </c>
    </row>
    <row r="4545" spans="1:14" ht="31.5" hidden="1" outlineLevel="1" x14ac:dyDescent="0.25">
      <c r="A4545" s="25">
        <f t="shared" ref="A4545:E4545" si="3092">A3875</f>
        <v>4</v>
      </c>
      <c r="B4545" s="26" t="str">
        <f t="shared" si="3092"/>
        <v>Various work for renovation &amp; improvement of ash disposal pipeline system of Unit # 5 &amp; 6 at  CSTPS, Chandrapur.</v>
      </c>
      <c r="C4545" s="29">
        <f t="shared" si="3092"/>
        <v>0</v>
      </c>
      <c r="D4545" s="69" t="str">
        <f t="shared" si="3092"/>
        <v>-</v>
      </c>
      <c r="E4545" s="28">
        <f t="shared" si="3092"/>
        <v>58.37</v>
      </c>
      <c r="F4545" s="95">
        <f t="shared" si="3088"/>
        <v>0</v>
      </c>
      <c r="G4545" s="95">
        <f t="shared" si="3089"/>
        <v>0</v>
      </c>
      <c r="H4545" s="95">
        <f t="shared" si="3035"/>
        <v>0</v>
      </c>
      <c r="I4545" s="94">
        <f>'F4.2'!AA522</f>
        <v>0</v>
      </c>
      <c r="J4545" s="94">
        <f>'F4.2'!AU522</f>
        <v>0</v>
      </c>
      <c r="K4545" s="95"/>
      <c r="L4545" s="95"/>
      <c r="M4545" s="128">
        <f t="shared" si="3036"/>
        <v>0</v>
      </c>
      <c r="N4545" s="95">
        <f t="shared" si="3037"/>
        <v>0</v>
      </c>
    </row>
    <row r="4546" spans="1:14" ht="31.5" hidden="1" outlineLevel="1" x14ac:dyDescent="0.25">
      <c r="A4546" s="169">
        <f t="shared" ref="A4546:E4546" si="3093">A3876</f>
        <v>0</v>
      </c>
      <c r="B4546" s="169" t="str">
        <f t="shared" si="3093"/>
        <v>Supply, Erection &amp; commissioning of third 400 NB ash slurry disposal pipeline for Unit #5 at CSTPS, Chandrapur</v>
      </c>
      <c r="C4546" s="29">
        <f t="shared" si="3093"/>
        <v>0</v>
      </c>
      <c r="D4546" s="69" t="str">
        <f t="shared" si="3093"/>
        <v>-</v>
      </c>
      <c r="E4546" s="28">
        <f t="shared" si="3093"/>
        <v>20.190000000000001</v>
      </c>
      <c r="F4546" s="95">
        <f t="shared" si="3088"/>
        <v>20.190000000000001</v>
      </c>
      <c r="G4546" s="95">
        <f t="shared" si="3089"/>
        <v>20.190000000000001</v>
      </c>
      <c r="H4546" s="95">
        <f t="shared" si="3035"/>
        <v>0</v>
      </c>
      <c r="I4546" s="94">
        <f>'F4.2'!AA523</f>
        <v>0</v>
      </c>
      <c r="J4546" s="94">
        <f>'F4.2'!AU523</f>
        <v>0</v>
      </c>
      <c r="K4546" s="95"/>
      <c r="L4546" s="95"/>
      <c r="M4546" s="128">
        <f t="shared" si="3036"/>
        <v>0</v>
      </c>
      <c r="N4546" s="95">
        <f t="shared" si="3037"/>
        <v>0</v>
      </c>
    </row>
    <row r="4547" spans="1:14" ht="47.25" hidden="1" outlineLevel="1" x14ac:dyDescent="0.25">
      <c r="A4547" s="169">
        <f t="shared" ref="A4547:E4547" si="3094">A3877</f>
        <v>0</v>
      </c>
      <c r="B4547" s="169" t="str">
        <f t="shared" si="3094"/>
        <v>Supply, Erection, Replacement of 400 NB MSERW pipes of existing Ash disposal pipelines of Unit # 5 &amp; 6 in ‘B’ &amp; ‘C’ zone at CSTPS, Chandrapur.</v>
      </c>
      <c r="C4547" s="29">
        <f t="shared" si="3094"/>
        <v>0</v>
      </c>
      <c r="D4547" s="69" t="str">
        <f t="shared" si="3094"/>
        <v>-</v>
      </c>
      <c r="E4547" s="28">
        <f t="shared" si="3094"/>
        <v>38.18</v>
      </c>
      <c r="F4547" s="95">
        <f t="shared" si="3088"/>
        <v>38.18</v>
      </c>
      <c r="G4547" s="95">
        <f t="shared" si="3089"/>
        <v>38.18</v>
      </c>
      <c r="H4547" s="95">
        <f t="shared" si="3035"/>
        <v>0</v>
      </c>
      <c r="I4547" s="94">
        <f>'F4.2'!AA524</f>
        <v>0</v>
      </c>
      <c r="J4547" s="94">
        <f>'F4.2'!AU524</f>
        <v>0</v>
      </c>
      <c r="K4547" s="95"/>
      <c r="L4547" s="95"/>
      <c r="M4547" s="128">
        <f t="shared" si="3036"/>
        <v>0</v>
      </c>
      <c r="N4547" s="95">
        <f t="shared" si="3037"/>
        <v>0</v>
      </c>
    </row>
    <row r="4548" spans="1:14" ht="47.25" hidden="1" outlineLevel="1" x14ac:dyDescent="0.25">
      <c r="A4548" s="25">
        <f t="shared" ref="A4548:E4548" si="3095">A3878</f>
        <v>5</v>
      </c>
      <c r="B4548" s="26" t="str">
        <f t="shared" si="3095"/>
        <v>Design, engineering, supply, installation and commissioning of disposal of bottom ash in under ground mines at Chandrapur area WCL at CSTPS, Chandrapur</v>
      </c>
      <c r="C4548" s="29">
        <f t="shared" si="3095"/>
        <v>0</v>
      </c>
      <c r="D4548" s="69" t="str">
        <f t="shared" si="3095"/>
        <v>-</v>
      </c>
      <c r="E4548" s="28">
        <f t="shared" si="3095"/>
        <v>27.55</v>
      </c>
      <c r="F4548" s="95">
        <f t="shared" si="3088"/>
        <v>0</v>
      </c>
      <c r="G4548" s="95">
        <f t="shared" si="3089"/>
        <v>0</v>
      </c>
      <c r="H4548" s="95">
        <f t="shared" si="3035"/>
        <v>0</v>
      </c>
      <c r="I4548" s="94">
        <f>'F4.2'!AA525</f>
        <v>0</v>
      </c>
      <c r="J4548" s="94">
        <f>'F4.2'!AU525</f>
        <v>0</v>
      </c>
      <c r="K4548" s="95"/>
      <c r="L4548" s="95"/>
      <c r="M4548" s="128">
        <f t="shared" si="3036"/>
        <v>0</v>
      </c>
      <c r="N4548" s="95">
        <f t="shared" si="3037"/>
        <v>0</v>
      </c>
    </row>
    <row r="4549" spans="1:14" ht="47.25" hidden="1" outlineLevel="1" x14ac:dyDescent="0.25">
      <c r="A4549" s="169">
        <f t="shared" ref="A4549:E4549" si="3096">A3879</f>
        <v>0</v>
      </c>
      <c r="B4549" s="169" t="str">
        <f t="shared" si="3096"/>
        <v>Design, engineering, supply, installation and commissioning of disposal of bottom ash in under ground mines at Chandrapur area WCL at CSTPS, Chandrapur</v>
      </c>
      <c r="C4549" s="29">
        <f t="shared" si="3096"/>
        <v>0</v>
      </c>
      <c r="D4549" s="69" t="str">
        <f t="shared" si="3096"/>
        <v>-</v>
      </c>
      <c r="E4549" s="28">
        <f t="shared" si="3096"/>
        <v>27.55</v>
      </c>
      <c r="F4549" s="95">
        <f t="shared" si="3088"/>
        <v>27.55</v>
      </c>
      <c r="G4549" s="95">
        <f t="shared" si="3089"/>
        <v>27.55</v>
      </c>
      <c r="H4549" s="95">
        <f t="shared" si="3035"/>
        <v>0</v>
      </c>
      <c r="I4549" s="94">
        <f>'F4.2'!AA526</f>
        <v>0</v>
      </c>
      <c r="J4549" s="94">
        <f>'F4.2'!AU526</f>
        <v>0</v>
      </c>
      <c r="K4549" s="95"/>
      <c r="L4549" s="95"/>
      <c r="M4549" s="128">
        <f t="shared" si="3036"/>
        <v>0</v>
      </c>
      <c r="N4549" s="95">
        <f t="shared" si="3037"/>
        <v>0</v>
      </c>
    </row>
    <row r="4550" spans="1:14" ht="31.5" hidden="1" outlineLevel="1" x14ac:dyDescent="0.25">
      <c r="A4550" s="25">
        <f t="shared" ref="A4550:E4550" si="3097">A3880</f>
        <v>6</v>
      </c>
      <c r="B4550" s="26" t="str">
        <f t="shared" si="3097"/>
        <v>Supply and replacement of 400 NB MSERW pipe lines of ash disposal system in Ash Handling Plant at CSTPS, Chandrapur.</v>
      </c>
      <c r="C4550" s="29">
        <f t="shared" si="3097"/>
        <v>0</v>
      </c>
      <c r="D4550" s="69" t="str">
        <f t="shared" si="3097"/>
        <v>-</v>
      </c>
      <c r="E4550" s="28">
        <f t="shared" si="3097"/>
        <v>81.06</v>
      </c>
      <c r="F4550" s="95">
        <f t="shared" si="3088"/>
        <v>0</v>
      </c>
      <c r="G4550" s="95">
        <f t="shared" si="3089"/>
        <v>0</v>
      </c>
      <c r="H4550" s="95">
        <f t="shared" si="3035"/>
        <v>0</v>
      </c>
      <c r="I4550" s="94">
        <f>'F4.2'!AA527</f>
        <v>0</v>
      </c>
      <c r="J4550" s="94">
        <f>'F4.2'!AU527</f>
        <v>0</v>
      </c>
      <c r="K4550" s="95"/>
      <c r="L4550" s="95"/>
      <c r="M4550" s="128">
        <f t="shared" si="3036"/>
        <v>0</v>
      </c>
      <c r="N4550" s="95">
        <f t="shared" si="3037"/>
        <v>0</v>
      </c>
    </row>
    <row r="4551" spans="1:14" ht="47.25" hidden="1" outlineLevel="1" x14ac:dyDescent="0.25">
      <c r="A4551" s="169">
        <f t="shared" ref="A4551:E4551" si="3098">A3881</f>
        <v>0</v>
      </c>
      <c r="B4551" s="169" t="str">
        <f t="shared" si="3098"/>
        <v>Procurement and replacement of 400 NB MSERW pipe lines of ash disposal system in Ash Handling Plant at CSTPS, Chandrapur.</v>
      </c>
      <c r="C4551" s="29">
        <f t="shared" si="3098"/>
        <v>0</v>
      </c>
      <c r="D4551" s="69" t="str">
        <f t="shared" si="3098"/>
        <v>-</v>
      </c>
      <c r="E4551" s="28">
        <f t="shared" si="3098"/>
        <v>81.06</v>
      </c>
      <c r="F4551" s="95">
        <f t="shared" si="3088"/>
        <v>38.56</v>
      </c>
      <c r="G4551" s="95">
        <f t="shared" si="3089"/>
        <v>38.56</v>
      </c>
      <c r="H4551" s="95">
        <f t="shared" si="3035"/>
        <v>0</v>
      </c>
      <c r="I4551" s="94">
        <f>'F4.2'!AA528</f>
        <v>20.73</v>
      </c>
      <c r="J4551" s="94">
        <f>'F4.2'!AU528</f>
        <v>20.73</v>
      </c>
      <c r="K4551" s="95"/>
      <c r="L4551" s="95"/>
      <c r="M4551" s="128">
        <f t="shared" si="3036"/>
        <v>20.73</v>
      </c>
      <c r="N4551" s="95">
        <f t="shared" si="3037"/>
        <v>0</v>
      </c>
    </row>
    <row r="4552" spans="1:14" ht="15.75" hidden="1" outlineLevel="1" x14ac:dyDescent="0.25">
      <c r="A4552" s="227">
        <f t="shared" ref="A4552:E4552" si="3099">A3882</f>
        <v>0</v>
      </c>
      <c r="B4552" s="227" t="str">
        <f t="shared" si="3099"/>
        <v>WTP-II</v>
      </c>
      <c r="C4552" s="29">
        <f t="shared" si="3099"/>
        <v>0</v>
      </c>
      <c r="D4552" s="69" t="str">
        <f t="shared" si="3099"/>
        <v>-</v>
      </c>
      <c r="E4552" s="28">
        <f t="shared" si="3099"/>
        <v>0</v>
      </c>
      <c r="F4552" s="95">
        <f t="shared" si="3088"/>
        <v>0</v>
      </c>
      <c r="G4552" s="95">
        <f t="shared" si="3089"/>
        <v>0</v>
      </c>
      <c r="H4552" s="95">
        <f t="shared" si="3035"/>
        <v>0</v>
      </c>
      <c r="I4552" s="94">
        <f>'F4.2'!AA529</f>
        <v>0</v>
      </c>
      <c r="J4552" s="94">
        <f>'F4.2'!AU529</f>
        <v>0</v>
      </c>
      <c r="K4552" s="95"/>
      <c r="L4552" s="95"/>
      <c r="M4552" s="128">
        <f t="shared" si="3036"/>
        <v>0</v>
      </c>
      <c r="N4552" s="95">
        <f t="shared" si="3037"/>
        <v>0</v>
      </c>
    </row>
    <row r="4553" spans="1:14" ht="31.5" hidden="1" outlineLevel="1" x14ac:dyDescent="0.25">
      <c r="A4553" s="25">
        <f t="shared" ref="A4553:E4553" si="3100">A3883</f>
        <v>1</v>
      </c>
      <c r="B4553" s="26" t="str">
        <f t="shared" si="3100"/>
        <v xml:space="preserve">SWAS system &amp; STREAM FILTRATION FOR COOLING WATER SYSTEM </v>
      </c>
      <c r="C4553" s="29">
        <f t="shared" si="3100"/>
        <v>0</v>
      </c>
      <c r="D4553" s="69" t="str">
        <f t="shared" si="3100"/>
        <v>-</v>
      </c>
      <c r="E4553" s="28">
        <f t="shared" si="3100"/>
        <v>95.65</v>
      </c>
      <c r="F4553" s="95">
        <f t="shared" si="3088"/>
        <v>0</v>
      </c>
      <c r="G4553" s="95">
        <f t="shared" si="3089"/>
        <v>0</v>
      </c>
      <c r="H4553" s="95">
        <f t="shared" si="3035"/>
        <v>0</v>
      </c>
      <c r="I4553" s="94">
        <f>'F4.2'!AA530</f>
        <v>0</v>
      </c>
      <c r="J4553" s="94">
        <f>'F4.2'!AU530</f>
        <v>0</v>
      </c>
      <c r="K4553" s="95"/>
      <c r="L4553" s="95"/>
      <c r="M4553" s="128">
        <f t="shared" si="3036"/>
        <v>0</v>
      </c>
      <c r="N4553" s="95">
        <f t="shared" si="3037"/>
        <v>0</v>
      </c>
    </row>
    <row r="4554" spans="1:14" ht="31.5" hidden="1" outlineLevel="1" x14ac:dyDescent="0.25">
      <c r="A4554" s="169">
        <f t="shared" ref="A4554:E4554" si="3101">A3884</f>
        <v>0</v>
      </c>
      <c r="B4554" s="169" t="str">
        <f t="shared" si="3101"/>
        <v>Revamping of SWAS system at 3 x 500 MW at WTP-II of CSTPS, Chandrapur</v>
      </c>
      <c r="C4554" s="29">
        <f t="shared" si="3101"/>
        <v>0</v>
      </c>
      <c r="D4554" s="69" t="str">
        <f t="shared" si="3101"/>
        <v>-</v>
      </c>
      <c r="E4554" s="28">
        <f t="shared" si="3101"/>
        <v>16</v>
      </c>
      <c r="F4554" s="95">
        <f t="shared" si="3088"/>
        <v>16</v>
      </c>
      <c r="G4554" s="95">
        <f t="shared" si="3089"/>
        <v>16</v>
      </c>
      <c r="H4554" s="95">
        <f t="shared" si="3035"/>
        <v>0</v>
      </c>
      <c r="I4554" s="94">
        <f>'F4.2'!AA531</f>
        <v>0</v>
      </c>
      <c r="J4554" s="94">
        <f>'F4.2'!AU531</f>
        <v>0</v>
      </c>
      <c r="K4554" s="95"/>
      <c r="L4554" s="95"/>
      <c r="M4554" s="128">
        <f t="shared" si="3036"/>
        <v>0</v>
      </c>
      <c r="N4554" s="95">
        <f t="shared" si="3037"/>
        <v>0</v>
      </c>
    </row>
    <row r="4555" spans="1:14" ht="31.5" hidden="1" outlineLevel="1" x14ac:dyDescent="0.25">
      <c r="A4555" s="169">
        <f t="shared" ref="A4555:E4555" si="3102">A3885</f>
        <v>0</v>
      </c>
      <c r="B4555" s="169" t="str">
        <f t="shared" si="3102"/>
        <v>STREAM FILTRATION FOR COOLING WATER SYSTEM OF UNIT 5,6,7,8 and 9 OF CSTPS CHANDRAPUR</v>
      </c>
      <c r="C4555" s="29">
        <f t="shared" si="3102"/>
        <v>0</v>
      </c>
      <c r="D4555" s="69" t="str">
        <f t="shared" si="3102"/>
        <v>-</v>
      </c>
      <c r="E4555" s="28">
        <f t="shared" si="3102"/>
        <v>85.529939999999996</v>
      </c>
      <c r="F4555" s="95">
        <f t="shared" si="3088"/>
        <v>0</v>
      </c>
      <c r="G4555" s="95">
        <f t="shared" si="3089"/>
        <v>0</v>
      </c>
      <c r="H4555" s="95">
        <f t="shared" si="3035"/>
        <v>0</v>
      </c>
      <c r="I4555" s="94">
        <f>'F4.2'!AA532</f>
        <v>85.529939999999996</v>
      </c>
      <c r="J4555" s="94">
        <f>'F4.2'!AU532</f>
        <v>85.529939999999996</v>
      </c>
      <c r="K4555" s="95"/>
      <c r="L4555" s="95"/>
      <c r="M4555" s="128">
        <f t="shared" si="3036"/>
        <v>85.529939999999996</v>
      </c>
      <c r="N4555" s="95">
        <f t="shared" si="3037"/>
        <v>0</v>
      </c>
    </row>
    <row r="4556" spans="1:14" ht="15.75" hidden="1" outlineLevel="1" x14ac:dyDescent="0.25">
      <c r="A4556" s="227">
        <f t="shared" ref="A4556:E4556" si="3103">A3886</f>
        <v>0</v>
      </c>
      <c r="B4556" s="227" t="str">
        <f t="shared" si="3103"/>
        <v>CHP-B</v>
      </c>
      <c r="C4556" s="29">
        <f t="shared" si="3103"/>
        <v>0</v>
      </c>
      <c r="D4556" s="69" t="str">
        <f t="shared" si="3103"/>
        <v>-</v>
      </c>
      <c r="E4556" s="28">
        <f t="shared" si="3103"/>
        <v>0</v>
      </c>
      <c r="F4556" s="95">
        <f t="shared" si="3088"/>
        <v>0</v>
      </c>
      <c r="G4556" s="95">
        <f t="shared" si="3089"/>
        <v>0</v>
      </c>
      <c r="H4556" s="95">
        <f t="shared" ref="H4556:H4619" si="3104">F4556-G4556</f>
        <v>0</v>
      </c>
      <c r="I4556" s="94">
        <f>'F4.2'!AA533</f>
        <v>0</v>
      </c>
      <c r="J4556" s="94">
        <f>'F4.2'!AU533</f>
        <v>0</v>
      </c>
      <c r="K4556" s="95"/>
      <c r="L4556" s="95"/>
      <c r="M4556" s="128">
        <f t="shared" ref="M4556:M4619" si="3105">SUM(J4556:L4556)</f>
        <v>0</v>
      </c>
      <c r="N4556" s="95">
        <f t="shared" ref="N4556:N4619" si="3106">H4556+I4556-M4556</f>
        <v>0</v>
      </c>
    </row>
    <row r="4557" spans="1:14" ht="63" hidden="1" outlineLevel="1" x14ac:dyDescent="0.25">
      <c r="A4557" s="25">
        <f t="shared" ref="A4557:E4557" si="3107">A3887</f>
        <v>1</v>
      </c>
      <c r="B4557" s="26" t="str">
        <f t="shared" si="3107"/>
        <v xml:space="preserve">Renovation of Bunker Hopper of Unit 5&amp;6 along with coal flow system &amp;  Design, Engineering, Manufacturing, Fabrication, Erection and commissioning of Modified Wobbler Feeder at CHPC </v>
      </c>
      <c r="C4557" s="29">
        <f t="shared" si="3107"/>
        <v>0</v>
      </c>
      <c r="D4557" s="69" t="str">
        <f t="shared" si="3107"/>
        <v>-</v>
      </c>
      <c r="E4557" s="28">
        <f t="shared" si="3107"/>
        <v>38</v>
      </c>
      <c r="F4557" s="95">
        <f t="shared" si="3088"/>
        <v>0</v>
      </c>
      <c r="G4557" s="95">
        <f t="shared" si="3089"/>
        <v>0</v>
      </c>
      <c r="H4557" s="95">
        <f t="shared" si="3104"/>
        <v>0</v>
      </c>
      <c r="I4557" s="94">
        <f>'F4.2'!AA534</f>
        <v>0</v>
      </c>
      <c r="J4557" s="94">
        <f>'F4.2'!AU534</f>
        <v>0</v>
      </c>
      <c r="K4557" s="95"/>
      <c r="L4557" s="95"/>
      <c r="M4557" s="128">
        <f t="shared" si="3105"/>
        <v>0</v>
      </c>
      <c r="N4557" s="95">
        <f t="shared" si="3106"/>
        <v>0</v>
      </c>
    </row>
    <row r="4558" spans="1:14" ht="47.25" hidden="1" outlineLevel="1" x14ac:dyDescent="0.25">
      <c r="A4558" s="169">
        <f t="shared" ref="A4558:E4558" si="3108">A3888</f>
        <v>0</v>
      </c>
      <c r="B4558" s="169" t="str">
        <f t="shared" si="3108"/>
        <v>Scheme-1 Work of Modification,Upgradation &amp; renovation of Bunker Hopper of Unit 5&amp;6 along with coal flow system at CSTPS Chandrapur</v>
      </c>
      <c r="C4558" s="29">
        <f t="shared" si="3108"/>
        <v>0</v>
      </c>
      <c r="D4558" s="69" t="str">
        <f t="shared" si="3108"/>
        <v>-</v>
      </c>
      <c r="E4558" s="28">
        <f t="shared" si="3108"/>
        <v>16</v>
      </c>
      <c r="F4558" s="95">
        <f t="shared" si="3088"/>
        <v>16</v>
      </c>
      <c r="G4558" s="95">
        <f t="shared" si="3089"/>
        <v>16</v>
      </c>
      <c r="H4558" s="95">
        <f t="shared" si="3104"/>
        <v>0</v>
      </c>
      <c r="I4558" s="94">
        <f>'F4.2'!AA535</f>
        <v>0</v>
      </c>
      <c r="J4558" s="94">
        <f>'F4.2'!AU535</f>
        <v>0</v>
      </c>
      <c r="K4558" s="95"/>
      <c r="L4558" s="95"/>
      <c r="M4558" s="128">
        <f t="shared" si="3105"/>
        <v>0</v>
      </c>
      <c r="N4558" s="95">
        <f t="shared" si="3106"/>
        <v>0</v>
      </c>
    </row>
    <row r="4559" spans="1:14" ht="31.5" hidden="1" outlineLevel="1" x14ac:dyDescent="0.25">
      <c r="A4559" s="169">
        <f t="shared" ref="A4559:E4559" si="3109">A3889</f>
        <v>0</v>
      </c>
      <c r="B4559" s="169" t="str">
        <f t="shared" si="3109"/>
        <v>Scheme-2 :- Renovation &amp; up gradation of conveyor gantries &amp; Travelling Tripper of CHPB.</v>
      </c>
      <c r="C4559" s="29">
        <f t="shared" si="3109"/>
        <v>0</v>
      </c>
      <c r="D4559" s="69" t="str">
        <f t="shared" si="3109"/>
        <v>-</v>
      </c>
      <c r="E4559" s="28">
        <f t="shared" si="3109"/>
        <v>7</v>
      </c>
      <c r="F4559" s="95">
        <f t="shared" si="3088"/>
        <v>7</v>
      </c>
      <c r="G4559" s="95">
        <f t="shared" si="3089"/>
        <v>7</v>
      </c>
      <c r="H4559" s="95">
        <f t="shared" si="3104"/>
        <v>0</v>
      </c>
      <c r="I4559" s="94">
        <f>'F4.2'!AA536</f>
        <v>0</v>
      </c>
      <c r="J4559" s="94">
        <f>'F4.2'!AU536</f>
        <v>0</v>
      </c>
      <c r="K4559" s="95"/>
      <c r="L4559" s="95"/>
      <c r="M4559" s="128">
        <f t="shared" si="3105"/>
        <v>0</v>
      </c>
      <c r="N4559" s="95">
        <f t="shared" si="3106"/>
        <v>0</v>
      </c>
    </row>
    <row r="4560" spans="1:14" ht="47.25" hidden="1" outlineLevel="1" x14ac:dyDescent="0.25">
      <c r="A4560" s="169">
        <f t="shared" ref="A4560:E4560" si="3110">A3890</f>
        <v>0</v>
      </c>
      <c r="B4560" s="169" t="str">
        <f t="shared" si="3110"/>
        <v>Scheme-3 :- Design, Engineering, Manufacturing, Fabrication, Erection and commissioning of Modified Wobbler Feeder at CHPC of Unit 6&amp;7 of CSTPS Chandrapur</v>
      </c>
      <c r="C4560" s="29">
        <f t="shared" si="3110"/>
        <v>0</v>
      </c>
      <c r="D4560" s="69" t="str">
        <f t="shared" si="3110"/>
        <v>-</v>
      </c>
      <c r="E4560" s="28">
        <f t="shared" si="3110"/>
        <v>5</v>
      </c>
      <c r="F4560" s="95">
        <f t="shared" si="3088"/>
        <v>5</v>
      </c>
      <c r="G4560" s="95">
        <f t="shared" si="3089"/>
        <v>5</v>
      </c>
      <c r="H4560" s="95">
        <f t="shared" si="3104"/>
        <v>0</v>
      </c>
      <c r="I4560" s="94">
        <f>'F4.2'!AA537</f>
        <v>0</v>
      </c>
      <c r="J4560" s="94">
        <f>'F4.2'!AU537</f>
        <v>0</v>
      </c>
      <c r="K4560" s="95"/>
      <c r="L4560" s="95"/>
      <c r="M4560" s="128">
        <f t="shared" si="3105"/>
        <v>0</v>
      </c>
      <c r="N4560" s="95">
        <f t="shared" si="3106"/>
        <v>0</v>
      </c>
    </row>
    <row r="4561" spans="1:14" ht="31.5" hidden="1" outlineLevel="1" x14ac:dyDescent="0.25">
      <c r="A4561" s="25">
        <f t="shared" ref="A4561:E4561" si="3111">A3891</f>
        <v>2</v>
      </c>
      <c r="B4561" s="26" t="str">
        <f t="shared" si="3111"/>
        <v xml:space="preserve">installation &amp; commissioning of various LV and MV drives at CHPA &amp; Automation of Control Room of CHPA/B </v>
      </c>
      <c r="C4561" s="29">
        <f t="shared" si="3111"/>
        <v>0</v>
      </c>
      <c r="D4561" s="69" t="str">
        <f t="shared" si="3111"/>
        <v>-</v>
      </c>
      <c r="E4561" s="28">
        <f t="shared" si="3111"/>
        <v>75</v>
      </c>
      <c r="F4561" s="95">
        <f t="shared" si="3088"/>
        <v>0</v>
      </c>
      <c r="G4561" s="95">
        <f t="shared" si="3089"/>
        <v>0</v>
      </c>
      <c r="H4561" s="95">
        <f t="shared" si="3104"/>
        <v>0</v>
      </c>
      <c r="I4561" s="94">
        <f>'F4.2'!AA538</f>
        <v>0</v>
      </c>
      <c r="J4561" s="94">
        <f>'F4.2'!AU538</f>
        <v>0</v>
      </c>
      <c r="K4561" s="95"/>
      <c r="L4561" s="95"/>
      <c r="M4561" s="128">
        <f t="shared" si="3105"/>
        <v>0</v>
      </c>
      <c r="N4561" s="95">
        <f t="shared" si="3106"/>
        <v>0</v>
      </c>
    </row>
    <row r="4562" spans="1:14" ht="31.5" hidden="1" outlineLevel="1" x14ac:dyDescent="0.25">
      <c r="A4562" s="169">
        <f t="shared" ref="A4562:E4562" si="3112">A3892</f>
        <v>0</v>
      </c>
      <c r="B4562" s="169" t="str">
        <f t="shared" si="3112"/>
        <v>Scheme-1 Design, Engineering, supply, installation &amp; commissioning of various LV and MV drives at CHPA</v>
      </c>
      <c r="C4562" s="29">
        <f t="shared" si="3112"/>
        <v>0</v>
      </c>
      <c r="D4562" s="69" t="str">
        <f t="shared" si="3112"/>
        <v>-</v>
      </c>
      <c r="E4562" s="28">
        <f t="shared" si="3112"/>
        <v>39</v>
      </c>
      <c r="F4562" s="95">
        <f t="shared" si="3088"/>
        <v>39</v>
      </c>
      <c r="G4562" s="95">
        <f t="shared" si="3089"/>
        <v>39</v>
      </c>
      <c r="H4562" s="95">
        <f t="shared" si="3104"/>
        <v>0</v>
      </c>
      <c r="I4562" s="94">
        <f>'F4.2'!AA539</f>
        <v>0</v>
      </c>
      <c r="J4562" s="94">
        <f>'F4.2'!AU539</f>
        <v>0</v>
      </c>
      <c r="K4562" s="95"/>
      <c r="L4562" s="95"/>
      <c r="M4562" s="128">
        <f t="shared" si="3105"/>
        <v>0</v>
      </c>
      <c r="N4562" s="95">
        <f t="shared" si="3106"/>
        <v>0</v>
      </c>
    </row>
    <row r="4563" spans="1:14" ht="15.75" hidden="1" outlineLevel="1" x14ac:dyDescent="0.25">
      <c r="A4563" s="169">
        <f t="shared" ref="A4563:E4563" si="3113">A3893</f>
        <v>0</v>
      </c>
      <c r="B4563" s="169" t="str">
        <f t="shared" si="3113"/>
        <v xml:space="preserve">Scheme-2 Automation of Control Room of CHPA/B </v>
      </c>
      <c r="C4563" s="29">
        <f t="shared" si="3113"/>
        <v>0</v>
      </c>
      <c r="D4563" s="69" t="str">
        <f t="shared" si="3113"/>
        <v>-</v>
      </c>
      <c r="E4563" s="28">
        <f t="shared" si="3113"/>
        <v>15</v>
      </c>
      <c r="F4563" s="95">
        <f t="shared" si="3088"/>
        <v>15</v>
      </c>
      <c r="G4563" s="95">
        <f t="shared" si="3089"/>
        <v>15</v>
      </c>
      <c r="H4563" s="95">
        <f t="shared" si="3104"/>
        <v>0</v>
      </c>
      <c r="I4563" s="94">
        <f>'F4.2'!AA540</f>
        <v>0</v>
      </c>
      <c r="J4563" s="94">
        <f>'F4.2'!AU540</f>
        <v>0</v>
      </c>
      <c r="K4563" s="95"/>
      <c r="L4563" s="95"/>
      <c r="M4563" s="128">
        <f t="shared" si="3105"/>
        <v>0</v>
      </c>
      <c r="N4563" s="95">
        <f t="shared" si="3106"/>
        <v>0</v>
      </c>
    </row>
    <row r="4564" spans="1:14" ht="47.25" hidden="1" outlineLevel="1" x14ac:dyDescent="0.25">
      <c r="A4564" s="169">
        <f t="shared" ref="A4564:E4564" si="3114">A3894</f>
        <v>0</v>
      </c>
      <c r="B4564" s="169" t="str">
        <f t="shared" si="3114"/>
        <v>Scheme-3 Design, Engineering, supply, installation &amp; commissioning of various MV VFD for Crusher 1,2,3&amp;4 at CHPB</v>
      </c>
      <c r="C4564" s="29">
        <f t="shared" si="3114"/>
        <v>0</v>
      </c>
      <c r="D4564" s="69" t="str">
        <f t="shared" si="3114"/>
        <v>-</v>
      </c>
      <c r="E4564" s="28">
        <f t="shared" si="3114"/>
        <v>11</v>
      </c>
      <c r="F4564" s="95">
        <f t="shared" si="3088"/>
        <v>11</v>
      </c>
      <c r="G4564" s="95">
        <f t="shared" si="3089"/>
        <v>11</v>
      </c>
      <c r="H4564" s="95">
        <f t="shared" si="3104"/>
        <v>0</v>
      </c>
      <c r="I4564" s="94">
        <f>'F4.2'!AA541</f>
        <v>0</v>
      </c>
      <c r="J4564" s="94">
        <f>'F4.2'!AU541</f>
        <v>0</v>
      </c>
      <c r="K4564" s="95"/>
      <c r="L4564" s="95"/>
      <c r="M4564" s="128">
        <f t="shared" si="3105"/>
        <v>0</v>
      </c>
      <c r="N4564" s="95">
        <f t="shared" si="3106"/>
        <v>0</v>
      </c>
    </row>
    <row r="4565" spans="1:14" ht="31.5" hidden="1" outlineLevel="1" x14ac:dyDescent="0.25">
      <c r="A4565" s="169">
        <f t="shared" ref="A4565:E4565" si="3115">A3895</f>
        <v>0</v>
      </c>
      <c r="B4565" s="169" t="str">
        <f t="shared" si="3115"/>
        <v>Scheme-4:- Renovation modernization of 11 KV PMCC Board at Sub-Station-2 of CHPB</v>
      </c>
      <c r="C4565" s="29">
        <f t="shared" si="3115"/>
        <v>0</v>
      </c>
      <c r="D4565" s="69" t="str">
        <f t="shared" si="3115"/>
        <v>-</v>
      </c>
      <c r="E4565" s="28">
        <f t="shared" si="3115"/>
        <v>10</v>
      </c>
      <c r="F4565" s="95">
        <f t="shared" si="3088"/>
        <v>10</v>
      </c>
      <c r="G4565" s="95">
        <f t="shared" si="3089"/>
        <v>10</v>
      </c>
      <c r="H4565" s="95">
        <f t="shared" si="3104"/>
        <v>0</v>
      </c>
      <c r="I4565" s="94">
        <f>'F4.2'!AA542</f>
        <v>0</v>
      </c>
      <c r="J4565" s="94">
        <f>'F4.2'!AU542</f>
        <v>0</v>
      </c>
      <c r="K4565" s="95"/>
      <c r="L4565" s="95"/>
      <c r="M4565" s="128">
        <f t="shared" si="3105"/>
        <v>0</v>
      </c>
      <c r="N4565" s="95">
        <f t="shared" si="3106"/>
        <v>0</v>
      </c>
    </row>
    <row r="4566" spans="1:14" ht="47.25" hidden="1" outlineLevel="1" x14ac:dyDescent="0.25">
      <c r="A4566" s="25">
        <f t="shared" ref="A4566:E4566" si="3116">A3896</f>
        <v>3</v>
      </c>
      <c r="B4566" s="26" t="str">
        <f t="shared" si="3116"/>
        <v>Renovation &amp; Upgrdation of Bunker lift &amp; Desgin, Engineering, supply, installation &amp; commissioning of Energy chain system at various locations of CHPB &amp; CHPC</v>
      </c>
      <c r="C4566" s="29">
        <f t="shared" si="3116"/>
        <v>0</v>
      </c>
      <c r="D4566" s="69" t="str">
        <f t="shared" si="3116"/>
        <v>-</v>
      </c>
      <c r="E4566" s="28">
        <f t="shared" si="3116"/>
        <v>29</v>
      </c>
      <c r="F4566" s="95">
        <f t="shared" si="3088"/>
        <v>0</v>
      </c>
      <c r="G4566" s="95">
        <f t="shared" si="3089"/>
        <v>0</v>
      </c>
      <c r="H4566" s="95">
        <f t="shared" si="3104"/>
        <v>0</v>
      </c>
      <c r="I4566" s="94">
        <f>'F4.2'!AA543</f>
        <v>0</v>
      </c>
      <c r="J4566" s="94">
        <f>'F4.2'!AU543</f>
        <v>0</v>
      </c>
      <c r="K4566" s="95"/>
      <c r="L4566" s="95"/>
      <c r="M4566" s="128">
        <f t="shared" si="3105"/>
        <v>0</v>
      </c>
      <c r="N4566" s="95">
        <f t="shared" si="3106"/>
        <v>0</v>
      </c>
    </row>
    <row r="4567" spans="1:14" ht="31.5" hidden="1" outlineLevel="1" x14ac:dyDescent="0.25">
      <c r="A4567" s="169">
        <f t="shared" ref="A4567:E4567" si="3117">A3897</f>
        <v>0</v>
      </c>
      <c r="B4567" s="169" t="str">
        <f t="shared" si="3117"/>
        <v>Scheme-1: Renovation &amp; Upgrdation of Bunker lift of Unit 5,6&amp;7 of CHPB</v>
      </c>
      <c r="C4567" s="29">
        <f t="shared" si="3117"/>
        <v>0</v>
      </c>
      <c r="D4567" s="69" t="str">
        <f t="shared" si="3117"/>
        <v>-</v>
      </c>
      <c r="E4567" s="28">
        <f t="shared" si="3117"/>
        <v>9</v>
      </c>
      <c r="F4567" s="95">
        <f t="shared" si="3088"/>
        <v>9</v>
      </c>
      <c r="G4567" s="95">
        <f t="shared" si="3089"/>
        <v>9</v>
      </c>
      <c r="H4567" s="95">
        <f t="shared" si="3104"/>
        <v>0</v>
      </c>
      <c r="I4567" s="94">
        <f>'F4.2'!AA544</f>
        <v>0</v>
      </c>
      <c r="J4567" s="94">
        <f>'F4.2'!AU544</f>
        <v>0</v>
      </c>
      <c r="K4567" s="95"/>
      <c r="L4567" s="95"/>
      <c r="M4567" s="128">
        <f t="shared" si="3105"/>
        <v>0</v>
      </c>
      <c r="N4567" s="95">
        <f t="shared" si="3106"/>
        <v>0</v>
      </c>
    </row>
    <row r="4568" spans="1:14" ht="47.25" hidden="1" outlineLevel="1" x14ac:dyDescent="0.25">
      <c r="A4568" s="169">
        <f t="shared" ref="A4568:E4568" si="3118">A3898</f>
        <v>0</v>
      </c>
      <c r="B4568" s="169" t="str">
        <f t="shared" si="3118"/>
        <v>Scheme-2:- Desgin, Engineering, supply, installation &amp; commissioning of Energy chain system at various locations of CHPB &amp; CHPC</v>
      </c>
      <c r="C4568" s="29">
        <f t="shared" si="3118"/>
        <v>0</v>
      </c>
      <c r="D4568" s="69" t="str">
        <f t="shared" si="3118"/>
        <v>-</v>
      </c>
      <c r="E4568" s="28">
        <f t="shared" si="3118"/>
        <v>20</v>
      </c>
      <c r="F4568" s="95">
        <f t="shared" si="3088"/>
        <v>20</v>
      </c>
      <c r="G4568" s="95">
        <f t="shared" si="3089"/>
        <v>20</v>
      </c>
      <c r="H4568" s="95">
        <f t="shared" si="3104"/>
        <v>0</v>
      </c>
      <c r="I4568" s="94">
        <f>'F4.2'!AA545</f>
        <v>0</v>
      </c>
      <c r="J4568" s="94">
        <f>'F4.2'!AU545</f>
        <v>0</v>
      </c>
      <c r="K4568" s="95"/>
      <c r="L4568" s="95"/>
      <c r="M4568" s="128">
        <f t="shared" si="3105"/>
        <v>0</v>
      </c>
      <c r="N4568" s="95">
        <f t="shared" si="3106"/>
        <v>0</v>
      </c>
    </row>
    <row r="4569" spans="1:14" ht="31.5" hidden="1" outlineLevel="1" x14ac:dyDescent="0.25">
      <c r="A4569" s="25">
        <f t="shared" ref="A4569:E4569" si="3119">A3899</f>
        <v>4</v>
      </c>
      <c r="B4569" s="26" t="str">
        <f t="shared" si="3119"/>
        <v xml:space="preserve">Upgradation of old ropeway, BC-108 A/B, installation of coal pile thermal monitoring system for stack pile of CHPA/B. </v>
      </c>
      <c r="C4569" s="29">
        <f t="shared" si="3119"/>
        <v>0</v>
      </c>
      <c r="D4569" s="69" t="str">
        <f t="shared" si="3119"/>
        <v>-</v>
      </c>
      <c r="E4569" s="28">
        <f t="shared" si="3119"/>
        <v>29</v>
      </c>
      <c r="F4569" s="95">
        <f t="shared" si="3088"/>
        <v>0</v>
      </c>
      <c r="G4569" s="95">
        <f t="shared" si="3089"/>
        <v>0</v>
      </c>
      <c r="H4569" s="95">
        <f t="shared" si="3104"/>
        <v>0</v>
      </c>
      <c r="I4569" s="94">
        <f>'F4.2'!AA546</f>
        <v>0</v>
      </c>
      <c r="J4569" s="94">
        <f>'F4.2'!AU546</f>
        <v>0</v>
      </c>
      <c r="K4569" s="95"/>
      <c r="L4569" s="95"/>
      <c r="M4569" s="128">
        <f t="shared" si="3105"/>
        <v>0</v>
      </c>
      <c r="N4569" s="95">
        <f t="shared" si="3106"/>
        <v>0</v>
      </c>
    </row>
    <row r="4570" spans="1:14" ht="31.5" hidden="1" outlineLevel="1" x14ac:dyDescent="0.25">
      <c r="A4570" s="169">
        <f t="shared" ref="A4570:E4570" si="3120">A3900</f>
        <v>0</v>
      </c>
      <c r="B4570" s="169" t="str">
        <f t="shared" si="3120"/>
        <v>Scheme-1 Work of Renovation &amp; upgradation of Ventilation system of CHPA&amp;CHPB.</v>
      </c>
      <c r="C4570" s="29">
        <f t="shared" si="3120"/>
        <v>0</v>
      </c>
      <c r="D4570" s="69" t="str">
        <f t="shared" si="3120"/>
        <v>-</v>
      </c>
      <c r="E4570" s="28">
        <f t="shared" si="3120"/>
        <v>8</v>
      </c>
      <c r="F4570" s="95">
        <f t="shared" si="3088"/>
        <v>8</v>
      </c>
      <c r="G4570" s="95">
        <f t="shared" si="3089"/>
        <v>8</v>
      </c>
      <c r="H4570" s="95">
        <f t="shared" si="3104"/>
        <v>0</v>
      </c>
      <c r="I4570" s="94">
        <f>'F4.2'!AA547</f>
        <v>0</v>
      </c>
      <c r="J4570" s="94">
        <f>'F4.2'!AU547</f>
        <v>0</v>
      </c>
      <c r="K4570" s="95"/>
      <c r="L4570" s="95"/>
      <c r="M4570" s="128">
        <f t="shared" si="3105"/>
        <v>0</v>
      </c>
      <c r="N4570" s="95">
        <f t="shared" si="3106"/>
        <v>0</v>
      </c>
    </row>
    <row r="4571" spans="1:14" ht="47.25" hidden="1" outlineLevel="1" x14ac:dyDescent="0.25">
      <c r="A4571" s="169">
        <f t="shared" ref="A4571:E4571" si="3121">A3901</f>
        <v>0</v>
      </c>
      <c r="B4571" s="169" t="str">
        <f t="shared" si="3121"/>
        <v>Scheme-2: Design, Engineering, Supply, fabrication, Erection, installation &amp; commissioning of modified take up arrangement for BC 108A/B of CHPB.</v>
      </c>
      <c r="C4571" s="29">
        <f t="shared" si="3121"/>
        <v>0</v>
      </c>
      <c r="D4571" s="69" t="str">
        <f t="shared" si="3121"/>
        <v>-</v>
      </c>
      <c r="E4571" s="28">
        <f t="shared" si="3121"/>
        <v>4</v>
      </c>
      <c r="F4571" s="95">
        <f t="shared" si="3088"/>
        <v>4</v>
      </c>
      <c r="G4571" s="95">
        <f t="shared" si="3089"/>
        <v>4</v>
      </c>
      <c r="H4571" s="95">
        <f t="shared" si="3104"/>
        <v>0</v>
      </c>
      <c r="I4571" s="94">
        <f>'F4.2'!AA548</f>
        <v>0</v>
      </c>
      <c r="J4571" s="94">
        <f>'F4.2'!AU548</f>
        <v>0</v>
      </c>
      <c r="K4571" s="95"/>
      <c r="L4571" s="95"/>
      <c r="M4571" s="128">
        <f t="shared" si="3105"/>
        <v>0</v>
      </c>
      <c r="N4571" s="95">
        <f t="shared" si="3106"/>
        <v>0</v>
      </c>
    </row>
    <row r="4572" spans="1:14" ht="31.5" hidden="1" outlineLevel="1" x14ac:dyDescent="0.25">
      <c r="A4572" s="169">
        <f t="shared" ref="A4572:E4572" si="3122">A3902</f>
        <v>0</v>
      </c>
      <c r="B4572" s="169" t="str">
        <f t="shared" si="3122"/>
        <v>Scheme-3: Design, Engineering, supply &amp; installation of coal pile thermal monitoring system for stack pile of CHPA/B.</v>
      </c>
      <c r="C4572" s="29">
        <f t="shared" si="3122"/>
        <v>0</v>
      </c>
      <c r="D4572" s="69" t="str">
        <f t="shared" si="3122"/>
        <v>-</v>
      </c>
      <c r="E4572" s="28">
        <f t="shared" si="3122"/>
        <v>8</v>
      </c>
      <c r="F4572" s="95">
        <f t="shared" si="3088"/>
        <v>8</v>
      </c>
      <c r="G4572" s="95">
        <f t="shared" si="3089"/>
        <v>8</v>
      </c>
      <c r="H4572" s="95">
        <f t="shared" si="3104"/>
        <v>0</v>
      </c>
      <c r="I4572" s="94">
        <f>'F4.2'!AA549</f>
        <v>0</v>
      </c>
      <c r="J4572" s="94">
        <f>'F4.2'!AU549</f>
        <v>0</v>
      </c>
      <c r="K4572" s="95"/>
      <c r="L4572" s="95"/>
      <c r="M4572" s="128">
        <f t="shared" si="3105"/>
        <v>0</v>
      </c>
      <c r="N4572" s="95">
        <f t="shared" si="3106"/>
        <v>0</v>
      </c>
    </row>
    <row r="4573" spans="1:14" ht="31.5" hidden="1" outlineLevel="1" x14ac:dyDescent="0.25">
      <c r="A4573" s="169">
        <f t="shared" ref="A4573:E4573" si="3123">A3903</f>
        <v>0</v>
      </c>
      <c r="B4573" s="169" t="str">
        <f t="shared" si="3123"/>
        <v>Scheme-3: Design, Engineering, supply &amp; installation of Belt Tear Detector system for belt conveyor system of CHPB.</v>
      </c>
      <c r="C4573" s="29">
        <f t="shared" si="3123"/>
        <v>0</v>
      </c>
      <c r="D4573" s="69" t="str">
        <f t="shared" si="3123"/>
        <v>-</v>
      </c>
      <c r="E4573" s="28">
        <f t="shared" si="3123"/>
        <v>4</v>
      </c>
      <c r="F4573" s="95">
        <f t="shared" si="3088"/>
        <v>4</v>
      </c>
      <c r="G4573" s="95">
        <f t="shared" si="3089"/>
        <v>4</v>
      </c>
      <c r="H4573" s="95">
        <f t="shared" si="3104"/>
        <v>0</v>
      </c>
      <c r="I4573" s="94">
        <f>'F4.2'!AA550</f>
        <v>0</v>
      </c>
      <c r="J4573" s="94">
        <f>'F4.2'!AU550</f>
        <v>0</v>
      </c>
      <c r="K4573" s="95"/>
      <c r="L4573" s="95"/>
      <c r="M4573" s="128">
        <f t="shared" si="3105"/>
        <v>0</v>
      </c>
      <c r="N4573" s="95">
        <f t="shared" si="3106"/>
        <v>0</v>
      </c>
    </row>
    <row r="4574" spans="1:14" ht="31.5" hidden="1" outlineLevel="1" x14ac:dyDescent="0.25">
      <c r="A4574" s="169">
        <f t="shared" ref="A4574:E4574" si="3124">A3904</f>
        <v>0</v>
      </c>
      <c r="B4574" s="169" t="str">
        <f t="shared" si="3124"/>
        <v>Scheme-4: Capacity Enhancement of Belt Conveyor Drives of CHPB by upgrdation of conveyor drvie system.</v>
      </c>
      <c r="C4574" s="29">
        <f t="shared" si="3124"/>
        <v>0</v>
      </c>
      <c r="D4574" s="69" t="str">
        <f t="shared" si="3124"/>
        <v>-</v>
      </c>
      <c r="E4574" s="28">
        <f t="shared" si="3124"/>
        <v>5</v>
      </c>
      <c r="F4574" s="95">
        <f t="shared" si="3088"/>
        <v>5</v>
      </c>
      <c r="G4574" s="95">
        <f t="shared" si="3089"/>
        <v>5</v>
      </c>
      <c r="H4574" s="95">
        <f t="shared" si="3104"/>
        <v>0</v>
      </c>
      <c r="I4574" s="94">
        <f>'F4.2'!AA551</f>
        <v>0</v>
      </c>
      <c r="J4574" s="94">
        <f>'F4.2'!AU551</f>
        <v>0</v>
      </c>
      <c r="K4574" s="95"/>
      <c r="L4574" s="95"/>
      <c r="M4574" s="128">
        <f t="shared" si="3105"/>
        <v>0</v>
      </c>
      <c r="N4574" s="95">
        <f t="shared" si="3106"/>
        <v>0</v>
      </c>
    </row>
    <row r="4575" spans="1:14" ht="31.5" hidden="1" outlineLevel="1" x14ac:dyDescent="0.25">
      <c r="A4575" s="25">
        <f t="shared" ref="A4575:E4575" si="3125">A3905</f>
        <v>5</v>
      </c>
      <c r="B4575" s="26" t="str">
        <f t="shared" si="3125"/>
        <v>Modification &amp; upgradation in Railway Track network of CSTPS</v>
      </c>
      <c r="C4575" s="29">
        <f t="shared" si="3125"/>
        <v>0</v>
      </c>
      <c r="D4575" s="69" t="str">
        <f t="shared" si="3125"/>
        <v>-</v>
      </c>
      <c r="E4575" s="28">
        <f t="shared" si="3125"/>
        <v>29</v>
      </c>
      <c r="F4575" s="95">
        <f t="shared" si="3088"/>
        <v>0</v>
      </c>
      <c r="G4575" s="95">
        <f t="shared" si="3089"/>
        <v>0</v>
      </c>
      <c r="H4575" s="95">
        <f t="shared" si="3104"/>
        <v>0</v>
      </c>
      <c r="I4575" s="94">
        <f>'F4.2'!AA552</f>
        <v>0</v>
      </c>
      <c r="J4575" s="94">
        <f>'F4.2'!AU552</f>
        <v>0</v>
      </c>
      <c r="K4575" s="95"/>
      <c r="L4575" s="95"/>
      <c r="M4575" s="128">
        <f t="shared" si="3105"/>
        <v>0</v>
      </c>
      <c r="N4575" s="95">
        <f t="shared" si="3106"/>
        <v>0</v>
      </c>
    </row>
    <row r="4576" spans="1:14" ht="63" hidden="1" outlineLevel="1" x14ac:dyDescent="0.25">
      <c r="A4576" s="169">
        <f t="shared" ref="A4576:E4576" si="3126">A3906</f>
        <v>0</v>
      </c>
      <c r="B4576" s="169" t="str">
        <f t="shared" si="3126"/>
        <v xml:space="preserve">Scheme-1: Work of Modification &amp; upgradation in Railway Track network of CSTPS by Provision of additional take off &amp; cutoff point for CHPD and empty formation at WT outhaul in CSTPS Railway Siding. </v>
      </c>
      <c r="C4576" s="29">
        <f t="shared" si="3126"/>
        <v>0</v>
      </c>
      <c r="D4576" s="69" t="str">
        <f t="shared" si="3126"/>
        <v>-</v>
      </c>
      <c r="E4576" s="28">
        <f t="shared" si="3126"/>
        <v>14</v>
      </c>
      <c r="F4576" s="95">
        <f t="shared" si="3088"/>
        <v>14</v>
      </c>
      <c r="G4576" s="95">
        <f t="shared" si="3089"/>
        <v>14</v>
      </c>
      <c r="H4576" s="95">
        <f t="shared" si="3104"/>
        <v>0</v>
      </c>
      <c r="I4576" s="94">
        <f>'F4.2'!AA553</f>
        <v>0</v>
      </c>
      <c r="J4576" s="94">
        <f>'F4.2'!AU553</f>
        <v>0</v>
      </c>
      <c r="K4576" s="95"/>
      <c r="L4576" s="95"/>
      <c r="M4576" s="128">
        <f t="shared" si="3105"/>
        <v>0</v>
      </c>
      <c r="N4576" s="95">
        <f t="shared" si="3106"/>
        <v>0</v>
      </c>
    </row>
    <row r="4577" spans="1:14" ht="47.25" hidden="1" outlineLevel="1" x14ac:dyDescent="0.25">
      <c r="A4577" s="169">
        <f t="shared" ref="A4577:E4577" si="3127">A3907</f>
        <v>0</v>
      </c>
      <c r="B4577" s="169" t="str">
        <f t="shared" si="3127"/>
        <v>Scheme-1: Work of Modification &amp; upgradation in Railway Track network of CSTPS by Complete Track Renewal of old BG rail with other allied works in CSTPS Railway Siding.</v>
      </c>
      <c r="C4577" s="29">
        <f t="shared" si="3127"/>
        <v>0</v>
      </c>
      <c r="D4577" s="69" t="str">
        <f t="shared" si="3127"/>
        <v>-</v>
      </c>
      <c r="E4577" s="28">
        <f t="shared" si="3127"/>
        <v>15</v>
      </c>
      <c r="F4577" s="95">
        <f t="shared" si="3088"/>
        <v>15</v>
      </c>
      <c r="G4577" s="95">
        <f t="shared" si="3089"/>
        <v>15</v>
      </c>
      <c r="H4577" s="95">
        <f t="shared" si="3104"/>
        <v>0</v>
      </c>
      <c r="I4577" s="94">
        <f>'F4.2'!AA554</f>
        <v>0</v>
      </c>
      <c r="J4577" s="94">
        <f>'F4.2'!AU554</f>
        <v>0</v>
      </c>
      <c r="K4577" s="95"/>
      <c r="L4577" s="95"/>
      <c r="M4577" s="128">
        <f t="shared" si="3105"/>
        <v>0</v>
      </c>
      <c r="N4577" s="95">
        <f t="shared" si="3106"/>
        <v>0</v>
      </c>
    </row>
    <row r="4578" spans="1:14" ht="47.25" hidden="1" outlineLevel="1" x14ac:dyDescent="0.25">
      <c r="A4578" s="25">
        <f t="shared" ref="A4578:E4578" si="3128">A3908</f>
        <v>6</v>
      </c>
      <c r="B4578" s="26" t="str">
        <f t="shared" si="3128"/>
        <v>extension of Pipe Conveyor System from Padmapur Loading Station to Coal Handling Plant-C of Unit 5,6&amp;7 at CSTPS Chandrapur.</v>
      </c>
      <c r="C4578" s="29">
        <f t="shared" si="3128"/>
        <v>0</v>
      </c>
      <c r="D4578" s="69" t="str">
        <f t="shared" si="3128"/>
        <v>-</v>
      </c>
      <c r="E4578" s="28">
        <f t="shared" si="3128"/>
        <v>100</v>
      </c>
      <c r="F4578" s="95">
        <f t="shared" si="3088"/>
        <v>0</v>
      </c>
      <c r="G4578" s="95">
        <f t="shared" si="3089"/>
        <v>0</v>
      </c>
      <c r="H4578" s="95">
        <f t="shared" si="3104"/>
        <v>0</v>
      </c>
      <c r="I4578" s="94">
        <f>'F4.2'!AA555</f>
        <v>0</v>
      </c>
      <c r="J4578" s="94">
        <f>'F4.2'!AU555</f>
        <v>0</v>
      </c>
      <c r="K4578" s="95"/>
      <c r="L4578" s="95"/>
      <c r="M4578" s="128">
        <f t="shared" si="3105"/>
        <v>0</v>
      </c>
      <c r="N4578" s="95">
        <f t="shared" si="3106"/>
        <v>0</v>
      </c>
    </row>
    <row r="4579" spans="1:14" ht="47.25" hidden="1" outlineLevel="1" x14ac:dyDescent="0.25">
      <c r="A4579" s="169">
        <f t="shared" ref="A4579:E4579" si="3129">A3909</f>
        <v>0</v>
      </c>
      <c r="B4579" s="169" t="str">
        <f t="shared" si="3129"/>
        <v>Scheme-1: Augmentation of extension of Pipe Conveyor System from Padmapur Loading Station to Coal Handling Plant-C of Unit 5,6&amp;7 at CSTPS Chandrapur.</v>
      </c>
      <c r="C4579" s="29">
        <f t="shared" si="3129"/>
        <v>0</v>
      </c>
      <c r="D4579" s="69" t="str">
        <f t="shared" si="3129"/>
        <v>-</v>
      </c>
      <c r="E4579" s="28">
        <f t="shared" si="3129"/>
        <v>100</v>
      </c>
      <c r="F4579" s="95">
        <f t="shared" si="3088"/>
        <v>100</v>
      </c>
      <c r="G4579" s="95">
        <f t="shared" si="3089"/>
        <v>100</v>
      </c>
      <c r="H4579" s="95">
        <f t="shared" si="3104"/>
        <v>0</v>
      </c>
      <c r="I4579" s="94">
        <f>'F4.2'!AA556</f>
        <v>0</v>
      </c>
      <c r="J4579" s="94">
        <f>'F4.2'!AU556</f>
        <v>0</v>
      </c>
      <c r="K4579" s="95"/>
      <c r="L4579" s="95"/>
      <c r="M4579" s="128">
        <f t="shared" si="3105"/>
        <v>0</v>
      </c>
      <c r="N4579" s="95">
        <f t="shared" si="3106"/>
        <v>0</v>
      </c>
    </row>
    <row r="4580" spans="1:14" ht="15.75" hidden="1" outlineLevel="1" x14ac:dyDescent="0.25">
      <c r="A4580" s="227">
        <f t="shared" ref="A4580:E4580" si="3130">A3910</f>
        <v>0</v>
      </c>
      <c r="B4580" s="227" t="str">
        <f t="shared" si="3130"/>
        <v>CHP-C</v>
      </c>
      <c r="C4580" s="29">
        <f t="shared" si="3130"/>
        <v>0</v>
      </c>
      <c r="D4580" s="69" t="str">
        <f t="shared" si="3130"/>
        <v>-</v>
      </c>
      <c r="E4580" s="28">
        <f t="shared" si="3130"/>
        <v>0</v>
      </c>
      <c r="F4580" s="95">
        <f t="shared" si="3088"/>
        <v>0</v>
      </c>
      <c r="G4580" s="95">
        <f t="shared" si="3089"/>
        <v>0</v>
      </c>
      <c r="H4580" s="95">
        <f t="shared" si="3104"/>
        <v>0</v>
      </c>
      <c r="I4580" s="94">
        <f>'F4.2'!AA557</f>
        <v>0</v>
      </c>
      <c r="J4580" s="94">
        <f>'F4.2'!AU557</f>
        <v>0</v>
      </c>
      <c r="K4580" s="95"/>
      <c r="L4580" s="95"/>
      <c r="M4580" s="128">
        <f t="shared" si="3105"/>
        <v>0</v>
      </c>
      <c r="N4580" s="95">
        <f t="shared" si="3106"/>
        <v>0</v>
      </c>
    </row>
    <row r="4581" spans="1:14" ht="47.25" hidden="1" outlineLevel="1" x14ac:dyDescent="0.25">
      <c r="A4581" s="25">
        <f t="shared" ref="A4581:E4581" si="3131">A3911</f>
        <v>1</v>
      </c>
      <c r="B4581" s="26" t="str">
        <f t="shared" si="3131"/>
        <v>Design, Engineering, supply, Erection and commissioning of new fire fighting system at Pipe conveyor of CSTPS, Chandrapur</v>
      </c>
      <c r="C4581" s="29">
        <f t="shared" si="3131"/>
        <v>0</v>
      </c>
      <c r="D4581" s="69" t="str">
        <f t="shared" si="3131"/>
        <v>-</v>
      </c>
      <c r="E4581" s="28">
        <f t="shared" si="3131"/>
        <v>25</v>
      </c>
      <c r="F4581" s="95">
        <f t="shared" si="3088"/>
        <v>0</v>
      </c>
      <c r="G4581" s="95">
        <f t="shared" si="3089"/>
        <v>0</v>
      </c>
      <c r="H4581" s="95">
        <f t="shared" si="3104"/>
        <v>0</v>
      </c>
      <c r="I4581" s="94">
        <f>'F4.2'!AA558</f>
        <v>0</v>
      </c>
      <c r="J4581" s="94">
        <f>'F4.2'!AU558</f>
        <v>0</v>
      </c>
      <c r="K4581" s="95"/>
      <c r="L4581" s="95"/>
      <c r="M4581" s="128">
        <f t="shared" si="3105"/>
        <v>0</v>
      </c>
      <c r="N4581" s="95">
        <f t="shared" si="3106"/>
        <v>0</v>
      </c>
    </row>
    <row r="4582" spans="1:14" ht="47.25" hidden="1" outlineLevel="1" x14ac:dyDescent="0.25">
      <c r="A4582" s="169">
        <f t="shared" ref="A4582:E4582" si="3132">A3912</f>
        <v>0</v>
      </c>
      <c r="B4582" s="169" t="str">
        <f t="shared" si="3132"/>
        <v>Design, Engineering, supply, Erection and commissioning of new fire fighting system at Pipe conveyor of CSTPS, Chandrapur</v>
      </c>
      <c r="C4582" s="29">
        <f t="shared" si="3132"/>
        <v>0</v>
      </c>
      <c r="D4582" s="69" t="str">
        <f t="shared" si="3132"/>
        <v>-</v>
      </c>
      <c r="E4582" s="28">
        <f t="shared" si="3132"/>
        <v>25</v>
      </c>
      <c r="F4582" s="95">
        <f t="shared" si="3088"/>
        <v>25</v>
      </c>
      <c r="G4582" s="95">
        <f t="shared" si="3089"/>
        <v>0</v>
      </c>
      <c r="H4582" s="95">
        <f t="shared" si="3104"/>
        <v>25</v>
      </c>
      <c r="I4582" s="94">
        <f>'F4.2'!AA559</f>
        <v>0</v>
      </c>
      <c r="J4582" s="94">
        <f>'F4.2'!AU559</f>
        <v>0</v>
      </c>
      <c r="K4582" s="95"/>
      <c r="L4582" s="95"/>
      <c r="M4582" s="128">
        <f t="shared" si="3105"/>
        <v>0</v>
      </c>
      <c r="N4582" s="95">
        <f t="shared" si="3106"/>
        <v>25</v>
      </c>
    </row>
    <row r="4583" spans="1:14" ht="31.5" hidden="1" outlineLevel="1" x14ac:dyDescent="0.25">
      <c r="A4583" s="25">
        <f t="shared" ref="A4583:E4583" si="3133">A3913</f>
        <v>2</v>
      </c>
      <c r="B4583" s="26" t="str">
        <f t="shared" si="3133"/>
        <v>Reliability &amp; availability improvement of coal transportation by Procurement of UTS (BOBR) Wagons for CHP</v>
      </c>
      <c r="C4583" s="29">
        <f t="shared" si="3133"/>
        <v>0</v>
      </c>
      <c r="D4583" s="69" t="str">
        <f t="shared" si="3133"/>
        <v>-</v>
      </c>
      <c r="E4583" s="28">
        <f t="shared" si="3133"/>
        <v>15</v>
      </c>
      <c r="F4583" s="95">
        <f t="shared" si="3088"/>
        <v>0</v>
      </c>
      <c r="G4583" s="95">
        <f t="shared" si="3089"/>
        <v>0</v>
      </c>
      <c r="H4583" s="95">
        <f t="shared" si="3104"/>
        <v>0</v>
      </c>
      <c r="I4583" s="94">
        <f>'F4.2'!AA560</f>
        <v>0</v>
      </c>
      <c r="J4583" s="94">
        <f>'F4.2'!AU560</f>
        <v>0</v>
      </c>
      <c r="K4583" s="95"/>
      <c r="L4583" s="95"/>
      <c r="M4583" s="128">
        <f t="shared" si="3105"/>
        <v>0</v>
      </c>
      <c r="N4583" s="95">
        <f t="shared" si="3106"/>
        <v>0</v>
      </c>
    </row>
    <row r="4584" spans="1:14" ht="31.5" hidden="1" outlineLevel="1" x14ac:dyDescent="0.25">
      <c r="A4584" s="169">
        <f t="shared" ref="A4584:E4584" si="3134">A3914</f>
        <v>0</v>
      </c>
      <c r="B4584" s="169" t="str">
        <f t="shared" si="3134"/>
        <v>Reliability &amp; availability improvement of coal transportation by Procurement of UTS (BOBR) Wagons for CHP</v>
      </c>
      <c r="C4584" s="29">
        <f t="shared" si="3134"/>
        <v>0</v>
      </c>
      <c r="D4584" s="69" t="str">
        <f t="shared" si="3134"/>
        <v>-</v>
      </c>
      <c r="E4584" s="28">
        <f t="shared" si="3134"/>
        <v>15</v>
      </c>
      <c r="F4584" s="95">
        <f t="shared" si="3088"/>
        <v>15</v>
      </c>
      <c r="G4584" s="95">
        <f t="shared" si="3089"/>
        <v>0</v>
      </c>
      <c r="H4584" s="95">
        <f t="shared" si="3104"/>
        <v>15</v>
      </c>
      <c r="I4584" s="94">
        <f>'F4.2'!AA561</f>
        <v>0</v>
      </c>
      <c r="J4584" s="94">
        <f>'F4.2'!AU561</f>
        <v>0</v>
      </c>
      <c r="K4584" s="95"/>
      <c r="L4584" s="95"/>
      <c r="M4584" s="128">
        <f t="shared" si="3105"/>
        <v>0</v>
      </c>
      <c r="N4584" s="95">
        <f t="shared" si="3106"/>
        <v>15</v>
      </c>
    </row>
    <row r="4585" spans="1:14" ht="31.5" hidden="1" outlineLevel="1" x14ac:dyDescent="0.25">
      <c r="A4585" s="25">
        <f t="shared" ref="A4585:E4585" si="3135">A3915</f>
        <v>3</v>
      </c>
      <c r="B4585" s="26" t="str">
        <f t="shared" si="3135"/>
        <v>Reliability &amp; availability improvement by replacement of set of internals for Paddle feeders</v>
      </c>
      <c r="C4585" s="29">
        <f t="shared" si="3135"/>
        <v>0</v>
      </c>
      <c r="D4585" s="69" t="str">
        <f t="shared" si="3135"/>
        <v>-</v>
      </c>
      <c r="E4585" s="28">
        <f t="shared" si="3135"/>
        <v>6</v>
      </c>
      <c r="F4585" s="95">
        <f t="shared" si="3088"/>
        <v>0</v>
      </c>
      <c r="G4585" s="95">
        <f t="shared" si="3089"/>
        <v>0</v>
      </c>
      <c r="H4585" s="95">
        <f t="shared" si="3104"/>
        <v>0</v>
      </c>
      <c r="I4585" s="94">
        <f>'F4.2'!AA562</f>
        <v>0</v>
      </c>
      <c r="J4585" s="94">
        <f>'F4.2'!AU562</f>
        <v>0</v>
      </c>
      <c r="K4585" s="95"/>
      <c r="L4585" s="95"/>
      <c r="M4585" s="128">
        <f t="shared" si="3105"/>
        <v>0</v>
      </c>
      <c r="N4585" s="95">
        <f t="shared" si="3106"/>
        <v>0</v>
      </c>
    </row>
    <row r="4586" spans="1:14" ht="31.5" hidden="1" outlineLevel="1" x14ac:dyDescent="0.25">
      <c r="A4586" s="169">
        <f t="shared" ref="A4586:E4586" si="3136">A3916</f>
        <v>0</v>
      </c>
      <c r="B4586" s="169" t="str">
        <f t="shared" si="3136"/>
        <v>Reliability &amp; availability improvement by replacement of set of internals for Paddle feeders</v>
      </c>
      <c r="C4586" s="29">
        <f t="shared" si="3136"/>
        <v>0</v>
      </c>
      <c r="D4586" s="69" t="str">
        <f t="shared" si="3136"/>
        <v>-</v>
      </c>
      <c r="E4586" s="28">
        <f t="shared" si="3136"/>
        <v>6</v>
      </c>
      <c r="F4586" s="95">
        <f t="shared" si="3088"/>
        <v>6</v>
      </c>
      <c r="G4586" s="95">
        <f t="shared" si="3089"/>
        <v>0</v>
      </c>
      <c r="H4586" s="95">
        <f t="shared" si="3104"/>
        <v>6</v>
      </c>
      <c r="I4586" s="94">
        <f>'F4.2'!AA563</f>
        <v>0</v>
      </c>
      <c r="J4586" s="94">
        <f>'F4.2'!AU563</f>
        <v>0</v>
      </c>
      <c r="K4586" s="95"/>
      <c r="L4586" s="95"/>
      <c r="M4586" s="128">
        <f t="shared" si="3105"/>
        <v>0</v>
      </c>
      <c r="N4586" s="95">
        <f t="shared" si="3106"/>
        <v>6</v>
      </c>
    </row>
    <row r="4587" spans="1:14" ht="31.5" hidden="1" outlineLevel="1" x14ac:dyDescent="0.25">
      <c r="A4587" s="25">
        <f t="shared" ref="A4587:E4587" si="3137">A3917</f>
        <v>4</v>
      </c>
      <c r="B4587" s="26" t="str">
        <f t="shared" si="3137"/>
        <v>Reliability &amp; availability improvement by replacement of transfer chutes at CHP-C</v>
      </c>
      <c r="C4587" s="29">
        <f t="shared" si="3137"/>
        <v>0</v>
      </c>
      <c r="D4587" s="69" t="str">
        <f t="shared" si="3137"/>
        <v>-</v>
      </c>
      <c r="E4587" s="28">
        <f t="shared" si="3137"/>
        <v>10</v>
      </c>
      <c r="F4587" s="95">
        <f t="shared" si="3088"/>
        <v>0</v>
      </c>
      <c r="G4587" s="95">
        <f t="shared" si="3089"/>
        <v>0</v>
      </c>
      <c r="H4587" s="95">
        <f t="shared" si="3104"/>
        <v>0</v>
      </c>
      <c r="I4587" s="94">
        <f>'F4.2'!AA564</f>
        <v>0</v>
      </c>
      <c r="J4587" s="94">
        <f>'F4.2'!AU564</f>
        <v>0</v>
      </c>
      <c r="K4587" s="95"/>
      <c r="L4587" s="95"/>
      <c r="M4587" s="128">
        <f t="shared" si="3105"/>
        <v>0</v>
      </c>
      <c r="N4587" s="95">
        <f t="shared" si="3106"/>
        <v>0</v>
      </c>
    </row>
    <row r="4588" spans="1:14" ht="31.5" hidden="1" outlineLevel="1" x14ac:dyDescent="0.25">
      <c r="A4588" s="169">
        <f t="shared" ref="A4588:E4588" si="3138">A3918</f>
        <v>0</v>
      </c>
      <c r="B4588" s="169" t="str">
        <f t="shared" si="3138"/>
        <v>Reliability &amp; availability improvement by replacement of transfer chutes at CHP-C</v>
      </c>
      <c r="C4588" s="29">
        <f t="shared" si="3138"/>
        <v>0</v>
      </c>
      <c r="D4588" s="69" t="str">
        <f t="shared" si="3138"/>
        <v>-</v>
      </c>
      <c r="E4588" s="28">
        <f t="shared" si="3138"/>
        <v>10</v>
      </c>
      <c r="F4588" s="95">
        <f t="shared" si="3088"/>
        <v>10</v>
      </c>
      <c r="G4588" s="95">
        <f t="shared" si="3089"/>
        <v>0</v>
      </c>
      <c r="H4588" s="95">
        <f t="shared" si="3104"/>
        <v>10</v>
      </c>
      <c r="I4588" s="94">
        <f>'F4.2'!AA565</f>
        <v>0</v>
      </c>
      <c r="J4588" s="94">
        <f>'F4.2'!AU565</f>
        <v>0</v>
      </c>
      <c r="K4588" s="95"/>
      <c r="L4588" s="95"/>
      <c r="M4588" s="128">
        <f t="shared" si="3105"/>
        <v>0</v>
      </c>
      <c r="N4588" s="95">
        <f t="shared" si="3106"/>
        <v>10</v>
      </c>
    </row>
    <row r="4589" spans="1:14" ht="15.75" hidden="1" outlineLevel="1" x14ac:dyDescent="0.25">
      <c r="A4589" s="227">
        <f t="shared" ref="A4589:E4589" si="3139">A3919</f>
        <v>0</v>
      </c>
      <c r="B4589" s="227" t="str">
        <f t="shared" si="3139"/>
        <v>Civil U#3  to U#7</v>
      </c>
      <c r="C4589" s="29">
        <f t="shared" si="3139"/>
        <v>0</v>
      </c>
      <c r="D4589" s="69" t="str">
        <f t="shared" si="3139"/>
        <v>-</v>
      </c>
      <c r="E4589" s="28">
        <f t="shared" si="3139"/>
        <v>0</v>
      </c>
      <c r="F4589" s="95">
        <f t="shared" si="3088"/>
        <v>0</v>
      </c>
      <c r="G4589" s="95">
        <f t="shared" si="3089"/>
        <v>0</v>
      </c>
      <c r="H4589" s="95">
        <f t="shared" si="3104"/>
        <v>0</v>
      </c>
      <c r="I4589" s="94">
        <f>'F4.2'!AA566</f>
        <v>0</v>
      </c>
      <c r="J4589" s="94">
        <f>'F4.2'!AU566</f>
        <v>0</v>
      </c>
      <c r="K4589" s="95"/>
      <c r="L4589" s="95"/>
      <c r="M4589" s="128">
        <f t="shared" si="3105"/>
        <v>0</v>
      </c>
      <c r="N4589" s="95">
        <f t="shared" si="3106"/>
        <v>0</v>
      </c>
    </row>
    <row r="4590" spans="1:14" ht="31.5" hidden="1" outlineLevel="1" x14ac:dyDescent="0.25">
      <c r="A4590" s="25">
        <f t="shared" ref="A4590:E4590" si="3140">A3920</f>
        <v>1</v>
      </c>
      <c r="B4590" s="26" t="str">
        <f t="shared" si="3140"/>
        <v xml:space="preserve">Provision for Scientific storage of coal reject and leachate collection system at CSTPS, Chandrapur </v>
      </c>
      <c r="C4590" s="29">
        <f t="shared" si="3140"/>
        <v>0</v>
      </c>
      <c r="D4590" s="69" t="str">
        <f t="shared" si="3140"/>
        <v>-</v>
      </c>
      <c r="E4590" s="28">
        <f t="shared" si="3140"/>
        <v>37.57</v>
      </c>
      <c r="F4590" s="95">
        <f t="shared" si="3088"/>
        <v>0</v>
      </c>
      <c r="G4590" s="95">
        <f t="shared" si="3089"/>
        <v>0</v>
      </c>
      <c r="H4590" s="95">
        <f t="shared" si="3104"/>
        <v>0</v>
      </c>
      <c r="I4590" s="94">
        <f>'F4.2'!AA567</f>
        <v>0</v>
      </c>
      <c r="J4590" s="94">
        <f>'F4.2'!AU567</f>
        <v>0</v>
      </c>
      <c r="K4590" s="95"/>
      <c r="L4590" s="95"/>
      <c r="M4590" s="128">
        <f t="shared" si="3105"/>
        <v>0</v>
      </c>
      <c r="N4590" s="95">
        <f t="shared" si="3106"/>
        <v>0</v>
      </c>
    </row>
    <row r="4591" spans="1:14" ht="31.5" hidden="1" outlineLevel="1" x14ac:dyDescent="0.25">
      <c r="A4591" s="169">
        <f t="shared" ref="A4591:E4591" si="3141">A3921</f>
        <v>0</v>
      </c>
      <c r="B4591" s="169" t="str">
        <f t="shared" si="3141"/>
        <v>Provision for Scientific storage of coal reject and leachate collection system at CSTPS, Chandrapur</v>
      </c>
      <c r="C4591" s="29">
        <f t="shared" si="3141"/>
        <v>0</v>
      </c>
      <c r="D4591" s="69" t="str">
        <f t="shared" si="3141"/>
        <v>-</v>
      </c>
      <c r="E4591" s="28">
        <f t="shared" si="3141"/>
        <v>37.57</v>
      </c>
      <c r="F4591" s="95">
        <f t="shared" si="3088"/>
        <v>37.57</v>
      </c>
      <c r="G4591" s="95">
        <f t="shared" si="3089"/>
        <v>37.57</v>
      </c>
      <c r="H4591" s="95">
        <f t="shared" si="3104"/>
        <v>0</v>
      </c>
      <c r="I4591" s="94">
        <f>'F4.2'!AA568</f>
        <v>0</v>
      </c>
      <c r="J4591" s="94">
        <f>'F4.2'!AU568</f>
        <v>0</v>
      </c>
      <c r="K4591" s="95"/>
      <c r="L4591" s="95"/>
      <c r="M4591" s="128">
        <f t="shared" si="3105"/>
        <v>0</v>
      </c>
      <c r="N4591" s="95">
        <f t="shared" si="3106"/>
        <v>0</v>
      </c>
    </row>
    <row r="4592" spans="1:14" ht="31.5" hidden="1" outlineLevel="1" x14ac:dyDescent="0.25">
      <c r="A4592" s="25">
        <f t="shared" ref="A4592:E4592" si="3142">A3922</f>
        <v>2</v>
      </c>
      <c r="B4592" s="26" t="str">
        <f t="shared" si="3142"/>
        <v xml:space="preserve">Infrastructure  development scheme for improvement of CHP at CSTPS, Chandrapur </v>
      </c>
      <c r="C4592" s="29">
        <f t="shared" si="3142"/>
        <v>0</v>
      </c>
      <c r="D4592" s="69" t="str">
        <f t="shared" si="3142"/>
        <v>-</v>
      </c>
      <c r="E4592" s="28">
        <f t="shared" si="3142"/>
        <v>47.15</v>
      </c>
      <c r="F4592" s="95">
        <f t="shared" si="3088"/>
        <v>0</v>
      </c>
      <c r="G4592" s="95">
        <f t="shared" si="3089"/>
        <v>0</v>
      </c>
      <c r="H4592" s="95">
        <f t="shared" si="3104"/>
        <v>0</v>
      </c>
      <c r="I4592" s="94">
        <f>'F4.2'!AA569</f>
        <v>0</v>
      </c>
      <c r="J4592" s="94">
        <f>'F4.2'!AU569</f>
        <v>0</v>
      </c>
      <c r="K4592" s="95"/>
      <c r="L4592" s="95"/>
      <c r="M4592" s="128">
        <f t="shared" si="3105"/>
        <v>0</v>
      </c>
      <c r="N4592" s="95">
        <f t="shared" si="3106"/>
        <v>0</v>
      </c>
    </row>
    <row r="4593" spans="1:14" ht="47.25" hidden="1" outlineLevel="1" x14ac:dyDescent="0.25">
      <c r="A4593" s="169">
        <f t="shared" ref="A4593:E4593" si="3143">A3923</f>
        <v>0</v>
      </c>
      <c r="B4593" s="169" t="str">
        <f t="shared" si="3143"/>
        <v xml:space="preserve">Construction of RCC platform facility for Coal storage &amp; transportation in CHP-B STACKER I &amp; II area (500MW) at CSTPS, Chandrapur </v>
      </c>
      <c r="C4593" s="29">
        <f t="shared" si="3143"/>
        <v>0</v>
      </c>
      <c r="D4593" s="69" t="str">
        <f t="shared" si="3143"/>
        <v>-</v>
      </c>
      <c r="E4593" s="28">
        <f t="shared" si="3143"/>
        <v>47.15</v>
      </c>
      <c r="F4593" s="95">
        <f t="shared" si="3088"/>
        <v>47.15</v>
      </c>
      <c r="G4593" s="95">
        <f t="shared" si="3089"/>
        <v>47.15</v>
      </c>
      <c r="H4593" s="95">
        <f t="shared" si="3104"/>
        <v>0</v>
      </c>
      <c r="I4593" s="94">
        <f>'F4.2'!AA570</f>
        <v>0</v>
      </c>
      <c r="J4593" s="94">
        <f>'F4.2'!AU570</f>
        <v>0</v>
      </c>
      <c r="K4593" s="95"/>
      <c r="L4593" s="95"/>
      <c r="M4593" s="128">
        <f t="shared" si="3105"/>
        <v>0</v>
      </c>
      <c r="N4593" s="95">
        <f t="shared" si="3106"/>
        <v>0</v>
      </c>
    </row>
    <row r="4594" spans="1:14" ht="31.5" hidden="1" outlineLevel="1" x14ac:dyDescent="0.25">
      <c r="A4594" s="25">
        <f t="shared" ref="A4594:E4594" si="3144">A3924</f>
        <v>3</v>
      </c>
      <c r="B4594" s="26" t="str">
        <f t="shared" si="3144"/>
        <v>Contruction of cement concrete roads in CHP area at CSTPS, Chandrapur</v>
      </c>
      <c r="C4594" s="29">
        <f t="shared" si="3144"/>
        <v>0</v>
      </c>
      <c r="D4594" s="69" t="str">
        <f t="shared" si="3144"/>
        <v>-</v>
      </c>
      <c r="E4594" s="28">
        <f t="shared" si="3144"/>
        <v>27.05</v>
      </c>
      <c r="F4594" s="95">
        <f t="shared" si="3088"/>
        <v>0</v>
      </c>
      <c r="G4594" s="95">
        <f t="shared" si="3089"/>
        <v>0</v>
      </c>
      <c r="H4594" s="95">
        <f t="shared" si="3104"/>
        <v>0</v>
      </c>
      <c r="I4594" s="94">
        <f>'F4.2'!AA571</f>
        <v>0</v>
      </c>
      <c r="J4594" s="94">
        <f>'F4.2'!AU571</f>
        <v>0</v>
      </c>
      <c r="K4594" s="95"/>
      <c r="L4594" s="95"/>
      <c r="M4594" s="128">
        <f t="shared" si="3105"/>
        <v>0</v>
      </c>
      <c r="N4594" s="95">
        <f t="shared" si="3106"/>
        <v>0</v>
      </c>
    </row>
    <row r="4595" spans="1:14" ht="31.5" hidden="1" outlineLevel="1" x14ac:dyDescent="0.25">
      <c r="A4595" s="169">
        <f t="shared" ref="A4595:E4595" si="3145">A3925</f>
        <v>0</v>
      </c>
      <c r="B4595" s="169" t="str">
        <f t="shared" si="3145"/>
        <v>Contruction of cement concrete roads in CHP area at CSTPS, Chandrapur</v>
      </c>
      <c r="C4595" s="29">
        <f t="shared" si="3145"/>
        <v>0</v>
      </c>
      <c r="D4595" s="69" t="str">
        <f t="shared" si="3145"/>
        <v>-</v>
      </c>
      <c r="E4595" s="28">
        <f t="shared" si="3145"/>
        <v>27.05</v>
      </c>
      <c r="F4595" s="95">
        <f t="shared" si="3088"/>
        <v>27.05</v>
      </c>
      <c r="G4595" s="95">
        <f t="shared" si="3089"/>
        <v>27.05</v>
      </c>
      <c r="H4595" s="95">
        <f t="shared" si="3104"/>
        <v>0</v>
      </c>
      <c r="I4595" s="94">
        <f>'F4.2'!AA572</f>
        <v>0</v>
      </c>
      <c r="J4595" s="94">
        <f>'F4.2'!AU572</f>
        <v>0</v>
      </c>
      <c r="K4595" s="95"/>
      <c r="L4595" s="95"/>
      <c r="M4595" s="128">
        <f t="shared" si="3105"/>
        <v>0</v>
      </c>
      <c r="N4595" s="95">
        <f t="shared" si="3106"/>
        <v>0</v>
      </c>
    </row>
    <row r="4596" spans="1:14" ht="31.5" hidden="1" outlineLevel="1" x14ac:dyDescent="0.25">
      <c r="A4596" s="25">
        <f t="shared" ref="A4596:E4596" si="3146">A3926</f>
        <v>4</v>
      </c>
      <c r="B4596" s="26" t="str">
        <f t="shared" si="3146"/>
        <v>Arresting Leakages by  water proofing treatment in main Plant &amp; ancillary buildings  at CSTPS, Chandrapur.</v>
      </c>
      <c r="C4596" s="29">
        <f t="shared" si="3146"/>
        <v>0</v>
      </c>
      <c r="D4596" s="69" t="str">
        <f t="shared" si="3146"/>
        <v>-</v>
      </c>
      <c r="E4596" s="28">
        <f t="shared" si="3146"/>
        <v>30</v>
      </c>
      <c r="F4596" s="95">
        <f t="shared" si="3088"/>
        <v>0</v>
      </c>
      <c r="G4596" s="95">
        <f t="shared" si="3089"/>
        <v>0</v>
      </c>
      <c r="H4596" s="95">
        <f t="shared" si="3104"/>
        <v>0</v>
      </c>
      <c r="I4596" s="94">
        <f>'F4.2'!AA573</f>
        <v>0</v>
      </c>
      <c r="J4596" s="94">
        <f>'F4.2'!AU573</f>
        <v>0</v>
      </c>
      <c r="K4596" s="95"/>
      <c r="L4596" s="95"/>
      <c r="M4596" s="128">
        <f t="shared" si="3105"/>
        <v>0</v>
      </c>
      <c r="N4596" s="95">
        <f t="shared" si="3106"/>
        <v>0</v>
      </c>
    </row>
    <row r="4597" spans="1:14" ht="63" hidden="1" outlineLevel="1" x14ac:dyDescent="0.25">
      <c r="A4597" s="169">
        <f t="shared" ref="A4597:E4597" si="3147">A3927</f>
        <v>0</v>
      </c>
      <c r="B4597" s="169" t="str">
        <f t="shared" si="3147"/>
        <v xml:space="preserve">A)- water proofing treatment in Control room of WTP-I area.
(B)- water proofing treatment inControl room of WTP-II area.
(C)-  water proofing treatment in Control room of CT Fan area 
(D)- water proofing treatment in   Main Plant area. </v>
      </c>
      <c r="C4597" s="29">
        <f t="shared" si="3147"/>
        <v>0</v>
      </c>
      <c r="D4597" s="69" t="str">
        <f t="shared" si="3147"/>
        <v>-</v>
      </c>
      <c r="E4597" s="28">
        <f t="shared" si="3147"/>
        <v>30</v>
      </c>
      <c r="F4597" s="95">
        <f t="shared" si="3088"/>
        <v>30</v>
      </c>
      <c r="G4597" s="95">
        <f t="shared" si="3089"/>
        <v>30</v>
      </c>
      <c r="H4597" s="95">
        <f t="shared" si="3104"/>
        <v>0</v>
      </c>
      <c r="I4597" s="94">
        <f>'F4.2'!AA574</f>
        <v>0</v>
      </c>
      <c r="J4597" s="94">
        <f>'F4.2'!AU574</f>
        <v>0</v>
      </c>
      <c r="K4597" s="95"/>
      <c r="L4597" s="95"/>
      <c r="M4597" s="128">
        <f t="shared" si="3105"/>
        <v>0</v>
      </c>
      <c r="N4597" s="95">
        <f t="shared" si="3106"/>
        <v>0</v>
      </c>
    </row>
    <row r="4598" spans="1:14" ht="15.75" hidden="1" outlineLevel="1" x14ac:dyDescent="0.25">
      <c r="A4598" s="25">
        <f t="shared" ref="A4598:E4598" si="3148">A3928</f>
        <v>5</v>
      </c>
      <c r="B4598" s="26" t="str">
        <f t="shared" si="3148"/>
        <v>Structural strengthening of Unit 3&amp; 4 at CSTPS, Chandrapur</v>
      </c>
      <c r="C4598" s="29">
        <f t="shared" si="3148"/>
        <v>0</v>
      </c>
      <c r="D4598" s="69" t="str">
        <f t="shared" si="3148"/>
        <v>-</v>
      </c>
      <c r="E4598" s="28">
        <f t="shared" si="3148"/>
        <v>40</v>
      </c>
      <c r="F4598" s="95">
        <f t="shared" si="3088"/>
        <v>0</v>
      </c>
      <c r="G4598" s="95">
        <f t="shared" si="3089"/>
        <v>0</v>
      </c>
      <c r="H4598" s="95">
        <f t="shared" si="3104"/>
        <v>0</v>
      </c>
      <c r="I4598" s="94">
        <f>'F4.2'!AA575</f>
        <v>0</v>
      </c>
      <c r="J4598" s="94">
        <f>'F4.2'!AU575</f>
        <v>0</v>
      </c>
      <c r="K4598" s="95"/>
      <c r="L4598" s="95"/>
      <c r="M4598" s="128">
        <f t="shared" si="3105"/>
        <v>0</v>
      </c>
      <c r="N4598" s="95">
        <f t="shared" si="3106"/>
        <v>0</v>
      </c>
    </row>
    <row r="4599" spans="1:14" ht="15.75" hidden="1" outlineLevel="1" x14ac:dyDescent="0.25">
      <c r="A4599" s="169">
        <f t="shared" ref="A4599:E4599" si="3149">A3929</f>
        <v>0</v>
      </c>
      <c r="B4599" s="169" t="str">
        <f t="shared" si="3149"/>
        <v>Structural strengthening of Unit 3&amp; 4 at CSTPS, Chandrapur</v>
      </c>
      <c r="C4599" s="29">
        <f t="shared" si="3149"/>
        <v>0</v>
      </c>
      <c r="D4599" s="69" t="str">
        <f t="shared" si="3149"/>
        <v>-</v>
      </c>
      <c r="E4599" s="28">
        <f t="shared" si="3149"/>
        <v>30</v>
      </c>
      <c r="F4599" s="95">
        <f t="shared" si="3088"/>
        <v>30</v>
      </c>
      <c r="G4599" s="95">
        <f t="shared" si="3089"/>
        <v>30</v>
      </c>
      <c r="H4599" s="95">
        <f t="shared" si="3104"/>
        <v>0</v>
      </c>
      <c r="I4599" s="94">
        <f>'F4.2'!AA576</f>
        <v>0</v>
      </c>
      <c r="J4599" s="94">
        <f>'F4.2'!AU576</f>
        <v>0</v>
      </c>
      <c r="K4599" s="95"/>
      <c r="L4599" s="95"/>
      <c r="M4599" s="128">
        <f t="shared" si="3105"/>
        <v>0</v>
      </c>
      <c r="N4599" s="95">
        <f t="shared" si="3106"/>
        <v>0</v>
      </c>
    </row>
    <row r="4600" spans="1:14" ht="15.75" hidden="1" outlineLevel="1" x14ac:dyDescent="0.25">
      <c r="A4600" s="169">
        <f t="shared" ref="A4600:E4600" si="3150">A3930</f>
        <v>0</v>
      </c>
      <c r="B4600" s="169" t="str">
        <f t="shared" si="3150"/>
        <v>Structural strengthening of CHP-A buildings</v>
      </c>
      <c r="C4600" s="29">
        <f t="shared" si="3150"/>
        <v>0</v>
      </c>
      <c r="D4600" s="69" t="str">
        <f t="shared" si="3150"/>
        <v>-</v>
      </c>
      <c r="E4600" s="28">
        <f t="shared" si="3150"/>
        <v>10</v>
      </c>
      <c r="F4600" s="95">
        <f t="shared" si="3088"/>
        <v>10</v>
      </c>
      <c r="G4600" s="95">
        <f t="shared" si="3089"/>
        <v>10</v>
      </c>
      <c r="H4600" s="95">
        <f t="shared" si="3104"/>
        <v>0</v>
      </c>
      <c r="I4600" s="94">
        <f>'F4.2'!AA577</f>
        <v>0</v>
      </c>
      <c r="J4600" s="94">
        <f>'F4.2'!AU577</f>
        <v>0</v>
      </c>
      <c r="K4600" s="95"/>
      <c r="L4600" s="95"/>
      <c r="M4600" s="128">
        <f t="shared" si="3105"/>
        <v>0</v>
      </c>
      <c r="N4600" s="95">
        <f t="shared" si="3106"/>
        <v>0</v>
      </c>
    </row>
    <row r="4601" spans="1:14" ht="31.5" hidden="1" outlineLevel="1" x14ac:dyDescent="0.25">
      <c r="A4601" s="25">
        <f t="shared" ref="A4601:E4601" si="3151">A3931</f>
        <v>6</v>
      </c>
      <c r="B4601" s="26" t="str">
        <f t="shared" si="3151"/>
        <v>Infrastructure Deveolpment of CSTPS colony at CSTPS Chandrapur .</v>
      </c>
      <c r="C4601" s="29">
        <f t="shared" si="3151"/>
        <v>0</v>
      </c>
      <c r="D4601" s="69" t="str">
        <f t="shared" si="3151"/>
        <v>-</v>
      </c>
      <c r="E4601" s="28">
        <f t="shared" si="3151"/>
        <v>67.900000000000006</v>
      </c>
      <c r="F4601" s="95">
        <f t="shared" si="3088"/>
        <v>0</v>
      </c>
      <c r="G4601" s="95">
        <f t="shared" si="3089"/>
        <v>0</v>
      </c>
      <c r="H4601" s="95">
        <f t="shared" si="3104"/>
        <v>0</v>
      </c>
      <c r="I4601" s="94">
        <f>'F4.2'!AA578</f>
        <v>0</v>
      </c>
      <c r="J4601" s="94">
        <f>'F4.2'!AU578</f>
        <v>0</v>
      </c>
      <c r="K4601" s="95"/>
      <c r="L4601" s="95"/>
      <c r="M4601" s="128">
        <f t="shared" si="3105"/>
        <v>0</v>
      </c>
      <c r="N4601" s="95">
        <f t="shared" si="3106"/>
        <v>0</v>
      </c>
    </row>
    <row r="4602" spans="1:14" ht="31.5" hidden="1" outlineLevel="1" x14ac:dyDescent="0.25">
      <c r="A4602" s="169">
        <f t="shared" ref="A4602:E4602" si="3152">A3932</f>
        <v>0</v>
      </c>
      <c r="B4602" s="169" t="str">
        <f t="shared" si="3152"/>
        <v>i- Construction of new ESR (Elevated Storage Reservoir) at CSTPS Chandrapur</v>
      </c>
      <c r="C4602" s="29">
        <f t="shared" si="3152"/>
        <v>0</v>
      </c>
      <c r="D4602" s="69" t="str">
        <f t="shared" si="3152"/>
        <v>-</v>
      </c>
      <c r="E4602" s="28">
        <f t="shared" si="3152"/>
        <v>3.78</v>
      </c>
      <c r="F4602" s="95">
        <f t="shared" si="3088"/>
        <v>3.78</v>
      </c>
      <c r="G4602" s="95">
        <f t="shared" si="3089"/>
        <v>3.78</v>
      </c>
      <c r="H4602" s="95">
        <f t="shared" si="3104"/>
        <v>0</v>
      </c>
      <c r="I4602" s="94">
        <f>'F4.2'!AA579</f>
        <v>0</v>
      </c>
      <c r="J4602" s="94">
        <f>'F4.2'!AU579</f>
        <v>0</v>
      </c>
      <c r="K4602" s="95"/>
      <c r="L4602" s="95"/>
      <c r="M4602" s="128">
        <f t="shared" si="3105"/>
        <v>0</v>
      </c>
      <c r="N4602" s="95">
        <f t="shared" si="3106"/>
        <v>0</v>
      </c>
    </row>
    <row r="4603" spans="1:14" ht="31.5" hidden="1" outlineLevel="1" x14ac:dyDescent="0.25">
      <c r="A4603" s="169">
        <f t="shared" ref="A4603:E4603" si="3153">A3933</f>
        <v>0</v>
      </c>
      <c r="B4603" s="169" t="str">
        <f t="shared" si="3153"/>
        <v>ii- Providing &amp; Rerouting of existing water supply pipe line at CSTPS Chandrapur</v>
      </c>
      <c r="C4603" s="29">
        <f t="shared" si="3153"/>
        <v>0</v>
      </c>
      <c r="D4603" s="69" t="str">
        <f t="shared" si="3153"/>
        <v>-</v>
      </c>
      <c r="E4603" s="28">
        <f t="shared" si="3153"/>
        <v>4.05</v>
      </c>
      <c r="F4603" s="95">
        <f t="shared" si="3088"/>
        <v>4.05</v>
      </c>
      <c r="G4603" s="95">
        <f t="shared" si="3089"/>
        <v>4.05</v>
      </c>
      <c r="H4603" s="95">
        <f t="shared" si="3104"/>
        <v>0</v>
      </c>
      <c r="I4603" s="94">
        <f>'F4.2'!AA580</f>
        <v>0</v>
      </c>
      <c r="J4603" s="94">
        <f>'F4.2'!AU580</f>
        <v>0</v>
      </c>
      <c r="K4603" s="95"/>
      <c r="L4603" s="95"/>
      <c r="M4603" s="128">
        <f t="shared" si="3105"/>
        <v>0</v>
      </c>
      <c r="N4603" s="95">
        <f t="shared" si="3106"/>
        <v>0</v>
      </c>
    </row>
    <row r="4604" spans="1:14" ht="31.5" hidden="1" outlineLevel="1" x14ac:dyDescent="0.25">
      <c r="A4604" s="169">
        <f t="shared" ref="A4604:E4604" si="3154">A3934</f>
        <v>0</v>
      </c>
      <c r="B4604" s="169" t="str">
        <f t="shared" si="3154"/>
        <v>iii- Providing &amp; Rerouting of esiting sewer line at CSTPS colony Chandrapur</v>
      </c>
      <c r="C4604" s="29">
        <f t="shared" si="3154"/>
        <v>0</v>
      </c>
      <c r="D4604" s="69" t="str">
        <f t="shared" si="3154"/>
        <v>-</v>
      </c>
      <c r="E4604" s="28">
        <f t="shared" si="3154"/>
        <v>7.01</v>
      </c>
      <c r="F4604" s="95">
        <f t="shared" si="3088"/>
        <v>7.01</v>
      </c>
      <c r="G4604" s="95">
        <f t="shared" si="3089"/>
        <v>7.01</v>
      </c>
      <c r="H4604" s="95">
        <f t="shared" si="3104"/>
        <v>0</v>
      </c>
      <c r="I4604" s="94">
        <f>'F4.2'!AA581</f>
        <v>0</v>
      </c>
      <c r="J4604" s="94">
        <f>'F4.2'!AU581</f>
        <v>0</v>
      </c>
      <c r="K4604" s="95"/>
      <c r="L4604" s="95"/>
      <c r="M4604" s="128">
        <f t="shared" si="3105"/>
        <v>0</v>
      </c>
      <c r="N4604" s="95">
        <f t="shared" si="3106"/>
        <v>0</v>
      </c>
    </row>
    <row r="4605" spans="1:14" ht="31.5" hidden="1" outlineLevel="1" x14ac:dyDescent="0.25">
      <c r="A4605" s="169">
        <f t="shared" ref="A4605:E4605" si="3155">A3935</f>
        <v>0</v>
      </c>
      <c r="B4605" s="169" t="str">
        <f t="shared" si="3155"/>
        <v>iv- Providing water proofing treatment to terrace slab of residential building aaat CSTPS colony Chandrapur</v>
      </c>
      <c r="C4605" s="29">
        <f t="shared" si="3155"/>
        <v>0</v>
      </c>
      <c r="D4605" s="69" t="str">
        <f t="shared" si="3155"/>
        <v>-</v>
      </c>
      <c r="E4605" s="28">
        <f t="shared" si="3155"/>
        <v>6.34</v>
      </c>
      <c r="F4605" s="95">
        <f t="shared" si="3088"/>
        <v>6.34</v>
      </c>
      <c r="G4605" s="95">
        <f t="shared" si="3089"/>
        <v>6.34</v>
      </c>
      <c r="H4605" s="95">
        <f t="shared" si="3104"/>
        <v>0</v>
      </c>
      <c r="I4605" s="94">
        <f>'F4.2'!AA582</f>
        <v>0</v>
      </c>
      <c r="J4605" s="94">
        <f>'F4.2'!AU582</f>
        <v>0</v>
      </c>
      <c r="K4605" s="95"/>
      <c r="L4605" s="95"/>
      <c r="M4605" s="128">
        <f t="shared" si="3105"/>
        <v>0</v>
      </c>
      <c r="N4605" s="95">
        <f t="shared" si="3106"/>
        <v>0</v>
      </c>
    </row>
    <row r="4606" spans="1:14" ht="31.5" hidden="1" outlineLevel="1" x14ac:dyDescent="0.25">
      <c r="A4606" s="169">
        <f t="shared" ref="A4606:E4606" si="3156">A3936</f>
        <v>0</v>
      </c>
      <c r="B4606" s="169" t="str">
        <f t="shared" si="3156"/>
        <v>v- Construction of storm water drain along major and internal road of CSTPS colony at Chnadrapur</v>
      </c>
      <c r="C4606" s="29">
        <f t="shared" si="3156"/>
        <v>0</v>
      </c>
      <c r="D4606" s="69" t="str">
        <f t="shared" si="3156"/>
        <v>-</v>
      </c>
      <c r="E4606" s="28">
        <f t="shared" si="3156"/>
        <v>16.86</v>
      </c>
      <c r="F4606" s="95">
        <f t="shared" ref="F4606:F4669" si="3157">F3936+I3936</f>
        <v>16.86</v>
      </c>
      <c r="G4606" s="95">
        <f t="shared" ref="G4606:G4669" si="3158">G3936+M3936</f>
        <v>16.86</v>
      </c>
      <c r="H4606" s="95">
        <f t="shared" si="3104"/>
        <v>0</v>
      </c>
      <c r="I4606" s="94">
        <f>'F4.2'!AA583</f>
        <v>0</v>
      </c>
      <c r="J4606" s="94">
        <f>'F4.2'!AU583</f>
        <v>0</v>
      </c>
      <c r="K4606" s="95"/>
      <c r="L4606" s="95"/>
      <c r="M4606" s="128">
        <f t="shared" si="3105"/>
        <v>0</v>
      </c>
      <c r="N4606" s="95">
        <f t="shared" si="3106"/>
        <v>0</v>
      </c>
    </row>
    <row r="4607" spans="1:14" ht="47.25" hidden="1" outlineLevel="1" x14ac:dyDescent="0.25">
      <c r="A4607" s="169">
        <f t="shared" ref="A4607:E4607" si="3159">A3937</f>
        <v>0</v>
      </c>
      <c r="B4607" s="169" t="str">
        <f t="shared" si="3159"/>
        <v>vi-Improvement of existing major and internal Bitumen   road of CSTPS colony  by Bituminous treatment  at  CSTPS Chandrapur</v>
      </c>
      <c r="C4607" s="29">
        <f t="shared" si="3159"/>
        <v>0</v>
      </c>
      <c r="D4607" s="69" t="str">
        <f t="shared" si="3159"/>
        <v>-</v>
      </c>
      <c r="E4607" s="28">
        <f t="shared" si="3159"/>
        <v>29.81</v>
      </c>
      <c r="F4607" s="95">
        <f t="shared" si="3157"/>
        <v>29.81</v>
      </c>
      <c r="G4607" s="95">
        <f t="shared" si="3158"/>
        <v>29.81</v>
      </c>
      <c r="H4607" s="95">
        <f t="shared" si="3104"/>
        <v>0</v>
      </c>
      <c r="I4607" s="94">
        <f>'F4.2'!AA584</f>
        <v>0</v>
      </c>
      <c r="J4607" s="94">
        <f>'F4.2'!AU584</f>
        <v>0</v>
      </c>
      <c r="K4607" s="95"/>
      <c r="L4607" s="95"/>
      <c r="M4607" s="128">
        <f t="shared" si="3105"/>
        <v>0</v>
      </c>
      <c r="N4607" s="95">
        <f t="shared" si="3106"/>
        <v>0</v>
      </c>
    </row>
    <row r="4608" spans="1:14" ht="31.5" hidden="1" outlineLevel="1" x14ac:dyDescent="0.25">
      <c r="A4608" s="25">
        <f t="shared" ref="A4608:E4608" si="3160">A3938</f>
        <v>7</v>
      </c>
      <c r="B4608" s="26" t="str">
        <f t="shared" si="3160"/>
        <v>Renovation of residential buildings , Public building , Road and other allied civil works in CSTPS colony at Chandrapur</v>
      </c>
      <c r="C4608" s="29">
        <f t="shared" si="3160"/>
        <v>0</v>
      </c>
      <c r="D4608" s="69" t="str">
        <f t="shared" si="3160"/>
        <v>-</v>
      </c>
      <c r="E4608" s="28">
        <f t="shared" si="3160"/>
        <v>209</v>
      </c>
      <c r="F4608" s="95">
        <f t="shared" si="3157"/>
        <v>0</v>
      </c>
      <c r="G4608" s="95">
        <f t="shared" si="3158"/>
        <v>0</v>
      </c>
      <c r="H4608" s="95">
        <f t="shared" si="3104"/>
        <v>0</v>
      </c>
      <c r="I4608" s="94">
        <f>'F4.2'!AA585</f>
        <v>0</v>
      </c>
      <c r="J4608" s="94">
        <f>'F4.2'!AU585</f>
        <v>0</v>
      </c>
      <c r="K4608" s="95"/>
      <c r="L4608" s="95"/>
      <c r="M4608" s="128">
        <f t="shared" si="3105"/>
        <v>0</v>
      </c>
      <c r="N4608" s="95">
        <f t="shared" si="3106"/>
        <v>0</v>
      </c>
    </row>
    <row r="4609" spans="1:14" ht="31.5" hidden="1" outlineLevel="1" x14ac:dyDescent="0.25">
      <c r="A4609" s="169">
        <f t="shared" ref="A4609:E4609" si="3161">A3939</f>
        <v>0</v>
      </c>
      <c r="B4609" s="169" t="str">
        <f t="shared" si="3161"/>
        <v>i- Renovation and Beautification of residential building ( Type A, B, C, D, E and F)  Phase -II at CSTPS Chnadrapur</v>
      </c>
      <c r="C4609" s="29">
        <f t="shared" si="3161"/>
        <v>0</v>
      </c>
      <c r="D4609" s="69" t="str">
        <f t="shared" si="3161"/>
        <v>-</v>
      </c>
      <c r="E4609" s="28">
        <f t="shared" si="3161"/>
        <v>132</v>
      </c>
      <c r="F4609" s="95">
        <f t="shared" si="3157"/>
        <v>88</v>
      </c>
      <c r="G4609" s="95">
        <f t="shared" si="3158"/>
        <v>88</v>
      </c>
      <c r="H4609" s="95">
        <f t="shared" si="3104"/>
        <v>0</v>
      </c>
      <c r="I4609" s="94">
        <f>'F4.2'!AA586</f>
        <v>44</v>
      </c>
      <c r="J4609" s="94">
        <f>'F4.2'!AU586</f>
        <v>44</v>
      </c>
      <c r="K4609" s="95"/>
      <c r="L4609" s="95"/>
      <c r="M4609" s="128">
        <f t="shared" si="3105"/>
        <v>44</v>
      </c>
      <c r="N4609" s="95">
        <f t="shared" si="3106"/>
        <v>0</v>
      </c>
    </row>
    <row r="4610" spans="1:14" ht="15.75" hidden="1" outlineLevel="1" x14ac:dyDescent="0.25">
      <c r="A4610" s="169">
        <f t="shared" ref="A4610:E4610" si="3162">A3940</f>
        <v>0</v>
      </c>
      <c r="B4610" s="169" t="str">
        <f t="shared" si="3162"/>
        <v>ii-Renovation of old and new market at CSTPS Chandrapur</v>
      </c>
      <c r="C4610" s="29">
        <f t="shared" si="3162"/>
        <v>0</v>
      </c>
      <c r="D4610" s="69" t="str">
        <f t="shared" si="3162"/>
        <v>-</v>
      </c>
      <c r="E4610" s="28">
        <f t="shared" si="3162"/>
        <v>2</v>
      </c>
      <c r="F4610" s="95">
        <f t="shared" si="3157"/>
        <v>2</v>
      </c>
      <c r="G4610" s="95">
        <f t="shared" si="3158"/>
        <v>2</v>
      </c>
      <c r="H4610" s="95">
        <f t="shared" si="3104"/>
        <v>0</v>
      </c>
      <c r="I4610" s="94">
        <f>'F4.2'!AA587</f>
        <v>0</v>
      </c>
      <c r="J4610" s="94">
        <f>'F4.2'!AU587</f>
        <v>0</v>
      </c>
      <c r="K4610" s="95"/>
      <c r="L4610" s="95"/>
      <c r="M4610" s="128">
        <f t="shared" si="3105"/>
        <v>0</v>
      </c>
      <c r="N4610" s="95">
        <f t="shared" si="3106"/>
        <v>0</v>
      </c>
    </row>
    <row r="4611" spans="1:14" ht="31.5" hidden="1" outlineLevel="1" x14ac:dyDescent="0.25">
      <c r="A4611" s="169">
        <f t="shared" ref="A4611:E4611" si="3163">A3941</f>
        <v>0</v>
      </c>
      <c r="B4611" s="169" t="str">
        <f t="shared" si="3163"/>
        <v>iii-Improvement of exsiting Main road by Cement Concrte road  in colony at CSTPS Chandrapur</v>
      </c>
      <c r="C4611" s="29">
        <f t="shared" si="3163"/>
        <v>0</v>
      </c>
      <c r="D4611" s="69" t="str">
        <f t="shared" si="3163"/>
        <v>-</v>
      </c>
      <c r="E4611" s="28">
        <f t="shared" si="3163"/>
        <v>55</v>
      </c>
      <c r="F4611" s="95">
        <f t="shared" si="3157"/>
        <v>27.5</v>
      </c>
      <c r="G4611" s="95">
        <f t="shared" si="3158"/>
        <v>27.5</v>
      </c>
      <c r="H4611" s="95">
        <f t="shared" si="3104"/>
        <v>0</v>
      </c>
      <c r="I4611" s="94">
        <f>'F4.2'!AA588</f>
        <v>27.5</v>
      </c>
      <c r="J4611" s="94">
        <f>'F4.2'!AU588</f>
        <v>27.5</v>
      </c>
      <c r="K4611" s="95"/>
      <c r="L4611" s="95"/>
      <c r="M4611" s="128">
        <f t="shared" si="3105"/>
        <v>27.5</v>
      </c>
      <c r="N4611" s="95">
        <f t="shared" si="3106"/>
        <v>0</v>
      </c>
    </row>
    <row r="4612" spans="1:14" ht="31.5" hidden="1" outlineLevel="1" x14ac:dyDescent="0.25">
      <c r="A4612" s="169">
        <f t="shared" ref="A4612:E4612" si="3164">A3942</f>
        <v>0</v>
      </c>
      <c r="B4612" s="169" t="str">
        <f t="shared" si="3164"/>
        <v>iv-Renovation of Civil and Electrical Maint office building at CSTPS Chandrapur.</v>
      </c>
      <c r="C4612" s="29">
        <f t="shared" si="3164"/>
        <v>0</v>
      </c>
      <c r="D4612" s="69" t="str">
        <f t="shared" si="3164"/>
        <v>-</v>
      </c>
      <c r="E4612" s="28">
        <f t="shared" si="3164"/>
        <v>1.5</v>
      </c>
      <c r="F4612" s="95">
        <f t="shared" si="3157"/>
        <v>1.5</v>
      </c>
      <c r="G4612" s="95">
        <f t="shared" si="3158"/>
        <v>1.5</v>
      </c>
      <c r="H4612" s="95">
        <f t="shared" si="3104"/>
        <v>0</v>
      </c>
      <c r="I4612" s="94">
        <f>'F4.2'!AA589</f>
        <v>0</v>
      </c>
      <c r="J4612" s="94">
        <f>'F4.2'!AU589</f>
        <v>0</v>
      </c>
      <c r="K4612" s="95"/>
      <c r="L4612" s="95"/>
      <c r="M4612" s="128">
        <f t="shared" si="3105"/>
        <v>0</v>
      </c>
      <c r="N4612" s="95">
        <f t="shared" si="3106"/>
        <v>0</v>
      </c>
    </row>
    <row r="4613" spans="1:14" ht="31.5" hidden="1" outlineLevel="1" x14ac:dyDescent="0.25">
      <c r="A4613" s="169">
        <f t="shared" ref="A4613:E4613" si="3165">A3943</f>
        <v>0</v>
      </c>
      <c r="B4613" s="169" t="str">
        <f t="shared" si="3165"/>
        <v xml:space="preserve">v- Renoavtion of Post office building and Bank Building at CSTPS Chandrapur </v>
      </c>
      <c r="C4613" s="29">
        <f t="shared" si="3165"/>
        <v>0</v>
      </c>
      <c r="D4613" s="69" t="str">
        <f t="shared" si="3165"/>
        <v>-</v>
      </c>
      <c r="E4613" s="28">
        <f t="shared" si="3165"/>
        <v>1.5</v>
      </c>
      <c r="F4613" s="95">
        <f t="shared" si="3157"/>
        <v>1.5</v>
      </c>
      <c r="G4613" s="95">
        <f t="shared" si="3158"/>
        <v>1.5</v>
      </c>
      <c r="H4613" s="95">
        <f t="shared" si="3104"/>
        <v>0</v>
      </c>
      <c r="I4613" s="94">
        <f>'F4.2'!AA590</f>
        <v>0</v>
      </c>
      <c r="J4613" s="94">
        <f>'F4.2'!AU590</f>
        <v>0</v>
      </c>
      <c r="K4613" s="95"/>
      <c r="L4613" s="95"/>
      <c r="M4613" s="128">
        <f t="shared" si="3105"/>
        <v>0</v>
      </c>
      <c r="N4613" s="95">
        <f t="shared" si="3106"/>
        <v>0</v>
      </c>
    </row>
    <row r="4614" spans="1:14" ht="15.75" hidden="1" outlineLevel="1" x14ac:dyDescent="0.25">
      <c r="A4614" s="169">
        <f t="shared" ref="A4614:E4614" si="3166">A3944</f>
        <v>0</v>
      </c>
      <c r="B4614" s="169" t="str">
        <f t="shared" si="3166"/>
        <v>vi- Renovation fo Erai Dam guest House at CSTPS Chandrapur</v>
      </c>
      <c r="C4614" s="29">
        <f t="shared" si="3166"/>
        <v>0</v>
      </c>
      <c r="D4614" s="69" t="str">
        <f t="shared" si="3166"/>
        <v>-</v>
      </c>
      <c r="E4614" s="28">
        <f t="shared" si="3166"/>
        <v>2</v>
      </c>
      <c r="F4614" s="95">
        <f t="shared" si="3157"/>
        <v>2</v>
      </c>
      <c r="G4614" s="95">
        <f t="shared" si="3158"/>
        <v>2</v>
      </c>
      <c r="H4614" s="95">
        <f t="shared" si="3104"/>
        <v>0</v>
      </c>
      <c r="I4614" s="94">
        <f>'F4.2'!AA591</f>
        <v>0</v>
      </c>
      <c r="J4614" s="94">
        <f>'F4.2'!AU591</f>
        <v>0</v>
      </c>
      <c r="K4614" s="95"/>
      <c r="L4614" s="95"/>
      <c r="M4614" s="128">
        <f t="shared" si="3105"/>
        <v>0</v>
      </c>
      <c r="N4614" s="95">
        <f t="shared" si="3106"/>
        <v>0</v>
      </c>
    </row>
    <row r="4615" spans="1:14" ht="31.5" hidden="1" outlineLevel="1" x14ac:dyDescent="0.25">
      <c r="A4615" s="169">
        <f t="shared" ref="A4615:E4615" si="3167">A3945</f>
        <v>0</v>
      </c>
      <c r="B4615" s="169" t="str">
        <f t="shared" si="3167"/>
        <v>vii- Improvement of Erai dam approch road by Bituminous treatment at CSTPS Chnadrapur</v>
      </c>
      <c r="C4615" s="29">
        <f t="shared" si="3167"/>
        <v>0</v>
      </c>
      <c r="D4615" s="69" t="str">
        <f t="shared" si="3167"/>
        <v>-</v>
      </c>
      <c r="E4615" s="28">
        <f t="shared" si="3167"/>
        <v>15</v>
      </c>
      <c r="F4615" s="95">
        <f t="shared" si="3157"/>
        <v>15</v>
      </c>
      <c r="G4615" s="95">
        <f t="shared" si="3158"/>
        <v>15</v>
      </c>
      <c r="H4615" s="95">
        <f t="shared" si="3104"/>
        <v>0</v>
      </c>
      <c r="I4615" s="94">
        <f>'F4.2'!AA592</f>
        <v>0</v>
      </c>
      <c r="J4615" s="94">
        <f>'F4.2'!AU592</f>
        <v>0</v>
      </c>
      <c r="K4615" s="95"/>
      <c r="L4615" s="95"/>
      <c r="M4615" s="128">
        <f t="shared" si="3105"/>
        <v>0</v>
      </c>
      <c r="N4615" s="95">
        <f t="shared" si="3106"/>
        <v>0</v>
      </c>
    </row>
    <row r="4616" spans="1:14" ht="47.25" hidden="1" outlineLevel="1" x14ac:dyDescent="0.25">
      <c r="A4616" s="25">
        <f t="shared" ref="A4616:E4616" si="3168">A3946</f>
        <v>8</v>
      </c>
      <c r="B4616" s="26" t="str">
        <f t="shared" si="3168"/>
        <v>Construction of new residential building ,Hospital Building ,Chemmary Building,security office building  and allied civil work infrastructure in colony at CSTPS Chandrapur</v>
      </c>
      <c r="C4616" s="29">
        <f t="shared" si="3168"/>
        <v>0</v>
      </c>
      <c r="D4616" s="69" t="str">
        <f t="shared" si="3168"/>
        <v>-</v>
      </c>
      <c r="E4616" s="28">
        <f t="shared" si="3168"/>
        <v>76.25</v>
      </c>
      <c r="F4616" s="95">
        <f t="shared" si="3157"/>
        <v>0</v>
      </c>
      <c r="G4616" s="95">
        <f t="shared" si="3158"/>
        <v>0</v>
      </c>
      <c r="H4616" s="95">
        <f t="shared" si="3104"/>
        <v>0</v>
      </c>
      <c r="I4616" s="94">
        <f>'F4.2'!AA593</f>
        <v>0</v>
      </c>
      <c r="J4616" s="94">
        <f>'F4.2'!AU593</f>
        <v>0</v>
      </c>
      <c r="K4616" s="95"/>
      <c r="L4616" s="95"/>
      <c r="M4616" s="128">
        <f t="shared" si="3105"/>
        <v>0</v>
      </c>
      <c r="N4616" s="95">
        <f t="shared" si="3106"/>
        <v>0</v>
      </c>
    </row>
    <row r="4617" spans="1:14" ht="31.5" hidden="1" outlineLevel="1" x14ac:dyDescent="0.25">
      <c r="A4617" s="169">
        <f t="shared" ref="A4617:E4617" si="3169">A3947</f>
        <v>0</v>
      </c>
      <c r="B4617" s="169" t="str">
        <f t="shared" si="3169"/>
        <v>i- Construction of new residential staff quarter of A, B ,C D and E type  building in colony at CSTPS Chandrapur</v>
      </c>
      <c r="C4617" s="29">
        <f t="shared" si="3169"/>
        <v>0</v>
      </c>
      <c r="D4617" s="69" t="str">
        <f t="shared" si="3169"/>
        <v>-</v>
      </c>
      <c r="E4617" s="28">
        <f t="shared" si="3169"/>
        <v>60</v>
      </c>
      <c r="F4617" s="95">
        <f t="shared" si="3157"/>
        <v>30</v>
      </c>
      <c r="G4617" s="95">
        <f t="shared" si="3158"/>
        <v>30</v>
      </c>
      <c r="H4617" s="95">
        <f t="shared" si="3104"/>
        <v>0</v>
      </c>
      <c r="I4617" s="94">
        <f>'F4.2'!AA594</f>
        <v>30</v>
      </c>
      <c r="J4617" s="94">
        <f>'F4.2'!AU594</f>
        <v>30</v>
      </c>
      <c r="K4617" s="95"/>
      <c r="L4617" s="95"/>
      <c r="M4617" s="128">
        <f t="shared" si="3105"/>
        <v>30</v>
      </c>
      <c r="N4617" s="95">
        <f t="shared" si="3106"/>
        <v>0</v>
      </c>
    </row>
    <row r="4618" spans="1:14" ht="15.75" hidden="1" outlineLevel="1" x14ac:dyDescent="0.25">
      <c r="A4618" s="169">
        <f t="shared" ref="A4618:E4618" si="3170">A3948</f>
        <v>0</v>
      </c>
      <c r="B4618" s="169" t="str">
        <f t="shared" si="3170"/>
        <v>ii-Construction of New Hospital Building at CSTSP Chandrapur</v>
      </c>
      <c r="C4618" s="29">
        <f t="shared" si="3170"/>
        <v>0</v>
      </c>
      <c r="D4618" s="69" t="str">
        <f t="shared" si="3170"/>
        <v>-</v>
      </c>
      <c r="E4618" s="28">
        <f t="shared" si="3170"/>
        <v>2</v>
      </c>
      <c r="F4618" s="95">
        <f t="shared" si="3157"/>
        <v>0</v>
      </c>
      <c r="G4618" s="95">
        <f t="shared" si="3158"/>
        <v>0</v>
      </c>
      <c r="H4618" s="95">
        <f t="shared" si="3104"/>
        <v>0</v>
      </c>
      <c r="I4618" s="94">
        <f>'F4.2'!AA595</f>
        <v>2</v>
      </c>
      <c r="J4618" s="94">
        <f>'F4.2'!AU595</f>
        <v>2</v>
      </c>
      <c r="K4618" s="95"/>
      <c r="L4618" s="95"/>
      <c r="M4618" s="128">
        <f t="shared" si="3105"/>
        <v>2</v>
      </c>
      <c r="N4618" s="95">
        <f t="shared" si="3106"/>
        <v>0</v>
      </c>
    </row>
    <row r="4619" spans="1:14" ht="31.5" hidden="1" outlineLevel="1" x14ac:dyDescent="0.25">
      <c r="A4619" s="169">
        <f t="shared" ref="A4619:E4619" si="3171">A3949</f>
        <v>0</v>
      </c>
      <c r="B4619" s="169" t="str">
        <f t="shared" si="3171"/>
        <v>iii-Construction of new Chummary Building at CSTPS Chandrapur</v>
      </c>
      <c r="C4619" s="29">
        <f t="shared" si="3171"/>
        <v>0</v>
      </c>
      <c r="D4619" s="69" t="str">
        <f t="shared" si="3171"/>
        <v>-</v>
      </c>
      <c r="E4619" s="28">
        <f t="shared" si="3171"/>
        <v>7.5</v>
      </c>
      <c r="F4619" s="95">
        <f t="shared" si="3157"/>
        <v>0</v>
      </c>
      <c r="G4619" s="95">
        <f t="shared" si="3158"/>
        <v>0</v>
      </c>
      <c r="H4619" s="95">
        <f t="shared" si="3104"/>
        <v>0</v>
      </c>
      <c r="I4619" s="94">
        <f>'F4.2'!AA596</f>
        <v>7.5</v>
      </c>
      <c r="J4619" s="94">
        <f>'F4.2'!AU596</f>
        <v>7.5</v>
      </c>
      <c r="K4619" s="95"/>
      <c r="L4619" s="95"/>
      <c r="M4619" s="128">
        <f t="shared" si="3105"/>
        <v>7.5</v>
      </c>
      <c r="N4619" s="95">
        <f t="shared" si="3106"/>
        <v>0</v>
      </c>
    </row>
    <row r="4620" spans="1:14" ht="31.5" hidden="1" outlineLevel="1" x14ac:dyDescent="0.25">
      <c r="A4620" s="169">
        <f t="shared" ref="A4620:E4620" si="3172">A3950</f>
        <v>0</v>
      </c>
      <c r="B4620" s="169" t="str">
        <f t="shared" si="3172"/>
        <v>iv-Construction of new security office and check post at various location in colony at CSTPS Chandrapur</v>
      </c>
      <c r="C4620" s="29">
        <f t="shared" si="3172"/>
        <v>0</v>
      </c>
      <c r="D4620" s="69" t="str">
        <f t="shared" si="3172"/>
        <v>-</v>
      </c>
      <c r="E4620" s="28">
        <f t="shared" si="3172"/>
        <v>0.75</v>
      </c>
      <c r="F4620" s="95">
        <f t="shared" si="3157"/>
        <v>0</v>
      </c>
      <c r="G4620" s="95">
        <f t="shared" si="3158"/>
        <v>0</v>
      </c>
      <c r="H4620" s="95">
        <f t="shared" ref="H4620:H4683" si="3173">F4620-G4620</f>
        <v>0</v>
      </c>
      <c r="I4620" s="94">
        <f>'F4.2'!AA597</f>
        <v>0.75</v>
      </c>
      <c r="J4620" s="94">
        <f>'F4.2'!AU597</f>
        <v>0.75</v>
      </c>
      <c r="K4620" s="95"/>
      <c r="L4620" s="95"/>
      <c r="M4620" s="128">
        <f t="shared" ref="M4620:M4683" si="3174">SUM(J4620:L4620)</f>
        <v>0.75</v>
      </c>
      <c r="N4620" s="95">
        <f t="shared" ref="N4620:N4683" si="3175">H4620+I4620-M4620</f>
        <v>0</v>
      </c>
    </row>
    <row r="4621" spans="1:14" ht="31.5" hidden="1" outlineLevel="1" x14ac:dyDescent="0.25">
      <c r="A4621" s="169">
        <f t="shared" ref="A4621:E4621" si="3176">A3951</f>
        <v>0</v>
      </c>
      <c r="B4621" s="169" t="str">
        <f t="shared" si="3176"/>
        <v>v-Construction of swimming pool in colony at CSTPS Chandrapur</v>
      </c>
      <c r="C4621" s="29">
        <f t="shared" si="3176"/>
        <v>0</v>
      </c>
      <c r="D4621" s="69" t="str">
        <f t="shared" si="3176"/>
        <v>-</v>
      </c>
      <c r="E4621" s="28">
        <f t="shared" si="3176"/>
        <v>2</v>
      </c>
      <c r="F4621" s="95">
        <f t="shared" si="3157"/>
        <v>0</v>
      </c>
      <c r="G4621" s="95">
        <f t="shared" si="3158"/>
        <v>0</v>
      </c>
      <c r="H4621" s="95">
        <f t="shared" si="3173"/>
        <v>0</v>
      </c>
      <c r="I4621" s="94">
        <f>'F4.2'!AA598</f>
        <v>2</v>
      </c>
      <c r="J4621" s="94">
        <f>'F4.2'!AU598</f>
        <v>2</v>
      </c>
      <c r="K4621" s="95"/>
      <c r="L4621" s="95"/>
      <c r="M4621" s="128">
        <f t="shared" si="3174"/>
        <v>2</v>
      </c>
      <c r="N4621" s="95">
        <f t="shared" si="3175"/>
        <v>0</v>
      </c>
    </row>
    <row r="4622" spans="1:14" ht="47.25" hidden="1" outlineLevel="1" x14ac:dyDescent="0.25">
      <c r="A4622" s="169">
        <f t="shared" ref="A4622:E4622" si="3177">A3952</f>
        <v>0</v>
      </c>
      <c r="B4622" s="169" t="str">
        <f t="shared" si="3177"/>
        <v>vii-Providing new drinking water supply DI- pipe line  300 mm dia .for domestic water supply to rsidential colony at CSTPS Chandrapur.</v>
      </c>
      <c r="C4622" s="29">
        <f t="shared" si="3177"/>
        <v>0</v>
      </c>
      <c r="D4622" s="69" t="str">
        <f t="shared" si="3177"/>
        <v>-</v>
      </c>
      <c r="E4622" s="28">
        <f t="shared" si="3177"/>
        <v>2</v>
      </c>
      <c r="F4622" s="95">
        <f t="shared" si="3157"/>
        <v>0</v>
      </c>
      <c r="G4622" s="95">
        <f t="shared" si="3158"/>
        <v>0</v>
      </c>
      <c r="H4622" s="95">
        <f t="shared" si="3173"/>
        <v>0</v>
      </c>
      <c r="I4622" s="94">
        <f>'F4.2'!AA599</f>
        <v>2</v>
      </c>
      <c r="J4622" s="94">
        <f>'F4.2'!AU599</f>
        <v>2</v>
      </c>
      <c r="K4622" s="95"/>
      <c r="L4622" s="95"/>
      <c r="M4622" s="128">
        <f t="shared" si="3174"/>
        <v>2</v>
      </c>
      <c r="N4622" s="95">
        <f t="shared" si="3175"/>
        <v>0</v>
      </c>
    </row>
    <row r="4623" spans="1:14" ht="31.5" hidden="1" outlineLevel="1" x14ac:dyDescent="0.25">
      <c r="A4623" s="169">
        <f t="shared" ref="A4623:E4623" si="3178">A3953</f>
        <v>0</v>
      </c>
      <c r="B4623" s="169" t="str">
        <f t="shared" si="3178"/>
        <v>viii-Rain water Harvesting system to residential building at CSTPS Chandrapur.</v>
      </c>
      <c r="C4623" s="29">
        <f t="shared" si="3178"/>
        <v>0</v>
      </c>
      <c r="D4623" s="69" t="str">
        <f t="shared" si="3178"/>
        <v>-</v>
      </c>
      <c r="E4623" s="28">
        <f t="shared" si="3178"/>
        <v>2</v>
      </c>
      <c r="F4623" s="95">
        <f t="shared" si="3157"/>
        <v>0</v>
      </c>
      <c r="G4623" s="95">
        <f t="shared" si="3158"/>
        <v>0</v>
      </c>
      <c r="H4623" s="95">
        <f t="shared" si="3173"/>
        <v>0</v>
      </c>
      <c r="I4623" s="94">
        <f>'F4.2'!AA600</f>
        <v>2</v>
      </c>
      <c r="J4623" s="94">
        <f>'F4.2'!AU600</f>
        <v>2</v>
      </c>
      <c r="K4623" s="95"/>
      <c r="L4623" s="95"/>
      <c r="M4623" s="128">
        <f t="shared" si="3174"/>
        <v>2</v>
      </c>
      <c r="N4623" s="95">
        <f t="shared" si="3175"/>
        <v>0</v>
      </c>
    </row>
    <row r="4624" spans="1:14" ht="15.75" hidden="1" outlineLevel="1" x14ac:dyDescent="0.25">
      <c r="A4624" s="25">
        <f t="shared" ref="A4624:E4624" si="3179">A3954</f>
        <v>9</v>
      </c>
      <c r="B4624" s="26" t="str">
        <f t="shared" si="3179"/>
        <v>Renovation of public utility building of CSTPS, Chandrapur</v>
      </c>
      <c r="C4624" s="29">
        <f t="shared" si="3179"/>
        <v>0</v>
      </c>
      <c r="D4624" s="69" t="str">
        <f t="shared" si="3179"/>
        <v>-</v>
      </c>
      <c r="E4624" s="28">
        <f t="shared" si="3179"/>
        <v>29.950000000000003</v>
      </c>
      <c r="F4624" s="95">
        <f t="shared" si="3157"/>
        <v>0</v>
      </c>
      <c r="G4624" s="95">
        <f t="shared" si="3158"/>
        <v>0</v>
      </c>
      <c r="H4624" s="95">
        <f t="shared" si="3173"/>
        <v>0</v>
      </c>
      <c r="I4624" s="94">
        <f>'F4.2'!AA601</f>
        <v>0</v>
      </c>
      <c r="J4624" s="94">
        <f>'F4.2'!AU601</f>
        <v>0</v>
      </c>
      <c r="K4624" s="95"/>
      <c r="L4624" s="95"/>
      <c r="M4624" s="128">
        <f t="shared" si="3174"/>
        <v>0</v>
      </c>
      <c r="N4624" s="95">
        <f t="shared" si="3175"/>
        <v>0</v>
      </c>
    </row>
    <row r="4625" spans="1:14" ht="15.75" hidden="1" outlineLevel="1" x14ac:dyDescent="0.25">
      <c r="A4625" s="169">
        <f t="shared" ref="A4625:E4625" si="3180">A3955</f>
        <v>0</v>
      </c>
      <c r="B4625" s="169" t="str">
        <f t="shared" si="3180"/>
        <v>Renovation and interior decoration of Hirai guest house</v>
      </c>
      <c r="C4625" s="29">
        <f t="shared" si="3180"/>
        <v>0</v>
      </c>
      <c r="D4625" s="69" t="str">
        <f t="shared" si="3180"/>
        <v>-</v>
      </c>
      <c r="E4625" s="28">
        <f t="shared" si="3180"/>
        <v>7.51</v>
      </c>
      <c r="F4625" s="95">
        <f t="shared" si="3157"/>
        <v>7.51</v>
      </c>
      <c r="G4625" s="95">
        <f t="shared" si="3158"/>
        <v>7.51</v>
      </c>
      <c r="H4625" s="95">
        <f t="shared" si="3173"/>
        <v>0</v>
      </c>
      <c r="I4625" s="94">
        <f>'F4.2'!AA602</f>
        <v>0</v>
      </c>
      <c r="J4625" s="94">
        <f>'F4.2'!AU602</f>
        <v>0</v>
      </c>
      <c r="K4625" s="95"/>
      <c r="L4625" s="95"/>
      <c r="M4625" s="128">
        <f t="shared" si="3174"/>
        <v>0</v>
      </c>
      <c r="N4625" s="95">
        <f t="shared" si="3175"/>
        <v>0</v>
      </c>
    </row>
    <row r="4626" spans="1:14" ht="31.5" hidden="1" outlineLevel="1" x14ac:dyDescent="0.25">
      <c r="A4626" s="169">
        <f t="shared" ref="A4626:E4626" si="3181">A3956</f>
        <v>0</v>
      </c>
      <c r="B4626" s="169" t="str">
        <f t="shared" si="3181"/>
        <v>Renovation and interior decoration of existing chummery guest house</v>
      </c>
      <c r="C4626" s="29">
        <f t="shared" si="3181"/>
        <v>0</v>
      </c>
      <c r="D4626" s="69" t="str">
        <f t="shared" si="3181"/>
        <v>-</v>
      </c>
      <c r="E4626" s="28">
        <f t="shared" si="3181"/>
        <v>12.22</v>
      </c>
      <c r="F4626" s="95">
        <f t="shared" si="3157"/>
        <v>12.22</v>
      </c>
      <c r="G4626" s="95">
        <f t="shared" si="3158"/>
        <v>12.22</v>
      </c>
      <c r="H4626" s="95">
        <f t="shared" si="3173"/>
        <v>0</v>
      </c>
      <c r="I4626" s="94">
        <f>'F4.2'!AA603</f>
        <v>0</v>
      </c>
      <c r="J4626" s="94">
        <f>'F4.2'!AU603</f>
        <v>0</v>
      </c>
      <c r="K4626" s="95"/>
      <c r="L4626" s="95"/>
      <c r="M4626" s="128">
        <f t="shared" si="3174"/>
        <v>0</v>
      </c>
      <c r="N4626" s="95">
        <f t="shared" si="3175"/>
        <v>0</v>
      </c>
    </row>
    <row r="4627" spans="1:14" ht="31.5" hidden="1" outlineLevel="1" x14ac:dyDescent="0.25">
      <c r="A4627" s="169">
        <f t="shared" ref="A4627:E4627" si="3182">A3957</f>
        <v>0</v>
      </c>
      <c r="B4627" s="169" t="str">
        <f t="shared" si="3182"/>
        <v>Renovation and interior decoration of existing Erai dam guest house</v>
      </c>
      <c r="C4627" s="29">
        <f t="shared" si="3182"/>
        <v>0</v>
      </c>
      <c r="D4627" s="69" t="str">
        <f t="shared" si="3182"/>
        <v>-</v>
      </c>
      <c r="E4627" s="28">
        <f t="shared" si="3182"/>
        <v>6.65</v>
      </c>
      <c r="F4627" s="95">
        <f t="shared" si="3157"/>
        <v>6.65</v>
      </c>
      <c r="G4627" s="95">
        <f t="shared" si="3158"/>
        <v>6.65</v>
      </c>
      <c r="H4627" s="95">
        <f t="shared" si="3173"/>
        <v>0</v>
      </c>
      <c r="I4627" s="94">
        <f>'F4.2'!AA604</f>
        <v>0</v>
      </c>
      <c r="J4627" s="94">
        <f>'F4.2'!AU604</f>
        <v>0</v>
      </c>
      <c r="K4627" s="95"/>
      <c r="L4627" s="95"/>
      <c r="M4627" s="128">
        <f t="shared" si="3174"/>
        <v>0</v>
      </c>
      <c r="N4627" s="95">
        <f t="shared" si="3175"/>
        <v>0</v>
      </c>
    </row>
    <row r="4628" spans="1:14" ht="47.25" hidden="1" outlineLevel="1" x14ac:dyDescent="0.25">
      <c r="A4628" s="169">
        <f t="shared" ref="A4628:E4628" si="3183">A3958</f>
        <v>0</v>
      </c>
      <c r="B4628" s="169" t="str">
        <f t="shared" si="3183"/>
        <v xml:space="preserve">Work of interior decoration by proding stop cabin arrangement and other internal architechture decorative work for RP section of admin building </v>
      </c>
      <c r="C4628" s="29">
        <f t="shared" si="3183"/>
        <v>0</v>
      </c>
      <c r="D4628" s="69" t="str">
        <f t="shared" si="3183"/>
        <v>-</v>
      </c>
      <c r="E4628" s="28">
        <f t="shared" si="3183"/>
        <v>3.57</v>
      </c>
      <c r="F4628" s="95">
        <f t="shared" si="3157"/>
        <v>3.57</v>
      </c>
      <c r="G4628" s="95">
        <f t="shared" si="3158"/>
        <v>3.57</v>
      </c>
      <c r="H4628" s="95">
        <f t="shared" si="3173"/>
        <v>0</v>
      </c>
      <c r="I4628" s="94">
        <f>'F4.2'!AA605</f>
        <v>0</v>
      </c>
      <c r="J4628" s="94">
        <f>'F4.2'!AU605</f>
        <v>0</v>
      </c>
      <c r="K4628" s="95"/>
      <c r="L4628" s="95"/>
      <c r="M4628" s="128">
        <f t="shared" si="3174"/>
        <v>0</v>
      </c>
      <c r="N4628" s="95">
        <f t="shared" si="3175"/>
        <v>0</v>
      </c>
    </row>
    <row r="4629" spans="1:14" ht="15.75" hidden="1" outlineLevel="1" x14ac:dyDescent="0.25">
      <c r="A4629" s="25">
        <f t="shared" ref="A4629:E4629" si="3184">A3959</f>
        <v>10</v>
      </c>
      <c r="B4629" s="26" t="str">
        <f t="shared" si="3184"/>
        <v>R&amp;M/LE for Identified Thermal units of MSPGCL</v>
      </c>
      <c r="C4629" s="29">
        <f t="shared" si="3184"/>
        <v>0</v>
      </c>
      <c r="D4629" s="69" t="str">
        <f t="shared" si="3184"/>
        <v>-</v>
      </c>
      <c r="E4629" s="28">
        <f t="shared" si="3184"/>
        <v>400</v>
      </c>
      <c r="F4629" s="95">
        <f t="shared" si="3157"/>
        <v>0</v>
      </c>
      <c r="G4629" s="95">
        <f t="shared" si="3158"/>
        <v>0</v>
      </c>
      <c r="H4629" s="95">
        <f t="shared" si="3173"/>
        <v>0</v>
      </c>
      <c r="I4629" s="94">
        <f>'F4.2'!AA606</f>
        <v>0</v>
      </c>
      <c r="J4629" s="94">
        <f>'F4.2'!AU606</f>
        <v>0</v>
      </c>
      <c r="K4629" s="95"/>
      <c r="L4629" s="95"/>
      <c r="M4629" s="128">
        <f t="shared" si="3174"/>
        <v>0</v>
      </c>
      <c r="N4629" s="95">
        <f t="shared" si="3175"/>
        <v>0</v>
      </c>
    </row>
    <row r="4630" spans="1:14" ht="15.75" hidden="1" outlineLevel="1" x14ac:dyDescent="0.25">
      <c r="A4630" s="169">
        <f t="shared" ref="A4630:E4630" si="3185">A3960</f>
        <v>0</v>
      </c>
      <c r="B4630" s="169" t="str">
        <f t="shared" si="3185"/>
        <v>R&amp;M/LE for Identified Thermal units of MSPGCL, CSTPS U-3</v>
      </c>
      <c r="C4630" s="29">
        <f t="shared" si="3185"/>
        <v>0</v>
      </c>
      <c r="D4630" s="69" t="str">
        <f t="shared" si="3185"/>
        <v>-</v>
      </c>
      <c r="E4630" s="28">
        <f t="shared" si="3185"/>
        <v>293</v>
      </c>
      <c r="F4630" s="95">
        <f t="shared" si="3157"/>
        <v>293</v>
      </c>
      <c r="G4630" s="95">
        <f t="shared" si="3158"/>
        <v>293</v>
      </c>
      <c r="H4630" s="95">
        <f t="shared" si="3173"/>
        <v>0</v>
      </c>
      <c r="I4630" s="94">
        <f>'F4.2'!AA607</f>
        <v>0</v>
      </c>
      <c r="J4630" s="94">
        <f>'F4.2'!AU607</f>
        <v>0</v>
      </c>
      <c r="K4630" s="95"/>
      <c r="L4630" s="95"/>
      <c r="M4630" s="128">
        <f t="shared" si="3174"/>
        <v>0</v>
      </c>
      <c r="N4630" s="95">
        <f t="shared" si="3175"/>
        <v>0</v>
      </c>
    </row>
    <row r="4631" spans="1:14" ht="15.75" hidden="1" outlineLevel="1" x14ac:dyDescent="0.25">
      <c r="A4631" s="169">
        <f t="shared" ref="A4631:E4631" si="3186">A3961</f>
        <v>0</v>
      </c>
      <c r="B4631" s="169" t="str">
        <f t="shared" si="3186"/>
        <v>R&amp;M/LE for Identified Thermal units of MSPGCL, CSTPS U-4</v>
      </c>
      <c r="C4631" s="29">
        <f t="shared" si="3186"/>
        <v>0</v>
      </c>
      <c r="D4631" s="69" t="str">
        <f t="shared" si="3186"/>
        <v>-</v>
      </c>
      <c r="E4631" s="28">
        <f t="shared" si="3186"/>
        <v>300</v>
      </c>
      <c r="F4631" s="95">
        <f t="shared" si="3157"/>
        <v>0</v>
      </c>
      <c r="G4631" s="95">
        <f t="shared" si="3158"/>
        <v>0</v>
      </c>
      <c r="H4631" s="95">
        <f t="shared" si="3173"/>
        <v>0</v>
      </c>
      <c r="I4631" s="94">
        <f>'F4.2'!AA608</f>
        <v>300</v>
      </c>
      <c r="J4631" s="94">
        <f>'F4.2'!AU608</f>
        <v>300</v>
      </c>
      <c r="K4631" s="95"/>
      <c r="L4631" s="95"/>
      <c r="M4631" s="128">
        <f t="shared" si="3174"/>
        <v>300</v>
      </c>
      <c r="N4631" s="95">
        <f t="shared" si="3175"/>
        <v>0</v>
      </c>
    </row>
    <row r="4632" spans="1:14" ht="15.75" hidden="1" outlineLevel="1" x14ac:dyDescent="0.25">
      <c r="A4632" s="25">
        <f t="shared" ref="A4632:E4632" si="3187">A3962</f>
        <v>11</v>
      </c>
      <c r="B4632" s="26" t="str">
        <f t="shared" si="3187"/>
        <v xml:space="preserve">CHP Improvement Schemes </v>
      </c>
      <c r="C4632" s="29">
        <f t="shared" si="3187"/>
        <v>0</v>
      </c>
      <c r="D4632" s="69" t="str">
        <f t="shared" si="3187"/>
        <v>-</v>
      </c>
      <c r="E4632" s="28">
        <f t="shared" si="3187"/>
        <v>100</v>
      </c>
      <c r="F4632" s="95">
        <f t="shared" si="3157"/>
        <v>0</v>
      </c>
      <c r="G4632" s="95">
        <f t="shared" si="3158"/>
        <v>0</v>
      </c>
      <c r="H4632" s="95">
        <f t="shared" si="3173"/>
        <v>0</v>
      </c>
      <c r="I4632" s="94">
        <f>'F4.2'!AA609</f>
        <v>0</v>
      </c>
      <c r="J4632" s="94">
        <f>'F4.2'!AU609</f>
        <v>0</v>
      </c>
      <c r="K4632" s="95"/>
      <c r="L4632" s="95"/>
      <c r="M4632" s="128">
        <f t="shared" si="3174"/>
        <v>0</v>
      </c>
      <c r="N4632" s="95">
        <f t="shared" si="3175"/>
        <v>0</v>
      </c>
    </row>
    <row r="4633" spans="1:14" ht="15.75" hidden="1" outlineLevel="1" x14ac:dyDescent="0.25">
      <c r="A4633" s="169">
        <f t="shared" ref="A4633:E4633" si="3188">A3963</f>
        <v>0</v>
      </c>
      <c r="B4633" s="169" t="str">
        <f t="shared" si="3188"/>
        <v>CHP Improvement Schemes at CHP-A, B, C</v>
      </c>
      <c r="C4633" s="29">
        <f t="shared" si="3188"/>
        <v>0</v>
      </c>
      <c r="D4633" s="69" t="str">
        <f t="shared" si="3188"/>
        <v>-</v>
      </c>
      <c r="E4633" s="28">
        <f t="shared" si="3188"/>
        <v>100</v>
      </c>
      <c r="F4633" s="95">
        <f t="shared" si="3157"/>
        <v>100</v>
      </c>
      <c r="G4633" s="95">
        <f t="shared" si="3158"/>
        <v>100</v>
      </c>
      <c r="H4633" s="95">
        <f t="shared" si="3173"/>
        <v>0</v>
      </c>
      <c r="I4633" s="94">
        <f>'F4.2'!AA610</f>
        <v>0</v>
      </c>
      <c r="J4633" s="94">
        <f>'F4.2'!AU610</f>
        <v>0</v>
      </c>
      <c r="K4633" s="95"/>
      <c r="L4633" s="95"/>
      <c r="M4633" s="128">
        <f t="shared" si="3174"/>
        <v>0</v>
      </c>
      <c r="N4633" s="95">
        <f t="shared" si="3175"/>
        <v>0</v>
      </c>
    </row>
    <row r="4634" spans="1:14" ht="15.75" hidden="1" outlineLevel="1" x14ac:dyDescent="0.25">
      <c r="A4634" s="25">
        <f t="shared" ref="A4634:E4634" si="3189">A3964</f>
        <v>12</v>
      </c>
      <c r="B4634" s="26" t="str">
        <f t="shared" si="3189"/>
        <v>Developlment &amp; Upgradation of SAP for MSPGCL</v>
      </c>
      <c r="C4634" s="29">
        <f t="shared" si="3189"/>
        <v>0</v>
      </c>
      <c r="D4634" s="69" t="str">
        <f t="shared" si="3189"/>
        <v>-</v>
      </c>
      <c r="E4634" s="28">
        <f t="shared" si="3189"/>
        <v>200</v>
      </c>
      <c r="F4634" s="95">
        <f t="shared" si="3157"/>
        <v>0</v>
      </c>
      <c r="G4634" s="95">
        <f t="shared" si="3158"/>
        <v>0</v>
      </c>
      <c r="H4634" s="95">
        <f t="shared" si="3173"/>
        <v>0</v>
      </c>
      <c r="I4634" s="94">
        <f>'F4.2'!AA611</f>
        <v>0</v>
      </c>
      <c r="J4634" s="94">
        <f>'F4.2'!AU611</f>
        <v>0</v>
      </c>
      <c r="K4634" s="95"/>
      <c r="L4634" s="95"/>
      <c r="M4634" s="128">
        <f t="shared" si="3174"/>
        <v>0</v>
      </c>
      <c r="N4634" s="95">
        <f t="shared" si="3175"/>
        <v>0</v>
      </c>
    </row>
    <row r="4635" spans="1:14" ht="15.75" hidden="1" outlineLevel="1" x14ac:dyDescent="0.25">
      <c r="A4635" s="169">
        <f t="shared" ref="A4635:E4635" si="3190">A3965</f>
        <v>0</v>
      </c>
      <c r="B4635" s="169" t="str">
        <f t="shared" si="3190"/>
        <v>Developlment &amp; Upgradation of SAP for MSPGCL</v>
      </c>
      <c r="C4635" s="29">
        <f t="shared" si="3190"/>
        <v>0</v>
      </c>
      <c r="D4635" s="69" t="str">
        <f t="shared" si="3190"/>
        <v>-</v>
      </c>
      <c r="E4635" s="28">
        <f t="shared" si="3190"/>
        <v>200</v>
      </c>
      <c r="F4635" s="95">
        <f t="shared" si="3157"/>
        <v>200</v>
      </c>
      <c r="G4635" s="95">
        <f t="shared" si="3158"/>
        <v>200</v>
      </c>
      <c r="H4635" s="95">
        <f t="shared" si="3173"/>
        <v>0</v>
      </c>
      <c r="I4635" s="94">
        <f>'F4.2'!AA612</f>
        <v>0</v>
      </c>
      <c r="J4635" s="94">
        <f>'F4.2'!AU612</f>
        <v>0</v>
      </c>
      <c r="K4635" s="95"/>
      <c r="L4635" s="95"/>
      <c r="M4635" s="128">
        <f t="shared" si="3174"/>
        <v>0</v>
      </c>
      <c r="N4635" s="95">
        <f t="shared" si="3175"/>
        <v>0</v>
      </c>
    </row>
    <row r="4636" spans="1:14" ht="63" hidden="1" outlineLevel="1" x14ac:dyDescent="0.25">
      <c r="A4636" s="25">
        <f t="shared" ref="A4636:E4636" si="3191">A3966</f>
        <v>13</v>
      </c>
      <c r="B4636" s="26" t="str">
        <f t="shared" si="3191"/>
        <v>Design, supply, installation and commissioning of Smart Energy Efficienient Illumination System for safety precautions and proving suitable working conditions  at stg-II &amp; III, CSTPS, Chandrapur</v>
      </c>
      <c r="C4636" s="29">
        <f t="shared" si="3191"/>
        <v>0</v>
      </c>
      <c r="D4636" s="69" t="str">
        <f t="shared" si="3191"/>
        <v>-</v>
      </c>
      <c r="E4636" s="28">
        <f t="shared" si="3191"/>
        <v>42</v>
      </c>
      <c r="F4636" s="95">
        <f t="shared" si="3157"/>
        <v>0</v>
      </c>
      <c r="G4636" s="95">
        <f t="shared" si="3158"/>
        <v>0</v>
      </c>
      <c r="H4636" s="95">
        <f t="shared" si="3173"/>
        <v>0</v>
      </c>
      <c r="I4636" s="94">
        <f>'F4.2'!AA613</f>
        <v>0</v>
      </c>
      <c r="J4636" s="94">
        <f>'F4.2'!AU613</f>
        <v>0</v>
      </c>
      <c r="K4636" s="95"/>
      <c r="L4636" s="95"/>
      <c r="M4636" s="128">
        <f t="shared" si="3174"/>
        <v>0</v>
      </c>
      <c r="N4636" s="95">
        <f t="shared" si="3175"/>
        <v>0</v>
      </c>
    </row>
    <row r="4637" spans="1:14" ht="63" hidden="1" outlineLevel="1" x14ac:dyDescent="0.25">
      <c r="A4637" s="169">
        <f t="shared" ref="A4637:E4637" si="3192">A3967</f>
        <v>0</v>
      </c>
      <c r="B4637" s="169" t="str">
        <f t="shared" si="3192"/>
        <v>Design, supply, installation and commissioning of Smart Energy Efficienient Illumination System for safety precautions and proving suitable working conditions  at stg-II &amp; III, CSTPS, Chandrapur</v>
      </c>
      <c r="C4637" s="29">
        <f t="shared" si="3192"/>
        <v>0</v>
      </c>
      <c r="D4637" s="69" t="str">
        <f t="shared" si="3192"/>
        <v>-</v>
      </c>
      <c r="E4637" s="28">
        <f t="shared" si="3192"/>
        <v>42</v>
      </c>
      <c r="F4637" s="95">
        <f t="shared" si="3157"/>
        <v>42</v>
      </c>
      <c r="G4637" s="95">
        <f t="shared" si="3158"/>
        <v>42</v>
      </c>
      <c r="H4637" s="95">
        <f t="shared" si="3173"/>
        <v>0</v>
      </c>
      <c r="I4637" s="94">
        <f>'F4.2'!AA614</f>
        <v>0</v>
      </c>
      <c r="J4637" s="94">
        <f>'F4.2'!AU614</f>
        <v>0</v>
      </c>
      <c r="K4637" s="95"/>
      <c r="L4637" s="95"/>
      <c r="M4637" s="128">
        <f t="shared" si="3174"/>
        <v>0</v>
      </c>
      <c r="N4637" s="95">
        <f t="shared" si="3175"/>
        <v>0</v>
      </c>
    </row>
    <row r="4638" spans="1:14" ht="15.75" hidden="1" outlineLevel="1" x14ac:dyDescent="0.25">
      <c r="A4638" s="25">
        <f t="shared" ref="A4638:E4638" si="3193">A3968</f>
        <v>14</v>
      </c>
      <c r="B4638" s="26" t="str">
        <f t="shared" si="3193"/>
        <v>Implementation of Flexible Operation Solutions  (U-3,4)</v>
      </c>
      <c r="C4638" s="29">
        <f t="shared" si="3193"/>
        <v>0</v>
      </c>
      <c r="D4638" s="69" t="str">
        <f t="shared" si="3193"/>
        <v>-</v>
      </c>
      <c r="E4638" s="28">
        <f t="shared" si="3193"/>
        <v>25</v>
      </c>
      <c r="F4638" s="95">
        <f t="shared" si="3157"/>
        <v>0</v>
      </c>
      <c r="G4638" s="95">
        <f t="shared" si="3158"/>
        <v>0</v>
      </c>
      <c r="H4638" s="95">
        <f t="shared" si="3173"/>
        <v>0</v>
      </c>
      <c r="I4638" s="94">
        <f>'F4.2'!AA615</f>
        <v>0</v>
      </c>
      <c r="J4638" s="94">
        <f>'F4.2'!AU615</f>
        <v>0</v>
      </c>
      <c r="K4638" s="95"/>
      <c r="L4638" s="95"/>
      <c r="M4638" s="128">
        <f t="shared" si="3174"/>
        <v>0</v>
      </c>
      <c r="N4638" s="95">
        <f t="shared" si="3175"/>
        <v>0</v>
      </c>
    </row>
    <row r="4639" spans="1:14" ht="15.75" hidden="1" outlineLevel="1" x14ac:dyDescent="0.25">
      <c r="A4639" s="169">
        <f t="shared" ref="A4639:E4639" si="3194">A3969</f>
        <v>0</v>
      </c>
      <c r="B4639" s="169" t="str">
        <f t="shared" si="3194"/>
        <v>Implementation of Flexible Operation Solutions (U-3,4)</v>
      </c>
      <c r="C4639" s="29">
        <f t="shared" si="3194"/>
        <v>0</v>
      </c>
      <c r="D4639" s="69" t="str">
        <f t="shared" si="3194"/>
        <v>-</v>
      </c>
      <c r="E4639" s="28">
        <f t="shared" si="3194"/>
        <v>25</v>
      </c>
      <c r="F4639" s="95">
        <f t="shared" si="3157"/>
        <v>25</v>
      </c>
      <c r="G4639" s="95">
        <f t="shared" si="3158"/>
        <v>25</v>
      </c>
      <c r="H4639" s="95">
        <f t="shared" si="3173"/>
        <v>0</v>
      </c>
      <c r="I4639" s="94">
        <f>'F4.2'!AA616</f>
        <v>0</v>
      </c>
      <c r="J4639" s="94">
        <f>'F4.2'!AU616</f>
        <v>0</v>
      </c>
      <c r="K4639" s="95"/>
      <c r="L4639" s="95"/>
      <c r="M4639" s="128">
        <f t="shared" si="3174"/>
        <v>0</v>
      </c>
      <c r="N4639" s="95">
        <f t="shared" si="3175"/>
        <v>0</v>
      </c>
    </row>
    <row r="4640" spans="1:14" ht="15.75" hidden="1" outlineLevel="1" x14ac:dyDescent="0.25">
      <c r="A4640" s="25">
        <f t="shared" ref="A4640:E4640" si="3195">A3970</f>
        <v>15</v>
      </c>
      <c r="B4640" s="26" t="str">
        <f t="shared" si="3195"/>
        <v>DPR for ash utilisation cell- infrastructure development</v>
      </c>
      <c r="C4640" s="29">
        <f t="shared" si="3195"/>
        <v>0</v>
      </c>
      <c r="D4640" s="69" t="str">
        <f t="shared" si="3195"/>
        <v>-</v>
      </c>
      <c r="E4640" s="28">
        <f t="shared" si="3195"/>
        <v>278.5</v>
      </c>
      <c r="F4640" s="95">
        <f t="shared" si="3157"/>
        <v>0</v>
      </c>
      <c r="G4640" s="95">
        <f t="shared" si="3158"/>
        <v>0</v>
      </c>
      <c r="H4640" s="95">
        <f t="shared" si="3173"/>
        <v>0</v>
      </c>
      <c r="I4640" s="94">
        <f>'F4.2'!AA617</f>
        <v>0</v>
      </c>
      <c r="J4640" s="94">
        <f>'F4.2'!AU617</f>
        <v>0</v>
      </c>
      <c r="K4640" s="95"/>
      <c r="L4640" s="95"/>
      <c r="M4640" s="128">
        <f t="shared" si="3174"/>
        <v>0</v>
      </c>
      <c r="N4640" s="95">
        <f t="shared" si="3175"/>
        <v>0</v>
      </c>
    </row>
    <row r="4641" spans="1:14" ht="47.25" hidden="1" outlineLevel="1" x14ac:dyDescent="0.25">
      <c r="A4641" s="169">
        <f t="shared" ref="A4641:E4641" si="3196">A3971</f>
        <v>0</v>
      </c>
      <c r="B4641" s="169" t="str">
        <f t="shared" si="3196"/>
        <v>DPR for development of infrastructure for loading and dispatch of fly ash through Railway Wagons, CSTPS, Chandrapur</v>
      </c>
      <c r="C4641" s="29">
        <f t="shared" si="3196"/>
        <v>0</v>
      </c>
      <c r="D4641" s="69" t="str">
        <f t="shared" si="3196"/>
        <v>-</v>
      </c>
      <c r="E4641" s="28">
        <f t="shared" si="3196"/>
        <v>268</v>
      </c>
      <c r="F4641" s="95">
        <f t="shared" si="3157"/>
        <v>268</v>
      </c>
      <c r="G4641" s="95">
        <f t="shared" si="3158"/>
        <v>268</v>
      </c>
      <c r="H4641" s="95">
        <f t="shared" si="3173"/>
        <v>0</v>
      </c>
      <c r="I4641" s="94">
        <f>'F4.2'!AA618</f>
        <v>0</v>
      </c>
      <c r="J4641" s="94">
        <f>'F4.2'!AU618</f>
        <v>0</v>
      </c>
      <c r="K4641" s="95"/>
      <c r="L4641" s="95"/>
      <c r="M4641" s="128">
        <f t="shared" si="3174"/>
        <v>0</v>
      </c>
      <c r="N4641" s="95">
        <f t="shared" si="3175"/>
        <v>0</v>
      </c>
    </row>
    <row r="4642" spans="1:14" ht="47.25" hidden="1" outlineLevel="1" x14ac:dyDescent="0.25">
      <c r="A4642" s="169">
        <f t="shared" ref="A4642:E4642" si="3197">A3972</f>
        <v>0</v>
      </c>
      <c r="B4642" s="169" t="str">
        <f t="shared" si="3197"/>
        <v>Disposal of bottom ash for stowing of u/g mines of Chandrapur Area by installing direct pipeline from CSTPS to WCL</v>
      </c>
      <c r="C4642" s="29">
        <f t="shared" si="3197"/>
        <v>0</v>
      </c>
      <c r="D4642" s="69" t="str">
        <f t="shared" si="3197"/>
        <v>-</v>
      </c>
      <c r="E4642" s="28">
        <f t="shared" si="3197"/>
        <v>10</v>
      </c>
      <c r="F4642" s="95">
        <f t="shared" si="3157"/>
        <v>10</v>
      </c>
      <c r="G4642" s="95">
        <f t="shared" si="3158"/>
        <v>10</v>
      </c>
      <c r="H4642" s="95">
        <f t="shared" si="3173"/>
        <v>0</v>
      </c>
      <c r="I4642" s="94">
        <f>'F4.2'!AA619</f>
        <v>0</v>
      </c>
      <c r="J4642" s="94">
        <f>'F4.2'!AU619</f>
        <v>0</v>
      </c>
      <c r="K4642" s="95"/>
      <c r="L4642" s="95"/>
      <c r="M4642" s="128">
        <f t="shared" si="3174"/>
        <v>0</v>
      </c>
      <c r="N4642" s="95">
        <f t="shared" si="3175"/>
        <v>0</v>
      </c>
    </row>
    <row r="4643" spans="1:14" ht="63" hidden="1" outlineLevel="1" x14ac:dyDescent="0.25">
      <c r="A4643" s="169">
        <f t="shared" ref="A4643:E4643" si="3198">A3973</f>
        <v>0</v>
      </c>
      <c r="B4643" s="169" t="str">
        <f t="shared" si="3198"/>
        <v>Design, supply, installation, testing and commissioning of 100 MT 16X3 Mtr. electronic weigh bridge system, for weighment and dispatch of Pond Ash from Ash bund, CSTPS, Chandrapur</v>
      </c>
      <c r="C4643" s="29">
        <f t="shared" si="3198"/>
        <v>0</v>
      </c>
      <c r="D4643" s="69" t="str">
        <f t="shared" si="3198"/>
        <v>-</v>
      </c>
      <c r="E4643" s="28">
        <f t="shared" si="3198"/>
        <v>0.5</v>
      </c>
      <c r="F4643" s="95">
        <f t="shared" si="3157"/>
        <v>0.5</v>
      </c>
      <c r="G4643" s="95">
        <f t="shared" si="3158"/>
        <v>0.5</v>
      </c>
      <c r="H4643" s="95">
        <f t="shared" si="3173"/>
        <v>0</v>
      </c>
      <c r="I4643" s="94">
        <f>'F4.2'!AA620</f>
        <v>0</v>
      </c>
      <c r="J4643" s="94">
        <f>'F4.2'!AU620</f>
        <v>0</v>
      </c>
      <c r="K4643" s="95"/>
      <c r="L4643" s="95"/>
      <c r="M4643" s="128">
        <f t="shared" si="3174"/>
        <v>0</v>
      </c>
      <c r="N4643" s="95">
        <f t="shared" si="3175"/>
        <v>0</v>
      </c>
    </row>
    <row r="4644" spans="1:14" ht="31.5" hidden="1" outlineLevel="1" x14ac:dyDescent="0.25">
      <c r="A4644" s="25">
        <f t="shared" ref="A4644:E4644" si="3199">A3974</f>
        <v>16</v>
      </c>
      <c r="B4644" s="26" t="str">
        <f t="shared" si="3199"/>
        <v>Up-gradation Schemes for CAAQM Stations &amp; NABL Laboratory</v>
      </c>
      <c r="C4644" s="29">
        <f t="shared" si="3199"/>
        <v>0</v>
      </c>
      <c r="D4644" s="69" t="str">
        <f t="shared" si="3199"/>
        <v>-</v>
      </c>
      <c r="E4644" s="28">
        <f t="shared" si="3199"/>
        <v>25</v>
      </c>
      <c r="F4644" s="95">
        <f t="shared" si="3157"/>
        <v>0</v>
      </c>
      <c r="G4644" s="95">
        <f t="shared" si="3158"/>
        <v>0</v>
      </c>
      <c r="H4644" s="95">
        <f t="shared" si="3173"/>
        <v>0</v>
      </c>
      <c r="I4644" s="94">
        <f>'F4.2'!AA621</f>
        <v>0</v>
      </c>
      <c r="J4644" s="94">
        <f>'F4.2'!AU621</f>
        <v>0</v>
      </c>
      <c r="K4644" s="95"/>
      <c r="L4644" s="95"/>
      <c r="M4644" s="128">
        <f t="shared" si="3174"/>
        <v>0</v>
      </c>
      <c r="N4644" s="95">
        <f t="shared" si="3175"/>
        <v>0</v>
      </c>
    </row>
    <row r="4645" spans="1:14" ht="31.5" hidden="1" outlineLevel="1" x14ac:dyDescent="0.25">
      <c r="A4645" s="169">
        <f t="shared" ref="A4645:E4645" si="3200">A3975</f>
        <v>0</v>
      </c>
      <c r="B4645" s="169" t="str">
        <f t="shared" si="3200"/>
        <v>Up-gradation Schemes for CAAQM Stations &amp; NABL Laboratory</v>
      </c>
      <c r="C4645" s="29">
        <f t="shared" si="3200"/>
        <v>0</v>
      </c>
      <c r="D4645" s="69" t="str">
        <f t="shared" si="3200"/>
        <v>-</v>
      </c>
      <c r="E4645" s="28">
        <f t="shared" si="3200"/>
        <v>25</v>
      </c>
      <c r="F4645" s="95">
        <f t="shared" si="3157"/>
        <v>25</v>
      </c>
      <c r="G4645" s="95">
        <f t="shared" si="3158"/>
        <v>25</v>
      </c>
      <c r="H4645" s="95">
        <f t="shared" si="3173"/>
        <v>0</v>
      </c>
      <c r="I4645" s="94">
        <f>'F4.2'!AA622</f>
        <v>0</v>
      </c>
      <c r="J4645" s="94">
        <f>'F4.2'!AU622</f>
        <v>0</v>
      </c>
      <c r="K4645" s="95"/>
      <c r="L4645" s="95"/>
      <c r="M4645" s="128">
        <f t="shared" si="3174"/>
        <v>0</v>
      </c>
      <c r="N4645" s="95">
        <f t="shared" si="3175"/>
        <v>0</v>
      </c>
    </row>
    <row r="4646" spans="1:14" ht="63" hidden="1" outlineLevel="1" x14ac:dyDescent="0.25">
      <c r="A4646" s="25">
        <f t="shared" ref="A4646:E4646" si="3201">A3976</f>
        <v>17</v>
      </c>
      <c r="B4646" s="26" t="str">
        <f t="shared" si="3201"/>
        <v>Comprehensive Strategies for Environmental Sustainability at CSTPS: Implementing Zero Discharge Policies and Pollution Control Measures for Effective Water Body Management and Hazard Prevention</v>
      </c>
      <c r="C4646" s="29">
        <f t="shared" si="3201"/>
        <v>0</v>
      </c>
      <c r="D4646" s="69" t="str">
        <f t="shared" si="3201"/>
        <v>-</v>
      </c>
      <c r="E4646" s="28">
        <f t="shared" si="3201"/>
        <v>27.6</v>
      </c>
      <c r="F4646" s="95">
        <f t="shared" si="3157"/>
        <v>0</v>
      </c>
      <c r="G4646" s="95">
        <f t="shared" si="3158"/>
        <v>0</v>
      </c>
      <c r="H4646" s="95">
        <f t="shared" si="3173"/>
        <v>0</v>
      </c>
      <c r="I4646" s="94">
        <f>'F4.2'!AA623</f>
        <v>0</v>
      </c>
      <c r="J4646" s="94">
        <f>'F4.2'!AU623</f>
        <v>0</v>
      </c>
      <c r="K4646" s="95"/>
      <c r="L4646" s="95"/>
      <c r="M4646" s="128">
        <f t="shared" si="3174"/>
        <v>0</v>
      </c>
      <c r="N4646" s="95">
        <f t="shared" si="3175"/>
        <v>0</v>
      </c>
    </row>
    <row r="4647" spans="1:14" ht="63" hidden="1" outlineLevel="1" x14ac:dyDescent="0.25">
      <c r="A4647" s="169">
        <f t="shared" ref="A4647:E4647" si="3202">A3977</f>
        <v>0</v>
      </c>
      <c r="B4647" s="169" t="str">
        <f t="shared" si="3202"/>
        <v>Upgrading Settling tank near the Coal Reject Area: Installation of Settling Tank Liners and Enhanced Upgraded Pump House Systems to Prevent Acidic Water Seepage into the Ranvendli Nallah which connected to the ERAI River.</v>
      </c>
      <c r="C4647" s="29">
        <f t="shared" si="3202"/>
        <v>0</v>
      </c>
      <c r="D4647" s="69" t="str">
        <f t="shared" si="3202"/>
        <v>-</v>
      </c>
      <c r="E4647" s="28">
        <f t="shared" si="3202"/>
        <v>8.9</v>
      </c>
      <c r="F4647" s="95">
        <f t="shared" si="3157"/>
        <v>8.9</v>
      </c>
      <c r="G4647" s="95">
        <f t="shared" si="3158"/>
        <v>8.9</v>
      </c>
      <c r="H4647" s="95">
        <f t="shared" si="3173"/>
        <v>0</v>
      </c>
      <c r="I4647" s="94">
        <f>'F4.2'!AA624</f>
        <v>0</v>
      </c>
      <c r="J4647" s="94">
        <f>'F4.2'!AU624</f>
        <v>0</v>
      </c>
      <c r="K4647" s="95"/>
      <c r="L4647" s="95"/>
      <c r="M4647" s="128">
        <f t="shared" si="3174"/>
        <v>0</v>
      </c>
      <c r="N4647" s="95">
        <f t="shared" si="3175"/>
        <v>0</v>
      </c>
    </row>
    <row r="4648" spans="1:14" ht="63" hidden="1" outlineLevel="1" x14ac:dyDescent="0.25">
      <c r="A4648" s="169">
        <f t="shared" ref="A4648:E4648" si="3203">A3978</f>
        <v>0</v>
      </c>
      <c r="B4648" s="169" t="str">
        <f t="shared" si="3203"/>
        <v>Implementation of Zero Water Discharge Solutions: Design, Construction, and Commissioning of New Pump Houses for ETP 1 and ETP 2 to Enhance Capacity for Effective Water Recovery</v>
      </c>
      <c r="C4648" s="29">
        <f t="shared" si="3203"/>
        <v>0</v>
      </c>
      <c r="D4648" s="69" t="str">
        <f t="shared" si="3203"/>
        <v>-</v>
      </c>
      <c r="E4648" s="28">
        <f t="shared" si="3203"/>
        <v>10.82</v>
      </c>
      <c r="F4648" s="95">
        <f t="shared" si="3157"/>
        <v>10.82</v>
      </c>
      <c r="G4648" s="95">
        <f t="shared" si="3158"/>
        <v>10.82</v>
      </c>
      <c r="H4648" s="95">
        <f t="shared" si="3173"/>
        <v>0</v>
      </c>
      <c r="I4648" s="94">
        <f>'F4.2'!AA625</f>
        <v>0</v>
      </c>
      <c r="J4648" s="94">
        <f>'F4.2'!AU625</f>
        <v>0</v>
      </c>
      <c r="K4648" s="95"/>
      <c r="L4648" s="95"/>
      <c r="M4648" s="128">
        <f t="shared" si="3174"/>
        <v>0</v>
      </c>
      <c r="N4648" s="95">
        <f t="shared" si="3175"/>
        <v>0</v>
      </c>
    </row>
    <row r="4649" spans="1:14" ht="63" hidden="1" outlineLevel="1" x14ac:dyDescent="0.25">
      <c r="A4649" s="169">
        <f t="shared" ref="A4649:E4649" si="3204">A3979</f>
        <v>0</v>
      </c>
      <c r="B4649" s="169" t="str">
        <f t="shared" si="3204"/>
        <v>Underground Ash Disposal Pipeline Management: Design, Construction, and Installation of Filter Beds Along Ash Disposal Pipelines for Improved Environmental Protection of Water Bodies from Ingress into the Erai River</v>
      </c>
      <c r="C4649" s="29">
        <f t="shared" si="3204"/>
        <v>0</v>
      </c>
      <c r="D4649" s="69" t="str">
        <f t="shared" si="3204"/>
        <v>-</v>
      </c>
      <c r="E4649" s="28">
        <f t="shared" si="3204"/>
        <v>7.88</v>
      </c>
      <c r="F4649" s="95">
        <f t="shared" si="3157"/>
        <v>7.88</v>
      </c>
      <c r="G4649" s="95">
        <f t="shared" si="3158"/>
        <v>7.88</v>
      </c>
      <c r="H4649" s="95">
        <f t="shared" si="3173"/>
        <v>0</v>
      </c>
      <c r="I4649" s="94">
        <f>'F4.2'!AA626</f>
        <v>0</v>
      </c>
      <c r="J4649" s="94">
        <f>'F4.2'!AU626</f>
        <v>0</v>
      </c>
      <c r="K4649" s="95"/>
      <c r="L4649" s="95"/>
      <c r="M4649" s="128">
        <f t="shared" si="3174"/>
        <v>0</v>
      </c>
      <c r="N4649" s="95">
        <f t="shared" si="3175"/>
        <v>0</v>
      </c>
    </row>
    <row r="4650" spans="1:14" ht="15.75" hidden="1" outlineLevel="1" x14ac:dyDescent="0.25">
      <c r="A4650" s="25">
        <f t="shared" ref="A4650:E4650" si="3205">A3980</f>
        <v>18</v>
      </c>
      <c r="B4650" s="26" t="str">
        <f t="shared" si="3205"/>
        <v>Ash bund peripheral road</v>
      </c>
      <c r="C4650" s="29">
        <f t="shared" si="3205"/>
        <v>0</v>
      </c>
      <c r="D4650" s="69" t="str">
        <f t="shared" si="3205"/>
        <v>-</v>
      </c>
      <c r="E4650" s="28">
        <f t="shared" si="3205"/>
        <v>120</v>
      </c>
      <c r="F4650" s="95">
        <f t="shared" si="3157"/>
        <v>0</v>
      </c>
      <c r="G4650" s="95">
        <f t="shared" si="3158"/>
        <v>0</v>
      </c>
      <c r="H4650" s="95">
        <f t="shared" si="3173"/>
        <v>0</v>
      </c>
      <c r="I4650" s="94">
        <f>'F4.2'!AA627</f>
        <v>0</v>
      </c>
      <c r="J4650" s="94">
        <f>'F4.2'!AU627</f>
        <v>0</v>
      </c>
      <c r="K4650" s="95"/>
      <c r="L4650" s="95"/>
      <c r="M4650" s="128">
        <f t="shared" si="3174"/>
        <v>0</v>
      </c>
      <c r="N4650" s="95">
        <f t="shared" si="3175"/>
        <v>0</v>
      </c>
    </row>
    <row r="4651" spans="1:14" ht="15.75" hidden="1" outlineLevel="1" x14ac:dyDescent="0.25">
      <c r="A4651" s="169">
        <f t="shared" ref="A4651:E4651" si="3206">A3981</f>
        <v>0</v>
      </c>
      <c r="B4651" s="169" t="str">
        <f t="shared" si="3206"/>
        <v>Ash bund peripheral road</v>
      </c>
      <c r="C4651" s="29">
        <f t="shared" si="3206"/>
        <v>0</v>
      </c>
      <c r="D4651" s="69" t="str">
        <f t="shared" si="3206"/>
        <v>-</v>
      </c>
      <c r="E4651" s="28">
        <f t="shared" si="3206"/>
        <v>120</v>
      </c>
      <c r="F4651" s="95">
        <f t="shared" si="3157"/>
        <v>60</v>
      </c>
      <c r="G4651" s="95">
        <f t="shared" si="3158"/>
        <v>60</v>
      </c>
      <c r="H4651" s="95">
        <f t="shared" si="3173"/>
        <v>0</v>
      </c>
      <c r="I4651" s="94">
        <f>'F4.2'!AA628</f>
        <v>60</v>
      </c>
      <c r="J4651" s="94">
        <f>'F4.2'!AU628</f>
        <v>60</v>
      </c>
      <c r="K4651" s="95"/>
      <c r="L4651" s="95"/>
      <c r="M4651" s="128">
        <f t="shared" si="3174"/>
        <v>60</v>
      </c>
      <c r="N4651" s="95">
        <f t="shared" si="3175"/>
        <v>0</v>
      </c>
    </row>
    <row r="4652" spans="1:14" ht="15.75" hidden="1" outlineLevel="1" x14ac:dyDescent="0.25">
      <c r="A4652" s="25">
        <f t="shared" ref="A4652:E4652" si="3207">A3982</f>
        <v>19</v>
      </c>
      <c r="B4652" s="26" t="str">
        <f t="shared" si="3207"/>
        <v>Construction of peripheral nallah</v>
      </c>
      <c r="C4652" s="29">
        <f t="shared" si="3207"/>
        <v>0</v>
      </c>
      <c r="D4652" s="69" t="str">
        <f t="shared" si="3207"/>
        <v>-</v>
      </c>
      <c r="E4652" s="28">
        <f t="shared" si="3207"/>
        <v>100</v>
      </c>
      <c r="F4652" s="95">
        <f t="shared" si="3157"/>
        <v>0</v>
      </c>
      <c r="G4652" s="95">
        <f t="shared" si="3158"/>
        <v>0</v>
      </c>
      <c r="H4652" s="95">
        <f t="shared" si="3173"/>
        <v>0</v>
      </c>
      <c r="I4652" s="94">
        <f>'F4.2'!AA629</f>
        <v>0</v>
      </c>
      <c r="J4652" s="94">
        <f>'F4.2'!AU629</f>
        <v>0</v>
      </c>
      <c r="K4652" s="95"/>
      <c r="L4652" s="95"/>
      <c r="M4652" s="128">
        <f t="shared" si="3174"/>
        <v>0</v>
      </c>
      <c r="N4652" s="95">
        <f t="shared" si="3175"/>
        <v>0</v>
      </c>
    </row>
    <row r="4653" spans="1:14" ht="15.75" hidden="1" outlineLevel="1" x14ac:dyDescent="0.25">
      <c r="A4653" s="169">
        <f t="shared" ref="A4653:E4653" si="3208">A3983</f>
        <v>0</v>
      </c>
      <c r="B4653" s="169" t="str">
        <f t="shared" si="3208"/>
        <v>Construction of peripheral nallah</v>
      </c>
      <c r="C4653" s="29">
        <f t="shared" si="3208"/>
        <v>0</v>
      </c>
      <c r="D4653" s="69" t="str">
        <f t="shared" si="3208"/>
        <v>-</v>
      </c>
      <c r="E4653" s="28">
        <f t="shared" si="3208"/>
        <v>100</v>
      </c>
      <c r="F4653" s="95">
        <f t="shared" si="3157"/>
        <v>50</v>
      </c>
      <c r="G4653" s="95">
        <f t="shared" si="3158"/>
        <v>50</v>
      </c>
      <c r="H4653" s="95">
        <f t="shared" si="3173"/>
        <v>0</v>
      </c>
      <c r="I4653" s="94">
        <f>'F4.2'!AA630</f>
        <v>50</v>
      </c>
      <c r="J4653" s="94">
        <f>'F4.2'!AU630</f>
        <v>50</v>
      </c>
      <c r="K4653" s="95"/>
      <c r="L4653" s="95"/>
      <c r="M4653" s="128">
        <f t="shared" si="3174"/>
        <v>50</v>
      </c>
      <c r="N4653" s="95">
        <f t="shared" si="3175"/>
        <v>0</v>
      </c>
    </row>
    <row r="4654" spans="1:14" ht="15.75" hidden="1" outlineLevel="1" x14ac:dyDescent="0.25">
      <c r="A4654" s="25">
        <f t="shared" ref="A4654:E4654" si="3209">A3984</f>
        <v>20</v>
      </c>
      <c r="B4654" s="26" t="str">
        <f t="shared" si="3209"/>
        <v>Construction of concrete Roads with drains at colony</v>
      </c>
      <c r="C4654" s="29">
        <f t="shared" si="3209"/>
        <v>0</v>
      </c>
      <c r="D4654" s="69" t="str">
        <f t="shared" si="3209"/>
        <v>-</v>
      </c>
      <c r="E4654" s="28">
        <f t="shared" si="3209"/>
        <v>110</v>
      </c>
      <c r="F4654" s="95">
        <f t="shared" si="3157"/>
        <v>0</v>
      </c>
      <c r="G4654" s="95">
        <f t="shared" si="3158"/>
        <v>0</v>
      </c>
      <c r="H4654" s="95">
        <f t="shared" si="3173"/>
        <v>0</v>
      </c>
      <c r="I4654" s="94">
        <f>'F4.2'!AA631</f>
        <v>0</v>
      </c>
      <c r="J4654" s="94">
        <f>'F4.2'!AU631</f>
        <v>0</v>
      </c>
      <c r="K4654" s="95"/>
      <c r="L4654" s="95"/>
      <c r="M4654" s="128">
        <f t="shared" si="3174"/>
        <v>0</v>
      </c>
      <c r="N4654" s="95">
        <f t="shared" si="3175"/>
        <v>0</v>
      </c>
    </row>
    <row r="4655" spans="1:14" ht="15.75" hidden="1" outlineLevel="1" x14ac:dyDescent="0.25">
      <c r="A4655" s="169">
        <f t="shared" ref="A4655:E4655" si="3210">A3985</f>
        <v>0</v>
      </c>
      <c r="B4655" s="169" t="str">
        <f t="shared" si="3210"/>
        <v>Construction of concrete Roads with drains at colony</v>
      </c>
      <c r="C4655" s="29">
        <f t="shared" si="3210"/>
        <v>0</v>
      </c>
      <c r="D4655" s="69" t="str">
        <f t="shared" si="3210"/>
        <v>-</v>
      </c>
      <c r="E4655" s="28">
        <f t="shared" si="3210"/>
        <v>110</v>
      </c>
      <c r="F4655" s="95">
        <f t="shared" si="3157"/>
        <v>55</v>
      </c>
      <c r="G4655" s="95">
        <f t="shared" si="3158"/>
        <v>55</v>
      </c>
      <c r="H4655" s="95">
        <f t="shared" si="3173"/>
        <v>0</v>
      </c>
      <c r="I4655" s="94">
        <f>'F4.2'!AA632</f>
        <v>55</v>
      </c>
      <c r="J4655" s="94">
        <f>'F4.2'!AU632</f>
        <v>55</v>
      </c>
      <c r="K4655" s="95"/>
      <c r="L4655" s="95"/>
      <c r="M4655" s="128">
        <f t="shared" si="3174"/>
        <v>55</v>
      </c>
      <c r="N4655" s="95">
        <f t="shared" si="3175"/>
        <v>0</v>
      </c>
    </row>
    <row r="4656" spans="1:14" ht="15.75" hidden="1" outlineLevel="1" x14ac:dyDescent="0.25">
      <c r="A4656" s="25">
        <f t="shared" ref="A4656:E4656" si="3211">A3986</f>
        <v>21</v>
      </c>
      <c r="B4656" s="26" t="str">
        <f t="shared" si="3211"/>
        <v>Fugitive emisson reduction techniques</v>
      </c>
      <c r="C4656" s="29">
        <f t="shared" si="3211"/>
        <v>0</v>
      </c>
      <c r="D4656" s="69" t="str">
        <f t="shared" si="3211"/>
        <v>-</v>
      </c>
      <c r="E4656" s="28">
        <f t="shared" si="3211"/>
        <v>50</v>
      </c>
      <c r="F4656" s="95">
        <f t="shared" si="3157"/>
        <v>0</v>
      </c>
      <c r="G4656" s="95">
        <f t="shared" si="3158"/>
        <v>0</v>
      </c>
      <c r="H4656" s="95">
        <f t="shared" si="3173"/>
        <v>0</v>
      </c>
      <c r="I4656" s="94">
        <f>'F4.2'!AA633</f>
        <v>0</v>
      </c>
      <c r="J4656" s="94">
        <f>'F4.2'!AU633</f>
        <v>0</v>
      </c>
      <c r="K4656" s="95"/>
      <c r="L4656" s="95"/>
      <c r="M4656" s="128">
        <f t="shared" si="3174"/>
        <v>0</v>
      </c>
      <c r="N4656" s="95">
        <f t="shared" si="3175"/>
        <v>0</v>
      </c>
    </row>
    <row r="4657" spans="1:14" ht="15.75" hidden="1" outlineLevel="1" x14ac:dyDescent="0.25">
      <c r="A4657" s="169">
        <f t="shared" ref="A4657:E4657" si="3212">A3987</f>
        <v>0</v>
      </c>
      <c r="B4657" s="169" t="str">
        <f t="shared" si="3212"/>
        <v>Fugitive emisson reduction schemes</v>
      </c>
      <c r="C4657" s="29">
        <f t="shared" si="3212"/>
        <v>0</v>
      </c>
      <c r="D4657" s="69" t="str">
        <f t="shared" si="3212"/>
        <v>-</v>
      </c>
      <c r="E4657" s="28">
        <f t="shared" si="3212"/>
        <v>50</v>
      </c>
      <c r="F4657" s="95">
        <f t="shared" si="3157"/>
        <v>25</v>
      </c>
      <c r="G4657" s="95">
        <f t="shared" si="3158"/>
        <v>25</v>
      </c>
      <c r="H4657" s="95">
        <f t="shared" si="3173"/>
        <v>0</v>
      </c>
      <c r="I4657" s="94">
        <f>'F4.2'!AA634</f>
        <v>25</v>
      </c>
      <c r="J4657" s="94">
        <f>'F4.2'!AU634</f>
        <v>25</v>
      </c>
      <c r="K4657" s="95"/>
      <c r="L4657" s="95"/>
      <c r="M4657" s="128">
        <f t="shared" si="3174"/>
        <v>25</v>
      </c>
      <c r="N4657" s="95">
        <f t="shared" si="3175"/>
        <v>0</v>
      </c>
    </row>
    <row r="4658" spans="1:14" ht="15.75" hidden="1" outlineLevel="1" x14ac:dyDescent="0.25">
      <c r="A4658" s="22">
        <f t="shared" ref="A4658:E4658" si="3213">A3988</f>
        <v>0</v>
      </c>
      <c r="B4658" s="8">
        <f t="shared" si="3213"/>
        <v>0</v>
      </c>
      <c r="C4658" s="22">
        <f t="shared" si="3213"/>
        <v>0</v>
      </c>
      <c r="D4658" s="70" t="str">
        <f t="shared" si="3213"/>
        <v>-</v>
      </c>
      <c r="E4658" s="28">
        <f t="shared" si="3213"/>
        <v>0</v>
      </c>
      <c r="F4658" s="95">
        <f t="shared" si="3157"/>
        <v>0</v>
      </c>
      <c r="G4658" s="95">
        <f t="shared" si="3158"/>
        <v>0</v>
      </c>
      <c r="H4658" s="95">
        <f t="shared" si="3173"/>
        <v>0</v>
      </c>
      <c r="I4658" s="94">
        <f>'F4.2'!AA635</f>
        <v>0</v>
      </c>
      <c r="J4658" s="94">
        <f>'F4.2'!AU635</f>
        <v>0</v>
      </c>
      <c r="K4658" s="95"/>
      <c r="L4658" s="95"/>
      <c r="M4658" s="128">
        <f t="shared" si="3174"/>
        <v>0</v>
      </c>
      <c r="N4658" s="95">
        <f t="shared" si="3175"/>
        <v>0</v>
      </c>
    </row>
    <row r="4659" spans="1:14" ht="15.75" hidden="1" outlineLevel="1" x14ac:dyDescent="0.25">
      <c r="A4659" s="29">
        <f t="shared" ref="A4659:E4659" si="3214">A3989</f>
        <v>0</v>
      </c>
      <c r="B4659" s="65">
        <f t="shared" si="3214"/>
        <v>0</v>
      </c>
      <c r="C4659" s="29">
        <f t="shared" si="3214"/>
        <v>0</v>
      </c>
      <c r="D4659" s="68" t="str">
        <f t="shared" si="3214"/>
        <v>-</v>
      </c>
      <c r="E4659" s="28">
        <f t="shared" si="3214"/>
        <v>0</v>
      </c>
      <c r="F4659" s="95">
        <f t="shared" si="3157"/>
        <v>0</v>
      </c>
      <c r="G4659" s="95">
        <f t="shared" si="3158"/>
        <v>0</v>
      </c>
      <c r="H4659" s="95">
        <f t="shared" si="3173"/>
        <v>0</v>
      </c>
      <c r="I4659" s="94">
        <f>'F4.2'!AA636</f>
        <v>0</v>
      </c>
      <c r="J4659" s="94">
        <f>'F4.2'!AU636</f>
        <v>0</v>
      </c>
      <c r="K4659" s="95"/>
      <c r="L4659" s="95"/>
      <c r="M4659" s="128">
        <f t="shared" si="3174"/>
        <v>0</v>
      </c>
      <c r="N4659" s="95">
        <f t="shared" si="3175"/>
        <v>0</v>
      </c>
    </row>
    <row r="4660" spans="1:14" ht="15.75" hidden="1" outlineLevel="1" x14ac:dyDescent="0.25">
      <c r="A4660" s="219">
        <f t="shared" ref="A4660:E4660" si="3215">A3990</f>
        <v>0</v>
      </c>
      <c r="B4660" s="65">
        <f t="shared" si="3215"/>
        <v>0</v>
      </c>
      <c r="C4660" s="219">
        <f t="shared" si="3215"/>
        <v>0</v>
      </c>
      <c r="D4660" s="117" t="str">
        <f t="shared" si="3215"/>
        <v>-</v>
      </c>
      <c r="E4660" s="28">
        <f t="shared" si="3215"/>
        <v>0</v>
      </c>
      <c r="F4660" s="95">
        <f t="shared" si="3157"/>
        <v>0</v>
      </c>
      <c r="G4660" s="95">
        <f t="shared" si="3158"/>
        <v>0</v>
      </c>
      <c r="H4660" s="95">
        <f t="shared" si="3173"/>
        <v>0</v>
      </c>
      <c r="I4660" s="94">
        <f>'F4.2'!AA637</f>
        <v>0</v>
      </c>
      <c r="J4660" s="94">
        <f>'F4.2'!AU637</f>
        <v>0</v>
      </c>
      <c r="K4660" s="95"/>
      <c r="L4660" s="95"/>
      <c r="M4660" s="128">
        <f t="shared" si="3174"/>
        <v>0</v>
      </c>
      <c r="N4660" s="95">
        <f t="shared" si="3175"/>
        <v>0</v>
      </c>
    </row>
    <row r="4661" spans="1:14" ht="15.75" hidden="1" outlineLevel="1" x14ac:dyDescent="0.25">
      <c r="A4661" s="109">
        <f t="shared" ref="A4661:E4661" si="3216">A3991</f>
        <v>0</v>
      </c>
      <c r="B4661" s="84" t="str">
        <f t="shared" si="3216"/>
        <v>B) Non-DPR Schemes</v>
      </c>
      <c r="C4661" s="109">
        <f t="shared" si="3216"/>
        <v>0</v>
      </c>
      <c r="D4661" s="117" t="str">
        <f t="shared" si="3216"/>
        <v>-</v>
      </c>
      <c r="E4661" s="28">
        <f t="shared" si="3216"/>
        <v>0</v>
      </c>
      <c r="F4661" s="95">
        <f t="shared" si="3157"/>
        <v>0</v>
      </c>
      <c r="G4661" s="95">
        <f t="shared" si="3158"/>
        <v>0</v>
      </c>
      <c r="H4661" s="95">
        <f t="shared" si="3173"/>
        <v>0</v>
      </c>
      <c r="I4661" s="94">
        <f>'F4.2'!AA638</f>
        <v>0</v>
      </c>
      <c r="J4661" s="94">
        <f>'F4.2'!AU638</f>
        <v>0</v>
      </c>
      <c r="K4661" s="95"/>
      <c r="L4661" s="95"/>
      <c r="M4661" s="128">
        <f t="shared" si="3174"/>
        <v>0</v>
      </c>
      <c r="N4661" s="95">
        <f t="shared" si="3175"/>
        <v>0</v>
      </c>
    </row>
    <row r="4662" spans="1:14" ht="15.75" hidden="1" outlineLevel="1" x14ac:dyDescent="0.25">
      <c r="A4662" s="29">
        <f t="shared" ref="A4662:E4662" si="3217">A3992</f>
        <v>1</v>
      </c>
      <c r="B4662" s="169" t="str">
        <f t="shared" si="3217"/>
        <v>GENERAL ASSET</v>
      </c>
      <c r="C4662" s="29">
        <f t="shared" si="3217"/>
        <v>0</v>
      </c>
      <c r="D4662" s="69" t="str">
        <f t="shared" si="3217"/>
        <v>-</v>
      </c>
      <c r="E4662" s="28">
        <f t="shared" si="3217"/>
        <v>20</v>
      </c>
      <c r="F4662" s="95">
        <f t="shared" si="3157"/>
        <v>8.3761807089999998</v>
      </c>
      <c r="G4662" s="95">
        <f t="shared" si="3158"/>
        <v>8.3761807089999998</v>
      </c>
      <c r="H4662" s="95">
        <f t="shared" si="3173"/>
        <v>0</v>
      </c>
      <c r="I4662" s="94">
        <f>'F4.2'!AA639</f>
        <v>0</v>
      </c>
      <c r="J4662" s="94">
        <f>'F4.2'!AU639</f>
        <v>0</v>
      </c>
      <c r="K4662" s="95"/>
      <c r="L4662" s="95"/>
      <c r="M4662" s="128">
        <f t="shared" si="3174"/>
        <v>0</v>
      </c>
      <c r="N4662" s="95">
        <f t="shared" si="3175"/>
        <v>0</v>
      </c>
    </row>
    <row r="4663" spans="1:14" ht="15.75" hidden="1" outlineLevel="1" x14ac:dyDescent="0.25">
      <c r="A4663" s="29">
        <f t="shared" ref="A4663:E4663" si="3218">A3993</f>
        <v>2</v>
      </c>
      <c r="B4663" s="169" t="str">
        <f t="shared" si="3218"/>
        <v>M/S GEO-MILLER arbitration amount</v>
      </c>
      <c r="C4663" s="29">
        <f t="shared" si="3218"/>
        <v>0</v>
      </c>
      <c r="D4663" s="69" t="str">
        <f t="shared" si="3218"/>
        <v>-</v>
      </c>
      <c r="E4663" s="28">
        <f t="shared" si="3218"/>
        <v>1.3764700000000001</v>
      </c>
      <c r="F4663" s="95">
        <f t="shared" si="3157"/>
        <v>0.68823500000000004</v>
      </c>
      <c r="G4663" s="95">
        <f t="shared" si="3158"/>
        <v>0.68823500000000004</v>
      </c>
      <c r="H4663" s="95">
        <f t="shared" si="3173"/>
        <v>0</v>
      </c>
      <c r="I4663" s="94">
        <f>'F4.2'!AA640</f>
        <v>0</v>
      </c>
      <c r="J4663" s="94">
        <f>'F4.2'!AU640</f>
        <v>0</v>
      </c>
      <c r="K4663" s="95"/>
      <c r="L4663" s="95"/>
      <c r="M4663" s="128">
        <f t="shared" si="3174"/>
        <v>0</v>
      </c>
      <c r="N4663" s="95">
        <f t="shared" si="3175"/>
        <v>0</v>
      </c>
    </row>
    <row r="4664" spans="1:14" ht="15.75" hidden="1" outlineLevel="1" x14ac:dyDescent="0.25">
      <c r="A4664" s="29">
        <f t="shared" ref="A4664:E4664" si="3219">A3994</f>
        <v>3</v>
      </c>
      <c r="B4664" s="169" t="str">
        <f t="shared" si="3219"/>
        <v xml:space="preserve"> CM Reject Handling Sys Macawber Breakey</v>
      </c>
      <c r="C4664" s="29">
        <f t="shared" si="3219"/>
        <v>0</v>
      </c>
      <c r="D4664" s="69" t="str">
        <f t="shared" si="3219"/>
        <v>-</v>
      </c>
      <c r="E4664" s="28">
        <f t="shared" si="3219"/>
        <v>3.1821571</v>
      </c>
      <c r="F4664" s="95">
        <f t="shared" si="3157"/>
        <v>0</v>
      </c>
      <c r="G4664" s="95">
        <f t="shared" si="3158"/>
        <v>0</v>
      </c>
      <c r="H4664" s="95">
        <f t="shared" si="3173"/>
        <v>0</v>
      </c>
      <c r="I4664" s="94">
        <f>'F4.2'!AA641</f>
        <v>0</v>
      </c>
      <c r="J4664" s="94">
        <f>'F4.2'!AU641</f>
        <v>0</v>
      </c>
      <c r="K4664" s="95"/>
      <c r="L4664" s="95"/>
      <c r="M4664" s="128">
        <f t="shared" si="3174"/>
        <v>0</v>
      </c>
      <c r="N4664" s="95">
        <f t="shared" si="3175"/>
        <v>0</v>
      </c>
    </row>
    <row r="4665" spans="1:14" ht="63" hidden="1" outlineLevel="1" x14ac:dyDescent="0.25">
      <c r="A4665" s="29">
        <f t="shared" ref="A4665:E4665" si="3220">A3995</f>
        <v>4</v>
      </c>
      <c r="B4665" s="169" t="str">
        <f t="shared" si="3220"/>
        <v xml:space="preserve">Work of Design, Engineering, manufacturing, supply, erection &amp;  commissioning of interconnection conveyor belt Elecon stack yard of CHPA of U-3 &amp; U-4 to Belt Conveyor 105-A/B at CHP-B of Unit 5, 6 &amp; 7 at CSTPS Chandrapur ((Non-DPR) </v>
      </c>
      <c r="C4665" s="29">
        <f t="shared" si="3220"/>
        <v>0</v>
      </c>
      <c r="D4665" s="69" t="str">
        <f t="shared" si="3220"/>
        <v>-</v>
      </c>
      <c r="E4665" s="28">
        <f t="shared" si="3220"/>
        <v>4.8622366000000001</v>
      </c>
      <c r="F4665" s="95">
        <f t="shared" si="3157"/>
        <v>4.8622366000000001</v>
      </c>
      <c r="G4665" s="95">
        <f t="shared" si="3158"/>
        <v>4.8622366000000001</v>
      </c>
      <c r="H4665" s="95">
        <f t="shared" si="3173"/>
        <v>0</v>
      </c>
      <c r="I4665" s="94">
        <f>'F4.2'!AA642</f>
        <v>0</v>
      </c>
      <c r="J4665" s="94">
        <f>'F4.2'!AU642</f>
        <v>0</v>
      </c>
      <c r="K4665" s="95"/>
      <c r="L4665" s="95"/>
      <c r="M4665" s="128">
        <f t="shared" si="3174"/>
        <v>0</v>
      </c>
      <c r="N4665" s="95">
        <f t="shared" si="3175"/>
        <v>0</v>
      </c>
    </row>
    <row r="4666" spans="1:14" ht="47.25" hidden="1" outlineLevel="1" x14ac:dyDescent="0.25">
      <c r="A4666" s="29">
        <f t="shared" ref="A4666:E4666" si="3221">A3996</f>
        <v>5</v>
      </c>
      <c r="B4666" s="169" t="str">
        <f t="shared" si="3221"/>
        <v>Non Dpr The Work of Upgradation/Renovation of Track Hopper Unloading Conveyor system with allied works in CHPB of Unit-5, 6&amp;7 at CSTPS Chandrapur</v>
      </c>
      <c r="C4666" s="29">
        <f t="shared" si="3221"/>
        <v>0</v>
      </c>
      <c r="D4666" s="69" t="str">
        <f t="shared" si="3221"/>
        <v>-</v>
      </c>
      <c r="E4666" s="28">
        <f t="shared" si="3221"/>
        <v>4.7420485000000001</v>
      </c>
      <c r="F4666" s="95">
        <f t="shared" si="3157"/>
        <v>4.7420485000000001</v>
      </c>
      <c r="G4666" s="95">
        <f t="shared" si="3158"/>
        <v>4.7420485000000001</v>
      </c>
      <c r="H4666" s="95">
        <f t="shared" si="3173"/>
        <v>0</v>
      </c>
      <c r="I4666" s="94">
        <f>'F4.2'!AA643</f>
        <v>0</v>
      </c>
      <c r="J4666" s="94">
        <f>'F4.2'!AU643</f>
        <v>0</v>
      </c>
      <c r="K4666" s="95"/>
      <c r="L4666" s="95"/>
      <c r="M4666" s="128">
        <f t="shared" si="3174"/>
        <v>0</v>
      </c>
      <c r="N4666" s="95">
        <f t="shared" si="3175"/>
        <v>0</v>
      </c>
    </row>
    <row r="4667" spans="1:14" ht="63" hidden="1" outlineLevel="1" x14ac:dyDescent="0.25">
      <c r="A4667" s="29">
        <f t="shared" ref="A4667:E4667" si="3222">A3997</f>
        <v>6</v>
      </c>
      <c r="B4667" s="169" t="str">
        <f t="shared" si="3222"/>
        <v>Non DPR scheme for “The Work of Upgradation of Belt Conveyor 107A/B by replacement of conveyor deck structure with allied works in CHPB of Unit-5, 6&amp;7 at CSTPS Chandrapur</v>
      </c>
      <c r="C4667" s="29">
        <f t="shared" si="3222"/>
        <v>0</v>
      </c>
      <c r="D4667" s="69" t="str">
        <f t="shared" si="3222"/>
        <v>-</v>
      </c>
      <c r="E4667" s="28">
        <f t="shared" si="3222"/>
        <v>4.51</v>
      </c>
      <c r="F4667" s="95">
        <f t="shared" si="3157"/>
        <v>4.5085439999999997</v>
      </c>
      <c r="G4667" s="95">
        <f t="shared" si="3158"/>
        <v>4.5085439999999997</v>
      </c>
      <c r="H4667" s="95">
        <f t="shared" si="3173"/>
        <v>0</v>
      </c>
      <c r="I4667" s="94">
        <f>'F4.2'!AA644</f>
        <v>0</v>
      </c>
      <c r="J4667" s="94">
        <f>'F4.2'!AU644</f>
        <v>0</v>
      </c>
      <c r="K4667" s="95"/>
      <c r="L4667" s="95"/>
      <c r="M4667" s="128">
        <f t="shared" si="3174"/>
        <v>0</v>
      </c>
      <c r="N4667" s="95">
        <f t="shared" si="3175"/>
        <v>0</v>
      </c>
    </row>
    <row r="4668" spans="1:14" ht="47.25" hidden="1" outlineLevel="1" x14ac:dyDescent="0.25">
      <c r="A4668" s="29">
        <f t="shared" ref="A4668:E4668" si="3223">A3998</f>
        <v>7</v>
      </c>
      <c r="B4668" s="169" t="str">
        <f t="shared" si="3223"/>
        <v>Non-DPR: Supply, installation &amp; commissioning of oil cooled over band magnetic separators for various conveyor belts of CHP-B &amp; CHP-C, CSTPS, Chandrapur</v>
      </c>
      <c r="C4668" s="29">
        <f t="shared" si="3223"/>
        <v>0</v>
      </c>
      <c r="D4668" s="69" t="str">
        <f t="shared" si="3223"/>
        <v>-</v>
      </c>
      <c r="E4668" s="28">
        <f t="shared" si="3223"/>
        <v>3.45</v>
      </c>
      <c r="F4668" s="95">
        <f t="shared" si="3157"/>
        <v>3.4450571999999999</v>
      </c>
      <c r="G4668" s="95">
        <f t="shared" si="3158"/>
        <v>3.4450571999999999</v>
      </c>
      <c r="H4668" s="95">
        <f t="shared" si="3173"/>
        <v>0</v>
      </c>
      <c r="I4668" s="94">
        <f>'F4.2'!AA645</f>
        <v>0</v>
      </c>
      <c r="J4668" s="94">
        <f>'F4.2'!AU645</f>
        <v>0</v>
      </c>
      <c r="K4668" s="95"/>
      <c r="L4668" s="95"/>
      <c r="M4668" s="128">
        <f t="shared" si="3174"/>
        <v>0</v>
      </c>
      <c r="N4668" s="95">
        <f t="shared" si="3175"/>
        <v>0</v>
      </c>
    </row>
    <row r="4669" spans="1:14" ht="78.75" hidden="1" outlineLevel="1" x14ac:dyDescent="0.25">
      <c r="A4669" s="29">
        <f t="shared" ref="A4669:E4669" si="3224">A3999</f>
        <v>8</v>
      </c>
      <c r="B4669" s="169" t="str">
        <f t="shared" si="3224"/>
        <v>Various preventive works to avoid Tiger movement and animals in CSTPS colony premises Up-gradation od existing periphery compound wall by avoiding barbed wire and concertina fencing and allied works in the colony at CSTPS, Chandrapur</v>
      </c>
      <c r="C4669" s="29">
        <f t="shared" si="3224"/>
        <v>0</v>
      </c>
      <c r="D4669" s="69" t="str">
        <f t="shared" si="3224"/>
        <v>-</v>
      </c>
      <c r="E4669" s="28">
        <f t="shared" si="3224"/>
        <v>6.41</v>
      </c>
      <c r="F4669" s="95">
        <f t="shared" si="3157"/>
        <v>3.6119999999999997</v>
      </c>
      <c r="G4669" s="95">
        <f t="shared" si="3158"/>
        <v>3.6119999999999997</v>
      </c>
      <c r="H4669" s="95">
        <f t="shared" si="3173"/>
        <v>0</v>
      </c>
      <c r="I4669" s="94">
        <f>'F4.2'!AA646</f>
        <v>0</v>
      </c>
      <c r="J4669" s="94">
        <f>'F4.2'!AU646</f>
        <v>0</v>
      </c>
      <c r="K4669" s="95"/>
      <c r="L4669" s="95"/>
      <c r="M4669" s="128">
        <f t="shared" si="3174"/>
        <v>0</v>
      </c>
      <c r="N4669" s="95">
        <f t="shared" si="3175"/>
        <v>0</v>
      </c>
    </row>
    <row r="4670" spans="1:14" ht="47.25" hidden="1" outlineLevel="1" x14ac:dyDescent="0.25">
      <c r="A4670" s="29">
        <f t="shared" ref="A4670:E4670" si="3225">A4000</f>
        <v>9</v>
      </c>
      <c r="B4670" s="169" t="str">
        <f t="shared" si="3225"/>
        <v>Repairing, revamping and modification of existing alarm and protection system from fire and providing rapid extinguishing CA system at 500 MW Unit # 5 &amp; 6 CSTPS</v>
      </c>
      <c r="C4670" s="29">
        <f t="shared" si="3225"/>
        <v>0</v>
      </c>
      <c r="D4670" s="69" t="str">
        <f t="shared" si="3225"/>
        <v>-</v>
      </c>
      <c r="E4670" s="28">
        <f t="shared" si="3225"/>
        <v>7.95</v>
      </c>
      <c r="F4670" s="95">
        <f t="shared" ref="F4670:F4694" si="3226">F4000+I4000</f>
        <v>7.9500000000000011</v>
      </c>
      <c r="G4670" s="95">
        <f t="shared" ref="G4670:G4694" si="3227">G4000+M4000</f>
        <v>7.9500000000000011</v>
      </c>
      <c r="H4670" s="95">
        <f t="shared" si="3173"/>
        <v>0</v>
      </c>
      <c r="I4670" s="94">
        <f>'F4.2'!AA647</f>
        <v>0</v>
      </c>
      <c r="J4670" s="94">
        <f>'F4.2'!AU647</f>
        <v>0</v>
      </c>
      <c r="K4670" s="95"/>
      <c r="L4670" s="95"/>
      <c r="M4670" s="128">
        <f t="shared" si="3174"/>
        <v>0</v>
      </c>
      <c r="N4670" s="95">
        <f t="shared" si="3175"/>
        <v>0</v>
      </c>
    </row>
    <row r="4671" spans="1:14" ht="63" hidden="1" outlineLevel="1" x14ac:dyDescent="0.25">
      <c r="A4671" s="29">
        <f t="shared" ref="A4671:E4671" si="3228">A4001</f>
        <v>10</v>
      </c>
      <c r="B4671" s="226" t="str">
        <f t="shared" si="3228"/>
        <v>NON-Detailed Project Report for the Work of Upgradation/Renovation of Crusher House of CHPB of Unit-5, 6&amp;7 at CSTPS Chandrapur (benefit U-8,9 by short conveyor coal stacking in catering emergency)</v>
      </c>
      <c r="C4671" s="29">
        <f t="shared" si="3228"/>
        <v>0</v>
      </c>
      <c r="D4671" s="69" t="str">
        <f t="shared" si="3228"/>
        <v>-</v>
      </c>
      <c r="E4671" s="28">
        <f t="shared" si="3228"/>
        <v>4.7</v>
      </c>
      <c r="F4671" s="95">
        <f t="shared" si="3226"/>
        <v>1.8274607199999999</v>
      </c>
      <c r="G4671" s="95">
        <f t="shared" si="3227"/>
        <v>1.8274607199999999</v>
      </c>
      <c r="H4671" s="95">
        <f t="shared" si="3173"/>
        <v>0</v>
      </c>
      <c r="I4671" s="94">
        <f>'F4.2'!AA648</f>
        <v>0</v>
      </c>
      <c r="J4671" s="94">
        <f>'F4.2'!AU648</f>
        <v>0</v>
      </c>
      <c r="K4671" s="95"/>
      <c r="L4671" s="95"/>
      <c r="M4671" s="128">
        <f t="shared" si="3174"/>
        <v>0</v>
      </c>
      <c r="N4671" s="95">
        <f t="shared" si="3175"/>
        <v>0</v>
      </c>
    </row>
    <row r="4672" spans="1:14" ht="47.25" hidden="1" outlineLevel="1" x14ac:dyDescent="0.25">
      <c r="A4672" s="29">
        <f t="shared" ref="A4672:E4672" si="3229">A4002</f>
        <v>11</v>
      </c>
      <c r="B4672" s="169" t="str">
        <f t="shared" si="3229"/>
        <v>Work of Up-gradation/Renovation of Bunkering Conveyor system with allied works in CHPA of Unit-3&amp;4 at CSTPS Chandrapur</v>
      </c>
      <c r="C4672" s="29">
        <f t="shared" si="3229"/>
        <v>0</v>
      </c>
      <c r="D4672" s="69" t="str">
        <f t="shared" si="3229"/>
        <v>-</v>
      </c>
      <c r="E4672" s="28">
        <f t="shared" si="3229"/>
        <v>4.6024180000000001</v>
      </c>
      <c r="F4672" s="95">
        <f t="shared" si="3226"/>
        <v>4.6024180000000001</v>
      </c>
      <c r="G4672" s="95">
        <f t="shared" si="3227"/>
        <v>4.6024180000000001</v>
      </c>
      <c r="H4672" s="95">
        <f t="shared" si="3173"/>
        <v>0</v>
      </c>
      <c r="I4672" s="94">
        <f>'F4.2'!AA649</f>
        <v>0</v>
      </c>
      <c r="J4672" s="94">
        <f>'F4.2'!AU649</f>
        <v>0</v>
      </c>
      <c r="K4672" s="95"/>
      <c r="L4672" s="95"/>
      <c r="M4672" s="128">
        <f t="shared" si="3174"/>
        <v>0</v>
      </c>
      <c r="N4672" s="95">
        <f t="shared" si="3175"/>
        <v>0</v>
      </c>
    </row>
    <row r="4673" spans="1:14" ht="47.25" hidden="1" outlineLevel="1" x14ac:dyDescent="0.25">
      <c r="A4673" s="29">
        <f t="shared" ref="A4673:E4673" si="3230">A4003</f>
        <v>12</v>
      </c>
      <c r="B4673" s="169" t="str">
        <f t="shared" si="3230"/>
        <v>Non-Detailed Project Report for the up-gradation of existing belt type gravimetric coal feeders to gravimetric rotary weigh coal feeders of unit- 7, at CSTPS, Chandrapur</v>
      </c>
      <c r="C4673" s="29">
        <f t="shared" si="3230"/>
        <v>0</v>
      </c>
      <c r="D4673" s="69" t="str">
        <f t="shared" si="3230"/>
        <v>-</v>
      </c>
      <c r="E4673" s="28">
        <f t="shared" si="3230"/>
        <v>7.2510000000000003</v>
      </c>
      <c r="F4673" s="95">
        <f t="shared" si="3226"/>
        <v>7.2509395000000003</v>
      </c>
      <c r="G4673" s="95">
        <f t="shared" si="3227"/>
        <v>7.2509395000000003</v>
      </c>
      <c r="H4673" s="95">
        <f t="shared" si="3173"/>
        <v>0</v>
      </c>
      <c r="I4673" s="94">
        <f>'F4.2'!AA650</f>
        <v>0</v>
      </c>
      <c r="J4673" s="94">
        <f>'F4.2'!AU650</f>
        <v>0</v>
      </c>
      <c r="K4673" s="95"/>
      <c r="L4673" s="95"/>
      <c r="M4673" s="128">
        <f t="shared" si="3174"/>
        <v>0</v>
      </c>
      <c r="N4673" s="95">
        <f t="shared" si="3175"/>
        <v>0</v>
      </c>
    </row>
    <row r="4674" spans="1:14" ht="31.5" hidden="1" outlineLevel="1" x14ac:dyDescent="0.25">
      <c r="A4674" s="29">
        <f t="shared" ref="A4674:E4674" si="3231">A4004</f>
        <v>14</v>
      </c>
      <c r="B4674" s="169" t="str">
        <f t="shared" si="3231"/>
        <v>Non DPR scheme for the procurement of Girth Gear Assembly for BBD-4772 coal mill unit-7</v>
      </c>
      <c r="C4674" s="29">
        <f t="shared" si="3231"/>
        <v>0</v>
      </c>
      <c r="D4674" s="69" t="str">
        <f t="shared" si="3231"/>
        <v>-</v>
      </c>
      <c r="E4674" s="28">
        <f t="shared" si="3231"/>
        <v>5.27</v>
      </c>
      <c r="F4674" s="95">
        <f t="shared" si="3226"/>
        <v>5.27</v>
      </c>
      <c r="G4674" s="95">
        <f t="shared" si="3227"/>
        <v>5.27</v>
      </c>
      <c r="H4674" s="95">
        <f t="shared" si="3173"/>
        <v>0</v>
      </c>
      <c r="I4674" s="94">
        <f>'F4.2'!AA651</f>
        <v>0</v>
      </c>
      <c r="J4674" s="94">
        <f>'F4.2'!AU651</f>
        <v>0</v>
      </c>
      <c r="K4674" s="95"/>
      <c r="L4674" s="95"/>
      <c r="M4674" s="128">
        <f t="shared" si="3174"/>
        <v>0</v>
      </c>
      <c r="N4674" s="95">
        <f t="shared" si="3175"/>
        <v>0</v>
      </c>
    </row>
    <row r="4675" spans="1:14" ht="63" hidden="1" outlineLevel="1" x14ac:dyDescent="0.25">
      <c r="A4675" s="29">
        <f t="shared" ref="A4675:E4675" si="3232">A4005</f>
        <v>15</v>
      </c>
      <c r="B4675" s="169" t="str">
        <f t="shared" si="3232"/>
        <v>Non DPR Supply of Sub-Assemblies for KBL -make Auxiliary cooling water pump, Model BHR-70 &amp; BHR 60-30 deg. installed at Auxiliary cooling water system of U- 5 to 7 at ODP-II, CSTPS, Chandrapur.</v>
      </c>
      <c r="C4675" s="29">
        <f t="shared" si="3232"/>
        <v>0</v>
      </c>
      <c r="D4675" s="69" t="str">
        <f t="shared" si="3232"/>
        <v>-</v>
      </c>
      <c r="E4675" s="28">
        <f t="shared" si="3232"/>
        <v>5.61</v>
      </c>
      <c r="F4675" s="95">
        <f t="shared" si="3226"/>
        <v>5.5874359760000001</v>
      </c>
      <c r="G4675" s="95">
        <f t="shared" si="3227"/>
        <v>5.5874359760000001</v>
      </c>
      <c r="H4675" s="95">
        <f t="shared" si="3173"/>
        <v>0</v>
      </c>
      <c r="I4675" s="94">
        <f>'F4.2'!AA652</f>
        <v>0</v>
      </c>
      <c r="J4675" s="94">
        <f>'F4.2'!AU652</f>
        <v>0</v>
      </c>
      <c r="K4675" s="95"/>
      <c r="L4675" s="95"/>
      <c r="M4675" s="128">
        <f t="shared" si="3174"/>
        <v>0</v>
      </c>
      <c r="N4675" s="95">
        <f t="shared" si="3175"/>
        <v>0</v>
      </c>
    </row>
    <row r="4676" spans="1:14" ht="47.25" hidden="1" outlineLevel="1" x14ac:dyDescent="0.25">
      <c r="A4676" s="29">
        <f t="shared" ref="A4676:E4676" si="3233">A4006</f>
        <v>16</v>
      </c>
      <c r="B4676" s="169" t="str">
        <f t="shared" si="3233"/>
        <v>Procurement of Primary and Secondary Air Pre-heater Baskets for Unit-5, Chandrapur STPS, 500MW through OEM basis from M/s. BHEL</v>
      </c>
      <c r="C4676" s="29">
        <f t="shared" si="3233"/>
        <v>0</v>
      </c>
      <c r="D4676" s="69" t="str">
        <f t="shared" si="3233"/>
        <v>-</v>
      </c>
      <c r="E4676" s="28">
        <f t="shared" si="3233"/>
        <v>9.09</v>
      </c>
      <c r="F4676" s="95">
        <f t="shared" si="3226"/>
        <v>9.09</v>
      </c>
      <c r="G4676" s="95">
        <f t="shared" si="3227"/>
        <v>9.09</v>
      </c>
      <c r="H4676" s="95">
        <f t="shared" si="3173"/>
        <v>0</v>
      </c>
      <c r="I4676" s="94">
        <f>'F4.2'!AA653</f>
        <v>0</v>
      </c>
      <c r="J4676" s="94">
        <f>'F4.2'!AU653</f>
        <v>0</v>
      </c>
      <c r="K4676" s="95"/>
      <c r="L4676" s="95"/>
      <c r="M4676" s="128">
        <f t="shared" si="3174"/>
        <v>0</v>
      </c>
      <c r="N4676" s="95">
        <f t="shared" si="3175"/>
        <v>0</v>
      </c>
    </row>
    <row r="4677" spans="1:14" ht="47.25" hidden="1" outlineLevel="1" x14ac:dyDescent="0.25">
      <c r="A4677" s="29">
        <f t="shared" ref="A4677:E4677" si="3234">A4007</f>
        <v>17</v>
      </c>
      <c r="B4677" s="169" t="str">
        <f t="shared" si="3234"/>
        <v>Restoration of Operational efficiency and improvement in useful life of spare HP turbine Module of 500MW Unit-5,6 CSTPS chandrapur by Refurbishement</v>
      </c>
      <c r="C4677" s="29">
        <f t="shared" si="3234"/>
        <v>0</v>
      </c>
      <c r="D4677" s="69" t="str">
        <f t="shared" si="3234"/>
        <v>-</v>
      </c>
      <c r="E4677" s="28">
        <f t="shared" si="3234"/>
        <v>9.9499999999999993</v>
      </c>
      <c r="F4677" s="95">
        <f t="shared" si="3226"/>
        <v>9.9499999999999993</v>
      </c>
      <c r="G4677" s="95">
        <f t="shared" si="3227"/>
        <v>9.9499999999999993</v>
      </c>
      <c r="H4677" s="95">
        <f t="shared" si="3173"/>
        <v>0</v>
      </c>
      <c r="I4677" s="94">
        <f>'F4.2'!AA654</f>
        <v>0</v>
      </c>
      <c r="J4677" s="94">
        <f>'F4.2'!AU654</f>
        <v>0</v>
      </c>
      <c r="K4677" s="95"/>
      <c r="L4677" s="95"/>
      <c r="M4677" s="128">
        <f t="shared" si="3174"/>
        <v>0</v>
      </c>
      <c r="N4677" s="95">
        <f t="shared" si="3175"/>
        <v>0</v>
      </c>
    </row>
    <row r="4678" spans="1:14" ht="47.25" hidden="1" outlineLevel="1" x14ac:dyDescent="0.25">
      <c r="A4678" s="29">
        <f t="shared" ref="A4678:E4678" si="3235">A4008</f>
        <v>18</v>
      </c>
      <c r="B4678" s="169" t="str">
        <f t="shared" si="3235"/>
        <v>Work of Upgradation/Renovation of Crusher House &amp; Track Hopper Unloading System of CHPC of Unit-6&amp;7 CSTPS Chandrapur</v>
      </c>
      <c r="C4678" s="29">
        <f t="shared" si="3235"/>
        <v>0</v>
      </c>
      <c r="D4678" s="69" t="str">
        <f t="shared" si="3235"/>
        <v>-</v>
      </c>
      <c r="E4678" s="28">
        <f t="shared" si="3235"/>
        <v>4.9000000000000004</v>
      </c>
      <c r="F4678" s="95">
        <f t="shared" si="3226"/>
        <v>4.9000000000000004</v>
      </c>
      <c r="G4678" s="95">
        <f t="shared" si="3227"/>
        <v>4.9000000000000004</v>
      </c>
      <c r="H4678" s="95">
        <f t="shared" si="3173"/>
        <v>0</v>
      </c>
      <c r="I4678" s="94">
        <f>'F4.2'!AA655</f>
        <v>0</v>
      </c>
      <c r="J4678" s="94">
        <f>'F4.2'!AU655</f>
        <v>0</v>
      </c>
      <c r="K4678" s="95"/>
      <c r="L4678" s="95"/>
      <c r="M4678" s="128">
        <f t="shared" si="3174"/>
        <v>0</v>
      </c>
      <c r="N4678" s="95">
        <f t="shared" si="3175"/>
        <v>0</v>
      </c>
    </row>
    <row r="4679" spans="1:14" ht="47.25" hidden="1" outlineLevel="1" x14ac:dyDescent="0.25">
      <c r="A4679" s="29">
        <f t="shared" ref="A4679:E4679" si="3236">A4009</f>
        <v>19</v>
      </c>
      <c r="B4679" s="169" t="str">
        <f t="shared" si="3236"/>
        <v>Non – DPR: Design, supply, erection, installation, testing and commissioning of boiler goods lift in place of existing old lifts installed at Unit#6,7 500MW CSTPS, Chandrapur </v>
      </c>
      <c r="C4679" s="29">
        <f t="shared" si="3236"/>
        <v>0</v>
      </c>
      <c r="D4679" s="69" t="str">
        <f t="shared" si="3236"/>
        <v>-</v>
      </c>
      <c r="E4679" s="28">
        <f t="shared" si="3236"/>
        <v>3.66</v>
      </c>
      <c r="F4679" s="95">
        <f t="shared" si="3226"/>
        <v>3.66</v>
      </c>
      <c r="G4679" s="95">
        <f t="shared" si="3227"/>
        <v>3.66</v>
      </c>
      <c r="H4679" s="95">
        <f t="shared" si="3173"/>
        <v>0</v>
      </c>
      <c r="I4679" s="94">
        <f>'F4.2'!AA656</f>
        <v>0</v>
      </c>
      <c r="J4679" s="94">
        <f>'F4.2'!AU656</f>
        <v>0</v>
      </c>
      <c r="K4679" s="95"/>
      <c r="L4679" s="95"/>
      <c r="M4679" s="128">
        <f t="shared" si="3174"/>
        <v>0</v>
      </c>
      <c r="N4679" s="95">
        <f t="shared" si="3175"/>
        <v>0</v>
      </c>
    </row>
    <row r="4680" spans="1:14" ht="31.5" hidden="1" outlineLevel="1" x14ac:dyDescent="0.25">
      <c r="A4680" s="29">
        <f t="shared" ref="A4680:E4680" si="3237">A4010</f>
        <v>20</v>
      </c>
      <c r="B4680" s="169" t="str">
        <f t="shared" si="3237"/>
        <v>Work of refurbishment of Flender make KMS 850 gear box of XRP-1043 coal mill unit 5&amp;6 at CSTPS, Chandrapur</v>
      </c>
      <c r="C4680" s="29">
        <f t="shared" si="3237"/>
        <v>0</v>
      </c>
      <c r="D4680" s="69" t="str">
        <f t="shared" si="3237"/>
        <v>-</v>
      </c>
      <c r="E4680" s="28">
        <f t="shared" si="3237"/>
        <v>4.37</v>
      </c>
      <c r="F4680" s="95">
        <f t="shared" si="3226"/>
        <v>4.37</v>
      </c>
      <c r="G4680" s="95">
        <f t="shared" si="3227"/>
        <v>4.37</v>
      </c>
      <c r="H4680" s="95">
        <f t="shared" si="3173"/>
        <v>0</v>
      </c>
      <c r="I4680" s="94">
        <f>'F4.2'!AA657</f>
        <v>0</v>
      </c>
      <c r="J4680" s="94">
        <f>'F4.2'!AU657</f>
        <v>0</v>
      </c>
      <c r="K4680" s="95"/>
      <c r="L4680" s="95"/>
      <c r="M4680" s="128">
        <f t="shared" si="3174"/>
        <v>0</v>
      </c>
      <c r="N4680" s="95">
        <f t="shared" si="3175"/>
        <v>0</v>
      </c>
    </row>
    <row r="4681" spans="1:14" ht="78.75" hidden="1" outlineLevel="1" x14ac:dyDescent="0.25">
      <c r="A4681" s="29">
        <f t="shared" ref="A4681:E4681" si="3238">A4011</f>
        <v>21</v>
      </c>
      <c r="B4681" s="169" t="str">
        <f t="shared" si="3238"/>
        <v>Work of renovation of take up trestle structure of BC-105A2/BC-105B and trestle near TP-104, Modification of MS fixtures for the work of various auxiliary replacement at various sites and other allied works in CHP-B (M2) at CSTPS Chandrapur, as NonDPR Scheme.</v>
      </c>
      <c r="C4681" s="29">
        <f t="shared" si="3238"/>
        <v>0</v>
      </c>
      <c r="D4681" s="69" t="str">
        <f t="shared" si="3238"/>
        <v>-</v>
      </c>
      <c r="E4681" s="28">
        <f t="shared" si="3238"/>
        <v>2.2400000000000002</v>
      </c>
      <c r="F4681" s="95">
        <f t="shared" si="3226"/>
        <v>2.2400000000000002</v>
      </c>
      <c r="G4681" s="95">
        <f t="shared" si="3227"/>
        <v>2.2400000000000002</v>
      </c>
      <c r="H4681" s="95">
        <f t="shared" si="3173"/>
        <v>0</v>
      </c>
      <c r="I4681" s="94">
        <f>'F4.2'!AA658</f>
        <v>0</v>
      </c>
      <c r="J4681" s="94">
        <f>'F4.2'!AU658</f>
        <v>0</v>
      </c>
      <c r="K4681" s="95"/>
      <c r="L4681" s="95"/>
      <c r="M4681" s="128">
        <f t="shared" si="3174"/>
        <v>0</v>
      </c>
      <c r="N4681" s="95">
        <f t="shared" si="3175"/>
        <v>0</v>
      </c>
    </row>
    <row r="4682" spans="1:14" ht="31.5" hidden="1" outlineLevel="1" x14ac:dyDescent="0.25">
      <c r="A4682" s="29">
        <f t="shared" ref="A4682:E4682" si="3239">A4012</f>
        <v>22</v>
      </c>
      <c r="B4682" s="169" t="str">
        <f t="shared" si="3239"/>
        <v>Non DPR scheme for upgradation and life enhancements of BC-1AB_BC-4AB at CHP-A, CSTPS, Chandrapur</v>
      </c>
      <c r="C4682" s="29">
        <f t="shared" si="3239"/>
        <v>0</v>
      </c>
      <c r="D4682" s="69" t="str">
        <f t="shared" si="3239"/>
        <v>-</v>
      </c>
      <c r="E4682" s="28">
        <f t="shared" si="3239"/>
        <v>1.6</v>
      </c>
      <c r="F4682" s="95">
        <f t="shared" si="3226"/>
        <v>1.6</v>
      </c>
      <c r="G4682" s="95">
        <f t="shared" si="3227"/>
        <v>1.6</v>
      </c>
      <c r="H4682" s="95">
        <f t="shared" si="3173"/>
        <v>0</v>
      </c>
      <c r="I4682" s="94">
        <f>'F4.2'!AA659</f>
        <v>0</v>
      </c>
      <c r="J4682" s="94">
        <f>'F4.2'!AU659</f>
        <v>0</v>
      </c>
      <c r="K4682" s="95"/>
      <c r="L4682" s="95"/>
      <c r="M4682" s="128">
        <f t="shared" si="3174"/>
        <v>0</v>
      </c>
      <c r="N4682" s="95">
        <f t="shared" si="3175"/>
        <v>0</v>
      </c>
    </row>
    <row r="4683" spans="1:14" ht="31.5" hidden="1" outlineLevel="1" x14ac:dyDescent="0.25">
      <c r="A4683" s="29">
        <f t="shared" ref="A4683:E4683" si="3240">A4013</f>
        <v>23</v>
      </c>
      <c r="B4683" s="169" t="str">
        <f t="shared" si="3240"/>
        <v>THE PROCUREMENT AND REPLACEMENT OF AIR PREHEATER BASKETS ASSEMBLIES AT UNIT-6 AT CSTPS, CHANDRAPUR</v>
      </c>
      <c r="C4683" s="29">
        <f t="shared" si="3240"/>
        <v>0</v>
      </c>
      <c r="D4683" s="69" t="str">
        <f t="shared" si="3240"/>
        <v>-</v>
      </c>
      <c r="E4683" s="28">
        <f t="shared" si="3240"/>
        <v>9.01</v>
      </c>
      <c r="F4683" s="95">
        <f t="shared" si="3226"/>
        <v>9.01</v>
      </c>
      <c r="G4683" s="95">
        <f t="shared" si="3227"/>
        <v>9.01</v>
      </c>
      <c r="H4683" s="95">
        <f t="shared" si="3173"/>
        <v>0</v>
      </c>
      <c r="I4683" s="94">
        <f>'F4.2'!AA660</f>
        <v>0</v>
      </c>
      <c r="J4683" s="94">
        <f>'F4.2'!AU660</f>
        <v>0</v>
      </c>
      <c r="K4683" s="95"/>
      <c r="L4683" s="95"/>
      <c r="M4683" s="128">
        <f t="shared" si="3174"/>
        <v>0</v>
      </c>
      <c r="N4683" s="95">
        <f t="shared" si="3175"/>
        <v>0</v>
      </c>
    </row>
    <row r="4684" spans="1:14" ht="47.25" hidden="1" outlineLevel="1" x14ac:dyDescent="0.25">
      <c r="A4684" s="29">
        <f t="shared" ref="A4684:E4684" si="3241">A4014</f>
        <v>24</v>
      </c>
      <c r="B4684" s="169" t="str">
        <f t="shared" si="3241"/>
        <v>NonDPR: Procurement of cartridge for boiler feed pump of 500MW U#7 and parallel shaft gear box for boiler feed pump of 500MW Unit-5 &amp;6 CSTPS, Chandrapur</v>
      </c>
      <c r="C4684" s="29">
        <f t="shared" si="3241"/>
        <v>0</v>
      </c>
      <c r="D4684" s="69" t="str">
        <f t="shared" si="3241"/>
        <v>-</v>
      </c>
      <c r="E4684" s="28">
        <f t="shared" si="3241"/>
        <v>2.57</v>
      </c>
      <c r="F4684" s="95">
        <f t="shared" si="3226"/>
        <v>2.5700000000000003</v>
      </c>
      <c r="G4684" s="95">
        <f t="shared" si="3227"/>
        <v>2.5700000000000003</v>
      </c>
      <c r="H4684" s="95">
        <f>F4684-G4684</f>
        <v>0</v>
      </c>
      <c r="I4684" s="94">
        <f>'F4.2'!AA661</f>
        <v>0</v>
      </c>
      <c r="J4684" s="94">
        <f>'F4.2'!AU661</f>
        <v>0</v>
      </c>
      <c r="K4684" s="95"/>
      <c r="L4684" s="95"/>
      <c r="M4684" s="128">
        <f>SUM(J4684:L4684)</f>
        <v>0</v>
      </c>
      <c r="N4684" s="95">
        <f>H4684+I4684-M4684</f>
        <v>0</v>
      </c>
    </row>
    <row r="4685" spans="1:14" ht="31.5" hidden="1" outlineLevel="1" x14ac:dyDescent="0.25">
      <c r="A4685" s="29">
        <f t="shared" ref="A4685:E4685" si="3242">A4015</f>
        <v>25</v>
      </c>
      <c r="B4685" s="169" t="str">
        <f t="shared" si="3242"/>
        <v>Replacement of FD &amp; ID Fan IGV Actuators &amp; Electronic Controllers in 500 MW Unit-5 &amp; 6 at CSTPS, Chandrapur</v>
      </c>
      <c r="C4685" s="29">
        <f t="shared" si="3242"/>
        <v>0</v>
      </c>
      <c r="D4685" s="69" t="str">
        <f t="shared" si="3242"/>
        <v>-</v>
      </c>
      <c r="E4685" s="28">
        <f t="shared" si="3242"/>
        <v>4.2</v>
      </c>
      <c r="F4685" s="95">
        <f t="shared" si="3226"/>
        <v>4.2</v>
      </c>
      <c r="G4685" s="95">
        <f t="shared" si="3227"/>
        <v>4.2</v>
      </c>
      <c r="H4685" s="95">
        <f>F4685-G4685</f>
        <v>0</v>
      </c>
      <c r="I4685" s="94">
        <f>'F4.2'!AA662</f>
        <v>0</v>
      </c>
      <c r="J4685" s="94">
        <f>'F4.2'!AU662</f>
        <v>0</v>
      </c>
      <c r="K4685" s="95"/>
      <c r="L4685" s="95"/>
      <c r="M4685" s="128">
        <f>SUM(J4685:L4685)</f>
        <v>0</v>
      </c>
      <c r="N4685" s="95">
        <f>H4685+I4685-M4685</f>
        <v>0</v>
      </c>
    </row>
    <row r="4686" spans="1:14" ht="78.75" hidden="1" outlineLevel="1" x14ac:dyDescent="0.25">
      <c r="A4686" s="29">
        <f t="shared" ref="A4686:E4686" si="3243">A4016</f>
        <v>26</v>
      </c>
      <c r="B4686" s="169" t="str">
        <f t="shared" si="3243"/>
        <v>Non DPR for Work of Repairing and Strengthening of Coal Mill structure, Replacement of MS grating and painting of structural supports, columns, and platform supports of at various locations Coal Mill, Boiler and ESP of Unit-5, 6 and 7 at CSTPS Chandrapur.</v>
      </c>
      <c r="C4686" s="29">
        <f t="shared" si="3243"/>
        <v>0</v>
      </c>
      <c r="D4686" s="69" t="str">
        <f t="shared" si="3243"/>
        <v>-</v>
      </c>
      <c r="E4686" s="28">
        <f t="shared" si="3243"/>
        <v>2.1</v>
      </c>
      <c r="F4686" s="95">
        <f t="shared" si="3226"/>
        <v>2.1</v>
      </c>
      <c r="G4686" s="95">
        <f t="shared" si="3227"/>
        <v>2.1</v>
      </c>
      <c r="H4686" s="95">
        <f>F4686-G4686</f>
        <v>0</v>
      </c>
      <c r="I4686" s="94">
        <f>'F4.2'!AA663</f>
        <v>0</v>
      </c>
      <c r="J4686" s="94">
        <f>'F4.2'!AU663</f>
        <v>0</v>
      </c>
      <c r="K4686" s="95"/>
      <c r="L4686" s="95"/>
      <c r="M4686" s="128">
        <f>SUM(J4686:L4686)</f>
        <v>0</v>
      </c>
      <c r="N4686" s="95">
        <f>H4686+I4686-M4686</f>
        <v>0</v>
      </c>
    </row>
    <row r="4687" spans="1:14" ht="63" hidden="1" outlineLevel="1" x14ac:dyDescent="0.25">
      <c r="A4687" s="29">
        <f t="shared" ref="A4687:E4687" si="3244">A4017</f>
        <v>27</v>
      </c>
      <c r="B4687" s="169" t="str">
        <f t="shared" si="3244"/>
        <v>Administrative approval under Non DPR scheme for“The Work of Up-gradation / Renovation and life enhancement of Conveyor system BC-6ABC with allied works in CHP-A of Unit-3&amp;4 at CSTPS Chandrapur”</v>
      </c>
      <c r="C4687" s="29">
        <f t="shared" si="3244"/>
        <v>0</v>
      </c>
      <c r="D4687" s="69" t="str">
        <f t="shared" si="3244"/>
        <v>-</v>
      </c>
      <c r="E4687" s="28">
        <f t="shared" si="3244"/>
        <v>4.55</v>
      </c>
      <c r="F4687" s="95">
        <f t="shared" si="3226"/>
        <v>4.55</v>
      </c>
      <c r="G4687" s="95">
        <f t="shared" si="3227"/>
        <v>4.55</v>
      </c>
      <c r="H4687" s="95">
        <f>F4687-G4687</f>
        <v>0</v>
      </c>
      <c r="I4687" s="94">
        <f>'F4.2'!AA664</f>
        <v>0</v>
      </c>
      <c r="J4687" s="94">
        <f>'F4.2'!AU664</f>
        <v>0</v>
      </c>
      <c r="K4687" s="95"/>
      <c r="L4687" s="95"/>
      <c r="M4687" s="128">
        <f>SUM(J4687:L4687)</f>
        <v>0</v>
      </c>
      <c r="N4687" s="95">
        <f>H4687+I4687-M4687</f>
        <v>0</v>
      </c>
    </row>
    <row r="4688" spans="1:14" ht="63" hidden="1" outlineLevel="1" x14ac:dyDescent="0.25">
      <c r="A4688" s="29">
        <f t="shared" ref="A4688:E4688" si="3245">A4018</f>
        <v>28</v>
      </c>
      <c r="B4688" s="169" t="str">
        <f t="shared" si="3245"/>
        <v>Supply Erection and commissioning of Institu type SOX, NOX Analyzer along with remote calibration facility and connectivity to CPCB and MPCB as per latest CPCB Guidelines for Unit-3&amp;4, CSTPS.</v>
      </c>
      <c r="C4688" s="29">
        <f t="shared" si="3245"/>
        <v>0</v>
      </c>
      <c r="D4688" s="69" t="str">
        <f t="shared" si="3245"/>
        <v>-</v>
      </c>
      <c r="E4688" s="28">
        <f t="shared" si="3245"/>
        <v>0.97</v>
      </c>
      <c r="F4688" s="95">
        <f t="shared" si="3226"/>
        <v>0.97</v>
      </c>
      <c r="G4688" s="95">
        <f t="shared" si="3227"/>
        <v>0.97</v>
      </c>
      <c r="H4688" s="95">
        <f>F4688-G4688</f>
        <v>0</v>
      </c>
      <c r="I4688" s="94">
        <f>'F4.2'!AA665</f>
        <v>0</v>
      </c>
      <c r="J4688" s="94">
        <f>'F4.2'!AU665</f>
        <v>0</v>
      </c>
      <c r="K4688" s="95"/>
      <c r="L4688" s="95"/>
      <c r="M4688" s="128">
        <f>SUM(J4688:L4688)</f>
        <v>0</v>
      </c>
      <c r="N4688" s="95">
        <f>H4688+I4688-M4688</f>
        <v>0</v>
      </c>
    </row>
    <row r="4689" spans="1:16" ht="63" hidden="1" outlineLevel="1" x14ac:dyDescent="0.25">
      <c r="A4689" s="29">
        <f t="shared" ref="A4689:E4689" si="3246">A4019</f>
        <v>29</v>
      </c>
      <c r="B4689" s="169" t="str">
        <f t="shared" si="3246"/>
        <v>Work of Renovation &amp; Upgradation of Receipt &amp; Dispatch Yard of Railway Siding of CSTPS by provision of Various Standard Infrastructure facilities at R&amp;D yard in Coal Handling Plant of CSTPS Chandrapur</v>
      </c>
      <c r="C4689" s="29">
        <f t="shared" si="3246"/>
        <v>0</v>
      </c>
      <c r="D4689" s="69" t="str">
        <f t="shared" si="3246"/>
        <v>-</v>
      </c>
      <c r="E4689" s="28">
        <f t="shared" si="3246"/>
        <v>7.89</v>
      </c>
      <c r="F4689" s="95">
        <f t="shared" si="3226"/>
        <v>7.89</v>
      </c>
      <c r="G4689" s="95">
        <f t="shared" si="3227"/>
        <v>7.89</v>
      </c>
      <c r="H4689" s="95">
        <f t="shared" ref="H4689:H4694" si="3247">F4689-G4689</f>
        <v>0</v>
      </c>
      <c r="I4689" s="94">
        <f>'F4.2'!AA666</f>
        <v>0</v>
      </c>
      <c r="J4689" s="94">
        <f>'F4.2'!AU666</f>
        <v>0</v>
      </c>
      <c r="K4689" s="95"/>
      <c r="L4689" s="95"/>
      <c r="M4689" s="128">
        <f t="shared" ref="M4689:M4694" si="3248">SUM(J4689:L4689)</f>
        <v>0</v>
      </c>
      <c r="N4689" s="95">
        <f t="shared" ref="N4689:N4694" si="3249">H4689+I4689-M4689</f>
        <v>0</v>
      </c>
    </row>
    <row r="4690" spans="1:16" ht="63" hidden="1" outlineLevel="1" x14ac:dyDescent="0.25">
      <c r="A4690" s="29">
        <f t="shared" ref="A4690:E4690" si="3250">A4020</f>
        <v>30</v>
      </c>
      <c r="B4690" s="169" t="str">
        <f t="shared" si="3250"/>
        <v>Supply, Installation and Commissioning of MV VFD panel along with integrated online cell redundancy technology with VFD bypass feature arrangement for conveyors 103 A &amp; B of CHP-B.</v>
      </c>
      <c r="C4690" s="29">
        <f t="shared" si="3250"/>
        <v>0</v>
      </c>
      <c r="D4690" s="69" t="str">
        <f t="shared" si="3250"/>
        <v>-</v>
      </c>
      <c r="E4690" s="28">
        <f t="shared" si="3250"/>
        <v>5.44</v>
      </c>
      <c r="F4690" s="95">
        <f t="shared" si="3226"/>
        <v>5.44</v>
      </c>
      <c r="G4690" s="95">
        <f t="shared" si="3227"/>
        <v>5.44</v>
      </c>
      <c r="H4690" s="95">
        <f t="shared" si="3247"/>
        <v>0</v>
      </c>
      <c r="I4690" s="94">
        <f>'F4.2'!AA667</f>
        <v>0</v>
      </c>
      <c r="J4690" s="94">
        <f>'F4.2'!AU667</f>
        <v>0</v>
      </c>
      <c r="K4690" s="95"/>
      <c r="L4690" s="95"/>
      <c r="M4690" s="128">
        <f t="shared" si="3248"/>
        <v>0</v>
      </c>
      <c r="N4690" s="95">
        <f t="shared" si="3249"/>
        <v>0</v>
      </c>
    </row>
    <row r="4691" spans="1:16" ht="15.75" hidden="1" outlineLevel="1" x14ac:dyDescent="0.25">
      <c r="A4691" s="29">
        <f t="shared" ref="A4691:E4691" si="3251">A4021</f>
        <v>31</v>
      </c>
      <c r="B4691" s="169" t="str">
        <f t="shared" si="3251"/>
        <v>Replacement of LTSH assemblies in U- 5</v>
      </c>
      <c r="C4691" s="29">
        <f t="shared" si="3251"/>
        <v>0</v>
      </c>
      <c r="D4691" s="69" t="str">
        <f t="shared" si="3251"/>
        <v>-</v>
      </c>
      <c r="E4691" s="28">
        <f t="shared" si="3251"/>
        <v>1.3756576</v>
      </c>
      <c r="F4691" s="95">
        <f t="shared" si="3226"/>
        <v>1.3756576</v>
      </c>
      <c r="G4691" s="95">
        <f t="shared" si="3227"/>
        <v>1.3756576</v>
      </c>
      <c r="H4691" s="95">
        <f t="shared" si="3247"/>
        <v>0</v>
      </c>
      <c r="I4691" s="94">
        <f>'F4.2'!AA668</f>
        <v>0</v>
      </c>
      <c r="J4691" s="94">
        <f>'F4.2'!AU668</f>
        <v>0</v>
      </c>
      <c r="K4691" s="95"/>
      <c r="L4691" s="95"/>
      <c r="M4691" s="128">
        <f t="shared" si="3248"/>
        <v>0</v>
      </c>
      <c r="N4691" s="95">
        <f t="shared" si="3249"/>
        <v>0</v>
      </c>
    </row>
    <row r="4692" spans="1:16" ht="15.75" hidden="1" outlineLevel="1" x14ac:dyDescent="0.25">
      <c r="A4692" s="29">
        <f t="shared" ref="A4692:E4692" si="3252">A4022</f>
        <v>32</v>
      </c>
      <c r="B4692" s="169" t="str">
        <f t="shared" si="3252"/>
        <v>Replacement of complete Z-panels in unit- 5</v>
      </c>
      <c r="C4692" s="29">
        <f t="shared" si="3252"/>
        <v>0</v>
      </c>
      <c r="D4692" s="69" t="str">
        <f t="shared" si="3252"/>
        <v>-</v>
      </c>
      <c r="E4692" s="28">
        <f t="shared" si="3252"/>
        <v>0.82545579999999996</v>
      </c>
      <c r="F4692" s="95">
        <f t="shared" si="3226"/>
        <v>0.82545579999999996</v>
      </c>
      <c r="G4692" s="95">
        <f t="shared" si="3227"/>
        <v>0.82545579999999996</v>
      </c>
      <c r="H4692" s="95">
        <f t="shared" si="3247"/>
        <v>0</v>
      </c>
      <c r="I4692" s="94">
        <f>'F4.2'!AA669</f>
        <v>0</v>
      </c>
      <c r="J4692" s="94">
        <f>'F4.2'!AU669</f>
        <v>0</v>
      </c>
      <c r="K4692" s="95"/>
      <c r="L4692" s="95"/>
      <c r="M4692" s="128">
        <f t="shared" si="3248"/>
        <v>0</v>
      </c>
      <c r="N4692" s="95">
        <f t="shared" si="3249"/>
        <v>0</v>
      </c>
    </row>
    <row r="4693" spans="1:16" ht="31.5" hidden="1" outlineLevel="1" x14ac:dyDescent="0.25">
      <c r="A4693" s="29">
        <f t="shared" ref="A4693:E4693" si="3253">A4023</f>
        <v>33</v>
      </c>
      <c r="B4693" s="169" t="str">
        <f t="shared" si="3253"/>
        <v>MODIFICATION AND RESTORATION OF APH OUTLET TO ESP INLET DUCTS AT U#3 (210MW)</v>
      </c>
      <c r="C4693" s="29">
        <f t="shared" si="3253"/>
        <v>0</v>
      </c>
      <c r="D4693" s="69" t="str">
        <f t="shared" si="3253"/>
        <v>-</v>
      </c>
      <c r="E4693" s="28">
        <f t="shared" si="3253"/>
        <v>10.3</v>
      </c>
      <c r="F4693" s="95">
        <f t="shared" si="3226"/>
        <v>10.3</v>
      </c>
      <c r="G4693" s="95">
        <f t="shared" si="3227"/>
        <v>10.3</v>
      </c>
      <c r="H4693" s="95">
        <f t="shared" si="3247"/>
        <v>0</v>
      </c>
      <c r="I4693" s="94">
        <f>'F4.2'!AA670</f>
        <v>0</v>
      </c>
      <c r="J4693" s="94">
        <f>'F4.2'!AU670</f>
        <v>0</v>
      </c>
      <c r="K4693" s="95"/>
      <c r="L4693" s="95"/>
      <c r="M4693" s="128">
        <f t="shared" si="3248"/>
        <v>0</v>
      </c>
      <c r="N4693" s="95">
        <f t="shared" si="3249"/>
        <v>0</v>
      </c>
    </row>
    <row r="4694" spans="1:16" ht="63.75" hidden="1" outlineLevel="1" thickBot="1" x14ac:dyDescent="0.3">
      <c r="A4694" s="29">
        <f t="shared" ref="A4694:E4694" si="3254">A4024</f>
        <v>34</v>
      </c>
      <c r="B4694" s="169" t="str">
        <f t="shared" si="3254"/>
        <v xml:space="preserve">Supply, Installation, Testing, Commissioning for complete solution and comprehensive protection and monitoring package along with retrofit of allied accessories for Generator Transformers for 3 X 500 MW Unit#5,6&amp;7 </v>
      </c>
      <c r="C4694" s="29">
        <f t="shared" si="3254"/>
        <v>0</v>
      </c>
      <c r="D4694" s="69" t="str">
        <f t="shared" si="3254"/>
        <v>-</v>
      </c>
      <c r="E4694" s="28">
        <f t="shared" si="3254"/>
        <v>5.62</v>
      </c>
      <c r="F4694" s="95">
        <f t="shared" si="3226"/>
        <v>5.62</v>
      </c>
      <c r="G4694" s="95">
        <f t="shared" si="3227"/>
        <v>5.62</v>
      </c>
      <c r="H4694" s="95">
        <f t="shared" si="3247"/>
        <v>0</v>
      </c>
      <c r="I4694" s="94">
        <f>'F4.2'!AA671</f>
        <v>0</v>
      </c>
      <c r="J4694" s="94">
        <f>'F4.2'!AU671</f>
        <v>0</v>
      </c>
      <c r="K4694" s="95"/>
      <c r="L4694" s="95"/>
      <c r="M4694" s="128">
        <f t="shared" si="3248"/>
        <v>0</v>
      </c>
      <c r="N4694" s="95">
        <f t="shared" si="3249"/>
        <v>0</v>
      </c>
    </row>
    <row r="4695" spans="1:16" ht="16.5" collapsed="1" thickBot="1" x14ac:dyDescent="0.3">
      <c r="A4695" s="58"/>
      <c r="B4695" s="59" t="str">
        <f>B4025</f>
        <v>Total</v>
      </c>
      <c r="C4695" s="47"/>
      <c r="D4695" s="155"/>
      <c r="E4695" s="60"/>
      <c r="F4695" s="60" t="e">
        <f>SUM(F4030:F4694)</f>
        <v>#REF!</v>
      </c>
      <c r="G4695" s="60" t="e">
        <f>SUM(G4030:G4694)</f>
        <v>#REF!</v>
      </c>
      <c r="H4695" s="60" t="e">
        <f>SUM(H4030:H4694)</f>
        <v>#REF!</v>
      </c>
      <c r="I4695" s="60">
        <f t="shared" ref="I4695" si="3255">SUM(I4030:I4694)</f>
        <v>879.15994000000001</v>
      </c>
      <c r="J4695" s="60">
        <f t="shared" ref="J4695" si="3256">SUM(J4030:J4694)</f>
        <v>879.15994000000001</v>
      </c>
      <c r="K4695" s="60">
        <f t="shared" ref="K4695" si="3257">SUM(K4030:K4694)</f>
        <v>0</v>
      </c>
      <c r="L4695" s="60">
        <f>SUM(L4030:L4694)</f>
        <v>0</v>
      </c>
      <c r="M4695" s="60">
        <f>SUM(M4030:M4694)</f>
        <v>879.15994000000001</v>
      </c>
      <c r="N4695" s="60" t="e">
        <f>SUM(N4030:N4694)</f>
        <v>#REF!</v>
      </c>
    </row>
    <row r="4697" spans="1:16" s="57" customFormat="1" ht="15.75" thickBot="1" x14ac:dyDescent="0.3">
      <c r="A4697" s="55"/>
      <c r="B4697" s="44" t="s">
        <v>468</v>
      </c>
      <c r="C4697" s="46"/>
      <c r="D4697" s="154"/>
      <c r="E4697" s="56"/>
      <c r="F4697" s="56"/>
      <c r="G4697" s="56"/>
      <c r="H4697" s="56"/>
      <c r="I4697" s="56"/>
      <c r="J4697" s="56"/>
      <c r="K4697" s="56"/>
      <c r="L4697" s="56"/>
      <c r="M4697" s="56"/>
      <c r="N4697" s="56"/>
    </row>
    <row r="4698" spans="1:16" hidden="1" outlineLevel="1" x14ac:dyDescent="0.25">
      <c r="A4698" s="23"/>
      <c r="B4698" s="84" t="str">
        <f t="shared" ref="B4698" si="3258">B4028</f>
        <v>a) DPR Schemes</v>
      </c>
      <c r="C4698" s="45"/>
      <c r="D4698" s="45"/>
      <c r="E4698" s="56"/>
      <c r="F4698" s="56"/>
      <c r="G4698" s="56"/>
      <c r="H4698" s="56"/>
      <c r="I4698" s="56"/>
      <c r="J4698" s="56"/>
      <c r="K4698" s="56"/>
      <c r="L4698" s="56"/>
      <c r="M4698" s="56"/>
      <c r="N4698" s="56"/>
    </row>
    <row r="4699" spans="1:16" hidden="1" outlineLevel="1" x14ac:dyDescent="0.25">
      <c r="A4699" s="23"/>
      <c r="B4699" s="24" t="str">
        <f t="shared" ref="B4699" si="3259">B4029</f>
        <v>(i) In Principally Approved By MERC</v>
      </c>
      <c r="C4699" s="45"/>
      <c r="D4699" s="45"/>
      <c r="E4699" s="56"/>
      <c r="F4699" s="56"/>
      <c r="G4699" s="56"/>
      <c r="H4699" s="56"/>
      <c r="I4699" s="56"/>
      <c r="J4699" s="56"/>
      <c r="K4699" s="56"/>
      <c r="L4699" s="56"/>
      <c r="M4699" s="56"/>
      <c r="N4699" s="56"/>
    </row>
    <row r="4700" spans="1:16" ht="15.75" hidden="1" outlineLevel="1" x14ac:dyDescent="0.25">
      <c r="A4700" s="106">
        <f t="shared" ref="A4700:E4700" si="3260">A4030</f>
        <v>1</v>
      </c>
      <c r="B4700" s="107" t="str">
        <f t="shared" si="3260"/>
        <v>Boiler &amp; Turbine Improvement</v>
      </c>
      <c r="C4700" s="106" t="str">
        <f t="shared" si="3260"/>
        <v>MERC/CAPEX/20102011/01755</v>
      </c>
      <c r="D4700" s="147">
        <f t="shared" si="3260"/>
        <v>40507</v>
      </c>
      <c r="E4700" s="27">
        <f t="shared" si="3260"/>
        <v>181.82700000000003</v>
      </c>
      <c r="F4700" s="94">
        <f t="shared" ref="F4700:F4763" si="3261">F4030+I4030</f>
        <v>0</v>
      </c>
      <c r="G4700" s="94">
        <f t="shared" ref="G4700:G4763" si="3262">G4030+M4030</f>
        <v>0</v>
      </c>
      <c r="H4700" s="94">
        <f>F4700-G4700</f>
        <v>0</v>
      </c>
      <c r="I4700" s="94">
        <f>'F4.2'!AB7</f>
        <v>0</v>
      </c>
      <c r="J4700" s="94">
        <f>'F4.2'!AV7</f>
        <v>0</v>
      </c>
      <c r="K4700" s="94"/>
      <c r="L4700" s="94"/>
      <c r="M4700" s="94">
        <f>SUM(J4700:L4700)</f>
        <v>0</v>
      </c>
      <c r="N4700" s="94">
        <f>H4700+I4700-M4700</f>
        <v>0</v>
      </c>
      <c r="O4700" s="158">
        <f t="shared" ref="O4700:O4763" si="3263">MAX(0,IF(M4700=0,0,IF(G4700+M4700&lt;E4700,M4700,E4700-G4700)))</f>
        <v>0</v>
      </c>
      <c r="P4700" s="159">
        <f t="shared" ref="P4700:P4763" si="3264">M4700-O4700</f>
        <v>0</v>
      </c>
    </row>
    <row r="4701" spans="1:16" ht="31.5" hidden="1" outlineLevel="1" x14ac:dyDescent="0.25">
      <c r="A4701" s="99">
        <f t="shared" ref="A4701:E4701" si="3265">A4031</f>
        <v>1.1000000000000001</v>
      </c>
      <c r="B4701" s="100" t="str">
        <f t="shared" si="3265"/>
        <v>Installation of Sonic soot blowers for unit 5, 6 and  7 - Sonic soot blowers will be installed in LTSH and Eco zones (48 nos)</v>
      </c>
      <c r="C4701" s="99" t="str">
        <f t="shared" si="3265"/>
        <v>MERC/CAPEX/20102011/01755</v>
      </c>
      <c r="D4701" s="103">
        <f t="shared" si="3265"/>
        <v>40507</v>
      </c>
      <c r="E4701" s="28">
        <f t="shared" si="3265"/>
        <v>1.06</v>
      </c>
      <c r="F4701" s="95">
        <f t="shared" si="3261"/>
        <v>0.44763439999999999</v>
      </c>
      <c r="G4701" s="95">
        <f t="shared" si="3262"/>
        <v>0.44763439999999999</v>
      </c>
      <c r="H4701" s="95">
        <f t="shared" ref="H4701:H4764" si="3266">F4701-G4701</f>
        <v>0</v>
      </c>
      <c r="I4701" s="94">
        <f>'F4.2'!AB8</f>
        <v>0</v>
      </c>
      <c r="J4701" s="94">
        <f>'F4.2'!AV8</f>
        <v>0</v>
      </c>
      <c r="K4701" s="95"/>
      <c r="L4701" s="95"/>
      <c r="M4701" s="128">
        <f t="shared" ref="M4701:M4764" si="3267">SUM(J4701:L4701)</f>
        <v>0</v>
      </c>
      <c r="N4701" s="95">
        <f t="shared" ref="N4701:N4764" si="3268">H4701+I4701-M4701</f>
        <v>0</v>
      </c>
      <c r="O4701" s="158">
        <f t="shared" si="3263"/>
        <v>0</v>
      </c>
      <c r="P4701" s="159">
        <f t="shared" si="3264"/>
        <v>0</v>
      </c>
    </row>
    <row r="4702" spans="1:16" ht="47.25" hidden="1" outlineLevel="1" x14ac:dyDescent="0.25">
      <c r="A4702" s="99">
        <f t="shared" ref="A4702:E4702" si="3269">A4032</f>
        <v>1.2</v>
      </c>
      <c r="B4702" s="100" t="str">
        <f t="shared" si="3269"/>
        <v>Installation of smart soot blower system for unit 5 and 6 boiler (Smart cannons- 8 nos, sealing and cooling air fans – 8 nos, heat flux sensors- 32 nos, HP pump – 1 no</v>
      </c>
      <c r="C4702" s="99" t="str">
        <f t="shared" si="3269"/>
        <v>MERC/CAPEX/20102011/01755</v>
      </c>
      <c r="D4702" s="103">
        <f t="shared" si="3269"/>
        <v>40507</v>
      </c>
      <c r="E4702" s="28">
        <f t="shared" si="3269"/>
        <v>11.8</v>
      </c>
      <c r="F4702" s="95">
        <f t="shared" si="3261"/>
        <v>0</v>
      </c>
      <c r="G4702" s="95">
        <f t="shared" si="3262"/>
        <v>0</v>
      </c>
      <c r="H4702" s="95">
        <f t="shared" si="3266"/>
        <v>0</v>
      </c>
      <c r="I4702" s="94">
        <f>'F4.2'!AB9</f>
        <v>0</v>
      </c>
      <c r="J4702" s="94">
        <f>'F4.2'!AV9</f>
        <v>0</v>
      </c>
      <c r="K4702" s="95"/>
      <c r="L4702" s="95"/>
      <c r="M4702" s="128">
        <f t="shared" si="3267"/>
        <v>0</v>
      </c>
      <c r="N4702" s="95">
        <f t="shared" si="3268"/>
        <v>0</v>
      </c>
      <c r="O4702" s="158">
        <f t="shared" si="3263"/>
        <v>0</v>
      </c>
      <c r="P4702" s="159">
        <f t="shared" si="3264"/>
        <v>0</v>
      </c>
    </row>
    <row r="4703" spans="1:16" ht="63" hidden="1" outlineLevel="1" x14ac:dyDescent="0.25">
      <c r="A4703" s="99">
        <f t="shared" ref="A4703:E4703" si="3270">A4033</f>
        <v>1.3</v>
      </c>
      <c r="B4703" s="100" t="str">
        <f t="shared" si="3270"/>
        <v>Total Replacement of boiler skin and air duct insulation of unit 3 to 7 (Ribbed aluminium cladding – 2000 m2, GI cladding, U bonded rock wool mattresses 100 mm thick )(consists of two schemes)</v>
      </c>
      <c r="C4703" s="99" t="str">
        <f t="shared" si="3270"/>
        <v>MERC/CAPEX/20102011/01755</v>
      </c>
      <c r="D4703" s="103">
        <f t="shared" si="3270"/>
        <v>40507</v>
      </c>
      <c r="E4703" s="28">
        <f t="shared" si="3270"/>
        <v>12.3</v>
      </c>
      <c r="F4703" s="95">
        <f t="shared" si="3261"/>
        <v>10.016599048</v>
      </c>
      <c r="G4703" s="95">
        <f t="shared" si="3262"/>
        <v>10.016599048000002</v>
      </c>
      <c r="H4703" s="95">
        <f t="shared" si="3266"/>
        <v>0</v>
      </c>
      <c r="I4703" s="94">
        <f>'F4.2'!AB10</f>
        <v>0</v>
      </c>
      <c r="J4703" s="94">
        <f>'F4.2'!AV10</f>
        <v>0</v>
      </c>
      <c r="K4703" s="95"/>
      <c r="L4703" s="95"/>
      <c r="M4703" s="128">
        <f t="shared" si="3267"/>
        <v>0</v>
      </c>
      <c r="N4703" s="95">
        <f t="shared" si="3268"/>
        <v>0</v>
      </c>
      <c r="O4703" s="158">
        <f t="shared" si="3263"/>
        <v>0</v>
      </c>
      <c r="P4703" s="159">
        <f t="shared" si="3264"/>
        <v>0</v>
      </c>
    </row>
    <row r="4704" spans="1:16" ht="78.75" hidden="1" outlineLevel="1" x14ac:dyDescent="0.25">
      <c r="A4704" s="99">
        <f t="shared" ref="A4704:E4704" si="3271">A4034</f>
        <v>1.4</v>
      </c>
      <c r="B4704" s="100" t="str">
        <f t="shared" si="3271"/>
        <v>Redesign of the burner equipment with superior grade steel alloys and hardened with weld overlays of tungsten carbide or chromium carbides ( Coal tips-104 nos, coal nozzle-104 nos, weld overlay on coal tip by tungsten carbide – 104 nos, weld overlay on coal nozzle by tungsten carbide- 104 nos)</v>
      </c>
      <c r="C4704" s="99" t="str">
        <f t="shared" si="3271"/>
        <v>MERC/CAPEX/20102011/01755</v>
      </c>
      <c r="D4704" s="103">
        <f t="shared" si="3271"/>
        <v>40507</v>
      </c>
      <c r="E4704" s="28">
        <f t="shared" si="3271"/>
        <v>7.52</v>
      </c>
      <c r="F4704" s="95">
        <f t="shared" si="3261"/>
        <v>3.8601695880000002</v>
      </c>
      <c r="G4704" s="95">
        <f t="shared" si="3262"/>
        <v>3.8601695880000002</v>
      </c>
      <c r="H4704" s="95">
        <f t="shared" si="3266"/>
        <v>0</v>
      </c>
      <c r="I4704" s="94">
        <f>'F4.2'!AB11</f>
        <v>0</v>
      </c>
      <c r="J4704" s="94">
        <f>'F4.2'!AV11</f>
        <v>0</v>
      </c>
      <c r="K4704" s="95"/>
      <c r="L4704" s="95"/>
      <c r="M4704" s="128">
        <f t="shared" si="3267"/>
        <v>0</v>
      </c>
      <c r="N4704" s="95">
        <f t="shared" si="3268"/>
        <v>0</v>
      </c>
      <c r="O4704" s="158">
        <f t="shared" si="3263"/>
        <v>0</v>
      </c>
      <c r="P4704" s="159">
        <f t="shared" si="3264"/>
        <v>0</v>
      </c>
    </row>
    <row r="4705" spans="1:16" ht="63" hidden="1" outlineLevel="1" x14ac:dyDescent="0.25">
      <c r="A4705" s="99">
        <f t="shared" ref="A4705:E4705" si="3272">A4035</f>
        <v>1.5</v>
      </c>
      <c r="B4705" s="100" t="str">
        <f t="shared" si="3272"/>
        <v>Replacement of ECO coils with gas velocity profiles and erosion control devices for Unit 1 to 6 (U7 middle eco- 69 assemblies, U5&amp;6 middle and lower eco- 65 assemblies each)</v>
      </c>
      <c r="C4705" s="99" t="str">
        <f t="shared" si="3272"/>
        <v>MERC/CAPEX/20102011/01755</v>
      </c>
      <c r="D4705" s="103">
        <f t="shared" si="3272"/>
        <v>40507</v>
      </c>
      <c r="E4705" s="28">
        <f t="shared" si="3272"/>
        <v>43.2</v>
      </c>
      <c r="F4705" s="95">
        <f t="shared" si="3261"/>
        <v>56.159367274552196</v>
      </c>
      <c r="G4705" s="95">
        <f t="shared" si="3262"/>
        <v>56.159367274552196</v>
      </c>
      <c r="H4705" s="95">
        <f t="shared" si="3266"/>
        <v>0</v>
      </c>
      <c r="I4705" s="94">
        <f>'F4.2'!AB12</f>
        <v>0</v>
      </c>
      <c r="J4705" s="94">
        <f>'F4.2'!AV12</f>
        <v>0</v>
      </c>
      <c r="K4705" s="95"/>
      <c r="L4705" s="95"/>
      <c r="M4705" s="128">
        <f t="shared" si="3267"/>
        <v>0</v>
      </c>
      <c r="N4705" s="95">
        <f t="shared" si="3268"/>
        <v>0</v>
      </c>
      <c r="O4705" s="158">
        <f t="shared" si="3263"/>
        <v>0</v>
      </c>
      <c r="P4705" s="159">
        <f t="shared" si="3264"/>
        <v>0</v>
      </c>
    </row>
    <row r="4706" spans="1:16" ht="47.25" hidden="1" outlineLevel="1" x14ac:dyDescent="0.25">
      <c r="A4706" s="99">
        <f t="shared" ref="A4706:E4706" si="3273">A4036</f>
        <v>1.6</v>
      </c>
      <c r="B4706" s="100" t="str">
        <f t="shared" si="3273"/>
        <v>Replacement of LTSH coils with improved tube materials, gas velocity profiles and erosion control devices for unit 3 to 7 (U5&amp;6 LTSH terminal tubes – 58 assemblies)</v>
      </c>
      <c r="C4706" s="99" t="str">
        <f t="shared" si="3273"/>
        <v>MERC/CAPEX/20102011/01755</v>
      </c>
      <c r="D4706" s="103">
        <f t="shared" si="3273"/>
        <v>40507</v>
      </c>
      <c r="E4706" s="28">
        <f t="shared" si="3273"/>
        <v>23.4</v>
      </c>
      <c r="F4706" s="95">
        <f t="shared" si="3261"/>
        <v>12.917271588999998</v>
      </c>
      <c r="G4706" s="95">
        <f t="shared" si="3262"/>
        <v>12.917271589</v>
      </c>
      <c r="H4706" s="95">
        <f t="shared" si="3266"/>
        <v>0</v>
      </c>
      <c r="I4706" s="94">
        <f>'F4.2'!AB13</f>
        <v>0</v>
      </c>
      <c r="J4706" s="94">
        <f>'F4.2'!AV13</f>
        <v>0</v>
      </c>
      <c r="K4706" s="95"/>
      <c r="L4706" s="95"/>
      <c r="M4706" s="128">
        <f t="shared" si="3267"/>
        <v>0</v>
      </c>
      <c r="N4706" s="95">
        <f t="shared" si="3268"/>
        <v>0</v>
      </c>
      <c r="O4706" s="158">
        <f t="shared" si="3263"/>
        <v>0</v>
      </c>
      <c r="P4706" s="159">
        <f t="shared" si="3264"/>
        <v>0</v>
      </c>
    </row>
    <row r="4707" spans="1:16" ht="31.5" hidden="1" outlineLevel="1" x14ac:dyDescent="0.25">
      <c r="A4707" s="99">
        <f t="shared" ref="A4707:E4707" si="3274">A4037</f>
        <v>1.7</v>
      </c>
      <c r="B4707" s="100" t="str">
        <f t="shared" si="3274"/>
        <v>Replacement of RH platens for Unit 5 &amp; 6 (unit 5- 46 coils, unit 6- 28 coils)</v>
      </c>
      <c r="C4707" s="99" t="str">
        <f t="shared" si="3274"/>
        <v>MERC/CAPEX/20102011/01755</v>
      </c>
      <c r="D4707" s="103">
        <f t="shared" si="3274"/>
        <v>40507</v>
      </c>
      <c r="E4707" s="28">
        <f t="shared" si="3274"/>
        <v>27.6</v>
      </c>
      <c r="F4707" s="95">
        <f t="shared" si="3261"/>
        <v>11.3681175</v>
      </c>
      <c r="G4707" s="95">
        <f t="shared" si="3262"/>
        <v>11.3681175</v>
      </c>
      <c r="H4707" s="95">
        <f t="shared" si="3266"/>
        <v>0</v>
      </c>
      <c r="I4707" s="94">
        <f>'F4.2'!AB14</f>
        <v>0</v>
      </c>
      <c r="J4707" s="94">
        <f>'F4.2'!AV14</f>
        <v>0</v>
      </c>
      <c r="K4707" s="95"/>
      <c r="L4707" s="95"/>
      <c r="M4707" s="128">
        <f t="shared" si="3267"/>
        <v>0</v>
      </c>
      <c r="N4707" s="95">
        <f t="shared" si="3268"/>
        <v>0</v>
      </c>
      <c r="O4707" s="158">
        <f t="shared" si="3263"/>
        <v>0</v>
      </c>
      <c r="P4707" s="159">
        <f t="shared" si="3264"/>
        <v>0</v>
      </c>
    </row>
    <row r="4708" spans="1:16" ht="47.25" hidden="1" outlineLevel="1" x14ac:dyDescent="0.25">
      <c r="A4708" s="99">
        <f t="shared" ref="A4708:E4708" si="3275">A4038</f>
        <v>1.8</v>
      </c>
      <c r="B4708" s="100" t="str">
        <f t="shared" si="3275"/>
        <v>Gas proportioning dampers, flue gas, primary and secondary air dampers should be retrofitted with cold hardened material (SAH dampers- 4 nos)</v>
      </c>
      <c r="C4708" s="99" t="str">
        <f t="shared" si="3275"/>
        <v>MERC/CAPEX/20102011/01755</v>
      </c>
      <c r="D4708" s="103">
        <f t="shared" si="3275"/>
        <v>40507</v>
      </c>
      <c r="E4708" s="28">
        <f t="shared" si="3275"/>
        <v>1.43</v>
      </c>
      <c r="F4708" s="95">
        <f t="shared" si="3261"/>
        <v>1.8769309999999999</v>
      </c>
      <c r="G4708" s="95">
        <f t="shared" si="3262"/>
        <v>1.8769309999999999</v>
      </c>
      <c r="H4708" s="95">
        <f t="shared" si="3266"/>
        <v>0</v>
      </c>
      <c r="I4708" s="94">
        <f>'F4.2'!AB15</f>
        <v>0</v>
      </c>
      <c r="J4708" s="94">
        <f>'F4.2'!AV15</f>
        <v>0</v>
      </c>
      <c r="K4708" s="95"/>
      <c r="L4708" s="95"/>
      <c r="M4708" s="128">
        <f t="shared" si="3267"/>
        <v>0</v>
      </c>
      <c r="N4708" s="95">
        <f t="shared" si="3268"/>
        <v>0</v>
      </c>
      <c r="O4708" s="158">
        <f t="shared" si="3263"/>
        <v>0</v>
      </c>
      <c r="P4708" s="159">
        <f t="shared" si="3264"/>
        <v>0</v>
      </c>
    </row>
    <row r="4709" spans="1:16" ht="94.5" hidden="1" outlineLevel="1" x14ac:dyDescent="0.25">
      <c r="A4709" s="252">
        <f t="shared" ref="A4709:E4709" si="3276">A4039</f>
        <v>1.9</v>
      </c>
      <c r="B4709" s="253" t="str">
        <f t="shared" si="3276"/>
        <v>Replacement of flue gas ducting zones prone to erosion with 6 to 8 mm high grade material and insulation of the flue gas ducts may be replaced (need based depending on the deterioration) by new unbonded, felted, mineral/rock/slag wool mattresses for Unit 5, 6 and 7 (Straight wear plates – 440 m2, curved wear plates – 400 m2)</v>
      </c>
      <c r="C4709" s="99" t="str">
        <f t="shared" si="3276"/>
        <v>MERC/CAPEX/20102011/01755</v>
      </c>
      <c r="D4709" s="103">
        <f t="shared" si="3276"/>
        <v>40507</v>
      </c>
      <c r="E4709" s="28">
        <f t="shared" si="3276"/>
        <v>3.5</v>
      </c>
      <c r="F4709" s="95">
        <f t="shared" si="3261"/>
        <v>4.2488259999999993</v>
      </c>
      <c r="G4709" s="95">
        <f t="shared" si="3262"/>
        <v>4.2488259999999993</v>
      </c>
      <c r="H4709" s="95">
        <f t="shared" si="3266"/>
        <v>0</v>
      </c>
      <c r="I4709" s="94">
        <f>'F4.2'!AB16</f>
        <v>0</v>
      </c>
      <c r="J4709" s="94">
        <f>'F4.2'!AV16</f>
        <v>0</v>
      </c>
      <c r="K4709" s="95"/>
      <c r="L4709" s="95"/>
      <c r="M4709" s="128">
        <f t="shared" si="3267"/>
        <v>0</v>
      </c>
      <c r="N4709" s="95">
        <f t="shared" si="3268"/>
        <v>0</v>
      </c>
      <c r="O4709" s="158">
        <f t="shared" si="3263"/>
        <v>0</v>
      </c>
      <c r="P4709" s="159">
        <f t="shared" si="3264"/>
        <v>0</v>
      </c>
    </row>
    <row r="4710" spans="1:16" ht="63" hidden="1" outlineLevel="1" x14ac:dyDescent="0.25">
      <c r="A4710" s="99" t="str">
        <f t="shared" ref="A4710:E4710" si="3277">A4040</f>
        <v>1.10</v>
      </c>
      <c r="B4710" s="100" t="str">
        <f t="shared" si="3277"/>
        <v>Reducing the pressure drop across APH in Unit 5, 6 and 7 (CFD analysis and design modification in APH inlet duct, Manufacture and supply and erection of carbide overlay divertet plates – 600 m2</v>
      </c>
      <c r="C4710" s="99" t="str">
        <f t="shared" si="3277"/>
        <v>MERC/CAPEX/20102011/01755</v>
      </c>
      <c r="D4710" s="103">
        <f t="shared" si="3277"/>
        <v>40507</v>
      </c>
      <c r="E4710" s="28">
        <f t="shared" si="3277"/>
        <v>2</v>
      </c>
      <c r="F4710" s="95">
        <f t="shared" si="3261"/>
        <v>2.0468280000000001</v>
      </c>
      <c r="G4710" s="95">
        <f t="shared" si="3262"/>
        <v>2.0468280000000001</v>
      </c>
      <c r="H4710" s="95">
        <f t="shared" si="3266"/>
        <v>0</v>
      </c>
      <c r="I4710" s="94">
        <f>'F4.2'!AB17</f>
        <v>0</v>
      </c>
      <c r="J4710" s="94">
        <f>'F4.2'!AV17</f>
        <v>0</v>
      </c>
      <c r="K4710" s="95"/>
      <c r="L4710" s="95"/>
      <c r="M4710" s="128">
        <f t="shared" si="3267"/>
        <v>0</v>
      </c>
      <c r="N4710" s="95">
        <f t="shared" si="3268"/>
        <v>0</v>
      </c>
      <c r="O4710" s="158">
        <f t="shared" si="3263"/>
        <v>0</v>
      </c>
      <c r="P4710" s="159">
        <f t="shared" si="3264"/>
        <v>0</v>
      </c>
    </row>
    <row r="4711" spans="1:16" ht="15.75" hidden="1" outlineLevel="1" x14ac:dyDescent="0.25">
      <c r="A4711" s="99">
        <f t="shared" ref="A4711:E4711" si="3278">A4041</f>
        <v>1.1100000000000001</v>
      </c>
      <c r="B4711" s="100" t="str">
        <f t="shared" si="3278"/>
        <v>Reducing the pressure drop across ESP</v>
      </c>
      <c r="C4711" s="99" t="str">
        <f t="shared" si="3278"/>
        <v>MERC/CAPEX/20102011/01755</v>
      </c>
      <c r="D4711" s="103">
        <f t="shared" si="3278"/>
        <v>40507</v>
      </c>
      <c r="E4711" s="28">
        <f t="shared" si="3278"/>
        <v>0</v>
      </c>
      <c r="F4711" s="95">
        <f t="shared" si="3261"/>
        <v>0</v>
      </c>
      <c r="G4711" s="95">
        <f t="shared" si="3262"/>
        <v>0</v>
      </c>
      <c r="H4711" s="95">
        <f t="shared" si="3266"/>
        <v>0</v>
      </c>
      <c r="I4711" s="94">
        <f>'F4.2'!AB18</f>
        <v>0</v>
      </c>
      <c r="J4711" s="94">
        <f>'F4.2'!AV18</f>
        <v>0</v>
      </c>
      <c r="K4711" s="95"/>
      <c r="L4711" s="95"/>
      <c r="M4711" s="128">
        <f t="shared" si="3267"/>
        <v>0</v>
      </c>
      <c r="N4711" s="95">
        <f t="shared" si="3268"/>
        <v>0</v>
      </c>
      <c r="O4711" s="158">
        <f t="shared" si="3263"/>
        <v>0</v>
      </c>
      <c r="P4711" s="159">
        <f t="shared" si="3264"/>
        <v>0</v>
      </c>
    </row>
    <row r="4712" spans="1:16" ht="31.5" hidden="1" outlineLevel="1" x14ac:dyDescent="0.25">
      <c r="A4712" s="99">
        <f t="shared" ref="A4712:E4712" si="3279">A4042</f>
        <v>1.1200000000000001</v>
      </c>
      <c r="B4712" s="100" t="str">
        <f t="shared" si="3279"/>
        <v>Replacement  of CT fan blades from GRP to FRP and resizing the motor to 75 kw</v>
      </c>
      <c r="C4712" s="99" t="str">
        <f t="shared" si="3279"/>
        <v>MERC/CAPEX/20102011/01755</v>
      </c>
      <c r="D4712" s="103">
        <f t="shared" si="3279"/>
        <v>40507</v>
      </c>
      <c r="E4712" s="28">
        <f t="shared" si="3279"/>
        <v>2.9129999999999998</v>
      </c>
      <c r="F4712" s="95">
        <f t="shared" si="3261"/>
        <v>1.6187437680000003</v>
      </c>
      <c r="G4712" s="95">
        <f t="shared" si="3262"/>
        <v>1.6187437679999999</v>
      </c>
      <c r="H4712" s="95">
        <f t="shared" si="3266"/>
        <v>0</v>
      </c>
      <c r="I4712" s="94">
        <f>'F4.2'!AB19</f>
        <v>0</v>
      </c>
      <c r="J4712" s="94">
        <f>'F4.2'!AV19</f>
        <v>0</v>
      </c>
      <c r="K4712" s="95"/>
      <c r="L4712" s="95"/>
      <c r="M4712" s="128">
        <f t="shared" si="3267"/>
        <v>0</v>
      </c>
      <c r="N4712" s="95">
        <f t="shared" si="3268"/>
        <v>0</v>
      </c>
      <c r="O4712" s="158">
        <f t="shared" si="3263"/>
        <v>0</v>
      </c>
      <c r="P4712" s="159">
        <f t="shared" si="3264"/>
        <v>0</v>
      </c>
    </row>
    <row r="4713" spans="1:16" ht="31.5" hidden="1" outlineLevel="1" x14ac:dyDescent="0.25">
      <c r="A4713" s="99">
        <f t="shared" ref="A4713:E4713" si="3280">A4043</f>
        <v>1.1299999999999999</v>
      </c>
      <c r="B4713" s="100" t="str">
        <f t="shared" si="3280"/>
        <v>Improving the BFP efficiency by overhauling of pump and motors for unit 3 &amp;4</v>
      </c>
      <c r="C4713" s="99" t="str">
        <f t="shared" si="3280"/>
        <v>MERC/CAPEX/20102011/01755</v>
      </c>
      <c r="D4713" s="103">
        <f t="shared" si="3280"/>
        <v>40507</v>
      </c>
      <c r="E4713" s="28">
        <f t="shared" si="3280"/>
        <v>15</v>
      </c>
      <c r="F4713" s="95">
        <f t="shared" si="3261"/>
        <v>14.851620102999998</v>
      </c>
      <c r="G4713" s="95">
        <f t="shared" si="3262"/>
        <v>14.851620102999998</v>
      </c>
      <c r="H4713" s="95">
        <f t="shared" si="3266"/>
        <v>0</v>
      </c>
      <c r="I4713" s="94">
        <f>'F4.2'!AB20</f>
        <v>0</v>
      </c>
      <c r="J4713" s="94">
        <f>'F4.2'!AV20</f>
        <v>0</v>
      </c>
      <c r="K4713" s="95"/>
      <c r="L4713" s="95"/>
      <c r="M4713" s="128">
        <f t="shared" si="3267"/>
        <v>0</v>
      </c>
      <c r="N4713" s="95">
        <f t="shared" si="3268"/>
        <v>0</v>
      </c>
      <c r="O4713" s="158">
        <f t="shared" si="3263"/>
        <v>0</v>
      </c>
      <c r="P4713" s="159">
        <f t="shared" si="3264"/>
        <v>0</v>
      </c>
    </row>
    <row r="4714" spans="1:16" ht="31.5" hidden="1" outlineLevel="1" x14ac:dyDescent="0.25">
      <c r="A4714" s="99">
        <f t="shared" ref="A4714:E4714" si="3281">A4044</f>
        <v>1.1399999999999999</v>
      </c>
      <c r="B4714" s="100" t="str">
        <f t="shared" si="3281"/>
        <v>During the next capital overhaul, restoration of the steam paths through steam path audits for unit 1 to 7</v>
      </c>
      <c r="C4714" s="99" t="str">
        <f t="shared" si="3281"/>
        <v>MERC/CAPEX/20102011/01755</v>
      </c>
      <c r="D4714" s="103">
        <f t="shared" si="3281"/>
        <v>40507</v>
      </c>
      <c r="E4714" s="28">
        <f t="shared" si="3281"/>
        <v>4.6040000000000001</v>
      </c>
      <c r="F4714" s="95">
        <f t="shared" si="3261"/>
        <v>8.9775599999999997E-2</v>
      </c>
      <c r="G4714" s="95">
        <f t="shared" si="3262"/>
        <v>8.9775599999999997E-2</v>
      </c>
      <c r="H4714" s="95">
        <f t="shared" si="3266"/>
        <v>0</v>
      </c>
      <c r="I4714" s="94">
        <f>'F4.2'!AB21</f>
        <v>0</v>
      </c>
      <c r="J4714" s="94">
        <f>'F4.2'!AV21</f>
        <v>0</v>
      </c>
      <c r="K4714" s="95"/>
      <c r="L4714" s="95"/>
      <c r="M4714" s="128">
        <f t="shared" si="3267"/>
        <v>0</v>
      </c>
      <c r="N4714" s="95">
        <f t="shared" si="3268"/>
        <v>0</v>
      </c>
      <c r="O4714" s="158">
        <f t="shared" si="3263"/>
        <v>0</v>
      </c>
      <c r="P4714" s="159">
        <f t="shared" si="3264"/>
        <v>0</v>
      </c>
    </row>
    <row r="4715" spans="1:16" ht="31.5" hidden="1" outlineLevel="1" x14ac:dyDescent="0.25">
      <c r="A4715" s="99">
        <f t="shared" ref="A4715:E4715" si="3282">A4045</f>
        <v>1.1499999999999999</v>
      </c>
      <c r="B4715" s="100" t="str">
        <f t="shared" si="3282"/>
        <v>Continuous monitoring system for CO in the furnace and flue gas ducting zone for Unit 3 to 7</v>
      </c>
      <c r="C4715" s="99" t="str">
        <f t="shared" si="3282"/>
        <v>MERC/CAPEX/20102011/01755</v>
      </c>
      <c r="D4715" s="103">
        <f t="shared" si="3282"/>
        <v>40507</v>
      </c>
      <c r="E4715" s="28">
        <f t="shared" si="3282"/>
        <v>10.5</v>
      </c>
      <c r="F4715" s="95">
        <f t="shared" si="3261"/>
        <v>0</v>
      </c>
      <c r="G4715" s="95">
        <f t="shared" si="3262"/>
        <v>0</v>
      </c>
      <c r="H4715" s="95">
        <f t="shared" si="3266"/>
        <v>0</v>
      </c>
      <c r="I4715" s="94">
        <f>'F4.2'!AB22</f>
        <v>0</v>
      </c>
      <c r="J4715" s="94">
        <f>'F4.2'!AV22</f>
        <v>0</v>
      </c>
      <c r="K4715" s="95"/>
      <c r="L4715" s="95"/>
      <c r="M4715" s="128">
        <f t="shared" si="3267"/>
        <v>0</v>
      </c>
      <c r="N4715" s="95">
        <f t="shared" si="3268"/>
        <v>0</v>
      </c>
      <c r="O4715" s="158">
        <f t="shared" si="3263"/>
        <v>0</v>
      </c>
      <c r="P4715" s="159">
        <f t="shared" si="3264"/>
        <v>0</v>
      </c>
    </row>
    <row r="4716" spans="1:16" ht="31.5" hidden="1" outlineLevel="1" x14ac:dyDescent="0.25">
      <c r="A4716" s="99">
        <f t="shared" ref="A4716:E4716" si="3283">A4046</f>
        <v>1.1599999999999999</v>
      </c>
      <c r="B4716" s="100" t="str">
        <f t="shared" si="3283"/>
        <v>Oxygen measurement must be introduced at APH inlet and after ID fan outlet  for unit 1 to 7</v>
      </c>
      <c r="C4716" s="99" t="str">
        <f t="shared" si="3283"/>
        <v>MERC/CAPEX/20102011/01755</v>
      </c>
      <c r="D4716" s="103">
        <f t="shared" si="3283"/>
        <v>40507</v>
      </c>
      <c r="E4716" s="28">
        <f t="shared" si="3283"/>
        <v>4.91</v>
      </c>
      <c r="F4716" s="95">
        <f t="shared" si="3261"/>
        <v>3.543640452</v>
      </c>
      <c r="G4716" s="95">
        <f t="shared" si="3262"/>
        <v>3.543640452</v>
      </c>
      <c r="H4716" s="95">
        <f t="shared" si="3266"/>
        <v>0</v>
      </c>
      <c r="I4716" s="94">
        <f>'F4.2'!AB23</f>
        <v>0</v>
      </c>
      <c r="J4716" s="94">
        <f>'F4.2'!AV23</f>
        <v>0</v>
      </c>
      <c r="K4716" s="95"/>
      <c r="L4716" s="95"/>
      <c r="M4716" s="128">
        <f t="shared" si="3267"/>
        <v>0</v>
      </c>
      <c r="N4716" s="95">
        <f t="shared" si="3268"/>
        <v>0</v>
      </c>
      <c r="O4716" s="158">
        <f t="shared" si="3263"/>
        <v>0</v>
      </c>
      <c r="P4716" s="159">
        <f t="shared" si="3264"/>
        <v>0</v>
      </c>
    </row>
    <row r="4717" spans="1:16" ht="15.75" hidden="1" outlineLevel="1" x14ac:dyDescent="0.25">
      <c r="A4717" s="99">
        <f t="shared" ref="A4717:E4717" si="3284">A4047</f>
        <v>0</v>
      </c>
      <c r="B4717" s="100" t="str">
        <f t="shared" si="3284"/>
        <v>IDC</v>
      </c>
      <c r="C4717" s="99" t="str">
        <f t="shared" si="3284"/>
        <v>MERC/CAPEX/20102011/01755</v>
      </c>
      <c r="D4717" s="103">
        <f t="shared" si="3284"/>
        <v>40507</v>
      </c>
      <c r="E4717" s="28">
        <f t="shared" si="3284"/>
        <v>10.09</v>
      </c>
      <c r="F4717" s="95">
        <f t="shared" si="3261"/>
        <v>0</v>
      </c>
      <c r="G4717" s="95">
        <f t="shared" si="3262"/>
        <v>0</v>
      </c>
      <c r="H4717" s="95">
        <f t="shared" si="3266"/>
        <v>0</v>
      </c>
      <c r="I4717" s="94">
        <f>'F4.2'!AB24</f>
        <v>0</v>
      </c>
      <c r="J4717" s="94">
        <f>'F4.2'!AV24</f>
        <v>0</v>
      </c>
      <c r="K4717" s="95"/>
      <c r="L4717" s="95"/>
      <c r="M4717" s="128">
        <f t="shared" si="3267"/>
        <v>0</v>
      </c>
      <c r="N4717" s="95">
        <f t="shared" si="3268"/>
        <v>0</v>
      </c>
      <c r="O4717" s="158">
        <f t="shared" si="3263"/>
        <v>0</v>
      </c>
      <c r="P4717" s="159">
        <f t="shared" si="3264"/>
        <v>0</v>
      </c>
    </row>
    <row r="4718" spans="1:16" ht="15.75" hidden="1" outlineLevel="1" x14ac:dyDescent="0.25">
      <c r="A4718" s="106">
        <f t="shared" ref="A4718:E4718" si="3285">A4048</f>
        <v>2</v>
      </c>
      <c r="B4718" s="107" t="str">
        <f t="shared" si="3285"/>
        <v>Input source Measurement</v>
      </c>
      <c r="C4718" s="25" t="str">
        <f t="shared" si="3285"/>
        <v>MERC/CAPEX/20112012/00925</v>
      </c>
      <c r="D4718" s="139">
        <f t="shared" si="3285"/>
        <v>40730</v>
      </c>
      <c r="E4718" s="27">
        <f t="shared" si="3285"/>
        <v>20.990099999999998</v>
      </c>
      <c r="F4718" s="94">
        <f t="shared" si="3261"/>
        <v>0</v>
      </c>
      <c r="G4718" s="94">
        <f t="shared" si="3262"/>
        <v>0</v>
      </c>
      <c r="H4718" s="94">
        <f t="shared" si="3266"/>
        <v>0</v>
      </c>
      <c r="I4718" s="94">
        <f>'F4.2'!AB25</f>
        <v>0</v>
      </c>
      <c r="J4718" s="94">
        <f>'F4.2'!AV25</f>
        <v>0</v>
      </c>
      <c r="K4718" s="94"/>
      <c r="L4718" s="94"/>
      <c r="M4718" s="94">
        <f t="shared" si="3267"/>
        <v>0</v>
      </c>
      <c r="N4718" s="94">
        <f t="shared" si="3268"/>
        <v>0</v>
      </c>
      <c r="O4718" s="158">
        <f t="shared" si="3263"/>
        <v>0</v>
      </c>
      <c r="P4718" s="159">
        <f t="shared" si="3264"/>
        <v>0</v>
      </c>
    </row>
    <row r="4719" spans="1:16" ht="47.25" hidden="1" outlineLevel="1" x14ac:dyDescent="0.25">
      <c r="A4719" s="99">
        <f t="shared" ref="A4719:E4719" si="3286">A4049</f>
        <v>2.1</v>
      </c>
      <c r="B4719" s="100" t="str">
        <f t="shared" si="3286"/>
        <v>Installation of Guided wave radar type level indicators for all fuel oil tanks of unit-1 to 7 DTFA 15 tanks and MTFA 15 tanks (total 30 tanks)</v>
      </c>
      <c r="C4719" s="99" t="str">
        <f t="shared" si="3286"/>
        <v>MERC/CAPEX/20112012/00925</v>
      </c>
      <c r="D4719" s="103">
        <f t="shared" si="3286"/>
        <v>40730</v>
      </c>
      <c r="E4719" s="28">
        <f t="shared" si="3286"/>
        <v>1.0398000000000001</v>
      </c>
      <c r="F4719" s="95">
        <f t="shared" si="3261"/>
        <v>0.70700000000000007</v>
      </c>
      <c r="G4719" s="95">
        <f t="shared" si="3262"/>
        <v>0.70700000000000007</v>
      </c>
      <c r="H4719" s="95">
        <f t="shared" si="3266"/>
        <v>0</v>
      </c>
      <c r="I4719" s="94">
        <f>'F4.2'!AB26</f>
        <v>0</v>
      </c>
      <c r="J4719" s="94">
        <f>'F4.2'!AV26</f>
        <v>0</v>
      </c>
      <c r="K4719" s="95"/>
      <c r="L4719" s="95"/>
      <c r="M4719" s="128">
        <f t="shared" si="3267"/>
        <v>0</v>
      </c>
      <c r="N4719" s="95">
        <f t="shared" si="3268"/>
        <v>0</v>
      </c>
      <c r="O4719" s="158">
        <f t="shared" si="3263"/>
        <v>0</v>
      </c>
      <c r="P4719" s="159">
        <f t="shared" si="3264"/>
        <v>0</v>
      </c>
    </row>
    <row r="4720" spans="1:16" ht="31.5" hidden="1" outlineLevel="1" x14ac:dyDescent="0.25">
      <c r="A4720" s="99">
        <f t="shared" ref="A4720:E4720" si="3287">A4050</f>
        <v>2.2000000000000002</v>
      </c>
      <c r="B4720" s="100" t="str">
        <f t="shared" si="3287"/>
        <v>Installation of mass based oil flow meters with provision for continuous digital transfer (20 transmitters)</v>
      </c>
      <c r="C4720" s="99" t="str">
        <f t="shared" si="3287"/>
        <v>MERC/CAPEX/20112012/00925</v>
      </c>
      <c r="D4720" s="103">
        <f t="shared" si="3287"/>
        <v>40730</v>
      </c>
      <c r="E4720" s="28">
        <f t="shared" si="3287"/>
        <v>3.1379999999999999</v>
      </c>
      <c r="F4720" s="95">
        <f t="shared" si="3261"/>
        <v>0</v>
      </c>
      <c r="G4720" s="95">
        <f t="shared" si="3262"/>
        <v>0</v>
      </c>
      <c r="H4720" s="95">
        <f t="shared" si="3266"/>
        <v>0</v>
      </c>
      <c r="I4720" s="94">
        <f>'F4.2'!AB27</f>
        <v>0</v>
      </c>
      <c r="J4720" s="94">
        <f>'F4.2'!AV27</f>
        <v>0</v>
      </c>
      <c r="K4720" s="95"/>
      <c r="L4720" s="95"/>
      <c r="M4720" s="128">
        <f t="shared" si="3267"/>
        <v>0</v>
      </c>
      <c r="N4720" s="95">
        <f t="shared" si="3268"/>
        <v>0</v>
      </c>
      <c r="O4720" s="158">
        <f t="shared" si="3263"/>
        <v>0</v>
      </c>
      <c r="P4720" s="159">
        <f t="shared" si="3264"/>
        <v>0</v>
      </c>
    </row>
    <row r="4721" spans="1:16" ht="31.5" hidden="1" outlineLevel="1" x14ac:dyDescent="0.25">
      <c r="A4721" s="99">
        <f t="shared" ref="A4721:E4721" si="3288">A4051</f>
        <v>2.2999999999999998</v>
      </c>
      <c r="B4721" s="100" t="str">
        <f t="shared" si="3288"/>
        <v>Installation of 54 Nos. of ultrasonic type Flow measurement transmitters for water consumption monitoring</v>
      </c>
      <c r="C4721" s="99" t="str">
        <f t="shared" si="3288"/>
        <v>MERC/CAPEX/20112012/00925</v>
      </c>
      <c r="D4721" s="103">
        <f t="shared" si="3288"/>
        <v>40730</v>
      </c>
      <c r="E4721" s="28">
        <f t="shared" si="3288"/>
        <v>3.0657000000000001</v>
      </c>
      <c r="F4721" s="95">
        <f t="shared" si="3261"/>
        <v>1.7642598999999999</v>
      </c>
      <c r="G4721" s="95">
        <f t="shared" si="3262"/>
        <v>1.7642598999999999</v>
      </c>
      <c r="H4721" s="95">
        <f t="shared" si="3266"/>
        <v>0</v>
      </c>
      <c r="I4721" s="94">
        <f>'F4.2'!AB28</f>
        <v>0</v>
      </c>
      <c r="J4721" s="94">
        <f>'F4.2'!AV28</f>
        <v>0</v>
      </c>
      <c r="K4721" s="95"/>
      <c r="L4721" s="95"/>
      <c r="M4721" s="128">
        <f t="shared" si="3267"/>
        <v>0</v>
      </c>
      <c r="N4721" s="95">
        <f t="shared" si="3268"/>
        <v>0</v>
      </c>
      <c r="O4721" s="158">
        <f t="shared" si="3263"/>
        <v>0</v>
      </c>
      <c r="P4721" s="159">
        <f t="shared" si="3264"/>
        <v>0</v>
      </c>
    </row>
    <row r="4722" spans="1:16" ht="31.5" hidden="1" outlineLevel="1" x14ac:dyDescent="0.25">
      <c r="A4722" s="99">
        <f t="shared" ref="A4722:E4722" si="3289">A4052</f>
        <v>2.4</v>
      </c>
      <c r="B4722" s="100" t="str">
        <f t="shared" si="3289"/>
        <v>Trivector Meters for Auxiliary power measurement of GT (7 Nos).</v>
      </c>
      <c r="C4722" s="29" t="str">
        <f t="shared" si="3289"/>
        <v>MERC/CAPEX/20112012/00925</v>
      </c>
      <c r="D4722" s="68">
        <f t="shared" si="3289"/>
        <v>40730</v>
      </c>
      <c r="E4722" s="28">
        <f t="shared" si="3289"/>
        <v>2.1100000000000001E-2</v>
      </c>
      <c r="F4722" s="95">
        <f t="shared" si="3261"/>
        <v>0</v>
      </c>
      <c r="G4722" s="95">
        <f t="shared" si="3262"/>
        <v>0</v>
      </c>
      <c r="H4722" s="95">
        <f t="shared" si="3266"/>
        <v>0</v>
      </c>
      <c r="I4722" s="94">
        <f>'F4.2'!AB29</f>
        <v>0</v>
      </c>
      <c r="J4722" s="94">
        <f>'F4.2'!AV29</f>
        <v>0</v>
      </c>
      <c r="K4722" s="95"/>
      <c r="L4722" s="95"/>
      <c r="M4722" s="128">
        <f t="shared" si="3267"/>
        <v>0</v>
      </c>
      <c r="N4722" s="95">
        <f t="shared" si="3268"/>
        <v>0</v>
      </c>
      <c r="O4722" s="158">
        <f t="shared" si="3263"/>
        <v>0</v>
      </c>
      <c r="P4722" s="159">
        <f t="shared" si="3264"/>
        <v>0</v>
      </c>
    </row>
    <row r="4723" spans="1:16" ht="31.5" hidden="1" outlineLevel="1" x14ac:dyDescent="0.25">
      <c r="A4723" s="99">
        <f t="shared" ref="A4723:E4723" si="3290">A4053</f>
        <v>2.5</v>
      </c>
      <c r="B4723" s="100" t="str">
        <f t="shared" si="3290"/>
        <v>Standard Meters for Auxiliary power measurement for sp. Consumption of Auxiliary transformer, Limbs and auxiliaries.</v>
      </c>
      <c r="C4723" s="99" t="str">
        <f t="shared" si="3290"/>
        <v>MERC/CAPEX/20112012/00925</v>
      </c>
      <c r="D4723" s="103">
        <f t="shared" si="3290"/>
        <v>40730</v>
      </c>
      <c r="E4723" s="28">
        <f t="shared" si="3290"/>
        <v>0.49540000000000001</v>
      </c>
      <c r="F4723" s="95">
        <f t="shared" si="3261"/>
        <v>0.29783999999999999</v>
      </c>
      <c r="G4723" s="95">
        <f t="shared" si="3262"/>
        <v>0.29783999999999999</v>
      </c>
      <c r="H4723" s="95">
        <f t="shared" si="3266"/>
        <v>0</v>
      </c>
      <c r="I4723" s="94">
        <f>'F4.2'!AB30</f>
        <v>0</v>
      </c>
      <c r="J4723" s="94">
        <f>'F4.2'!AV30</f>
        <v>0</v>
      </c>
      <c r="K4723" s="95"/>
      <c r="L4723" s="95"/>
      <c r="M4723" s="128">
        <f t="shared" si="3267"/>
        <v>0</v>
      </c>
      <c r="N4723" s="95">
        <f t="shared" si="3268"/>
        <v>0</v>
      </c>
      <c r="O4723" s="158">
        <f t="shared" si="3263"/>
        <v>0</v>
      </c>
      <c r="P4723" s="159">
        <f t="shared" si="3264"/>
        <v>0</v>
      </c>
    </row>
    <row r="4724" spans="1:16" ht="15.75" hidden="1" outlineLevel="1" x14ac:dyDescent="0.25">
      <c r="A4724" s="99">
        <f t="shared" ref="A4724:E4724" si="3291">A4054</f>
        <v>2.6</v>
      </c>
      <c r="B4724" s="100" t="str">
        <f t="shared" si="3291"/>
        <v>Belt weighers (28 Nos.)</v>
      </c>
      <c r="C4724" s="99" t="str">
        <f t="shared" si="3291"/>
        <v>MERC/CAPEX/20112012/00925</v>
      </c>
      <c r="D4724" s="103">
        <f t="shared" si="3291"/>
        <v>40730</v>
      </c>
      <c r="E4724" s="28">
        <f t="shared" si="3291"/>
        <v>3.3195999999999999</v>
      </c>
      <c r="F4724" s="95">
        <f t="shared" si="3261"/>
        <v>0</v>
      </c>
      <c r="G4724" s="95">
        <f t="shared" si="3262"/>
        <v>0</v>
      </c>
      <c r="H4724" s="95">
        <f t="shared" si="3266"/>
        <v>0</v>
      </c>
      <c r="I4724" s="94">
        <f>'F4.2'!AB31</f>
        <v>0</v>
      </c>
      <c r="J4724" s="94">
        <f>'F4.2'!AV31</f>
        <v>0</v>
      </c>
      <c r="K4724" s="95"/>
      <c r="L4724" s="95"/>
      <c r="M4724" s="128">
        <f t="shared" si="3267"/>
        <v>0</v>
      </c>
      <c r="N4724" s="95">
        <f t="shared" si="3268"/>
        <v>0</v>
      </c>
      <c r="O4724" s="158">
        <f t="shared" si="3263"/>
        <v>0</v>
      </c>
      <c r="P4724" s="159">
        <f t="shared" si="3264"/>
        <v>0</v>
      </c>
    </row>
    <row r="4725" spans="1:16" ht="15.75" hidden="1" outlineLevel="1" x14ac:dyDescent="0.25">
      <c r="A4725" s="99">
        <f t="shared" ref="A4725:E4725" si="3292">A4055</f>
        <v>2.7</v>
      </c>
      <c r="B4725" s="100" t="str">
        <f t="shared" si="3292"/>
        <v>In motion weigh bridge (10 Nos).</v>
      </c>
      <c r="C4725" s="99" t="str">
        <f t="shared" si="3292"/>
        <v>MERC/CAPEX/20112012/00925</v>
      </c>
      <c r="D4725" s="103">
        <f t="shared" si="3292"/>
        <v>40730</v>
      </c>
      <c r="E4725" s="28">
        <f t="shared" si="3292"/>
        <v>4.5396000000000001</v>
      </c>
      <c r="F4725" s="95">
        <f t="shared" si="3261"/>
        <v>0.19084200000000001</v>
      </c>
      <c r="G4725" s="95">
        <f t="shared" si="3262"/>
        <v>0.19084200000000001</v>
      </c>
      <c r="H4725" s="95">
        <f t="shared" si="3266"/>
        <v>0</v>
      </c>
      <c r="I4725" s="94">
        <f>'F4.2'!AB32</f>
        <v>0</v>
      </c>
      <c r="J4725" s="94">
        <f>'F4.2'!AV32</f>
        <v>0</v>
      </c>
      <c r="K4725" s="95"/>
      <c r="L4725" s="95"/>
      <c r="M4725" s="128">
        <f t="shared" si="3267"/>
        <v>0</v>
      </c>
      <c r="N4725" s="95">
        <f t="shared" si="3268"/>
        <v>0</v>
      </c>
      <c r="O4725" s="158">
        <f t="shared" si="3263"/>
        <v>0</v>
      </c>
      <c r="P4725" s="159">
        <f t="shared" si="3264"/>
        <v>0</v>
      </c>
    </row>
    <row r="4726" spans="1:16" ht="15.75" hidden="1" outlineLevel="1" x14ac:dyDescent="0.25">
      <c r="A4726" s="99">
        <f t="shared" ref="A4726:E4726" si="3293">A4056</f>
        <v>2.8</v>
      </c>
      <c r="B4726" s="100" t="str">
        <f t="shared" si="3293"/>
        <v>Bunker level transmitters (50 Nos.)</v>
      </c>
      <c r="C4726" s="99" t="str">
        <f t="shared" si="3293"/>
        <v>MERC/CAPEX/20112012/00925</v>
      </c>
      <c r="D4726" s="103">
        <f t="shared" si="3293"/>
        <v>40730</v>
      </c>
      <c r="E4726" s="28">
        <f t="shared" si="3293"/>
        <v>2.5285000000000002</v>
      </c>
      <c r="F4726" s="95">
        <f t="shared" si="3261"/>
        <v>0</v>
      </c>
      <c r="G4726" s="95">
        <f t="shared" si="3262"/>
        <v>0</v>
      </c>
      <c r="H4726" s="95">
        <f t="shared" si="3266"/>
        <v>0</v>
      </c>
      <c r="I4726" s="94">
        <f>'F4.2'!AB33</f>
        <v>0</v>
      </c>
      <c r="J4726" s="94">
        <f>'F4.2'!AV33</f>
        <v>0</v>
      </c>
      <c r="K4726" s="95"/>
      <c r="L4726" s="95"/>
      <c r="M4726" s="128">
        <f t="shared" si="3267"/>
        <v>0</v>
      </c>
      <c r="N4726" s="95">
        <f t="shared" si="3268"/>
        <v>0</v>
      </c>
      <c r="O4726" s="158">
        <f t="shared" si="3263"/>
        <v>0</v>
      </c>
      <c r="P4726" s="159">
        <f t="shared" si="3264"/>
        <v>0</v>
      </c>
    </row>
    <row r="4727" spans="1:16" ht="15.75" hidden="1" outlineLevel="1" x14ac:dyDescent="0.25">
      <c r="A4727" s="99">
        <f t="shared" ref="A4727:E4727" si="3294">A4057</f>
        <v>2.9</v>
      </c>
      <c r="B4727" s="100" t="str">
        <f t="shared" si="3294"/>
        <v>Flap Gate sensors (120 Nos.)</v>
      </c>
      <c r="C4727" s="99" t="str">
        <f t="shared" si="3294"/>
        <v>MERC/CAPEX/20112012/00925</v>
      </c>
      <c r="D4727" s="103">
        <f t="shared" si="3294"/>
        <v>40730</v>
      </c>
      <c r="E4727" s="28">
        <f t="shared" si="3294"/>
        <v>0.1225</v>
      </c>
      <c r="F4727" s="95">
        <f t="shared" si="3261"/>
        <v>0</v>
      </c>
      <c r="G4727" s="95">
        <f t="shared" si="3262"/>
        <v>0</v>
      </c>
      <c r="H4727" s="95">
        <f t="shared" si="3266"/>
        <v>0</v>
      </c>
      <c r="I4727" s="94">
        <f>'F4.2'!AB34</f>
        <v>0</v>
      </c>
      <c r="J4727" s="94">
        <f>'F4.2'!AV34</f>
        <v>0</v>
      </c>
      <c r="K4727" s="95"/>
      <c r="L4727" s="95"/>
      <c r="M4727" s="128">
        <f t="shared" si="3267"/>
        <v>0</v>
      </c>
      <c r="N4727" s="95">
        <f t="shared" si="3268"/>
        <v>0</v>
      </c>
      <c r="O4727" s="158">
        <f t="shared" si="3263"/>
        <v>0</v>
      </c>
      <c r="P4727" s="159">
        <f t="shared" si="3264"/>
        <v>0</v>
      </c>
    </row>
    <row r="4728" spans="1:16" ht="15.75" hidden="1" outlineLevel="1" x14ac:dyDescent="0.25">
      <c r="A4728" s="99" t="str">
        <f t="shared" ref="A4728:E4728" si="3295">A4058</f>
        <v>2.10</v>
      </c>
      <c r="B4728" s="100" t="str">
        <f t="shared" si="3295"/>
        <v>PLC (20 Nos)</v>
      </c>
      <c r="C4728" s="99" t="str">
        <f t="shared" si="3295"/>
        <v>MERC/CAPEX/20112012/00925</v>
      </c>
      <c r="D4728" s="103">
        <f t="shared" si="3295"/>
        <v>40730</v>
      </c>
      <c r="E4728" s="28">
        <f t="shared" si="3295"/>
        <v>0.5333</v>
      </c>
      <c r="F4728" s="95">
        <f t="shared" si="3261"/>
        <v>0</v>
      </c>
      <c r="G4728" s="95">
        <f t="shared" si="3262"/>
        <v>0</v>
      </c>
      <c r="H4728" s="95">
        <f t="shared" si="3266"/>
        <v>0</v>
      </c>
      <c r="I4728" s="94">
        <f>'F4.2'!AB35</f>
        <v>0</v>
      </c>
      <c r="J4728" s="94">
        <f>'F4.2'!AV35</f>
        <v>0</v>
      </c>
      <c r="K4728" s="95"/>
      <c r="L4728" s="95"/>
      <c r="M4728" s="128">
        <f t="shared" si="3267"/>
        <v>0</v>
      </c>
      <c r="N4728" s="95">
        <f t="shared" si="3268"/>
        <v>0</v>
      </c>
      <c r="O4728" s="158">
        <f t="shared" si="3263"/>
        <v>0</v>
      </c>
      <c r="P4728" s="159">
        <f t="shared" si="3264"/>
        <v>0</v>
      </c>
    </row>
    <row r="4729" spans="1:16" ht="15.75" hidden="1" outlineLevel="1" x14ac:dyDescent="0.25">
      <c r="A4729" s="99">
        <f t="shared" ref="A4729:E4729" si="3296">A4059</f>
        <v>2.11</v>
      </c>
      <c r="B4729" s="100" t="str">
        <f t="shared" si="3296"/>
        <v>Cables (20,000 meters estimated)</v>
      </c>
      <c r="C4729" s="99" t="str">
        <f t="shared" si="3296"/>
        <v>MERC/CAPEX/20112012/00925</v>
      </c>
      <c r="D4729" s="103">
        <f t="shared" si="3296"/>
        <v>40730</v>
      </c>
      <c r="E4729" s="28">
        <f t="shared" si="3296"/>
        <v>1.0216000000000001</v>
      </c>
      <c r="F4729" s="95">
        <f t="shared" si="3261"/>
        <v>0</v>
      </c>
      <c r="G4729" s="95">
        <f t="shared" si="3262"/>
        <v>0</v>
      </c>
      <c r="H4729" s="95">
        <f t="shared" si="3266"/>
        <v>0</v>
      </c>
      <c r="I4729" s="94">
        <f>'F4.2'!AB36</f>
        <v>0</v>
      </c>
      <c r="J4729" s="94">
        <f>'F4.2'!AV36</f>
        <v>0</v>
      </c>
      <c r="K4729" s="95"/>
      <c r="L4729" s="95"/>
      <c r="M4729" s="128">
        <f t="shared" si="3267"/>
        <v>0</v>
      </c>
      <c r="N4729" s="95">
        <f t="shared" si="3268"/>
        <v>0</v>
      </c>
      <c r="O4729" s="158">
        <f t="shared" si="3263"/>
        <v>0</v>
      </c>
      <c r="P4729" s="159">
        <f t="shared" si="3264"/>
        <v>0</v>
      </c>
    </row>
    <row r="4730" spans="1:16" ht="15.75" hidden="1" outlineLevel="1" x14ac:dyDescent="0.25">
      <c r="A4730" s="99">
        <f t="shared" ref="A4730:E4730" si="3297">A4060</f>
        <v>0</v>
      </c>
      <c r="B4730" s="100" t="str">
        <f t="shared" si="3297"/>
        <v>IDC</v>
      </c>
      <c r="C4730" s="99" t="str">
        <f t="shared" si="3297"/>
        <v>MERC/CAPEX/20112012/00925</v>
      </c>
      <c r="D4730" s="103">
        <f t="shared" si="3297"/>
        <v>40730</v>
      </c>
      <c r="E4730" s="28">
        <f t="shared" si="3297"/>
        <v>1.165</v>
      </c>
      <c r="F4730" s="95">
        <f t="shared" si="3261"/>
        <v>0</v>
      </c>
      <c r="G4730" s="95">
        <f t="shared" si="3262"/>
        <v>0</v>
      </c>
      <c r="H4730" s="95">
        <f t="shared" si="3266"/>
        <v>0</v>
      </c>
      <c r="I4730" s="94">
        <f>'F4.2'!AB37</f>
        <v>0</v>
      </c>
      <c r="J4730" s="94">
        <f>'F4.2'!AV37</f>
        <v>0</v>
      </c>
      <c r="K4730" s="95"/>
      <c r="L4730" s="95"/>
      <c r="M4730" s="128">
        <f t="shared" si="3267"/>
        <v>0</v>
      </c>
      <c r="N4730" s="95">
        <f t="shared" si="3268"/>
        <v>0</v>
      </c>
      <c r="O4730" s="158">
        <f t="shared" si="3263"/>
        <v>0</v>
      </c>
      <c r="P4730" s="159">
        <f t="shared" si="3264"/>
        <v>0</v>
      </c>
    </row>
    <row r="4731" spans="1:16" ht="15.75" hidden="1" outlineLevel="1" x14ac:dyDescent="0.25">
      <c r="A4731" s="238">
        <f t="shared" ref="A4731:E4731" si="3298">A4061</f>
        <v>3</v>
      </c>
      <c r="B4731" s="239" t="str">
        <f t="shared" si="3298"/>
        <v>ESP Restoration/Refurbishment</v>
      </c>
      <c r="C4731" s="106" t="str">
        <f t="shared" si="3298"/>
        <v>MERC/CAPEX/20112012/00939</v>
      </c>
      <c r="D4731" s="147">
        <f t="shared" si="3298"/>
        <v>40731</v>
      </c>
      <c r="E4731" s="27">
        <f t="shared" si="3298"/>
        <v>53.989999999999995</v>
      </c>
      <c r="F4731" s="94">
        <f t="shared" si="3261"/>
        <v>0</v>
      </c>
      <c r="G4731" s="94">
        <f t="shared" si="3262"/>
        <v>0</v>
      </c>
      <c r="H4731" s="94">
        <f t="shared" si="3266"/>
        <v>0</v>
      </c>
      <c r="I4731" s="94">
        <f>'F4.2'!AB38</f>
        <v>0</v>
      </c>
      <c r="J4731" s="94">
        <f>'F4.2'!AV38</f>
        <v>0</v>
      </c>
      <c r="K4731" s="94"/>
      <c r="L4731" s="94"/>
      <c r="M4731" s="94">
        <f t="shared" si="3267"/>
        <v>0</v>
      </c>
      <c r="N4731" s="94">
        <f t="shared" si="3268"/>
        <v>0</v>
      </c>
      <c r="O4731" s="158">
        <f t="shared" si="3263"/>
        <v>0</v>
      </c>
      <c r="P4731" s="159">
        <f t="shared" si="3264"/>
        <v>0</v>
      </c>
    </row>
    <row r="4732" spans="1:16" ht="31.5" hidden="1" outlineLevel="1" x14ac:dyDescent="0.25">
      <c r="A4732" s="252">
        <f t="shared" ref="A4732:E4732" si="3299">A4062</f>
        <v>3.1</v>
      </c>
      <c r="B4732" s="253" t="str">
        <f t="shared" si="3299"/>
        <v xml:space="preserve">Replacement of all emitting coils and collecting plates of U#5 ESP of all four pass of field 2nd, 3rd &amp; 4th </v>
      </c>
      <c r="C4732" s="99" t="str">
        <f t="shared" si="3299"/>
        <v>MERC/CAPEX/20112012/00939</v>
      </c>
      <c r="D4732" s="103">
        <f t="shared" si="3299"/>
        <v>40731</v>
      </c>
      <c r="E4732" s="28">
        <f t="shared" si="3299"/>
        <v>11.7</v>
      </c>
      <c r="F4732" s="95">
        <f t="shared" si="3261"/>
        <v>8.6202149769999998</v>
      </c>
      <c r="G4732" s="95">
        <f t="shared" si="3262"/>
        <v>8.6202149769999998</v>
      </c>
      <c r="H4732" s="95">
        <f t="shared" si="3266"/>
        <v>0</v>
      </c>
      <c r="I4732" s="94">
        <f>'F4.2'!AB39</f>
        <v>0</v>
      </c>
      <c r="J4732" s="94">
        <f>'F4.2'!AV39</f>
        <v>0</v>
      </c>
      <c r="K4732" s="95"/>
      <c r="L4732" s="95"/>
      <c r="M4732" s="128">
        <f t="shared" si="3267"/>
        <v>0</v>
      </c>
      <c r="N4732" s="95">
        <f t="shared" si="3268"/>
        <v>0</v>
      </c>
      <c r="O4732" s="158">
        <f t="shared" si="3263"/>
        <v>0</v>
      </c>
      <c r="P4732" s="159">
        <f t="shared" si="3264"/>
        <v>0</v>
      </c>
    </row>
    <row r="4733" spans="1:16" ht="31.5" hidden="1" outlineLevel="1" x14ac:dyDescent="0.25">
      <c r="A4733" s="252">
        <f t="shared" ref="A4733:E4733" si="3300">A4063</f>
        <v>3.2</v>
      </c>
      <c r="B4733" s="253" t="str">
        <f t="shared" si="3300"/>
        <v>Replacement of all emitting coils and collecting plates of all four pass of field 1 to 4, U#6 ESP</v>
      </c>
      <c r="C4733" s="99" t="str">
        <f t="shared" si="3300"/>
        <v>MERC/CAPEX/20112012/00939</v>
      </c>
      <c r="D4733" s="103">
        <f t="shared" si="3300"/>
        <v>40731</v>
      </c>
      <c r="E4733" s="28">
        <f t="shared" si="3300"/>
        <v>15.6</v>
      </c>
      <c r="F4733" s="95">
        <f t="shared" si="3261"/>
        <v>12.555251865000001</v>
      </c>
      <c r="G4733" s="95">
        <f t="shared" si="3262"/>
        <v>12.555251865000001</v>
      </c>
      <c r="H4733" s="95">
        <f t="shared" si="3266"/>
        <v>0</v>
      </c>
      <c r="I4733" s="94">
        <f>'F4.2'!AB40</f>
        <v>0</v>
      </c>
      <c r="J4733" s="94">
        <f>'F4.2'!AV40</f>
        <v>0</v>
      </c>
      <c r="K4733" s="95"/>
      <c r="L4733" s="95"/>
      <c r="M4733" s="128">
        <f t="shared" si="3267"/>
        <v>0</v>
      </c>
      <c r="N4733" s="95">
        <f t="shared" si="3268"/>
        <v>0</v>
      </c>
      <c r="O4733" s="158">
        <f t="shared" si="3263"/>
        <v>0</v>
      </c>
      <c r="P4733" s="159">
        <f t="shared" si="3264"/>
        <v>0</v>
      </c>
    </row>
    <row r="4734" spans="1:16" ht="31.5" hidden="1" outlineLevel="1" x14ac:dyDescent="0.25">
      <c r="A4734" s="252">
        <f t="shared" ref="A4734:E4734" si="3301">A4064</f>
        <v>3.3</v>
      </c>
      <c r="B4734" s="253" t="str">
        <f t="shared" si="3301"/>
        <v xml:space="preserve">Replacement of all emitting coils and collecting plates of all four pass of field 1 to 4, U#7 ESP </v>
      </c>
      <c r="C4734" s="99" t="str">
        <f t="shared" si="3301"/>
        <v>MERC/CAPEX/20112012/00939</v>
      </c>
      <c r="D4734" s="103">
        <f t="shared" si="3301"/>
        <v>40731</v>
      </c>
      <c r="E4734" s="28">
        <f t="shared" si="3301"/>
        <v>16.02</v>
      </c>
      <c r="F4734" s="95">
        <f t="shared" si="3261"/>
        <v>13.189855725000001</v>
      </c>
      <c r="G4734" s="95">
        <f t="shared" si="3262"/>
        <v>13.085278921</v>
      </c>
      <c r="H4734" s="95">
        <f t="shared" si="3266"/>
        <v>0.10457680400000058</v>
      </c>
      <c r="I4734" s="94">
        <f>'F4.2'!AB41</f>
        <v>0</v>
      </c>
      <c r="J4734" s="94">
        <f>'F4.2'!AV41</f>
        <v>0</v>
      </c>
      <c r="K4734" s="95"/>
      <c r="L4734" s="95"/>
      <c r="M4734" s="128">
        <f t="shared" si="3267"/>
        <v>0</v>
      </c>
      <c r="N4734" s="95">
        <f t="shared" si="3268"/>
        <v>0.10457680400000058</v>
      </c>
      <c r="O4734" s="158">
        <f t="shared" si="3263"/>
        <v>0</v>
      </c>
      <c r="P4734" s="159">
        <f t="shared" si="3264"/>
        <v>0</v>
      </c>
    </row>
    <row r="4735" spans="1:16" ht="31.5" hidden="1" outlineLevel="1" x14ac:dyDescent="0.25">
      <c r="A4735" s="252">
        <f t="shared" ref="A4735:E4735" si="3302">A4065</f>
        <v>3.4</v>
      </c>
      <c r="B4735" s="253" t="str">
        <f t="shared" si="3302"/>
        <v>Ash evacuation system on existing dummy hoppers of Flue gas duct from APH outlet to ESP inlet of U#5 &amp; 6.</v>
      </c>
      <c r="C4735" s="99" t="str">
        <f t="shared" si="3302"/>
        <v>MERC/CAPEX/20112012/00939</v>
      </c>
      <c r="D4735" s="103">
        <f t="shared" si="3302"/>
        <v>40731</v>
      </c>
      <c r="E4735" s="28">
        <f t="shared" si="3302"/>
        <v>0.95</v>
      </c>
      <c r="F4735" s="95">
        <f t="shared" si="3261"/>
        <v>0.92199359999999997</v>
      </c>
      <c r="G4735" s="95">
        <f t="shared" si="3262"/>
        <v>0.92199359999999997</v>
      </c>
      <c r="H4735" s="95">
        <f t="shared" si="3266"/>
        <v>0</v>
      </c>
      <c r="I4735" s="94">
        <f>'F4.2'!AB42</f>
        <v>0</v>
      </c>
      <c r="J4735" s="94">
        <f>'F4.2'!AV42</f>
        <v>0</v>
      </c>
      <c r="K4735" s="95"/>
      <c r="L4735" s="95"/>
      <c r="M4735" s="128">
        <f t="shared" si="3267"/>
        <v>0</v>
      </c>
      <c r="N4735" s="95">
        <f t="shared" si="3268"/>
        <v>0</v>
      </c>
      <c r="O4735" s="158">
        <f t="shared" si="3263"/>
        <v>0</v>
      </c>
      <c r="P4735" s="159">
        <f t="shared" si="3264"/>
        <v>0</v>
      </c>
    </row>
    <row r="4736" spans="1:16" ht="15.75" hidden="1" outlineLevel="1" x14ac:dyDescent="0.25">
      <c r="A4736" s="252">
        <f t="shared" ref="A4736:E4736" si="3303">A4066</f>
        <v>0</v>
      </c>
      <c r="B4736" s="253" t="str">
        <f t="shared" si="3303"/>
        <v>IDC</v>
      </c>
      <c r="C4736" s="99" t="str">
        <f t="shared" si="3303"/>
        <v>MERC/CAPEX/20112012/00939</v>
      </c>
      <c r="D4736" s="103">
        <f t="shared" si="3303"/>
        <v>40731</v>
      </c>
      <c r="E4736" s="28">
        <f t="shared" si="3303"/>
        <v>9.7200000000000006</v>
      </c>
      <c r="F4736" s="95">
        <f t="shared" si="3261"/>
        <v>3.8649799999999998E-2</v>
      </c>
      <c r="G4736" s="95">
        <f t="shared" si="3262"/>
        <v>3.8649799999999998E-2</v>
      </c>
      <c r="H4736" s="95">
        <f t="shared" si="3266"/>
        <v>0</v>
      </c>
      <c r="I4736" s="94">
        <f>'F4.2'!AB43</f>
        <v>0</v>
      </c>
      <c r="J4736" s="94">
        <f>'F4.2'!AV43</f>
        <v>0</v>
      </c>
      <c r="K4736" s="95"/>
      <c r="L4736" s="95"/>
      <c r="M4736" s="128">
        <f t="shared" si="3267"/>
        <v>0</v>
      </c>
      <c r="N4736" s="95">
        <f t="shared" si="3268"/>
        <v>0</v>
      </c>
      <c r="O4736" s="158">
        <f t="shared" si="3263"/>
        <v>0</v>
      </c>
      <c r="P4736" s="159">
        <f t="shared" si="3264"/>
        <v>0</v>
      </c>
    </row>
    <row r="4737" spans="1:16" ht="15.75" hidden="1" outlineLevel="1" x14ac:dyDescent="0.25">
      <c r="A4737" s="25">
        <f t="shared" ref="A4737:E4737" si="3304">A4067</f>
        <v>4</v>
      </c>
      <c r="B4737" s="26" t="str">
        <f t="shared" si="3304"/>
        <v>Control &amp; Instrumentation up-gradation of CSTPS Unit 5 &amp; 6</v>
      </c>
      <c r="C4737" s="25" t="str">
        <f t="shared" si="3304"/>
        <v>MERC/CAPEX/20112012/01908</v>
      </c>
      <c r="D4737" s="139">
        <f t="shared" si="3304"/>
        <v>40850</v>
      </c>
      <c r="E4737" s="27">
        <f t="shared" si="3304"/>
        <v>57.7</v>
      </c>
      <c r="F4737" s="94">
        <f t="shared" si="3261"/>
        <v>0</v>
      </c>
      <c r="G4737" s="94">
        <f t="shared" si="3262"/>
        <v>0</v>
      </c>
      <c r="H4737" s="94">
        <f t="shared" si="3266"/>
        <v>0</v>
      </c>
      <c r="I4737" s="94">
        <f>'F4.2'!AB44</f>
        <v>0</v>
      </c>
      <c r="J4737" s="94">
        <f>'F4.2'!AV44</f>
        <v>0</v>
      </c>
      <c r="K4737" s="94"/>
      <c r="L4737" s="94"/>
      <c r="M4737" s="94">
        <f t="shared" si="3267"/>
        <v>0</v>
      </c>
      <c r="N4737" s="94">
        <f t="shared" si="3268"/>
        <v>0</v>
      </c>
      <c r="O4737" s="158">
        <f t="shared" si="3263"/>
        <v>0</v>
      </c>
      <c r="P4737" s="159">
        <f t="shared" si="3264"/>
        <v>0</v>
      </c>
    </row>
    <row r="4738" spans="1:16" ht="15.75" hidden="1" outlineLevel="1" x14ac:dyDescent="0.25">
      <c r="A4738" s="29">
        <f t="shared" ref="A4738:E4738" si="3305">A4068</f>
        <v>4.0999999999999996</v>
      </c>
      <c r="B4738" s="65" t="str">
        <f t="shared" si="3305"/>
        <v>Control &amp; Instrumentation up-gradation of CSTPS Unit 5</v>
      </c>
      <c r="C4738" s="29" t="str">
        <f t="shared" si="3305"/>
        <v>MERC/CAPEX/20112012/01908</v>
      </c>
      <c r="D4738" s="68">
        <f t="shared" si="3305"/>
        <v>40850</v>
      </c>
      <c r="E4738" s="28">
        <f t="shared" si="3305"/>
        <v>26.1</v>
      </c>
      <c r="F4738" s="95">
        <f t="shared" si="3261"/>
        <v>26.1</v>
      </c>
      <c r="G4738" s="95">
        <f t="shared" si="3262"/>
        <v>26.1</v>
      </c>
      <c r="H4738" s="95">
        <f t="shared" si="3266"/>
        <v>0</v>
      </c>
      <c r="I4738" s="94">
        <f>'F4.2'!AB45</f>
        <v>0</v>
      </c>
      <c r="J4738" s="94">
        <f>'F4.2'!AV45</f>
        <v>0</v>
      </c>
      <c r="K4738" s="95"/>
      <c r="L4738" s="95"/>
      <c r="M4738" s="128">
        <f t="shared" si="3267"/>
        <v>0</v>
      </c>
      <c r="N4738" s="95">
        <f t="shared" si="3268"/>
        <v>0</v>
      </c>
      <c r="O4738" s="158">
        <f t="shared" si="3263"/>
        <v>0</v>
      </c>
      <c r="P4738" s="159">
        <f t="shared" si="3264"/>
        <v>0</v>
      </c>
    </row>
    <row r="4739" spans="1:16" ht="15.75" hidden="1" outlineLevel="1" x14ac:dyDescent="0.25">
      <c r="A4739" s="29">
        <f t="shared" ref="A4739:E4739" si="3306">A4069</f>
        <v>4.2</v>
      </c>
      <c r="B4739" s="65" t="str">
        <f t="shared" si="3306"/>
        <v>Control &amp; Instrumentation up-gradation of CSTPS Unit 6</v>
      </c>
      <c r="C4739" s="29" t="str">
        <f t="shared" si="3306"/>
        <v>MERC/CAPEX/20112012/01908</v>
      </c>
      <c r="D4739" s="68">
        <f t="shared" si="3306"/>
        <v>40850</v>
      </c>
      <c r="E4739" s="28">
        <f t="shared" si="3306"/>
        <v>26.1</v>
      </c>
      <c r="F4739" s="95">
        <f t="shared" si="3261"/>
        <v>26.1</v>
      </c>
      <c r="G4739" s="95">
        <f t="shared" si="3262"/>
        <v>26.1</v>
      </c>
      <c r="H4739" s="95">
        <f t="shared" si="3266"/>
        <v>0</v>
      </c>
      <c r="I4739" s="94">
        <f>'F4.2'!AB46</f>
        <v>0</v>
      </c>
      <c r="J4739" s="94">
        <f>'F4.2'!AV46</f>
        <v>0</v>
      </c>
      <c r="K4739" s="95"/>
      <c r="L4739" s="95"/>
      <c r="M4739" s="128">
        <f t="shared" si="3267"/>
        <v>0</v>
      </c>
      <c r="N4739" s="95">
        <f t="shared" si="3268"/>
        <v>0</v>
      </c>
      <c r="O4739" s="158">
        <f t="shared" si="3263"/>
        <v>0</v>
      </c>
      <c r="P4739" s="159">
        <f t="shared" si="3264"/>
        <v>0</v>
      </c>
    </row>
    <row r="4740" spans="1:16" ht="15.75" hidden="1" outlineLevel="1" x14ac:dyDescent="0.25">
      <c r="A4740" s="252">
        <f t="shared" ref="A4740:E4740" si="3307">A4070</f>
        <v>0</v>
      </c>
      <c r="B4740" s="253" t="str">
        <f t="shared" si="3307"/>
        <v>IDC</v>
      </c>
      <c r="C4740" s="99" t="str">
        <f t="shared" si="3307"/>
        <v>MERC/CAPEX/20112012/01908</v>
      </c>
      <c r="D4740" s="103">
        <f t="shared" si="3307"/>
        <v>40850</v>
      </c>
      <c r="E4740" s="28">
        <f t="shared" si="3307"/>
        <v>5.5</v>
      </c>
      <c r="F4740" s="95">
        <f t="shared" si="3261"/>
        <v>0</v>
      </c>
      <c r="G4740" s="95">
        <f t="shared" si="3262"/>
        <v>0</v>
      </c>
      <c r="H4740" s="95">
        <f t="shared" si="3266"/>
        <v>0</v>
      </c>
      <c r="I4740" s="94">
        <f>'F4.2'!AB47</f>
        <v>0</v>
      </c>
      <c r="J4740" s="94">
        <f>'F4.2'!AV47</f>
        <v>0</v>
      </c>
      <c r="K4740" s="95"/>
      <c r="L4740" s="95"/>
      <c r="M4740" s="128">
        <f t="shared" si="3267"/>
        <v>0</v>
      </c>
      <c r="N4740" s="95">
        <f t="shared" si="3268"/>
        <v>0</v>
      </c>
      <c r="O4740" s="158">
        <f t="shared" si="3263"/>
        <v>0</v>
      </c>
      <c r="P4740" s="159">
        <f t="shared" si="3264"/>
        <v>0</v>
      </c>
    </row>
    <row r="4741" spans="1:16" ht="31.5" hidden="1" outlineLevel="1" x14ac:dyDescent="0.25">
      <c r="A4741" s="106">
        <f t="shared" ref="A4741:E4741" si="3308">A4071</f>
        <v>5</v>
      </c>
      <c r="B4741" s="107" t="str">
        <f t="shared" si="3308"/>
        <v>Alternate water supply Scheme for Chandrapur T.P.S as a crisis management scheme</v>
      </c>
      <c r="C4741" s="106" t="str">
        <f t="shared" si="3308"/>
        <v>MERC/CAPEX/20112012/02443</v>
      </c>
      <c r="D4741" s="147">
        <f t="shared" si="3308"/>
        <v>40911</v>
      </c>
      <c r="E4741" s="27">
        <f t="shared" si="3308"/>
        <v>229.4</v>
      </c>
      <c r="F4741" s="94">
        <f t="shared" si="3261"/>
        <v>0</v>
      </c>
      <c r="G4741" s="94">
        <f t="shared" si="3262"/>
        <v>0</v>
      </c>
      <c r="H4741" s="94">
        <f t="shared" si="3266"/>
        <v>0</v>
      </c>
      <c r="I4741" s="94">
        <f>'F4.2'!AB48</f>
        <v>0</v>
      </c>
      <c r="J4741" s="94">
        <f>'F4.2'!AV48</f>
        <v>0</v>
      </c>
      <c r="K4741" s="94"/>
      <c r="L4741" s="94"/>
      <c r="M4741" s="94">
        <f t="shared" si="3267"/>
        <v>0</v>
      </c>
      <c r="N4741" s="94">
        <f t="shared" si="3268"/>
        <v>0</v>
      </c>
      <c r="O4741" s="158">
        <f t="shared" si="3263"/>
        <v>0</v>
      </c>
      <c r="P4741" s="159">
        <f t="shared" si="3264"/>
        <v>0</v>
      </c>
    </row>
    <row r="4742" spans="1:16" ht="31.5" hidden="1" outlineLevel="1" x14ac:dyDescent="0.25">
      <c r="A4742" s="99">
        <f t="shared" ref="A4742:E4742" si="3309">A4072</f>
        <v>5.0999999999999996</v>
      </c>
      <c r="B4742" s="100" t="str">
        <f t="shared" si="3309"/>
        <v>Alternate water supply Scheme for Chandrapur T.P.S as a crisis management scheme</v>
      </c>
      <c r="C4742" s="99" t="str">
        <f t="shared" si="3309"/>
        <v>MERC/CAPEX/20112012/02443</v>
      </c>
      <c r="D4742" s="103">
        <f t="shared" si="3309"/>
        <v>40911</v>
      </c>
      <c r="E4742" s="28">
        <f t="shared" si="3309"/>
        <v>229.4</v>
      </c>
      <c r="F4742" s="95">
        <f t="shared" si="3261"/>
        <v>0</v>
      </c>
      <c r="G4742" s="95">
        <f t="shared" si="3262"/>
        <v>0</v>
      </c>
      <c r="H4742" s="95">
        <f t="shared" si="3266"/>
        <v>0</v>
      </c>
      <c r="I4742" s="94">
        <f>'F4.2'!AB49</f>
        <v>0</v>
      </c>
      <c r="J4742" s="94">
        <f>'F4.2'!AV49</f>
        <v>0</v>
      </c>
      <c r="K4742" s="95"/>
      <c r="L4742" s="95"/>
      <c r="M4742" s="128">
        <f t="shared" si="3267"/>
        <v>0</v>
      </c>
      <c r="N4742" s="95">
        <f t="shared" si="3268"/>
        <v>0</v>
      </c>
      <c r="O4742" s="158">
        <f t="shared" si="3263"/>
        <v>0</v>
      </c>
      <c r="P4742" s="159">
        <f t="shared" si="3264"/>
        <v>0</v>
      </c>
    </row>
    <row r="4743" spans="1:16" ht="63" hidden="1" outlineLevel="1" x14ac:dyDescent="0.25">
      <c r="A4743" s="25">
        <f t="shared" ref="A4743:E4743" si="3310">A4073</f>
        <v>6</v>
      </c>
      <c r="B4743" s="26" t="str">
        <f t="shared" si="3310"/>
        <v>Complete Track Renovation (CTR) work of rail track from Chandrapur Vivekanand Nagar railway stations to exchange yard and bulb line of BOBR at CSTPS siding maintained by railway authority</v>
      </c>
      <c r="C4743" s="25" t="str">
        <f t="shared" si="3310"/>
        <v>MERC/CAPEX/20122013/00818</v>
      </c>
      <c r="D4743" s="139">
        <f t="shared" si="3310"/>
        <v>41100</v>
      </c>
      <c r="E4743" s="27">
        <f t="shared" si="3310"/>
        <v>16.77</v>
      </c>
      <c r="F4743" s="94">
        <f t="shared" si="3261"/>
        <v>0</v>
      </c>
      <c r="G4743" s="94">
        <f t="shared" si="3262"/>
        <v>0</v>
      </c>
      <c r="H4743" s="94">
        <f t="shared" si="3266"/>
        <v>0</v>
      </c>
      <c r="I4743" s="94">
        <f>'F4.2'!AB50</f>
        <v>0</v>
      </c>
      <c r="J4743" s="94">
        <f>'F4.2'!AV50</f>
        <v>0</v>
      </c>
      <c r="K4743" s="94"/>
      <c r="L4743" s="94"/>
      <c r="M4743" s="94">
        <f t="shared" si="3267"/>
        <v>0</v>
      </c>
      <c r="N4743" s="94">
        <f t="shared" si="3268"/>
        <v>0</v>
      </c>
      <c r="O4743" s="158">
        <f t="shared" si="3263"/>
        <v>0</v>
      </c>
      <c r="P4743" s="159">
        <f t="shared" si="3264"/>
        <v>0</v>
      </c>
    </row>
    <row r="4744" spans="1:16" ht="63" hidden="1" outlineLevel="1" x14ac:dyDescent="0.25">
      <c r="A4744" s="29">
        <f t="shared" ref="A4744:E4744" si="3311">A4074</f>
        <v>6.1</v>
      </c>
      <c r="B4744" s="65" t="str">
        <f t="shared" si="3311"/>
        <v>Complete Track Renovation (CTR) work of rail track from Chandrapur Vivekanand Nagar railway stations to exchange yard and bulb line of BOBR at CSTPS siding maintained by railway authority</v>
      </c>
      <c r="C4744" s="29" t="str">
        <f t="shared" si="3311"/>
        <v>MERC/CAPEX/20122013/00818</v>
      </c>
      <c r="D4744" s="68">
        <f t="shared" si="3311"/>
        <v>41100</v>
      </c>
      <c r="E4744" s="28">
        <f t="shared" si="3311"/>
        <v>16.77</v>
      </c>
      <c r="F4744" s="95">
        <f t="shared" si="3261"/>
        <v>16.77</v>
      </c>
      <c r="G4744" s="95">
        <f t="shared" si="3262"/>
        <v>16.77</v>
      </c>
      <c r="H4744" s="95">
        <f t="shared" si="3266"/>
        <v>0</v>
      </c>
      <c r="I4744" s="94">
        <f>'F4.2'!AB51</f>
        <v>0</v>
      </c>
      <c r="J4744" s="94">
        <f>'F4.2'!AV51</f>
        <v>0</v>
      </c>
      <c r="K4744" s="95"/>
      <c r="L4744" s="95"/>
      <c r="M4744" s="128">
        <f t="shared" si="3267"/>
        <v>0</v>
      </c>
      <c r="N4744" s="95">
        <f t="shared" si="3268"/>
        <v>0</v>
      </c>
      <c r="O4744" s="158">
        <f t="shared" si="3263"/>
        <v>0</v>
      </c>
      <c r="P4744" s="159">
        <f t="shared" si="3264"/>
        <v>0</v>
      </c>
    </row>
    <row r="4745" spans="1:16" ht="31.5" hidden="1" outlineLevel="1" x14ac:dyDescent="0.25">
      <c r="A4745" s="106">
        <f t="shared" ref="A4745:E4745" si="3312">A4075</f>
        <v>7</v>
      </c>
      <c r="B4745" s="107" t="str">
        <f t="shared" si="3312"/>
        <v>Construction of additional IDCT to improve performance of existing condenser cooling system of CSTPS Unit 5 &amp; 6</v>
      </c>
      <c r="C4745" s="106" t="str">
        <f t="shared" si="3312"/>
        <v>MERC/CAPEX/20122013/00827</v>
      </c>
      <c r="D4745" s="147">
        <f t="shared" si="3312"/>
        <v>41100</v>
      </c>
      <c r="E4745" s="27">
        <f t="shared" si="3312"/>
        <v>29.28</v>
      </c>
      <c r="F4745" s="94">
        <f t="shared" si="3261"/>
        <v>0</v>
      </c>
      <c r="G4745" s="94">
        <f t="shared" si="3262"/>
        <v>0</v>
      </c>
      <c r="H4745" s="94">
        <f t="shared" si="3266"/>
        <v>0</v>
      </c>
      <c r="I4745" s="94">
        <f>'F4.2'!AB52</f>
        <v>0</v>
      </c>
      <c r="J4745" s="94">
        <f>'F4.2'!AV52</f>
        <v>0</v>
      </c>
      <c r="K4745" s="94"/>
      <c r="L4745" s="94"/>
      <c r="M4745" s="94">
        <f t="shared" si="3267"/>
        <v>0</v>
      </c>
      <c r="N4745" s="94">
        <f t="shared" si="3268"/>
        <v>0</v>
      </c>
      <c r="O4745" s="158">
        <f t="shared" si="3263"/>
        <v>0</v>
      </c>
      <c r="P4745" s="159">
        <f t="shared" si="3264"/>
        <v>0</v>
      </c>
    </row>
    <row r="4746" spans="1:16" ht="15.75" hidden="1" outlineLevel="1" x14ac:dyDescent="0.25">
      <c r="A4746" s="99">
        <f t="shared" ref="A4746:E4746" si="3313">A4076</f>
        <v>7.1</v>
      </c>
      <c r="B4746" s="100" t="str">
        <f t="shared" si="3313"/>
        <v>Construction for U#5</v>
      </c>
      <c r="C4746" s="99" t="str">
        <f t="shared" si="3313"/>
        <v>MERC/CAPEX/20122013/00827</v>
      </c>
      <c r="D4746" s="103">
        <f t="shared" si="3313"/>
        <v>41100</v>
      </c>
      <c r="E4746" s="28">
        <f t="shared" si="3313"/>
        <v>11.2318</v>
      </c>
      <c r="F4746" s="95">
        <f t="shared" si="3261"/>
        <v>19.378237200000001</v>
      </c>
      <c r="G4746" s="95">
        <f t="shared" si="3262"/>
        <v>19.378237200000001</v>
      </c>
      <c r="H4746" s="95">
        <f t="shared" si="3266"/>
        <v>0</v>
      </c>
      <c r="I4746" s="94">
        <f>'F4.2'!AB53</f>
        <v>0</v>
      </c>
      <c r="J4746" s="94">
        <f>'F4.2'!AV53</f>
        <v>0</v>
      </c>
      <c r="K4746" s="95"/>
      <c r="L4746" s="95"/>
      <c r="M4746" s="128">
        <f t="shared" si="3267"/>
        <v>0</v>
      </c>
      <c r="N4746" s="95">
        <f t="shared" si="3268"/>
        <v>0</v>
      </c>
      <c r="O4746" s="158">
        <f t="shared" si="3263"/>
        <v>0</v>
      </c>
      <c r="P4746" s="159">
        <f t="shared" si="3264"/>
        <v>0</v>
      </c>
    </row>
    <row r="4747" spans="1:16" ht="15.75" hidden="1" outlineLevel="1" x14ac:dyDescent="0.25">
      <c r="A4747" s="99">
        <f t="shared" ref="A4747:E4747" si="3314">A4077</f>
        <v>7.2</v>
      </c>
      <c r="B4747" s="100" t="str">
        <f t="shared" si="3314"/>
        <v>Construction for U#6</v>
      </c>
      <c r="C4747" s="99" t="str">
        <f t="shared" si="3314"/>
        <v>MERC/CAPEX/20122013/00827</v>
      </c>
      <c r="D4747" s="103">
        <f t="shared" si="3314"/>
        <v>41100</v>
      </c>
      <c r="E4747" s="28">
        <f t="shared" si="3314"/>
        <v>14.968</v>
      </c>
      <c r="F4747" s="95">
        <f t="shared" si="3261"/>
        <v>23.1898537</v>
      </c>
      <c r="G4747" s="95">
        <f t="shared" si="3262"/>
        <v>23.1898537</v>
      </c>
      <c r="H4747" s="95">
        <f t="shared" si="3266"/>
        <v>0</v>
      </c>
      <c r="I4747" s="94">
        <f>'F4.2'!AB54</f>
        <v>0</v>
      </c>
      <c r="J4747" s="94">
        <f>'F4.2'!AV54</f>
        <v>0</v>
      </c>
      <c r="K4747" s="95"/>
      <c r="L4747" s="95"/>
      <c r="M4747" s="128">
        <f t="shared" si="3267"/>
        <v>0</v>
      </c>
      <c r="N4747" s="95">
        <f t="shared" si="3268"/>
        <v>0</v>
      </c>
      <c r="O4747" s="158">
        <f t="shared" si="3263"/>
        <v>0</v>
      </c>
      <c r="P4747" s="159">
        <f t="shared" si="3264"/>
        <v>0</v>
      </c>
    </row>
    <row r="4748" spans="1:16" ht="15.75" hidden="1" outlineLevel="1" x14ac:dyDescent="0.25">
      <c r="A4748" s="99">
        <f t="shared" ref="A4748:E4748" si="3315">A4078</f>
        <v>0</v>
      </c>
      <c r="B4748" s="100" t="str">
        <f t="shared" si="3315"/>
        <v>IDC</v>
      </c>
      <c r="C4748" s="99" t="str">
        <f t="shared" si="3315"/>
        <v>MERC/CAPEX/20122013/00827</v>
      </c>
      <c r="D4748" s="103">
        <f t="shared" si="3315"/>
        <v>41100</v>
      </c>
      <c r="E4748" s="28">
        <f t="shared" si="3315"/>
        <v>3.0802000000000014</v>
      </c>
      <c r="F4748" s="95">
        <f t="shared" si="3261"/>
        <v>0</v>
      </c>
      <c r="G4748" s="95">
        <f t="shared" si="3262"/>
        <v>0</v>
      </c>
      <c r="H4748" s="95">
        <f t="shared" si="3266"/>
        <v>0</v>
      </c>
      <c r="I4748" s="94">
        <f>'F4.2'!AB55</f>
        <v>0</v>
      </c>
      <c r="J4748" s="94">
        <f>'F4.2'!AV55</f>
        <v>0</v>
      </c>
      <c r="K4748" s="95"/>
      <c r="L4748" s="95"/>
      <c r="M4748" s="128">
        <f t="shared" si="3267"/>
        <v>0</v>
      </c>
      <c r="N4748" s="95">
        <f t="shared" si="3268"/>
        <v>0</v>
      </c>
      <c r="O4748" s="158">
        <f t="shared" si="3263"/>
        <v>0</v>
      </c>
      <c r="P4748" s="159">
        <f t="shared" si="3264"/>
        <v>0</v>
      </c>
    </row>
    <row r="4749" spans="1:16" ht="15.75" hidden="1" outlineLevel="1" x14ac:dyDescent="0.25">
      <c r="A4749" s="106">
        <f t="shared" ref="A4749:E4749" si="3316">A4079</f>
        <v>8</v>
      </c>
      <c r="B4749" s="107" t="str">
        <f t="shared" si="3316"/>
        <v>Upgradation of IDCT Unit 5</v>
      </c>
      <c r="C4749" s="106" t="str">
        <f t="shared" si="3316"/>
        <v>MERC/CAPEX/20122013/00914</v>
      </c>
      <c r="D4749" s="147">
        <f t="shared" si="3316"/>
        <v>41108</v>
      </c>
      <c r="E4749" s="27">
        <f t="shared" si="3316"/>
        <v>18.2</v>
      </c>
      <c r="F4749" s="94">
        <f t="shared" si="3261"/>
        <v>0</v>
      </c>
      <c r="G4749" s="94">
        <f t="shared" si="3262"/>
        <v>0</v>
      </c>
      <c r="H4749" s="94">
        <f t="shared" si="3266"/>
        <v>0</v>
      </c>
      <c r="I4749" s="94">
        <f>'F4.2'!AB56</f>
        <v>0</v>
      </c>
      <c r="J4749" s="94">
        <f>'F4.2'!AV56</f>
        <v>0</v>
      </c>
      <c r="K4749" s="94"/>
      <c r="L4749" s="94"/>
      <c r="M4749" s="94">
        <f t="shared" si="3267"/>
        <v>0</v>
      </c>
      <c r="N4749" s="94">
        <f t="shared" si="3268"/>
        <v>0</v>
      </c>
      <c r="O4749" s="158">
        <f t="shared" si="3263"/>
        <v>0</v>
      </c>
      <c r="P4749" s="159">
        <f t="shared" si="3264"/>
        <v>0</v>
      </c>
    </row>
    <row r="4750" spans="1:16" ht="15.75" hidden="1" outlineLevel="1" x14ac:dyDescent="0.25">
      <c r="A4750" s="99">
        <f t="shared" ref="A4750:E4750" si="3317">A4080</f>
        <v>8.1</v>
      </c>
      <c r="B4750" s="100" t="str">
        <f t="shared" si="3317"/>
        <v>Cooling Tower IDCT for Unit-5A</v>
      </c>
      <c r="C4750" s="99" t="str">
        <f t="shared" si="3317"/>
        <v>MERC/CAPEX/20122013/00914</v>
      </c>
      <c r="D4750" s="103">
        <f t="shared" si="3317"/>
        <v>41108</v>
      </c>
      <c r="E4750" s="28">
        <f t="shared" si="3317"/>
        <v>8.5</v>
      </c>
      <c r="F4750" s="95">
        <f t="shared" si="3261"/>
        <v>0</v>
      </c>
      <c r="G4750" s="95">
        <f t="shared" si="3262"/>
        <v>0</v>
      </c>
      <c r="H4750" s="95">
        <f t="shared" si="3266"/>
        <v>0</v>
      </c>
      <c r="I4750" s="94">
        <f>'F4.2'!AB57</f>
        <v>0</v>
      </c>
      <c r="J4750" s="94">
        <f>'F4.2'!AV57</f>
        <v>0</v>
      </c>
      <c r="K4750" s="95"/>
      <c r="L4750" s="95"/>
      <c r="M4750" s="128">
        <f t="shared" si="3267"/>
        <v>0</v>
      </c>
      <c r="N4750" s="95">
        <f t="shared" si="3268"/>
        <v>0</v>
      </c>
      <c r="O4750" s="158">
        <f t="shared" si="3263"/>
        <v>0</v>
      </c>
      <c r="P4750" s="159">
        <f t="shared" si="3264"/>
        <v>0</v>
      </c>
    </row>
    <row r="4751" spans="1:16" ht="15.75" hidden="1" outlineLevel="1" x14ac:dyDescent="0.25">
      <c r="A4751" s="99">
        <f t="shared" ref="A4751:E4751" si="3318">A4081</f>
        <v>8.1999999999999993</v>
      </c>
      <c r="B4751" s="100" t="str">
        <f t="shared" si="3318"/>
        <v>Cooling Tower IDCT for Unit-5B</v>
      </c>
      <c r="C4751" s="99" t="str">
        <f t="shared" si="3318"/>
        <v>MERC/CAPEX/20122013/00914</v>
      </c>
      <c r="D4751" s="103">
        <f t="shared" si="3318"/>
        <v>41108</v>
      </c>
      <c r="E4751" s="28">
        <f t="shared" si="3318"/>
        <v>8.5</v>
      </c>
      <c r="F4751" s="95">
        <f t="shared" si="3261"/>
        <v>0</v>
      </c>
      <c r="G4751" s="95">
        <f t="shared" si="3262"/>
        <v>0</v>
      </c>
      <c r="H4751" s="95">
        <f t="shared" si="3266"/>
        <v>0</v>
      </c>
      <c r="I4751" s="94">
        <f>'F4.2'!AB58</f>
        <v>0</v>
      </c>
      <c r="J4751" s="94">
        <f>'F4.2'!AV58</f>
        <v>0</v>
      </c>
      <c r="K4751" s="95"/>
      <c r="L4751" s="95"/>
      <c r="M4751" s="128">
        <f t="shared" si="3267"/>
        <v>0</v>
      </c>
      <c r="N4751" s="95">
        <f t="shared" si="3268"/>
        <v>0</v>
      </c>
      <c r="O4751" s="158">
        <f t="shared" si="3263"/>
        <v>0</v>
      </c>
      <c r="P4751" s="159">
        <f t="shared" si="3264"/>
        <v>0</v>
      </c>
    </row>
    <row r="4752" spans="1:16" ht="15.75" hidden="1" outlineLevel="1" x14ac:dyDescent="0.25">
      <c r="A4752" s="99">
        <f t="shared" ref="A4752:E4752" si="3319">A4082</f>
        <v>0</v>
      </c>
      <c r="B4752" s="100" t="str">
        <f t="shared" si="3319"/>
        <v>IDC</v>
      </c>
      <c r="C4752" s="99" t="str">
        <f t="shared" si="3319"/>
        <v>MERC/CAPEX/20122013/00914</v>
      </c>
      <c r="D4752" s="103">
        <f t="shared" si="3319"/>
        <v>41108</v>
      </c>
      <c r="E4752" s="28">
        <f t="shared" si="3319"/>
        <v>1.2</v>
      </c>
      <c r="F4752" s="95">
        <f t="shared" si="3261"/>
        <v>0</v>
      </c>
      <c r="G4752" s="95">
        <f t="shared" si="3262"/>
        <v>0</v>
      </c>
      <c r="H4752" s="95">
        <f t="shared" si="3266"/>
        <v>0</v>
      </c>
      <c r="I4752" s="94">
        <f>'F4.2'!AB59</f>
        <v>0</v>
      </c>
      <c r="J4752" s="94">
        <f>'F4.2'!AV59</f>
        <v>0</v>
      </c>
      <c r="K4752" s="95"/>
      <c r="L4752" s="95"/>
      <c r="M4752" s="128">
        <f t="shared" si="3267"/>
        <v>0</v>
      </c>
      <c r="N4752" s="95">
        <f t="shared" si="3268"/>
        <v>0</v>
      </c>
      <c r="O4752" s="158">
        <f t="shared" si="3263"/>
        <v>0</v>
      </c>
      <c r="P4752" s="159">
        <f t="shared" si="3264"/>
        <v>0</v>
      </c>
    </row>
    <row r="4753" spans="1:16" ht="31.5" hidden="1" outlineLevel="1" x14ac:dyDescent="0.25">
      <c r="A4753" s="106">
        <f t="shared" ref="A4753:E4753" si="3320">A4083</f>
        <v>9</v>
      </c>
      <c r="B4753" s="107" t="str">
        <f t="shared" si="3320"/>
        <v>LPT Retrofit at Chandrapur TPS Units 3 &amp; 4</v>
      </c>
      <c r="C4753" s="106" t="str">
        <f t="shared" si="3320"/>
        <v>MERC/TECH 1/CAPEX/20132014/00823</v>
      </c>
      <c r="D4753" s="147">
        <f t="shared" si="3320"/>
        <v>41464</v>
      </c>
      <c r="E4753" s="27">
        <f t="shared" si="3320"/>
        <v>107.8364</v>
      </c>
      <c r="F4753" s="94">
        <f t="shared" si="3261"/>
        <v>0</v>
      </c>
      <c r="G4753" s="94">
        <f t="shared" si="3262"/>
        <v>0</v>
      </c>
      <c r="H4753" s="94">
        <f t="shared" si="3266"/>
        <v>0</v>
      </c>
      <c r="I4753" s="94">
        <f>'F4.2'!AB60</f>
        <v>0</v>
      </c>
      <c r="J4753" s="94">
        <f>'F4.2'!AV60</f>
        <v>0</v>
      </c>
      <c r="K4753" s="94"/>
      <c r="L4753" s="94"/>
      <c r="M4753" s="94">
        <f t="shared" si="3267"/>
        <v>0</v>
      </c>
      <c r="N4753" s="94">
        <f t="shared" si="3268"/>
        <v>0</v>
      </c>
      <c r="O4753" s="158">
        <f t="shared" si="3263"/>
        <v>0</v>
      </c>
      <c r="P4753" s="159">
        <f t="shared" si="3264"/>
        <v>0</v>
      </c>
    </row>
    <row r="4754" spans="1:16" ht="63" hidden="1" outlineLevel="1" x14ac:dyDescent="0.25">
      <c r="A4754" s="99">
        <f t="shared" ref="A4754:E4754" si="3321">A4084</f>
        <v>9.1</v>
      </c>
      <c r="B4754" s="100" t="str">
        <f t="shared" si="3321"/>
        <v xml:space="preserve">Design, Engineering, Supply and Retrofitting of LP Cylinder with Modified Bladed rotor without Bauman’s Stages, diaphragms, liners, Gland sealing and exhaust hood spray. (total 2 units) </v>
      </c>
      <c r="C4754" s="99" t="str">
        <f t="shared" si="3321"/>
        <v>MERC/TECH 1/CAPEX/20132014/00823</v>
      </c>
      <c r="D4754" s="103">
        <f t="shared" si="3321"/>
        <v>41464</v>
      </c>
      <c r="E4754" s="28">
        <f t="shared" si="3321"/>
        <v>101.8526</v>
      </c>
      <c r="F4754" s="95">
        <f t="shared" si="3261"/>
        <v>0</v>
      </c>
      <c r="G4754" s="95">
        <f t="shared" si="3262"/>
        <v>0</v>
      </c>
      <c r="H4754" s="95">
        <f t="shared" si="3266"/>
        <v>0</v>
      </c>
      <c r="I4754" s="94">
        <f>'F4.2'!AB61</f>
        <v>0</v>
      </c>
      <c r="J4754" s="94">
        <f>'F4.2'!AV61</f>
        <v>0</v>
      </c>
      <c r="K4754" s="95"/>
      <c r="L4754" s="95"/>
      <c r="M4754" s="128">
        <f t="shared" si="3267"/>
        <v>0</v>
      </c>
      <c r="N4754" s="95">
        <f t="shared" si="3268"/>
        <v>0</v>
      </c>
      <c r="O4754" s="158">
        <f t="shared" si="3263"/>
        <v>0</v>
      </c>
      <c r="P4754" s="159">
        <f t="shared" si="3264"/>
        <v>0</v>
      </c>
    </row>
    <row r="4755" spans="1:16" ht="31.5" hidden="1" outlineLevel="1" x14ac:dyDescent="0.25">
      <c r="A4755" s="99">
        <f t="shared" ref="A4755:E4755" si="3322">A4085</f>
        <v>0</v>
      </c>
      <c r="B4755" s="100" t="str">
        <f t="shared" si="3322"/>
        <v>IDC</v>
      </c>
      <c r="C4755" s="99" t="str">
        <f t="shared" si="3322"/>
        <v>MERC/TECH 1/CAPEX/20132014/00823</v>
      </c>
      <c r="D4755" s="103">
        <f t="shared" si="3322"/>
        <v>41464</v>
      </c>
      <c r="E4755" s="28">
        <f t="shared" si="3322"/>
        <v>5.9837999999999996</v>
      </c>
      <c r="F4755" s="95">
        <f t="shared" si="3261"/>
        <v>0</v>
      </c>
      <c r="G4755" s="95">
        <f t="shared" si="3262"/>
        <v>0</v>
      </c>
      <c r="H4755" s="95">
        <f t="shared" si="3266"/>
        <v>0</v>
      </c>
      <c r="I4755" s="94">
        <f>'F4.2'!AB62</f>
        <v>0</v>
      </c>
      <c r="J4755" s="94">
        <f>'F4.2'!AV62</f>
        <v>0</v>
      </c>
      <c r="K4755" s="95"/>
      <c r="L4755" s="95"/>
      <c r="M4755" s="128">
        <f t="shared" si="3267"/>
        <v>0</v>
      </c>
      <c r="N4755" s="95">
        <f t="shared" si="3268"/>
        <v>0</v>
      </c>
      <c r="O4755" s="158">
        <f t="shared" si="3263"/>
        <v>0</v>
      </c>
      <c r="P4755" s="159">
        <f t="shared" si="3264"/>
        <v>0</v>
      </c>
    </row>
    <row r="4756" spans="1:16" ht="31.5" hidden="1" outlineLevel="1" x14ac:dyDescent="0.25">
      <c r="A4756" s="238">
        <f t="shared" ref="A4756:E4756" si="3323">A4086</f>
        <v>10</v>
      </c>
      <c r="B4756" s="239" t="str">
        <f t="shared" si="3323"/>
        <v>Modification in Ash Handling Plant at Chandrapur TPS unit 5 &amp; 6</v>
      </c>
      <c r="C4756" s="106" t="str">
        <f t="shared" si="3323"/>
        <v>MERC/CAPEX/20122013/02104</v>
      </c>
      <c r="D4756" s="147">
        <f t="shared" si="3323"/>
        <v>41281</v>
      </c>
      <c r="E4756" s="27">
        <f t="shared" si="3323"/>
        <v>15.25</v>
      </c>
      <c r="F4756" s="94">
        <f t="shared" si="3261"/>
        <v>0</v>
      </c>
      <c r="G4756" s="94">
        <f t="shared" si="3262"/>
        <v>0</v>
      </c>
      <c r="H4756" s="94">
        <f t="shared" si="3266"/>
        <v>0</v>
      </c>
      <c r="I4756" s="94">
        <f>'F4.2'!AB63</f>
        <v>0</v>
      </c>
      <c r="J4756" s="94">
        <f>'F4.2'!AV63</f>
        <v>0</v>
      </c>
      <c r="K4756" s="94"/>
      <c r="L4756" s="94"/>
      <c r="M4756" s="94">
        <f t="shared" si="3267"/>
        <v>0</v>
      </c>
      <c r="N4756" s="94">
        <f t="shared" si="3268"/>
        <v>0</v>
      </c>
      <c r="O4756" s="158">
        <f t="shared" si="3263"/>
        <v>0</v>
      </c>
      <c r="P4756" s="159">
        <f t="shared" si="3264"/>
        <v>0</v>
      </c>
    </row>
    <row r="4757" spans="1:16" ht="15.75" hidden="1" outlineLevel="1" x14ac:dyDescent="0.25">
      <c r="A4757" s="252">
        <f t="shared" ref="A4757:E4757" si="3324">A4087</f>
        <v>10.1</v>
      </c>
      <c r="B4757" s="253" t="str">
        <f t="shared" si="3324"/>
        <v>Complete series replacement in U-5 &amp; 6</v>
      </c>
      <c r="C4757" s="99" t="str">
        <f t="shared" si="3324"/>
        <v>MERC/CAPEX/20122013/02104</v>
      </c>
      <c r="D4757" s="103">
        <f t="shared" si="3324"/>
        <v>41281</v>
      </c>
      <c r="E4757" s="28">
        <f t="shared" si="3324"/>
        <v>7.12</v>
      </c>
      <c r="F4757" s="95">
        <f t="shared" si="3261"/>
        <v>1.4079700719999999</v>
      </c>
      <c r="G4757" s="95">
        <f t="shared" si="3262"/>
        <v>1.4079700719999999</v>
      </c>
      <c r="H4757" s="95">
        <f t="shared" si="3266"/>
        <v>0</v>
      </c>
      <c r="I4757" s="94">
        <f>'F4.2'!AB64</f>
        <v>0</v>
      </c>
      <c r="J4757" s="94">
        <f>'F4.2'!AV64</f>
        <v>0</v>
      </c>
      <c r="K4757" s="95"/>
      <c r="L4757" s="95"/>
      <c r="M4757" s="128">
        <f t="shared" si="3267"/>
        <v>0</v>
      </c>
      <c r="N4757" s="95">
        <f t="shared" si="3268"/>
        <v>0</v>
      </c>
      <c r="O4757" s="158">
        <f t="shared" si="3263"/>
        <v>0</v>
      </c>
      <c r="P4757" s="159">
        <f t="shared" si="3264"/>
        <v>0</v>
      </c>
    </row>
    <row r="4758" spans="1:16" ht="15.75" hidden="1" outlineLevel="1" x14ac:dyDescent="0.25">
      <c r="A4758" s="252">
        <f t="shared" ref="A4758:E4758" si="3325">A4088</f>
        <v>10.199999999999999</v>
      </c>
      <c r="B4758" s="253" t="str">
        <f t="shared" si="3325"/>
        <v>Extension of ash lines inside ash bund (9000 Rmt)</v>
      </c>
      <c r="C4758" s="99" t="str">
        <f t="shared" si="3325"/>
        <v>MERC/CAPEX/20122013/02104</v>
      </c>
      <c r="D4758" s="103">
        <f t="shared" si="3325"/>
        <v>41281</v>
      </c>
      <c r="E4758" s="28">
        <f t="shared" si="3325"/>
        <v>3.03</v>
      </c>
      <c r="F4758" s="95">
        <f t="shared" si="3261"/>
        <v>2.4823816700000001</v>
      </c>
      <c r="G4758" s="95">
        <f t="shared" si="3262"/>
        <v>2.4823816700000001</v>
      </c>
      <c r="H4758" s="95">
        <f t="shared" si="3266"/>
        <v>0</v>
      </c>
      <c r="I4758" s="94">
        <f>'F4.2'!AB65</f>
        <v>0</v>
      </c>
      <c r="J4758" s="94">
        <f>'F4.2'!AV65</f>
        <v>0</v>
      </c>
      <c r="K4758" s="95"/>
      <c r="L4758" s="95"/>
      <c r="M4758" s="128">
        <f t="shared" si="3267"/>
        <v>0</v>
      </c>
      <c r="N4758" s="95">
        <f t="shared" si="3268"/>
        <v>0</v>
      </c>
      <c r="O4758" s="158">
        <f t="shared" si="3263"/>
        <v>0</v>
      </c>
      <c r="P4758" s="159">
        <f t="shared" si="3264"/>
        <v>0</v>
      </c>
    </row>
    <row r="4759" spans="1:16" ht="15.75" hidden="1" outlineLevel="1" x14ac:dyDescent="0.25">
      <c r="A4759" s="252">
        <f t="shared" ref="A4759:E4759" si="3326">A4089</f>
        <v>10.3</v>
      </c>
      <c r="B4759" s="253" t="str">
        <f t="shared" si="3326"/>
        <v>Replacement ash line worn out pipes</v>
      </c>
      <c r="C4759" s="99" t="str">
        <f t="shared" si="3326"/>
        <v>MERC/CAPEX/20122013/02104</v>
      </c>
      <c r="D4759" s="103">
        <f t="shared" si="3326"/>
        <v>41281</v>
      </c>
      <c r="E4759" s="28">
        <f t="shared" si="3326"/>
        <v>3.6</v>
      </c>
      <c r="F4759" s="95">
        <f t="shared" si="3261"/>
        <v>4.4210943270000005</v>
      </c>
      <c r="G4759" s="95">
        <f t="shared" si="3262"/>
        <v>4.4210943270000005</v>
      </c>
      <c r="H4759" s="95">
        <f t="shared" si="3266"/>
        <v>0</v>
      </c>
      <c r="I4759" s="94">
        <f>'F4.2'!AB66</f>
        <v>0</v>
      </c>
      <c r="J4759" s="94">
        <f>'F4.2'!AV66</f>
        <v>0</v>
      </c>
      <c r="K4759" s="95"/>
      <c r="L4759" s="95"/>
      <c r="M4759" s="128">
        <f t="shared" si="3267"/>
        <v>0</v>
      </c>
      <c r="N4759" s="95">
        <f t="shared" si="3268"/>
        <v>0</v>
      </c>
      <c r="O4759" s="158">
        <f t="shared" si="3263"/>
        <v>0</v>
      </c>
      <c r="P4759" s="159">
        <f t="shared" si="3264"/>
        <v>0</v>
      </c>
    </row>
    <row r="4760" spans="1:16" ht="15.75" hidden="1" outlineLevel="1" x14ac:dyDescent="0.25">
      <c r="A4760" s="252">
        <f t="shared" ref="A4760:E4760" si="3327">A4090</f>
        <v>0</v>
      </c>
      <c r="B4760" s="253" t="str">
        <f t="shared" si="3327"/>
        <v>IDC</v>
      </c>
      <c r="C4760" s="99" t="str">
        <f t="shared" si="3327"/>
        <v>MERC/CAPEX/20122013/02104</v>
      </c>
      <c r="D4760" s="103">
        <f t="shared" si="3327"/>
        <v>41281</v>
      </c>
      <c r="E4760" s="28">
        <f t="shared" si="3327"/>
        <v>1.5</v>
      </c>
      <c r="F4760" s="95">
        <f t="shared" si="3261"/>
        <v>0</v>
      </c>
      <c r="G4760" s="95">
        <f t="shared" si="3262"/>
        <v>0</v>
      </c>
      <c r="H4760" s="95">
        <f t="shared" si="3266"/>
        <v>0</v>
      </c>
      <c r="I4760" s="94">
        <f>'F4.2'!AB67</f>
        <v>0</v>
      </c>
      <c r="J4760" s="94">
        <f>'F4.2'!AV67</f>
        <v>0</v>
      </c>
      <c r="K4760" s="95"/>
      <c r="L4760" s="95"/>
      <c r="M4760" s="128">
        <f t="shared" si="3267"/>
        <v>0</v>
      </c>
      <c r="N4760" s="95">
        <f t="shared" si="3268"/>
        <v>0</v>
      </c>
      <c r="O4760" s="158">
        <f t="shared" si="3263"/>
        <v>0</v>
      </c>
      <c r="P4760" s="159">
        <f t="shared" si="3264"/>
        <v>0</v>
      </c>
    </row>
    <row r="4761" spans="1:16" ht="31.5" hidden="1" outlineLevel="1" x14ac:dyDescent="0.25">
      <c r="A4761" s="106">
        <f t="shared" ref="A4761:E4761" si="3328">A4091</f>
        <v>11</v>
      </c>
      <c r="B4761" s="107" t="str">
        <f t="shared" si="3328"/>
        <v>Fully Integrated Security Surveillance System</v>
      </c>
      <c r="C4761" s="106" t="str">
        <f t="shared" si="3328"/>
        <v>MERC/TECH 1/CAPEX/20122013/00190</v>
      </c>
      <c r="D4761" s="147">
        <f t="shared" si="3328"/>
        <v>41382</v>
      </c>
      <c r="E4761" s="27">
        <f t="shared" si="3328"/>
        <v>54.197924999999991</v>
      </c>
      <c r="F4761" s="94">
        <f t="shared" si="3261"/>
        <v>0</v>
      </c>
      <c r="G4761" s="94">
        <f t="shared" si="3262"/>
        <v>0</v>
      </c>
      <c r="H4761" s="94">
        <f t="shared" si="3266"/>
        <v>0</v>
      </c>
      <c r="I4761" s="94">
        <f>'F4.2'!AB68</f>
        <v>0</v>
      </c>
      <c r="J4761" s="94">
        <f>'F4.2'!AV68</f>
        <v>0</v>
      </c>
      <c r="K4761" s="94"/>
      <c r="L4761" s="94"/>
      <c r="M4761" s="94">
        <f t="shared" si="3267"/>
        <v>0</v>
      </c>
      <c r="N4761" s="94">
        <f t="shared" si="3268"/>
        <v>0</v>
      </c>
      <c r="O4761" s="158">
        <f t="shared" si="3263"/>
        <v>0</v>
      </c>
      <c r="P4761" s="159">
        <f t="shared" si="3264"/>
        <v>0</v>
      </c>
    </row>
    <row r="4762" spans="1:16" ht="31.5" hidden="1" outlineLevel="1" x14ac:dyDescent="0.25">
      <c r="A4762" s="99">
        <f t="shared" ref="A4762:E4762" si="3329">A4092</f>
        <v>11.1</v>
      </c>
      <c r="B4762" s="100" t="str">
        <f t="shared" si="3329"/>
        <v xml:space="preserve">Long range cameras </v>
      </c>
      <c r="C4762" s="99" t="str">
        <f t="shared" si="3329"/>
        <v>MERC/TECH 1/CAPEX/20122013/00190</v>
      </c>
      <c r="D4762" s="103">
        <f t="shared" si="3329"/>
        <v>41382</v>
      </c>
      <c r="E4762" s="28">
        <f t="shared" si="3329"/>
        <v>12.3</v>
      </c>
      <c r="F4762" s="95">
        <f t="shared" si="3261"/>
        <v>0</v>
      </c>
      <c r="G4762" s="95">
        <f t="shared" si="3262"/>
        <v>0</v>
      </c>
      <c r="H4762" s="95">
        <f t="shared" si="3266"/>
        <v>0</v>
      </c>
      <c r="I4762" s="94">
        <f>'F4.2'!AB69</f>
        <v>0</v>
      </c>
      <c r="J4762" s="94">
        <f>'F4.2'!AV69</f>
        <v>0</v>
      </c>
      <c r="K4762" s="95"/>
      <c r="L4762" s="95"/>
      <c r="M4762" s="128">
        <f t="shared" si="3267"/>
        <v>0</v>
      </c>
      <c r="N4762" s="95">
        <f t="shared" si="3268"/>
        <v>0</v>
      </c>
      <c r="O4762" s="158">
        <f t="shared" si="3263"/>
        <v>0</v>
      </c>
      <c r="P4762" s="159">
        <f t="shared" si="3264"/>
        <v>0</v>
      </c>
    </row>
    <row r="4763" spans="1:16" ht="31.5" hidden="1" outlineLevel="1" x14ac:dyDescent="0.25">
      <c r="A4763" s="99">
        <f t="shared" ref="A4763:E4763" si="3330">A4093</f>
        <v>11.2</v>
      </c>
      <c r="B4763" s="100" t="str">
        <f t="shared" si="3330"/>
        <v xml:space="preserve">Laser fence sensors/buried cable </v>
      </c>
      <c r="C4763" s="99" t="str">
        <f t="shared" si="3330"/>
        <v>MERC/TECH 1/CAPEX/20122013/00190</v>
      </c>
      <c r="D4763" s="103">
        <f t="shared" si="3330"/>
        <v>41382</v>
      </c>
      <c r="E4763" s="28">
        <f t="shared" si="3330"/>
        <v>6.1</v>
      </c>
      <c r="F4763" s="95">
        <f t="shared" si="3261"/>
        <v>0</v>
      </c>
      <c r="G4763" s="95">
        <f t="shared" si="3262"/>
        <v>0</v>
      </c>
      <c r="H4763" s="95">
        <f t="shared" si="3266"/>
        <v>0</v>
      </c>
      <c r="I4763" s="94">
        <f>'F4.2'!AB70</f>
        <v>0</v>
      </c>
      <c r="J4763" s="94">
        <f>'F4.2'!AV70</f>
        <v>0</v>
      </c>
      <c r="K4763" s="95"/>
      <c r="L4763" s="95"/>
      <c r="M4763" s="128">
        <f t="shared" si="3267"/>
        <v>0</v>
      </c>
      <c r="N4763" s="95">
        <f t="shared" si="3268"/>
        <v>0</v>
      </c>
      <c r="O4763" s="158">
        <f t="shared" si="3263"/>
        <v>0</v>
      </c>
      <c r="P4763" s="159">
        <f t="shared" si="3264"/>
        <v>0</v>
      </c>
    </row>
    <row r="4764" spans="1:16" ht="31.5" hidden="1" outlineLevel="1" x14ac:dyDescent="0.25">
      <c r="A4764" s="99">
        <f t="shared" ref="A4764:E4764" si="3331">A4094</f>
        <v>11.3</v>
      </c>
      <c r="B4764" s="100" t="str">
        <f t="shared" si="3331"/>
        <v xml:space="preserve">PTZ/fixed cameras </v>
      </c>
      <c r="C4764" s="99" t="str">
        <f t="shared" si="3331"/>
        <v>MERC/TECH 1/CAPEX/20122013/00190</v>
      </c>
      <c r="D4764" s="103">
        <f t="shared" si="3331"/>
        <v>41382</v>
      </c>
      <c r="E4764" s="28">
        <f t="shared" si="3331"/>
        <v>8.0749999999999993</v>
      </c>
      <c r="F4764" s="95">
        <f t="shared" ref="F4764:F4827" si="3332">F4094+I4094</f>
        <v>0</v>
      </c>
      <c r="G4764" s="95">
        <f t="shared" ref="G4764:G4827" si="3333">G4094+M4094</f>
        <v>0</v>
      </c>
      <c r="H4764" s="95">
        <f t="shared" si="3266"/>
        <v>0</v>
      </c>
      <c r="I4764" s="94">
        <f>'F4.2'!AB71</f>
        <v>0</v>
      </c>
      <c r="J4764" s="94">
        <f>'F4.2'!AV71</f>
        <v>0</v>
      </c>
      <c r="K4764" s="95"/>
      <c r="L4764" s="95"/>
      <c r="M4764" s="128">
        <f t="shared" si="3267"/>
        <v>0</v>
      </c>
      <c r="N4764" s="95">
        <f t="shared" si="3268"/>
        <v>0</v>
      </c>
      <c r="O4764" s="158">
        <f t="shared" ref="O4764:O4827" si="3334">MAX(0,IF(M4764=0,0,IF(G4764+M4764&lt;E4764,M4764,E4764-G4764)))</f>
        <v>0</v>
      </c>
      <c r="P4764" s="159">
        <f t="shared" ref="P4764:P4827" si="3335">M4764-O4764</f>
        <v>0</v>
      </c>
    </row>
    <row r="4765" spans="1:16" ht="31.5" hidden="1" outlineLevel="1" x14ac:dyDescent="0.25">
      <c r="A4765" s="99">
        <f t="shared" ref="A4765:E4765" si="3336">A4095</f>
        <v>11.4</v>
      </c>
      <c r="B4765" s="100" t="str">
        <f t="shared" si="3336"/>
        <v xml:space="preserve">Command &amp; control /video wall </v>
      </c>
      <c r="C4765" s="99" t="str">
        <f t="shared" si="3336"/>
        <v>MERC/TECH 1/CAPEX/20122013/00190</v>
      </c>
      <c r="D4765" s="103">
        <f t="shared" si="3336"/>
        <v>41382</v>
      </c>
      <c r="E4765" s="28">
        <f t="shared" si="3336"/>
        <v>16</v>
      </c>
      <c r="F4765" s="95">
        <f t="shared" si="3332"/>
        <v>0</v>
      </c>
      <c r="G4765" s="95">
        <f t="shared" si="3333"/>
        <v>0</v>
      </c>
      <c r="H4765" s="95">
        <f t="shared" ref="H4765:H4828" si="3337">F4765-G4765</f>
        <v>0</v>
      </c>
      <c r="I4765" s="94">
        <f>'F4.2'!AB72</f>
        <v>0</v>
      </c>
      <c r="J4765" s="94">
        <f>'F4.2'!AV72</f>
        <v>0</v>
      </c>
      <c r="K4765" s="95"/>
      <c r="L4765" s="95"/>
      <c r="M4765" s="128">
        <f t="shared" ref="M4765:M4828" si="3338">SUM(J4765:L4765)</f>
        <v>0</v>
      </c>
      <c r="N4765" s="95">
        <f t="shared" ref="N4765:N4828" si="3339">H4765+I4765-M4765</f>
        <v>0</v>
      </c>
      <c r="O4765" s="158">
        <f t="shared" si="3334"/>
        <v>0</v>
      </c>
      <c r="P4765" s="159">
        <f t="shared" si="3335"/>
        <v>0</v>
      </c>
    </row>
    <row r="4766" spans="1:16" ht="31.5" hidden="1" outlineLevel="1" x14ac:dyDescent="0.25">
      <c r="A4766" s="99">
        <f t="shared" ref="A4766:E4766" si="3340">A4096</f>
        <v>11.5</v>
      </c>
      <c r="B4766" s="100" t="str">
        <f t="shared" si="3340"/>
        <v xml:space="preserve">Communication </v>
      </c>
      <c r="C4766" s="99" t="str">
        <f t="shared" si="3340"/>
        <v>MERC/TECH 1/CAPEX/20122013/00190</v>
      </c>
      <c r="D4766" s="103">
        <f t="shared" si="3340"/>
        <v>41382</v>
      </c>
      <c r="E4766" s="28">
        <f t="shared" si="3340"/>
        <v>0.45950000000000002</v>
      </c>
      <c r="F4766" s="95">
        <f t="shared" si="3332"/>
        <v>0</v>
      </c>
      <c r="G4766" s="95">
        <f t="shared" si="3333"/>
        <v>0</v>
      </c>
      <c r="H4766" s="95">
        <f t="shared" si="3337"/>
        <v>0</v>
      </c>
      <c r="I4766" s="94">
        <f>'F4.2'!AB73</f>
        <v>0</v>
      </c>
      <c r="J4766" s="94">
        <f>'F4.2'!AV73</f>
        <v>0</v>
      </c>
      <c r="K4766" s="95"/>
      <c r="L4766" s="95"/>
      <c r="M4766" s="128">
        <f t="shared" si="3338"/>
        <v>0</v>
      </c>
      <c r="N4766" s="95">
        <f t="shared" si="3339"/>
        <v>0</v>
      </c>
      <c r="O4766" s="158">
        <f t="shared" si="3334"/>
        <v>0</v>
      </c>
      <c r="P4766" s="159">
        <f t="shared" si="3335"/>
        <v>0</v>
      </c>
    </row>
    <row r="4767" spans="1:16" ht="31.5" hidden="1" outlineLevel="1" x14ac:dyDescent="0.25">
      <c r="A4767" s="99">
        <f t="shared" ref="A4767:E4767" si="3341">A4097</f>
        <v>11.6</v>
      </c>
      <c r="B4767" s="100" t="str">
        <f t="shared" si="3341"/>
        <v>RFID</v>
      </c>
      <c r="C4767" s="99" t="str">
        <f t="shared" si="3341"/>
        <v>MERC/TECH 1/CAPEX/20122013/00190</v>
      </c>
      <c r="D4767" s="103">
        <f t="shared" si="3341"/>
        <v>41382</v>
      </c>
      <c r="E4767" s="28">
        <f t="shared" si="3341"/>
        <v>0.83</v>
      </c>
      <c r="F4767" s="95">
        <f t="shared" si="3332"/>
        <v>0</v>
      </c>
      <c r="G4767" s="95">
        <f t="shared" si="3333"/>
        <v>0</v>
      </c>
      <c r="H4767" s="95">
        <f t="shared" si="3337"/>
        <v>0</v>
      </c>
      <c r="I4767" s="94">
        <f>'F4.2'!AB74</f>
        <v>0</v>
      </c>
      <c r="J4767" s="94">
        <f>'F4.2'!AV74</f>
        <v>0</v>
      </c>
      <c r="K4767" s="95"/>
      <c r="L4767" s="95"/>
      <c r="M4767" s="128">
        <f t="shared" si="3338"/>
        <v>0</v>
      </c>
      <c r="N4767" s="95">
        <f t="shared" si="3339"/>
        <v>0</v>
      </c>
      <c r="O4767" s="158">
        <f t="shared" si="3334"/>
        <v>0</v>
      </c>
      <c r="P4767" s="159">
        <f t="shared" si="3335"/>
        <v>0</v>
      </c>
    </row>
    <row r="4768" spans="1:16" ht="31.5" hidden="1" outlineLevel="1" x14ac:dyDescent="0.25">
      <c r="A4768" s="99">
        <f t="shared" ref="A4768:E4768" si="3342">A4098</f>
        <v>11.7</v>
      </c>
      <c r="B4768" s="100" t="str">
        <f t="shared" si="3342"/>
        <v>LPR</v>
      </c>
      <c r="C4768" s="99" t="str">
        <f t="shared" si="3342"/>
        <v>MERC/TECH 1/CAPEX/20122013/00190</v>
      </c>
      <c r="D4768" s="103">
        <f t="shared" si="3342"/>
        <v>41382</v>
      </c>
      <c r="E4768" s="28">
        <f t="shared" si="3342"/>
        <v>0.6</v>
      </c>
      <c r="F4768" s="95">
        <f t="shared" si="3332"/>
        <v>0</v>
      </c>
      <c r="G4768" s="95">
        <f t="shared" si="3333"/>
        <v>0</v>
      </c>
      <c r="H4768" s="95">
        <f t="shared" si="3337"/>
        <v>0</v>
      </c>
      <c r="I4768" s="94">
        <f>'F4.2'!AB75</f>
        <v>0</v>
      </c>
      <c r="J4768" s="94">
        <f>'F4.2'!AV75</f>
        <v>0</v>
      </c>
      <c r="K4768" s="95"/>
      <c r="L4768" s="95"/>
      <c r="M4768" s="128">
        <f t="shared" si="3338"/>
        <v>0</v>
      </c>
      <c r="N4768" s="95">
        <f t="shared" si="3339"/>
        <v>0</v>
      </c>
      <c r="O4768" s="158">
        <f t="shared" si="3334"/>
        <v>0</v>
      </c>
      <c r="P4768" s="159">
        <f t="shared" si="3335"/>
        <v>0</v>
      </c>
    </row>
    <row r="4769" spans="1:16" ht="31.5" hidden="1" outlineLevel="1" x14ac:dyDescent="0.25">
      <c r="A4769" s="99">
        <f t="shared" ref="A4769:E4769" si="3343">A4099</f>
        <v>11.8</v>
      </c>
      <c r="B4769" s="100" t="str">
        <f t="shared" si="3343"/>
        <v xml:space="preserve">Electricals/networking </v>
      </c>
      <c r="C4769" s="99" t="str">
        <f t="shared" si="3343"/>
        <v>MERC/TECH 1/CAPEX/20122013/00190</v>
      </c>
      <c r="D4769" s="103">
        <f t="shared" si="3343"/>
        <v>41382</v>
      </c>
      <c r="E4769" s="28">
        <f t="shared" si="3343"/>
        <v>2.8674249999999999</v>
      </c>
      <c r="F4769" s="95">
        <f t="shared" si="3332"/>
        <v>0</v>
      </c>
      <c r="G4769" s="95">
        <f t="shared" si="3333"/>
        <v>0</v>
      </c>
      <c r="H4769" s="95">
        <f t="shared" si="3337"/>
        <v>0</v>
      </c>
      <c r="I4769" s="94">
        <f>'F4.2'!AB76</f>
        <v>0</v>
      </c>
      <c r="J4769" s="94">
        <f>'F4.2'!AV76</f>
        <v>0</v>
      </c>
      <c r="K4769" s="95"/>
      <c r="L4769" s="95"/>
      <c r="M4769" s="128">
        <f t="shared" si="3338"/>
        <v>0</v>
      </c>
      <c r="N4769" s="95">
        <f t="shared" si="3339"/>
        <v>0</v>
      </c>
      <c r="O4769" s="158">
        <f t="shared" si="3334"/>
        <v>0</v>
      </c>
      <c r="P4769" s="159">
        <f t="shared" si="3335"/>
        <v>0</v>
      </c>
    </row>
    <row r="4770" spans="1:16" ht="31.5" hidden="1" outlineLevel="1" x14ac:dyDescent="0.25">
      <c r="A4770" s="99">
        <f t="shared" ref="A4770:E4770" si="3344">A4100</f>
        <v>11.9</v>
      </c>
      <c r="B4770" s="100" t="str">
        <f t="shared" si="3344"/>
        <v xml:space="preserve">Infrastructure </v>
      </c>
      <c r="C4770" s="99" t="str">
        <f t="shared" si="3344"/>
        <v>MERC/TECH 1/CAPEX/20122013/00190</v>
      </c>
      <c r="D4770" s="103">
        <f t="shared" si="3344"/>
        <v>41382</v>
      </c>
      <c r="E4770" s="28">
        <f t="shared" si="3344"/>
        <v>3.8959999999999999</v>
      </c>
      <c r="F4770" s="95">
        <f t="shared" si="3332"/>
        <v>0</v>
      </c>
      <c r="G4770" s="95">
        <f t="shared" si="3333"/>
        <v>0</v>
      </c>
      <c r="H4770" s="95">
        <f t="shared" si="3337"/>
        <v>0</v>
      </c>
      <c r="I4770" s="94">
        <f>'F4.2'!AB77</f>
        <v>0</v>
      </c>
      <c r="J4770" s="94">
        <f>'F4.2'!AV77</f>
        <v>0</v>
      </c>
      <c r="K4770" s="95"/>
      <c r="L4770" s="95"/>
      <c r="M4770" s="128">
        <f t="shared" si="3338"/>
        <v>0</v>
      </c>
      <c r="N4770" s="95">
        <f t="shared" si="3339"/>
        <v>0</v>
      </c>
      <c r="O4770" s="158">
        <f t="shared" si="3334"/>
        <v>0</v>
      </c>
      <c r="P4770" s="159">
        <f t="shared" si="3335"/>
        <v>0</v>
      </c>
    </row>
    <row r="4771" spans="1:16" ht="31.5" hidden="1" outlineLevel="1" x14ac:dyDescent="0.25">
      <c r="A4771" s="99">
        <f t="shared" ref="A4771:E4771" si="3345">A4101</f>
        <v>0</v>
      </c>
      <c r="B4771" s="100" t="str">
        <f t="shared" si="3345"/>
        <v>IDC</v>
      </c>
      <c r="C4771" s="99" t="str">
        <f t="shared" si="3345"/>
        <v>MERC/TECH 1/CAPEX/20122013/00190</v>
      </c>
      <c r="D4771" s="103">
        <f t="shared" si="3345"/>
        <v>41382</v>
      </c>
      <c r="E4771" s="28">
        <f t="shared" si="3345"/>
        <v>3.07</v>
      </c>
      <c r="F4771" s="95">
        <f t="shared" si="3332"/>
        <v>0</v>
      </c>
      <c r="G4771" s="95">
        <f t="shared" si="3333"/>
        <v>0</v>
      </c>
      <c r="H4771" s="95">
        <f t="shared" si="3337"/>
        <v>0</v>
      </c>
      <c r="I4771" s="94">
        <f>'F4.2'!AB78</f>
        <v>0</v>
      </c>
      <c r="J4771" s="94">
        <f>'F4.2'!AV78</f>
        <v>0</v>
      </c>
      <c r="K4771" s="95"/>
      <c r="L4771" s="95"/>
      <c r="M4771" s="128">
        <f t="shared" si="3338"/>
        <v>0</v>
      </c>
      <c r="N4771" s="95">
        <f t="shared" si="3339"/>
        <v>0</v>
      </c>
      <c r="O4771" s="158">
        <f t="shared" si="3334"/>
        <v>0</v>
      </c>
      <c r="P4771" s="159">
        <f t="shared" si="3335"/>
        <v>0</v>
      </c>
    </row>
    <row r="4772" spans="1:16" ht="31.5" hidden="1" outlineLevel="1" x14ac:dyDescent="0.25">
      <c r="A4772" s="238">
        <f t="shared" ref="A4772:E4772" si="3346">A4102</f>
        <v>12</v>
      </c>
      <c r="B4772" s="239" t="str">
        <f t="shared" si="3346"/>
        <v>Revamping of existing SWAS installed at U#1 to 4 and commissioning of new  (AFGC) System of U#5&amp;7</v>
      </c>
      <c r="C4772" s="25" t="str">
        <f t="shared" si="3346"/>
        <v>MERC/TECH 1/CAPEX/20132014/01366</v>
      </c>
      <c r="D4772" s="139">
        <f t="shared" si="3346"/>
        <v>41551</v>
      </c>
      <c r="E4772" s="27">
        <f t="shared" si="3346"/>
        <v>10.083855999999999</v>
      </c>
      <c r="F4772" s="94">
        <f t="shared" si="3332"/>
        <v>0</v>
      </c>
      <c r="G4772" s="94">
        <f t="shared" si="3333"/>
        <v>0</v>
      </c>
      <c r="H4772" s="94">
        <f t="shared" si="3337"/>
        <v>0</v>
      </c>
      <c r="I4772" s="94">
        <f>'F4.2'!AB79</f>
        <v>0</v>
      </c>
      <c r="J4772" s="94">
        <f>'F4.2'!AV79</f>
        <v>0</v>
      </c>
      <c r="K4772" s="94"/>
      <c r="L4772" s="94"/>
      <c r="M4772" s="94">
        <f t="shared" si="3338"/>
        <v>0</v>
      </c>
      <c r="N4772" s="94">
        <f t="shared" si="3339"/>
        <v>0</v>
      </c>
      <c r="O4772" s="158">
        <f t="shared" si="3334"/>
        <v>0</v>
      </c>
      <c r="P4772" s="159">
        <f t="shared" si="3335"/>
        <v>0</v>
      </c>
    </row>
    <row r="4773" spans="1:16" ht="31.5" hidden="1" outlineLevel="1" x14ac:dyDescent="0.25">
      <c r="A4773" s="252">
        <f t="shared" ref="A4773:E4773" si="3347">A4103</f>
        <v>12.1</v>
      </c>
      <c r="B4773" s="253" t="str">
        <f t="shared" si="3347"/>
        <v>AFGC U 5,7</v>
      </c>
      <c r="C4773" s="99" t="str">
        <f t="shared" si="3347"/>
        <v>MERC/TECH 1/CAPEX/20132014/01366</v>
      </c>
      <c r="D4773" s="103">
        <f t="shared" si="3347"/>
        <v>41551</v>
      </c>
      <c r="E4773" s="28">
        <f t="shared" si="3347"/>
        <v>2.08</v>
      </c>
      <c r="F4773" s="95">
        <f t="shared" si="3332"/>
        <v>2.0369565389999997</v>
      </c>
      <c r="G4773" s="95">
        <f t="shared" si="3333"/>
        <v>2.0369565389999997</v>
      </c>
      <c r="H4773" s="95">
        <f t="shared" si="3337"/>
        <v>0</v>
      </c>
      <c r="I4773" s="94">
        <f>'F4.2'!AB80</f>
        <v>0</v>
      </c>
      <c r="J4773" s="94">
        <f>'F4.2'!AV80</f>
        <v>0</v>
      </c>
      <c r="K4773" s="95"/>
      <c r="L4773" s="95"/>
      <c r="M4773" s="128">
        <f t="shared" si="3338"/>
        <v>0</v>
      </c>
      <c r="N4773" s="95">
        <f t="shared" si="3339"/>
        <v>0</v>
      </c>
      <c r="O4773" s="158">
        <f t="shared" si="3334"/>
        <v>0</v>
      </c>
      <c r="P4773" s="159">
        <f t="shared" si="3335"/>
        <v>0</v>
      </c>
    </row>
    <row r="4774" spans="1:16" ht="31.5" hidden="1" outlineLevel="1" x14ac:dyDescent="0.25">
      <c r="A4774" s="252">
        <f t="shared" ref="A4774:E4774" si="3348">A4104</f>
        <v>12.2</v>
      </c>
      <c r="B4774" s="253" t="str">
        <f t="shared" si="3348"/>
        <v>Dismantling and revamping of Sample panels of Unit 1 to 4. (4 Nos.)</v>
      </c>
      <c r="C4774" s="29" t="str">
        <f t="shared" si="3348"/>
        <v>MERC/TECH 1/CAPEX/20132014/01366</v>
      </c>
      <c r="D4774" s="68">
        <f t="shared" si="3348"/>
        <v>41551</v>
      </c>
      <c r="E4774" s="28">
        <f t="shared" si="3348"/>
        <v>7.1338559999999998</v>
      </c>
      <c r="F4774" s="95">
        <f t="shared" si="3332"/>
        <v>5</v>
      </c>
      <c r="G4774" s="95">
        <f t="shared" si="3333"/>
        <v>5</v>
      </c>
      <c r="H4774" s="95">
        <f t="shared" si="3337"/>
        <v>0</v>
      </c>
      <c r="I4774" s="94">
        <f>'F4.2'!AB81</f>
        <v>0</v>
      </c>
      <c r="J4774" s="94">
        <f>'F4.2'!AV81</f>
        <v>0</v>
      </c>
      <c r="K4774" s="95"/>
      <c r="L4774" s="95"/>
      <c r="M4774" s="128">
        <f t="shared" si="3338"/>
        <v>0</v>
      </c>
      <c r="N4774" s="95">
        <f t="shared" si="3339"/>
        <v>0</v>
      </c>
      <c r="O4774" s="158">
        <f t="shared" si="3334"/>
        <v>0</v>
      </c>
      <c r="P4774" s="159">
        <f t="shared" si="3335"/>
        <v>0</v>
      </c>
    </row>
    <row r="4775" spans="1:16" ht="31.5" hidden="1" outlineLevel="1" x14ac:dyDescent="0.25">
      <c r="A4775" s="252">
        <f t="shared" ref="A4775:E4775" si="3349">A4105</f>
        <v>0</v>
      </c>
      <c r="B4775" s="253" t="str">
        <f t="shared" si="3349"/>
        <v>IDC</v>
      </c>
      <c r="C4775" s="99" t="str">
        <f t="shared" si="3349"/>
        <v>MERC/TECH 1/CAPEX/20132014/01366</v>
      </c>
      <c r="D4775" s="103">
        <f t="shared" si="3349"/>
        <v>41551</v>
      </c>
      <c r="E4775" s="28">
        <f t="shared" si="3349"/>
        <v>0.87</v>
      </c>
      <c r="F4775" s="95">
        <f t="shared" si="3332"/>
        <v>0</v>
      </c>
      <c r="G4775" s="95">
        <f t="shared" si="3333"/>
        <v>0</v>
      </c>
      <c r="H4775" s="95">
        <f t="shared" si="3337"/>
        <v>0</v>
      </c>
      <c r="I4775" s="94">
        <f>'F4.2'!AB82</f>
        <v>0</v>
      </c>
      <c r="J4775" s="94">
        <f>'F4.2'!AV82</f>
        <v>0</v>
      </c>
      <c r="K4775" s="95"/>
      <c r="L4775" s="95"/>
      <c r="M4775" s="128">
        <f t="shared" si="3338"/>
        <v>0</v>
      </c>
      <c r="N4775" s="95">
        <f t="shared" si="3339"/>
        <v>0</v>
      </c>
      <c r="O4775" s="158">
        <f t="shared" si="3334"/>
        <v>0</v>
      </c>
      <c r="P4775" s="159">
        <f t="shared" si="3335"/>
        <v>0</v>
      </c>
    </row>
    <row r="4776" spans="1:16" ht="31.5" hidden="1" outlineLevel="1" x14ac:dyDescent="0.25">
      <c r="A4776" s="106">
        <f t="shared" ref="A4776:E4776" si="3350">A4106</f>
        <v>13</v>
      </c>
      <c r="B4776" s="107" t="str">
        <f t="shared" si="3350"/>
        <v>Replacements Platen Super Heater &amp; Eco Additional of U-5 &amp; U-6 and Upper &amp; Lower LTSH &amp; Eco Bottom assemblies of U-7</v>
      </c>
      <c r="C4776" s="106" t="str">
        <f t="shared" si="3350"/>
        <v>MERC/TECH 1/CAPEX/20132014/01936</v>
      </c>
      <c r="D4776" s="147">
        <f t="shared" si="3350"/>
        <v>41647</v>
      </c>
      <c r="E4776" s="27">
        <f t="shared" si="3350"/>
        <v>76.570000000000007</v>
      </c>
      <c r="F4776" s="94">
        <f t="shared" si="3332"/>
        <v>0</v>
      </c>
      <c r="G4776" s="94">
        <f t="shared" si="3333"/>
        <v>0</v>
      </c>
      <c r="H4776" s="94">
        <f t="shared" si="3337"/>
        <v>0</v>
      </c>
      <c r="I4776" s="94">
        <f>'F4.2'!AB83</f>
        <v>0</v>
      </c>
      <c r="J4776" s="94">
        <f>'F4.2'!AV83</f>
        <v>0</v>
      </c>
      <c r="K4776" s="94"/>
      <c r="L4776" s="94"/>
      <c r="M4776" s="94">
        <f t="shared" si="3338"/>
        <v>0</v>
      </c>
      <c r="N4776" s="94">
        <f t="shared" si="3339"/>
        <v>0</v>
      </c>
      <c r="O4776" s="158">
        <f t="shared" si="3334"/>
        <v>0</v>
      </c>
      <c r="P4776" s="159">
        <f t="shared" si="3335"/>
        <v>0</v>
      </c>
    </row>
    <row r="4777" spans="1:16" ht="31.5" hidden="1" outlineLevel="1" x14ac:dyDescent="0.25">
      <c r="A4777" s="99">
        <f t="shared" ref="A4777:E4777" si="3351">A4107</f>
        <v>13.1</v>
      </c>
      <c r="B4777" s="100" t="str">
        <f t="shared" si="3351"/>
        <v>Platen super heater assemblies – 24 nos each for Unit-5 &amp; 6(2 sets)</v>
      </c>
      <c r="C4777" s="99" t="str">
        <f t="shared" si="3351"/>
        <v>MERC/TECH 1/CAPEX/20132014/01936</v>
      </c>
      <c r="D4777" s="103">
        <f t="shared" si="3351"/>
        <v>41647</v>
      </c>
      <c r="E4777" s="28">
        <f t="shared" si="3351"/>
        <v>32.76</v>
      </c>
      <c r="F4777" s="95">
        <f t="shared" si="3332"/>
        <v>11.660929755000002</v>
      </c>
      <c r="G4777" s="95">
        <f t="shared" si="3333"/>
        <v>11.660929755000002</v>
      </c>
      <c r="H4777" s="95">
        <f t="shared" si="3337"/>
        <v>0</v>
      </c>
      <c r="I4777" s="94">
        <f>'F4.2'!AB84</f>
        <v>0</v>
      </c>
      <c r="J4777" s="94">
        <f>'F4.2'!AV84</f>
        <v>0</v>
      </c>
      <c r="K4777" s="95"/>
      <c r="L4777" s="95"/>
      <c r="M4777" s="128">
        <f t="shared" si="3338"/>
        <v>0</v>
      </c>
      <c r="N4777" s="95">
        <f t="shared" si="3339"/>
        <v>0</v>
      </c>
      <c r="O4777" s="158">
        <f t="shared" si="3334"/>
        <v>0</v>
      </c>
      <c r="P4777" s="159">
        <f t="shared" si="3335"/>
        <v>0</v>
      </c>
    </row>
    <row r="4778" spans="1:16" ht="31.5" hidden="1" outlineLevel="1" x14ac:dyDescent="0.25">
      <c r="A4778" s="99">
        <f t="shared" ref="A4778:E4778" si="3352">A4108</f>
        <v>13.2</v>
      </c>
      <c r="B4778" s="100" t="str">
        <f t="shared" si="3352"/>
        <v>Economizer additional  Assemblies along with cassette baffles – 65 Nos. each for unit-  5 &amp; 6  (2Set )</v>
      </c>
      <c r="C4778" s="99" t="str">
        <f t="shared" si="3352"/>
        <v>MERC/TECH 1/CAPEX/20132014/01936</v>
      </c>
      <c r="D4778" s="103">
        <f t="shared" si="3352"/>
        <v>41647</v>
      </c>
      <c r="E4778" s="28">
        <f t="shared" si="3352"/>
        <v>3.88</v>
      </c>
      <c r="F4778" s="95">
        <f t="shared" si="3332"/>
        <v>3.5012203659999996</v>
      </c>
      <c r="G4778" s="95">
        <f t="shared" si="3333"/>
        <v>3.5012203659999996</v>
      </c>
      <c r="H4778" s="95">
        <f t="shared" si="3337"/>
        <v>0</v>
      </c>
      <c r="I4778" s="94">
        <f>'F4.2'!AB85</f>
        <v>0</v>
      </c>
      <c r="J4778" s="94">
        <f>'F4.2'!AV85</f>
        <v>0</v>
      </c>
      <c r="K4778" s="95"/>
      <c r="L4778" s="95"/>
      <c r="M4778" s="128">
        <f t="shared" si="3338"/>
        <v>0</v>
      </c>
      <c r="N4778" s="95">
        <f t="shared" si="3339"/>
        <v>0</v>
      </c>
      <c r="O4778" s="158">
        <f t="shared" si="3334"/>
        <v>0</v>
      </c>
      <c r="P4778" s="159">
        <f t="shared" si="3335"/>
        <v>0</v>
      </c>
    </row>
    <row r="4779" spans="1:16" ht="31.5" hidden="1" outlineLevel="1" x14ac:dyDescent="0.25">
      <c r="A4779" s="99">
        <f t="shared" ref="A4779:E4779" si="3353">A4109</f>
        <v>13.3</v>
      </c>
      <c r="B4779" s="100" t="str">
        <f t="shared" si="3353"/>
        <v>Upper LTSH  Assemblies along with cassette baffles – 62 Nos. each for unit – 7 (1 Set)</v>
      </c>
      <c r="C4779" s="99" t="str">
        <f t="shared" si="3353"/>
        <v>MERC/TECH 1/CAPEX/20132014/01936</v>
      </c>
      <c r="D4779" s="103">
        <f t="shared" si="3353"/>
        <v>41647</v>
      </c>
      <c r="E4779" s="28">
        <f t="shared" si="3353"/>
        <v>9.81</v>
      </c>
      <c r="F4779" s="95">
        <f t="shared" si="3332"/>
        <v>4.9252947999999996</v>
      </c>
      <c r="G4779" s="95">
        <f t="shared" si="3333"/>
        <v>4.9252947999999996</v>
      </c>
      <c r="H4779" s="95">
        <f t="shared" si="3337"/>
        <v>0</v>
      </c>
      <c r="I4779" s="94">
        <f>'F4.2'!AB86</f>
        <v>0</v>
      </c>
      <c r="J4779" s="94">
        <f>'F4.2'!AV86</f>
        <v>0</v>
      </c>
      <c r="K4779" s="95"/>
      <c r="L4779" s="95"/>
      <c r="M4779" s="128">
        <f t="shared" si="3338"/>
        <v>0</v>
      </c>
      <c r="N4779" s="95">
        <f t="shared" si="3339"/>
        <v>0</v>
      </c>
      <c r="O4779" s="158">
        <f t="shared" si="3334"/>
        <v>0</v>
      </c>
      <c r="P4779" s="159">
        <f t="shared" si="3335"/>
        <v>0</v>
      </c>
    </row>
    <row r="4780" spans="1:16" ht="31.5" hidden="1" outlineLevel="1" x14ac:dyDescent="0.25">
      <c r="A4780" s="99">
        <f t="shared" ref="A4780:E4780" si="3354">A4110</f>
        <v>13.4</v>
      </c>
      <c r="B4780" s="100" t="str">
        <f t="shared" si="3354"/>
        <v>Lower LTSH  Assemblies along with cassette baffles  – 62Nos. for unit – 7 (1 Set)</v>
      </c>
      <c r="C4780" s="99" t="str">
        <f t="shared" si="3354"/>
        <v>MERC/TECH 1/CAPEX/20132014/01936</v>
      </c>
      <c r="D4780" s="103">
        <f t="shared" si="3354"/>
        <v>41647</v>
      </c>
      <c r="E4780" s="28">
        <f t="shared" si="3354"/>
        <v>4.76</v>
      </c>
      <c r="F4780" s="95">
        <f t="shared" si="3332"/>
        <v>2.7667891</v>
      </c>
      <c r="G4780" s="95">
        <f t="shared" si="3333"/>
        <v>2.7667891</v>
      </c>
      <c r="H4780" s="95">
        <f t="shared" si="3337"/>
        <v>0</v>
      </c>
      <c r="I4780" s="94">
        <f>'F4.2'!AB87</f>
        <v>0</v>
      </c>
      <c r="J4780" s="94">
        <f>'F4.2'!AV87</f>
        <v>0</v>
      </c>
      <c r="K4780" s="95"/>
      <c r="L4780" s="95"/>
      <c r="M4780" s="128">
        <f t="shared" si="3338"/>
        <v>0</v>
      </c>
      <c r="N4780" s="95">
        <f t="shared" si="3339"/>
        <v>0</v>
      </c>
      <c r="O4780" s="158">
        <f t="shared" si="3334"/>
        <v>0</v>
      </c>
      <c r="P4780" s="159">
        <f t="shared" si="3335"/>
        <v>0</v>
      </c>
    </row>
    <row r="4781" spans="1:16" ht="31.5" hidden="1" outlineLevel="1" x14ac:dyDescent="0.25">
      <c r="A4781" s="99">
        <f t="shared" ref="A4781:E4781" si="3355">A4111</f>
        <v>13.5</v>
      </c>
      <c r="B4781" s="100" t="str">
        <f t="shared" si="3355"/>
        <v>Lower Eco + Eco additional along with cassette baffles  for Unit-7</v>
      </c>
      <c r="C4781" s="99" t="str">
        <f t="shared" si="3355"/>
        <v>MERC/TECH 1/CAPEX/20132014/01936</v>
      </c>
      <c r="D4781" s="103">
        <f t="shared" si="3355"/>
        <v>41647</v>
      </c>
      <c r="E4781" s="28">
        <f t="shared" si="3355"/>
        <v>13.41</v>
      </c>
      <c r="F4781" s="95">
        <f t="shared" si="3332"/>
        <v>6.3205716000000001</v>
      </c>
      <c r="G4781" s="95">
        <f t="shared" si="3333"/>
        <v>6.3205716000000001</v>
      </c>
      <c r="H4781" s="95">
        <f t="shared" si="3337"/>
        <v>0</v>
      </c>
      <c r="I4781" s="94">
        <f>'F4.2'!AB88</f>
        <v>0</v>
      </c>
      <c r="J4781" s="94">
        <f>'F4.2'!AV88</f>
        <v>0</v>
      </c>
      <c r="K4781" s="95"/>
      <c r="L4781" s="95"/>
      <c r="M4781" s="128">
        <f t="shared" si="3338"/>
        <v>0</v>
      </c>
      <c r="N4781" s="95">
        <f t="shared" si="3339"/>
        <v>0</v>
      </c>
      <c r="O4781" s="158">
        <f t="shared" si="3334"/>
        <v>0</v>
      </c>
      <c r="P4781" s="159">
        <f t="shared" si="3335"/>
        <v>0</v>
      </c>
    </row>
    <row r="4782" spans="1:16" ht="31.5" hidden="1" outlineLevel="1" x14ac:dyDescent="0.25">
      <c r="A4782" s="99">
        <f t="shared" ref="A4782:E4782" si="3356">A4112</f>
        <v>13.6</v>
      </c>
      <c r="B4782" s="100" t="str">
        <f t="shared" si="3356"/>
        <v>Work Cost for Replacement of above Assemblies.</v>
      </c>
      <c r="C4782" s="99" t="str">
        <f t="shared" si="3356"/>
        <v>MERC/TECH 1/CAPEX/20132014/01936</v>
      </c>
      <c r="D4782" s="103">
        <f t="shared" si="3356"/>
        <v>41647</v>
      </c>
      <c r="E4782" s="28">
        <f t="shared" si="3356"/>
        <v>5.05</v>
      </c>
      <c r="F4782" s="95">
        <f t="shared" si="3332"/>
        <v>0</v>
      </c>
      <c r="G4782" s="95">
        <f t="shared" si="3333"/>
        <v>0</v>
      </c>
      <c r="H4782" s="95">
        <f t="shared" si="3337"/>
        <v>0</v>
      </c>
      <c r="I4782" s="94">
        <f>'F4.2'!AB89</f>
        <v>0</v>
      </c>
      <c r="J4782" s="94">
        <f>'F4.2'!AV89</f>
        <v>0</v>
      </c>
      <c r="K4782" s="95"/>
      <c r="L4782" s="95"/>
      <c r="M4782" s="128">
        <f t="shared" si="3338"/>
        <v>0</v>
      </c>
      <c r="N4782" s="95">
        <f t="shared" si="3339"/>
        <v>0</v>
      </c>
      <c r="O4782" s="158">
        <f t="shared" si="3334"/>
        <v>0</v>
      </c>
      <c r="P4782" s="159">
        <f t="shared" si="3335"/>
        <v>0</v>
      </c>
    </row>
    <row r="4783" spans="1:16" ht="31.5" hidden="1" outlineLevel="1" x14ac:dyDescent="0.25">
      <c r="A4783" s="99">
        <f t="shared" ref="A4783:E4783" si="3357">A4113</f>
        <v>0</v>
      </c>
      <c r="B4783" s="100" t="str">
        <f t="shared" si="3357"/>
        <v>IDC</v>
      </c>
      <c r="C4783" s="99" t="str">
        <f t="shared" si="3357"/>
        <v>MERC/TECH 1/CAPEX/20132014/01936</v>
      </c>
      <c r="D4783" s="103">
        <f t="shared" si="3357"/>
        <v>41647</v>
      </c>
      <c r="E4783" s="28">
        <f t="shared" si="3357"/>
        <v>6.9</v>
      </c>
      <c r="F4783" s="95">
        <f t="shared" si="3332"/>
        <v>0</v>
      </c>
      <c r="G4783" s="95">
        <f t="shared" si="3333"/>
        <v>0</v>
      </c>
      <c r="H4783" s="95">
        <f t="shared" si="3337"/>
        <v>0</v>
      </c>
      <c r="I4783" s="94">
        <f>'F4.2'!AB90</f>
        <v>0</v>
      </c>
      <c r="J4783" s="94">
        <f>'F4.2'!AV90</f>
        <v>0</v>
      </c>
      <c r="K4783" s="95"/>
      <c r="L4783" s="95"/>
      <c r="M4783" s="128">
        <f t="shared" si="3338"/>
        <v>0</v>
      </c>
      <c r="N4783" s="95">
        <f t="shared" si="3339"/>
        <v>0</v>
      </c>
      <c r="O4783" s="158">
        <f t="shared" si="3334"/>
        <v>0</v>
      </c>
      <c r="P4783" s="159">
        <f t="shared" si="3335"/>
        <v>0</v>
      </c>
    </row>
    <row r="4784" spans="1:16" ht="31.5" hidden="1" outlineLevel="1" x14ac:dyDescent="0.25">
      <c r="A4784" s="106">
        <f t="shared" ref="A4784:E4784" si="3358">A4114</f>
        <v>14</v>
      </c>
      <c r="B4784" s="107" t="str">
        <f t="shared" si="3358"/>
        <v>Procurement of Complete IPT Module for 500MW Unit-7 and Fully Bladed Rotor for LP Turbine of 500 MW Unit-5, 6, &amp; 7</v>
      </c>
      <c r="C4784" s="106" t="str">
        <f t="shared" si="3358"/>
        <v>MERC/TECH 1/CAPEX/20132014/01334</v>
      </c>
      <c r="D4784" s="147">
        <f t="shared" si="3358"/>
        <v>41548</v>
      </c>
      <c r="E4784" s="27">
        <f t="shared" si="3358"/>
        <v>83.823654699999992</v>
      </c>
      <c r="F4784" s="94">
        <f t="shared" si="3332"/>
        <v>0</v>
      </c>
      <c r="G4784" s="94">
        <f t="shared" si="3333"/>
        <v>0</v>
      </c>
      <c r="H4784" s="94">
        <f t="shared" si="3337"/>
        <v>0</v>
      </c>
      <c r="I4784" s="94">
        <f>'F4.2'!AB91</f>
        <v>0</v>
      </c>
      <c r="J4784" s="94">
        <f>'F4.2'!AV91</f>
        <v>0</v>
      </c>
      <c r="K4784" s="94"/>
      <c r="L4784" s="94"/>
      <c r="M4784" s="94">
        <f t="shared" si="3338"/>
        <v>0</v>
      </c>
      <c r="N4784" s="94">
        <f t="shared" si="3339"/>
        <v>0</v>
      </c>
      <c r="O4784" s="158">
        <f t="shared" si="3334"/>
        <v>0</v>
      </c>
      <c r="P4784" s="159">
        <f t="shared" si="3335"/>
        <v>0</v>
      </c>
    </row>
    <row r="4785" spans="1:16" ht="47.25" hidden="1" outlineLevel="1" x14ac:dyDescent="0.25">
      <c r="A4785" s="99">
        <f t="shared" ref="A4785:E4785" si="3359">A4115</f>
        <v>14.1</v>
      </c>
      <c r="B4785" s="100" t="str">
        <f t="shared" si="3359"/>
        <v>IPT Module complete Type-M30-63 with advance class blading suitable for 500 MW Chandrapur Unit-7, Khaperkheda 1x500, Bhusawal 2x500</v>
      </c>
      <c r="C4785" s="99" t="str">
        <f t="shared" si="3359"/>
        <v>MERC/TECH 1/CAPEX/20132014/01334</v>
      </c>
      <c r="D4785" s="103">
        <f t="shared" si="3359"/>
        <v>41548</v>
      </c>
      <c r="E4785" s="28">
        <f t="shared" si="3359"/>
        <v>48.039384900000002</v>
      </c>
      <c r="F4785" s="95">
        <f t="shared" si="3332"/>
        <v>48.039384900000002</v>
      </c>
      <c r="G4785" s="95">
        <f t="shared" si="3333"/>
        <v>48.039384900000002</v>
      </c>
      <c r="H4785" s="95">
        <f t="shared" si="3337"/>
        <v>0</v>
      </c>
      <c r="I4785" s="94">
        <f>'F4.2'!AB92</f>
        <v>0</v>
      </c>
      <c r="J4785" s="94">
        <f>'F4.2'!AV92</f>
        <v>0</v>
      </c>
      <c r="K4785" s="95"/>
      <c r="L4785" s="95"/>
      <c r="M4785" s="128">
        <f t="shared" si="3338"/>
        <v>0</v>
      </c>
      <c r="N4785" s="95">
        <f t="shared" si="3339"/>
        <v>0</v>
      </c>
      <c r="O4785" s="158">
        <f t="shared" si="3334"/>
        <v>0</v>
      </c>
      <c r="P4785" s="159">
        <f t="shared" si="3335"/>
        <v>0</v>
      </c>
    </row>
    <row r="4786" spans="1:16" ht="31.5" hidden="1" outlineLevel="1" x14ac:dyDescent="0.25">
      <c r="A4786" s="99">
        <f t="shared" ref="A4786:E4786" si="3360">A4116</f>
        <v>14.2</v>
      </c>
      <c r="B4786" s="100" t="str">
        <f t="shared" si="3360"/>
        <v>Fully bladed dynamically balanced LP Rotor for 500 MW Units-5,6 &amp;7 at Chandrapur STPS</v>
      </c>
      <c r="C4786" s="99" t="str">
        <f t="shared" si="3360"/>
        <v>MERC/TECH 1/CAPEX/20132014/01334</v>
      </c>
      <c r="D4786" s="103">
        <f t="shared" si="3360"/>
        <v>41548</v>
      </c>
      <c r="E4786" s="28">
        <f t="shared" si="3360"/>
        <v>35.784269799999997</v>
      </c>
      <c r="F4786" s="95">
        <f t="shared" si="3332"/>
        <v>35.784269799999997</v>
      </c>
      <c r="G4786" s="95">
        <f t="shared" si="3333"/>
        <v>35.784269799999997</v>
      </c>
      <c r="H4786" s="95">
        <f t="shared" si="3337"/>
        <v>0</v>
      </c>
      <c r="I4786" s="94">
        <f>'F4.2'!AB93</f>
        <v>0</v>
      </c>
      <c r="J4786" s="94">
        <f>'F4.2'!AV93</f>
        <v>0</v>
      </c>
      <c r="K4786" s="95"/>
      <c r="L4786" s="95"/>
      <c r="M4786" s="128">
        <f t="shared" si="3338"/>
        <v>0</v>
      </c>
      <c r="N4786" s="95">
        <f t="shared" si="3339"/>
        <v>0</v>
      </c>
      <c r="O4786" s="158">
        <f t="shared" si="3334"/>
        <v>0</v>
      </c>
      <c r="P4786" s="159">
        <f t="shared" si="3335"/>
        <v>0</v>
      </c>
    </row>
    <row r="4787" spans="1:16" ht="31.5" hidden="1" outlineLevel="1" x14ac:dyDescent="0.25">
      <c r="A4787" s="106">
        <f t="shared" ref="A4787:E4787" si="3361">A4117</f>
        <v>15</v>
      </c>
      <c r="B4787" s="107" t="str">
        <f t="shared" si="3361"/>
        <v>Performance Improvement of Air Preheater Unit 1 &amp; 2 CSTPS Chandrapur</v>
      </c>
      <c r="C4787" s="106" t="str">
        <f t="shared" si="3361"/>
        <v>MERC/TECH 1/CAPEX/20132014/01431</v>
      </c>
      <c r="D4787" s="147">
        <f t="shared" si="3361"/>
        <v>41565</v>
      </c>
      <c r="E4787" s="27">
        <f t="shared" si="3361"/>
        <v>11.1699751</v>
      </c>
      <c r="F4787" s="94">
        <f t="shared" si="3332"/>
        <v>0</v>
      </c>
      <c r="G4787" s="94">
        <f t="shared" si="3333"/>
        <v>0</v>
      </c>
      <c r="H4787" s="94">
        <f t="shared" si="3337"/>
        <v>0</v>
      </c>
      <c r="I4787" s="94">
        <f>'F4.2'!AB94</f>
        <v>0</v>
      </c>
      <c r="J4787" s="94">
        <f>'F4.2'!AV94</f>
        <v>0</v>
      </c>
      <c r="K4787" s="94"/>
      <c r="L4787" s="94"/>
      <c r="M4787" s="94">
        <f t="shared" si="3338"/>
        <v>0</v>
      </c>
      <c r="N4787" s="94">
        <f t="shared" si="3339"/>
        <v>0</v>
      </c>
      <c r="O4787" s="158">
        <f t="shared" si="3334"/>
        <v>0</v>
      </c>
      <c r="P4787" s="159">
        <f t="shared" si="3335"/>
        <v>0</v>
      </c>
    </row>
    <row r="4788" spans="1:16" ht="31.5" hidden="1" outlineLevel="1" x14ac:dyDescent="0.25">
      <c r="A4788" s="99">
        <f t="shared" ref="A4788:E4788" si="3362">A4118</f>
        <v>15.1</v>
      </c>
      <c r="B4788" s="100" t="str">
        <f t="shared" si="3362"/>
        <v xml:space="preserve">supply of MSERW / high frequency induction welding tubes for Air pre-heater in Unit 1&amp;2 </v>
      </c>
      <c r="C4788" s="99" t="str">
        <f t="shared" si="3362"/>
        <v>MERC/TECH 1/CAPEX/20132014/01431</v>
      </c>
      <c r="D4788" s="103">
        <f t="shared" si="3362"/>
        <v>41565</v>
      </c>
      <c r="E4788" s="28">
        <f t="shared" si="3362"/>
        <v>8.8553540000000002</v>
      </c>
      <c r="F4788" s="95">
        <f t="shared" si="3332"/>
        <v>0</v>
      </c>
      <c r="G4788" s="95">
        <f t="shared" si="3333"/>
        <v>0</v>
      </c>
      <c r="H4788" s="95">
        <f t="shared" si="3337"/>
        <v>0</v>
      </c>
      <c r="I4788" s="94">
        <f>'F4.2'!AB95</f>
        <v>0</v>
      </c>
      <c r="J4788" s="94">
        <f>'F4.2'!AV95</f>
        <v>0</v>
      </c>
      <c r="K4788" s="95"/>
      <c r="L4788" s="95"/>
      <c r="M4788" s="128">
        <f t="shared" si="3338"/>
        <v>0</v>
      </c>
      <c r="N4788" s="95">
        <f t="shared" si="3339"/>
        <v>0</v>
      </c>
      <c r="O4788" s="158">
        <f t="shared" si="3334"/>
        <v>0</v>
      </c>
      <c r="P4788" s="159">
        <f t="shared" si="3335"/>
        <v>0</v>
      </c>
    </row>
    <row r="4789" spans="1:16" ht="31.5" hidden="1" outlineLevel="1" x14ac:dyDescent="0.25">
      <c r="A4789" s="99">
        <f t="shared" ref="A4789:E4789" si="3363">A4119</f>
        <v>15.2</v>
      </c>
      <c r="B4789" s="100" t="str">
        <f t="shared" si="3363"/>
        <v xml:space="preserve">Compete Replacement of the air heater tubes in top ,intermediate and bottom bank(LHS and RHS) of unit 1 &amp; 2 </v>
      </c>
      <c r="C4789" s="99" t="str">
        <f t="shared" si="3363"/>
        <v>MERC/TECH 1/CAPEX/20132014/01431</v>
      </c>
      <c r="D4789" s="103">
        <f t="shared" si="3363"/>
        <v>41565</v>
      </c>
      <c r="E4789" s="28">
        <f t="shared" si="3363"/>
        <v>2.14452</v>
      </c>
      <c r="F4789" s="95">
        <f t="shared" si="3332"/>
        <v>0</v>
      </c>
      <c r="G4789" s="95">
        <f t="shared" si="3333"/>
        <v>0</v>
      </c>
      <c r="H4789" s="95">
        <f t="shared" si="3337"/>
        <v>0</v>
      </c>
      <c r="I4789" s="94">
        <f>'F4.2'!AB96</f>
        <v>0</v>
      </c>
      <c r="J4789" s="94">
        <f>'F4.2'!AV96</f>
        <v>0</v>
      </c>
      <c r="K4789" s="95"/>
      <c r="L4789" s="95"/>
      <c r="M4789" s="128">
        <f t="shared" si="3338"/>
        <v>0</v>
      </c>
      <c r="N4789" s="95">
        <f t="shared" si="3339"/>
        <v>0</v>
      </c>
      <c r="O4789" s="158">
        <f t="shared" si="3334"/>
        <v>0</v>
      </c>
      <c r="P4789" s="159">
        <f t="shared" si="3335"/>
        <v>0</v>
      </c>
    </row>
    <row r="4790" spans="1:16" ht="31.5" hidden="1" outlineLevel="1" x14ac:dyDescent="0.25">
      <c r="A4790" s="99">
        <f t="shared" ref="A4790:E4790" si="3364">A4120</f>
        <v>0</v>
      </c>
      <c r="B4790" s="100" t="str">
        <f t="shared" si="3364"/>
        <v>IDC</v>
      </c>
      <c r="C4790" s="99" t="str">
        <f t="shared" si="3364"/>
        <v>MERC/TECH 1/CAPEX/20132014/01431</v>
      </c>
      <c r="D4790" s="103">
        <f t="shared" si="3364"/>
        <v>41565</v>
      </c>
      <c r="E4790" s="28">
        <f t="shared" si="3364"/>
        <v>0.17010110000000001</v>
      </c>
      <c r="F4790" s="95">
        <f t="shared" si="3332"/>
        <v>0</v>
      </c>
      <c r="G4790" s="95">
        <f t="shared" si="3333"/>
        <v>0</v>
      </c>
      <c r="H4790" s="95">
        <f t="shared" si="3337"/>
        <v>0</v>
      </c>
      <c r="I4790" s="94">
        <f>'F4.2'!AB97</f>
        <v>0</v>
      </c>
      <c r="J4790" s="94">
        <f>'F4.2'!AV97</f>
        <v>0</v>
      </c>
      <c r="K4790" s="95"/>
      <c r="L4790" s="95"/>
      <c r="M4790" s="128">
        <f t="shared" si="3338"/>
        <v>0</v>
      </c>
      <c r="N4790" s="95">
        <f t="shared" si="3339"/>
        <v>0</v>
      </c>
      <c r="O4790" s="158">
        <f t="shared" si="3334"/>
        <v>0</v>
      </c>
      <c r="P4790" s="159">
        <f t="shared" si="3335"/>
        <v>0</v>
      </c>
    </row>
    <row r="4791" spans="1:16" ht="31.5" hidden="1" outlineLevel="1" x14ac:dyDescent="0.25">
      <c r="A4791" s="106">
        <f t="shared" ref="A4791:E4791" si="3365">A4121</f>
        <v>16</v>
      </c>
      <c r="B4791" s="107" t="str">
        <f t="shared" si="3365"/>
        <v>Procurement &amp; Replacement of heating elements (baskets) of primary and secondary air pre-heaters of unit # 5 &amp; 6</v>
      </c>
      <c r="C4791" s="106" t="str">
        <f t="shared" si="3365"/>
        <v>MERC/TECH 1/CAPEX/20142015/00432</v>
      </c>
      <c r="D4791" s="147">
        <f t="shared" si="3365"/>
        <v>41792</v>
      </c>
      <c r="E4791" s="27">
        <f t="shared" si="3365"/>
        <v>11.7446</v>
      </c>
      <c r="F4791" s="94">
        <f t="shared" si="3332"/>
        <v>0</v>
      </c>
      <c r="G4791" s="94">
        <f t="shared" si="3333"/>
        <v>0</v>
      </c>
      <c r="H4791" s="94">
        <f t="shared" si="3337"/>
        <v>0</v>
      </c>
      <c r="I4791" s="94">
        <f>'F4.2'!AB98</f>
        <v>0</v>
      </c>
      <c r="J4791" s="94">
        <f>'F4.2'!AV98</f>
        <v>0</v>
      </c>
      <c r="K4791" s="94"/>
      <c r="L4791" s="94"/>
      <c r="M4791" s="94">
        <f t="shared" si="3338"/>
        <v>0</v>
      </c>
      <c r="N4791" s="94">
        <f t="shared" si="3339"/>
        <v>0</v>
      </c>
      <c r="O4791" s="158">
        <f t="shared" si="3334"/>
        <v>0</v>
      </c>
      <c r="P4791" s="159">
        <f t="shared" si="3335"/>
        <v>0</v>
      </c>
    </row>
    <row r="4792" spans="1:16" ht="47.25" hidden="1" outlineLevel="1" x14ac:dyDescent="0.25">
      <c r="A4792" s="99">
        <f t="shared" ref="A4792:E4792" si="3366">A4122</f>
        <v>16.100000000000001</v>
      </c>
      <c r="B4792" s="100" t="str">
        <f t="shared" si="3366"/>
        <v>Primary  &amp;  Secondary Air Pre-heater baskets hot end, intermediate  &amp; cold end (2 sets) for U-5 (Including works cost)</v>
      </c>
      <c r="C4792" s="99" t="str">
        <f t="shared" si="3366"/>
        <v>MERC/TECH 1/CAPEX/20142015/00432</v>
      </c>
      <c r="D4792" s="103">
        <f t="shared" si="3366"/>
        <v>41792</v>
      </c>
      <c r="E4792" s="28">
        <f t="shared" si="3366"/>
        <v>5.5023</v>
      </c>
      <c r="F4792" s="95">
        <f t="shared" si="3332"/>
        <v>4.2318929900000004</v>
      </c>
      <c r="G4792" s="95">
        <f t="shared" si="3333"/>
        <v>4.2318929900000004</v>
      </c>
      <c r="H4792" s="95">
        <f t="shared" si="3337"/>
        <v>0</v>
      </c>
      <c r="I4792" s="94">
        <f>'F4.2'!AB99</f>
        <v>0</v>
      </c>
      <c r="J4792" s="94">
        <f>'F4.2'!AV99</f>
        <v>0</v>
      </c>
      <c r="K4792" s="95"/>
      <c r="L4792" s="95"/>
      <c r="M4792" s="128">
        <f t="shared" si="3338"/>
        <v>0</v>
      </c>
      <c r="N4792" s="95">
        <f t="shared" si="3339"/>
        <v>0</v>
      </c>
      <c r="O4792" s="158">
        <f t="shared" si="3334"/>
        <v>0</v>
      </c>
      <c r="P4792" s="159">
        <f t="shared" si="3335"/>
        <v>0</v>
      </c>
    </row>
    <row r="4793" spans="1:16" ht="47.25" hidden="1" outlineLevel="1" x14ac:dyDescent="0.25">
      <c r="A4793" s="99">
        <f t="shared" ref="A4793:E4793" si="3367">A4123</f>
        <v>16.2</v>
      </c>
      <c r="B4793" s="100" t="str">
        <f t="shared" si="3367"/>
        <v>Primary  &amp;  Secondary Air Pre-heater baskets hot end, intermediate  &amp; cold end (2 sets) for U-6 (Including works cost)</v>
      </c>
      <c r="C4793" s="99" t="str">
        <f t="shared" si="3367"/>
        <v>MERC/TECH 1/CAPEX/20142015/00432</v>
      </c>
      <c r="D4793" s="103">
        <f t="shared" si="3367"/>
        <v>41792</v>
      </c>
      <c r="E4793" s="28">
        <f t="shared" si="3367"/>
        <v>5.5023</v>
      </c>
      <c r="F4793" s="95">
        <f t="shared" si="3332"/>
        <v>4.5024009140000008</v>
      </c>
      <c r="G4793" s="95">
        <f t="shared" si="3333"/>
        <v>4.5024009140000008</v>
      </c>
      <c r="H4793" s="95">
        <f t="shared" si="3337"/>
        <v>0</v>
      </c>
      <c r="I4793" s="94">
        <f>'F4.2'!AB100</f>
        <v>0</v>
      </c>
      <c r="J4793" s="94">
        <f>'F4.2'!AV100</f>
        <v>0</v>
      </c>
      <c r="K4793" s="95"/>
      <c r="L4793" s="95"/>
      <c r="M4793" s="128">
        <f t="shared" si="3338"/>
        <v>0</v>
      </c>
      <c r="N4793" s="95">
        <f t="shared" si="3339"/>
        <v>0</v>
      </c>
      <c r="O4793" s="158">
        <f t="shared" si="3334"/>
        <v>0</v>
      </c>
      <c r="P4793" s="159">
        <f t="shared" si="3335"/>
        <v>0</v>
      </c>
    </row>
    <row r="4794" spans="1:16" ht="31.5" hidden="1" outlineLevel="1" x14ac:dyDescent="0.25">
      <c r="A4794" s="99">
        <f t="shared" ref="A4794:E4794" si="3368">A4124</f>
        <v>0</v>
      </c>
      <c r="B4794" s="100" t="str">
        <f t="shared" si="3368"/>
        <v>IDC</v>
      </c>
      <c r="C4794" s="99" t="str">
        <f t="shared" si="3368"/>
        <v>MERC/TECH 1/CAPEX/20142015/00432</v>
      </c>
      <c r="D4794" s="103">
        <f t="shared" si="3368"/>
        <v>41792</v>
      </c>
      <c r="E4794" s="28">
        <f t="shared" si="3368"/>
        <v>0.74</v>
      </c>
      <c r="F4794" s="95">
        <f t="shared" si="3332"/>
        <v>0</v>
      </c>
      <c r="G4794" s="95">
        <f t="shared" si="3333"/>
        <v>0</v>
      </c>
      <c r="H4794" s="95">
        <f t="shared" si="3337"/>
        <v>0</v>
      </c>
      <c r="I4794" s="94">
        <f>'F4.2'!AB101</f>
        <v>0</v>
      </c>
      <c r="J4794" s="94">
        <f>'F4.2'!AV101</f>
        <v>0</v>
      </c>
      <c r="K4794" s="95"/>
      <c r="L4794" s="95"/>
      <c r="M4794" s="128">
        <f t="shared" si="3338"/>
        <v>0</v>
      </c>
      <c r="N4794" s="95">
        <f t="shared" si="3339"/>
        <v>0</v>
      </c>
      <c r="O4794" s="158">
        <f t="shared" si="3334"/>
        <v>0</v>
      </c>
      <c r="P4794" s="159">
        <f t="shared" si="3335"/>
        <v>0</v>
      </c>
    </row>
    <row r="4795" spans="1:16" ht="31.5" hidden="1" outlineLevel="1" x14ac:dyDescent="0.25">
      <c r="A4795" s="25">
        <f t="shared" ref="A4795:E4795" si="3369">A4125</f>
        <v>17</v>
      </c>
      <c r="B4795" s="26" t="str">
        <f t="shared" si="3369"/>
        <v>Procurement of moving blades for LP Turbine, Control Fluid Pumps &amp; AOP of 500MW Unit 5,6 &amp;7</v>
      </c>
      <c r="C4795" s="25" t="str">
        <f t="shared" si="3369"/>
        <v>MERC/TECH 1/CAPEX/20142015/0010</v>
      </c>
      <c r="D4795" s="139">
        <f t="shared" si="3369"/>
        <v>41928</v>
      </c>
      <c r="E4795" s="27">
        <f t="shared" si="3369"/>
        <v>19.310244699999998</v>
      </c>
      <c r="F4795" s="94">
        <f t="shared" si="3332"/>
        <v>0</v>
      </c>
      <c r="G4795" s="94">
        <f t="shared" si="3333"/>
        <v>0</v>
      </c>
      <c r="H4795" s="94">
        <f t="shared" si="3337"/>
        <v>0</v>
      </c>
      <c r="I4795" s="94">
        <f>'F4.2'!AB102</f>
        <v>0</v>
      </c>
      <c r="J4795" s="94">
        <f>'F4.2'!AV102</f>
        <v>0</v>
      </c>
      <c r="K4795" s="94"/>
      <c r="L4795" s="94"/>
      <c r="M4795" s="94">
        <f t="shared" si="3338"/>
        <v>0</v>
      </c>
      <c r="N4795" s="94">
        <f t="shared" si="3339"/>
        <v>0</v>
      </c>
      <c r="O4795" s="158">
        <f t="shared" si="3334"/>
        <v>0</v>
      </c>
      <c r="P4795" s="159">
        <f t="shared" si="3335"/>
        <v>0</v>
      </c>
    </row>
    <row r="4796" spans="1:16" ht="63" hidden="1" outlineLevel="1" x14ac:dyDescent="0.25">
      <c r="A4796" s="29">
        <f t="shared" ref="A4796:E4796" si="3370">A4126</f>
        <v>17.100000000000001</v>
      </c>
      <c r="B4796" s="65" t="str">
        <f t="shared" si="3370"/>
        <v>Moving blades for LPT—2L
Moving blades for LPT—2R
Moving blades for LPT—3L
Moving blades for LPT—3R</v>
      </c>
      <c r="C4796" s="29" t="str">
        <f t="shared" si="3370"/>
        <v>MERC/TECH 1/CAPEX/20142015/0010</v>
      </c>
      <c r="D4796" s="68">
        <f t="shared" si="3370"/>
        <v>41928</v>
      </c>
      <c r="E4796" s="28">
        <f t="shared" si="3370"/>
        <v>13.5092</v>
      </c>
      <c r="F4796" s="95">
        <f t="shared" si="3332"/>
        <v>5.3885199799999999</v>
      </c>
      <c r="G4796" s="95">
        <f t="shared" si="3333"/>
        <v>5.3885199799999999</v>
      </c>
      <c r="H4796" s="95">
        <f t="shared" si="3337"/>
        <v>0</v>
      </c>
      <c r="I4796" s="94">
        <f>'F4.2'!AB103</f>
        <v>0</v>
      </c>
      <c r="J4796" s="94">
        <f>'F4.2'!AV103</f>
        <v>0</v>
      </c>
      <c r="K4796" s="95"/>
      <c r="L4796" s="95"/>
      <c r="M4796" s="128">
        <f t="shared" si="3338"/>
        <v>0</v>
      </c>
      <c r="N4796" s="95">
        <f t="shared" si="3339"/>
        <v>0</v>
      </c>
      <c r="O4796" s="158">
        <f t="shared" si="3334"/>
        <v>0</v>
      </c>
      <c r="P4796" s="159">
        <f t="shared" si="3335"/>
        <v>0</v>
      </c>
    </row>
    <row r="4797" spans="1:16" ht="94.5" hidden="1" outlineLevel="1" x14ac:dyDescent="0.25">
      <c r="A4797" s="29">
        <f t="shared" ref="A4797:E4797" si="3371">A4127</f>
        <v>17.2</v>
      </c>
      <c r="B4797" s="65" t="str">
        <f t="shared" si="3371"/>
        <v>1. Control Fluid Pump for 500 MW Unit-5&amp;6_KSB Make- Type : WKVM 100/1+4
2. Control Fluid Pump for 500 MW Unit-7_KSB Make- Type : WKVM 80/1+3
3. Aux. Oil Pump for Main Turbine of 500 MW Unit-5,6&amp; 7
KSB Make- Type : ETA 150-50VL</v>
      </c>
      <c r="C4797" s="29" t="str">
        <f t="shared" si="3371"/>
        <v>MERC/TECH 1/CAPEX/20142015/0010</v>
      </c>
      <c r="D4797" s="68">
        <f t="shared" si="3371"/>
        <v>41928</v>
      </c>
      <c r="E4797" s="28">
        <f t="shared" si="3371"/>
        <v>4.5510447000000003</v>
      </c>
      <c r="F4797" s="95">
        <f t="shared" si="3332"/>
        <v>7.2470200000000009</v>
      </c>
      <c r="G4797" s="95">
        <f t="shared" si="3333"/>
        <v>7.2470200000000009</v>
      </c>
      <c r="H4797" s="95">
        <f t="shared" si="3337"/>
        <v>0</v>
      </c>
      <c r="I4797" s="94">
        <f>'F4.2'!AB104</f>
        <v>0</v>
      </c>
      <c r="J4797" s="94">
        <f>'F4.2'!AV104</f>
        <v>0</v>
      </c>
      <c r="K4797" s="95"/>
      <c r="L4797" s="95"/>
      <c r="M4797" s="128">
        <f t="shared" si="3338"/>
        <v>0</v>
      </c>
      <c r="N4797" s="95">
        <f t="shared" si="3339"/>
        <v>0</v>
      </c>
      <c r="O4797" s="158">
        <f t="shared" si="3334"/>
        <v>0</v>
      </c>
      <c r="P4797" s="159">
        <f t="shared" si="3335"/>
        <v>0</v>
      </c>
    </row>
    <row r="4798" spans="1:16" ht="31.5" hidden="1" outlineLevel="1" x14ac:dyDescent="0.25">
      <c r="A4798" s="99">
        <f t="shared" ref="A4798:E4798" si="3372">A4128</f>
        <v>0</v>
      </c>
      <c r="B4798" s="100" t="str">
        <f t="shared" si="3372"/>
        <v>IDC</v>
      </c>
      <c r="C4798" s="99" t="str">
        <f t="shared" si="3372"/>
        <v>MERC/TECH 1/CAPEX/20142015/0010</v>
      </c>
      <c r="D4798" s="103">
        <f t="shared" si="3372"/>
        <v>41928</v>
      </c>
      <c r="E4798" s="28">
        <f t="shared" si="3372"/>
        <v>1.25</v>
      </c>
      <c r="F4798" s="95">
        <f t="shared" si="3332"/>
        <v>0</v>
      </c>
      <c r="G4798" s="95">
        <f t="shared" si="3333"/>
        <v>0</v>
      </c>
      <c r="H4798" s="95">
        <f t="shared" si="3337"/>
        <v>0</v>
      </c>
      <c r="I4798" s="94">
        <f>'F4.2'!AB105</f>
        <v>0</v>
      </c>
      <c r="J4798" s="94">
        <f>'F4.2'!AV105</f>
        <v>0</v>
      </c>
      <c r="K4798" s="95"/>
      <c r="L4798" s="95"/>
      <c r="M4798" s="128">
        <f t="shared" si="3338"/>
        <v>0</v>
      </c>
      <c r="N4798" s="95">
        <f t="shared" si="3339"/>
        <v>0</v>
      </c>
      <c r="O4798" s="158">
        <f t="shared" si="3334"/>
        <v>0</v>
      </c>
      <c r="P4798" s="159">
        <f t="shared" si="3335"/>
        <v>0</v>
      </c>
    </row>
    <row r="4799" spans="1:16" ht="47.25" hidden="1" outlineLevel="1" x14ac:dyDescent="0.25">
      <c r="A4799" s="106">
        <f t="shared" ref="A4799:E4799" si="3373">A4129</f>
        <v>18</v>
      </c>
      <c r="B4799" s="107" t="str">
        <f t="shared" si="3373"/>
        <v>Procurement of Gear Box &amp; Wear Resistance liners for coal mills of Unit#5&amp;6 &amp; Supply of Gear Box for Coal Mills of Unit#7</v>
      </c>
      <c r="C4799" s="106" t="str">
        <f t="shared" si="3373"/>
        <v>MERC/TECH 1/CAPEX/20142015/01220</v>
      </c>
      <c r="D4799" s="147">
        <f t="shared" si="3373"/>
        <v>41968</v>
      </c>
      <c r="E4799" s="27">
        <f t="shared" si="3373"/>
        <v>11.914453259999998</v>
      </c>
      <c r="F4799" s="94">
        <f t="shared" si="3332"/>
        <v>0</v>
      </c>
      <c r="G4799" s="94">
        <f t="shared" si="3333"/>
        <v>0</v>
      </c>
      <c r="H4799" s="94">
        <f t="shared" si="3337"/>
        <v>0</v>
      </c>
      <c r="I4799" s="94">
        <f>'F4.2'!AB106</f>
        <v>0</v>
      </c>
      <c r="J4799" s="94">
        <f>'F4.2'!AV106</f>
        <v>0</v>
      </c>
      <c r="K4799" s="94"/>
      <c r="L4799" s="94"/>
      <c r="M4799" s="94">
        <f t="shared" si="3338"/>
        <v>0</v>
      </c>
      <c r="N4799" s="94">
        <f t="shared" si="3339"/>
        <v>0</v>
      </c>
      <c r="O4799" s="158">
        <f t="shared" si="3334"/>
        <v>0</v>
      </c>
      <c r="P4799" s="159">
        <f t="shared" si="3335"/>
        <v>0</v>
      </c>
    </row>
    <row r="4800" spans="1:16" ht="63" hidden="1" outlineLevel="1" x14ac:dyDescent="0.25">
      <c r="A4800" s="99">
        <f t="shared" ref="A4800:E4800" si="3374">A4130</f>
        <v>18.100000000000001</v>
      </c>
      <c r="B4800" s="100" t="str">
        <f t="shared" si="3374"/>
        <v>Complete bevel gear stage consisting of pinion with part nos 100, 106, 107, 109, 110, 158, 159 and gear with part nos 102, 401, 402, 12 X 403 of Flender make Bocholt KMS 850 Gear Boxes of XRP-1043 Coal Mill in Unit#5&amp;6.</v>
      </c>
      <c r="C4800" s="99" t="str">
        <f t="shared" si="3374"/>
        <v>MERC/TECH 1/CAPEX/20142015/01220</v>
      </c>
      <c r="D4800" s="103">
        <f t="shared" si="3374"/>
        <v>41968</v>
      </c>
      <c r="E4800" s="28">
        <f t="shared" si="3374"/>
        <v>4.4387999999999996</v>
      </c>
      <c r="F4800" s="95">
        <f t="shared" si="3332"/>
        <v>1.621920096</v>
      </c>
      <c r="G4800" s="95">
        <f t="shared" si="3333"/>
        <v>1.621920096</v>
      </c>
      <c r="H4800" s="95">
        <f t="shared" si="3337"/>
        <v>0</v>
      </c>
      <c r="I4800" s="94">
        <f>'F4.2'!AB107</f>
        <v>0</v>
      </c>
      <c r="J4800" s="94">
        <f>'F4.2'!AV107</f>
        <v>0</v>
      </c>
      <c r="K4800" s="95"/>
      <c r="L4800" s="95"/>
      <c r="M4800" s="128">
        <f t="shared" si="3338"/>
        <v>0</v>
      </c>
      <c r="N4800" s="95">
        <f t="shared" si="3339"/>
        <v>0</v>
      </c>
      <c r="O4800" s="158">
        <f t="shared" si="3334"/>
        <v>0</v>
      </c>
      <c r="P4800" s="159">
        <f t="shared" si="3335"/>
        <v>0</v>
      </c>
    </row>
    <row r="4801" spans="1:16" ht="31.5" hidden="1" outlineLevel="1" x14ac:dyDescent="0.25">
      <c r="A4801" s="99">
        <f t="shared" ref="A4801:E4801" si="3375">A4131</f>
        <v>18.2</v>
      </c>
      <c r="B4801" s="100" t="str">
        <f t="shared" si="3375"/>
        <v>Manufacturing, Supply and Application of Wear Resistance Liners inside the mill body of XRP 1043 Coal Mill in unit-5&amp;6</v>
      </c>
      <c r="C4801" s="99" t="str">
        <f t="shared" si="3375"/>
        <v>MERC/TECH 1/CAPEX/20142015/01220</v>
      </c>
      <c r="D4801" s="103">
        <f t="shared" si="3375"/>
        <v>41968</v>
      </c>
      <c r="E4801" s="28">
        <f t="shared" si="3375"/>
        <v>2.2756532600000003</v>
      </c>
      <c r="F4801" s="95">
        <f t="shared" si="3332"/>
        <v>2.2756532600000003</v>
      </c>
      <c r="G4801" s="95">
        <f t="shared" si="3333"/>
        <v>2.2756532600000003</v>
      </c>
      <c r="H4801" s="95">
        <f t="shared" si="3337"/>
        <v>0</v>
      </c>
      <c r="I4801" s="94">
        <f>'F4.2'!AB108</f>
        <v>0</v>
      </c>
      <c r="J4801" s="94">
        <f>'F4.2'!AV108</f>
        <v>0</v>
      </c>
      <c r="K4801" s="95"/>
      <c r="L4801" s="95"/>
      <c r="M4801" s="128">
        <f t="shared" si="3338"/>
        <v>0</v>
      </c>
      <c r="N4801" s="95">
        <f t="shared" si="3339"/>
        <v>0</v>
      </c>
      <c r="O4801" s="158">
        <f t="shared" si="3334"/>
        <v>0</v>
      </c>
      <c r="P4801" s="159">
        <f t="shared" si="3335"/>
        <v>0</v>
      </c>
    </row>
    <row r="4802" spans="1:16" ht="63" hidden="1" outlineLevel="1" x14ac:dyDescent="0.25">
      <c r="A4802" s="99">
        <f t="shared" ref="A4802:E4802" si="3376">A4132</f>
        <v>18.3</v>
      </c>
      <c r="B4802" s="100" t="str">
        <f t="shared" si="3376"/>
        <v>Complete Gear Box type H2C630 without coupling, without lubrication unit. As per order CMD ref: 20/0900212-GA Dwg No 524932 and as per attached list for main reducer gear box of coal mill BBD 4772 in Unit#7.</v>
      </c>
      <c r="C4802" s="99" t="str">
        <f t="shared" si="3376"/>
        <v>MERC/TECH 1/CAPEX/20142015/01220</v>
      </c>
      <c r="D4802" s="103">
        <f t="shared" si="3376"/>
        <v>41968</v>
      </c>
      <c r="E4802" s="28">
        <f t="shared" si="3376"/>
        <v>4.4664999999999999</v>
      </c>
      <c r="F4802" s="95">
        <f t="shared" si="3332"/>
        <v>2.2257651389999999</v>
      </c>
      <c r="G4802" s="95">
        <f t="shared" si="3333"/>
        <v>2.2257651389999999</v>
      </c>
      <c r="H4802" s="95">
        <f t="shared" si="3337"/>
        <v>0</v>
      </c>
      <c r="I4802" s="94">
        <f>'F4.2'!AB109</f>
        <v>0</v>
      </c>
      <c r="J4802" s="94">
        <f>'F4.2'!AV109</f>
        <v>0</v>
      </c>
      <c r="K4802" s="95"/>
      <c r="L4802" s="95"/>
      <c r="M4802" s="128">
        <f t="shared" si="3338"/>
        <v>0</v>
      </c>
      <c r="N4802" s="95">
        <f t="shared" si="3339"/>
        <v>0</v>
      </c>
      <c r="O4802" s="158">
        <f t="shared" si="3334"/>
        <v>0</v>
      </c>
      <c r="P4802" s="159">
        <f t="shared" si="3335"/>
        <v>0</v>
      </c>
    </row>
    <row r="4803" spans="1:16" ht="31.5" hidden="1" outlineLevel="1" x14ac:dyDescent="0.25">
      <c r="A4803" s="99">
        <f t="shared" ref="A4803:E4803" si="3377">A4133</f>
        <v>0</v>
      </c>
      <c r="B4803" s="100" t="str">
        <f t="shared" si="3377"/>
        <v>IDC</v>
      </c>
      <c r="C4803" s="99" t="str">
        <f t="shared" si="3377"/>
        <v>MERC/TECH 1/CAPEX/20142015/01220</v>
      </c>
      <c r="D4803" s="103">
        <f t="shared" si="3377"/>
        <v>41968</v>
      </c>
      <c r="E4803" s="28">
        <f t="shared" si="3377"/>
        <v>0.73350000000000004</v>
      </c>
      <c r="F4803" s="95">
        <f t="shared" si="3332"/>
        <v>0</v>
      </c>
      <c r="G4803" s="95">
        <f t="shared" si="3333"/>
        <v>0</v>
      </c>
      <c r="H4803" s="95">
        <f t="shared" si="3337"/>
        <v>0</v>
      </c>
      <c r="I4803" s="94">
        <f>'F4.2'!AB110</f>
        <v>0</v>
      </c>
      <c r="J4803" s="94">
        <f>'F4.2'!AV110</f>
        <v>0</v>
      </c>
      <c r="K4803" s="95"/>
      <c r="L4803" s="95"/>
      <c r="M4803" s="128">
        <f t="shared" si="3338"/>
        <v>0</v>
      </c>
      <c r="N4803" s="95">
        <f t="shared" si="3339"/>
        <v>0</v>
      </c>
      <c r="O4803" s="158">
        <f t="shared" si="3334"/>
        <v>0</v>
      </c>
      <c r="P4803" s="159">
        <f t="shared" si="3335"/>
        <v>0</v>
      </c>
    </row>
    <row r="4804" spans="1:16" ht="31.5" hidden="1" outlineLevel="1" x14ac:dyDescent="0.25">
      <c r="A4804" s="106">
        <f t="shared" ref="A4804:E4804" si="3378">A4134</f>
        <v>19</v>
      </c>
      <c r="B4804" s="107" t="str">
        <f t="shared" si="3378"/>
        <v>Procurement &amp; Replacement of Condenser tubes for 500MW Unit-6 &amp; BFP cartridge for Unit 5, 6 &amp; 7</v>
      </c>
      <c r="C4804" s="106" t="str">
        <f t="shared" si="3378"/>
        <v>MERC/TECH 1/CAPEX/20142015/00950</v>
      </c>
      <c r="D4804" s="147">
        <f t="shared" si="3378"/>
        <v>41893</v>
      </c>
      <c r="E4804" s="27">
        <f t="shared" si="3378"/>
        <v>13.163734</v>
      </c>
      <c r="F4804" s="94">
        <f t="shared" si="3332"/>
        <v>0</v>
      </c>
      <c r="G4804" s="94">
        <f t="shared" si="3333"/>
        <v>0</v>
      </c>
      <c r="H4804" s="94">
        <f t="shared" si="3337"/>
        <v>0</v>
      </c>
      <c r="I4804" s="94">
        <f>'F4.2'!AB111</f>
        <v>0</v>
      </c>
      <c r="J4804" s="94">
        <f>'F4.2'!AV111</f>
        <v>0</v>
      </c>
      <c r="K4804" s="94"/>
      <c r="L4804" s="94"/>
      <c r="M4804" s="94">
        <f t="shared" si="3338"/>
        <v>0</v>
      </c>
      <c r="N4804" s="94">
        <f t="shared" si="3339"/>
        <v>0</v>
      </c>
      <c r="O4804" s="158">
        <f t="shared" si="3334"/>
        <v>0</v>
      </c>
      <c r="P4804" s="159">
        <f t="shared" si="3335"/>
        <v>0</v>
      </c>
    </row>
    <row r="4805" spans="1:16" ht="31.5" hidden="1" outlineLevel="1" x14ac:dyDescent="0.25">
      <c r="A4805" s="99">
        <f t="shared" ref="A4805:E4805" si="3379">A4135</f>
        <v>19.100000000000001</v>
      </c>
      <c r="B4805" s="100" t="str">
        <f t="shared" si="3379"/>
        <v>Procurement of Cartridge Assembly for Boiler Feed Pump type FK 4E 36</v>
      </c>
      <c r="C4805" s="99" t="str">
        <f t="shared" si="3379"/>
        <v>MERC/TECH 1/CAPEX/20142015/00950</v>
      </c>
      <c r="D4805" s="103">
        <f t="shared" si="3379"/>
        <v>41893</v>
      </c>
      <c r="E4805" s="28">
        <f t="shared" si="3379"/>
        <v>4.87</v>
      </c>
      <c r="F4805" s="95">
        <f t="shared" si="3332"/>
        <v>2.8937499999999998</v>
      </c>
      <c r="G4805" s="95">
        <f t="shared" si="3333"/>
        <v>2.8937499999999998</v>
      </c>
      <c r="H4805" s="95">
        <f t="shared" si="3337"/>
        <v>0</v>
      </c>
      <c r="I4805" s="94">
        <f>'F4.2'!AB112</f>
        <v>0</v>
      </c>
      <c r="J4805" s="94">
        <f>'F4.2'!AV112</f>
        <v>0</v>
      </c>
      <c r="K4805" s="95"/>
      <c r="L4805" s="95"/>
      <c r="M4805" s="128">
        <f t="shared" si="3338"/>
        <v>0</v>
      </c>
      <c r="N4805" s="95">
        <f t="shared" si="3339"/>
        <v>0</v>
      </c>
      <c r="O4805" s="158">
        <f t="shared" si="3334"/>
        <v>0</v>
      </c>
      <c r="P4805" s="159">
        <f t="shared" si="3335"/>
        <v>0</v>
      </c>
    </row>
    <row r="4806" spans="1:16" ht="31.5" hidden="1" outlineLevel="1" x14ac:dyDescent="0.25">
      <c r="A4806" s="99">
        <f t="shared" ref="A4806:E4806" si="3380">A4136</f>
        <v>19.2</v>
      </c>
      <c r="B4806" s="100" t="str">
        <f t="shared" si="3380"/>
        <v>Procurement &amp; Replacement of Condenser tubes for 500MW Unit-6</v>
      </c>
      <c r="C4806" s="99" t="str">
        <f t="shared" si="3380"/>
        <v>MERC/TECH 1/CAPEX/20142015/00950</v>
      </c>
      <c r="D4806" s="103">
        <f t="shared" si="3380"/>
        <v>41893</v>
      </c>
      <c r="E4806" s="28">
        <f t="shared" si="3380"/>
        <v>7.0937340000000004</v>
      </c>
      <c r="F4806" s="95">
        <f t="shared" si="3332"/>
        <v>6.1698368290000003</v>
      </c>
      <c r="G4806" s="95">
        <f t="shared" si="3333"/>
        <v>6.1698368290000003</v>
      </c>
      <c r="H4806" s="95">
        <f t="shared" si="3337"/>
        <v>0</v>
      </c>
      <c r="I4806" s="94">
        <f>'F4.2'!AB113</f>
        <v>0</v>
      </c>
      <c r="J4806" s="94">
        <f>'F4.2'!AV113</f>
        <v>0</v>
      </c>
      <c r="K4806" s="95"/>
      <c r="L4806" s="95"/>
      <c r="M4806" s="128">
        <f t="shared" si="3338"/>
        <v>0</v>
      </c>
      <c r="N4806" s="95">
        <f t="shared" si="3339"/>
        <v>0</v>
      </c>
      <c r="O4806" s="158">
        <f t="shared" si="3334"/>
        <v>0</v>
      </c>
      <c r="P4806" s="159">
        <f t="shared" si="3335"/>
        <v>0</v>
      </c>
    </row>
    <row r="4807" spans="1:16" ht="31.5" hidden="1" outlineLevel="1" x14ac:dyDescent="0.25">
      <c r="A4807" s="99">
        <f t="shared" ref="A4807:E4807" si="3381">A4137</f>
        <v>0</v>
      </c>
      <c r="B4807" s="100" t="str">
        <f t="shared" si="3381"/>
        <v>IDC</v>
      </c>
      <c r="C4807" s="99" t="str">
        <f t="shared" si="3381"/>
        <v>MERC/TECH 1/CAPEX/20142015/00950</v>
      </c>
      <c r="D4807" s="103">
        <f t="shared" si="3381"/>
        <v>41893</v>
      </c>
      <c r="E4807" s="28">
        <f t="shared" si="3381"/>
        <v>1.2</v>
      </c>
      <c r="F4807" s="95">
        <f t="shared" si="3332"/>
        <v>0</v>
      </c>
      <c r="G4807" s="95">
        <f t="shared" si="3333"/>
        <v>0</v>
      </c>
      <c r="H4807" s="95">
        <f t="shared" si="3337"/>
        <v>0</v>
      </c>
      <c r="I4807" s="94">
        <f>'F4.2'!AB114</f>
        <v>0</v>
      </c>
      <c r="J4807" s="94">
        <f>'F4.2'!AV114</f>
        <v>0</v>
      </c>
      <c r="K4807" s="95"/>
      <c r="L4807" s="95"/>
      <c r="M4807" s="128">
        <f t="shared" si="3338"/>
        <v>0</v>
      </c>
      <c r="N4807" s="95">
        <f t="shared" si="3339"/>
        <v>0</v>
      </c>
      <c r="O4807" s="158">
        <f t="shared" si="3334"/>
        <v>0</v>
      </c>
      <c r="P4807" s="159">
        <f t="shared" si="3335"/>
        <v>0</v>
      </c>
    </row>
    <row r="4808" spans="1:16" ht="31.5" hidden="1" outlineLevel="1" x14ac:dyDescent="0.25">
      <c r="A4808" s="106">
        <f t="shared" ref="A4808:E4808" si="3382">A4138</f>
        <v>20</v>
      </c>
      <c r="B4808" s="107" t="str">
        <f t="shared" si="3382"/>
        <v>210/500 MW CHP performance improvement</v>
      </c>
      <c r="C4808" s="106" t="str">
        <f t="shared" si="3382"/>
        <v>MERC/Cell No. 1/CAPEX/ 20152016/00634</v>
      </c>
      <c r="D4808" s="147">
        <f t="shared" si="3382"/>
        <v>42256</v>
      </c>
      <c r="E4808" s="27">
        <f t="shared" si="3382"/>
        <v>16.303000000000001</v>
      </c>
      <c r="F4808" s="94">
        <f t="shared" si="3332"/>
        <v>0</v>
      </c>
      <c r="G4808" s="94">
        <f t="shared" si="3333"/>
        <v>0</v>
      </c>
      <c r="H4808" s="94">
        <f t="shared" si="3337"/>
        <v>0</v>
      </c>
      <c r="I4808" s="94">
        <f>'F4.2'!AB115</f>
        <v>0</v>
      </c>
      <c r="J4808" s="94">
        <f>'F4.2'!AV115</f>
        <v>0</v>
      </c>
      <c r="K4808" s="94"/>
      <c r="L4808" s="94"/>
      <c r="M4808" s="94">
        <f t="shared" si="3338"/>
        <v>0</v>
      </c>
      <c r="N4808" s="94">
        <f t="shared" si="3339"/>
        <v>0</v>
      </c>
      <c r="O4808" s="158">
        <f t="shared" si="3334"/>
        <v>0</v>
      </c>
      <c r="P4808" s="159">
        <f t="shared" si="3335"/>
        <v>0</v>
      </c>
    </row>
    <row r="4809" spans="1:16" ht="31.5" hidden="1" outlineLevel="1" x14ac:dyDescent="0.25">
      <c r="A4809" s="99">
        <f t="shared" ref="A4809:E4809" si="3383">A4139</f>
        <v>20.100000000000001</v>
      </c>
      <c r="B4809" s="100" t="str">
        <f t="shared" si="3383"/>
        <v>Provision of over band suspended magnets for CHP-C.</v>
      </c>
      <c r="C4809" s="99" t="str">
        <f t="shared" si="3383"/>
        <v>MERC/Cell No. 1/CAPEX/ 20152016/00634</v>
      </c>
      <c r="D4809" s="103">
        <f t="shared" si="3383"/>
        <v>42256</v>
      </c>
      <c r="E4809" s="28">
        <f t="shared" si="3383"/>
        <v>1.077</v>
      </c>
      <c r="F4809" s="95">
        <f t="shared" si="3332"/>
        <v>0.90834481999999994</v>
      </c>
      <c r="G4809" s="95">
        <f t="shared" si="3333"/>
        <v>0.90834481999999994</v>
      </c>
      <c r="H4809" s="95">
        <f t="shared" si="3337"/>
        <v>0</v>
      </c>
      <c r="I4809" s="94">
        <f>'F4.2'!AB116</f>
        <v>0</v>
      </c>
      <c r="J4809" s="94">
        <f>'F4.2'!AV116</f>
        <v>0</v>
      </c>
      <c r="K4809" s="95"/>
      <c r="L4809" s="95"/>
      <c r="M4809" s="128">
        <f t="shared" si="3338"/>
        <v>0</v>
      </c>
      <c r="N4809" s="95">
        <f t="shared" si="3339"/>
        <v>0</v>
      </c>
      <c r="O4809" s="158">
        <f t="shared" si="3334"/>
        <v>0</v>
      </c>
      <c r="P4809" s="159">
        <f t="shared" si="3335"/>
        <v>0</v>
      </c>
    </row>
    <row r="4810" spans="1:16" ht="63" hidden="1" outlineLevel="1" x14ac:dyDescent="0.25">
      <c r="A4810" s="99">
        <f t="shared" ref="A4810:E4810" si="3384">A4140</f>
        <v>20.2</v>
      </c>
      <c r="B4810" s="100" t="str">
        <f t="shared" si="3384"/>
        <v>1. Procurement of HT contactor for bunkering side auxiliary at CHP B
2. Procurement of HT contactor for unloading side Critical Auxiliary at CHP-B</v>
      </c>
      <c r="C4810" s="99" t="str">
        <f t="shared" si="3384"/>
        <v>MERC/Cell No. 1/CAPEX/ 20152016/00634</v>
      </c>
      <c r="D4810" s="103">
        <f t="shared" si="3384"/>
        <v>42256</v>
      </c>
      <c r="E4810" s="28">
        <f t="shared" si="3384"/>
        <v>5.7590000000000003</v>
      </c>
      <c r="F4810" s="95">
        <f t="shared" si="3332"/>
        <v>2.894304</v>
      </c>
      <c r="G4810" s="95">
        <f t="shared" si="3333"/>
        <v>2.894304</v>
      </c>
      <c r="H4810" s="95">
        <f t="shared" si="3337"/>
        <v>0</v>
      </c>
      <c r="I4810" s="94">
        <f>'F4.2'!AB117</f>
        <v>0</v>
      </c>
      <c r="J4810" s="94">
        <f>'F4.2'!AV117</f>
        <v>0</v>
      </c>
      <c r="K4810" s="95"/>
      <c r="L4810" s="95"/>
      <c r="M4810" s="128">
        <f t="shared" si="3338"/>
        <v>0</v>
      </c>
      <c r="N4810" s="95">
        <f t="shared" si="3339"/>
        <v>0</v>
      </c>
      <c r="O4810" s="158">
        <f t="shared" si="3334"/>
        <v>0</v>
      </c>
      <c r="P4810" s="159">
        <f t="shared" si="3335"/>
        <v>0</v>
      </c>
    </row>
    <row r="4811" spans="1:16" ht="31.5" hidden="1" outlineLevel="1" x14ac:dyDescent="0.25">
      <c r="A4811" s="99">
        <f t="shared" ref="A4811:E4811" si="3385">A4141</f>
        <v>20.3</v>
      </c>
      <c r="B4811" s="100" t="str">
        <f t="shared" si="3385"/>
        <v>Bulldozer BD-155</v>
      </c>
      <c r="C4811" s="99" t="str">
        <f t="shared" si="3385"/>
        <v>MERC/Cell No. 1/CAPEX/ 20152016/00634</v>
      </c>
      <c r="D4811" s="103">
        <f t="shared" si="3385"/>
        <v>42256</v>
      </c>
      <c r="E4811" s="28">
        <f t="shared" si="3385"/>
        <v>5.12</v>
      </c>
      <c r="F4811" s="95">
        <f t="shared" si="3332"/>
        <v>7.9707386820000004</v>
      </c>
      <c r="G4811" s="95">
        <f t="shared" si="3333"/>
        <v>7.9707386820000004</v>
      </c>
      <c r="H4811" s="95">
        <f t="shared" si="3337"/>
        <v>0</v>
      </c>
      <c r="I4811" s="94">
        <f>'F4.2'!AB118</f>
        <v>0</v>
      </c>
      <c r="J4811" s="94">
        <f>'F4.2'!AV118</f>
        <v>0</v>
      </c>
      <c r="K4811" s="95"/>
      <c r="L4811" s="95"/>
      <c r="M4811" s="128">
        <f t="shared" si="3338"/>
        <v>0</v>
      </c>
      <c r="N4811" s="95">
        <f t="shared" si="3339"/>
        <v>0</v>
      </c>
      <c r="O4811" s="158">
        <f t="shared" si="3334"/>
        <v>0</v>
      </c>
      <c r="P4811" s="159">
        <f t="shared" si="3335"/>
        <v>0</v>
      </c>
    </row>
    <row r="4812" spans="1:16" ht="31.5" hidden="1" outlineLevel="1" x14ac:dyDescent="0.25">
      <c r="A4812" s="99">
        <f t="shared" ref="A4812:E4812" si="3386">A4142</f>
        <v>20.399999999999999</v>
      </c>
      <c r="B4812" s="100" t="str">
        <f t="shared" si="3386"/>
        <v>Modification of wagon tippler CHP-A</v>
      </c>
      <c r="C4812" s="99" t="str">
        <f t="shared" si="3386"/>
        <v>MERC/Cell No. 1/CAPEX/ 20152016/00634</v>
      </c>
      <c r="D4812" s="103">
        <f t="shared" si="3386"/>
        <v>42256</v>
      </c>
      <c r="E4812" s="28">
        <f t="shared" si="3386"/>
        <v>3.8969999999999998</v>
      </c>
      <c r="F4812" s="95">
        <f t="shared" si="3332"/>
        <v>4.488435977</v>
      </c>
      <c r="G4812" s="95">
        <f t="shared" si="3333"/>
        <v>4.488435977</v>
      </c>
      <c r="H4812" s="95">
        <f t="shared" si="3337"/>
        <v>0</v>
      </c>
      <c r="I4812" s="94">
        <f>'F4.2'!AB119</f>
        <v>0</v>
      </c>
      <c r="J4812" s="94">
        <f>'F4.2'!AV119</f>
        <v>0</v>
      </c>
      <c r="K4812" s="95"/>
      <c r="L4812" s="95"/>
      <c r="M4812" s="128">
        <f t="shared" si="3338"/>
        <v>0</v>
      </c>
      <c r="N4812" s="95">
        <f t="shared" si="3339"/>
        <v>0</v>
      </c>
      <c r="O4812" s="158">
        <f t="shared" si="3334"/>
        <v>0</v>
      </c>
      <c r="P4812" s="159">
        <f t="shared" si="3335"/>
        <v>0</v>
      </c>
    </row>
    <row r="4813" spans="1:16" ht="31.5" hidden="1" outlineLevel="1" x14ac:dyDescent="0.25">
      <c r="A4813" s="99">
        <f t="shared" ref="A4813:E4813" si="3387">A4143</f>
        <v>0</v>
      </c>
      <c r="B4813" s="100" t="str">
        <f t="shared" si="3387"/>
        <v>IDC</v>
      </c>
      <c r="C4813" s="99" t="str">
        <f t="shared" si="3387"/>
        <v>MERC/Cell No. 1/CAPEX/ 20152016/00634</v>
      </c>
      <c r="D4813" s="103">
        <f t="shared" si="3387"/>
        <v>42256</v>
      </c>
      <c r="E4813" s="28">
        <f t="shared" si="3387"/>
        <v>0.45</v>
      </c>
      <c r="F4813" s="95">
        <f t="shared" si="3332"/>
        <v>0</v>
      </c>
      <c r="G4813" s="95">
        <f t="shared" si="3333"/>
        <v>0</v>
      </c>
      <c r="H4813" s="95">
        <f t="shared" si="3337"/>
        <v>0</v>
      </c>
      <c r="I4813" s="94">
        <f>'F4.2'!AB120</f>
        <v>0</v>
      </c>
      <c r="J4813" s="94">
        <f>'F4.2'!AV120</f>
        <v>0</v>
      </c>
      <c r="K4813" s="95"/>
      <c r="L4813" s="95"/>
      <c r="M4813" s="128">
        <f t="shared" si="3338"/>
        <v>0</v>
      </c>
      <c r="N4813" s="95">
        <f t="shared" si="3339"/>
        <v>0</v>
      </c>
      <c r="O4813" s="158">
        <f t="shared" si="3334"/>
        <v>0</v>
      </c>
      <c r="P4813" s="159">
        <f t="shared" si="3335"/>
        <v>0</v>
      </c>
    </row>
    <row r="4814" spans="1:16" ht="15.75" hidden="1" outlineLevel="1" x14ac:dyDescent="0.25">
      <c r="A4814" s="238">
        <f t="shared" ref="A4814:E4814" si="3388">A4144</f>
        <v>21</v>
      </c>
      <c r="B4814" s="239" t="str">
        <f t="shared" si="3388"/>
        <v>Improvement in Electrical Systems</v>
      </c>
      <c r="C4814" s="106" t="str">
        <f t="shared" si="3388"/>
        <v>MERC/CAPEX/20162017/00192</v>
      </c>
      <c r="D4814" s="147">
        <f t="shared" si="3388"/>
        <v>42500</v>
      </c>
      <c r="E4814" s="27">
        <f t="shared" si="3388"/>
        <v>10.499999999999998</v>
      </c>
      <c r="F4814" s="94">
        <f t="shared" si="3332"/>
        <v>0</v>
      </c>
      <c r="G4814" s="94">
        <f t="shared" si="3333"/>
        <v>0</v>
      </c>
      <c r="H4814" s="94">
        <f t="shared" si="3337"/>
        <v>0</v>
      </c>
      <c r="I4814" s="94">
        <f>'F4.2'!AB121</f>
        <v>0</v>
      </c>
      <c r="J4814" s="94">
        <f>'F4.2'!AV121</f>
        <v>0</v>
      </c>
      <c r="K4814" s="94"/>
      <c r="L4814" s="94"/>
      <c r="M4814" s="94">
        <f t="shared" si="3338"/>
        <v>0</v>
      </c>
      <c r="N4814" s="94">
        <f t="shared" si="3339"/>
        <v>0</v>
      </c>
      <c r="O4814" s="158">
        <f t="shared" si="3334"/>
        <v>0</v>
      </c>
      <c r="P4814" s="159">
        <f t="shared" si="3335"/>
        <v>0</v>
      </c>
    </row>
    <row r="4815" spans="1:16" ht="31.5" hidden="1" outlineLevel="1" x14ac:dyDescent="0.25">
      <c r="A4815" s="252">
        <f t="shared" ref="A4815:E4815" si="3389">A4145</f>
        <v>21.1</v>
      </c>
      <c r="B4815" s="253" t="str">
        <f t="shared" si="3389"/>
        <v>Station Battery set 1 &amp; 2 of 220V, 2190  AH Capacity (2V X 110 Cells) New type Make- Exide</v>
      </c>
      <c r="C4815" s="99" t="str">
        <f t="shared" si="3389"/>
        <v>MERC/CAPEX/20162017/00192</v>
      </c>
      <c r="D4815" s="103">
        <f t="shared" si="3389"/>
        <v>42500</v>
      </c>
      <c r="E4815" s="28">
        <f t="shared" si="3389"/>
        <v>2.71</v>
      </c>
      <c r="F4815" s="95">
        <f t="shared" si="3332"/>
        <v>3.7130741999999999</v>
      </c>
      <c r="G4815" s="95">
        <f t="shared" si="3333"/>
        <v>3.7130741</v>
      </c>
      <c r="H4815" s="95">
        <f t="shared" si="3337"/>
        <v>9.9999999836342113E-8</v>
      </c>
      <c r="I4815" s="94">
        <f>'F4.2'!AB122</f>
        <v>0</v>
      </c>
      <c r="J4815" s="94">
        <f>'F4.2'!AV122</f>
        <v>0</v>
      </c>
      <c r="K4815" s="95"/>
      <c r="L4815" s="95"/>
      <c r="M4815" s="128">
        <f t="shared" si="3338"/>
        <v>0</v>
      </c>
      <c r="N4815" s="95">
        <f t="shared" si="3339"/>
        <v>9.9999999836342113E-8</v>
      </c>
      <c r="O4815" s="158">
        <f t="shared" si="3334"/>
        <v>0</v>
      </c>
      <c r="P4815" s="159">
        <f t="shared" si="3335"/>
        <v>0</v>
      </c>
    </row>
    <row r="4816" spans="1:16" ht="31.5" hidden="1" outlineLevel="1" x14ac:dyDescent="0.25">
      <c r="A4816" s="252">
        <f t="shared" ref="A4816:E4816" si="3390">A4146</f>
        <v>21.2</v>
      </c>
      <c r="B4816" s="253" t="str">
        <f t="shared" si="3390"/>
        <v>The G1 &amp; G2 Battery sets of 24V, 1825AH Capacity (13 Nos. cells X 2= 26 Nos. cells) plantetype Make- Exide</v>
      </c>
      <c r="C4816" s="99" t="str">
        <f t="shared" si="3390"/>
        <v>MERC/CAPEX/20162017/00192</v>
      </c>
      <c r="D4816" s="103">
        <f t="shared" si="3390"/>
        <v>42500</v>
      </c>
      <c r="E4816" s="28">
        <f t="shared" si="3390"/>
        <v>0.55000000000000004</v>
      </c>
      <c r="F4816" s="95">
        <f t="shared" si="3332"/>
        <v>0.53016459999999999</v>
      </c>
      <c r="G4816" s="95">
        <f t="shared" si="3333"/>
        <v>0.53016459999999999</v>
      </c>
      <c r="H4816" s="95">
        <f t="shared" si="3337"/>
        <v>0</v>
      </c>
      <c r="I4816" s="94">
        <f>'F4.2'!AB123</f>
        <v>0</v>
      </c>
      <c r="J4816" s="94">
        <f>'F4.2'!AV123</f>
        <v>0</v>
      </c>
      <c r="K4816" s="95"/>
      <c r="L4816" s="95"/>
      <c r="M4816" s="128">
        <f t="shared" si="3338"/>
        <v>0</v>
      </c>
      <c r="N4816" s="95">
        <f t="shared" si="3339"/>
        <v>0</v>
      </c>
      <c r="O4816" s="158">
        <f t="shared" si="3334"/>
        <v>0</v>
      </c>
      <c r="P4816" s="159">
        <f t="shared" si="3335"/>
        <v>0</v>
      </c>
    </row>
    <row r="4817" spans="1:16" ht="31.5" hidden="1" outlineLevel="1" x14ac:dyDescent="0.25">
      <c r="A4817" s="252">
        <f t="shared" ref="A4817:E4817" si="3391">A4147</f>
        <v>21.3</v>
      </c>
      <c r="B4817" s="253" t="str">
        <f t="shared" si="3391"/>
        <v>Replacement of 6.6 KV HT breakers at Ash Handling Plant by 6.6 KV SF6 contactors  suitable for frequent ON/OFFs.</v>
      </c>
      <c r="C4817" s="99" t="str">
        <f t="shared" si="3391"/>
        <v>MERC/CAPEX/20162017/00192</v>
      </c>
      <c r="D4817" s="103">
        <f t="shared" si="3391"/>
        <v>42500</v>
      </c>
      <c r="E4817" s="28">
        <f t="shared" si="3391"/>
        <v>3.12</v>
      </c>
      <c r="F4817" s="95">
        <f t="shared" si="3332"/>
        <v>3.5539240080000001</v>
      </c>
      <c r="G4817" s="95">
        <f t="shared" si="3333"/>
        <v>3.5539240080000001</v>
      </c>
      <c r="H4817" s="95">
        <f t="shared" si="3337"/>
        <v>0</v>
      </c>
      <c r="I4817" s="94">
        <f>'F4.2'!AB124</f>
        <v>0</v>
      </c>
      <c r="J4817" s="94">
        <f>'F4.2'!AV124</f>
        <v>0</v>
      </c>
      <c r="K4817" s="95"/>
      <c r="L4817" s="95"/>
      <c r="M4817" s="128">
        <f t="shared" si="3338"/>
        <v>0</v>
      </c>
      <c r="N4817" s="95">
        <f t="shared" si="3339"/>
        <v>0</v>
      </c>
      <c r="O4817" s="158">
        <f t="shared" si="3334"/>
        <v>0</v>
      </c>
      <c r="P4817" s="159">
        <f t="shared" si="3335"/>
        <v>0</v>
      </c>
    </row>
    <row r="4818" spans="1:16" ht="31.5" hidden="1" outlineLevel="1" x14ac:dyDescent="0.25">
      <c r="A4818" s="252">
        <f t="shared" ref="A4818:E4818" si="3392">A4148</f>
        <v>21.4</v>
      </c>
      <c r="B4818" s="253" t="str">
        <f t="shared" si="3392"/>
        <v>Micro-processor based flame scanners at Unit#3&amp;4 (210 MW)</v>
      </c>
      <c r="C4818" s="99" t="str">
        <f t="shared" si="3392"/>
        <v>MERC/CAPEX/20162017/00192</v>
      </c>
      <c r="D4818" s="103">
        <f t="shared" si="3392"/>
        <v>42500</v>
      </c>
      <c r="E4818" s="28">
        <f t="shared" si="3392"/>
        <v>2.34</v>
      </c>
      <c r="F4818" s="95">
        <f t="shared" si="3332"/>
        <v>3.3241367359999998</v>
      </c>
      <c r="G4818" s="95">
        <f t="shared" si="3333"/>
        <v>3.3241367359999998</v>
      </c>
      <c r="H4818" s="95">
        <f t="shared" si="3337"/>
        <v>0</v>
      </c>
      <c r="I4818" s="94">
        <f>'F4.2'!AB125</f>
        <v>0</v>
      </c>
      <c r="J4818" s="94">
        <f>'F4.2'!AV125</f>
        <v>0</v>
      </c>
      <c r="K4818" s="95"/>
      <c r="L4818" s="95"/>
      <c r="M4818" s="128">
        <f t="shared" si="3338"/>
        <v>0</v>
      </c>
      <c r="N4818" s="95">
        <f t="shared" si="3339"/>
        <v>0</v>
      </c>
      <c r="O4818" s="158">
        <f t="shared" si="3334"/>
        <v>0</v>
      </c>
      <c r="P4818" s="159">
        <f t="shared" si="3335"/>
        <v>0</v>
      </c>
    </row>
    <row r="4819" spans="1:16" ht="47.25" hidden="1" outlineLevel="1" x14ac:dyDescent="0.25">
      <c r="A4819" s="252">
        <f t="shared" ref="A4819:E4819" si="3393">A4149</f>
        <v>21.5</v>
      </c>
      <c r="B4819" s="253" t="str">
        <f t="shared" si="3393"/>
        <v>Supply, erection and commissioning of Generator Protection scheme as per enclosed material schedule and scope of work for Unit-6</v>
      </c>
      <c r="C4819" s="99" t="str">
        <f t="shared" si="3393"/>
        <v>MERC/CAPEX/20162017/00192</v>
      </c>
      <c r="D4819" s="103">
        <f t="shared" si="3393"/>
        <v>42500</v>
      </c>
      <c r="E4819" s="28">
        <f t="shared" si="3393"/>
        <v>1.03</v>
      </c>
      <c r="F4819" s="95">
        <f t="shared" si="3332"/>
        <v>1.1915800000000001</v>
      </c>
      <c r="G4819" s="95">
        <f t="shared" si="3333"/>
        <v>1.1915800000000001</v>
      </c>
      <c r="H4819" s="95">
        <f t="shared" si="3337"/>
        <v>0</v>
      </c>
      <c r="I4819" s="94">
        <f>'F4.2'!AB126</f>
        <v>0</v>
      </c>
      <c r="J4819" s="94">
        <f>'F4.2'!AV126</f>
        <v>0</v>
      </c>
      <c r="K4819" s="95"/>
      <c r="L4819" s="95"/>
      <c r="M4819" s="128">
        <f t="shared" si="3338"/>
        <v>0</v>
      </c>
      <c r="N4819" s="95">
        <f t="shared" si="3339"/>
        <v>0</v>
      </c>
      <c r="O4819" s="158">
        <f t="shared" si="3334"/>
        <v>0</v>
      </c>
      <c r="P4819" s="159">
        <f t="shared" si="3335"/>
        <v>0</v>
      </c>
    </row>
    <row r="4820" spans="1:16" ht="15.75" hidden="1" outlineLevel="1" x14ac:dyDescent="0.25">
      <c r="A4820" s="252">
        <f t="shared" ref="A4820:E4820" si="3394">A4150</f>
        <v>0</v>
      </c>
      <c r="B4820" s="253" t="str">
        <f t="shared" si="3394"/>
        <v>IDC</v>
      </c>
      <c r="C4820" s="99" t="str">
        <f t="shared" si="3394"/>
        <v>MERC/CAPEX/20162017/00192</v>
      </c>
      <c r="D4820" s="103">
        <f t="shared" si="3394"/>
        <v>42500</v>
      </c>
      <c r="E4820" s="28">
        <f t="shared" si="3394"/>
        <v>0.75</v>
      </c>
      <c r="F4820" s="95">
        <f t="shared" si="3332"/>
        <v>0</v>
      </c>
      <c r="G4820" s="95">
        <f t="shared" si="3333"/>
        <v>0</v>
      </c>
      <c r="H4820" s="95">
        <f t="shared" si="3337"/>
        <v>0</v>
      </c>
      <c r="I4820" s="94">
        <f>'F4.2'!AB127</f>
        <v>0</v>
      </c>
      <c r="J4820" s="94">
        <f>'F4.2'!AV127</f>
        <v>0</v>
      </c>
      <c r="K4820" s="95"/>
      <c r="L4820" s="95"/>
      <c r="M4820" s="128">
        <f t="shared" si="3338"/>
        <v>0</v>
      </c>
      <c r="N4820" s="95">
        <f t="shared" si="3339"/>
        <v>0</v>
      </c>
      <c r="O4820" s="158">
        <f t="shared" si="3334"/>
        <v>0</v>
      </c>
      <c r="P4820" s="159">
        <f t="shared" si="3335"/>
        <v>0</v>
      </c>
    </row>
    <row r="4821" spans="1:16" ht="31.5" hidden="1" outlineLevel="1" x14ac:dyDescent="0.25">
      <c r="A4821" s="238">
        <f t="shared" ref="A4821:E4821" si="3395">A4151</f>
        <v>22</v>
      </c>
      <c r="B4821" s="239" t="str">
        <f t="shared" si="3395"/>
        <v>Implementation of MPCB related ESP performance Improvement schemes at Chandrapur STPS Unit 3 to 7</v>
      </c>
      <c r="C4821" s="25" t="str">
        <f t="shared" si="3395"/>
        <v>MERC/CAPEX/20152016/00420</v>
      </c>
      <c r="D4821" s="139">
        <f t="shared" si="3395"/>
        <v>42584</v>
      </c>
      <c r="E4821" s="27">
        <f t="shared" si="3395"/>
        <v>18.170000000000002</v>
      </c>
      <c r="F4821" s="94">
        <f t="shared" si="3332"/>
        <v>0</v>
      </c>
      <c r="G4821" s="94">
        <f t="shared" si="3333"/>
        <v>0</v>
      </c>
      <c r="H4821" s="94">
        <f t="shared" si="3337"/>
        <v>0</v>
      </c>
      <c r="I4821" s="94">
        <f>'F4.2'!AB128</f>
        <v>0</v>
      </c>
      <c r="J4821" s="94">
        <f>'F4.2'!AV128</f>
        <v>0</v>
      </c>
      <c r="K4821" s="94"/>
      <c r="L4821" s="94"/>
      <c r="M4821" s="94">
        <f t="shared" si="3338"/>
        <v>0</v>
      </c>
      <c r="N4821" s="94">
        <f t="shared" si="3339"/>
        <v>0</v>
      </c>
      <c r="O4821" s="158">
        <f t="shared" si="3334"/>
        <v>0</v>
      </c>
      <c r="P4821" s="159">
        <f t="shared" si="3335"/>
        <v>0</v>
      </c>
    </row>
    <row r="4822" spans="1:16" ht="31.5" hidden="1" outlineLevel="1" x14ac:dyDescent="0.25">
      <c r="A4822" s="252">
        <f t="shared" ref="A4822:E4822" si="3396">A4152</f>
        <v>22.1</v>
      </c>
      <c r="B4822" s="253" t="str">
        <f t="shared" si="3396"/>
        <v>Supply of internals of ESP. ( model-2FAA-5 X 32-13290-2) 1st &amp; 2nd fields in Unit #3 &amp; Works</v>
      </c>
      <c r="C4822" s="29" t="str">
        <f t="shared" si="3396"/>
        <v>MERC/CAPEX/20152016/00420</v>
      </c>
      <c r="D4822" s="68">
        <f t="shared" si="3396"/>
        <v>42584</v>
      </c>
      <c r="E4822" s="28">
        <f t="shared" si="3396"/>
        <v>4.6100000000000003</v>
      </c>
      <c r="F4822" s="95">
        <f t="shared" si="3332"/>
        <v>3.9121787139999999</v>
      </c>
      <c r="G4822" s="95">
        <f t="shared" si="3333"/>
        <v>3.9121787139999999</v>
      </c>
      <c r="H4822" s="95">
        <f t="shared" si="3337"/>
        <v>0</v>
      </c>
      <c r="I4822" s="94">
        <f>'F4.2'!AB129</f>
        <v>0</v>
      </c>
      <c r="J4822" s="94">
        <f>'F4.2'!AV129</f>
        <v>0</v>
      </c>
      <c r="K4822" s="95"/>
      <c r="L4822" s="95"/>
      <c r="M4822" s="128">
        <f t="shared" si="3338"/>
        <v>0</v>
      </c>
      <c r="N4822" s="95">
        <f t="shared" si="3339"/>
        <v>0</v>
      </c>
      <c r="O4822" s="158">
        <f t="shared" si="3334"/>
        <v>0</v>
      </c>
      <c r="P4822" s="159">
        <f t="shared" si="3335"/>
        <v>0</v>
      </c>
    </row>
    <row r="4823" spans="1:16" ht="31.5" hidden="1" outlineLevel="1" x14ac:dyDescent="0.25">
      <c r="A4823" s="252">
        <f t="shared" ref="A4823:E4823" si="3397">A4153</f>
        <v>22.2</v>
      </c>
      <c r="B4823" s="253" t="str">
        <f t="shared" si="3397"/>
        <v>Supply of internals of ESP. ( model-2FAA-5 X 32-13290-2) 1st &amp; 2nd fields in Unit #4 &amp; Works</v>
      </c>
      <c r="C4823" s="29" t="str">
        <f t="shared" si="3397"/>
        <v>MERC/CAPEX/20152016/00420</v>
      </c>
      <c r="D4823" s="68">
        <f t="shared" si="3397"/>
        <v>42584</v>
      </c>
      <c r="E4823" s="28">
        <f t="shared" si="3397"/>
        <v>4.6100000000000003</v>
      </c>
      <c r="F4823" s="95">
        <f t="shared" si="3332"/>
        <v>4.6100000000000003</v>
      </c>
      <c r="G4823" s="95">
        <f t="shared" si="3333"/>
        <v>4.6100000000000003</v>
      </c>
      <c r="H4823" s="95">
        <f t="shared" si="3337"/>
        <v>0</v>
      </c>
      <c r="I4823" s="94">
        <f>'F4.2'!AB130</f>
        <v>0</v>
      </c>
      <c r="J4823" s="94">
        <f>'F4.2'!AV130</f>
        <v>0</v>
      </c>
      <c r="K4823" s="95"/>
      <c r="L4823" s="95"/>
      <c r="M4823" s="128">
        <f t="shared" si="3338"/>
        <v>0</v>
      </c>
      <c r="N4823" s="95">
        <f t="shared" si="3339"/>
        <v>0</v>
      </c>
      <c r="O4823" s="158">
        <f t="shared" si="3334"/>
        <v>0</v>
      </c>
      <c r="P4823" s="159">
        <f t="shared" si="3335"/>
        <v>0</v>
      </c>
    </row>
    <row r="4824" spans="1:16" ht="31.5" hidden="1" outlineLevel="1" x14ac:dyDescent="0.25">
      <c r="A4824" s="252">
        <f t="shared" ref="A4824:E4824" si="3398">A4154</f>
        <v>22.3</v>
      </c>
      <c r="B4824" s="253" t="str">
        <f t="shared" si="3398"/>
        <v>Installation of SOx/ NOx analyzers for unit-3 to 7 along with all required hardware and software (Statutory requirement).</v>
      </c>
      <c r="C4824" s="99" t="str">
        <f t="shared" si="3398"/>
        <v>MERC/CAPEX/20152016/00420</v>
      </c>
      <c r="D4824" s="103">
        <f t="shared" si="3398"/>
        <v>42584</v>
      </c>
      <c r="E4824" s="28">
        <f t="shared" si="3398"/>
        <v>2.98</v>
      </c>
      <c r="F4824" s="95">
        <f t="shared" si="3332"/>
        <v>1.37732225</v>
      </c>
      <c r="G4824" s="95">
        <f t="shared" si="3333"/>
        <v>1.37732225</v>
      </c>
      <c r="H4824" s="95">
        <f t="shared" si="3337"/>
        <v>0</v>
      </c>
      <c r="I4824" s="94">
        <f>'F4.2'!AB131</f>
        <v>0</v>
      </c>
      <c r="J4824" s="94">
        <f>'F4.2'!AV131</f>
        <v>0</v>
      </c>
      <c r="K4824" s="95"/>
      <c r="L4824" s="95"/>
      <c r="M4824" s="128">
        <f t="shared" si="3338"/>
        <v>0</v>
      </c>
      <c r="N4824" s="95">
        <f t="shared" si="3339"/>
        <v>0</v>
      </c>
      <c r="O4824" s="158">
        <f t="shared" si="3334"/>
        <v>0</v>
      </c>
      <c r="P4824" s="159">
        <f t="shared" si="3335"/>
        <v>0</v>
      </c>
    </row>
    <row r="4825" spans="1:16" ht="63" hidden="1" outlineLevel="1" x14ac:dyDescent="0.25">
      <c r="A4825" s="252">
        <f t="shared" ref="A4825:E4825" si="3399">A4155</f>
        <v>22.4</v>
      </c>
      <c r="B4825" s="253" t="str">
        <f t="shared" si="3399"/>
        <v>Design, Engineering, Supply, Erection and Commissioning of High pressure MIST/FOG Generating System at Track hopper, WT 1 &amp; 2 of 500MW, Crusher House, Transfer Points &amp; Bunker house of 500MW</v>
      </c>
      <c r="C4825" s="29" t="str">
        <f t="shared" si="3399"/>
        <v>MERC/CAPEX/20152016/00420</v>
      </c>
      <c r="D4825" s="68">
        <f t="shared" si="3399"/>
        <v>42584</v>
      </c>
      <c r="E4825" s="28">
        <f t="shared" si="3399"/>
        <v>5.37</v>
      </c>
      <c r="F4825" s="95">
        <f t="shared" si="3332"/>
        <v>4.5728099999999996</v>
      </c>
      <c r="G4825" s="95">
        <f t="shared" si="3333"/>
        <v>4.5728099999999996</v>
      </c>
      <c r="H4825" s="95">
        <f t="shared" si="3337"/>
        <v>0</v>
      </c>
      <c r="I4825" s="94">
        <f>'F4.2'!AB132</f>
        <v>0</v>
      </c>
      <c r="J4825" s="94">
        <f>'F4.2'!AV132</f>
        <v>0</v>
      </c>
      <c r="K4825" s="95"/>
      <c r="L4825" s="95"/>
      <c r="M4825" s="128">
        <f t="shared" si="3338"/>
        <v>0</v>
      </c>
      <c r="N4825" s="95">
        <f t="shared" si="3339"/>
        <v>0</v>
      </c>
      <c r="O4825" s="158">
        <f t="shared" si="3334"/>
        <v>0</v>
      </c>
      <c r="P4825" s="159">
        <f t="shared" si="3335"/>
        <v>0</v>
      </c>
    </row>
    <row r="4826" spans="1:16" ht="15.75" hidden="1" outlineLevel="1" x14ac:dyDescent="0.25">
      <c r="A4826" s="252">
        <f t="shared" ref="A4826:E4826" si="3400">A4156</f>
        <v>0</v>
      </c>
      <c r="B4826" s="253" t="str">
        <f t="shared" si="3400"/>
        <v>IDC</v>
      </c>
      <c r="C4826" s="99" t="str">
        <f t="shared" si="3400"/>
        <v>MERC/CAPEX/20152016/00420</v>
      </c>
      <c r="D4826" s="103">
        <f t="shared" si="3400"/>
        <v>42584</v>
      </c>
      <c r="E4826" s="28">
        <f t="shared" si="3400"/>
        <v>0.6</v>
      </c>
      <c r="F4826" s="95">
        <f t="shared" si="3332"/>
        <v>0</v>
      </c>
      <c r="G4826" s="95">
        <f t="shared" si="3333"/>
        <v>0</v>
      </c>
      <c r="H4826" s="95">
        <f t="shared" si="3337"/>
        <v>0</v>
      </c>
      <c r="I4826" s="94">
        <f>'F4.2'!AB133</f>
        <v>0</v>
      </c>
      <c r="J4826" s="94">
        <f>'F4.2'!AV133</f>
        <v>0</v>
      </c>
      <c r="K4826" s="95"/>
      <c r="L4826" s="95"/>
      <c r="M4826" s="128">
        <f t="shared" si="3338"/>
        <v>0</v>
      </c>
      <c r="N4826" s="95">
        <f t="shared" si="3339"/>
        <v>0</v>
      </c>
      <c r="O4826" s="158">
        <f t="shared" si="3334"/>
        <v>0</v>
      </c>
      <c r="P4826" s="159">
        <f t="shared" si="3335"/>
        <v>0</v>
      </c>
    </row>
    <row r="4827" spans="1:16" ht="31.5" hidden="1" outlineLevel="1" x14ac:dyDescent="0.25">
      <c r="A4827" s="106">
        <f t="shared" ref="A4827:E4827" si="3401">A4157</f>
        <v>23</v>
      </c>
      <c r="B4827" s="107" t="str">
        <f t="shared" si="3401"/>
        <v>Performance Improvement &amp; Life enhancement of 500MW CHP-B</v>
      </c>
      <c r="C4827" s="106" t="str">
        <f t="shared" si="3401"/>
        <v>MERC/CAPEX/20162017/01067</v>
      </c>
      <c r="D4827" s="147">
        <f t="shared" si="3401"/>
        <v>42702</v>
      </c>
      <c r="E4827" s="27">
        <f t="shared" si="3401"/>
        <v>18.78</v>
      </c>
      <c r="F4827" s="94">
        <f t="shared" si="3332"/>
        <v>0</v>
      </c>
      <c r="G4827" s="94">
        <f t="shared" si="3333"/>
        <v>0</v>
      </c>
      <c r="H4827" s="94">
        <f t="shared" si="3337"/>
        <v>0</v>
      </c>
      <c r="I4827" s="94">
        <f>'F4.2'!AB134</f>
        <v>0</v>
      </c>
      <c r="J4827" s="94">
        <f>'F4.2'!AV134</f>
        <v>0</v>
      </c>
      <c r="K4827" s="94"/>
      <c r="L4827" s="94"/>
      <c r="M4827" s="94">
        <f t="shared" si="3338"/>
        <v>0</v>
      </c>
      <c r="N4827" s="94">
        <f t="shared" si="3339"/>
        <v>0</v>
      </c>
      <c r="O4827" s="158">
        <f t="shared" si="3334"/>
        <v>0</v>
      </c>
      <c r="P4827" s="159">
        <f t="shared" si="3335"/>
        <v>0</v>
      </c>
    </row>
    <row r="4828" spans="1:16" ht="15.75" hidden="1" outlineLevel="1" x14ac:dyDescent="0.25">
      <c r="A4828" s="99">
        <f t="shared" ref="A4828:E4828" si="3402">A4158</f>
        <v>23.1</v>
      </c>
      <c r="B4828" s="100" t="str">
        <f t="shared" si="3402"/>
        <v>Life Enhancement of Stacker reclaimer of CHP-B.</v>
      </c>
      <c r="C4828" s="99" t="str">
        <f t="shared" si="3402"/>
        <v>MERC/CAPEX/20162017/01067</v>
      </c>
      <c r="D4828" s="103">
        <f t="shared" si="3402"/>
        <v>42702</v>
      </c>
      <c r="E4828" s="28">
        <f t="shared" si="3402"/>
        <v>5.76</v>
      </c>
      <c r="F4828" s="95">
        <f t="shared" ref="F4828:F4891" si="3403">F4158+I4158</f>
        <v>5.2949505139999999</v>
      </c>
      <c r="G4828" s="95">
        <f t="shared" ref="G4828:G4891" si="3404">G4158+M4158</f>
        <v>5.2949505139999999</v>
      </c>
      <c r="H4828" s="95">
        <f t="shared" si="3337"/>
        <v>0</v>
      </c>
      <c r="I4828" s="94">
        <f>'F4.2'!AB135</f>
        <v>0</v>
      </c>
      <c r="J4828" s="94">
        <f>'F4.2'!AV135</f>
        <v>0</v>
      </c>
      <c r="K4828" s="95"/>
      <c r="L4828" s="95"/>
      <c r="M4828" s="128">
        <f t="shared" si="3338"/>
        <v>0</v>
      </c>
      <c r="N4828" s="95">
        <f t="shared" si="3339"/>
        <v>0</v>
      </c>
      <c r="O4828" s="158">
        <f t="shared" ref="O4828:O4891" si="3405">MAX(0,IF(M4828=0,0,IF(G4828+M4828&lt;E4828,M4828,E4828-G4828)))</f>
        <v>0</v>
      </c>
      <c r="P4828" s="159">
        <f t="shared" ref="P4828:P4891" si="3406">M4828-O4828</f>
        <v>0</v>
      </c>
    </row>
    <row r="4829" spans="1:16" ht="31.5" hidden="1" outlineLevel="1" x14ac:dyDescent="0.25">
      <c r="A4829" s="99">
        <f t="shared" ref="A4829:E4829" si="3407">A4159</f>
        <v>23.2</v>
      </c>
      <c r="B4829" s="100" t="str">
        <f t="shared" si="3407"/>
        <v>Renovation including replacement of hydraulic system of paddle feeder with up gradations at CHPB.</v>
      </c>
      <c r="C4829" s="99" t="str">
        <f t="shared" si="3407"/>
        <v>MERC/CAPEX/20162017/01067</v>
      </c>
      <c r="D4829" s="103">
        <f t="shared" si="3407"/>
        <v>42702</v>
      </c>
      <c r="E4829" s="28">
        <f t="shared" si="3407"/>
        <v>2.19</v>
      </c>
      <c r="F4829" s="95">
        <f t="shared" si="3403"/>
        <v>2.3147547999999998</v>
      </c>
      <c r="G4829" s="95">
        <f t="shared" si="3404"/>
        <v>2.3147547999999998</v>
      </c>
      <c r="H4829" s="95">
        <f t="shared" ref="H4829:H4884" si="3408">F4829-G4829</f>
        <v>0</v>
      </c>
      <c r="I4829" s="94">
        <f>'F4.2'!AB136</f>
        <v>0</v>
      </c>
      <c r="J4829" s="94">
        <f>'F4.2'!AV136</f>
        <v>0</v>
      </c>
      <c r="K4829" s="95"/>
      <c r="L4829" s="95"/>
      <c r="M4829" s="128">
        <f t="shared" ref="M4829:M4884" si="3409">SUM(J4829:L4829)</f>
        <v>0</v>
      </c>
      <c r="N4829" s="95">
        <f t="shared" ref="N4829:N4884" si="3410">H4829+I4829-M4829</f>
        <v>0</v>
      </c>
      <c r="O4829" s="158">
        <f t="shared" si="3405"/>
        <v>0</v>
      </c>
      <c r="P4829" s="159">
        <f t="shared" si="3406"/>
        <v>0</v>
      </c>
    </row>
    <row r="4830" spans="1:16" ht="31.5" hidden="1" outlineLevel="1" x14ac:dyDescent="0.25">
      <c r="A4830" s="99">
        <f t="shared" ref="A4830:E4830" si="3411">A4160</f>
        <v>23.3</v>
      </c>
      <c r="B4830" s="100" t="str">
        <f t="shared" si="3411"/>
        <v>Renovation of hydraulic system of wagon tippler and side arm charger with procurement of its essential spares at CHPB.</v>
      </c>
      <c r="C4830" s="99" t="str">
        <f t="shared" si="3411"/>
        <v>MERC/CAPEX/20162017/01067</v>
      </c>
      <c r="D4830" s="103">
        <f t="shared" si="3411"/>
        <v>42702</v>
      </c>
      <c r="E4830" s="28">
        <f t="shared" si="3411"/>
        <v>10.33</v>
      </c>
      <c r="F4830" s="95">
        <f t="shared" si="3403"/>
        <v>11.7941</v>
      </c>
      <c r="G4830" s="95">
        <f t="shared" si="3404"/>
        <v>11.7941</v>
      </c>
      <c r="H4830" s="95">
        <f t="shared" si="3408"/>
        <v>0</v>
      </c>
      <c r="I4830" s="94">
        <f>'F4.2'!AB137</f>
        <v>0</v>
      </c>
      <c r="J4830" s="94">
        <f>'F4.2'!AV137</f>
        <v>0</v>
      </c>
      <c r="K4830" s="95"/>
      <c r="L4830" s="95"/>
      <c r="M4830" s="128">
        <f t="shared" si="3409"/>
        <v>0</v>
      </c>
      <c r="N4830" s="95">
        <f t="shared" si="3410"/>
        <v>0</v>
      </c>
      <c r="O4830" s="158">
        <f t="shared" si="3405"/>
        <v>0</v>
      </c>
      <c r="P4830" s="159">
        <f t="shared" si="3406"/>
        <v>0</v>
      </c>
    </row>
    <row r="4831" spans="1:16" ht="15.75" hidden="1" outlineLevel="1" x14ac:dyDescent="0.25">
      <c r="A4831" s="99">
        <f t="shared" ref="A4831:E4831" si="3412">A4161</f>
        <v>0</v>
      </c>
      <c r="B4831" s="100" t="str">
        <f t="shared" si="3412"/>
        <v>IDC</v>
      </c>
      <c r="C4831" s="99" t="str">
        <f t="shared" si="3412"/>
        <v>MERC/CAPEX/20162017/01067</v>
      </c>
      <c r="D4831" s="103">
        <f t="shared" si="3412"/>
        <v>42702</v>
      </c>
      <c r="E4831" s="28">
        <f t="shared" si="3412"/>
        <v>0.5</v>
      </c>
      <c r="F4831" s="95">
        <f t="shared" si="3403"/>
        <v>0</v>
      </c>
      <c r="G4831" s="95">
        <f t="shared" si="3404"/>
        <v>0</v>
      </c>
      <c r="H4831" s="95">
        <f t="shared" si="3408"/>
        <v>0</v>
      </c>
      <c r="I4831" s="94">
        <f>'F4.2'!AB138</f>
        <v>0</v>
      </c>
      <c r="J4831" s="94">
        <f>'F4.2'!AV138</f>
        <v>0</v>
      </c>
      <c r="K4831" s="95"/>
      <c r="L4831" s="95"/>
      <c r="M4831" s="128">
        <f t="shared" si="3409"/>
        <v>0</v>
      </c>
      <c r="N4831" s="95">
        <f t="shared" si="3410"/>
        <v>0</v>
      </c>
      <c r="O4831" s="158">
        <f t="shared" si="3405"/>
        <v>0</v>
      </c>
      <c r="P4831" s="159">
        <f t="shared" si="3406"/>
        <v>0</v>
      </c>
    </row>
    <row r="4832" spans="1:16" ht="31.5" hidden="1" outlineLevel="1" x14ac:dyDescent="0.25">
      <c r="A4832" s="106">
        <f t="shared" ref="A4832:E4832" si="3413">A4162</f>
        <v>24</v>
      </c>
      <c r="B4832" s="107" t="str">
        <f t="shared" si="3413"/>
        <v>Retrofitting of existing circuit breakers at Chandrapur STPS Unit-3, 4, 5, 6 and ODP-II</v>
      </c>
      <c r="C4832" s="106" t="str">
        <f t="shared" si="3413"/>
        <v>MERC/CAPEX/20162017/01475</v>
      </c>
      <c r="D4832" s="147">
        <f t="shared" si="3413"/>
        <v>42772</v>
      </c>
      <c r="E4832" s="27">
        <f t="shared" si="3413"/>
        <v>13.700000000000001</v>
      </c>
      <c r="F4832" s="94">
        <f t="shared" si="3403"/>
        <v>0</v>
      </c>
      <c r="G4832" s="94">
        <f t="shared" si="3404"/>
        <v>0</v>
      </c>
      <c r="H4832" s="94">
        <f t="shared" si="3408"/>
        <v>0</v>
      </c>
      <c r="I4832" s="94">
        <f>'F4.2'!AB139</f>
        <v>0</v>
      </c>
      <c r="J4832" s="94">
        <f>'F4.2'!AV139</f>
        <v>0</v>
      </c>
      <c r="K4832" s="94"/>
      <c r="L4832" s="94"/>
      <c r="M4832" s="94">
        <f t="shared" si="3409"/>
        <v>0</v>
      </c>
      <c r="N4832" s="94">
        <f t="shared" si="3410"/>
        <v>0</v>
      </c>
      <c r="O4832" s="158">
        <f t="shared" si="3405"/>
        <v>0</v>
      </c>
      <c r="P4832" s="159">
        <f t="shared" si="3406"/>
        <v>0</v>
      </c>
    </row>
    <row r="4833" spans="1:16" ht="31.5" hidden="1" outlineLevel="1" x14ac:dyDescent="0.25">
      <c r="A4833" s="99">
        <f t="shared" ref="A4833:E4833" si="3414">A4163</f>
        <v>24.1</v>
      </c>
      <c r="B4833" s="100" t="str">
        <f t="shared" si="3414"/>
        <v>Retrofitting of existing Circuit breakers of AHP motor feeders at Unit # 5 &amp; 6</v>
      </c>
      <c r="C4833" s="99" t="str">
        <f t="shared" si="3414"/>
        <v>MERC/CAPEX/20162017/01475</v>
      </c>
      <c r="D4833" s="103">
        <f t="shared" si="3414"/>
        <v>42772</v>
      </c>
      <c r="E4833" s="28">
        <f t="shared" si="3414"/>
        <v>3.25</v>
      </c>
      <c r="F4833" s="95">
        <f t="shared" si="3403"/>
        <v>3.8744195499999998</v>
      </c>
      <c r="G4833" s="95">
        <f t="shared" si="3404"/>
        <v>3.8744195500000003</v>
      </c>
      <c r="H4833" s="95">
        <f t="shared" si="3408"/>
        <v>0</v>
      </c>
      <c r="I4833" s="94">
        <f>'F4.2'!AB140</f>
        <v>0</v>
      </c>
      <c r="J4833" s="94">
        <f>'F4.2'!AV140</f>
        <v>0</v>
      </c>
      <c r="K4833" s="95"/>
      <c r="L4833" s="95"/>
      <c r="M4833" s="128">
        <f t="shared" si="3409"/>
        <v>0</v>
      </c>
      <c r="N4833" s="95">
        <f t="shared" si="3410"/>
        <v>0</v>
      </c>
      <c r="O4833" s="158">
        <f t="shared" si="3405"/>
        <v>0</v>
      </c>
      <c r="P4833" s="159">
        <f t="shared" si="3406"/>
        <v>0</v>
      </c>
    </row>
    <row r="4834" spans="1:16" ht="31.5" hidden="1" outlineLevel="1" x14ac:dyDescent="0.25">
      <c r="A4834" s="99">
        <f t="shared" ref="A4834:E4834" si="3415">A4164</f>
        <v>24.2</v>
      </c>
      <c r="B4834" s="100" t="str">
        <f t="shared" si="3415"/>
        <v>Retrofitting of existing Circuit breakers installed at Unit Boards at Unit –5  &amp; Aundha Pump House (ODP-II)</v>
      </c>
      <c r="C4834" s="99" t="str">
        <f t="shared" si="3415"/>
        <v>MERC/CAPEX/20162017/01475</v>
      </c>
      <c r="D4834" s="103">
        <f t="shared" si="3415"/>
        <v>42772</v>
      </c>
      <c r="E4834" s="28">
        <f t="shared" si="3415"/>
        <v>3.46</v>
      </c>
      <c r="F4834" s="95">
        <f t="shared" si="3403"/>
        <v>3.5522795499999997</v>
      </c>
      <c r="G4834" s="95">
        <f t="shared" si="3404"/>
        <v>3.5522795500000002</v>
      </c>
      <c r="H4834" s="95">
        <f t="shared" si="3408"/>
        <v>0</v>
      </c>
      <c r="I4834" s="94">
        <f>'F4.2'!AB141</f>
        <v>0</v>
      </c>
      <c r="J4834" s="94">
        <f>'F4.2'!AV141</f>
        <v>0</v>
      </c>
      <c r="K4834" s="95"/>
      <c r="L4834" s="95"/>
      <c r="M4834" s="128">
        <f t="shared" si="3409"/>
        <v>0</v>
      </c>
      <c r="N4834" s="95">
        <f t="shared" si="3410"/>
        <v>0</v>
      </c>
      <c r="O4834" s="158">
        <f t="shared" si="3405"/>
        <v>0</v>
      </c>
      <c r="P4834" s="159">
        <f t="shared" si="3406"/>
        <v>0</v>
      </c>
    </row>
    <row r="4835" spans="1:16" ht="31.5" hidden="1" outlineLevel="1" x14ac:dyDescent="0.25">
      <c r="A4835" s="99">
        <f t="shared" ref="A4835:E4835" si="3416">A4165</f>
        <v>24.3</v>
      </c>
      <c r="B4835" s="100" t="str">
        <f t="shared" si="3416"/>
        <v xml:space="preserve">Retrofitting of existing Circuit breakers installed at Unit Boards at Unit –3&amp;4 </v>
      </c>
      <c r="C4835" s="99" t="str">
        <f t="shared" si="3416"/>
        <v>MERC/CAPEX/20162017/01475</v>
      </c>
      <c r="D4835" s="103">
        <f t="shared" si="3416"/>
        <v>42772</v>
      </c>
      <c r="E4835" s="28">
        <f t="shared" si="3416"/>
        <v>6.19</v>
      </c>
      <c r="F4835" s="95">
        <f t="shared" si="3403"/>
        <v>4.5767479</v>
      </c>
      <c r="G4835" s="95">
        <f t="shared" si="3404"/>
        <v>4.5767479</v>
      </c>
      <c r="H4835" s="95">
        <f t="shared" si="3408"/>
        <v>0</v>
      </c>
      <c r="I4835" s="94">
        <f>'F4.2'!AB142</f>
        <v>0</v>
      </c>
      <c r="J4835" s="94">
        <f>'F4.2'!AV142</f>
        <v>0</v>
      </c>
      <c r="K4835" s="95"/>
      <c r="L4835" s="95"/>
      <c r="M4835" s="128">
        <f t="shared" si="3409"/>
        <v>0</v>
      </c>
      <c r="N4835" s="95">
        <f t="shared" si="3410"/>
        <v>0</v>
      </c>
      <c r="O4835" s="158">
        <f t="shared" si="3405"/>
        <v>0</v>
      </c>
      <c r="P4835" s="159">
        <f t="shared" si="3406"/>
        <v>0</v>
      </c>
    </row>
    <row r="4836" spans="1:16" ht="15.75" hidden="1" outlineLevel="1" x14ac:dyDescent="0.25">
      <c r="A4836" s="99">
        <f t="shared" ref="A4836:E4836" si="3417">A4166</f>
        <v>0</v>
      </c>
      <c r="B4836" s="100" t="str">
        <f t="shared" si="3417"/>
        <v>IDC</v>
      </c>
      <c r="C4836" s="99" t="str">
        <f t="shared" si="3417"/>
        <v>MERC/CAPEX/20162017/01475</v>
      </c>
      <c r="D4836" s="103">
        <f t="shared" si="3417"/>
        <v>42772</v>
      </c>
      <c r="E4836" s="28">
        <f t="shared" si="3417"/>
        <v>0.8</v>
      </c>
      <c r="F4836" s="95">
        <f t="shared" si="3403"/>
        <v>0</v>
      </c>
      <c r="G4836" s="95">
        <f t="shared" si="3404"/>
        <v>0</v>
      </c>
      <c r="H4836" s="95">
        <f t="shared" si="3408"/>
        <v>0</v>
      </c>
      <c r="I4836" s="94">
        <f>'F4.2'!AB143</f>
        <v>0</v>
      </c>
      <c r="J4836" s="94">
        <f>'F4.2'!AV143</f>
        <v>0</v>
      </c>
      <c r="K4836" s="95"/>
      <c r="L4836" s="95"/>
      <c r="M4836" s="128">
        <f t="shared" si="3409"/>
        <v>0</v>
      </c>
      <c r="N4836" s="95">
        <f t="shared" si="3410"/>
        <v>0</v>
      </c>
      <c r="O4836" s="158">
        <f t="shared" si="3405"/>
        <v>0</v>
      </c>
      <c r="P4836" s="159">
        <f t="shared" si="3406"/>
        <v>0</v>
      </c>
    </row>
    <row r="4837" spans="1:16" ht="31.5" hidden="1" outlineLevel="1" x14ac:dyDescent="0.25">
      <c r="A4837" s="238">
        <f t="shared" ref="A4837:E4837" si="3418">A4167</f>
        <v>25</v>
      </c>
      <c r="B4837" s="239" t="str">
        <f t="shared" si="3418"/>
        <v>Construction of Quarter Guard, Bachelor Accomodation &amp; Allied Structures in Phase I &amp; II for Induction of CISF Security</v>
      </c>
      <c r="C4837" s="106" t="str">
        <f t="shared" si="3418"/>
        <v>MERC/CAPEX/20162017/01269</v>
      </c>
      <c r="D4837" s="147">
        <f t="shared" si="3418"/>
        <v>42737</v>
      </c>
      <c r="E4837" s="27">
        <f t="shared" si="3418"/>
        <v>14.686</v>
      </c>
      <c r="F4837" s="94">
        <f t="shared" si="3403"/>
        <v>0</v>
      </c>
      <c r="G4837" s="94">
        <f t="shared" si="3404"/>
        <v>0</v>
      </c>
      <c r="H4837" s="94">
        <f t="shared" si="3408"/>
        <v>0</v>
      </c>
      <c r="I4837" s="94">
        <f>'F4.2'!AB144</f>
        <v>0</v>
      </c>
      <c r="J4837" s="94">
        <f>'F4.2'!AV144</f>
        <v>0</v>
      </c>
      <c r="K4837" s="94"/>
      <c r="L4837" s="94"/>
      <c r="M4837" s="94">
        <f t="shared" si="3409"/>
        <v>0</v>
      </c>
      <c r="N4837" s="94">
        <f t="shared" si="3410"/>
        <v>0</v>
      </c>
      <c r="O4837" s="158">
        <f t="shared" si="3405"/>
        <v>0</v>
      </c>
      <c r="P4837" s="159">
        <f t="shared" si="3406"/>
        <v>0</v>
      </c>
    </row>
    <row r="4838" spans="1:16" ht="31.5" hidden="1" outlineLevel="1" x14ac:dyDescent="0.25">
      <c r="A4838" s="252">
        <f t="shared" ref="A4838:E4838" si="3419">A4168</f>
        <v>25.1</v>
      </c>
      <c r="B4838" s="253" t="str">
        <f t="shared" si="3419"/>
        <v>Construction of Quarter Guard, Bachelor Accomodation &amp; Allied Structures in Phase I &amp; II for Induction of CISF Security</v>
      </c>
      <c r="C4838" s="99" t="str">
        <f t="shared" si="3419"/>
        <v>MERC/CAPEX/20162017/01269</v>
      </c>
      <c r="D4838" s="103">
        <f t="shared" si="3419"/>
        <v>42737</v>
      </c>
      <c r="E4838" s="28">
        <f t="shared" si="3419"/>
        <v>14.686</v>
      </c>
      <c r="F4838" s="95">
        <f t="shared" si="3403"/>
        <v>14.690374417000001</v>
      </c>
      <c r="G4838" s="95">
        <f t="shared" si="3404"/>
        <v>14.690374417000001</v>
      </c>
      <c r="H4838" s="95">
        <f t="shared" si="3408"/>
        <v>0</v>
      </c>
      <c r="I4838" s="94">
        <f>'F4.2'!AB145</f>
        <v>0</v>
      </c>
      <c r="J4838" s="94">
        <f>'F4.2'!AV145</f>
        <v>0</v>
      </c>
      <c r="K4838" s="95"/>
      <c r="L4838" s="95"/>
      <c r="M4838" s="128">
        <f t="shared" si="3409"/>
        <v>0</v>
      </c>
      <c r="N4838" s="95">
        <f t="shared" si="3410"/>
        <v>0</v>
      </c>
      <c r="O4838" s="158">
        <f t="shared" si="3405"/>
        <v>0</v>
      </c>
      <c r="P4838" s="159">
        <f t="shared" si="3406"/>
        <v>0</v>
      </c>
    </row>
    <row r="4839" spans="1:16" ht="31.5" hidden="1" outlineLevel="1" x14ac:dyDescent="0.25">
      <c r="A4839" s="238">
        <f t="shared" ref="A4839:E4839" si="3420">A4169</f>
        <v>26</v>
      </c>
      <c r="B4839" s="239" t="str">
        <f t="shared" si="3420"/>
        <v>Pipe Conveyor System for Transporting Coal from Bhatadi Coal Mine to Chandrapur STPS.</v>
      </c>
      <c r="C4839" s="106" t="str">
        <f t="shared" si="3420"/>
        <v>MERC/CAPEX/20172018/4171</v>
      </c>
      <c r="D4839" s="147">
        <f t="shared" si="3420"/>
        <v>42986</v>
      </c>
      <c r="E4839" s="27">
        <f t="shared" si="3420"/>
        <v>196.26</v>
      </c>
      <c r="F4839" s="94">
        <f t="shared" si="3403"/>
        <v>0</v>
      </c>
      <c r="G4839" s="94">
        <f t="shared" si="3404"/>
        <v>0</v>
      </c>
      <c r="H4839" s="94">
        <f t="shared" si="3408"/>
        <v>0</v>
      </c>
      <c r="I4839" s="94">
        <f>'F4.2'!AB146</f>
        <v>0</v>
      </c>
      <c r="J4839" s="94">
        <f>'F4.2'!AV146</f>
        <v>0</v>
      </c>
      <c r="K4839" s="94"/>
      <c r="L4839" s="94"/>
      <c r="M4839" s="94">
        <f t="shared" si="3409"/>
        <v>0</v>
      </c>
      <c r="N4839" s="94">
        <f t="shared" si="3410"/>
        <v>0</v>
      </c>
      <c r="O4839" s="158">
        <f t="shared" si="3405"/>
        <v>0</v>
      </c>
      <c r="P4839" s="159">
        <f t="shared" si="3406"/>
        <v>0</v>
      </c>
    </row>
    <row r="4840" spans="1:16" ht="31.5" hidden="1" outlineLevel="1" x14ac:dyDescent="0.25">
      <c r="A4840" s="252">
        <f t="shared" ref="A4840:E4840" si="3421">A4170</f>
        <v>26.1</v>
      </c>
      <c r="B4840" s="253" t="str">
        <f t="shared" si="3421"/>
        <v>Pipe Conveyor System for Transporting Coal from Bhatadi Coal Mine to Chandrapur STPS.</v>
      </c>
      <c r="C4840" s="99" t="str">
        <f t="shared" si="3421"/>
        <v>MERC/CAPEX/20172018/4171</v>
      </c>
      <c r="D4840" s="103">
        <f t="shared" si="3421"/>
        <v>42986</v>
      </c>
      <c r="E4840" s="28">
        <f t="shared" si="3421"/>
        <v>196.26</v>
      </c>
      <c r="F4840" s="95">
        <f t="shared" si="3403"/>
        <v>256.81526693500001</v>
      </c>
      <c r="G4840" s="95">
        <f t="shared" si="3404"/>
        <v>256.81526693500001</v>
      </c>
      <c r="H4840" s="95">
        <f t="shared" si="3408"/>
        <v>0</v>
      </c>
      <c r="I4840" s="94">
        <f>'F4.2'!AB147</f>
        <v>0</v>
      </c>
      <c r="J4840" s="94">
        <f>'F4.2'!AV147</f>
        <v>0</v>
      </c>
      <c r="K4840" s="95"/>
      <c r="L4840" s="95"/>
      <c r="M4840" s="128">
        <f t="shared" si="3409"/>
        <v>0</v>
      </c>
      <c r="N4840" s="95">
        <f t="shared" si="3410"/>
        <v>0</v>
      </c>
      <c r="O4840" s="158">
        <f t="shared" si="3405"/>
        <v>0</v>
      </c>
      <c r="P4840" s="159">
        <f t="shared" si="3406"/>
        <v>0</v>
      </c>
    </row>
    <row r="4841" spans="1:16" ht="47.25" hidden="1" outlineLevel="1" x14ac:dyDescent="0.25">
      <c r="A4841" s="106">
        <f t="shared" ref="A4841:E4841" si="3422">A4171</f>
        <v>27</v>
      </c>
      <c r="B4841" s="107" t="str">
        <f t="shared" si="3422"/>
        <v>Procurement &amp; replacement of Economizer upper assemblies of Unit-5,6 &amp; hot Reheater coil complete set of Unit-3 of CSTPS</v>
      </c>
      <c r="C4841" s="106" t="str">
        <f t="shared" si="3422"/>
        <v>MERC/CAPEX/20172018/4071</v>
      </c>
      <c r="D4841" s="147">
        <f t="shared" si="3422"/>
        <v>42965</v>
      </c>
      <c r="E4841" s="31">
        <f t="shared" si="3422"/>
        <v>25.27</v>
      </c>
      <c r="F4841" s="96">
        <f t="shared" si="3403"/>
        <v>0</v>
      </c>
      <c r="G4841" s="96">
        <f t="shared" si="3404"/>
        <v>0</v>
      </c>
      <c r="H4841" s="96">
        <f t="shared" si="3408"/>
        <v>0</v>
      </c>
      <c r="I4841" s="94">
        <f>'F4.2'!AB148</f>
        <v>0</v>
      </c>
      <c r="J4841" s="94">
        <f>'F4.2'!AV148</f>
        <v>0</v>
      </c>
      <c r="K4841" s="96"/>
      <c r="L4841" s="96"/>
      <c r="M4841" s="96">
        <f t="shared" si="3409"/>
        <v>0</v>
      </c>
      <c r="N4841" s="96">
        <f t="shared" si="3410"/>
        <v>0</v>
      </c>
      <c r="O4841" s="158">
        <f t="shared" si="3405"/>
        <v>0</v>
      </c>
      <c r="P4841" s="159">
        <f t="shared" si="3406"/>
        <v>0</v>
      </c>
    </row>
    <row r="4842" spans="1:16" ht="31.5" hidden="1" outlineLevel="1" x14ac:dyDescent="0.25">
      <c r="A4842" s="99">
        <f t="shared" ref="A4842:E4842" si="3423">A4172</f>
        <v>27.1</v>
      </c>
      <c r="B4842" s="100" t="str">
        <f t="shared" si="3423"/>
        <v>supply &amp; replacement of Economizer Upper Assemblies of unit no.5 &amp; 6</v>
      </c>
      <c r="C4842" s="99" t="str">
        <f t="shared" si="3423"/>
        <v>MERC/CAPEX/20172018/4071</v>
      </c>
      <c r="D4842" s="103">
        <f t="shared" si="3423"/>
        <v>42965</v>
      </c>
      <c r="E4842" s="28">
        <f t="shared" si="3423"/>
        <v>18.25</v>
      </c>
      <c r="F4842" s="95">
        <f t="shared" si="3403"/>
        <v>8.2829930689999998</v>
      </c>
      <c r="G4842" s="95">
        <f t="shared" si="3404"/>
        <v>8.2829930689999998</v>
      </c>
      <c r="H4842" s="95">
        <f t="shared" si="3408"/>
        <v>0</v>
      </c>
      <c r="I4842" s="94">
        <f>'F4.2'!AB149</f>
        <v>0</v>
      </c>
      <c r="J4842" s="94">
        <f>'F4.2'!AV149</f>
        <v>0</v>
      </c>
      <c r="K4842" s="95"/>
      <c r="L4842" s="95"/>
      <c r="M4842" s="128">
        <f t="shared" si="3409"/>
        <v>0</v>
      </c>
      <c r="N4842" s="95">
        <f t="shared" si="3410"/>
        <v>0</v>
      </c>
      <c r="O4842" s="158">
        <f t="shared" si="3405"/>
        <v>0</v>
      </c>
      <c r="P4842" s="159">
        <f t="shared" si="3406"/>
        <v>0</v>
      </c>
    </row>
    <row r="4843" spans="1:16" ht="31.5" hidden="1" outlineLevel="1" x14ac:dyDescent="0.25">
      <c r="A4843" s="99">
        <f t="shared" ref="A4843:E4843" si="3424">A4173</f>
        <v>27.2</v>
      </c>
      <c r="B4843" s="100" t="str">
        <f t="shared" si="3424"/>
        <v>Supply &amp; replacement of hot reheater coil complete set of Unit-3.</v>
      </c>
      <c r="C4843" s="99" t="str">
        <f t="shared" si="3424"/>
        <v>MERC/CAPEX/20172018/4071</v>
      </c>
      <c r="D4843" s="103">
        <f t="shared" si="3424"/>
        <v>42965</v>
      </c>
      <c r="E4843" s="28">
        <f t="shared" si="3424"/>
        <v>6.72</v>
      </c>
      <c r="F4843" s="95">
        <f t="shared" si="3403"/>
        <v>6.0757019999999997</v>
      </c>
      <c r="G4843" s="95">
        <f t="shared" si="3404"/>
        <v>6.0757019999999997</v>
      </c>
      <c r="H4843" s="95">
        <f t="shared" si="3408"/>
        <v>0</v>
      </c>
      <c r="I4843" s="94">
        <f>'F4.2'!AB150</f>
        <v>0</v>
      </c>
      <c r="J4843" s="94">
        <f>'F4.2'!AV150</f>
        <v>0</v>
      </c>
      <c r="K4843" s="95"/>
      <c r="L4843" s="95"/>
      <c r="M4843" s="128">
        <f t="shared" si="3409"/>
        <v>0</v>
      </c>
      <c r="N4843" s="95">
        <f t="shared" si="3410"/>
        <v>0</v>
      </c>
      <c r="O4843" s="158">
        <f t="shared" si="3405"/>
        <v>0</v>
      </c>
      <c r="P4843" s="159">
        <f t="shared" si="3406"/>
        <v>0</v>
      </c>
    </row>
    <row r="4844" spans="1:16" ht="15.75" hidden="1" outlineLevel="1" x14ac:dyDescent="0.25">
      <c r="A4844" s="99">
        <f t="shared" ref="A4844:E4844" si="3425">A4174</f>
        <v>0</v>
      </c>
      <c r="B4844" s="100" t="str">
        <f t="shared" si="3425"/>
        <v>IDC</v>
      </c>
      <c r="C4844" s="99" t="str">
        <f t="shared" si="3425"/>
        <v>MERC/CAPEX/20172018/4071</v>
      </c>
      <c r="D4844" s="103">
        <f t="shared" si="3425"/>
        <v>42965</v>
      </c>
      <c r="E4844" s="28">
        <f t="shared" si="3425"/>
        <v>0.3</v>
      </c>
      <c r="F4844" s="95">
        <f t="shared" si="3403"/>
        <v>0</v>
      </c>
      <c r="G4844" s="95">
        <f t="shared" si="3404"/>
        <v>0</v>
      </c>
      <c r="H4844" s="95">
        <f t="shared" si="3408"/>
        <v>0</v>
      </c>
      <c r="I4844" s="94">
        <f>'F4.2'!AB151</f>
        <v>0</v>
      </c>
      <c r="J4844" s="94">
        <f>'F4.2'!AV151</f>
        <v>0</v>
      </c>
      <c r="K4844" s="95"/>
      <c r="L4844" s="95"/>
      <c r="M4844" s="128">
        <f t="shared" si="3409"/>
        <v>0</v>
      </c>
      <c r="N4844" s="95">
        <f t="shared" si="3410"/>
        <v>0</v>
      </c>
      <c r="O4844" s="158">
        <f t="shared" si="3405"/>
        <v>0</v>
      </c>
      <c r="P4844" s="159">
        <f t="shared" si="3406"/>
        <v>0</v>
      </c>
    </row>
    <row r="4845" spans="1:16" ht="47.25" hidden="1" outlineLevel="1" x14ac:dyDescent="0.25">
      <c r="A4845" s="106">
        <f t="shared" ref="A4845:E4845" si="3426">A4175</f>
        <v>28</v>
      </c>
      <c r="B4845" s="107" t="str">
        <f t="shared" si="3426"/>
        <v xml:space="preserve">Replacement of H2 Generator with new Hydrogen Generator (Non Asbestos Design), procurement of 3-phase TR sets for stage II &amp; other electrical items for ORC at Chandrapur STPS.” </v>
      </c>
      <c r="C4845" s="25" t="str">
        <f t="shared" si="3426"/>
        <v>MERC/CAPEX/20172018/4686</v>
      </c>
      <c r="D4845" s="139">
        <f t="shared" si="3426"/>
        <v>43054</v>
      </c>
      <c r="E4845" s="27">
        <f t="shared" si="3426"/>
        <v>12.456</v>
      </c>
      <c r="F4845" s="94">
        <f t="shared" si="3403"/>
        <v>0</v>
      </c>
      <c r="G4845" s="94">
        <f t="shared" si="3404"/>
        <v>0</v>
      </c>
      <c r="H4845" s="94">
        <f t="shared" si="3408"/>
        <v>0</v>
      </c>
      <c r="I4845" s="94">
        <f>'F4.2'!AB152</f>
        <v>0</v>
      </c>
      <c r="J4845" s="94">
        <f>'F4.2'!AV152</f>
        <v>0</v>
      </c>
      <c r="K4845" s="94"/>
      <c r="L4845" s="94"/>
      <c r="M4845" s="94">
        <f t="shared" si="3409"/>
        <v>0</v>
      </c>
      <c r="N4845" s="94">
        <f t="shared" si="3410"/>
        <v>0</v>
      </c>
      <c r="O4845" s="158">
        <f t="shared" si="3405"/>
        <v>0</v>
      </c>
      <c r="P4845" s="159">
        <f t="shared" si="3406"/>
        <v>0</v>
      </c>
    </row>
    <row r="4846" spans="1:16" ht="31.5" hidden="1" outlineLevel="1" x14ac:dyDescent="0.25">
      <c r="A4846" s="99">
        <f t="shared" ref="A4846:E4846" si="3427">A4176</f>
        <v>28.1</v>
      </c>
      <c r="B4846" s="100" t="str">
        <f t="shared" si="3427"/>
        <v>Supply, Installation &amp; Commissioning of   Hydrogen Generator Model : HMXT 200 (Non Asbestos Design)</v>
      </c>
      <c r="C4846" s="99" t="str">
        <f t="shared" si="3427"/>
        <v>MERC/CAPEX/20172018/4686</v>
      </c>
      <c r="D4846" s="103">
        <f t="shared" si="3427"/>
        <v>43054</v>
      </c>
      <c r="E4846" s="28">
        <f t="shared" si="3427"/>
        <v>10.36</v>
      </c>
      <c r="F4846" s="95">
        <f t="shared" si="3403"/>
        <v>11.5757999</v>
      </c>
      <c r="G4846" s="95">
        <f t="shared" si="3404"/>
        <v>11.5757999</v>
      </c>
      <c r="H4846" s="95">
        <f t="shared" si="3408"/>
        <v>0</v>
      </c>
      <c r="I4846" s="94">
        <f>'F4.2'!AB153</f>
        <v>0</v>
      </c>
      <c r="J4846" s="94">
        <f>'F4.2'!AV153</f>
        <v>0</v>
      </c>
      <c r="K4846" s="95"/>
      <c r="L4846" s="95"/>
      <c r="M4846" s="128">
        <f t="shared" si="3409"/>
        <v>0</v>
      </c>
      <c r="N4846" s="95">
        <f t="shared" si="3410"/>
        <v>0</v>
      </c>
      <c r="O4846" s="158">
        <f t="shared" si="3405"/>
        <v>0</v>
      </c>
      <c r="P4846" s="159">
        <f t="shared" si="3406"/>
        <v>0</v>
      </c>
    </row>
    <row r="4847" spans="1:16" ht="31.5" hidden="1" outlineLevel="1" x14ac:dyDescent="0.25">
      <c r="A4847" s="99">
        <f t="shared" ref="A4847:E4847" si="3428">A4177</f>
        <v>28.2</v>
      </c>
      <c r="B4847" s="100" t="str">
        <f t="shared" si="3428"/>
        <v>Supply of 3 phase high frequency T-R sets for replacement of T-R sets of ESP Stg-II</v>
      </c>
      <c r="C4847" s="29" t="str">
        <f t="shared" si="3428"/>
        <v>MERC/CAPEX/20172018/4686</v>
      </c>
      <c r="D4847" s="68">
        <f t="shared" si="3428"/>
        <v>43054</v>
      </c>
      <c r="E4847" s="28">
        <f t="shared" si="3428"/>
        <v>0.63</v>
      </c>
      <c r="F4847" s="95">
        <f t="shared" si="3403"/>
        <v>0</v>
      </c>
      <c r="G4847" s="95">
        <f t="shared" si="3404"/>
        <v>0</v>
      </c>
      <c r="H4847" s="95">
        <f t="shared" si="3408"/>
        <v>0</v>
      </c>
      <c r="I4847" s="94">
        <f>'F4.2'!AB154</f>
        <v>0</v>
      </c>
      <c r="J4847" s="94">
        <f>'F4.2'!AV154</f>
        <v>0</v>
      </c>
      <c r="K4847" s="95"/>
      <c r="L4847" s="95"/>
      <c r="M4847" s="128">
        <f t="shared" si="3409"/>
        <v>0</v>
      </c>
      <c r="N4847" s="95">
        <f t="shared" si="3410"/>
        <v>0</v>
      </c>
      <c r="O4847" s="158">
        <f t="shared" si="3405"/>
        <v>0</v>
      </c>
      <c r="P4847" s="159">
        <f t="shared" si="3406"/>
        <v>0</v>
      </c>
    </row>
    <row r="4848" spans="1:16" ht="31.5" hidden="1" outlineLevel="1" x14ac:dyDescent="0.25">
      <c r="A4848" s="99">
        <f t="shared" ref="A4848:E4848" si="3429">A4178</f>
        <v>28.3</v>
      </c>
      <c r="B4848" s="100" t="str">
        <f t="shared" si="3429"/>
        <v>Replacement of HPSV High Mast Towers by Stadium LED  High Mast at ORC ground CSTPS Chandrapur</v>
      </c>
      <c r="C4848" s="99" t="str">
        <f t="shared" si="3429"/>
        <v>MERC/CAPEX/20172018/4686</v>
      </c>
      <c r="D4848" s="103">
        <f t="shared" si="3429"/>
        <v>43054</v>
      </c>
      <c r="E4848" s="28">
        <f t="shared" si="3429"/>
        <v>0.53600000000000003</v>
      </c>
      <c r="F4848" s="95">
        <f t="shared" si="3403"/>
        <v>0.51656219999999997</v>
      </c>
      <c r="G4848" s="95">
        <f t="shared" si="3404"/>
        <v>0.51656219999999997</v>
      </c>
      <c r="H4848" s="95">
        <f t="shared" si="3408"/>
        <v>0</v>
      </c>
      <c r="I4848" s="94">
        <f>'F4.2'!AB155</f>
        <v>0</v>
      </c>
      <c r="J4848" s="94">
        <f>'F4.2'!AV155</f>
        <v>0</v>
      </c>
      <c r="K4848" s="95"/>
      <c r="L4848" s="95"/>
      <c r="M4848" s="128">
        <f t="shared" si="3409"/>
        <v>0</v>
      </c>
      <c r="N4848" s="95">
        <f t="shared" si="3410"/>
        <v>0</v>
      </c>
      <c r="O4848" s="158">
        <f t="shared" si="3405"/>
        <v>0</v>
      </c>
      <c r="P4848" s="159">
        <f t="shared" si="3406"/>
        <v>0</v>
      </c>
    </row>
    <row r="4849" spans="1:16" ht="15.75" hidden="1" outlineLevel="1" x14ac:dyDescent="0.25">
      <c r="A4849" s="99">
        <f t="shared" ref="A4849:E4849" si="3430">A4179</f>
        <v>0</v>
      </c>
      <c r="B4849" s="100" t="str">
        <f t="shared" si="3430"/>
        <v>IDC</v>
      </c>
      <c r="C4849" s="99" t="str">
        <f t="shared" si="3430"/>
        <v>MERC/CAPEX/20172018/4686</v>
      </c>
      <c r="D4849" s="103">
        <f t="shared" si="3430"/>
        <v>43054</v>
      </c>
      <c r="E4849" s="28">
        <f t="shared" si="3430"/>
        <v>0.93</v>
      </c>
      <c r="F4849" s="95">
        <f t="shared" si="3403"/>
        <v>0</v>
      </c>
      <c r="G4849" s="95">
        <f t="shared" si="3404"/>
        <v>0</v>
      </c>
      <c r="H4849" s="95">
        <f t="shared" si="3408"/>
        <v>0</v>
      </c>
      <c r="I4849" s="94">
        <f>'F4.2'!AB156</f>
        <v>0</v>
      </c>
      <c r="J4849" s="94">
        <f>'F4.2'!AV156</f>
        <v>0</v>
      </c>
      <c r="K4849" s="95"/>
      <c r="L4849" s="95"/>
      <c r="M4849" s="128">
        <f t="shared" si="3409"/>
        <v>0</v>
      </c>
      <c r="N4849" s="95">
        <f t="shared" si="3410"/>
        <v>0</v>
      </c>
      <c r="O4849" s="158">
        <f t="shared" si="3405"/>
        <v>0</v>
      </c>
      <c r="P4849" s="159">
        <f t="shared" si="3406"/>
        <v>0</v>
      </c>
    </row>
    <row r="4850" spans="1:16" ht="63" hidden="1" outlineLevel="1" x14ac:dyDescent="0.25">
      <c r="A4850" s="106">
        <f t="shared" ref="A4850:E4850" si="3431">A4180</f>
        <v>29</v>
      </c>
      <c r="B4850" s="107" t="str">
        <f t="shared" si="3431"/>
        <v>Procurement of Boiler Feed Booster Pumps to improve availability &amp; performance of feed system, moving blades for LPT &amp; Condenser Tubes of (3 x 500 MW) Units at Chandrapur STPS</v>
      </c>
      <c r="C4850" s="106" t="str">
        <f t="shared" si="3431"/>
        <v>MERC/CAPEX/20172018/0272</v>
      </c>
      <c r="D4850" s="147">
        <f t="shared" si="3431"/>
        <v>43154</v>
      </c>
      <c r="E4850" s="27">
        <f t="shared" si="3431"/>
        <v>15.489999999999998</v>
      </c>
      <c r="F4850" s="94">
        <f t="shared" si="3403"/>
        <v>0</v>
      </c>
      <c r="G4850" s="94">
        <f t="shared" si="3404"/>
        <v>0</v>
      </c>
      <c r="H4850" s="94">
        <f t="shared" si="3408"/>
        <v>0</v>
      </c>
      <c r="I4850" s="94">
        <f>'F4.2'!AB157</f>
        <v>0</v>
      </c>
      <c r="J4850" s="94">
        <f>'F4.2'!AV157</f>
        <v>0</v>
      </c>
      <c r="K4850" s="94"/>
      <c r="L4850" s="94"/>
      <c r="M4850" s="94">
        <f t="shared" si="3409"/>
        <v>0</v>
      </c>
      <c r="N4850" s="94">
        <f t="shared" si="3410"/>
        <v>0</v>
      </c>
      <c r="O4850" s="158">
        <f t="shared" si="3405"/>
        <v>0</v>
      </c>
      <c r="P4850" s="159">
        <f t="shared" si="3406"/>
        <v>0</v>
      </c>
    </row>
    <row r="4851" spans="1:16" ht="47.25" hidden="1" outlineLevel="1" x14ac:dyDescent="0.25">
      <c r="A4851" s="99">
        <f t="shared" ref="A4851:E4851" si="3432">A4181</f>
        <v>29.1</v>
      </c>
      <c r="B4851" s="100" t="str">
        <f t="shared" si="3432"/>
        <v>Procurement of Boiler Feed Booster pumps to improve availability and performance of Feed system of 500 MW Unit-5, 6 &amp; 7 at CSTPS, Chandrapur</v>
      </c>
      <c r="C4851" s="99" t="str">
        <f t="shared" si="3432"/>
        <v>MERC/CAPEX/20172018/0272</v>
      </c>
      <c r="D4851" s="103">
        <f t="shared" si="3432"/>
        <v>43154</v>
      </c>
      <c r="E4851" s="28">
        <f t="shared" si="3432"/>
        <v>2.0099999999999998</v>
      </c>
      <c r="F4851" s="95">
        <f t="shared" si="3403"/>
        <v>2.1150194</v>
      </c>
      <c r="G4851" s="95">
        <f t="shared" si="3404"/>
        <v>2.1150194</v>
      </c>
      <c r="H4851" s="95">
        <f t="shared" si="3408"/>
        <v>0</v>
      </c>
      <c r="I4851" s="94">
        <f>'F4.2'!AB158</f>
        <v>0</v>
      </c>
      <c r="J4851" s="94">
        <f>'F4.2'!AV158</f>
        <v>0</v>
      </c>
      <c r="K4851" s="95"/>
      <c r="L4851" s="95"/>
      <c r="M4851" s="128">
        <f t="shared" si="3409"/>
        <v>0</v>
      </c>
      <c r="N4851" s="95">
        <f t="shared" si="3410"/>
        <v>0</v>
      </c>
      <c r="O4851" s="158">
        <f t="shared" si="3405"/>
        <v>0</v>
      </c>
      <c r="P4851" s="159">
        <f t="shared" si="3406"/>
        <v>0</v>
      </c>
    </row>
    <row r="4852" spans="1:16" ht="31.5" hidden="1" outlineLevel="1" x14ac:dyDescent="0.25">
      <c r="A4852" s="99">
        <f t="shared" ref="A4852:E4852" si="3433">A4182</f>
        <v>29.2</v>
      </c>
      <c r="B4852" s="100" t="str">
        <f t="shared" si="3433"/>
        <v>Procurement of moving blades for 500 MW Unit-5, 6 &amp; 7 LPT at CSTPS, Chandrapur</v>
      </c>
      <c r="C4852" s="99" t="str">
        <f t="shared" si="3433"/>
        <v>MERC/CAPEX/20172018/0272</v>
      </c>
      <c r="D4852" s="103">
        <f t="shared" si="3433"/>
        <v>43154</v>
      </c>
      <c r="E4852" s="28">
        <f t="shared" si="3433"/>
        <v>3.34</v>
      </c>
      <c r="F4852" s="95">
        <f t="shared" si="3403"/>
        <v>1.9274450000000001</v>
      </c>
      <c r="G4852" s="95">
        <f t="shared" si="3404"/>
        <v>1.9274450000000001</v>
      </c>
      <c r="H4852" s="95">
        <f t="shared" si="3408"/>
        <v>0</v>
      </c>
      <c r="I4852" s="94">
        <f>'F4.2'!AB159</f>
        <v>0</v>
      </c>
      <c r="J4852" s="94">
        <f>'F4.2'!AV159</f>
        <v>0</v>
      </c>
      <c r="K4852" s="95"/>
      <c r="L4852" s="95"/>
      <c r="M4852" s="128">
        <f t="shared" si="3409"/>
        <v>0</v>
      </c>
      <c r="N4852" s="95">
        <f t="shared" si="3410"/>
        <v>0</v>
      </c>
      <c r="O4852" s="158">
        <f t="shared" si="3405"/>
        <v>0</v>
      </c>
      <c r="P4852" s="159">
        <f t="shared" si="3406"/>
        <v>0</v>
      </c>
    </row>
    <row r="4853" spans="1:16" ht="31.5" hidden="1" outlineLevel="1" x14ac:dyDescent="0.25">
      <c r="A4853" s="99">
        <f t="shared" ref="A4853:E4853" si="3434">A4183</f>
        <v>29.3</v>
      </c>
      <c r="B4853" s="100" t="str">
        <f t="shared" si="3434"/>
        <v>Procurement &amp; Replacement of Condenser Tubes in 500MW, Unit-7 at CSTPS, Chandrapur</v>
      </c>
      <c r="C4853" s="99" t="str">
        <f t="shared" si="3434"/>
        <v>MERC/CAPEX/20172018/0272</v>
      </c>
      <c r="D4853" s="103">
        <f t="shared" si="3434"/>
        <v>43154</v>
      </c>
      <c r="E4853" s="28">
        <f t="shared" si="3434"/>
        <v>9.02</v>
      </c>
      <c r="F4853" s="95">
        <f t="shared" si="3403"/>
        <v>8.8301990999999997</v>
      </c>
      <c r="G4853" s="95">
        <f t="shared" si="3404"/>
        <v>8.8301990999999997</v>
      </c>
      <c r="H4853" s="95">
        <f t="shared" si="3408"/>
        <v>0</v>
      </c>
      <c r="I4853" s="94">
        <f>'F4.2'!AB160</f>
        <v>0</v>
      </c>
      <c r="J4853" s="94">
        <f>'F4.2'!AV160</f>
        <v>0</v>
      </c>
      <c r="K4853" s="95"/>
      <c r="L4853" s="95"/>
      <c r="M4853" s="128">
        <f t="shared" si="3409"/>
        <v>0</v>
      </c>
      <c r="N4853" s="95">
        <f t="shared" si="3410"/>
        <v>0</v>
      </c>
      <c r="O4853" s="158">
        <f t="shared" si="3405"/>
        <v>0</v>
      </c>
      <c r="P4853" s="159">
        <f t="shared" si="3406"/>
        <v>0</v>
      </c>
    </row>
    <row r="4854" spans="1:16" ht="15.75" hidden="1" outlineLevel="1" x14ac:dyDescent="0.25">
      <c r="A4854" s="99">
        <f t="shared" ref="A4854:E4854" si="3435">A4184</f>
        <v>0</v>
      </c>
      <c r="B4854" s="100" t="str">
        <f t="shared" si="3435"/>
        <v>IDC</v>
      </c>
      <c r="C4854" s="99" t="str">
        <f t="shared" si="3435"/>
        <v>MERC/CAPEX/20172018/0272</v>
      </c>
      <c r="D4854" s="103">
        <f t="shared" si="3435"/>
        <v>43154</v>
      </c>
      <c r="E4854" s="28">
        <f t="shared" si="3435"/>
        <v>1.1200000000000001</v>
      </c>
      <c r="F4854" s="95">
        <f t="shared" si="3403"/>
        <v>0</v>
      </c>
      <c r="G4854" s="95">
        <f t="shared" si="3404"/>
        <v>0</v>
      </c>
      <c r="H4854" s="95">
        <f t="shared" si="3408"/>
        <v>0</v>
      </c>
      <c r="I4854" s="94">
        <f>'F4.2'!AB161</f>
        <v>0</v>
      </c>
      <c r="J4854" s="94">
        <f>'F4.2'!AV161</f>
        <v>0</v>
      </c>
      <c r="K4854" s="95"/>
      <c r="L4854" s="95"/>
      <c r="M4854" s="128">
        <f t="shared" si="3409"/>
        <v>0</v>
      </c>
      <c r="N4854" s="95">
        <f t="shared" si="3410"/>
        <v>0</v>
      </c>
      <c r="O4854" s="158">
        <f t="shared" si="3405"/>
        <v>0</v>
      </c>
      <c r="P4854" s="159">
        <f t="shared" si="3406"/>
        <v>0</v>
      </c>
    </row>
    <row r="4855" spans="1:16" ht="15.75" hidden="1" outlineLevel="1" x14ac:dyDescent="0.25">
      <c r="A4855" s="238">
        <f t="shared" ref="A4855:E4855" si="3436">A4185</f>
        <v>30</v>
      </c>
      <c r="B4855" s="239" t="str">
        <f t="shared" si="3436"/>
        <v>Renovation &amp; Beautification of Colony at Chandrapur STPS</v>
      </c>
      <c r="C4855" s="25" t="str">
        <f t="shared" si="3436"/>
        <v>MERC/CAPEX/20182019/0644</v>
      </c>
      <c r="D4855" s="139">
        <f t="shared" si="3436"/>
        <v>43238</v>
      </c>
      <c r="E4855" s="27">
        <f t="shared" si="3436"/>
        <v>117.57</v>
      </c>
      <c r="F4855" s="94">
        <f t="shared" si="3403"/>
        <v>0</v>
      </c>
      <c r="G4855" s="94">
        <f t="shared" si="3404"/>
        <v>0</v>
      </c>
      <c r="H4855" s="94">
        <f t="shared" si="3408"/>
        <v>0</v>
      </c>
      <c r="I4855" s="94">
        <f>'F4.2'!AB162</f>
        <v>0</v>
      </c>
      <c r="J4855" s="94">
        <f>'F4.2'!AV162</f>
        <v>0</v>
      </c>
      <c r="K4855" s="94"/>
      <c r="L4855" s="94"/>
      <c r="M4855" s="94">
        <f t="shared" si="3409"/>
        <v>0</v>
      </c>
      <c r="N4855" s="94">
        <f t="shared" si="3410"/>
        <v>0</v>
      </c>
      <c r="O4855" s="158">
        <f t="shared" si="3405"/>
        <v>0</v>
      </c>
      <c r="P4855" s="159">
        <f t="shared" si="3406"/>
        <v>0</v>
      </c>
    </row>
    <row r="4856" spans="1:16" ht="31.5" hidden="1" outlineLevel="1" x14ac:dyDescent="0.25">
      <c r="A4856" s="252">
        <f t="shared" ref="A4856:E4856" si="3437">A4186</f>
        <v>30.1</v>
      </c>
      <c r="B4856" s="253" t="str">
        <f t="shared" si="3437"/>
        <v>Face- lifting and Renovation of staff quarters &amp; related work at CSTPS, Chandrapur</v>
      </c>
      <c r="C4856" s="99" t="str">
        <f t="shared" si="3437"/>
        <v>MERC/CAPEX/20182019/0644</v>
      </c>
      <c r="D4856" s="103">
        <f t="shared" si="3437"/>
        <v>43238</v>
      </c>
      <c r="E4856" s="28">
        <f t="shared" si="3437"/>
        <v>82.6</v>
      </c>
      <c r="F4856" s="95">
        <f t="shared" si="3403"/>
        <v>82.6</v>
      </c>
      <c r="G4856" s="95">
        <f t="shared" si="3404"/>
        <v>82.6</v>
      </c>
      <c r="H4856" s="95">
        <f t="shared" si="3408"/>
        <v>0</v>
      </c>
      <c r="I4856" s="94">
        <f>'F4.2'!AB163</f>
        <v>0</v>
      </c>
      <c r="J4856" s="94">
        <f>'F4.2'!AV163</f>
        <v>0</v>
      </c>
      <c r="K4856" s="95"/>
      <c r="L4856" s="95"/>
      <c r="M4856" s="128">
        <f t="shared" si="3409"/>
        <v>0</v>
      </c>
      <c r="N4856" s="95">
        <f t="shared" si="3410"/>
        <v>0</v>
      </c>
      <c r="O4856" s="158">
        <f t="shared" si="3405"/>
        <v>0</v>
      </c>
      <c r="P4856" s="159">
        <f t="shared" si="3406"/>
        <v>0</v>
      </c>
    </row>
    <row r="4857" spans="1:16" ht="15.75" hidden="1" outlineLevel="1" x14ac:dyDescent="0.25">
      <c r="A4857" s="252">
        <f t="shared" ref="A4857:E4857" si="3438">A4187</f>
        <v>30.2</v>
      </c>
      <c r="B4857" s="253" t="str">
        <f t="shared" si="3438"/>
        <v>Colony Internal Roads at CSTPS, Chandrapur</v>
      </c>
      <c r="C4857" s="99" t="str">
        <f t="shared" si="3438"/>
        <v>MERC/CAPEX/20182019/0644</v>
      </c>
      <c r="D4857" s="103">
        <f t="shared" si="3438"/>
        <v>43238</v>
      </c>
      <c r="E4857" s="28">
        <f t="shared" si="3438"/>
        <v>7.08</v>
      </c>
      <c r="F4857" s="95">
        <f t="shared" si="3403"/>
        <v>7.08</v>
      </c>
      <c r="G4857" s="95">
        <f t="shared" si="3404"/>
        <v>7.08</v>
      </c>
      <c r="H4857" s="95">
        <f t="shared" si="3408"/>
        <v>0</v>
      </c>
      <c r="I4857" s="94">
        <f>'F4.2'!AB164</f>
        <v>0</v>
      </c>
      <c r="J4857" s="94">
        <f>'F4.2'!AV164</f>
        <v>0</v>
      </c>
      <c r="K4857" s="95"/>
      <c r="L4857" s="95"/>
      <c r="M4857" s="128">
        <f t="shared" si="3409"/>
        <v>0</v>
      </c>
      <c r="N4857" s="95">
        <f t="shared" si="3410"/>
        <v>0</v>
      </c>
      <c r="O4857" s="158">
        <f t="shared" si="3405"/>
        <v>0</v>
      </c>
      <c r="P4857" s="159">
        <f t="shared" si="3406"/>
        <v>0</v>
      </c>
    </row>
    <row r="4858" spans="1:16" ht="31.5" hidden="1" outlineLevel="1" x14ac:dyDescent="0.25">
      <c r="A4858" s="252">
        <f t="shared" ref="A4858:E4858" si="3439">A4188</f>
        <v>30.3</v>
      </c>
      <c r="B4858" s="253" t="str">
        <f t="shared" si="3439"/>
        <v>Development of existing open spaces and Garden at CSTPS, Chandrapur</v>
      </c>
      <c r="C4858" s="29" t="str">
        <f t="shared" si="3439"/>
        <v>MERC/CAPEX/20182019/0644</v>
      </c>
      <c r="D4858" s="68">
        <f t="shared" si="3439"/>
        <v>43238</v>
      </c>
      <c r="E4858" s="28">
        <f t="shared" si="3439"/>
        <v>4.72</v>
      </c>
      <c r="F4858" s="95">
        <f t="shared" si="3403"/>
        <v>4.72</v>
      </c>
      <c r="G4858" s="95">
        <f t="shared" si="3404"/>
        <v>4.72</v>
      </c>
      <c r="H4858" s="95">
        <f t="shared" si="3408"/>
        <v>0</v>
      </c>
      <c r="I4858" s="94">
        <f>'F4.2'!AB165</f>
        <v>0</v>
      </c>
      <c r="J4858" s="94">
        <f>'F4.2'!AV165</f>
        <v>0</v>
      </c>
      <c r="K4858" s="95"/>
      <c r="L4858" s="95"/>
      <c r="M4858" s="128">
        <f t="shared" si="3409"/>
        <v>0</v>
      </c>
      <c r="N4858" s="95">
        <f t="shared" si="3410"/>
        <v>0</v>
      </c>
      <c r="O4858" s="158">
        <f t="shared" si="3405"/>
        <v>0</v>
      </c>
      <c r="P4858" s="159">
        <f t="shared" si="3406"/>
        <v>0</v>
      </c>
    </row>
    <row r="4859" spans="1:16" ht="47.25" hidden="1" outlineLevel="1" x14ac:dyDescent="0.25">
      <c r="A4859" s="252">
        <f t="shared" ref="A4859:E4859" si="3440">A4189</f>
        <v>30.4</v>
      </c>
      <c r="B4859" s="253" t="str">
        <f t="shared" si="3440"/>
        <v>Renovation of club building /community building and providing new swimming pool and other misc works including Architectural and Consultancy Charges at CSTPS, Chandrapur</v>
      </c>
      <c r="C4859" s="29" t="str">
        <f t="shared" si="3440"/>
        <v>MERC/CAPEX/20182019/0644</v>
      </c>
      <c r="D4859" s="68">
        <f t="shared" si="3440"/>
        <v>43238</v>
      </c>
      <c r="E4859" s="28">
        <f t="shared" si="3440"/>
        <v>15.34</v>
      </c>
      <c r="F4859" s="95">
        <f t="shared" si="3403"/>
        <v>15.34</v>
      </c>
      <c r="G4859" s="95">
        <f t="shared" si="3404"/>
        <v>15.34</v>
      </c>
      <c r="H4859" s="95">
        <f t="shared" si="3408"/>
        <v>0</v>
      </c>
      <c r="I4859" s="94">
        <f>'F4.2'!AB166</f>
        <v>0</v>
      </c>
      <c r="J4859" s="94">
        <f>'F4.2'!AV166</f>
        <v>0</v>
      </c>
      <c r="K4859" s="95"/>
      <c r="L4859" s="95"/>
      <c r="M4859" s="128">
        <f t="shared" si="3409"/>
        <v>0</v>
      </c>
      <c r="N4859" s="95">
        <f t="shared" si="3410"/>
        <v>0</v>
      </c>
      <c r="O4859" s="158">
        <f t="shared" si="3405"/>
        <v>0</v>
      </c>
      <c r="P4859" s="159">
        <f t="shared" si="3406"/>
        <v>0</v>
      </c>
    </row>
    <row r="4860" spans="1:16" ht="15.75" hidden="1" outlineLevel="1" x14ac:dyDescent="0.25">
      <c r="A4860" s="252">
        <f t="shared" ref="A4860:E4860" si="3441">A4190</f>
        <v>0</v>
      </c>
      <c r="B4860" s="253" t="str">
        <f t="shared" si="3441"/>
        <v>IDC</v>
      </c>
      <c r="C4860" s="99" t="str">
        <f t="shared" si="3441"/>
        <v>MERC/CAPEX/20182019/0644</v>
      </c>
      <c r="D4860" s="103">
        <f t="shared" si="3441"/>
        <v>43238</v>
      </c>
      <c r="E4860" s="28">
        <f t="shared" si="3441"/>
        <v>7.83</v>
      </c>
      <c r="F4860" s="95">
        <f t="shared" si="3403"/>
        <v>10.9403115</v>
      </c>
      <c r="G4860" s="95">
        <f t="shared" si="3404"/>
        <v>10.9403115</v>
      </c>
      <c r="H4860" s="95">
        <f t="shared" si="3408"/>
        <v>0</v>
      </c>
      <c r="I4860" s="94">
        <f>'F4.2'!AB167</f>
        <v>0</v>
      </c>
      <c r="J4860" s="94">
        <f>'F4.2'!AV167</f>
        <v>0</v>
      </c>
      <c r="K4860" s="95"/>
      <c r="L4860" s="95"/>
      <c r="M4860" s="128">
        <f t="shared" si="3409"/>
        <v>0</v>
      </c>
      <c r="N4860" s="95">
        <f t="shared" si="3410"/>
        <v>0</v>
      </c>
      <c r="O4860" s="158">
        <f t="shared" si="3405"/>
        <v>0</v>
      </c>
      <c r="P4860" s="159">
        <f t="shared" si="3406"/>
        <v>0</v>
      </c>
    </row>
    <row r="4861" spans="1:16" ht="15.75" hidden="1" outlineLevel="1" x14ac:dyDescent="0.25">
      <c r="A4861" s="25">
        <f t="shared" ref="A4861:E4861" si="3442">A4191</f>
        <v>31</v>
      </c>
      <c r="B4861" s="26" t="str">
        <f t="shared" si="3442"/>
        <v>Fully Integrated Security Surveillance System</v>
      </c>
      <c r="C4861" s="25" t="str">
        <f t="shared" si="3442"/>
        <v>MERC/CAPEX/2018-19/066</v>
      </c>
      <c r="D4861" s="139">
        <f t="shared" si="3442"/>
        <v>43529</v>
      </c>
      <c r="E4861" s="27">
        <f t="shared" si="3442"/>
        <v>76.410000000000025</v>
      </c>
      <c r="F4861" s="94">
        <f t="shared" si="3403"/>
        <v>0</v>
      </c>
      <c r="G4861" s="94">
        <f t="shared" si="3404"/>
        <v>0</v>
      </c>
      <c r="H4861" s="94">
        <f t="shared" si="3408"/>
        <v>0</v>
      </c>
      <c r="I4861" s="94">
        <f>'F4.2'!AB168</f>
        <v>0</v>
      </c>
      <c r="J4861" s="94">
        <f>'F4.2'!AV168</f>
        <v>0</v>
      </c>
      <c r="K4861" s="94"/>
      <c r="L4861" s="94"/>
      <c r="M4861" s="94">
        <f t="shared" si="3409"/>
        <v>0</v>
      </c>
      <c r="N4861" s="94">
        <f t="shared" si="3410"/>
        <v>0</v>
      </c>
      <c r="O4861" s="158">
        <f t="shared" si="3405"/>
        <v>0</v>
      </c>
      <c r="P4861" s="159">
        <f t="shared" si="3406"/>
        <v>0</v>
      </c>
    </row>
    <row r="4862" spans="1:16" ht="15.75" hidden="1" outlineLevel="1" x14ac:dyDescent="0.25">
      <c r="A4862" s="29">
        <f t="shared" ref="A4862:E4862" si="3443">A4192</f>
        <v>31.1</v>
      </c>
      <c r="B4862" s="65" t="str">
        <f t="shared" si="3443"/>
        <v>CLOSE CIRCUIT TELEVISION SYSTEM (CCTV), MOBILE DVR</v>
      </c>
      <c r="C4862" s="29" t="str">
        <f t="shared" si="3443"/>
        <v>MERC/CAPEX/2018-19/066</v>
      </c>
      <c r="D4862" s="68">
        <f t="shared" si="3443"/>
        <v>43529</v>
      </c>
      <c r="E4862" s="28">
        <f t="shared" si="3443"/>
        <v>24.03</v>
      </c>
      <c r="F4862" s="95">
        <f t="shared" si="3403"/>
        <v>24.03</v>
      </c>
      <c r="G4862" s="95">
        <f t="shared" si="3404"/>
        <v>24.03</v>
      </c>
      <c r="H4862" s="95">
        <f t="shared" si="3408"/>
        <v>0</v>
      </c>
      <c r="I4862" s="94">
        <f>'F4.2'!AB169</f>
        <v>0</v>
      </c>
      <c r="J4862" s="94">
        <f>'F4.2'!AV169</f>
        <v>0</v>
      </c>
      <c r="K4862" s="95"/>
      <c r="L4862" s="95"/>
      <c r="M4862" s="128">
        <f t="shared" si="3409"/>
        <v>0</v>
      </c>
      <c r="N4862" s="95">
        <f t="shared" si="3410"/>
        <v>0</v>
      </c>
      <c r="O4862" s="158">
        <f t="shared" si="3405"/>
        <v>0</v>
      </c>
      <c r="P4862" s="159">
        <f t="shared" si="3406"/>
        <v>0</v>
      </c>
    </row>
    <row r="4863" spans="1:16" ht="15.75" hidden="1" outlineLevel="1" x14ac:dyDescent="0.25">
      <c r="A4863" s="29">
        <f t="shared" ref="A4863:E4863" si="3444">A4193</f>
        <v>31.2</v>
      </c>
      <c r="B4863" s="65" t="str">
        <f t="shared" si="3444"/>
        <v>FIRE ALARM SYSTEM</v>
      </c>
      <c r="C4863" s="29" t="str">
        <f t="shared" si="3444"/>
        <v>MERC/CAPEX/2018-19/066</v>
      </c>
      <c r="D4863" s="68">
        <f t="shared" si="3444"/>
        <v>43529</v>
      </c>
      <c r="E4863" s="28">
        <f t="shared" si="3444"/>
        <v>4.33</v>
      </c>
      <c r="F4863" s="95">
        <f t="shared" si="3403"/>
        <v>4.33</v>
      </c>
      <c r="G4863" s="95">
        <f t="shared" si="3404"/>
        <v>4.33</v>
      </c>
      <c r="H4863" s="95">
        <f t="shared" si="3408"/>
        <v>0</v>
      </c>
      <c r="I4863" s="94">
        <f>'F4.2'!AB170</f>
        <v>0</v>
      </c>
      <c r="J4863" s="94">
        <f>'F4.2'!AV170</f>
        <v>0</v>
      </c>
      <c r="K4863" s="95"/>
      <c r="L4863" s="95"/>
      <c r="M4863" s="128">
        <f t="shared" si="3409"/>
        <v>0</v>
      </c>
      <c r="N4863" s="95">
        <f t="shared" si="3410"/>
        <v>0</v>
      </c>
      <c r="O4863" s="158">
        <f t="shared" si="3405"/>
        <v>0</v>
      </c>
      <c r="P4863" s="159">
        <f t="shared" si="3406"/>
        <v>0</v>
      </c>
    </row>
    <row r="4864" spans="1:16" ht="15.75" hidden="1" outlineLevel="1" x14ac:dyDescent="0.25">
      <c r="A4864" s="29">
        <f t="shared" ref="A4864:E4864" si="3445">A4194</f>
        <v>31.3</v>
      </c>
      <c r="B4864" s="65" t="str">
        <f t="shared" si="3445"/>
        <v>ACCESS CONTROL SYSTEM</v>
      </c>
      <c r="C4864" s="29" t="str">
        <f t="shared" si="3445"/>
        <v>MERC/CAPEX/2018-19/066</v>
      </c>
      <c r="D4864" s="68">
        <f t="shared" si="3445"/>
        <v>43529</v>
      </c>
      <c r="E4864" s="28">
        <f t="shared" si="3445"/>
        <v>0.48</v>
      </c>
      <c r="F4864" s="95">
        <f t="shared" si="3403"/>
        <v>0.48</v>
      </c>
      <c r="G4864" s="95">
        <f t="shared" si="3404"/>
        <v>0.48</v>
      </c>
      <c r="H4864" s="95">
        <f t="shared" si="3408"/>
        <v>0</v>
      </c>
      <c r="I4864" s="94">
        <f>'F4.2'!AB171</f>
        <v>0</v>
      </c>
      <c r="J4864" s="94">
        <f>'F4.2'!AV171</f>
        <v>0</v>
      </c>
      <c r="K4864" s="95"/>
      <c r="L4864" s="95"/>
      <c r="M4864" s="128">
        <f t="shared" si="3409"/>
        <v>0</v>
      </c>
      <c r="N4864" s="95">
        <f t="shared" si="3410"/>
        <v>0</v>
      </c>
      <c r="O4864" s="158">
        <f t="shared" si="3405"/>
        <v>0</v>
      </c>
      <c r="P4864" s="159">
        <f t="shared" si="3406"/>
        <v>0</v>
      </c>
    </row>
    <row r="4865" spans="1:16" ht="15.75" hidden="1" outlineLevel="1" x14ac:dyDescent="0.25">
      <c r="A4865" s="29">
        <f t="shared" ref="A4865:E4865" si="3446">A4195</f>
        <v>31.4</v>
      </c>
      <c r="B4865" s="65" t="str">
        <f t="shared" si="3446"/>
        <v>EPABX</v>
      </c>
      <c r="C4865" s="29" t="str">
        <f t="shared" si="3446"/>
        <v>MERC/CAPEX/2018-19/066</v>
      </c>
      <c r="D4865" s="68">
        <f t="shared" si="3446"/>
        <v>43529</v>
      </c>
      <c r="E4865" s="28">
        <f t="shared" si="3446"/>
        <v>1.93</v>
      </c>
      <c r="F4865" s="95">
        <f t="shared" si="3403"/>
        <v>1.93</v>
      </c>
      <c r="G4865" s="95">
        <f t="shared" si="3404"/>
        <v>1.93</v>
      </c>
      <c r="H4865" s="95">
        <f t="shared" si="3408"/>
        <v>0</v>
      </c>
      <c r="I4865" s="94">
        <f>'F4.2'!AB172</f>
        <v>0</v>
      </c>
      <c r="J4865" s="94">
        <f>'F4.2'!AV172</f>
        <v>0</v>
      </c>
      <c r="K4865" s="95"/>
      <c r="L4865" s="95"/>
      <c r="M4865" s="128">
        <f t="shared" si="3409"/>
        <v>0</v>
      </c>
      <c r="N4865" s="95">
        <f t="shared" si="3410"/>
        <v>0</v>
      </c>
      <c r="O4865" s="158">
        <f t="shared" si="3405"/>
        <v>0</v>
      </c>
      <c r="P4865" s="159">
        <f t="shared" si="3406"/>
        <v>0</v>
      </c>
    </row>
    <row r="4866" spans="1:16" ht="15.75" hidden="1" outlineLevel="1" x14ac:dyDescent="0.25">
      <c r="A4866" s="29">
        <f t="shared" ref="A4866:E4866" si="3447">A4196</f>
        <v>31.5</v>
      </c>
      <c r="B4866" s="65" t="str">
        <f t="shared" si="3447"/>
        <v>RADIO COMMUNICATION AND CONNECTIVITY (Wireless)</v>
      </c>
      <c r="C4866" s="29" t="str">
        <f t="shared" si="3447"/>
        <v>MERC/CAPEX/2018-19/066</v>
      </c>
      <c r="D4866" s="68">
        <f t="shared" si="3447"/>
        <v>43529</v>
      </c>
      <c r="E4866" s="28">
        <f t="shared" si="3447"/>
        <v>1.76</v>
      </c>
      <c r="F4866" s="95">
        <f t="shared" si="3403"/>
        <v>1.76</v>
      </c>
      <c r="G4866" s="95">
        <f t="shared" si="3404"/>
        <v>1.76</v>
      </c>
      <c r="H4866" s="95">
        <f t="shared" si="3408"/>
        <v>0</v>
      </c>
      <c r="I4866" s="94">
        <f>'F4.2'!AB173</f>
        <v>0</v>
      </c>
      <c r="J4866" s="94">
        <f>'F4.2'!AV173</f>
        <v>0</v>
      </c>
      <c r="K4866" s="95"/>
      <c r="L4866" s="95"/>
      <c r="M4866" s="128">
        <f t="shared" si="3409"/>
        <v>0</v>
      </c>
      <c r="N4866" s="95">
        <f t="shared" si="3410"/>
        <v>0</v>
      </c>
      <c r="O4866" s="158">
        <f t="shared" si="3405"/>
        <v>0</v>
      </c>
      <c r="P4866" s="159">
        <f t="shared" si="3406"/>
        <v>0</v>
      </c>
    </row>
    <row r="4867" spans="1:16" ht="15.75" hidden="1" outlineLevel="1" x14ac:dyDescent="0.25">
      <c r="A4867" s="29">
        <f t="shared" ref="A4867:E4867" si="3448">A4197</f>
        <v>31.6</v>
      </c>
      <c r="B4867" s="65" t="str">
        <f t="shared" si="3448"/>
        <v>ENTRY MANAGEMENT SYSTEM, TRUCK TRACKING SYSTEM</v>
      </c>
      <c r="C4867" s="29" t="str">
        <f t="shared" si="3448"/>
        <v>MERC/CAPEX/2018-19/066</v>
      </c>
      <c r="D4867" s="68">
        <f t="shared" si="3448"/>
        <v>43529</v>
      </c>
      <c r="E4867" s="28">
        <f t="shared" si="3448"/>
        <v>1.25</v>
      </c>
      <c r="F4867" s="95">
        <f t="shared" si="3403"/>
        <v>1.25</v>
      </c>
      <c r="G4867" s="95">
        <f t="shared" si="3404"/>
        <v>1.25</v>
      </c>
      <c r="H4867" s="95">
        <f t="shared" si="3408"/>
        <v>0</v>
      </c>
      <c r="I4867" s="94">
        <f>'F4.2'!AB174</f>
        <v>0</v>
      </c>
      <c r="J4867" s="94">
        <f>'F4.2'!AV174</f>
        <v>0</v>
      </c>
      <c r="K4867" s="95"/>
      <c r="L4867" s="95"/>
      <c r="M4867" s="128">
        <f t="shared" si="3409"/>
        <v>0</v>
      </c>
      <c r="N4867" s="95">
        <f t="shared" si="3410"/>
        <v>0</v>
      </c>
      <c r="O4867" s="158">
        <f t="shared" si="3405"/>
        <v>0</v>
      </c>
      <c r="P4867" s="159">
        <f t="shared" si="3406"/>
        <v>0</v>
      </c>
    </row>
    <row r="4868" spans="1:16" ht="15.75" hidden="1" outlineLevel="1" x14ac:dyDescent="0.25">
      <c r="A4868" s="29">
        <f t="shared" ref="A4868:E4868" si="3449">A4198</f>
        <v>31.7</v>
      </c>
      <c r="B4868" s="65" t="str">
        <f t="shared" si="3449"/>
        <v>NETWORKING</v>
      </c>
      <c r="C4868" s="29" t="str">
        <f t="shared" si="3449"/>
        <v>MERC/CAPEX/2018-19/066</v>
      </c>
      <c r="D4868" s="68">
        <f t="shared" si="3449"/>
        <v>43529</v>
      </c>
      <c r="E4868" s="28">
        <f t="shared" si="3449"/>
        <v>9.35</v>
      </c>
      <c r="F4868" s="95">
        <f t="shared" si="3403"/>
        <v>9.35</v>
      </c>
      <c r="G4868" s="95">
        <f t="shared" si="3404"/>
        <v>9.35</v>
      </c>
      <c r="H4868" s="95">
        <f t="shared" si="3408"/>
        <v>0</v>
      </c>
      <c r="I4868" s="94">
        <f>'F4.2'!AB175</f>
        <v>0</v>
      </c>
      <c r="J4868" s="94">
        <f>'F4.2'!AV175</f>
        <v>0</v>
      </c>
      <c r="K4868" s="95"/>
      <c r="L4868" s="95"/>
      <c r="M4868" s="128">
        <f t="shared" si="3409"/>
        <v>0</v>
      </c>
      <c r="N4868" s="95">
        <f t="shared" si="3410"/>
        <v>0</v>
      </c>
      <c r="O4868" s="158">
        <f t="shared" si="3405"/>
        <v>0</v>
      </c>
      <c r="P4868" s="159">
        <f t="shared" si="3406"/>
        <v>0</v>
      </c>
    </row>
    <row r="4869" spans="1:16" ht="15.75" hidden="1" outlineLevel="1" x14ac:dyDescent="0.25">
      <c r="A4869" s="29">
        <f t="shared" ref="A4869:E4869" si="3450">A4199</f>
        <v>31.8</v>
      </c>
      <c r="B4869" s="65" t="str">
        <f t="shared" si="3450"/>
        <v>MESSAGE DISPLAY SYSTEM</v>
      </c>
      <c r="C4869" s="29" t="str">
        <f t="shared" si="3450"/>
        <v>MERC/CAPEX/2018-19/066</v>
      </c>
      <c r="D4869" s="68">
        <f t="shared" si="3450"/>
        <v>43529</v>
      </c>
      <c r="E4869" s="28">
        <f t="shared" si="3450"/>
        <v>0.31</v>
      </c>
      <c r="F4869" s="95">
        <f t="shared" si="3403"/>
        <v>0.31</v>
      </c>
      <c r="G4869" s="95">
        <f t="shared" si="3404"/>
        <v>0.31</v>
      </c>
      <c r="H4869" s="95">
        <f t="shared" si="3408"/>
        <v>0</v>
      </c>
      <c r="I4869" s="94">
        <f>'F4.2'!AB176</f>
        <v>0</v>
      </c>
      <c r="J4869" s="94">
        <f>'F4.2'!AV176</f>
        <v>0</v>
      </c>
      <c r="K4869" s="95"/>
      <c r="L4869" s="95"/>
      <c r="M4869" s="128">
        <f t="shared" si="3409"/>
        <v>0</v>
      </c>
      <c r="N4869" s="95">
        <f t="shared" si="3410"/>
        <v>0</v>
      </c>
      <c r="O4869" s="158">
        <f t="shared" si="3405"/>
        <v>0</v>
      </c>
      <c r="P4869" s="159">
        <f t="shared" si="3406"/>
        <v>0</v>
      </c>
    </row>
    <row r="4870" spans="1:16" ht="15.75" hidden="1" outlineLevel="1" x14ac:dyDescent="0.25">
      <c r="A4870" s="29">
        <f t="shared" ref="A4870:E4870" si="3451">A4200</f>
        <v>31.9</v>
      </c>
      <c r="B4870" s="65" t="str">
        <f t="shared" si="3451"/>
        <v>IP PA SYSTEM</v>
      </c>
      <c r="C4870" s="29" t="str">
        <f t="shared" si="3451"/>
        <v>MERC/CAPEX/2018-19/066</v>
      </c>
      <c r="D4870" s="68">
        <f t="shared" si="3451"/>
        <v>43529</v>
      </c>
      <c r="E4870" s="28">
        <f t="shared" si="3451"/>
        <v>2.74</v>
      </c>
      <c r="F4870" s="95">
        <f t="shared" si="3403"/>
        <v>2.74</v>
      </c>
      <c r="G4870" s="95">
        <f t="shared" si="3404"/>
        <v>2.74</v>
      </c>
      <c r="H4870" s="95">
        <f t="shared" si="3408"/>
        <v>0</v>
      </c>
      <c r="I4870" s="94">
        <f>'F4.2'!AB177</f>
        <v>0</v>
      </c>
      <c r="J4870" s="94">
        <f>'F4.2'!AV177</f>
        <v>0</v>
      </c>
      <c r="K4870" s="95"/>
      <c r="L4870" s="95"/>
      <c r="M4870" s="128">
        <f t="shared" si="3409"/>
        <v>0</v>
      </c>
      <c r="N4870" s="95">
        <f t="shared" si="3410"/>
        <v>0</v>
      </c>
      <c r="O4870" s="158">
        <f t="shared" si="3405"/>
        <v>0</v>
      </c>
      <c r="P4870" s="159">
        <f t="shared" si="3406"/>
        <v>0</v>
      </c>
    </row>
    <row r="4871" spans="1:16" ht="15.75" hidden="1" outlineLevel="1" x14ac:dyDescent="0.25">
      <c r="A4871" s="29" t="str">
        <f t="shared" ref="A4871:E4871" si="3452">A4201</f>
        <v>31.10</v>
      </c>
      <c r="B4871" s="65" t="str">
        <f t="shared" si="3452"/>
        <v>TOWERS, EARTHING /POLES, CONDUITING, DIGGING</v>
      </c>
      <c r="C4871" s="29" t="str">
        <f t="shared" si="3452"/>
        <v>MERC/CAPEX/2018-19/066</v>
      </c>
      <c r="D4871" s="68">
        <f t="shared" si="3452"/>
        <v>43529</v>
      </c>
      <c r="E4871" s="28">
        <f t="shared" si="3452"/>
        <v>7.63</v>
      </c>
      <c r="F4871" s="95">
        <f t="shared" si="3403"/>
        <v>7.63</v>
      </c>
      <c r="G4871" s="95">
        <f t="shared" si="3404"/>
        <v>7.63</v>
      </c>
      <c r="H4871" s="95">
        <f t="shared" si="3408"/>
        <v>0</v>
      </c>
      <c r="I4871" s="94">
        <f>'F4.2'!AB178</f>
        <v>0</v>
      </c>
      <c r="J4871" s="94">
        <f>'F4.2'!AV178</f>
        <v>0</v>
      </c>
      <c r="K4871" s="95"/>
      <c r="L4871" s="95"/>
      <c r="M4871" s="128">
        <f t="shared" si="3409"/>
        <v>0</v>
      </c>
      <c r="N4871" s="95">
        <f t="shared" si="3410"/>
        <v>0</v>
      </c>
      <c r="O4871" s="158">
        <f t="shared" si="3405"/>
        <v>0</v>
      </c>
      <c r="P4871" s="159">
        <f t="shared" si="3406"/>
        <v>0</v>
      </c>
    </row>
    <row r="4872" spans="1:16" ht="47.25" hidden="1" outlineLevel="1" x14ac:dyDescent="0.25">
      <c r="A4872" s="29">
        <f t="shared" ref="A4872:E4872" si="3453">A4202</f>
        <v>31.11</v>
      </c>
      <c r="B4872" s="65" t="str">
        <f t="shared" si="3453"/>
        <v>RDBMS, SERVER, WORKSTATIONS, IN CON. ROOM WITH FURINITURE DOCUMENTATION, CAMERA &amp; ANALYTICS LICENSES</v>
      </c>
      <c r="C4872" s="29" t="str">
        <f t="shared" si="3453"/>
        <v>MERC/CAPEX/2018-19/066</v>
      </c>
      <c r="D4872" s="68">
        <f t="shared" si="3453"/>
        <v>43529</v>
      </c>
      <c r="E4872" s="28">
        <f t="shared" si="3453"/>
        <v>18.670000000000002</v>
      </c>
      <c r="F4872" s="95">
        <f t="shared" si="3403"/>
        <v>18.670000000000002</v>
      </c>
      <c r="G4872" s="95">
        <f t="shared" si="3404"/>
        <v>18.670000000000002</v>
      </c>
      <c r="H4872" s="95">
        <f t="shared" si="3408"/>
        <v>0</v>
      </c>
      <c r="I4872" s="94">
        <f>'F4.2'!AB179</f>
        <v>0</v>
      </c>
      <c r="J4872" s="94">
        <f>'F4.2'!AV179</f>
        <v>0</v>
      </c>
      <c r="K4872" s="95"/>
      <c r="L4872" s="95"/>
      <c r="M4872" s="128">
        <f t="shared" si="3409"/>
        <v>0</v>
      </c>
      <c r="N4872" s="95">
        <f t="shared" si="3410"/>
        <v>0</v>
      </c>
      <c r="O4872" s="158">
        <f t="shared" si="3405"/>
        <v>0</v>
      </c>
      <c r="P4872" s="159">
        <f t="shared" si="3406"/>
        <v>0</v>
      </c>
    </row>
    <row r="4873" spans="1:16" ht="15.75" hidden="1" outlineLevel="1" x14ac:dyDescent="0.25">
      <c r="A4873" s="29">
        <f t="shared" ref="A4873:E4873" si="3454">A4203</f>
        <v>31.12</v>
      </c>
      <c r="B4873" s="65" t="str">
        <f t="shared" si="3454"/>
        <v>ADDITIONAL CIVIL WORK</v>
      </c>
      <c r="C4873" s="29" t="str">
        <f t="shared" si="3454"/>
        <v>MERC/CAPEX/2018-19/066</v>
      </c>
      <c r="D4873" s="68">
        <f t="shared" si="3454"/>
        <v>43529</v>
      </c>
      <c r="E4873" s="28">
        <f t="shared" si="3454"/>
        <v>3.93</v>
      </c>
      <c r="F4873" s="95">
        <f t="shared" si="3403"/>
        <v>3.93</v>
      </c>
      <c r="G4873" s="95">
        <f t="shared" si="3404"/>
        <v>3.93</v>
      </c>
      <c r="H4873" s="95">
        <f t="shared" si="3408"/>
        <v>0</v>
      </c>
      <c r="I4873" s="94">
        <f>'F4.2'!AB180</f>
        <v>0</v>
      </c>
      <c r="J4873" s="94">
        <f>'F4.2'!AV180</f>
        <v>0</v>
      </c>
      <c r="K4873" s="95"/>
      <c r="L4873" s="95"/>
      <c r="M4873" s="128">
        <f t="shared" si="3409"/>
        <v>0</v>
      </c>
      <c r="N4873" s="95">
        <f t="shared" si="3410"/>
        <v>0</v>
      </c>
      <c r="O4873" s="158">
        <f t="shared" si="3405"/>
        <v>0</v>
      </c>
      <c r="P4873" s="159">
        <f t="shared" si="3406"/>
        <v>0</v>
      </c>
    </row>
    <row r="4874" spans="1:16" ht="47.25" hidden="1" outlineLevel="1" x14ac:dyDescent="0.25">
      <c r="A4874" s="25">
        <f t="shared" ref="A4874:E4874" si="3455">A4204</f>
        <v>32</v>
      </c>
      <c r="B4874" s="26" t="str">
        <f t="shared" si="3455"/>
        <v>Provision of VFD panel along with bypasses arrangement for HT/LT conveyors &amp; automation of control room at Coal Handling Plant-B</v>
      </c>
      <c r="C4874" s="25" t="str">
        <f t="shared" si="3455"/>
        <v>MERC/CAPEX/20182019/1240</v>
      </c>
      <c r="D4874" s="139">
        <f t="shared" si="3455"/>
        <v>43363</v>
      </c>
      <c r="E4874" s="27">
        <f t="shared" si="3455"/>
        <v>38.629999999999995</v>
      </c>
      <c r="F4874" s="94">
        <f t="shared" si="3403"/>
        <v>0</v>
      </c>
      <c r="G4874" s="94">
        <f t="shared" si="3404"/>
        <v>0</v>
      </c>
      <c r="H4874" s="94">
        <f t="shared" si="3408"/>
        <v>0</v>
      </c>
      <c r="I4874" s="94">
        <f>'F4.2'!AB181</f>
        <v>0</v>
      </c>
      <c r="J4874" s="94">
        <f>'F4.2'!AV181</f>
        <v>0</v>
      </c>
      <c r="K4874" s="94"/>
      <c r="L4874" s="94"/>
      <c r="M4874" s="94">
        <f t="shared" si="3409"/>
        <v>0</v>
      </c>
      <c r="N4874" s="94">
        <f t="shared" si="3410"/>
        <v>0</v>
      </c>
      <c r="O4874" s="158">
        <f t="shared" si="3405"/>
        <v>0</v>
      </c>
      <c r="P4874" s="159">
        <f t="shared" si="3406"/>
        <v>0</v>
      </c>
    </row>
    <row r="4875" spans="1:16" ht="47.25" hidden="1" outlineLevel="1" x14ac:dyDescent="0.25">
      <c r="A4875" s="29">
        <f t="shared" ref="A4875:E4875" si="3456">A4205</f>
        <v>32.1</v>
      </c>
      <c r="B4875" s="65" t="str">
        <f t="shared" si="3456"/>
        <v>Procurement, Installation and commissioning of MV/LT VFD panel along with bypass arrangement for HT/LT Conveyors of CHP-B</v>
      </c>
      <c r="C4875" s="29" t="str">
        <f t="shared" si="3456"/>
        <v>MERC/CAPEX/20182019/1240</v>
      </c>
      <c r="D4875" s="68">
        <f t="shared" si="3456"/>
        <v>43363</v>
      </c>
      <c r="E4875" s="28">
        <f t="shared" si="3456"/>
        <v>32.56</v>
      </c>
      <c r="F4875" s="95">
        <f t="shared" si="3403"/>
        <v>32.56</v>
      </c>
      <c r="G4875" s="95">
        <f t="shared" si="3404"/>
        <v>32.56</v>
      </c>
      <c r="H4875" s="95">
        <f t="shared" si="3408"/>
        <v>0</v>
      </c>
      <c r="I4875" s="94">
        <f>'F4.2'!AB182</f>
        <v>0</v>
      </c>
      <c r="J4875" s="94">
        <f>'F4.2'!AV182</f>
        <v>0</v>
      </c>
      <c r="K4875" s="95"/>
      <c r="L4875" s="95"/>
      <c r="M4875" s="128">
        <f t="shared" si="3409"/>
        <v>0</v>
      </c>
      <c r="N4875" s="95">
        <f t="shared" si="3410"/>
        <v>0</v>
      </c>
      <c r="O4875" s="158">
        <f t="shared" si="3405"/>
        <v>0</v>
      </c>
      <c r="P4875" s="159">
        <f t="shared" si="3406"/>
        <v>0</v>
      </c>
    </row>
    <row r="4876" spans="1:16" ht="15.75" hidden="1" outlineLevel="1" x14ac:dyDescent="0.25">
      <c r="A4876" s="29">
        <f t="shared" ref="A4876:E4876" si="3457">A4206</f>
        <v>32.200000000000003</v>
      </c>
      <c r="B4876" s="65" t="str">
        <f t="shared" si="3457"/>
        <v>Automation of Control Room of CHP-B Using PLC System</v>
      </c>
      <c r="C4876" s="29" t="str">
        <f t="shared" si="3457"/>
        <v>MERC/CAPEX/20182019/1240</v>
      </c>
      <c r="D4876" s="68">
        <f t="shared" si="3457"/>
        <v>43363</v>
      </c>
      <c r="E4876" s="28">
        <f t="shared" si="3457"/>
        <v>4.91</v>
      </c>
      <c r="F4876" s="95">
        <f t="shared" si="3403"/>
        <v>8</v>
      </c>
      <c r="G4876" s="95">
        <f t="shared" si="3404"/>
        <v>8</v>
      </c>
      <c r="H4876" s="95">
        <f t="shared" si="3408"/>
        <v>0</v>
      </c>
      <c r="I4876" s="94">
        <f>'F4.2'!AB183</f>
        <v>0</v>
      </c>
      <c r="J4876" s="94">
        <f>'F4.2'!AV183</f>
        <v>0</v>
      </c>
      <c r="K4876" s="95"/>
      <c r="L4876" s="95"/>
      <c r="M4876" s="128">
        <f t="shared" si="3409"/>
        <v>0</v>
      </c>
      <c r="N4876" s="95">
        <f t="shared" si="3410"/>
        <v>0</v>
      </c>
      <c r="O4876" s="158">
        <f t="shared" si="3405"/>
        <v>0</v>
      </c>
      <c r="P4876" s="159">
        <f t="shared" si="3406"/>
        <v>0</v>
      </c>
    </row>
    <row r="4877" spans="1:16" ht="15.75" hidden="1" outlineLevel="1" x14ac:dyDescent="0.25">
      <c r="A4877" s="99">
        <f t="shared" ref="A4877:E4877" si="3458">A4207</f>
        <v>0</v>
      </c>
      <c r="B4877" s="100" t="str">
        <f t="shared" si="3458"/>
        <v>IDC</v>
      </c>
      <c r="C4877" s="99" t="str">
        <f t="shared" si="3458"/>
        <v>MERC/CAPEX/20182019/1240</v>
      </c>
      <c r="D4877" s="103">
        <f t="shared" si="3458"/>
        <v>43363</v>
      </c>
      <c r="E4877" s="28">
        <f t="shared" si="3458"/>
        <v>1.1599999999999999</v>
      </c>
      <c r="F4877" s="95">
        <f t="shared" si="3403"/>
        <v>0</v>
      </c>
      <c r="G4877" s="95">
        <f t="shared" si="3404"/>
        <v>0</v>
      </c>
      <c r="H4877" s="95">
        <f t="shared" si="3408"/>
        <v>0</v>
      </c>
      <c r="I4877" s="94">
        <f>'F4.2'!AB184</f>
        <v>0</v>
      </c>
      <c r="J4877" s="94">
        <f>'F4.2'!AV184</f>
        <v>0</v>
      </c>
      <c r="K4877" s="95"/>
      <c r="L4877" s="95"/>
      <c r="M4877" s="128">
        <f t="shared" si="3409"/>
        <v>0</v>
      </c>
      <c r="N4877" s="95">
        <f t="shared" si="3410"/>
        <v>0</v>
      </c>
      <c r="O4877" s="158">
        <f t="shared" si="3405"/>
        <v>0</v>
      </c>
      <c r="P4877" s="159">
        <f t="shared" si="3406"/>
        <v>0</v>
      </c>
    </row>
    <row r="4878" spans="1:16" ht="31.5" hidden="1" outlineLevel="1" x14ac:dyDescent="0.25">
      <c r="A4878" s="25">
        <f t="shared" ref="A4878:E4878" si="3459">A4208</f>
        <v>33</v>
      </c>
      <c r="B4878" s="26" t="str">
        <f t="shared" si="3459"/>
        <v>Complete Track Renewal (CTR)/Renovation of existing Broad Gauge Railway Siding of 500MW Yard in CSTPS</v>
      </c>
      <c r="C4878" s="25" t="str">
        <f t="shared" si="3459"/>
        <v>MERC/CAPEX/2019-2020/362</v>
      </c>
      <c r="D4878" s="139">
        <f t="shared" si="3459"/>
        <v>43657</v>
      </c>
      <c r="E4878" s="27">
        <f t="shared" si="3459"/>
        <v>15.22025</v>
      </c>
      <c r="F4878" s="94">
        <f t="shared" si="3403"/>
        <v>0</v>
      </c>
      <c r="G4878" s="94">
        <f t="shared" si="3404"/>
        <v>0</v>
      </c>
      <c r="H4878" s="94">
        <f t="shared" si="3408"/>
        <v>0</v>
      </c>
      <c r="I4878" s="94">
        <f>'F4.2'!AB185</f>
        <v>0</v>
      </c>
      <c r="J4878" s="94">
        <f>'F4.2'!AV185</f>
        <v>0</v>
      </c>
      <c r="K4878" s="94"/>
      <c r="L4878" s="94"/>
      <c r="M4878" s="94">
        <f t="shared" si="3409"/>
        <v>0</v>
      </c>
      <c r="N4878" s="94">
        <f t="shared" si="3410"/>
        <v>0</v>
      </c>
      <c r="O4878" s="158">
        <f t="shared" si="3405"/>
        <v>0</v>
      </c>
      <c r="P4878" s="159">
        <f t="shared" si="3406"/>
        <v>0</v>
      </c>
    </row>
    <row r="4879" spans="1:16" ht="31.5" hidden="1" outlineLevel="1" x14ac:dyDescent="0.25">
      <c r="A4879" s="29">
        <f t="shared" ref="A4879:E4879" si="3460">A4209</f>
        <v>33.1</v>
      </c>
      <c r="B4879" s="65" t="str">
        <f t="shared" si="3460"/>
        <v>Complete Track Renewal (CTR)/Renovation of existing Broad Gauge Railway Siding of 500MW Yard in CSTPS</v>
      </c>
      <c r="C4879" s="29" t="str">
        <f t="shared" si="3460"/>
        <v>MERC/CAPEX/2019-2020/362</v>
      </c>
      <c r="D4879" s="68">
        <f t="shared" si="3460"/>
        <v>43657</v>
      </c>
      <c r="E4879" s="28">
        <f t="shared" si="3460"/>
        <v>14.20025</v>
      </c>
      <c r="F4879" s="95">
        <f t="shared" si="3403"/>
        <v>16.899999999999999</v>
      </c>
      <c r="G4879" s="95">
        <f t="shared" si="3404"/>
        <v>16.899999999999999</v>
      </c>
      <c r="H4879" s="95">
        <f t="shared" si="3408"/>
        <v>0</v>
      </c>
      <c r="I4879" s="94">
        <f>'F4.2'!AB186</f>
        <v>0</v>
      </c>
      <c r="J4879" s="94">
        <f>'F4.2'!AV186</f>
        <v>0</v>
      </c>
      <c r="K4879" s="95"/>
      <c r="L4879" s="95"/>
      <c r="M4879" s="128">
        <f t="shared" si="3409"/>
        <v>0</v>
      </c>
      <c r="N4879" s="95">
        <f t="shared" si="3410"/>
        <v>0</v>
      </c>
      <c r="O4879" s="158">
        <f t="shared" si="3405"/>
        <v>0</v>
      </c>
      <c r="P4879" s="159">
        <f t="shared" si="3406"/>
        <v>0</v>
      </c>
    </row>
    <row r="4880" spans="1:16" ht="15.75" hidden="1" outlineLevel="1" x14ac:dyDescent="0.25">
      <c r="A4880" s="99">
        <f t="shared" ref="A4880:E4880" si="3461">A4210</f>
        <v>0</v>
      </c>
      <c r="B4880" s="100" t="str">
        <f t="shared" si="3461"/>
        <v>IDC</v>
      </c>
      <c r="C4880" s="99" t="str">
        <f t="shared" si="3461"/>
        <v>MERC/CAPEX/2019-2020/362</v>
      </c>
      <c r="D4880" s="103">
        <f t="shared" si="3461"/>
        <v>43657</v>
      </c>
      <c r="E4880" s="28">
        <f t="shared" si="3461"/>
        <v>1.02</v>
      </c>
      <c r="F4880" s="95">
        <f t="shared" si="3403"/>
        <v>0</v>
      </c>
      <c r="G4880" s="95">
        <f t="shared" si="3404"/>
        <v>0</v>
      </c>
      <c r="H4880" s="95">
        <f t="shared" si="3408"/>
        <v>0</v>
      </c>
      <c r="I4880" s="94">
        <f>'F4.2'!AB187</f>
        <v>0</v>
      </c>
      <c r="J4880" s="94">
        <f>'F4.2'!AV187</f>
        <v>0</v>
      </c>
      <c r="K4880" s="95"/>
      <c r="L4880" s="95"/>
      <c r="M4880" s="128">
        <f t="shared" si="3409"/>
        <v>0</v>
      </c>
      <c r="N4880" s="95">
        <f t="shared" si="3410"/>
        <v>0</v>
      </c>
      <c r="O4880" s="158">
        <f t="shared" si="3405"/>
        <v>0</v>
      </c>
      <c r="P4880" s="159">
        <f t="shared" si="3406"/>
        <v>0</v>
      </c>
    </row>
    <row r="4881" spans="1:16" ht="31.5" hidden="1" outlineLevel="1" x14ac:dyDescent="0.25">
      <c r="A4881" s="25">
        <f t="shared" ref="A4881:E4881" si="3462">A4211</f>
        <v>34</v>
      </c>
      <c r="B4881" s="26" t="str">
        <f t="shared" si="3462"/>
        <v>Procurement of Spare Generator Rotor along with one set of Bearings for Unit # 5, 6 &amp; 7 CSTPS, Chandrapur</v>
      </c>
      <c r="C4881" s="25" t="str">
        <f t="shared" si="3462"/>
        <v>MERC/CAPEX/2019-2020/129</v>
      </c>
      <c r="D4881" s="139">
        <f t="shared" si="3462"/>
        <v>43588</v>
      </c>
      <c r="E4881" s="27">
        <f t="shared" si="3462"/>
        <v>41.469115199999997</v>
      </c>
      <c r="F4881" s="94">
        <f t="shared" si="3403"/>
        <v>0</v>
      </c>
      <c r="G4881" s="94">
        <f t="shared" si="3404"/>
        <v>0</v>
      </c>
      <c r="H4881" s="94">
        <f t="shared" si="3408"/>
        <v>0</v>
      </c>
      <c r="I4881" s="94">
        <f>'F4.2'!AB188</f>
        <v>0</v>
      </c>
      <c r="J4881" s="94">
        <f>'F4.2'!AV188</f>
        <v>0</v>
      </c>
      <c r="K4881" s="94"/>
      <c r="L4881" s="94"/>
      <c r="M4881" s="94">
        <f t="shared" si="3409"/>
        <v>0</v>
      </c>
      <c r="N4881" s="94">
        <f t="shared" si="3410"/>
        <v>0</v>
      </c>
      <c r="O4881" s="158">
        <f t="shared" si="3405"/>
        <v>0</v>
      </c>
      <c r="P4881" s="159">
        <f t="shared" si="3406"/>
        <v>0</v>
      </c>
    </row>
    <row r="4882" spans="1:16" ht="47.25" hidden="1" outlineLevel="1" x14ac:dyDescent="0.25">
      <c r="A4882" s="29">
        <f t="shared" ref="A4882:E4882" si="3463">A4212</f>
        <v>34.1</v>
      </c>
      <c r="B4882" s="65" t="str">
        <f t="shared" si="3463"/>
        <v xml:space="preserve">Generator Rotor suitable for THDF 115/59
One Set of Bearings (Comprising of 2 nos. of bearings)
</v>
      </c>
      <c r="C4882" s="29" t="str">
        <f t="shared" si="3463"/>
        <v>MERC/CAPEX/2019-2020/129</v>
      </c>
      <c r="D4882" s="68">
        <f t="shared" si="3463"/>
        <v>43588</v>
      </c>
      <c r="E4882" s="28">
        <f t="shared" si="3463"/>
        <v>40.359115199999998</v>
      </c>
      <c r="F4882" s="95">
        <f t="shared" si="3403"/>
        <v>42.189589900000001</v>
      </c>
      <c r="G4882" s="95">
        <f t="shared" si="3404"/>
        <v>42.189589900000001</v>
      </c>
      <c r="H4882" s="95">
        <f t="shared" si="3408"/>
        <v>0</v>
      </c>
      <c r="I4882" s="94">
        <f>'F4.2'!AB189</f>
        <v>0</v>
      </c>
      <c r="J4882" s="94">
        <f>'F4.2'!AV189</f>
        <v>0</v>
      </c>
      <c r="K4882" s="95"/>
      <c r="L4882" s="95"/>
      <c r="M4882" s="128">
        <f t="shared" si="3409"/>
        <v>0</v>
      </c>
      <c r="N4882" s="95">
        <f t="shared" si="3410"/>
        <v>0</v>
      </c>
      <c r="O4882" s="158">
        <f t="shared" si="3405"/>
        <v>0</v>
      </c>
      <c r="P4882" s="159">
        <f t="shared" si="3406"/>
        <v>0</v>
      </c>
    </row>
    <row r="4883" spans="1:16" ht="15.75" hidden="1" outlineLevel="1" x14ac:dyDescent="0.25">
      <c r="A4883" s="99">
        <f t="shared" ref="A4883:E4883" si="3464">A4213</f>
        <v>0</v>
      </c>
      <c r="B4883" s="100" t="str">
        <f t="shared" si="3464"/>
        <v>IDC</v>
      </c>
      <c r="C4883" s="99" t="str">
        <f t="shared" si="3464"/>
        <v>MERC/CAPEX/2019-2020/129</v>
      </c>
      <c r="D4883" s="103">
        <f t="shared" si="3464"/>
        <v>43588</v>
      </c>
      <c r="E4883" s="28">
        <f t="shared" si="3464"/>
        <v>1.1100000000000001</v>
      </c>
      <c r="F4883" s="95">
        <f t="shared" si="3403"/>
        <v>0</v>
      </c>
      <c r="G4883" s="95">
        <f t="shared" si="3404"/>
        <v>0</v>
      </c>
      <c r="H4883" s="95">
        <f t="shared" si="3408"/>
        <v>0</v>
      </c>
      <c r="I4883" s="94">
        <f>'F4.2'!AB190</f>
        <v>0</v>
      </c>
      <c r="J4883" s="94">
        <f>'F4.2'!AV190</f>
        <v>0</v>
      </c>
      <c r="K4883" s="95"/>
      <c r="L4883" s="95"/>
      <c r="M4883" s="128">
        <f t="shared" si="3409"/>
        <v>0</v>
      </c>
      <c r="N4883" s="95">
        <f t="shared" si="3410"/>
        <v>0</v>
      </c>
      <c r="O4883" s="158">
        <f t="shared" si="3405"/>
        <v>0</v>
      </c>
      <c r="P4883" s="159">
        <f t="shared" si="3406"/>
        <v>0</v>
      </c>
    </row>
    <row r="4884" spans="1:16" ht="31.5" hidden="1" outlineLevel="1" x14ac:dyDescent="0.25">
      <c r="A4884" s="106">
        <f t="shared" ref="A4884:E4884" si="3465">A4214</f>
        <v>35</v>
      </c>
      <c r="B4884" s="107" t="str">
        <f t="shared" si="3465"/>
        <v>Procurement of 2 NOS. OF 3100 HP, WDG-3A Locomotives for CSTPS, Chandrapur</v>
      </c>
      <c r="C4884" s="25" t="str">
        <f t="shared" si="3465"/>
        <v>MERC/CAPEX/2019-2020/1214</v>
      </c>
      <c r="D4884" s="139">
        <f t="shared" si="3465"/>
        <v>43822</v>
      </c>
      <c r="E4884" s="27">
        <f t="shared" si="3465"/>
        <v>22.05</v>
      </c>
      <c r="F4884" s="94">
        <f t="shared" si="3403"/>
        <v>0</v>
      </c>
      <c r="G4884" s="94">
        <f t="shared" si="3404"/>
        <v>0</v>
      </c>
      <c r="H4884" s="94">
        <f t="shared" si="3408"/>
        <v>0</v>
      </c>
      <c r="I4884" s="94">
        <f>'F4.2'!AB191</f>
        <v>0</v>
      </c>
      <c r="J4884" s="94">
        <f>'F4.2'!AV191</f>
        <v>0</v>
      </c>
      <c r="K4884" s="94"/>
      <c r="L4884" s="94"/>
      <c r="M4884" s="94">
        <f t="shared" si="3409"/>
        <v>0</v>
      </c>
      <c r="N4884" s="94">
        <f t="shared" si="3410"/>
        <v>0</v>
      </c>
      <c r="O4884" s="158">
        <f t="shared" si="3405"/>
        <v>0</v>
      </c>
      <c r="P4884" s="159">
        <f t="shared" si="3406"/>
        <v>0</v>
      </c>
    </row>
    <row r="4885" spans="1:16" ht="31.5" hidden="1" outlineLevel="1" x14ac:dyDescent="0.25">
      <c r="A4885" s="99">
        <f t="shared" ref="A4885:E4885" si="3466">A4215</f>
        <v>35.1</v>
      </c>
      <c r="B4885" s="100" t="str">
        <f t="shared" si="3466"/>
        <v>Procurement of 2 NOS. OF 3100 HP, WDG-3A Locomotives for CSTPS, Chandrapur</v>
      </c>
      <c r="C4885" s="29" t="str">
        <f t="shared" si="3466"/>
        <v>MERC/CAPEX/2019-2020/1214</v>
      </c>
      <c r="D4885" s="68">
        <f t="shared" si="3466"/>
        <v>43822</v>
      </c>
      <c r="E4885" s="27">
        <f t="shared" si="3466"/>
        <v>21.66</v>
      </c>
      <c r="F4885" s="94">
        <f t="shared" si="3403"/>
        <v>22.854784800000001</v>
      </c>
      <c r="G4885" s="94">
        <f t="shared" si="3404"/>
        <v>22.854784800000001</v>
      </c>
      <c r="H4885" s="94">
        <f>F4885-G4885</f>
        <v>0</v>
      </c>
      <c r="I4885" s="94">
        <f>'F4.2'!AB192</f>
        <v>0</v>
      </c>
      <c r="J4885" s="94">
        <f>'F4.2'!AV192</f>
        <v>0</v>
      </c>
      <c r="K4885" s="94"/>
      <c r="L4885" s="94"/>
      <c r="M4885" s="94">
        <f>SUM(J4885:L4885)</f>
        <v>0</v>
      </c>
      <c r="N4885" s="94">
        <f>H4885+I4885-M4885</f>
        <v>0</v>
      </c>
      <c r="O4885" s="158">
        <f t="shared" si="3405"/>
        <v>0</v>
      </c>
      <c r="P4885" s="159">
        <f t="shared" si="3406"/>
        <v>0</v>
      </c>
    </row>
    <row r="4886" spans="1:16" ht="15.75" hidden="1" outlineLevel="1" x14ac:dyDescent="0.25">
      <c r="A4886" s="99">
        <f t="shared" ref="A4886:E4886" si="3467">A4216</f>
        <v>0</v>
      </c>
      <c r="B4886" s="100" t="str">
        <f t="shared" si="3467"/>
        <v>IDC</v>
      </c>
      <c r="C4886" s="99" t="str">
        <f t="shared" si="3467"/>
        <v>MERC/CAPEX/2019-2020/1214</v>
      </c>
      <c r="D4886" s="103">
        <f t="shared" si="3467"/>
        <v>43822</v>
      </c>
      <c r="E4886" s="28">
        <f t="shared" si="3467"/>
        <v>0.39</v>
      </c>
      <c r="F4886" s="95">
        <f t="shared" si="3403"/>
        <v>0</v>
      </c>
      <c r="G4886" s="95">
        <f t="shared" si="3404"/>
        <v>0</v>
      </c>
      <c r="H4886" s="95">
        <f t="shared" ref="H4886:H4949" si="3468">F4886-G4886</f>
        <v>0</v>
      </c>
      <c r="I4886" s="94">
        <f>'F4.2'!AB193</f>
        <v>0</v>
      </c>
      <c r="J4886" s="94">
        <f>'F4.2'!AV193</f>
        <v>0</v>
      </c>
      <c r="K4886" s="95"/>
      <c r="L4886" s="95"/>
      <c r="M4886" s="128">
        <f t="shared" ref="M4886:M4942" si="3469">SUM(J4886:L4886)</f>
        <v>0</v>
      </c>
      <c r="N4886" s="95">
        <f t="shared" ref="N4886:N4949" si="3470">H4886+I4886-M4886</f>
        <v>0</v>
      </c>
      <c r="O4886" s="158">
        <f t="shared" si="3405"/>
        <v>0</v>
      </c>
      <c r="P4886" s="159">
        <f t="shared" si="3406"/>
        <v>0</v>
      </c>
    </row>
    <row r="4887" spans="1:16" ht="47.25" hidden="1" outlineLevel="1" x14ac:dyDescent="0.25">
      <c r="A4887" s="25">
        <f t="shared" ref="A4887:E4887" si="3471">A4217</f>
        <v>36</v>
      </c>
      <c r="B4887" s="26" t="str">
        <f t="shared" si="3471"/>
        <v>Replacement of 220 V Station Battery Sets &amp; UPS Battery Sets of Unit# 5 &amp; 6 and 24 V G1 G2 Battery sets of Unit# 5, 6 &amp; 7 for 500MW Stage-III CSTPS.</v>
      </c>
      <c r="C4887" s="25" t="str">
        <f t="shared" si="3471"/>
        <v>MERC/CAPEX/2020-2021/WFH/SBR/32</v>
      </c>
      <c r="D4887" s="139">
        <f t="shared" si="3471"/>
        <v>44104</v>
      </c>
      <c r="E4887" s="27">
        <f t="shared" si="3471"/>
        <v>18.559999999999999</v>
      </c>
      <c r="F4887" s="94">
        <f t="shared" si="3403"/>
        <v>0</v>
      </c>
      <c r="G4887" s="94">
        <f t="shared" si="3404"/>
        <v>0</v>
      </c>
      <c r="H4887" s="94">
        <f t="shared" si="3468"/>
        <v>0</v>
      </c>
      <c r="I4887" s="94">
        <f>'F4.2'!AB194</f>
        <v>0</v>
      </c>
      <c r="J4887" s="94">
        <f>'F4.2'!AV194</f>
        <v>0</v>
      </c>
      <c r="K4887" s="94"/>
      <c r="L4887" s="94"/>
      <c r="M4887" s="94">
        <f t="shared" si="3469"/>
        <v>0</v>
      </c>
      <c r="N4887" s="94">
        <f t="shared" si="3470"/>
        <v>0</v>
      </c>
      <c r="O4887" s="158">
        <f t="shared" si="3405"/>
        <v>0</v>
      </c>
      <c r="P4887" s="159">
        <f t="shared" si="3406"/>
        <v>0</v>
      </c>
    </row>
    <row r="4888" spans="1:16" ht="47.25" hidden="1" outlineLevel="1" x14ac:dyDescent="0.25">
      <c r="A4888" s="29">
        <f t="shared" ref="A4888:E4888" si="3472">A4218</f>
        <v>36.1</v>
      </c>
      <c r="B4888" s="65" t="str">
        <f t="shared" si="3472"/>
        <v>Replacement of 220 V Station Battery Sets &amp; UPS Battery Sets of Unit# 5 &amp; 6 and 24 V G1 G2 Battery sets of Unit# 5, 6 &amp; 7 for 500MW Stage-III, CSTPS.</v>
      </c>
      <c r="C4888" s="29" t="str">
        <f t="shared" si="3472"/>
        <v>MERC/CAPEX/2020-2021/WFH/SBR/32</v>
      </c>
      <c r="D4888" s="68">
        <f t="shared" si="3472"/>
        <v>44104</v>
      </c>
      <c r="E4888" s="28">
        <f t="shared" si="3472"/>
        <v>18.32</v>
      </c>
      <c r="F4888" s="95">
        <f t="shared" si="3403"/>
        <v>18.32</v>
      </c>
      <c r="G4888" s="95">
        <f t="shared" si="3404"/>
        <v>18.32</v>
      </c>
      <c r="H4888" s="95">
        <f t="shared" si="3468"/>
        <v>0</v>
      </c>
      <c r="I4888" s="94">
        <f>'F4.2'!AB195</f>
        <v>0</v>
      </c>
      <c r="J4888" s="94">
        <f>'F4.2'!AV195</f>
        <v>0</v>
      </c>
      <c r="K4888" s="95"/>
      <c r="L4888" s="95"/>
      <c r="M4888" s="128">
        <f t="shared" si="3469"/>
        <v>0</v>
      </c>
      <c r="N4888" s="95">
        <f t="shared" si="3470"/>
        <v>0</v>
      </c>
      <c r="O4888" s="158">
        <f t="shared" si="3405"/>
        <v>0</v>
      </c>
      <c r="P4888" s="159">
        <f t="shared" si="3406"/>
        <v>0</v>
      </c>
    </row>
    <row r="4889" spans="1:16" ht="31.5" hidden="1" outlineLevel="1" x14ac:dyDescent="0.25">
      <c r="A4889" s="99">
        <f t="shared" ref="A4889:E4889" si="3473">A4219</f>
        <v>0</v>
      </c>
      <c r="B4889" s="100" t="str">
        <f t="shared" si="3473"/>
        <v>IDC</v>
      </c>
      <c r="C4889" s="99" t="str">
        <f t="shared" si="3473"/>
        <v>MERC/CAPEX/2020-2021/WFH/SBR/32</v>
      </c>
      <c r="D4889" s="103">
        <f t="shared" si="3473"/>
        <v>44104</v>
      </c>
      <c r="E4889" s="28">
        <f t="shared" si="3473"/>
        <v>0.24</v>
      </c>
      <c r="F4889" s="95">
        <f t="shared" si="3403"/>
        <v>0</v>
      </c>
      <c r="G4889" s="95">
        <f t="shared" si="3404"/>
        <v>0</v>
      </c>
      <c r="H4889" s="95">
        <f t="shared" si="3468"/>
        <v>0</v>
      </c>
      <c r="I4889" s="94">
        <f>'F4.2'!AB196</f>
        <v>0</v>
      </c>
      <c r="J4889" s="94">
        <f>'F4.2'!AV196</f>
        <v>0</v>
      </c>
      <c r="K4889" s="95"/>
      <c r="L4889" s="95"/>
      <c r="M4889" s="128">
        <f t="shared" si="3469"/>
        <v>0</v>
      </c>
      <c r="N4889" s="95">
        <f t="shared" si="3470"/>
        <v>0</v>
      </c>
      <c r="O4889" s="158">
        <f t="shared" si="3405"/>
        <v>0</v>
      </c>
      <c r="P4889" s="159">
        <f t="shared" si="3406"/>
        <v>0</v>
      </c>
    </row>
    <row r="4890" spans="1:16" ht="47.25" hidden="1" outlineLevel="1" x14ac:dyDescent="0.25">
      <c r="A4890" s="25">
        <f t="shared" ref="A4890:E4890" si="3474">A4220</f>
        <v>37</v>
      </c>
      <c r="B4890" s="26" t="str">
        <f t="shared" si="3474"/>
        <v>Flue Gas Desulphurization (FGD) System for 500 MW UnitS (Total 8 Nos) of MSPGCL
(Chandrapur Unit # 5-7)</v>
      </c>
      <c r="C4890" s="25" t="str">
        <f t="shared" si="3474"/>
        <v>MERC/CAPEX/2020-2021/WFH/SBR/43</v>
      </c>
      <c r="D4890" s="139">
        <f t="shared" si="3474"/>
        <v>44179</v>
      </c>
      <c r="E4890" s="27">
        <f t="shared" si="3474"/>
        <v>656.25</v>
      </c>
      <c r="F4890" s="94">
        <f t="shared" si="3403"/>
        <v>0</v>
      </c>
      <c r="G4890" s="94">
        <f t="shared" si="3404"/>
        <v>0</v>
      </c>
      <c r="H4890" s="94">
        <f t="shared" si="3468"/>
        <v>0</v>
      </c>
      <c r="I4890" s="94">
        <f>'F4.2'!AB197</f>
        <v>0</v>
      </c>
      <c r="J4890" s="94">
        <f>'F4.2'!AV197</f>
        <v>0</v>
      </c>
      <c r="K4890" s="94"/>
      <c r="L4890" s="94"/>
      <c r="M4890" s="94">
        <f t="shared" si="3469"/>
        <v>0</v>
      </c>
      <c r="N4890" s="94">
        <f t="shared" si="3470"/>
        <v>0</v>
      </c>
      <c r="O4890" s="158">
        <f t="shared" si="3405"/>
        <v>0</v>
      </c>
      <c r="P4890" s="159">
        <f t="shared" si="3406"/>
        <v>0</v>
      </c>
    </row>
    <row r="4891" spans="1:16" ht="47.25" hidden="1" outlineLevel="1" x14ac:dyDescent="0.25">
      <c r="A4891" s="29">
        <f t="shared" ref="A4891:E4891" si="3475">A4221</f>
        <v>37.1</v>
      </c>
      <c r="B4891" s="65" t="str">
        <f t="shared" si="3475"/>
        <v>Flue Gas Desulphurization (FGD) System for 500 MW UnitS (Total 8 Nos) of MSPGCL
(Chandrapur Unit # 5-7)</v>
      </c>
      <c r="C4891" s="29" t="str">
        <f t="shared" si="3475"/>
        <v>MERC/CAPEX/2020-2021/WFH/SBR/43</v>
      </c>
      <c r="D4891" s="68">
        <f t="shared" si="3475"/>
        <v>44179</v>
      </c>
      <c r="E4891" s="28">
        <f t="shared" si="3475"/>
        <v>602.58000000000004</v>
      </c>
      <c r="F4891" s="95">
        <f t="shared" si="3403"/>
        <v>1196.5700000000002</v>
      </c>
      <c r="G4891" s="95">
        <f t="shared" si="3404"/>
        <v>1196.5700000000002</v>
      </c>
      <c r="H4891" s="95">
        <f t="shared" si="3468"/>
        <v>0</v>
      </c>
      <c r="I4891" s="94">
        <f>'F4.2'!AB198</f>
        <v>0</v>
      </c>
      <c r="J4891" s="94">
        <f>'F4.2'!AV198</f>
        <v>0</v>
      </c>
      <c r="K4891" s="95"/>
      <c r="L4891" s="95"/>
      <c r="M4891" s="128">
        <f t="shared" si="3469"/>
        <v>0</v>
      </c>
      <c r="N4891" s="95">
        <f t="shared" si="3470"/>
        <v>0</v>
      </c>
      <c r="O4891" s="158">
        <f t="shared" si="3405"/>
        <v>0</v>
      </c>
      <c r="P4891" s="159">
        <f t="shared" si="3406"/>
        <v>0</v>
      </c>
    </row>
    <row r="4892" spans="1:16" ht="31.5" hidden="1" outlineLevel="1" x14ac:dyDescent="0.25">
      <c r="A4892" s="29">
        <f t="shared" ref="A4892:E4892" si="3476">A4222</f>
        <v>0</v>
      </c>
      <c r="B4892" s="65" t="str">
        <f t="shared" si="3476"/>
        <v>IDC</v>
      </c>
      <c r="C4892" s="29" t="str">
        <f t="shared" si="3476"/>
        <v>MERC/CAPEX/2020-2021/WFH/SBR/43</v>
      </c>
      <c r="D4892" s="68">
        <f t="shared" si="3476"/>
        <v>44179</v>
      </c>
      <c r="E4892" s="28">
        <f t="shared" si="3476"/>
        <v>53.67</v>
      </c>
      <c r="F4892" s="95">
        <f t="shared" ref="F4892:F4955" si="3477">F4222+I4222</f>
        <v>0</v>
      </c>
      <c r="G4892" s="95">
        <f t="shared" ref="G4892:G4955" si="3478">G4222+M4222</f>
        <v>0</v>
      </c>
      <c r="H4892" s="95">
        <f t="shared" si="3468"/>
        <v>0</v>
      </c>
      <c r="I4892" s="94">
        <f>'F4.2'!AB199</f>
        <v>0</v>
      </c>
      <c r="J4892" s="94">
        <f>'F4.2'!AV199</f>
        <v>0</v>
      </c>
      <c r="K4892" s="95"/>
      <c r="L4892" s="95"/>
      <c r="M4892" s="128">
        <f t="shared" si="3469"/>
        <v>0</v>
      </c>
      <c r="N4892" s="95">
        <f t="shared" si="3470"/>
        <v>0</v>
      </c>
      <c r="O4892" s="158">
        <f t="shared" ref="O4892:O4942" si="3479">MAX(0,IF(M4892=0,0,IF(G4892+M4892&lt;E4892,M4892,E4892-G4892)))</f>
        <v>0</v>
      </c>
      <c r="P4892" s="159">
        <f t="shared" ref="P4892:P4942" si="3480">M4892-O4892</f>
        <v>0</v>
      </c>
    </row>
    <row r="4893" spans="1:16" ht="31.5" hidden="1" outlineLevel="1" x14ac:dyDescent="0.25">
      <c r="A4893" s="25">
        <f t="shared" ref="A4893:E4893" si="3481">A4223</f>
        <v>38</v>
      </c>
      <c r="B4893" s="26" t="str">
        <f t="shared" si="3481"/>
        <v>Replacement of ECO and LTSH coils to Unit-4 Chandrapur (Parli DPR)</v>
      </c>
      <c r="C4893" s="25" t="str">
        <f t="shared" si="3481"/>
        <v xml:space="preserve">MERC/TECH1/CAPEX/20142015/01526 </v>
      </c>
      <c r="D4893" s="188">
        <f t="shared" si="3481"/>
        <v>42033</v>
      </c>
      <c r="E4893" s="27">
        <f t="shared" si="3481"/>
        <v>10</v>
      </c>
      <c r="F4893" s="94">
        <f t="shared" si="3477"/>
        <v>0</v>
      </c>
      <c r="G4893" s="94">
        <f t="shared" si="3478"/>
        <v>0</v>
      </c>
      <c r="H4893" s="94">
        <f t="shared" si="3468"/>
        <v>0</v>
      </c>
      <c r="I4893" s="94">
        <f>'F4.2'!AB200</f>
        <v>0</v>
      </c>
      <c r="J4893" s="94">
        <f>'F4.2'!AV200</f>
        <v>0</v>
      </c>
      <c r="K4893" s="94"/>
      <c r="L4893" s="94"/>
      <c r="M4893" s="94">
        <f t="shared" si="3469"/>
        <v>0</v>
      </c>
      <c r="N4893" s="94">
        <f t="shared" si="3470"/>
        <v>0</v>
      </c>
      <c r="O4893" s="158">
        <f t="shared" si="3479"/>
        <v>0</v>
      </c>
      <c r="P4893" s="159">
        <f t="shared" si="3480"/>
        <v>0</v>
      </c>
    </row>
    <row r="4894" spans="1:16" ht="31.5" hidden="1" outlineLevel="1" x14ac:dyDescent="0.25">
      <c r="A4894" s="29">
        <f t="shared" ref="A4894:E4894" si="3482">A4224</f>
        <v>0</v>
      </c>
      <c r="B4894" s="169" t="str">
        <f t="shared" si="3482"/>
        <v>Replacement of ECO and LTSH coils to Unit-4 Chandrapur</v>
      </c>
      <c r="C4894" s="168" t="str">
        <f t="shared" si="3482"/>
        <v xml:space="preserve">MERC/TECH1/CAPEX/20142015/01526 </v>
      </c>
      <c r="D4894" s="170">
        <f t="shared" si="3482"/>
        <v>42033</v>
      </c>
      <c r="E4894" s="28">
        <f t="shared" si="3482"/>
        <v>9.4</v>
      </c>
      <c r="F4894" s="95">
        <f t="shared" si="3477"/>
        <v>9.3998608000000008</v>
      </c>
      <c r="G4894" s="95">
        <f t="shared" si="3478"/>
        <v>9.3998608000000008</v>
      </c>
      <c r="H4894" s="95">
        <f t="shared" si="3468"/>
        <v>0</v>
      </c>
      <c r="I4894" s="94">
        <f>'F4.2'!AB201</f>
        <v>0</v>
      </c>
      <c r="J4894" s="94">
        <f>'F4.2'!AV201</f>
        <v>0</v>
      </c>
      <c r="K4894" s="95"/>
      <c r="L4894" s="95"/>
      <c r="M4894" s="128">
        <f t="shared" si="3469"/>
        <v>0</v>
      </c>
      <c r="N4894" s="95">
        <f t="shared" si="3470"/>
        <v>0</v>
      </c>
      <c r="O4894" s="158">
        <f t="shared" si="3479"/>
        <v>0</v>
      </c>
      <c r="P4894" s="159">
        <f t="shared" si="3480"/>
        <v>0</v>
      </c>
    </row>
    <row r="4895" spans="1:16" ht="31.5" hidden="1" outlineLevel="1" x14ac:dyDescent="0.25">
      <c r="A4895" s="29">
        <f t="shared" ref="A4895:E4895" si="3483">A4225</f>
        <v>0</v>
      </c>
      <c r="B4895" s="169" t="str">
        <f t="shared" si="3483"/>
        <v>IDC</v>
      </c>
      <c r="C4895" s="168" t="str">
        <f t="shared" si="3483"/>
        <v xml:space="preserve">MERC/TECH1/CAPEX/20142015/01526 </v>
      </c>
      <c r="D4895" s="170">
        <f t="shared" si="3483"/>
        <v>42033</v>
      </c>
      <c r="E4895" s="28">
        <f t="shared" si="3483"/>
        <v>0.6</v>
      </c>
      <c r="F4895" s="95">
        <f t="shared" si="3477"/>
        <v>0</v>
      </c>
      <c r="G4895" s="95">
        <f t="shared" si="3478"/>
        <v>0</v>
      </c>
      <c r="H4895" s="95">
        <f t="shared" si="3468"/>
        <v>0</v>
      </c>
      <c r="I4895" s="94">
        <f>'F4.2'!AB202</f>
        <v>0</v>
      </c>
      <c r="J4895" s="94">
        <f>'F4.2'!AV202</f>
        <v>0</v>
      </c>
      <c r="K4895" s="95"/>
      <c r="L4895" s="95"/>
      <c r="M4895" s="128">
        <f t="shared" si="3469"/>
        <v>0</v>
      </c>
      <c r="N4895" s="95">
        <f t="shared" si="3470"/>
        <v>0</v>
      </c>
      <c r="O4895" s="158">
        <f t="shared" si="3479"/>
        <v>0</v>
      </c>
      <c r="P4895" s="159">
        <f t="shared" si="3480"/>
        <v>0</v>
      </c>
    </row>
    <row r="4896" spans="1:16" ht="31.5" hidden="1" outlineLevel="1" x14ac:dyDescent="0.25">
      <c r="A4896" s="25">
        <f t="shared" ref="A4896:E4896" si="3484">A4226</f>
        <v>39</v>
      </c>
      <c r="B4896" s="26" t="str">
        <f t="shared" si="3484"/>
        <v>Supply of complete gear box assembly for XRP-1043 coal mill at U-5 &amp;  U-6 for FY 2019-20 &amp; FY 20-21 at CSTPS, Chandrapur</v>
      </c>
      <c r="C4896" s="25" t="str">
        <f t="shared" si="3484"/>
        <v>MERC/CAPEX/2020-2021/WFH/SBR/05</v>
      </c>
      <c r="D4896" s="139">
        <f t="shared" si="3484"/>
        <v>44335</v>
      </c>
      <c r="E4896" s="27">
        <f t="shared" si="3484"/>
        <v>21.53</v>
      </c>
      <c r="F4896" s="94">
        <f t="shared" si="3477"/>
        <v>0</v>
      </c>
      <c r="G4896" s="94">
        <f t="shared" si="3478"/>
        <v>0</v>
      </c>
      <c r="H4896" s="94">
        <f t="shared" si="3468"/>
        <v>0</v>
      </c>
      <c r="I4896" s="94">
        <f>'F4.2'!AB203</f>
        <v>0</v>
      </c>
      <c r="J4896" s="94">
        <f>'F4.2'!AV203</f>
        <v>0</v>
      </c>
      <c r="K4896" s="94"/>
      <c r="L4896" s="94"/>
      <c r="M4896" s="94">
        <f t="shared" si="3469"/>
        <v>0</v>
      </c>
      <c r="N4896" s="94">
        <f t="shared" si="3470"/>
        <v>0</v>
      </c>
      <c r="O4896" s="158">
        <f t="shared" si="3479"/>
        <v>0</v>
      </c>
      <c r="P4896" s="159">
        <f t="shared" si="3480"/>
        <v>0</v>
      </c>
    </row>
    <row r="4897" spans="1:16" ht="78.75" hidden="1" outlineLevel="1" x14ac:dyDescent="0.25">
      <c r="A4897" s="29">
        <f t="shared" ref="A4897:E4897" si="3485">A4227</f>
        <v>39.1</v>
      </c>
      <c r="B4897" s="65" t="str">
        <f t="shared" si="3485"/>
        <v>Supply of complete gear box assembly for XRP-1043coal mill unit
5&amp;6and complete lub oil system of XRP-1043Coal Mill in Unit-5&amp;6.
(Qty. 02 nos. one for each unit)</v>
      </c>
      <c r="C4897" s="29" t="str">
        <f t="shared" si="3485"/>
        <v>MERC/CAPEX/2020-2021/WFH/SBR/05</v>
      </c>
      <c r="D4897" s="68">
        <f t="shared" si="3485"/>
        <v>44335</v>
      </c>
      <c r="E4897" s="28">
        <f t="shared" si="3485"/>
        <v>21.02</v>
      </c>
      <c r="F4897" s="95">
        <f t="shared" si="3477"/>
        <v>9.9520900000000001</v>
      </c>
      <c r="G4897" s="95">
        <f t="shared" si="3478"/>
        <v>9.9520900000000001</v>
      </c>
      <c r="H4897" s="95">
        <f t="shared" si="3468"/>
        <v>0</v>
      </c>
      <c r="I4897" s="94">
        <f>'F4.2'!AB204</f>
        <v>0</v>
      </c>
      <c r="J4897" s="94">
        <f>'F4.2'!AV204</f>
        <v>0</v>
      </c>
      <c r="K4897" s="95"/>
      <c r="L4897" s="95"/>
      <c r="M4897" s="128">
        <f t="shared" si="3469"/>
        <v>0</v>
      </c>
      <c r="N4897" s="95">
        <f t="shared" si="3470"/>
        <v>0</v>
      </c>
      <c r="O4897" s="158">
        <f t="shared" si="3479"/>
        <v>0</v>
      </c>
      <c r="P4897" s="159">
        <f t="shared" si="3480"/>
        <v>0</v>
      </c>
    </row>
    <row r="4898" spans="1:16" ht="31.5" hidden="1" outlineLevel="1" x14ac:dyDescent="0.25">
      <c r="A4898" s="29">
        <f t="shared" ref="A4898:E4898" si="3486">A4228</f>
        <v>0</v>
      </c>
      <c r="B4898" s="65" t="str">
        <f t="shared" si="3486"/>
        <v>IDC</v>
      </c>
      <c r="C4898" s="29" t="str">
        <f t="shared" si="3486"/>
        <v>MERC/CAPEX/2020-2021/WFH/SBR/05</v>
      </c>
      <c r="D4898" s="68">
        <f t="shared" si="3486"/>
        <v>44335</v>
      </c>
      <c r="E4898" s="28">
        <f t="shared" si="3486"/>
        <v>0.51</v>
      </c>
      <c r="F4898" s="95">
        <f t="shared" si="3477"/>
        <v>0</v>
      </c>
      <c r="G4898" s="95">
        <f t="shared" si="3478"/>
        <v>0</v>
      </c>
      <c r="H4898" s="95">
        <f t="shared" si="3468"/>
        <v>0</v>
      </c>
      <c r="I4898" s="94">
        <f>'F4.2'!AB205</f>
        <v>0</v>
      </c>
      <c r="J4898" s="94">
        <f>'F4.2'!AV205</f>
        <v>0</v>
      </c>
      <c r="K4898" s="95"/>
      <c r="L4898" s="95"/>
      <c r="M4898" s="128">
        <f t="shared" si="3469"/>
        <v>0</v>
      </c>
      <c r="N4898" s="95">
        <f t="shared" si="3470"/>
        <v>0</v>
      </c>
      <c r="O4898" s="158">
        <f t="shared" si="3479"/>
        <v>0</v>
      </c>
      <c r="P4898" s="159">
        <f t="shared" si="3480"/>
        <v>0</v>
      </c>
    </row>
    <row r="4899" spans="1:16" ht="31.5" hidden="1" outlineLevel="1" x14ac:dyDescent="0.25">
      <c r="A4899" s="106" t="str">
        <f t="shared" ref="A4899:E4899" si="3487">A4229</f>
        <v>HO
DPR 1</v>
      </c>
      <c r="B4899" s="107" t="str">
        <f t="shared" si="3487"/>
        <v>AFGC/DFGC SYSTEM 210MW</v>
      </c>
      <c r="C4899" s="106" t="str">
        <f t="shared" si="3487"/>
        <v>MERC/CAP/DPR/10/07/1149</v>
      </c>
      <c r="D4899" s="147">
        <f t="shared" si="3487"/>
        <v>39232</v>
      </c>
      <c r="E4899" s="27">
        <f t="shared" si="3487"/>
        <v>9.6</v>
      </c>
      <c r="F4899" s="94">
        <f t="shared" si="3477"/>
        <v>0</v>
      </c>
      <c r="G4899" s="94">
        <f t="shared" si="3478"/>
        <v>0</v>
      </c>
      <c r="H4899" s="94">
        <f t="shared" si="3468"/>
        <v>0</v>
      </c>
      <c r="I4899" s="94">
        <f>'F4.2'!AB206</f>
        <v>0</v>
      </c>
      <c r="J4899" s="94">
        <f>'F4.2'!AV206</f>
        <v>0</v>
      </c>
      <c r="K4899" s="94"/>
      <c r="L4899" s="94"/>
      <c r="M4899" s="94">
        <f t="shared" si="3469"/>
        <v>0</v>
      </c>
      <c r="N4899" s="94">
        <f t="shared" si="3470"/>
        <v>0</v>
      </c>
      <c r="O4899" s="158">
        <f t="shared" si="3479"/>
        <v>0</v>
      </c>
      <c r="P4899" s="159">
        <f t="shared" si="3480"/>
        <v>0</v>
      </c>
    </row>
    <row r="4900" spans="1:16" ht="31.5" hidden="1" outlineLevel="1" x14ac:dyDescent="0.25">
      <c r="A4900" s="99" t="str">
        <f t="shared" ref="A4900:E4900" si="3488">A4230</f>
        <v>HO
DPR 1.1</v>
      </c>
      <c r="B4900" s="100" t="str">
        <f t="shared" si="3488"/>
        <v>CSTPS U-1,2&amp;4</v>
      </c>
      <c r="C4900" s="99" t="str">
        <f t="shared" si="3488"/>
        <v>MERC/CAP/DPR/10/07/1149</v>
      </c>
      <c r="D4900" s="103">
        <f t="shared" si="3488"/>
        <v>39232</v>
      </c>
      <c r="E4900" s="28">
        <f t="shared" si="3488"/>
        <v>9.6</v>
      </c>
      <c r="F4900" s="95">
        <f t="shared" si="3477"/>
        <v>4.9831317769999997</v>
      </c>
      <c r="G4900" s="95">
        <f t="shared" si="3478"/>
        <v>4.9831317769999997</v>
      </c>
      <c r="H4900" s="95">
        <f t="shared" si="3468"/>
        <v>0</v>
      </c>
      <c r="I4900" s="94">
        <f>'F4.2'!AB207</f>
        <v>0</v>
      </c>
      <c r="J4900" s="94">
        <f>'F4.2'!AV207</f>
        <v>0</v>
      </c>
      <c r="K4900" s="95"/>
      <c r="L4900" s="95"/>
      <c r="M4900" s="128">
        <f t="shared" si="3469"/>
        <v>0</v>
      </c>
      <c r="N4900" s="95">
        <f t="shared" si="3470"/>
        <v>0</v>
      </c>
      <c r="O4900" s="158">
        <f t="shared" si="3479"/>
        <v>0</v>
      </c>
      <c r="P4900" s="159">
        <f t="shared" si="3480"/>
        <v>0</v>
      </c>
    </row>
    <row r="4901" spans="1:16" ht="31.5" hidden="1" outlineLevel="1" x14ac:dyDescent="0.25">
      <c r="A4901" s="106" t="str">
        <f t="shared" ref="A4901:E4901" si="3489">A4231</f>
        <v>HO
DPR 4</v>
      </c>
      <c r="B4901" s="107" t="str">
        <f t="shared" si="3489"/>
        <v>Construction of coal platform for Chandrapur TPS, Khaperkheda TPS &amp; Parli TPS</v>
      </c>
      <c r="C4901" s="106" t="str">
        <f t="shared" si="3489"/>
        <v>MERC/TECH 1/CAPEX/20132014/00827</v>
      </c>
      <c r="D4901" s="147">
        <f t="shared" si="3489"/>
        <v>41464</v>
      </c>
      <c r="E4901" s="27">
        <f t="shared" si="3489"/>
        <v>10.36</v>
      </c>
      <c r="F4901" s="94">
        <f t="shared" si="3477"/>
        <v>0</v>
      </c>
      <c r="G4901" s="94">
        <f t="shared" si="3478"/>
        <v>0</v>
      </c>
      <c r="H4901" s="94">
        <f t="shared" si="3468"/>
        <v>0</v>
      </c>
      <c r="I4901" s="94">
        <f>'F4.2'!AB208</f>
        <v>0</v>
      </c>
      <c r="J4901" s="94">
        <f>'F4.2'!AV208</f>
        <v>0</v>
      </c>
      <c r="K4901" s="94"/>
      <c r="L4901" s="94"/>
      <c r="M4901" s="94">
        <f t="shared" si="3469"/>
        <v>0</v>
      </c>
      <c r="N4901" s="94">
        <f t="shared" si="3470"/>
        <v>0</v>
      </c>
      <c r="O4901" s="158">
        <f t="shared" si="3479"/>
        <v>0</v>
      </c>
      <c r="P4901" s="159">
        <f t="shared" si="3480"/>
        <v>0</v>
      </c>
    </row>
    <row r="4902" spans="1:16" ht="31.5" hidden="1" outlineLevel="1" x14ac:dyDescent="0.25">
      <c r="A4902" s="99" t="str">
        <f t="shared" ref="A4902:E4902" si="3490">A4232</f>
        <v>HO
DPR 4.1</v>
      </c>
      <c r="B4902" s="100" t="str">
        <f t="shared" si="3490"/>
        <v>Chandrapur TPS</v>
      </c>
      <c r="C4902" s="99" t="str">
        <f t="shared" si="3490"/>
        <v>MERC/TECH 1/CAPEX/20132014/00827</v>
      </c>
      <c r="D4902" s="103">
        <f t="shared" si="3490"/>
        <v>41464</v>
      </c>
      <c r="E4902" s="28">
        <f t="shared" si="3490"/>
        <v>10.36</v>
      </c>
      <c r="F4902" s="95">
        <f t="shared" si="3477"/>
        <v>0</v>
      </c>
      <c r="G4902" s="95">
        <f t="shared" si="3478"/>
        <v>0</v>
      </c>
      <c r="H4902" s="95">
        <f t="shared" si="3468"/>
        <v>0</v>
      </c>
      <c r="I4902" s="94">
        <f>'F4.2'!AB209</f>
        <v>0</v>
      </c>
      <c r="J4902" s="94">
        <f>'F4.2'!AV209</f>
        <v>0</v>
      </c>
      <c r="K4902" s="95"/>
      <c r="L4902" s="95"/>
      <c r="M4902" s="128">
        <f t="shared" si="3469"/>
        <v>0</v>
      </c>
      <c r="N4902" s="95">
        <f t="shared" si="3470"/>
        <v>0</v>
      </c>
      <c r="O4902" s="158">
        <f t="shared" si="3479"/>
        <v>0</v>
      </c>
      <c r="P4902" s="159">
        <f t="shared" si="3480"/>
        <v>0</v>
      </c>
    </row>
    <row r="4903" spans="1:16" ht="31.5" hidden="1" outlineLevel="1" x14ac:dyDescent="0.25">
      <c r="A4903" s="99">
        <f t="shared" ref="A4903:E4903" si="3491">A4233</f>
        <v>0</v>
      </c>
      <c r="B4903" s="100" t="str">
        <f t="shared" si="3491"/>
        <v>IDC</v>
      </c>
      <c r="C4903" s="99" t="str">
        <f t="shared" si="3491"/>
        <v>MERC/TECH 1/CAPEX/20132014/00827</v>
      </c>
      <c r="D4903" s="103">
        <f t="shared" si="3491"/>
        <v>41464</v>
      </c>
      <c r="E4903" s="28">
        <f t="shared" si="3491"/>
        <v>0</v>
      </c>
      <c r="F4903" s="95">
        <f t="shared" si="3477"/>
        <v>0</v>
      </c>
      <c r="G4903" s="95">
        <f t="shared" si="3478"/>
        <v>0</v>
      </c>
      <c r="H4903" s="95">
        <f t="shared" si="3468"/>
        <v>0</v>
      </c>
      <c r="I4903" s="94">
        <f>'F4.2'!AB210</f>
        <v>0</v>
      </c>
      <c r="J4903" s="94">
        <f>'F4.2'!AV210</f>
        <v>0</v>
      </c>
      <c r="K4903" s="95"/>
      <c r="L4903" s="95"/>
      <c r="M4903" s="128">
        <f t="shared" si="3469"/>
        <v>0</v>
      </c>
      <c r="N4903" s="95">
        <f t="shared" si="3470"/>
        <v>0</v>
      </c>
      <c r="O4903" s="158">
        <f t="shared" si="3479"/>
        <v>0</v>
      </c>
      <c r="P4903" s="159">
        <f t="shared" si="3480"/>
        <v>0</v>
      </c>
    </row>
    <row r="4904" spans="1:16" ht="47.25" hidden="1" outlineLevel="1" x14ac:dyDescent="0.25">
      <c r="A4904" s="106" t="str">
        <f t="shared" ref="A4904:E4904" si="3492">A4234</f>
        <v>HO
DPR 5</v>
      </c>
      <c r="B4904" s="107" t="str">
        <f t="shared" si="3492"/>
        <v>Procurement of energy efficient HT motors at Bhusawal TPS, Koradi TPS, Chandrapur TPS, khaperkheda TPS, Parli TPS &amp; Paras TPS as insurance spares</v>
      </c>
      <c r="C4904" s="106" t="str">
        <f t="shared" si="3492"/>
        <v>MERC/TECH 1/CAPEX/20142015/01218</v>
      </c>
      <c r="D4904" s="147">
        <f t="shared" si="3492"/>
        <v>41968</v>
      </c>
      <c r="E4904" s="27">
        <f t="shared" si="3492"/>
        <v>16.956</v>
      </c>
      <c r="F4904" s="94">
        <f t="shared" si="3477"/>
        <v>0</v>
      </c>
      <c r="G4904" s="94">
        <f t="shared" si="3478"/>
        <v>0</v>
      </c>
      <c r="H4904" s="94">
        <f t="shared" si="3468"/>
        <v>0</v>
      </c>
      <c r="I4904" s="94">
        <f>'F4.2'!AB211</f>
        <v>0</v>
      </c>
      <c r="J4904" s="94">
        <f>'F4.2'!AV211</f>
        <v>0</v>
      </c>
      <c r="K4904" s="94"/>
      <c r="L4904" s="94"/>
      <c r="M4904" s="94">
        <f t="shared" si="3469"/>
        <v>0</v>
      </c>
      <c r="N4904" s="94">
        <f t="shared" si="3470"/>
        <v>0</v>
      </c>
      <c r="O4904" s="158">
        <f t="shared" si="3479"/>
        <v>0</v>
      </c>
      <c r="P4904" s="159">
        <f t="shared" si="3480"/>
        <v>0</v>
      </c>
    </row>
    <row r="4905" spans="1:16" ht="47.25" hidden="1" outlineLevel="1" x14ac:dyDescent="0.25">
      <c r="A4905" s="99" t="str">
        <f t="shared" ref="A4905:E4905" si="3493">A4235</f>
        <v>HO
DPR 5.3a</v>
      </c>
      <c r="B4905" s="100" t="str">
        <f t="shared" si="3493"/>
        <v>CSTPS (U-3/4, 210 MW, 7Nos)</v>
      </c>
      <c r="C4905" s="99" t="str">
        <f t="shared" si="3493"/>
        <v>MERC/TECH 1/CAPEX/20142015/01218</v>
      </c>
      <c r="D4905" s="103">
        <f t="shared" si="3493"/>
        <v>41968</v>
      </c>
      <c r="E4905" s="28">
        <f t="shared" si="3493"/>
        <v>5.7060000000000004</v>
      </c>
      <c r="F4905" s="95">
        <f t="shared" si="3477"/>
        <v>0.90661499000000001</v>
      </c>
      <c r="G4905" s="95">
        <f t="shared" si="3478"/>
        <v>0.90661499000000001</v>
      </c>
      <c r="H4905" s="95">
        <f t="shared" si="3468"/>
        <v>0</v>
      </c>
      <c r="I4905" s="94">
        <f>'F4.2'!AB212</f>
        <v>0</v>
      </c>
      <c r="J4905" s="94">
        <f>'F4.2'!AV212</f>
        <v>0</v>
      </c>
      <c r="K4905" s="95"/>
      <c r="L4905" s="95"/>
      <c r="M4905" s="128">
        <f t="shared" si="3469"/>
        <v>0</v>
      </c>
      <c r="N4905" s="95">
        <f t="shared" si="3470"/>
        <v>0</v>
      </c>
      <c r="O4905" s="158">
        <f t="shared" si="3479"/>
        <v>0</v>
      </c>
      <c r="P4905" s="159">
        <f t="shared" si="3480"/>
        <v>0</v>
      </c>
    </row>
    <row r="4906" spans="1:16" ht="47.25" hidden="1" outlineLevel="1" x14ac:dyDescent="0.25">
      <c r="A4906" s="99" t="str">
        <f t="shared" ref="A4906:E4906" si="3494">A4236</f>
        <v>HO
DPR 5.3b</v>
      </c>
      <c r="B4906" s="100" t="str">
        <f t="shared" si="3494"/>
        <v>CSTPS (U-5/6/7, 500 MW, 11Nos)</v>
      </c>
      <c r="C4906" s="99" t="str">
        <f t="shared" si="3494"/>
        <v>MERC/TECH 1/CAPEX/20142015/01218</v>
      </c>
      <c r="D4906" s="103">
        <f t="shared" si="3494"/>
        <v>41968</v>
      </c>
      <c r="E4906" s="28">
        <f t="shared" si="3494"/>
        <v>11.25</v>
      </c>
      <c r="F4906" s="95">
        <f t="shared" si="3477"/>
        <v>5.7542039999999997</v>
      </c>
      <c r="G4906" s="95">
        <f t="shared" si="3478"/>
        <v>5.7542039999999997</v>
      </c>
      <c r="H4906" s="95">
        <f t="shared" si="3468"/>
        <v>0</v>
      </c>
      <c r="I4906" s="94">
        <f>'F4.2'!AB213</f>
        <v>0</v>
      </c>
      <c r="J4906" s="94">
        <f>'F4.2'!AV213</f>
        <v>0</v>
      </c>
      <c r="K4906" s="95"/>
      <c r="L4906" s="95"/>
      <c r="M4906" s="128">
        <f t="shared" si="3469"/>
        <v>0</v>
      </c>
      <c r="N4906" s="95">
        <f t="shared" si="3470"/>
        <v>0</v>
      </c>
      <c r="O4906" s="158">
        <f t="shared" si="3479"/>
        <v>0</v>
      </c>
      <c r="P4906" s="159">
        <f t="shared" si="3480"/>
        <v>0</v>
      </c>
    </row>
    <row r="4907" spans="1:16" ht="47.25" hidden="1" outlineLevel="1" x14ac:dyDescent="0.25">
      <c r="A4907" s="106" t="str">
        <f t="shared" ref="A4907:E4907" si="3495">A4237</f>
        <v>HO
DPR 6</v>
      </c>
      <c r="B4907" s="107" t="str">
        <f t="shared" si="3495"/>
        <v>Supply, Installation, Commissioning and Operation &amp; Maintenance Services of Continuous Ambient Air Quality Monitoring Stations (CAAQMS) at various TPS</v>
      </c>
      <c r="C4907" s="106" t="str">
        <f t="shared" si="3495"/>
        <v>MERC/CAPEX/20162017/00423</v>
      </c>
      <c r="D4907" s="147">
        <f t="shared" si="3495"/>
        <v>42585</v>
      </c>
      <c r="E4907" s="27">
        <f t="shared" si="3495"/>
        <v>1.3257526714285714</v>
      </c>
      <c r="F4907" s="94">
        <f t="shared" si="3477"/>
        <v>0</v>
      </c>
      <c r="G4907" s="94">
        <f t="shared" si="3478"/>
        <v>0</v>
      </c>
      <c r="H4907" s="94">
        <f t="shared" si="3468"/>
        <v>0</v>
      </c>
      <c r="I4907" s="94">
        <f>'F4.2'!AB214</f>
        <v>0</v>
      </c>
      <c r="J4907" s="94">
        <f>'F4.2'!AV214</f>
        <v>0</v>
      </c>
      <c r="K4907" s="94"/>
      <c r="L4907" s="94"/>
      <c r="M4907" s="94">
        <f t="shared" si="3469"/>
        <v>0</v>
      </c>
      <c r="N4907" s="94">
        <f t="shared" si="3470"/>
        <v>0</v>
      </c>
      <c r="O4907" s="158">
        <f t="shared" si="3479"/>
        <v>0</v>
      </c>
      <c r="P4907" s="159">
        <f t="shared" si="3480"/>
        <v>0</v>
      </c>
    </row>
    <row r="4908" spans="1:16" ht="31.5" hidden="1" outlineLevel="1" x14ac:dyDescent="0.25">
      <c r="A4908" s="99" t="str">
        <f t="shared" ref="A4908:E4908" si="3496">A4238</f>
        <v>HO
DPR 6.1</v>
      </c>
      <c r="B4908" s="100" t="str">
        <f t="shared" si="3496"/>
        <v>CSTPS (U-1 to 7) ( 1 Nos.)</v>
      </c>
      <c r="C4908" s="99" t="str">
        <f t="shared" si="3496"/>
        <v>MERC/CAPEX/20162017/00423</v>
      </c>
      <c r="D4908" s="103">
        <f t="shared" si="3496"/>
        <v>42585</v>
      </c>
      <c r="E4908" s="28">
        <f t="shared" si="3496"/>
        <v>1.3257526714285714</v>
      </c>
      <c r="F4908" s="95">
        <f t="shared" si="3477"/>
        <v>0</v>
      </c>
      <c r="G4908" s="95">
        <f t="shared" si="3478"/>
        <v>0</v>
      </c>
      <c r="H4908" s="95">
        <f t="shared" si="3468"/>
        <v>0</v>
      </c>
      <c r="I4908" s="94">
        <f>'F4.2'!AB215</f>
        <v>0</v>
      </c>
      <c r="J4908" s="94">
        <f>'F4.2'!AV215</f>
        <v>0</v>
      </c>
      <c r="K4908" s="95"/>
      <c r="L4908" s="95"/>
      <c r="M4908" s="128">
        <f t="shared" si="3469"/>
        <v>0</v>
      </c>
      <c r="N4908" s="95">
        <f t="shared" si="3470"/>
        <v>0</v>
      </c>
      <c r="O4908" s="158">
        <f t="shared" si="3479"/>
        <v>0</v>
      </c>
      <c r="P4908" s="159">
        <f t="shared" si="3480"/>
        <v>0</v>
      </c>
    </row>
    <row r="4909" spans="1:16" ht="31.5" hidden="1" outlineLevel="1" x14ac:dyDescent="0.25">
      <c r="A4909" s="292" t="str">
        <f t="shared" ref="A4909:E4909" si="3497">A4239</f>
        <v>HO
DPR 7</v>
      </c>
      <c r="B4909" s="119" t="str">
        <f t="shared" si="3497"/>
        <v>Installation of Real Time Online Coal-Ash Analyzer at various TPS</v>
      </c>
      <c r="C4909" s="106" t="str">
        <f t="shared" si="3497"/>
        <v>MERC/CAPEX/20162017/00774</v>
      </c>
      <c r="D4909" s="147">
        <f t="shared" si="3497"/>
        <v>42643</v>
      </c>
      <c r="E4909" s="27">
        <f t="shared" si="3497"/>
        <v>7.0965999999999996</v>
      </c>
      <c r="F4909" s="94">
        <f t="shared" si="3477"/>
        <v>0</v>
      </c>
      <c r="G4909" s="94">
        <f t="shared" si="3478"/>
        <v>0</v>
      </c>
      <c r="H4909" s="94">
        <f t="shared" si="3468"/>
        <v>0</v>
      </c>
      <c r="I4909" s="94">
        <f>'F4.2'!AB216</f>
        <v>0</v>
      </c>
      <c r="J4909" s="94">
        <f>'F4.2'!AV216</f>
        <v>0</v>
      </c>
      <c r="K4909" s="94"/>
      <c r="L4909" s="94"/>
      <c r="M4909" s="94">
        <f t="shared" si="3469"/>
        <v>0</v>
      </c>
      <c r="N4909" s="94">
        <f t="shared" si="3470"/>
        <v>0</v>
      </c>
      <c r="O4909" s="158">
        <f t="shared" si="3479"/>
        <v>0</v>
      </c>
      <c r="P4909" s="159">
        <f t="shared" si="3480"/>
        <v>0</v>
      </c>
    </row>
    <row r="4910" spans="1:16" ht="31.5" hidden="1" outlineLevel="1" x14ac:dyDescent="0.25">
      <c r="A4910" s="266" t="str">
        <f t="shared" ref="A4910:E4910" si="3498">A4240</f>
        <v>HO
DPR 7.1</v>
      </c>
      <c r="B4910" s="65" t="str">
        <f t="shared" si="3498"/>
        <v>Chandrapur STPS</v>
      </c>
      <c r="C4910" s="99" t="str">
        <f t="shared" si="3498"/>
        <v>MERC/CAPEX/20162017/00774</v>
      </c>
      <c r="D4910" s="103">
        <f t="shared" si="3498"/>
        <v>42643</v>
      </c>
      <c r="E4910" s="28">
        <f t="shared" si="3498"/>
        <v>7.0965999999999996</v>
      </c>
      <c r="F4910" s="95">
        <f t="shared" si="3477"/>
        <v>7.0965999999999996</v>
      </c>
      <c r="G4910" s="95">
        <f t="shared" si="3478"/>
        <v>7.0965999999999996</v>
      </c>
      <c r="H4910" s="95">
        <f t="shared" si="3468"/>
        <v>0</v>
      </c>
      <c r="I4910" s="94">
        <f>'F4.2'!AB217</f>
        <v>0</v>
      </c>
      <c r="J4910" s="94">
        <f>'F4.2'!AV217</f>
        <v>0</v>
      </c>
      <c r="K4910" s="95"/>
      <c r="L4910" s="95"/>
      <c r="M4910" s="128">
        <f t="shared" si="3469"/>
        <v>0</v>
      </c>
      <c r="N4910" s="95">
        <f t="shared" si="3470"/>
        <v>0</v>
      </c>
      <c r="O4910" s="158">
        <f t="shared" si="3479"/>
        <v>0</v>
      </c>
      <c r="P4910" s="159">
        <f t="shared" si="3480"/>
        <v>0</v>
      </c>
    </row>
    <row r="4911" spans="1:16" ht="31.5" hidden="1" outlineLevel="1" x14ac:dyDescent="0.25">
      <c r="A4911" s="238" t="str">
        <f t="shared" ref="A4911:E4911" si="3499">A4241</f>
        <v>HO
DPR 8</v>
      </c>
      <c r="B4911" s="239" t="str">
        <f t="shared" si="3499"/>
        <v>Replacement of Fire Tenders at Various Power Stations of Mahagenco</v>
      </c>
      <c r="C4911" s="106" t="str">
        <f t="shared" si="3499"/>
        <v>MERC/CAPEX/20172018/4653</v>
      </c>
      <c r="D4911" s="147">
        <f t="shared" si="3499"/>
        <v>43052</v>
      </c>
      <c r="E4911" s="27">
        <f t="shared" si="3499"/>
        <v>4.1500000000000004</v>
      </c>
      <c r="F4911" s="94">
        <f t="shared" si="3477"/>
        <v>0</v>
      </c>
      <c r="G4911" s="94">
        <f t="shared" si="3478"/>
        <v>0</v>
      </c>
      <c r="H4911" s="94">
        <f t="shared" si="3468"/>
        <v>0</v>
      </c>
      <c r="I4911" s="94">
        <f>'F4.2'!AB218</f>
        <v>0</v>
      </c>
      <c r="J4911" s="94">
        <f>'F4.2'!AV218</f>
        <v>0</v>
      </c>
      <c r="K4911" s="94"/>
      <c r="L4911" s="94"/>
      <c r="M4911" s="94">
        <f t="shared" si="3469"/>
        <v>0</v>
      </c>
      <c r="N4911" s="94">
        <f t="shared" si="3470"/>
        <v>0</v>
      </c>
      <c r="O4911" s="158">
        <f t="shared" si="3479"/>
        <v>0</v>
      </c>
      <c r="P4911" s="159">
        <f t="shared" si="3480"/>
        <v>0</v>
      </c>
    </row>
    <row r="4912" spans="1:16" ht="31.5" hidden="1" outlineLevel="1" x14ac:dyDescent="0.25">
      <c r="A4912" s="252" t="str">
        <f t="shared" ref="A4912:E4912" si="3500">A4242</f>
        <v>HO
DPR 8.1</v>
      </c>
      <c r="B4912" s="253" t="str">
        <f t="shared" si="3500"/>
        <v>Advance Multipurpose Fire Tender for CSTPS</v>
      </c>
      <c r="C4912" s="99" t="str">
        <f t="shared" si="3500"/>
        <v>MERC/CAPEX/20172018/4653</v>
      </c>
      <c r="D4912" s="103">
        <f t="shared" si="3500"/>
        <v>43052</v>
      </c>
      <c r="E4912" s="28">
        <f t="shared" si="3500"/>
        <v>2.9</v>
      </c>
      <c r="F4912" s="95">
        <f t="shared" si="3477"/>
        <v>0.26772339999999994</v>
      </c>
      <c r="G4912" s="95">
        <f t="shared" si="3478"/>
        <v>0.2677234</v>
      </c>
      <c r="H4912" s="95">
        <f t="shared" si="3468"/>
        <v>0</v>
      </c>
      <c r="I4912" s="94">
        <f>'F4.2'!AB219</f>
        <v>0</v>
      </c>
      <c r="J4912" s="94">
        <f>'F4.2'!AV219</f>
        <v>0</v>
      </c>
      <c r="K4912" s="95"/>
      <c r="L4912" s="95"/>
      <c r="M4912" s="128">
        <f t="shared" si="3469"/>
        <v>0</v>
      </c>
      <c r="N4912" s="95">
        <f t="shared" si="3470"/>
        <v>0</v>
      </c>
      <c r="O4912" s="158">
        <f t="shared" si="3479"/>
        <v>0</v>
      </c>
      <c r="P4912" s="159">
        <f t="shared" si="3480"/>
        <v>0</v>
      </c>
    </row>
    <row r="4913" spans="1:16" ht="31.5" hidden="1" outlineLevel="1" x14ac:dyDescent="0.25">
      <c r="A4913" s="252" t="str">
        <f t="shared" ref="A4913:E4913" si="3501">A4243</f>
        <v>HO
DPR 8.2</v>
      </c>
      <c r="B4913" s="253" t="str">
        <f t="shared" si="3501"/>
        <v>Normal Multipurpose Fire Tender for CSTPS</v>
      </c>
      <c r="C4913" s="99" t="str">
        <f t="shared" si="3501"/>
        <v>MERC/CAPEX/20172018/4653</v>
      </c>
      <c r="D4913" s="103">
        <f t="shared" si="3501"/>
        <v>43052</v>
      </c>
      <c r="E4913" s="28">
        <f t="shared" si="3501"/>
        <v>1.25</v>
      </c>
      <c r="F4913" s="95">
        <f t="shared" si="3477"/>
        <v>2.1846524010000001</v>
      </c>
      <c r="G4913" s="95">
        <f t="shared" si="3478"/>
        <v>2.1846524010000001</v>
      </c>
      <c r="H4913" s="95">
        <f t="shared" si="3468"/>
        <v>0</v>
      </c>
      <c r="I4913" s="94">
        <f>'F4.2'!AB220</f>
        <v>0</v>
      </c>
      <c r="J4913" s="94">
        <f>'F4.2'!AV220</f>
        <v>0</v>
      </c>
      <c r="K4913" s="95"/>
      <c r="L4913" s="95"/>
      <c r="M4913" s="128">
        <f t="shared" si="3469"/>
        <v>0</v>
      </c>
      <c r="N4913" s="95">
        <f t="shared" si="3470"/>
        <v>0</v>
      </c>
      <c r="O4913" s="158">
        <f t="shared" si="3479"/>
        <v>0</v>
      </c>
      <c r="P4913" s="159">
        <f t="shared" si="3480"/>
        <v>0</v>
      </c>
    </row>
    <row r="4914" spans="1:16" ht="15.75" hidden="1" outlineLevel="1" x14ac:dyDescent="0.25">
      <c r="A4914" s="252">
        <f t="shared" ref="A4914:E4914" si="3502">A4244</f>
        <v>0</v>
      </c>
      <c r="B4914" s="253" t="str">
        <f t="shared" si="3502"/>
        <v>IDC</v>
      </c>
      <c r="C4914" s="99" t="str">
        <f t="shared" si="3502"/>
        <v>MERC/CAPEX/20172018/4653</v>
      </c>
      <c r="D4914" s="103">
        <f t="shared" si="3502"/>
        <v>43052</v>
      </c>
      <c r="E4914" s="28">
        <f t="shared" si="3502"/>
        <v>0</v>
      </c>
      <c r="F4914" s="95">
        <f t="shared" si="3477"/>
        <v>0</v>
      </c>
      <c r="G4914" s="95">
        <f t="shared" si="3478"/>
        <v>0</v>
      </c>
      <c r="H4914" s="95">
        <f t="shared" si="3468"/>
        <v>0</v>
      </c>
      <c r="I4914" s="94">
        <f>'F4.2'!AB221</f>
        <v>0</v>
      </c>
      <c r="J4914" s="94">
        <f>'F4.2'!AV221</f>
        <v>0</v>
      </c>
      <c r="K4914" s="95"/>
      <c r="L4914" s="95"/>
      <c r="M4914" s="128">
        <f t="shared" si="3469"/>
        <v>0</v>
      </c>
      <c r="N4914" s="95">
        <f t="shared" si="3470"/>
        <v>0</v>
      </c>
      <c r="O4914" s="158">
        <f t="shared" si="3479"/>
        <v>0</v>
      </c>
      <c r="P4914" s="159">
        <f t="shared" si="3480"/>
        <v>0</v>
      </c>
    </row>
    <row r="4915" spans="1:16" ht="31.5" hidden="1" outlineLevel="1" x14ac:dyDescent="0.25">
      <c r="A4915" s="238" t="str">
        <f t="shared" ref="A4915:E4915" si="3503">A4245</f>
        <v>HO
DPR 10</v>
      </c>
      <c r="B4915" s="239" t="str">
        <f t="shared" si="3503"/>
        <v>Implementation of IB recommendations- Civil works at various TPS of Mahagenco</v>
      </c>
      <c r="C4915" s="25" t="str">
        <f t="shared" si="3503"/>
        <v>MERC/CAPEX/20172018/0177</v>
      </c>
      <c r="D4915" s="139">
        <f t="shared" si="3503"/>
        <v>43137</v>
      </c>
      <c r="E4915" s="27">
        <f t="shared" si="3503"/>
        <v>9.0741999999999994</v>
      </c>
      <c r="F4915" s="94">
        <f t="shared" si="3477"/>
        <v>0</v>
      </c>
      <c r="G4915" s="94">
        <f t="shared" si="3478"/>
        <v>0</v>
      </c>
      <c r="H4915" s="94">
        <f t="shared" si="3468"/>
        <v>0</v>
      </c>
      <c r="I4915" s="94">
        <f>'F4.2'!AB222</f>
        <v>0</v>
      </c>
      <c r="J4915" s="94">
        <f>'F4.2'!AV222</f>
        <v>0</v>
      </c>
      <c r="K4915" s="94"/>
      <c r="L4915" s="94"/>
      <c r="M4915" s="94">
        <f t="shared" si="3469"/>
        <v>0</v>
      </c>
      <c r="N4915" s="94">
        <f t="shared" si="3470"/>
        <v>0</v>
      </c>
      <c r="O4915" s="158">
        <f t="shared" si="3479"/>
        <v>0</v>
      </c>
      <c r="P4915" s="159">
        <f t="shared" si="3480"/>
        <v>0</v>
      </c>
    </row>
    <row r="4916" spans="1:16" ht="47.25" hidden="1" outlineLevel="1" x14ac:dyDescent="0.25">
      <c r="A4916" s="252" t="str">
        <f t="shared" ref="A4916:E4916" si="3504">A4246</f>
        <v>HO
DPR 10.1</v>
      </c>
      <c r="B4916" s="253" t="str">
        <f t="shared" si="3504"/>
        <v>CSTPS Chandrapur</v>
      </c>
      <c r="C4916" s="29" t="str">
        <f t="shared" si="3504"/>
        <v>MERC/CAPEX/20172018/0177</v>
      </c>
      <c r="D4916" s="68">
        <f t="shared" si="3504"/>
        <v>43137</v>
      </c>
      <c r="E4916" s="28">
        <f t="shared" si="3504"/>
        <v>9.0741999999999994</v>
      </c>
      <c r="F4916" s="95">
        <f t="shared" si="3477"/>
        <v>9.6122519690000008</v>
      </c>
      <c r="G4916" s="95">
        <f t="shared" si="3478"/>
        <v>9.6122519690000008</v>
      </c>
      <c r="H4916" s="95">
        <f t="shared" si="3468"/>
        <v>0</v>
      </c>
      <c r="I4916" s="94">
        <f>'F4.2'!AB223</f>
        <v>0</v>
      </c>
      <c r="J4916" s="94">
        <f>'F4.2'!AV223</f>
        <v>0</v>
      </c>
      <c r="K4916" s="95"/>
      <c r="L4916" s="95"/>
      <c r="M4916" s="128">
        <f t="shared" si="3469"/>
        <v>0</v>
      </c>
      <c r="N4916" s="95">
        <f t="shared" si="3470"/>
        <v>0</v>
      </c>
      <c r="O4916" s="158">
        <f t="shared" si="3479"/>
        <v>0</v>
      </c>
      <c r="P4916" s="159">
        <f t="shared" si="3480"/>
        <v>0</v>
      </c>
    </row>
    <row r="4917" spans="1:16" ht="47.25" hidden="1" outlineLevel="1" x14ac:dyDescent="0.25">
      <c r="A4917" s="238" t="str">
        <f t="shared" ref="A4917:E4917" si="3505">A4247</f>
        <v>HO
DPR 15</v>
      </c>
      <c r="B4917" s="239" t="str">
        <f t="shared" si="3505"/>
        <v>Procurement &amp; Replacement of Complete Sets of Air Pre-heater Baskets at Nashik, Parli &amp; Chandrapur TPS of Mahagenco</v>
      </c>
      <c r="C4917" s="106" t="str">
        <f t="shared" si="3505"/>
        <v>MERC/CAPEX/2019-2020/643</v>
      </c>
      <c r="D4917" s="147">
        <f t="shared" si="3505"/>
        <v>43703</v>
      </c>
      <c r="E4917" s="27">
        <f t="shared" si="3505"/>
        <v>11.13</v>
      </c>
      <c r="F4917" s="94">
        <f t="shared" si="3477"/>
        <v>0</v>
      </c>
      <c r="G4917" s="94">
        <f t="shared" si="3478"/>
        <v>0</v>
      </c>
      <c r="H4917" s="94">
        <f t="shared" si="3468"/>
        <v>0</v>
      </c>
      <c r="I4917" s="94">
        <f>'F4.2'!AB224</f>
        <v>0</v>
      </c>
      <c r="J4917" s="94">
        <f>'F4.2'!AV224</f>
        <v>0</v>
      </c>
      <c r="K4917" s="94"/>
      <c r="L4917" s="94"/>
      <c r="M4917" s="94">
        <f t="shared" si="3469"/>
        <v>0</v>
      </c>
      <c r="N4917" s="94">
        <f t="shared" si="3470"/>
        <v>0</v>
      </c>
      <c r="O4917" s="158">
        <f t="shared" si="3479"/>
        <v>0</v>
      </c>
      <c r="P4917" s="159">
        <f t="shared" si="3480"/>
        <v>0</v>
      </c>
    </row>
    <row r="4918" spans="1:16" ht="47.25" hidden="1" outlineLevel="1" x14ac:dyDescent="0.25">
      <c r="A4918" s="252" t="str">
        <f t="shared" ref="A4918:E4918" si="3506">A4248</f>
        <v>HO
DPR 15.2</v>
      </c>
      <c r="B4918" s="253" t="str">
        <f t="shared" si="3506"/>
        <v>Procurement of Complete set of assembly of baskets for air preheater of type tri-sector APH in27 VI(T) 80”CSTPS unit No-4 (210MW). (2 Sets Per Unit)</v>
      </c>
      <c r="C4918" s="99" t="str">
        <f t="shared" si="3506"/>
        <v>MERC/CAPEX/2019-2020/643</v>
      </c>
      <c r="D4918" s="103">
        <f t="shared" si="3506"/>
        <v>43703</v>
      </c>
      <c r="E4918" s="28">
        <f t="shared" si="3506"/>
        <v>1.73</v>
      </c>
      <c r="F4918" s="95">
        <f t="shared" si="3477"/>
        <v>1.6959658</v>
      </c>
      <c r="G4918" s="95">
        <f t="shared" si="3478"/>
        <v>1.6959658</v>
      </c>
      <c r="H4918" s="95">
        <f t="shared" si="3468"/>
        <v>0</v>
      </c>
      <c r="I4918" s="94">
        <f>'F4.2'!AB225</f>
        <v>0</v>
      </c>
      <c r="J4918" s="94">
        <f>'F4.2'!AV225</f>
        <v>0</v>
      </c>
      <c r="K4918" s="95"/>
      <c r="L4918" s="95"/>
      <c r="M4918" s="128">
        <f t="shared" si="3469"/>
        <v>0</v>
      </c>
      <c r="N4918" s="95">
        <f t="shared" si="3470"/>
        <v>0</v>
      </c>
      <c r="O4918" s="158">
        <f t="shared" si="3479"/>
        <v>0</v>
      </c>
      <c r="P4918" s="159">
        <f t="shared" si="3480"/>
        <v>0</v>
      </c>
    </row>
    <row r="4919" spans="1:16" ht="63" hidden="1" outlineLevel="1" x14ac:dyDescent="0.25">
      <c r="A4919" s="252" t="str">
        <f t="shared" ref="A4919:E4919" si="3507">A4249</f>
        <v>HO
DPR 15.4</v>
      </c>
      <c r="B4919" s="253" t="str">
        <f t="shared" si="3507"/>
        <v>Procurement of Complete set of assembly of baskets for air preheater of type bi-sector APH “BI-SECTOR 27VI 1250(1400)”in CSTPS unit no. 5 &amp; 6 (500MW). (4 Sets Per Unit)</v>
      </c>
      <c r="C4919" s="99" t="str">
        <f t="shared" si="3507"/>
        <v>MERC/CAPEX/2019-2020/643</v>
      </c>
      <c r="D4919" s="103">
        <f t="shared" si="3507"/>
        <v>43703</v>
      </c>
      <c r="E4919" s="28">
        <f t="shared" si="3507"/>
        <v>9.4</v>
      </c>
      <c r="F4919" s="95">
        <f t="shared" si="3477"/>
        <v>8.9105042999999995</v>
      </c>
      <c r="G4919" s="95">
        <f t="shared" si="3478"/>
        <v>8.9105042999999995</v>
      </c>
      <c r="H4919" s="95">
        <f t="shared" si="3468"/>
        <v>0</v>
      </c>
      <c r="I4919" s="94">
        <f>'F4.2'!AB226</f>
        <v>0</v>
      </c>
      <c r="J4919" s="94">
        <f>'F4.2'!AV226</f>
        <v>0</v>
      </c>
      <c r="K4919" s="95"/>
      <c r="L4919" s="95"/>
      <c r="M4919" s="128">
        <f t="shared" si="3469"/>
        <v>0</v>
      </c>
      <c r="N4919" s="95">
        <f t="shared" si="3470"/>
        <v>0</v>
      </c>
      <c r="O4919" s="158">
        <f t="shared" si="3479"/>
        <v>0</v>
      </c>
      <c r="P4919" s="159">
        <f t="shared" si="3480"/>
        <v>0</v>
      </c>
    </row>
    <row r="4920" spans="1:16" ht="15.75" hidden="1" outlineLevel="1" x14ac:dyDescent="0.25">
      <c r="A4920" s="252">
        <f t="shared" ref="A4920:E4920" si="3508">A4250</f>
        <v>0</v>
      </c>
      <c r="B4920" s="253" t="str">
        <f t="shared" si="3508"/>
        <v>IDC</v>
      </c>
      <c r="C4920" s="99" t="str">
        <f t="shared" si="3508"/>
        <v>MERC/CAPEX/2019-2020/643</v>
      </c>
      <c r="D4920" s="103">
        <f t="shared" si="3508"/>
        <v>43703</v>
      </c>
      <c r="E4920" s="28">
        <f t="shared" si="3508"/>
        <v>0</v>
      </c>
      <c r="F4920" s="95">
        <f t="shared" si="3477"/>
        <v>0</v>
      </c>
      <c r="G4920" s="95">
        <f t="shared" si="3478"/>
        <v>0</v>
      </c>
      <c r="H4920" s="95">
        <f t="shared" si="3468"/>
        <v>0</v>
      </c>
      <c r="I4920" s="94">
        <f>'F4.2'!AB227</f>
        <v>0</v>
      </c>
      <c r="J4920" s="94">
        <f>'F4.2'!AV227</f>
        <v>0</v>
      </c>
      <c r="K4920" s="95"/>
      <c r="L4920" s="95"/>
      <c r="M4920" s="128">
        <f t="shared" si="3469"/>
        <v>0</v>
      </c>
      <c r="N4920" s="95">
        <f t="shared" si="3470"/>
        <v>0</v>
      </c>
      <c r="O4920" s="158">
        <f t="shared" si="3479"/>
        <v>0</v>
      </c>
      <c r="P4920" s="159">
        <f t="shared" si="3480"/>
        <v>0</v>
      </c>
    </row>
    <row r="4921" spans="1:16" ht="31.5" hidden="1" outlineLevel="1" x14ac:dyDescent="0.25">
      <c r="A4921" s="238" t="str">
        <f t="shared" ref="A4921:E4921" si="3509">A4251</f>
        <v>HO
DPR 16</v>
      </c>
      <c r="B4921" s="239" t="str">
        <f t="shared" si="3509"/>
        <v>Implementation of Water Flow Monitoring system at Chandrapur STPS &amp; Khaperkheda TPS</v>
      </c>
      <c r="C4921" s="25" t="str">
        <f t="shared" si="3509"/>
        <v>MERC/CAPEX/2020-2021/WFH/SBR/37</v>
      </c>
      <c r="D4921" s="139">
        <f t="shared" si="3509"/>
        <v>44131</v>
      </c>
      <c r="E4921" s="27">
        <f t="shared" si="3509"/>
        <v>3.7552319999999999</v>
      </c>
      <c r="F4921" s="94">
        <f t="shared" si="3477"/>
        <v>0</v>
      </c>
      <c r="G4921" s="94">
        <f t="shared" si="3478"/>
        <v>0</v>
      </c>
      <c r="H4921" s="94">
        <f t="shared" si="3468"/>
        <v>0</v>
      </c>
      <c r="I4921" s="94">
        <f>'F4.2'!AB228</f>
        <v>0</v>
      </c>
      <c r="J4921" s="94">
        <f>'F4.2'!AV228</f>
        <v>0</v>
      </c>
      <c r="K4921" s="94"/>
      <c r="L4921" s="94"/>
      <c r="M4921" s="94">
        <f t="shared" si="3469"/>
        <v>0</v>
      </c>
      <c r="N4921" s="94">
        <f t="shared" si="3470"/>
        <v>0</v>
      </c>
      <c r="O4921" s="158">
        <f t="shared" si="3479"/>
        <v>0</v>
      </c>
      <c r="P4921" s="159">
        <f t="shared" si="3480"/>
        <v>0</v>
      </c>
    </row>
    <row r="4922" spans="1:16" ht="47.25" hidden="1" outlineLevel="1" x14ac:dyDescent="0.25">
      <c r="A4922" s="252" t="str">
        <f t="shared" ref="A4922:E4922" si="3510">A4252</f>
        <v>HO
DPR 16.1</v>
      </c>
      <c r="B4922" s="253" t="str">
        <f t="shared" si="3510"/>
        <v>Electromagnetic Flow meters at various lines &amp; Locations of CSTPS unit-3 to 7</v>
      </c>
      <c r="C4922" s="29" t="str">
        <f t="shared" si="3510"/>
        <v>MERC/CAPEX/2020-2021/WFH/SBR/37</v>
      </c>
      <c r="D4922" s="68">
        <f t="shared" si="3510"/>
        <v>44131</v>
      </c>
      <c r="E4922" s="28">
        <f t="shared" si="3510"/>
        <v>2.912712</v>
      </c>
      <c r="F4922" s="95">
        <f t="shared" si="3477"/>
        <v>2.8883319000000003</v>
      </c>
      <c r="G4922" s="95">
        <f t="shared" si="3478"/>
        <v>2.8883319000000003</v>
      </c>
      <c r="H4922" s="95">
        <f t="shared" si="3468"/>
        <v>0</v>
      </c>
      <c r="I4922" s="94">
        <f>'F4.2'!AB229</f>
        <v>0</v>
      </c>
      <c r="J4922" s="94">
        <f>'F4.2'!AV229</f>
        <v>0</v>
      </c>
      <c r="K4922" s="95"/>
      <c r="L4922" s="95"/>
      <c r="M4922" s="128">
        <f t="shared" si="3469"/>
        <v>0</v>
      </c>
      <c r="N4922" s="95">
        <f t="shared" si="3470"/>
        <v>0</v>
      </c>
      <c r="O4922" s="158">
        <f t="shared" si="3479"/>
        <v>0</v>
      </c>
      <c r="P4922" s="159">
        <f t="shared" si="3480"/>
        <v>0</v>
      </c>
    </row>
    <row r="4923" spans="1:16" ht="63" hidden="1" outlineLevel="1" x14ac:dyDescent="0.25">
      <c r="A4923" s="252" t="str">
        <f t="shared" ref="A4923:E4923" si="3511">A4253</f>
        <v>HO
DPR 16.2</v>
      </c>
      <c r="B4923" s="253" t="str">
        <f t="shared" si="3511"/>
        <v xml:space="preserve">Automation: Centralized SCADA, RTU, MODBUS Cable, Power cable &amp; Operation &amp; Maintenance for 1 Year &amp; mandatory spares
</v>
      </c>
      <c r="C4923" s="29" t="str">
        <f t="shared" si="3511"/>
        <v>MERC/CAPEX/2020-2021/WFH/SBR/37</v>
      </c>
      <c r="D4923" s="68">
        <f t="shared" si="3511"/>
        <v>44131</v>
      </c>
      <c r="E4923" s="28">
        <f t="shared" si="3511"/>
        <v>0.84251999999999994</v>
      </c>
      <c r="F4923" s="95">
        <f t="shared" si="3477"/>
        <v>0.84251999999999994</v>
      </c>
      <c r="G4923" s="95">
        <f t="shared" si="3478"/>
        <v>0.84251999999999994</v>
      </c>
      <c r="H4923" s="95">
        <f t="shared" si="3468"/>
        <v>0</v>
      </c>
      <c r="I4923" s="94">
        <f>'F4.2'!AB230</f>
        <v>0</v>
      </c>
      <c r="J4923" s="94">
        <f>'F4.2'!AV230</f>
        <v>0</v>
      </c>
      <c r="K4923" s="95"/>
      <c r="L4923" s="95"/>
      <c r="M4923" s="128">
        <f t="shared" si="3469"/>
        <v>0</v>
      </c>
      <c r="N4923" s="95">
        <f t="shared" si="3470"/>
        <v>0</v>
      </c>
      <c r="O4923" s="158">
        <f t="shared" si="3479"/>
        <v>0</v>
      </c>
      <c r="P4923" s="159">
        <f t="shared" si="3480"/>
        <v>0</v>
      </c>
    </row>
    <row r="4924" spans="1:16" ht="31.5" hidden="1" outlineLevel="1" x14ac:dyDescent="0.25">
      <c r="A4924" s="252">
        <f t="shared" ref="A4924:E4924" si="3512">A4254</f>
        <v>0</v>
      </c>
      <c r="B4924" s="253" t="str">
        <f t="shared" si="3512"/>
        <v>IDC</v>
      </c>
      <c r="C4924" s="99" t="str">
        <f t="shared" si="3512"/>
        <v>MERC/CAPEX/2020-2021/WFH/SBR/37</v>
      </c>
      <c r="D4924" s="103">
        <f t="shared" si="3512"/>
        <v>44131</v>
      </c>
      <c r="E4924" s="28">
        <f t="shared" si="3512"/>
        <v>0</v>
      </c>
      <c r="F4924" s="95">
        <f t="shared" si="3477"/>
        <v>0</v>
      </c>
      <c r="G4924" s="95">
        <f t="shared" si="3478"/>
        <v>0</v>
      </c>
      <c r="H4924" s="95">
        <f t="shared" si="3468"/>
        <v>0</v>
      </c>
      <c r="I4924" s="94">
        <f>'F4.2'!AB231</f>
        <v>0</v>
      </c>
      <c r="J4924" s="94">
        <f>'F4.2'!AV231</f>
        <v>0</v>
      </c>
      <c r="K4924" s="95"/>
      <c r="L4924" s="95"/>
      <c r="M4924" s="128">
        <f t="shared" si="3469"/>
        <v>0</v>
      </c>
      <c r="N4924" s="95">
        <f t="shared" si="3470"/>
        <v>0</v>
      </c>
      <c r="O4924" s="158">
        <f t="shared" si="3479"/>
        <v>0</v>
      </c>
      <c r="P4924" s="159">
        <f t="shared" si="3480"/>
        <v>0</v>
      </c>
    </row>
    <row r="4925" spans="1:16" ht="63" hidden="1" outlineLevel="1" x14ac:dyDescent="0.25">
      <c r="A4925" s="238">
        <f t="shared" ref="A4925:E4925" si="3513">A4255</f>
        <v>40</v>
      </c>
      <c r="B4925" s="239" t="str">
        <f t="shared" si="3513"/>
        <v>Procurement of Condensate Extraction Pump for 500MW Unit-5, 6 &amp; 7 And Supply &amp; Replacement of complete PVC Fills of cell of cooling tower of Unit-7 in ODP-II at CSTPS, Chandrapur</v>
      </c>
      <c r="C4925" s="25" t="str">
        <f t="shared" si="3513"/>
        <v>MERC/CAPEX/2021-2022/ WFH/SBR/ 10</v>
      </c>
      <c r="D4925" s="139">
        <f t="shared" si="3513"/>
        <v>44357</v>
      </c>
      <c r="E4925" s="27">
        <f t="shared" si="3513"/>
        <v>10.89</v>
      </c>
      <c r="F4925" s="94">
        <f t="shared" si="3477"/>
        <v>0</v>
      </c>
      <c r="G4925" s="94">
        <f t="shared" si="3478"/>
        <v>0</v>
      </c>
      <c r="H4925" s="94">
        <f t="shared" si="3468"/>
        <v>0</v>
      </c>
      <c r="I4925" s="94">
        <f>'F4.2'!AB232</f>
        <v>0</v>
      </c>
      <c r="J4925" s="94">
        <f>'F4.2'!AV232</f>
        <v>0</v>
      </c>
      <c r="K4925" s="94"/>
      <c r="L4925" s="94"/>
      <c r="M4925" s="94">
        <f t="shared" si="3469"/>
        <v>0</v>
      </c>
      <c r="N4925" s="94">
        <f t="shared" si="3470"/>
        <v>0</v>
      </c>
      <c r="O4925" s="158">
        <f t="shared" si="3479"/>
        <v>0</v>
      </c>
      <c r="P4925" s="159">
        <f t="shared" si="3480"/>
        <v>0</v>
      </c>
    </row>
    <row r="4926" spans="1:16" ht="47.25" hidden="1" outlineLevel="1" x14ac:dyDescent="0.25">
      <c r="A4926" s="252">
        <f t="shared" ref="A4926:E4926" si="3514">A4256</f>
        <v>40.1</v>
      </c>
      <c r="B4926" s="253" t="str">
        <f t="shared" si="3514"/>
        <v>Procurement of Condensate Extraction
Pump for 500MW Unit-5, 6 &amp; 7, CSTPS,
Chandrapur as insurance spare</v>
      </c>
      <c r="C4926" s="29" t="str">
        <f t="shared" si="3514"/>
        <v>MERC/CAPEX/2021-2022/ WFH/SBR/ 10</v>
      </c>
      <c r="D4926" s="68">
        <f t="shared" si="3514"/>
        <v>44357</v>
      </c>
      <c r="E4926" s="28">
        <f t="shared" si="3514"/>
        <v>6.2</v>
      </c>
      <c r="F4926" s="95">
        <f t="shared" si="3477"/>
        <v>6.0121000000000002</v>
      </c>
      <c r="G4926" s="95">
        <f t="shared" si="3478"/>
        <v>6.0121000000000002</v>
      </c>
      <c r="H4926" s="95">
        <f t="shared" si="3468"/>
        <v>0</v>
      </c>
      <c r="I4926" s="94">
        <f>'F4.2'!AB233</f>
        <v>0</v>
      </c>
      <c r="J4926" s="94">
        <f>'F4.2'!AV233</f>
        <v>0</v>
      </c>
      <c r="K4926" s="95"/>
      <c r="L4926" s="95"/>
      <c r="M4926" s="128">
        <f t="shared" si="3469"/>
        <v>0</v>
      </c>
      <c r="N4926" s="95">
        <f t="shared" si="3470"/>
        <v>0</v>
      </c>
      <c r="O4926" s="158">
        <f t="shared" si="3479"/>
        <v>0</v>
      </c>
      <c r="P4926" s="159">
        <f t="shared" si="3480"/>
        <v>0</v>
      </c>
    </row>
    <row r="4927" spans="1:16" ht="47.25" hidden="1" outlineLevel="1" x14ac:dyDescent="0.25">
      <c r="A4927" s="252">
        <f t="shared" ref="A4927:E4927" si="3515">A4257</f>
        <v>40.200000000000003</v>
      </c>
      <c r="B4927" s="253" t="str">
        <f t="shared" si="3515"/>
        <v>Supply and replacement of complete
PVC Fills of cell of cooling tower in Unit-
7</v>
      </c>
      <c r="C4927" s="29" t="str">
        <f t="shared" si="3515"/>
        <v>MERC/CAPEX/2021-2022/ WFH/SBR/ 10</v>
      </c>
      <c r="D4927" s="68">
        <f t="shared" si="3515"/>
        <v>44357</v>
      </c>
      <c r="E4927" s="28">
        <f t="shared" si="3515"/>
        <v>4.3899999999999997</v>
      </c>
      <c r="F4927" s="95">
        <f t="shared" si="3477"/>
        <v>4.3293638999999997</v>
      </c>
      <c r="G4927" s="95">
        <f t="shared" si="3478"/>
        <v>4.3293638999999997</v>
      </c>
      <c r="H4927" s="95">
        <f t="shared" si="3468"/>
        <v>0</v>
      </c>
      <c r="I4927" s="94">
        <f>'F4.2'!AB234</f>
        <v>0</v>
      </c>
      <c r="J4927" s="94">
        <f>'F4.2'!AV234</f>
        <v>0</v>
      </c>
      <c r="K4927" s="95"/>
      <c r="L4927" s="95"/>
      <c r="M4927" s="128">
        <f t="shared" si="3469"/>
        <v>0</v>
      </c>
      <c r="N4927" s="95">
        <f t="shared" si="3470"/>
        <v>0</v>
      </c>
      <c r="O4927" s="158">
        <f t="shared" si="3479"/>
        <v>0</v>
      </c>
      <c r="P4927" s="159">
        <f t="shared" si="3480"/>
        <v>0</v>
      </c>
    </row>
    <row r="4928" spans="1:16" ht="31.5" hidden="1" outlineLevel="1" x14ac:dyDescent="0.25">
      <c r="A4928" s="252">
        <f t="shared" ref="A4928:E4928" si="3516">A4258</f>
        <v>0</v>
      </c>
      <c r="B4928" s="253" t="str">
        <f t="shared" si="3516"/>
        <v>IDC</v>
      </c>
      <c r="C4928" s="99" t="str">
        <f t="shared" si="3516"/>
        <v>MERC/CAPEX/2021-2022/ WFH/SBR/ 10</v>
      </c>
      <c r="D4928" s="103">
        <f t="shared" si="3516"/>
        <v>44357</v>
      </c>
      <c r="E4928" s="28">
        <f t="shared" si="3516"/>
        <v>0.3</v>
      </c>
      <c r="F4928" s="95">
        <f t="shared" si="3477"/>
        <v>0</v>
      </c>
      <c r="G4928" s="95">
        <f t="shared" si="3478"/>
        <v>0</v>
      </c>
      <c r="H4928" s="95">
        <f t="shared" si="3468"/>
        <v>0</v>
      </c>
      <c r="I4928" s="94">
        <f>'F4.2'!AB235</f>
        <v>0</v>
      </c>
      <c r="J4928" s="94">
        <f>'F4.2'!AV235</f>
        <v>0</v>
      </c>
      <c r="K4928" s="95"/>
      <c r="L4928" s="95"/>
      <c r="M4928" s="128">
        <f t="shared" si="3469"/>
        <v>0</v>
      </c>
      <c r="N4928" s="95">
        <f t="shared" si="3470"/>
        <v>0</v>
      </c>
      <c r="O4928" s="158">
        <f t="shared" si="3479"/>
        <v>0</v>
      </c>
      <c r="P4928" s="159">
        <f t="shared" si="3480"/>
        <v>0</v>
      </c>
    </row>
    <row r="4929" spans="1:16" ht="94.5" hidden="1" outlineLevel="1" x14ac:dyDescent="0.25">
      <c r="A4929" s="238">
        <f t="shared" ref="A4929:E4929" si="3517">A4259</f>
        <v>41</v>
      </c>
      <c r="B4929" s="239" t="str">
        <f t="shared" si="3517"/>
        <v>Supply &amp; Commissioning of Advanced Microprocessor based Fast Bus Transfer panels; Up-gradation of Thyristor based 24V &amp; 220V DC battery chargers by SMPS Microprocessor based Battery Chargers at U-5,6 &amp;7
and Generator Protection scheme at U-7, at CSTPS, Chandrapur</v>
      </c>
      <c r="C4929" s="25" t="str">
        <f t="shared" si="3517"/>
        <v>MERC/CAPEX/2022-2023/0321</v>
      </c>
      <c r="D4929" s="139">
        <f t="shared" si="3517"/>
        <v>44760</v>
      </c>
      <c r="E4929" s="27">
        <f t="shared" si="3517"/>
        <v>14.06</v>
      </c>
      <c r="F4929" s="94">
        <f t="shared" si="3477"/>
        <v>0</v>
      </c>
      <c r="G4929" s="94">
        <f t="shared" si="3478"/>
        <v>0</v>
      </c>
      <c r="H4929" s="94">
        <f t="shared" si="3468"/>
        <v>0</v>
      </c>
      <c r="I4929" s="94">
        <f>'F4.2'!AB236</f>
        <v>0</v>
      </c>
      <c r="J4929" s="94">
        <f>'F4.2'!AV236</f>
        <v>0</v>
      </c>
      <c r="K4929" s="94"/>
      <c r="L4929" s="94"/>
      <c r="M4929" s="94">
        <f t="shared" si="3469"/>
        <v>0</v>
      </c>
      <c r="N4929" s="94">
        <f t="shared" si="3470"/>
        <v>0</v>
      </c>
      <c r="O4929" s="158">
        <f t="shared" si="3479"/>
        <v>0</v>
      </c>
      <c r="P4929" s="159">
        <f t="shared" si="3480"/>
        <v>0</v>
      </c>
    </row>
    <row r="4930" spans="1:16" ht="47.25" hidden="1" outlineLevel="1" x14ac:dyDescent="0.25">
      <c r="A4930" s="252">
        <f t="shared" ref="A4930:E4930" si="3518">A4260</f>
        <v>41.1</v>
      </c>
      <c r="B4930" s="253" t="str">
        <f t="shared" si="3518"/>
        <v>Supply &amp; commissioning of Advanced Microprocessor based Fast Bus Transfer Panels for Unit#5,6,7, Stage-III, CSTPS, Chandrapur.</v>
      </c>
      <c r="C4930" s="29" t="str">
        <f t="shared" si="3518"/>
        <v>MERC/CAPEX/2022-2023/0321</v>
      </c>
      <c r="D4930" s="68">
        <f t="shared" si="3518"/>
        <v>44760</v>
      </c>
      <c r="E4930" s="28">
        <f t="shared" si="3518"/>
        <v>6.08</v>
      </c>
      <c r="F4930" s="95">
        <f t="shared" si="3477"/>
        <v>6.0770239999999998</v>
      </c>
      <c r="G4930" s="95">
        <f t="shared" si="3478"/>
        <v>6.0770239999999998</v>
      </c>
      <c r="H4930" s="95">
        <f t="shared" si="3468"/>
        <v>0</v>
      </c>
      <c r="I4930" s="94">
        <f>'F4.2'!AB237</f>
        <v>0</v>
      </c>
      <c r="J4930" s="94">
        <f>'F4.2'!AV237</f>
        <v>0</v>
      </c>
      <c r="K4930" s="95"/>
      <c r="L4930" s="95"/>
      <c r="M4930" s="128">
        <f t="shared" si="3469"/>
        <v>0</v>
      </c>
      <c r="N4930" s="95">
        <f t="shared" si="3470"/>
        <v>0</v>
      </c>
      <c r="O4930" s="158">
        <f t="shared" si="3479"/>
        <v>0</v>
      </c>
      <c r="P4930" s="159">
        <f t="shared" si="3480"/>
        <v>0</v>
      </c>
    </row>
    <row r="4931" spans="1:16" ht="47.25" hidden="1" outlineLevel="1" x14ac:dyDescent="0.25">
      <c r="A4931" s="252">
        <f t="shared" ref="A4931:E4931" si="3519">A4261</f>
        <v>41.2</v>
      </c>
      <c r="B4931" s="253" t="str">
        <f t="shared" si="3519"/>
        <v>Up-gradation of thyristor based 24V &amp; 220V DC Battery Chargers by SMPS Microprocessor based Battery Chargers at Stage-III, CSTPS, Chandrapur.</v>
      </c>
      <c r="C4931" s="29" t="str">
        <f t="shared" si="3519"/>
        <v>MERC/CAPEX/2022-2023/0321</v>
      </c>
      <c r="D4931" s="68">
        <f t="shared" si="3519"/>
        <v>44760</v>
      </c>
      <c r="E4931" s="28">
        <f t="shared" si="3519"/>
        <v>5.28</v>
      </c>
      <c r="F4931" s="95">
        <f t="shared" si="3477"/>
        <v>5.28</v>
      </c>
      <c r="G4931" s="95">
        <f t="shared" si="3478"/>
        <v>5.28</v>
      </c>
      <c r="H4931" s="95">
        <f t="shared" si="3468"/>
        <v>0</v>
      </c>
      <c r="I4931" s="94">
        <f>'F4.2'!AB238</f>
        <v>0</v>
      </c>
      <c r="J4931" s="94">
        <f>'F4.2'!AV238</f>
        <v>0</v>
      </c>
      <c r="K4931" s="95"/>
      <c r="L4931" s="95"/>
      <c r="M4931" s="128">
        <f t="shared" si="3469"/>
        <v>0</v>
      </c>
      <c r="N4931" s="95">
        <f t="shared" si="3470"/>
        <v>0</v>
      </c>
      <c r="O4931" s="158">
        <f t="shared" si="3479"/>
        <v>0</v>
      </c>
      <c r="P4931" s="159">
        <f t="shared" si="3480"/>
        <v>0</v>
      </c>
    </row>
    <row r="4932" spans="1:16" ht="15.75" hidden="1" outlineLevel="1" x14ac:dyDescent="0.25">
      <c r="A4932" s="252">
        <f t="shared" ref="A4932:E4932" si="3520">A4262</f>
        <v>41.3</v>
      </c>
      <c r="B4932" s="253" t="str">
        <f t="shared" si="3520"/>
        <v>Generator Protection Scheme U-7</v>
      </c>
      <c r="C4932" s="29" t="str">
        <f t="shared" si="3520"/>
        <v>MERC/CAPEX/2022-2023/0321</v>
      </c>
      <c r="D4932" s="68">
        <f t="shared" si="3520"/>
        <v>44760</v>
      </c>
      <c r="E4932" s="28">
        <f t="shared" si="3520"/>
        <v>1.98</v>
      </c>
      <c r="F4932" s="95">
        <f t="shared" si="3477"/>
        <v>1.98</v>
      </c>
      <c r="G4932" s="95">
        <f t="shared" si="3478"/>
        <v>1.98</v>
      </c>
      <c r="H4932" s="95">
        <f t="shared" si="3468"/>
        <v>0</v>
      </c>
      <c r="I4932" s="94">
        <f>'F4.2'!AB239</f>
        <v>0</v>
      </c>
      <c r="J4932" s="94">
        <f>'F4.2'!AV239</f>
        <v>0</v>
      </c>
      <c r="K4932" s="95"/>
      <c r="L4932" s="95"/>
      <c r="M4932" s="128">
        <f t="shared" si="3469"/>
        <v>0</v>
      </c>
      <c r="N4932" s="95">
        <f t="shared" si="3470"/>
        <v>0</v>
      </c>
      <c r="O4932" s="158">
        <f t="shared" si="3479"/>
        <v>0</v>
      </c>
      <c r="P4932" s="159">
        <f t="shared" si="3480"/>
        <v>0</v>
      </c>
    </row>
    <row r="4933" spans="1:16" ht="15.75" hidden="1" outlineLevel="1" x14ac:dyDescent="0.25">
      <c r="A4933" s="252">
        <f t="shared" ref="A4933:E4933" si="3521">A4263</f>
        <v>0</v>
      </c>
      <c r="B4933" s="253" t="str">
        <f t="shared" si="3521"/>
        <v>IDC</v>
      </c>
      <c r="C4933" s="99" t="str">
        <f t="shared" si="3521"/>
        <v>MERC/CAPEX/2022-2023/0321</v>
      </c>
      <c r="D4933" s="103">
        <f t="shared" si="3521"/>
        <v>44760</v>
      </c>
      <c r="E4933" s="28">
        <f t="shared" si="3521"/>
        <v>0.72</v>
      </c>
      <c r="F4933" s="95">
        <f t="shared" si="3477"/>
        <v>0</v>
      </c>
      <c r="G4933" s="95">
        <f t="shared" si="3478"/>
        <v>0</v>
      </c>
      <c r="H4933" s="95">
        <f t="shared" si="3468"/>
        <v>0</v>
      </c>
      <c r="I4933" s="94">
        <f>'F4.2'!AB240</f>
        <v>0</v>
      </c>
      <c r="J4933" s="94">
        <f>'F4.2'!AV240</f>
        <v>0</v>
      </c>
      <c r="K4933" s="95"/>
      <c r="L4933" s="95"/>
      <c r="M4933" s="128">
        <f t="shared" si="3469"/>
        <v>0</v>
      </c>
      <c r="N4933" s="95">
        <f t="shared" si="3470"/>
        <v>0</v>
      </c>
      <c r="O4933" s="158">
        <f t="shared" si="3479"/>
        <v>0</v>
      </c>
      <c r="P4933" s="159">
        <f t="shared" si="3480"/>
        <v>0</v>
      </c>
    </row>
    <row r="4934" spans="1:16" ht="31.5" hidden="1" outlineLevel="1" x14ac:dyDescent="0.25">
      <c r="A4934" s="238">
        <f t="shared" ref="A4934:E4934" si="3522">A4264</f>
        <v>42</v>
      </c>
      <c r="B4934" s="239" t="str">
        <f t="shared" si="3522"/>
        <v>ESP Upgradation of 5 Nos. of 210/500MW Units at Khaperkheda, Koradi &amp; Chandrapur TPS</v>
      </c>
      <c r="C4934" s="25" t="str">
        <f t="shared" si="3522"/>
        <v>MERC/CAPEX/2022-2023/MSPGCL/0453</v>
      </c>
      <c r="D4934" s="139">
        <f t="shared" si="3522"/>
        <v>44833</v>
      </c>
      <c r="E4934" s="27">
        <f t="shared" si="3522"/>
        <v>219.44</v>
      </c>
      <c r="F4934" s="94">
        <f t="shared" si="3477"/>
        <v>0</v>
      </c>
      <c r="G4934" s="94">
        <f t="shared" si="3478"/>
        <v>0</v>
      </c>
      <c r="H4934" s="94">
        <f t="shared" si="3468"/>
        <v>0</v>
      </c>
      <c r="I4934" s="94">
        <f>'F4.2'!AB241</f>
        <v>0</v>
      </c>
      <c r="J4934" s="94">
        <f>'F4.2'!AV241</f>
        <v>0</v>
      </c>
      <c r="K4934" s="94"/>
      <c r="L4934" s="94"/>
      <c r="M4934" s="94">
        <f t="shared" si="3469"/>
        <v>0</v>
      </c>
      <c r="N4934" s="94">
        <f t="shared" si="3470"/>
        <v>0</v>
      </c>
      <c r="O4934" s="158">
        <f t="shared" si="3479"/>
        <v>0</v>
      </c>
      <c r="P4934" s="159">
        <f t="shared" si="3480"/>
        <v>0</v>
      </c>
    </row>
    <row r="4935" spans="1:16" ht="31.5" hidden="1" outlineLevel="1" x14ac:dyDescent="0.25">
      <c r="A4935" s="252">
        <f t="shared" ref="A4935:E4935" si="3523">A4265</f>
        <v>42.1</v>
      </c>
      <c r="B4935" s="253" t="str">
        <f t="shared" si="3523"/>
        <v>ESP Upgradation at Unit # 5 &amp; 6, Chandrapur TPS</v>
      </c>
      <c r="C4935" s="29" t="str">
        <f t="shared" si="3523"/>
        <v>MERC/CAPEX/2022-2023/MSPGCL/0453</v>
      </c>
      <c r="D4935" s="68">
        <f t="shared" si="3523"/>
        <v>44833</v>
      </c>
      <c r="E4935" s="28">
        <f t="shared" si="3523"/>
        <v>207.46</v>
      </c>
      <c r="F4935" s="95">
        <f t="shared" si="3477"/>
        <v>232.76</v>
      </c>
      <c r="G4935" s="95">
        <f t="shared" si="3478"/>
        <v>232.76</v>
      </c>
      <c r="H4935" s="95">
        <f t="shared" si="3468"/>
        <v>0</v>
      </c>
      <c r="I4935" s="94">
        <f>'F4.2'!AB242</f>
        <v>0</v>
      </c>
      <c r="J4935" s="94">
        <f>'F4.2'!AV242</f>
        <v>0</v>
      </c>
      <c r="K4935" s="95"/>
      <c r="L4935" s="95"/>
      <c r="M4935" s="128">
        <f t="shared" si="3469"/>
        <v>0</v>
      </c>
      <c r="N4935" s="95">
        <f t="shared" si="3470"/>
        <v>0</v>
      </c>
      <c r="O4935" s="158">
        <f t="shared" si="3479"/>
        <v>0</v>
      </c>
      <c r="P4935" s="159">
        <f t="shared" si="3480"/>
        <v>0</v>
      </c>
    </row>
    <row r="4936" spans="1:16" ht="31.5" hidden="1" outlineLevel="1" x14ac:dyDescent="0.25">
      <c r="A4936" s="252">
        <f t="shared" ref="A4936:E4936" si="3524">A4266</f>
        <v>0</v>
      </c>
      <c r="B4936" s="253" t="str">
        <f t="shared" si="3524"/>
        <v>IDC</v>
      </c>
      <c r="C4936" s="99" t="str">
        <f t="shared" si="3524"/>
        <v>MERC/CAPEX/2022-2023/MSPGCL/0453</v>
      </c>
      <c r="D4936" s="103">
        <f t="shared" si="3524"/>
        <v>44833</v>
      </c>
      <c r="E4936" s="28">
        <f t="shared" si="3524"/>
        <v>11.98</v>
      </c>
      <c r="F4936" s="95">
        <f t="shared" si="3477"/>
        <v>0</v>
      </c>
      <c r="G4936" s="95">
        <f t="shared" si="3478"/>
        <v>0</v>
      </c>
      <c r="H4936" s="95">
        <f t="shared" si="3468"/>
        <v>0</v>
      </c>
      <c r="I4936" s="94">
        <f>'F4.2'!AB243</f>
        <v>0</v>
      </c>
      <c r="J4936" s="94">
        <f>'F4.2'!AV243</f>
        <v>0</v>
      </c>
      <c r="K4936" s="95"/>
      <c r="L4936" s="95"/>
      <c r="M4936" s="128">
        <f t="shared" si="3469"/>
        <v>0</v>
      </c>
      <c r="N4936" s="95">
        <f t="shared" si="3470"/>
        <v>0</v>
      </c>
      <c r="O4936" s="158">
        <f t="shared" si="3479"/>
        <v>0</v>
      </c>
      <c r="P4936" s="159">
        <f t="shared" si="3480"/>
        <v>0</v>
      </c>
    </row>
    <row r="4937" spans="1:16" ht="31.5" hidden="1" outlineLevel="1" x14ac:dyDescent="0.25">
      <c r="A4937" s="238">
        <f t="shared" ref="A4937:E4937" si="3525">A4267</f>
        <v>43</v>
      </c>
      <c r="B4937" s="239" t="str">
        <f t="shared" si="3525"/>
        <v>Flue Gas Desulphurization (FGD) System at 10 Nos. of 210 MW Units at Chandrapur, Koradi, Khaperkheda &amp; Nasik TPS</v>
      </c>
      <c r="C4937" s="25" t="str">
        <f t="shared" si="3525"/>
        <v>MERC/CAPEX/MSPGCL/2023-2024/0459</v>
      </c>
      <c r="D4937" s="139">
        <f t="shared" si="3525"/>
        <v>45174</v>
      </c>
      <c r="E4937" s="27">
        <f t="shared" si="3525"/>
        <v>115.34</v>
      </c>
      <c r="F4937" s="94">
        <f t="shared" si="3477"/>
        <v>0</v>
      </c>
      <c r="G4937" s="94">
        <f t="shared" si="3478"/>
        <v>0</v>
      </c>
      <c r="H4937" s="94">
        <f t="shared" si="3468"/>
        <v>0</v>
      </c>
      <c r="I4937" s="94">
        <f>'F4.2'!AB244</f>
        <v>0</v>
      </c>
      <c r="J4937" s="94">
        <f>'F4.2'!AV244</f>
        <v>0</v>
      </c>
      <c r="K4937" s="94"/>
      <c r="L4937" s="94"/>
      <c r="M4937" s="94">
        <f t="shared" si="3469"/>
        <v>0</v>
      </c>
      <c r="N4937" s="94">
        <f t="shared" si="3470"/>
        <v>0</v>
      </c>
      <c r="O4937" s="158">
        <f t="shared" si="3479"/>
        <v>0</v>
      </c>
      <c r="P4937" s="159">
        <f t="shared" si="3480"/>
        <v>0</v>
      </c>
    </row>
    <row r="4938" spans="1:16" ht="31.5" hidden="1" outlineLevel="1" x14ac:dyDescent="0.25">
      <c r="A4938" s="252">
        <f t="shared" ref="A4938:E4938" si="3526">A4268</f>
        <v>43.1</v>
      </c>
      <c r="B4938" s="253" t="str">
        <f t="shared" si="3526"/>
        <v>Flue Gas Desulphurization (FGD) System at Unit 3 &amp; 4, Chandrapur</v>
      </c>
      <c r="C4938" s="29" t="str">
        <f t="shared" si="3526"/>
        <v>MERC/CAPEX/MSPGCL/2023-2024/0459</v>
      </c>
      <c r="D4938" s="68">
        <f t="shared" si="3526"/>
        <v>45174</v>
      </c>
      <c r="E4938" s="28">
        <f t="shared" si="3526"/>
        <v>109.4</v>
      </c>
      <c r="F4938" s="95" t="e">
        <f t="shared" si="3477"/>
        <v>#REF!</v>
      </c>
      <c r="G4938" s="95" t="e">
        <f t="shared" si="3478"/>
        <v>#REF!</v>
      </c>
      <c r="H4938" s="95" t="e">
        <f t="shared" si="3468"/>
        <v>#REF!</v>
      </c>
      <c r="I4938" s="94">
        <f>'F4.2'!AB245</f>
        <v>0</v>
      </c>
      <c r="J4938" s="94">
        <f>'F4.2'!AV245</f>
        <v>0</v>
      </c>
      <c r="K4938" s="95"/>
      <c r="L4938" s="95"/>
      <c r="M4938" s="128">
        <f t="shared" si="3469"/>
        <v>0</v>
      </c>
      <c r="N4938" s="95" t="e">
        <f t="shared" si="3470"/>
        <v>#REF!</v>
      </c>
      <c r="O4938" s="158">
        <f t="shared" si="3479"/>
        <v>0</v>
      </c>
      <c r="P4938" s="159">
        <f t="shared" si="3480"/>
        <v>0</v>
      </c>
    </row>
    <row r="4939" spans="1:16" ht="31.5" hidden="1" outlineLevel="1" x14ac:dyDescent="0.25">
      <c r="A4939" s="252">
        <f t="shared" ref="A4939:E4939" si="3527">A4269</f>
        <v>0</v>
      </c>
      <c r="B4939" s="253" t="str">
        <f t="shared" si="3527"/>
        <v>IDC</v>
      </c>
      <c r="C4939" s="29" t="str">
        <f t="shared" si="3527"/>
        <v>MERC/CAPEX/MSPGCL/2023-2024/0459</v>
      </c>
      <c r="D4939" s="68">
        <f t="shared" si="3527"/>
        <v>45174</v>
      </c>
      <c r="E4939" s="28">
        <f t="shared" si="3527"/>
        <v>5.94</v>
      </c>
      <c r="F4939" s="95">
        <f t="shared" si="3477"/>
        <v>0</v>
      </c>
      <c r="G4939" s="95">
        <f t="shared" si="3478"/>
        <v>0</v>
      </c>
      <c r="H4939" s="95">
        <f t="shared" si="3468"/>
        <v>0</v>
      </c>
      <c r="I4939" s="94">
        <f>'F4.2'!AB246</f>
        <v>0</v>
      </c>
      <c r="J4939" s="94">
        <f>'F4.2'!AV246</f>
        <v>0</v>
      </c>
      <c r="K4939" s="95"/>
      <c r="L4939" s="95"/>
      <c r="M4939" s="128">
        <f t="shared" si="3469"/>
        <v>0</v>
      </c>
      <c r="N4939" s="95">
        <f t="shared" si="3470"/>
        <v>0</v>
      </c>
      <c r="O4939" s="158">
        <f t="shared" si="3479"/>
        <v>0</v>
      </c>
      <c r="P4939" s="159">
        <f t="shared" si="3480"/>
        <v>0</v>
      </c>
    </row>
    <row r="4940" spans="1:16" ht="78.75" hidden="1" outlineLevel="1" x14ac:dyDescent="0.25">
      <c r="A4940" s="238">
        <f t="shared" ref="A4940:E4940" si="3528">A4270</f>
        <v>44</v>
      </c>
      <c r="B4940" s="239" t="str">
        <f t="shared" si="3528"/>
        <v>Design, Engineering, Manufacturing, Transportation to CSTPS site, unloading, Erection, Testing &amp; Commissioning of 3 nos. of new 200MVA. 21/400/√3KV, Single phase Generator Transformers, BHEL make for 3 X 500 MW Unit#5,6&amp;7 500MW Stage-III CSTPS, Chandrapur</v>
      </c>
      <c r="C4940" s="25" t="str">
        <f t="shared" si="3528"/>
        <v>MERC/CAPEX/2022-2023/0409</v>
      </c>
      <c r="D4940" s="139">
        <f t="shared" si="3528"/>
        <v>44806</v>
      </c>
      <c r="E4940" s="27">
        <f t="shared" si="3528"/>
        <v>33.268000000000001</v>
      </c>
      <c r="F4940" s="94">
        <f t="shared" si="3477"/>
        <v>0</v>
      </c>
      <c r="G4940" s="94">
        <f t="shared" si="3478"/>
        <v>0</v>
      </c>
      <c r="H4940" s="94">
        <f t="shared" si="3468"/>
        <v>0</v>
      </c>
      <c r="I4940" s="94">
        <f>'F4.2'!AB247</f>
        <v>0</v>
      </c>
      <c r="J4940" s="94">
        <f>'F4.2'!AV247</f>
        <v>0</v>
      </c>
      <c r="K4940" s="94"/>
      <c r="L4940" s="94"/>
      <c r="M4940" s="94">
        <f t="shared" si="3469"/>
        <v>0</v>
      </c>
      <c r="N4940" s="94">
        <f t="shared" si="3470"/>
        <v>0</v>
      </c>
      <c r="O4940" s="158">
        <f t="shared" si="3479"/>
        <v>0</v>
      </c>
      <c r="P4940" s="159">
        <f t="shared" si="3480"/>
        <v>0</v>
      </c>
    </row>
    <row r="4941" spans="1:16" ht="94.5" hidden="1" outlineLevel="1" x14ac:dyDescent="0.25">
      <c r="A4941" s="252">
        <f t="shared" ref="A4941:E4941" si="3529">A4271</f>
        <v>44.1</v>
      </c>
      <c r="B4941" s="253" t="str">
        <f t="shared" si="3529"/>
        <v>Design, Engineering, Manufacturing, Transportation to CSTPS site, unloading, Erection, Testing &amp; Commissioning of new 200MVA, 21/400/√3KV, Single phase Generator Transformers, BHEL make for 3 X 500 MW Unit#5,6&amp;7 500MW Stage-III CSTPS Chandrapur including Erection &amp; Commissioning of GTs and Freight &amp; Transit Insurance charges</v>
      </c>
      <c r="C4941" s="29" t="str">
        <f t="shared" si="3529"/>
        <v>MERC/CAPEX/2022-2023/0409</v>
      </c>
      <c r="D4941" s="68">
        <f t="shared" si="3529"/>
        <v>44806</v>
      </c>
      <c r="E4941" s="28">
        <f t="shared" si="3529"/>
        <v>32.567999999999998</v>
      </c>
      <c r="F4941" s="95">
        <f t="shared" si="3477"/>
        <v>39</v>
      </c>
      <c r="G4941" s="95">
        <f t="shared" si="3478"/>
        <v>39</v>
      </c>
      <c r="H4941" s="95">
        <f t="shared" si="3468"/>
        <v>0</v>
      </c>
      <c r="I4941" s="94">
        <f>'F4.2'!AB248</f>
        <v>0</v>
      </c>
      <c r="J4941" s="94">
        <f>'F4.2'!AV248</f>
        <v>0</v>
      </c>
      <c r="K4941" s="95"/>
      <c r="L4941" s="95"/>
      <c r="M4941" s="128">
        <f t="shared" si="3469"/>
        <v>0</v>
      </c>
      <c r="N4941" s="95">
        <f t="shared" si="3470"/>
        <v>0</v>
      </c>
      <c r="O4941" s="158">
        <f t="shared" si="3479"/>
        <v>0</v>
      </c>
      <c r="P4941" s="159">
        <f t="shared" si="3480"/>
        <v>0</v>
      </c>
    </row>
    <row r="4942" spans="1:16" ht="15.75" hidden="1" outlineLevel="1" x14ac:dyDescent="0.25">
      <c r="A4942" s="252">
        <f t="shared" ref="A4942:E4942" si="3530">A4272</f>
        <v>0</v>
      </c>
      <c r="B4942" s="253" t="str">
        <f t="shared" si="3530"/>
        <v>IDC</v>
      </c>
      <c r="C4942" s="99" t="str">
        <f t="shared" si="3530"/>
        <v>MERC/CAPEX/2022-2023/0409</v>
      </c>
      <c r="D4942" s="103">
        <f t="shared" si="3530"/>
        <v>44806</v>
      </c>
      <c r="E4942" s="28">
        <f t="shared" si="3530"/>
        <v>0.7</v>
      </c>
      <c r="F4942" s="95">
        <f t="shared" si="3477"/>
        <v>0</v>
      </c>
      <c r="G4942" s="95">
        <f t="shared" si="3478"/>
        <v>0</v>
      </c>
      <c r="H4942" s="95">
        <f t="shared" si="3468"/>
        <v>0</v>
      </c>
      <c r="I4942" s="94">
        <f>'F4.2'!AB249</f>
        <v>0</v>
      </c>
      <c r="J4942" s="94">
        <f>'F4.2'!AV249</f>
        <v>0</v>
      </c>
      <c r="K4942" s="95"/>
      <c r="L4942" s="95"/>
      <c r="M4942" s="128">
        <f t="shared" si="3469"/>
        <v>0</v>
      </c>
      <c r="N4942" s="95">
        <f t="shared" si="3470"/>
        <v>0</v>
      </c>
      <c r="O4942" s="158">
        <f t="shared" si="3479"/>
        <v>0</v>
      </c>
      <c r="P4942" s="159">
        <f t="shared" si="3480"/>
        <v>0</v>
      </c>
    </row>
    <row r="4943" spans="1:16" ht="110.25" hidden="1" outlineLevel="1" x14ac:dyDescent="0.25">
      <c r="A4943" s="238">
        <f t="shared" ref="A4943:E4943" si="3531">A4273</f>
        <v>45</v>
      </c>
      <c r="B4943" s="239" t="str">
        <f t="shared" si="3531"/>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4943" s="25" t="str">
        <f t="shared" si="3531"/>
        <v>MERC/CAPEX/2022-2023/MSPGCL/0458</v>
      </c>
      <c r="D4943" s="139">
        <f t="shared" si="3531"/>
        <v>45174</v>
      </c>
      <c r="E4943" s="28">
        <f t="shared" si="3531"/>
        <v>145.05495436368</v>
      </c>
      <c r="F4943" s="95">
        <f t="shared" si="3477"/>
        <v>0</v>
      </c>
      <c r="G4943" s="95">
        <f t="shared" si="3478"/>
        <v>0</v>
      </c>
      <c r="H4943" s="95">
        <f t="shared" si="3468"/>
        <v>0</v>
      </c>
      <c r="I4943" s="94">
        <f>'F4.2'!AB250</f>
        <v>0</v>
      </c>
      <c r="J4943" s="94">
        <f>'F4.2'!AV250</f>
        <v>0</v>
      </c>
      <c r="K4943" s="95"/>
      <c r="L4943" s="95"/>
      <c r="M4943" s="128">
        <f t="shared" ref="M4943:M4971" si="3532">SUM(J4943:L4943)</f>
        <v>0</v>
      </c>
      <c r="N4943" s="95">
        <f t="shared" si="3470"/>
        <v>0</v>
      </c>
      <c r="O4943" s="158"/>
      <c r="P4943" s="159"/>
    </row>
    <row r="4944" spans="1:16" ht="31.5" hidden="1" outlineLevel="1" x14ac:dyDescent="0.25">
      <c r="A4944" s="252">
        <f t="shared" ref="A4944:E4944" si="3533">A4274</f>
        <v>45.1</v>
      </c>
      <c r="B4944" s="253" t="str">
        <f t="shared" si="3533"/>
        <v>Construction of 4th raising of existing Ash Bund from T.B.L. 198.00 M to T.B.L 201.00 M</v>
      </c>
      <c r="C4944" s="29" t="str">
        <f t="shared" si="3533"/>
        <v>MERC/CAPEX/2022-2023/MSPGCL/0458</v>
      </c>
      <c r="D4944" s="68">
        <f t="shared" si="3533"/>
        <v>45174</v>
      </c>
      <c r="E4944" s="28">
        <f t="shared" si="3533"/>
        <v>101.81018586775998</v>
      </c>
      <c r="F4944" s="95">
        <f t="shared" si="3477"/>
        <v>66.943683858253138</v>
      </c>
      <c r="G4944" s="95">
        <f t="shared" si="3478"/>
        <v>66.943683858253138</v>
      </c>
      <c r="H4944" s="95">
        <f t="shared" si="3468"/>
        <v>0</v>
      </c>
      <c r="I4944" s="94">
        <f>'F4.2'!AB251</f>
        <v>0</v>
      </c>
      <c r="J4944" s="94">
        <f>'F4.2'!AV251</f>
        <v>0</v>
      </c>
      <c r="K4944" s="95"/>
      <c r="L4944" s="95"/>
      <c r="M4944" s="128">
        <f t="shared" si="3532"/>
        <v>0</v>
      </c>
      <c r="N4944" s="95">
        <f t="shared" si="3470"/>
        <v>0</v>
      </c>
      <c r="O4944" s="158"/>
      <c r="P4944" s="159"/>
    </row>
    <row r="4945" spans="1:16" ht="31.5" hidden="1" outlineLevel="1" x14ac:dyDescent="0.25">
      <c r="A4945" s="252">
        <f t="shared" ref="A4945:E4945" si="3534">A4275</f>
        <v>45.2</v>
      </c>
      <c r="B4945" s="253" t="str">
        <f t="shared" si="3534"/>
        <v>Construction of New Drain Wells (12 Nos.) along with necessary connection to existing drain wells at CSTPS</v>
      </c>
      <c r="C4945" s="29" t="str">
        <f t="shared" si="3534"/>
        <v>MERC/CAPEX/2022-2023/MSPGCL/0458</v>
      </c>
      <c r="D4945" s="68">
        <f t="shared" si="3534"/>
        <v>45174</v>
      </c>
      <c r="E4945" s="28">
        <f t="shared" si="3534"/>
        <v>1.7079926814999997</v>
      </c>
      <c r="F4945" s="95">
        <f t="shared" si="3477"/>
        <v>1.1230636809863013</v>
      </c>
      <c r="G4945" s="95">
        <f t="shared" si="3478"/>
        <v>1.1230636809863013</v>
      </c>
      <c r="H4945" s="95">
        <f t="shared" si="3468"/>
        <v>0</v>
      </c>
      <c r="I4945" s="94">
        <f>'F4.2'!AB252</f>
        <v>0</v>
      </c>
      <c r="J4945" s="94">
        <f>'F4.2'!AV252</f>
        <v>0</v>
      </c>
      <c r="K4945" s="95"/>
      <c r="L4945" s="95"/>
      <c r="M4945" s="128">
        <f t="shared" si="3532"/>
        <v>0</v>
      </c>
      <c r="N4945" s="95">
        <f t="shared" si="3470"/>
        <v>0</v>
      </c>
      <c r="O4945" s="158"/>
      <c r="P4945" s="159"/>
    </row>
    <row r="4946" spans="1:16" ht="31.5" hidden="1" outlineLevel="1" x14ac:dyDescent="0.25">
      <c r="A4946" s="252">
        <f t="shared" ref="A4946:E4946" si="3535">A4276</f>
        <v>45.3</v>
      </c>
      <c r="B4946" s="253" t="str">
        <f t="shared" si="3535"/>
        <v xml:space="preserve"> Construction of waste weir for raising of ash bund (Waste Weir &amp; Non overflow structure)</v>
      </c>
      <c r="C4946" s="29" t="str">
        <f t="shared" si="3535"/>
        <v>MERC/CAPEX/2022-2023/MSPGCL/0458</v>
      </c>
      <c r="D4946" s="68">
        <f t="shared" si="3535"/>
        <v>45174</v>
      </c>
      <c r="E4946" s="28">
        <f t="shared" si="3535"/>
        <v>4.2692499462199995</v>
      </c>
      <c r="F4946" s="95">
        <f t="shared" si="3477"/>
        <v>2.8071780468295886</v>
      </c>
      <c r="G4946" s="95">
        <f t="shared" si="3478"/>
        <v>2.8071780468295886</v>
      </c>
      <c r="H4946" s="95">
        <f t="shared" si="3468"/>
        <v>0</v>
      </c>
      <c r="I4946" s="94">
        <f>'F4.2'!AB253</f>
        <v>0</v>
      </c>
      <c r="J4946" s="94">
        <f>'F4.2'!AV253</f>
        <v>0</v>
      </c>
      <c r="K4946" s="95"/>
      <c r="L4946" s="95"/>
      <c r="M4946" s="128">
        <f t="shared" si="3532"/>
        <v>0</v>
      </c>
      <c r="N4946" s="95">
        <f t="shared" si="3470"/>
        <v>0</v>
      </c>
      <c r="O4946" s="158"/>
      <c r="P4946" s="159"/>
    </row>
    <row r="4947" spans="1:16" ht="31.5" hidden="1" outlineLevel="1" x14ac:dyDescent="0.25">
      <c r="A4947" s="252">
        <f t="shared" ref="A4947:E4947" si="3536">A4277</f>
        <v>45.4</v>
      </c>
      <c r="B4947" s="253" t="str">
        <f t="shared" si="3536"/>
        <v>Raising of Ash Compartment i.e. Lagoon in Ash Bund</v>
      </c>
      <c r="C4947" s="29" t="str">
        <f t="shared" si="3536"/>
        <v>MERC/CAPEX/2022-2023/MSPGCL/0458</v>
      </c>
      <c r="D4947" s="68">
        <f t="shared" si="3536"/>
        <v>45174</v>
      </c>
      <c r="E4947" s="28">
        <f t="shared" si="3536"/>
        <v>25.657525868199997</v>
      </c>
      <c r="F4947" s="95">
        <f t="shared" si="3477"/>
        <v>16.870701940734246</v>
      </c>
      <c r="G4947" s="95">
        <f t="shared" si="3478"/>
        <v>16.870701940734246</v>
      </c>
      <c r="H4947" s="95">
        <f t="shared" si="3468"/>
        <v>0</v>
      </c>
      <c r="I4947" s="94">
        <f>'F4.2'!AB254</f>
        <v>0</v>
      </c>
      <c r="J4947" s="94">
        <f>'F4.2'!AV254</f>
        <v>0</v>
      </c>
      <c r="K4947" s="95"/>
      <c r="L4947" s="95"/>
      <c r="M4947" s="128">
        <f t="shared" si="3532"/>
        <v>0</v>
      </c>
      <c r="N4947" s="95">
        <f t="shared" si="3470"/>
        <v>0</v>
      </c>
      <c r="O4947" s="158"/>
      <c r="P4947" s="159"/>
    </row>
    <row r="4948" spans="1:16" ht="31.5" hidden="1" outlineLevel="1" x14ac:dyDescent="0.25">
      <c r="A4948" s="252">
        <f t="shared" ref="A4948:E4948" si="3537">A4278</f>
        <v>0</v>
      </c>
      <c r="B4948" s="253" t="str">
        <f t="shared" si="3537"/>
        <v>IDC</v>
      </c>
      <c r="C4948" s="99" t="str">
        <f t="shared" si="3537"/>
        <v>MERC/CAPEX/2022-2023/MSPGCL/0458</v>
      </c>
      <c r="D4948" s="103">
        <f t="shared" si="3537"/>
        <v>45174</v>
      </c>
      <c r="E4948" s="28">
        <f t="shared" si="3537"/>
        <v>11.61</v>
      </c>
      <c r="F4948" s="95">
        <f t="shared" si="3477"/>
        <v>0</v>
      </c>
      <c r="G4948" s="95">
        <f t="shared" si="3478"/>
        <v>0</v>
      </c>
      <c r="H4948" s="95">
        <f t="shared" si="3468"/>
        <v>0</v>
      </c>
      <c r="I4948" s="94">
        <f>'F4.2'!AB255</f>
        <v>0</v>
      </c>
      <c r="J4948" s="94">
        <f>'F4.2'!AV255</f>
        <v>0</v>
      </c>
      <c r="K4948" s="95"/>
      <c r="L4948" s="95"/>
      <c r="M4948" s="128">
        <f t="shared" si="3532"/>
        <v>0</v>
      </c>
      <c r="N4948" s="95">
        <f t="shared" si="3470"/>
        <v>0</v>
      </c>
      <c r="O4948" s="158"/>
      <c r="P4948" s="159"/>
    </row>
    <row r="4949" spans="1:16" ht="47.25" hidden="1" outlineLevel="1" x14ac:dyDescent="0.25">
      <c r="A4949" s="238">
        <f t="shared" ref="A4949:E4949" si="3538">A4279</f>
        <v>46</v>
      </c>
      <c r="B4949" s="239" t="str">
        <f t="shared" si="3538"/>
        <v>Procurement of 03 Nos. of complete assembly of 3.3 KV, 300 KW Boiler Circulation Water Pump - Motors along with Impeller for Unit#5&amp;6, 500MW Stage-III CSTPS Chandrapur</v>
      </c>
      <c r="C4949" s="25" t="str">
        <f t="shared" si="3538"/>
        <v>MERC/CAPEX/2024-2025/MSPGCL/0308</v>
      </c>
      <c r="D4949" s="139">
        <f t="shared" si="3538"/>
        <v>45429</v>
      </c>
      <c r="E4949" s="28">
        <f t="shared" si="3538"/>
        <v>37.32</v>
      </c>
      <c r="F4949" s="95">
        <f t="shared" si="3477"/>
        <v>0</v>
      </c>
      <c r="G4949" s="95">
        <f t="shared" si="3478"/>
        <v>0</v>
      </c>
      <c r="H4949" s="95">
        <f t="shared" si="3468"/>
        <v>0</v>
      </c>
      <c r="I4949" s="94">
        <f>'F4.2'!AB256</f>
        <v>0</v>
      </c>
      <c r="J4949" s="94">
        <f>'F4.2'!AV256</f>
        <v>0</v>
      </c>
      <c r="K4949" s="95"/>
      <c r="L4949" s="95"/>
      <c r="M4949" s="128">
        <f t="shared" si="3532"/>
        <v>0</v>
      </c>
      <c r="N4949" s="95">
        <f t="shared" si="3470"/>
        <v>0</v>
      </c>
      <c r="O4949" s="158"/>
      <c r="P4949" s="159"/>
    </row>
    <row r="4950" spans="1:16" ht="47.25" hidden="1" outlineLevel="1" x14ac:dyDescent="0.25">
      <c r="A4950" s="252">
        <f t="shared" ref="A4950:E4950" si="3539">A4280</f>
        <v>46.1</v>
      </c>
      <c r="B4950" s="253" t="str">
        <f t="shared" si="3539"/>
        <v>Procurement of 03 Nos. of complete assembly of 3.3 KV, 300 KW Boiler Circulation Water Pump - Motors along with Impeller for Unit#5&amp;6, 500MW Stage-III CSTPS Chandrapur</v>
      </c>
      <c r="C4950" s="29" t="str">
        <f t="shared" si="3539"/>
        <v>MERC/CAPEX/2024-2025/MSPGCL/0308</v>
      </c>
      <c r="D4950" s="140">
        <f t="shared" si="3539"/>
        <v>45429</v>
      </c>
      <c r="E4950" s="28">
        <f t="shared" si="3539"/>
        <v>0</v>
      </c>
      <c r="F4950" s="95">
        <f t="shared" si="3477"/>
        <v>35.944000000000003</v>
      </c>
      <c r="G4950" s="95">
        <f t="shared" si="3478"/>
        <v>35.944000000000003</v>
      </c>
      <c r="H4950" s="95">
        <f t="shared" ref="H4950:H5013" si="3540">F4950-G4950</f>
        <v>0</v>
      </c>
      <c r="I4950" s="94">
        <f>'F4.2'!AB257</f>
        <v>0</v>
      </c>
      <c r="J4950" s="94">
        <f>'F4.2'!AV257</f>
        <v>0</v>
      </c>
      <c r="K4950" s="95"/>
      <c r="L4950" s="95"/>
      <c r="M4950" s="128">
        <f t="shared" si="3532"/>
        <v>0</v>
      </c>
      <c r="N4950" s="95">
        <f t="shared" ref="N4950:N5013" si="3541">H4950+I4950-M4950</f>
        <v>0</v>
      </c>
      <c r="O4950" s="158"/>
      <c r="P4950" s="159"/>
    </row>
    <row r="4951" spans="1:16" ht="31.5" hidden="1" outlineLevel="1" x14ac:dyDescent="0.25">
      <c r="A4951" s="252">
        <f t="shared" ref="A4951:E4951" si="3542">A4281</f>
        <v>0</v>
      </c>
      <c r="B4951" s="253" t="str">
        <f t="shared" si="3542"/>
        <v>IDC</v>
      </c>
      <c r="C4951" s="29" t="str">
        <f t="shared" si="3542"/>
        <v>MERC/CAPEX/2024-2025/MSPGCL/0308</v>
      </c>
      <c r="D4951" s="140">
        <f t="shared" si="3542"/>
        <v>45429</v>
      </c>
      <c r="E4951" s="28">
        <f t="shared" si="3542"/>
        <v>0</v>
      </c>
      <c r="F4951" s="95">
        <f t="shared" si="3477"/>
        <v>0</v>
      </c>
      <c r="G4951" s="95">
        <f t="shared" si="3478"/>
        <v>0</v>
      </c>
      <c r="H4951" s="95">
        <f t="shared" si="3540"/>
        <v>0</v>
      </c>
      <c r="I4951" s="94">
        <f>'F4.2'!AB258</f>
        <v>0</v>
      </c>
      <c r="J4951" s="94">
        <f>'F4.2'!AV258</f>
        <v>0</v>
      </c>
      <c r="K4951" s="95"/>
      <c r="L4951" s="95"/>
      <c r="M4951" s="128">
        <f t="shared" si="3532"/>
        <v>0</v>
      </c>
      <c r="N4951" s="95">
        <f t="shared" si="3541"/>
        <v>0</v>
      </c>
      <c r="O4951" s="158"/>
      <c r="P4951" s="159"/>
    </row>
    <row r="4952" spans="1:16" ht="31.5" hidden="1" outlineLevel="1" x14ac:dyDescent="0.25">
      <c r="A4952" s="238">
        <f t="shared" ref="A4952:E4952" si="3543">A4282</f>
        <v>47</v>
      </c>
      <c r="B4952" s="239" t="str">
        <f t="shared" si="3543"/>
        <v>Performance Improvement &amp; Life Extension Schemes for CHP of Unit 3 to 7 of CSTPS, Chandrapur</v>
      </c>
      <c r="C4952" s="25" t="str">
        <f t="shared" si="3543"/>
        <v>MERC/CAPEX/MSPGCL/2023-24/0560</v>
      </c>
      <c r="D4952" s="68">
        <f t="shared" si="3543"/>
        <v>45230</v>
      </c>
      <c r="E4952" s="28">
        <f t="shared" si="3543"/>
        <v>43.01</v>
      </c>
      <c r="F4952" s="95">
        <f t="shared" si="3477"/>
        <v>0</v>
      </c>
      <c r="G4952" s="95">
        <f t="shared" si="3478"/>
        <v>0</v>
      </c>
      <c r="H4952" s="95">
        <f t="shared" si="3540"/>
        <v>0</v>
      </c>
      <c r="I4952" s="94">
        <f>'F4.2'!AB259</f>
        <v>0</v>
      </c>
      <c r="J4952" s="94">
        <f>'F4.2'!AV259</f>
        <v>0</v>
      </c>
      <c r="K4952" s="95"/>
      <c r="L4952" s="95"/>
      <c r="M4952" s="128">
        <f t="shared" si="3532"/>
        <v>0</v>
      </c>
      <c r="N4952" s="95">
        <f t="shared" si="3541"/>
        <v>0</v>
      </c>
      <c r="O4952" s="158"/>
      <c r="P4952" s="159"/>
    </row>
    <row r="4953" spans="1:16" ht="31.5" hidden="1" outlineLevel="1" x14ac:dyDescent="0.25">
      <c r="A4953" s="252">
        <f t="shared" ref="A4953:E4953" si="3544">A4283</f>
        <v>47.1</v>
      </c>
      <c r="B4953" s="253" t="str">
        <f t="shared" si="3544"/>
        <v>Work of Renovation/Upgradation/Modification of Crusher House of CHPA of Unit 3&amp;4 of CSTPS Chandrapur.</v>
      </c>
      <c r="C4953" s="29" t="str">
        <f t="shared" si="3544"/>
        <v>MERC/CAPEX/MSPGCL/2023-24/0560</v>
      </c>
      <c r="D4953" s="68">
        <f t="shared" si="3544"/>
        <v>45230</v>
      </c>
      <c r="E4953" s="28">
        <f t="shared" si="3544"/>
        <v>5.66</v>
      </c>
      <c r="F4953" s="95">
        <f t="shared" si="3477"/>
        <v>5.66</v>
      </c>
      <c r="G4953" s="95">
        <f t="shared" si="3478"/>
        <v>5.66</v>
      </c>
      <c r="H4953" s="95">
        <f t="shared" si="3540"/>
        <v>0</v>
      </c>
      <c r="I4953" s="94">
        <f>'F4.2'!AB260</f>
        <v>0</v>
      </c>
      <c r="J4953" s="94">
        <f>'F4.2'!AV260</f>
        <v>0</v>
      </c>
      <c r="K4953" s="95"/>
      <c r="L4953" s="95"/>
      <c r="M4953" s="128">
        <f t="shared" si="3532"/>
        <v>0</v>
      </c>
      <c r="N4953" s="95">
        <f t="shared" si="3541"/>
        <v>0</v>
      </c>
      <c r="O4953" s="158"/>
      <c r="P4953" s="159"/>
    </row>
    <row r="4954" spans="1:16" ht="31.5" hidden="1" outlineLevel="1" x14ac:dyDescent="0.25">
      <c r="A4954" s="252">
        <f t="shared" ref="A4954:E4954" si="3545">A4284</f>
        <v>47.2</v>
      </c>
      <c r="B4954" s="253" t="str">
        <f t="shared" si="3545"/>
        <v>Work of Renovation/Upgradation/Modification of Belt Conveyor 10A/B/C of CHPA of Unit 3&amp;4 of CSTPS Chandrapur.</v>
      </c>
      <c r="C4954" s="29" t="str">
        <f t="shared" si="3545"/>
        <v>MERC/CAPEX/MSPGCL/2023-24/0560</v>
      </c>
      <c r="D4954" s="68">
        <f t="shared" si="3545"/>
        <v>45230</v>
      </c>
      <c r="E4954" s="28">
        <f t="shared" si="3545"/>
        <v>8.17</v>
      </c>
      <c r="F4954" s="95">
        <f t="shared" si="3477"/>
        <v>8.17</v>
      </c>
      <c r="G4954" s="95">
        <f t="shared" si="3478"/>
        <v>8.17</v>
      </c>
      <c r="H4954" s="95">
        <f t="shared" si="3540"/>
        <v>0</v>
      </c>
      <c r="I4954" s="94">
        <f>'F4.2'!AB261</f>
        <v>0</v>
      </c>
      <c r="J4954" s="94">
        <f>'F4.2'!AV261</f>
        <v>0</v>
      </c>
      <c r="K4954" s="95"/>
      <c r="L4954" s="95"/>
      <c r="M4954" s="128">
        <f t="shared" si="3532"/>
        <v>0</v>
      </c>
      <c r="N4954" s="95">
        <f t="shared" si="3541"/>
        <v>0</v>
      </c>
      <c r="O4954" s="158"/>
      <c r="P4954" s="159"/>
    </row>
    <row r="4955" spans="1:16" ht="31.5" hidden="1" outlineLevel="1" x14ac:dyDescent="0.25">
      <c r="A4955" s="252">
        <f t="shared" ref="A4955:E4955" si="3546">A4285</f>
        <v>47.3</v>
      </c>
      <c r="B4955" s="253" t="str">
        <f t="shared" si="3546"/>
        <v xml:space="preserve">Work of Modification/Modernization of conveyor cable of 10 A/B/C of CHPA of Unit 3&amp;4 of CSTPS Chandrapur. </v>
      </c>
      <c r="C4955" s="29" t="str">
        <f t="shared" si="3546"/>
        <v>MERC/CAPEX/MSPGCL/2023-24/0560</v>
      </c>
      <c r="D4955" s="68">
        <f t="shared" si="3546"/>
        <v>45230</v>
      </c>
      <c r="E4955" s="28">
        <f t="shared" si="3546"/>
        <v>4.12</v>
      </c>
      <c r="F4955" s="95">
        <f t="shared" si="3477"/>
        <v>4.12</v>
      </c>
      <c r="G4955" s="95">
        <f t="shared" si="3478"/>
        <v>4.12</v>
      </c>
      <c r="H4955" s="95">
        <f t="shared" si="3540"/>
        <v>0</v>
      </c>
      <c r="I4955" s="94">
        <f>'F4.2'!AB262</f>
        <v>0</v>
      </c>
      <c r="J4955" s="94">
        <f>'F4.2'!AV262</f>
        <v>0</v>
      </c>
      <c r="K4955" s="95"/>
      <c r="L4955" s="95"/>
      <c r="M4955" s="128">
        <f t="shared" si="3532"/>
        <v>0</v>
      </c>
      <c r="N4955" s="95">
        <f t="shared" si="3541"/>
        <v>0</v>
      </c>
      <c r="O4955" s="158"/>
      <c r="P4955" s="159"/>
    </row>
    <row r="4956" spans="1:16" ht="63" hidden="1" outlineLevel="1" x14ac:dyDescent="0.25">
      <c r="A4956" s="252">
        <f t="shared" ref="A4956:E4956" si="3547">A4286</f>
        <v>47.4</v>
      </c>
      <c r="B4956" s="253" t="str">
        <f t="shared" si="3547"/>
        <v xml:space="preserve">Design, Engineering, Supply, Erection and commissioning of bypass chute with hydraulic cylinder &amp; modification/renovation at JT-06 of CHPA of Unit 3&amp;4 of CSTPS Chandrapur. </v>
      </c>
      <c r="C4956" s="29" t="str">
        <f t="shared" si="3547"/>
        <v>MERC/CAPEX/MSPGCL/2023-24/0560</v>
      </c>
      <c r="D4956" s="68">
        <f t="shared" si="3547"/>
        <v>45230</v>
      </c>
      <c r="E4956" s="28">
        <f t="shared" si="3547"/>
        <v>3.72</v>
      </c>
      <c r="F4956" s="95">
        <f t="shared" ref="F4956:F5019" si="3548">F4286+I4286</f>
        <v>3.72</v>
      </c>
      <c r="G4956" s="95">
        <f t="shared" ref="G4956:G5019" si="3549">G4286+M4286</f>
        <v>3.72</v>
      </c>
      <c r="H4956" s="95">
        <f t="shared" si="3540"/>
        <v>0</v>
      </c>
      <c r="I4956" s="94">
        <f>'F4.2'!AB263</f>
        <v>0</v>
      </c>
      <c r="J4956" s="94">
        <f>'F4.2'!AV263</f>
        <v>0</v>
      </c>
      <c r="K4956" s="95"/>
      <c r="L4956" s="95"/>
      <c r="M4956" s="128">
        <f t="shared" si="3532"/>
        <v>0</v>
      </c>
      <c r="N4956" s="95">
        <f t="shared" si="3541"/>
        <v>0</v>
      </c>
      <c r="O4956" s="158"/>
      <c r="P4956" s="159"/>
    </row>
    <row r="4957" spans="1:16" ht="47.25" hidden="1" outlineLevel="1" x14ac:dyDescent="0.25">
      <c r="A4957" s="252">
        <f t="shared" ref="A4957:E4957" si="3550">A4287</f>
        <v>47.5</v>
      </c>
      <c r="B4957" s="253" t="str">
        <f t="shared" si="3550"/>
        <v xml:space="preserve">Design, Engineering, Supply, Erection and Installation of Wear Resistance Chutes for Belt Conveyor System at CHPA/B of Unit 3to9 of CSTPS Chandrapur. </v>
      </c>
      <c r="C4957" s="29" t="str">
        <f t="shared" si="3550"/>
        <v>MERC/CAPEX/MSPGCL/2023-24/0560</v>
      </c>
      <c r="D4957" s="68">
        <f t="shared" si="3550"/>
        <v>45230</v>
      </c>
      <c r="E4957" s="28">
        <f t="shared" si="3550"/>
        <v>3.45</v>
      </c>
      <c r="F4957" s="95">
        <f t="shared" si="3548"/>
        <v>3.45</v>
      </c>
      <c r="G4957" s="95">
        <f t="shared" si="3549"/>
        <v>3.45</v>
      </c>
      <c r="H4957" s="95">
        <f t="shared" si="3540"/>
        <v>0</v>
      </c>
      <c r="I4957" s="94">
        <f>'F4.2'!AB264</f>
        <v>0</v>
      </c>
      <c r="J4957" s="94">
        <f>'F4.2'!AV264</f>
        <v>0</v>
      </c>
      <c r="K4957" s="95"/>
      <c r="L4957" s="95"/>
      <c r="M4957" s="128">
        <f t="shared" si="3532"/>
        <v>0</v>
      </c>
      <c r="N4957" s="95">
        <f t="shared" si="3541"/>
        <v>0</v>
      </c>
      <c r="O4957" s="158"/>
      <c r="P4957" s="159"/>
    </row>
    <row r="4958" spans="1:16" ht="47.25" hidden="1" outlineLevel="1" x14ac:dyDescent="0.25">
      <c r="A4958" s="252">
        <f t="shared" ref="A4958:E4958" si="3551">A4288</f>
        <v>47.6</v>
      </c>
      <c r="B4958" s="253" t="str">
        <f t="shared" si="3551"/>
        <v xml:space="preserve">Work of Modification/Renovation/Upgradation of Ventilation System of Track Hopper of CHPB of Unit 5,6&amp;7 of CSTPS Chandrapur. </v>
      </c>
      <c r="C4958" s="29" t="str">
        <f t="shared" si="3551"/>
        <v>MERC/CAPEX/MSPGCL/2023-24/0560</v>
      </c>
      <c r="D4958" s="68">
        <f t="shared" si="3551"/>
        <v>45230</v>
      </c>
      <c r="E4958" s="28">
        <f t="shared" si="3551"/>
        <v>4.5999999999999996</v>
      </c>
      <c r="F4958" s="95">
        <f t="shared" si="3548"/>
        <v>4.5999999999999996</v>
      </c>
      <c r="G4958" s="95">
        <f t="shared" si="3549"/>
        <v>4.5999999999999996</v>
      </c>
      <c r="H4958" s="95">
        <f t="shared" si="3540"/>
        <v>0</v>
      </c>
      <c r="I4958" s="94">
        <f>'F4.2'!AB265</f>
        <v>0</v>
      </c>
      <c r="J4958" s="94">
        <f>'F4.2'!AV265</f>
        <v>0</v>
      </c>
      <c r="K4958" s="95"/>
      <c r="L4958" s="95"/>
      <c r="M4958" s="128">
        <f t="shared" si="3532"/>
        <v>0</v>
      </c>
      <c r="N4958" s="95">
        <f t="shared" si="3541"/>
        <v>0</v>
      </c>
      <c r="O4958" s="158"/>
      <c r="P4958" s="159"/>
    </row>
    <row r="4959" spans="1:16" ht="31.5" hidden="1" outlineLevel="1" x14ac:dyDescent="0.25">
      <c r="A4959" s="252">
        <f t="shared" ref="A4959:E4959" si="3552">A4289</f>
        <v>47.7</v>
      </c>
      <c r="B4959" s="253" t="str">
        <f t="shared" si="3552"/>
        <v xml:space="preserve">Work of Renovation /Upgradation of Hydraulic System of Paddle Feeder at CHPB of Unit 5,6&amp;7 of CSTPS Chandrapur.  </v>
      </c>
      <c r="C4959" s="29" t="str">
        <f t="shared" si="3552"/>
        <v>MERC/CAPEX/MSPGCL/2023-24/0560</v>
      </c>
      <c r="D4959" s="68">
        <f t="shared" si="3552"/>
        <v>45230</v>
      </c>
      <c r="E4959" s="28">
        <f t="shared" si="3552"/>
        <v>8.14</v>
      </c>
      <c r="F4959" s="95">
        <f t="shared" si="3548"/>
        <v>8.14</v>
      </c>
      <c r="G4959" s="95">
        <f t="shared" si="3549"/>
        <v>8.14</v>
      </c>
      <c r="H4959" s="95">
        <f t="shared" si="3540"/>
        <v>0</v>
      </c>
      <c r="I4959" s="94">
        <f>'F4.2'!AB266</f>
        <v>0</v>
      </c>
      <c r="J4959" s="94">
        <f>'F4.2'!AV266</f>
        <v>0</v>
      </c>
      <c r="K4959" s="95"/>
      <c r="L4959" s="95"/>
      <c r="M4959" s="128">
        <f t="shared" si="3532"/>
        <v>0</v>
      </c>
      <c r="N4959" s="95">
        <f t="shared" si="3541"/>
        <v>0</v>
      </c>
      <c r="O4959" s="158"/>
      <c r="P4959" s="159"/>
    </row>
    <row r="4960" spans="1:16" ht="47.25" hidden="1" outlineLevel="1" x14ac:dyDescent="0.25">
      <c r="A4960" s="252">
        <f t="shared" ref="A4960:E4960" si="3553">A4290</f>
        <v>47.8</v>
      </c>
      <c r="B4960" s="253" t="str">
        <f t="shared" si="3553"/>
        <v xml:space="preserve">Design, Engineering, Manufacturing, Fabrication, Erection and commissioning of Modified Wobbler Feeder at CHPB of Unit 5,6&amp;7 of CSTPS Chandrapur. </v>
      </c>
      <c r="C4960" s="29" t="str">
        <f t="shared" si="3553"/>
        <v>MERC/CAPEX/MSPGCL/2023-24/0560</v>
      </c>
      <c r="D4960" s="68">
        <f t="shared" si="3553"/>
        <v>45230</v>
      </c>
      <c r="E4960" s="28">
        <f t="shared" si="3553"/>
        <v>4.18</v>
      </c>
      <c r="F4960" s="95">
        <f t="shared" si="3548"/>
        <v>4.18</v>
      </c>
      <c r="G4960" s="95">
        <f t="shared" si="3549"/>
        <v>4.18</v>
      </c>
      <c r="H4960" s="95">
        <f t="shared" si="3540"/>
        <v>0</v>
      </c>
      <c r="I4960" s="94">
        <f>'F4.2'!AB267</f>
        <v>0</v>
      </c>
      <c r="J4960" s="94">
        <f>'F4.2'!AV267</f>
        <v>0</v>
      </c>
      <c r="K4960" s="95"/>
      <c r="L4960" s="95"/>
      <c r="M4960" s="128">
        <f t="shared" si="3532"/>
        <v>0</v>
      </c>
      <c r="N4960" s="95">
        <f t="shared" si="3541"/>
        <v>0</v>
      </c>
      <c r="O4960" s="158"/>
      <c r="P4960" s="159"/>
    </row>
    <row r="4961" spans="1:16" ht="31.5" hidden="1" outlineLevel="1" x14ac:dyDescent="0.25">
      <c r="A4961" s="252">
        <f t="shared" ref="A4961:E4961" si="3554">A4291</f>
        <v>0</v>
      </c>
      <c r="B4961" s="253" t="str">
        <f t="shared" si="3554"/>
        <v>IDC</v>
      </c>
      <c r="C4961" s="29" t="str">
        <f t="shared" si="3554"/>
        <v>MERC/CAPEX/MSPGCL/2023-24/0560</v>
      </c>
      <c r="D4961" s="68">
        <f t="shared" si="3554"/>
        <v>45230</v>
      </c>
      <c r="E4961" s="28">
        <f t="shared" si="3554"/>
        <v>0.97</v>
      </c>
      <c r="F4961" s="95">
        <f t="shared" si="3548"/>
        <v>0</v>
      </c>
      <c r="G4961" s="95">
        <f t="shared" si="3549"/>
        <v>0</v>
      </c>
      <c r="H4961" s="95">
        <f t="shared" si="3540"/>
        <v>0</v>
      </c>
      <c r="I4961" s="94">
        <f>'F4.2'!AB268</f>
        <v>0</v>
      </c>
      <c r="J4961" s="94">
        <f>'F4.2'!AV268</f>
        <v>0</v>
      </c>
      <c r="K4961" s="95"/>
      <c r="L4961" s="95"/>
      <c r="M4961" s="128">
        <f t="shared" si="3532"/>
        <v>0</v>
      </c>
      <c r="N4961" s="95">
        <f t="shared" si="3541"/>
        <v>0</v>
      </c>
      <c r="O4961" s="158"/>
      <c r="P4961" s="159"/>
    </row>
    <row r="4962" spans="1:16" ht="31.5" hidden="1" outlineLevel="1" x14ac:dyDescent="0.25">
      <c r="A4962" s="238" t="str">
        <f t="shared" ref="A4962:E4962" si="3555">A4292</f>
        <v>HO
DPR 17</v>
      </c>
      <c r="B4962" s="239" t="str">
        <f t="shared" si="3555"/>
        <v>Construction of new Administrative Building for Mahagenco at Vidyut Bhawan, Katol Road, Nagpur</v>
      </c>
      <c r="C4962" s="25" t="str">
        <f t="shared" si="3555"/>
        <v>MERC/CAPEX/2021-2022/MSPGCL/063</v>
      </c>
      <c r="D4962" s="139">
        <f t="shared" si="3555"/>
        <v>44604</v>
      </c>
      <c r="E4962" s="28">
        <f t="shared" si="3555"/>
        <v>57</v>
      </c>
      <c r="F4962" s="95">
        <f t="shared" si="3548"/>
        <v>0</v>
      </c>
      <c r="G4962" s="95">
        <f t="shared" si="3549"/>
        <v>0</v>
      </c>
      <c r="H4962" s="95">
        <f t="shared" si="3540"/>
        <v>0</v>
      </c>
      <c r="I4962" s="94">
        <f>'F4.2'!AB269</f>
        <v>0</v>
      </c>
      <c r="J4962" s="94">
        <f>'F4.2'!AV269</f>
        <v>0</v>
      </c>
      <c r="K4962" s="95"/>
      <c r="L4962" s="95"/>
      <c r="M4962" s="128">
        <f t="shared" si="3532"/>
        <v>0</v>
      </c>
      <c r="N4962" s="95">
        <f t="shared" si="3541"/>
        <v>0</v>
      </c>
      <c r="O4962" s="158"/>
      <c r="P4962" s="159"/>
    </row>
    <row r="4963" spans="1:16" ht="47.25" hidden="1" outlineLevel="1" x14ac:dyDescent="0.25">
      <c r="A4963" s="252" t="str">
        <f t="shared" ref="A4963:E4963" si="3556">A4293</f>
        <v>HO
DPR 17.1</v>
      </c>
      <c r="B4963" s="253" t="str">
        <f t="shared" si="3556"/>
        <v>Construction of new Administrative Building for Mahagenco at Vidyut Bhawan, Katol Road, Nagpur</v>
      </c>
      <c r="C4963" s="168" t="str">
        <f t="shared" si="3556"/>
        <v>MERC/CAPEX/2021-2022/MSPGCL/063</v>
      </c>
      <c r="D4963" s="170">
        <f t="shared" si="3556"/>
        <v>44604</v>
      </c>
      <c r="E4963" s="28">
        <f t="shared" si="3556"/>
        <v>54.24</v>
      </c>
      <c r="F4963" s="95">
        <f t="shared" si="3548"/>
        <v>27.12</v>
      </c>
      <c r="G4963" s="95">
        <f t="shared" si="3549"/>
        <v>27.12</v>
      </c>
      <c r="H4963" s="95">
        <f t="shared" si="3540"/>
        <v>0</v>
      </c>
      <c r="I4963" s="94">
        <f>'F4.2'!AB270</f>
        <v>0</v>
      </c>
      <c r="J4963" s="94">
        <f>'F4.2'!AV270</f>
        <v>0</v>
      </c>
      <c r="K4963" s="95"/>
      <c r="L4963" s="95"/>
      <c r="M4963" s="128">
        <f t="shared" si="3532"/>
        <v>0</v>
      </c>
      <c r="N4963" s="95">
        <f t="shared" si="3541"/>
        <v>0</v>
      </c>
      <c r="O4963" s="158"/>
      <c r="P4963" s="159"/>
    </row>
    <row r="4964" spans="1:16" ht="31.5" hidden="1" outlineLevel="1" x14ac:dyDescent="0.25">
      <c r="A4964" s="280">
        <f t="shared" ref="A4964:E4964" si="3557">A4294</f>
        <v>0</v>
      </c>
      <c r="B4964" s="253" t="str">
        <f t="shared" si="3557"/>
        <v>IDC</v>
      </c>
      <c r="C4964" s="168" t="str">
        <f t="shared" si="3557"/>
        <v>MERC/CAPEX/2021-2022/MSPGCL/063</v>
      </c>
      <c r="D4964" s="170">
        <f t="shared" si="3557"/>
        <v>44604</v>
      </c>
      <c r="E4964" s="28">
        <f t="shared" si="3557"/>
        <v>2.76</v>
      </c>
      <c r="F4964" s="95">
        <f t="shared" si="3548"/>
        <v>0</v>
      </c>
      <c r="G4964" s="95">
        <f t="shared" si="3549"/>
        <v>0</v>
      </c>
      <c r="H4964" s="95">
        <f t="shared" si="3540"/>
        <v>0</v>
      </c>
      <c r="I4964" s="94">
        <f>'F4.2'!AB271</f>
        <v>0</v>
      </c>
      <c r="J4964" s="94">
        <f>'F4.2'!AV271</f>
        <v>0</v>
      </c>
      <c r="K4964" s="95"/>
      <c r="L4964" s="95"/>
      <c r="M4964" s="128">
        <f t="shared" si="3532"/>
        <v>0</v>
      </c>
      <c r="N4964" s="95">
        <f t="shared" si="3541"/>
        <v>0</v>
      </c>
      <c r="O4964" s="158"/>
      <c r="P4964" s="159"/>
    </row>
    <row r="4965" spans="1:16" ht="31.5" hidden="1" outlineLevel="1" x14ac:dyDescent="0.25">
      <c r="A4965" s="238" t="str">
        <f t="shared" ref="A4965:E4965" si="3558">A4295</f>
        <v>HO
DPR 18</v>
      </c>
      <c r="B4965" s="239" t="str">
        <f t="shared" si="3558"/>
        <v>Centralized Monitoring Solution</v>
      </c>
      <c r="C4965" s="25" t="str">
        <f t="shared" si="3558"/>
        <v>MERC/CAPEX/MSPGCL/2023-24/0576</v>
      </c>
      <c r="D4965" s="139">
        <f t="shared" si="3558"/>
        <v>45232</v>
      </c>
      <c r="E4965" s="28">
        <f t="shared" si="3558"/>
        <v>69.308999999999997</v>
      </c>
      <c r="F4965" s="95">
        <f t="shared" si="3548"/>
        <v>0</v>
      </c>
      <c r="G4965" s="95">
        <f t="shared" si="3549"/>
        <v>0</v>
      </c>
      <c r="H4965" s="95">
        <f t="shared" si="3540"/>
        <v>0</v>
      </c>
      <c r="I4965" s="94">
        <f>'F4.2'!AB272</f>
        <v>0</v>
      </c>
      <c r="J4965" s="94">
        <f>'F4.2'!AV272</f>
        <v>0</v>
      </c>
      <c r="K4965" s="95"/>
      <c r="L4965" s="95"/>
      <c r="M4965" s="128">
        <f t="shared" si="3532"/>
        <v>0</v>
      </c>
      <c r="N4965" s="95">
        <f t="shared" si="3541"/>
        <v>0</v>
      </c>
      <c r="O4965" s="158"/>
      <c r="P4965" s="159"/>
    </row>
    <row r="4966" spans="1:16" ht="47.25" hidden="1" outlineLevel="1" x14ac:dyDescent="0.25">
      <c r="A4966" s="252" t="str">
        <f t="shared" ref="A4966:E4966" si="3559">A4296</f>
        <v>HO
DPR 18.1</v>
      </c>
      <c r="B4966" s="253" t="str">
        <f t="shared" si="3559"/>
        <v>Centralized Monitoring Solution</v>
      </c>
      <c r="C4966" s="168" t="str">
        <f t="shared" si="3559"/>
        <v>MERC/CAPEX/MSPGCL/2023-24/0576</v>
      </c>
      <c r="D4966" s="170">
        <f t="shared" si="3559"/>
        <v>45232</v>
      </c>
      <c r="E4966" s="28">
        <f t="shared" si="3559"/>
        <v>66.009</v>
      </c>
      <c r="F4966" s="95">
        <f t="shared" si="3548"/>
        <v>66.009</v>
      </c>
      <c r="G4966" s="95">
        <f t="shared" si="3549"/>
        <v>66.009</v>
      </c>
      <c r="H4966" s="95">
        <f t="shared" si="3540"/>
        <v>0</v>
      </c>
      <c r="I4966" s="94">
        <f>'F4.2'!AB273</f>
        <v>0</v>
      </c>
      <c r="J4966" s="94">
        <f>'F4.2'!AV273</f>
        <v>0</v>
      </c>
      <c r="K4966" s="95"/>
      <c r="L4966" s="95"/>
      <c r="M4966" s="128">
        <f t="shared" si="3532"/>
        <v>0</v>
      </c>
      <c r="N4966" s="95">
        <f t="shared" si="3541"/>
        <v>0</v>
      </c>
      <c r="O4966" s="158"/>
      <c r="P4966" s="159"/>
    </row>
    <row r="4967" spans="1:16" ht="31.5" hidden="1" outlineLevel="1" x14ac:dyDescent="0.25">
      <c r="A4967" s="280">
        <f t="shared" ref="A4967:E4967" si="3560">A4297</f>
        <v>0</v>
      </c>
      <c r="B4967" s="253" t="str">
        <f t="shared" si="3560"/>
        <v>IDC</v>
      </c>
      <c r="C4967" s="168" t="str">
        <f t="shared" si="3560"/>
        <v>MERC/CAPEX/MSPGCL/2023-24/0576</v>
      </c>
      <c r="D4967" s="170">
        <f t="shared" si="3560"/>
        <v>45232</v>
      </c>
      <c r="E4967" s="28">
        <f t="shared" si="3560"/>
        <v>3.3</v>
      </c>
      <c r="F4967" s="95">
        <f t="shared" si="3548"/>
        <v>0</v>
      </c>
      <c r="G4967" s="95">
        <f t="shared" si="3549"/>
        <v>0</v>
      </c>
      <c r="H4967" s="95">
        <f t="shared" si="3540"/>
        <v>0</v>
      </c>
      <c r="I4967" s="94">
        <f>'F4.2'!AB274</f>
        <v>0</v>
      </c>
      <c r="J4967" s="94">
        <f>'F4.2'!AV274</f>
        <v>0</v>
      </c>
      <c r="K4967" s="95"/>
      <c r="L4967" s="95"/>
      <c r="M4967" s="128">
        <f t="shared" si="3532"/>
        <v>0</v>
      </c>
      <c r="N4967" s="95">
        <f t="shared" si="3541"/>
        <v>0</v>
      </c>
      <c r="O4967" s="158"/>
      <c r="P4967" s="159"/>
    </row>
    <row r="4968" spans="1:16" ht="63" hidden="1" outlineLevel="1" x14ac:dyDescent="0.25">
      <c r="A4968" s="25" t="str">
        <f t="shared" ref="A4968:E4968" si="3561">A4298</f>
        <v>Y2</v>
      </c>
      <c r="B4968" s="26" t="str">
        <f t="shared" si="3561"/>
        <v>Procurement &amp; replacement of 400 NB Cast Basalt Pipelines with the existing MSERW pipe of ash disposal system of Unit #5,6 &amp; 7 at CSTPS, Chandrapur” under capital expenditure during the FY 2023-24.</v>
      </c>
      <c r="C4968" s="25" t="str">
        <f t="shared" si="3561"/>
        <v>MERC/CAPEX/2024-2025/MSPGCL/0475 Dt 06.08.2024</v>
      </c>
      <c r="D4968" s="188">
        <f t="shared" si="3561"/>
        <v>45510</v>
      </c>
      <c r="E4968" s="28">
        <f t="shared" si="3561"/>
        <v>81.350000000000009</v>
      </c>
      <c r="F4968" s="95">
        <f t="shared" si="3548"/>
        <v>0</v>
      </c>
      <c r="G4968" s="95">
        <f t="shared" si="3549"/>
        <v>0</v>
      </c>
      <c r="H4968" s="95">
        <f t="shared" si="3540"/>
        <v>0</v>
      </c>
      <c r="I4968" s="94">
        <f>'F4.2'!AB275</f>
        <v>0</v>
      </c>
      <c r="J4968" s="94">
        <f>'F4.2'!AV275</f>
        <v>0</v>
      </c>
      <c r="K4968" s="95"/>
      <c r="L4968" s="95"/>
      <c r="M4968" s="128">
        <f t="shared" si="3532"/>
        <v>0</v>
      </c>
      <c r="N4968" s="95">
        <f t="shared" si="3541"/>
        <v>0</v>
      </c>
      <c r="O4968" s="158"/>
      <c r="P4968" s="159"/>
    </row>
    <row r="4969" spans="1:16" ht="63" hidden="1" outlineLevel="1" x14ac:dyDescent="0.25">
      <c r="A4969" s="29">
        <f t="shared" ref="A4969:E4969" si="3562">A4299</f>
        <v>2.1</v>
      </c>
      <c r="B4969" s="169" t="str">
        <f t="shared" si="3562"/>
        <v>Procurement &amp; replacement of 400 NB Cast Basalt Pipelines with the existing MSERW pipe of ash disposal system of Unit #5,6 &amp; 7 at CSTPS, Chandrapur” under capital expenditure during the FY 2023-24.</v>
      </c>
      <c r="C4969" s="29" t="str">
        <f t="shared" si="3562"/>
        <v>MERC/CAPEX/2024-2025/MSPGCL/0475 Dt 06.08.2024</v>
      </c>
      <c r="D4969" s="69">
        <f t="shared" si="3562"/>
        <v>45510</v>
      </c>
      <c r="E4969" s="28">
        <f t="shared" si="3562"/>
        <v>80.150000000000006</v>
      </c>
      <c r="F4969" s="95">
        <f t="shared" si="3548"/>
        <v>80.150000000000006</v>
      </c>
      <c r="G4969" s="95">
        <f t="shared" si="3549"/>
        <v>80.150000000000006</v>
      </c>
      <c r="H4969" s="95">
        <f t="shared" si="3540"/>
        <v>0</v>
      </c>
      <c r="I4969" s="94">
        <f>'F4.2'!AB276</f>
        <v>0</v>
      </c>
      <c r="J4969" s="94">
        <f>'F4.2'!AV276</f>
        <v>0</v>
      </c>
      <c r="K4969" s="95"/>
      <c r="L4969" s="95"/>
      <c r="M4969" s="128">
        <f t="shared" si="3532"/>
        <v>0</v>
      </c>
      <c r="N4969" s="95">
        <f t="shared" si="3541"/>
        <v>0</v>
      </c>
      <c r="O4969" s="158"/>
      <c r="P4969" s="159"/>
    </row>
    <row r="4970" spans="1:16" ht="31.5" hidden="1" outlineLevel="1" x14ac:dyDescent="0.25">
      <c r="A4970" s="29">
        <f t="shared" ref="A4970:E4970" si="3563">A4300</f>
        <v>0</v>
      </c>
      <c r="B4970" s="169" t="str">
        <f t="shared" si="3563"/>
        <v>IDC</v>
      </c>
      <c r="C4970" s="29" t="str">
        <f t="shared" si="3563"/>
        <v>MERC/CAPEX/2024-2025/MSPGCL/0475 Dt 06.08.2024</v>
      </c>
      <c r="D4970" s="69">
        <f t="shared" si="3563"/>
        <v>45510</v>
      </c>
      <c r="E4970" s="28">
        <f t="shared" si="3563"/>
        <v>1.2</v>
      </c>
      <c r="F4970" s="95">
        <f t="shared" si="3548"/>
        <v>0</v>
      </c>
      <c r="G4970" s="95">
        <f t="shared" si="3549"/>
        <v>0</v>
      </c>
      <c r="H4970" s="95">
        <f t="shared" si="3540"/>
        <v>0</v>
      </c>
      <c r="I4970" s="94">
        <f>'F4.2'!AB277</f>
        <v>0</v>
      </c>
      <c r="J4970" s="94">
        <f>'F4.2'!AV277</f>
        <v>0</v>
      </c>
      <c r="K4970" s="95"/>
      <c r="L4970" s="95"/>
      <c r="M4970" s="128">
        <f t="shared" si="3532"/>
        <v>0</v>
      </c>
      <c r="N4970" s="95">
        <f t="shared" si="3541"/>
        <v>0</v>
      </c>
      <c r="O4970" s="158"/>
      <c r="P4970" s="159"/>
    </row>
    <row r="4971" spans="1:16" ht="78.75" hidden="1" outlineLevel="1" x14ac:dyDescent="0.25">
      <c r="A4971" s="25" t="str">
        <f t="shared" ref="A4971:E4971" si="3564">A4301</f>
        <v>Y3</v>
      </c>
      <c r="B4971" s="26" t="str">
        <f t="shared" si="3564"/>
        <v>4 Nos. of Capex Schemes at Urjanagar Colony &amp; Provision of  11kV Supply to Urjanagar Colony from station board of Stage-III; Design, Supply, Erection, Installation, Testing and Commissioning of new lifts in place of existing lifts installed at Unit # 5, 6 &amp;7 of CSTPS, Chandrapur</v>
      </c>
      <c r="C4971" s="25" t="str">
        <f t="shared" si="3564"/>
        <v>MERC/CAPEX/2024-25/MSPGCL/0473 Dt 06.08.2024</v>
      </c>
      <c r="D4971" s="188">
        <f t="shared" si="3564"/>
        <v>45510</v>
      </c>
      <c r="E4971" s="28">
        <f t="shared" si="3564"/>
        <v>25.78</v>
      </c>
      <c r="F4971" s="95">
        <f t="shared" si="3548"/>
        <v>0</v>
      </c>
      <c r="G4971" s="95">
        <f t="shared" si="3549"/>
        <v>0</v>
      </c>
      <c r="H4971" s="95">
        <f t="shared" si="3540"/>
        <v>0</v>
      </c>
      <c r="I4971" s="94">
        <f>'F4.2'!AB278</f>
        <v>0</v>
      </c>
      <c r="J4971" s="94">
        <f>'F4.2'!AV278</f>
        <v>0</v>
      </c>
      <c r="K4971" s="95"/>
      <c r="L4971" s="95"/>
      <c r="M4971" s="128">
        <f t="shared" si="3532"/>
        <v>0</v>
      </c>
      <c r="N4971" s="95">
        <f t="shared" si="3541"/>
        <v>0</v>
      </c>
      <c r="O4971" s="158"/>
      <c r="P4971" s="159"/>
    </row>
    <row r="4972" spans="1:16" ht="31.5" hidden="1" outlineLevel="1" x14ac:dyDescent="0.25">
      <c r="A4972" s="29">
        <f t="shared" ref="A4972:E4972" si="3565">A4302</f>
        <v>3.1</v>
      </c>
      <c r="B4972" s="203" t="str">
        <f t="shared" si="3565"/>
        <v>Scheme-1: Upgradation of 11KV Sub-stations of Urjanagar colony, CSTPS, Chandrapur.</v>
      </c>
      <c r="C4972" s="29" t="str">
        <f t="shared" si="3565"/>
        <v>MERC/CAPEX/2024-25/MSPGCL/0473 Dt 06.08.2024</v>
      </c>
      <c r="D4972" s="69">
        <f t="shared" si="3565"/>
        <v>45510</v>
      </c>
      <c r="E4972" s="27">
        <f t="shared" si="3565"/>
        <v>7.19</v>
      </c>
      <c r="F4972" s="94">
        <f t="shared" si="3548"/>
        <v>7.19</v>
      </c>
      <c r="G4972" s="94">
        <f t="shared" si="3549"/>
        <v>7.19</v>
      </c>
      <c r="H4972" s="94">
        <f t="shared" si="3540"/>
        <v>0</v>
      </c>
      <c r="I4972" s="94">
        <f>'F4.2'!AB279</f>
        <v>0</v>
      </c>
      <c r="J4972" s="94">
        <f>'F4.2'!AV279</f>
        <v>0</v>
      </c>
      <c r="K4972" s="94"/>
      <c r="L4972" s="94"/>
      <c r="M4972" s="94">
        <f t="shared" ref="M4972:M5030" si="3566">SUM(J4972:L4972)</f>
        <v>0</v>
      </c>
      <c r="N4972" s="94">
        <f t="shared" si="3541"/>
        <v>0</v>
      </c>
      <c r="O4972" s="158">
        <f t="shared" ref="O4972:O4994" si="3567">MAX(0,IF(M4972=0,0,IF(G4972+M4972&lt;E4972,M4972,E4972-G4972)))</f>
        <v>0</v>
      </c>
      <c r="P4972" s="159">
        <f t="shared" ref="P4972:P4994" si="3568">M4972-O4972</f>
        <v>0</v>
      </c>
    </row>
    <row r="4973" spans="1:16" ht="31.5" hidden="1" outlineLevel="1" x14ac:dyDescent="0.25">
      <c r="A4973" s="29">
        <f t="shared" ref="A4973:E4973" si="3569">A4303</f>
        <v>3.1</v>
      </c>
      <c r="B4973" s="203" t="str">
        <f t="shared" si="3569"/>
        <v>Scheme-3: Replacement of old energy meters by electronics energy meters at Urjanagar colony, CSTPS, Chandrapur.</v>
      </c>
      <c r="C4973" s="29" t="str">
        <f t="shared" si="3569"/>
        <v>MERC/CAPEX/2024-25/MSPGCL/0473 Dt 06.08.2024</v>
      </c>
      <c r="D4973" s="69">
        <f t="shared" si="3569"/>
        <v>45510</v>
      </c>
      <c r="E4973" s="28">
        <f t="shared" si="3569"/>
        <v>0.8</v>
      </c>
      <c r="F4973" s="95">
        <f t="shared" si="3548"/>
        <v>0.8</v>
      </c>
      <c r="G4973" s="95">
        <f t="shared" si="3549"/>
        <v>0.8</v>
      </c>
      <c r="H4973" s="95">
        <f t="shared" si="3540"/>
        <v>0</v>
      </c>
      <c r="I4973" s="94">
        <f>'F4.2'!AB280</f>
        <v>0</v>
      </c>
      <c r="J4973" s="94">
        <f>'F4.2'!AV280</f>
        <v>0</v>
      </c>
      <c r="K4973" s="95"/>
      <c r="L4973" s="95"/>
      <c r="M4973" s="128">
        <f t="shared" si="3566"/>
        <v>0</v>
      </c>
      <c r="N4973" s="95">
        <f t="shared" si="3541"/>
        <v>0</v>
      </c>
      <c r="O4973" s="158">
        <f t="shared" si="3567"/>
        <v>0</v>
      </c>
      <c r="P4973" s="159">
        <f t="shared" si="3568"/>
        <v>0</v>
      </c>
    </row>
    <row r="4974" spans="1:16" ht="31.5" hidden="1" outlineLevel="1" x14ac:dyDescent="0.25">
      <c r="A4974" s="29">
        <f t="shared" ref="A4974:E4974" si="3570">A4304</f>
        <v>3.1</v>
      </c>
      <c r="B4974" s="203" t="str">
        <f t="shared" si="3570"/>
        <v>Scheme-5 : Provision of 11KV  supply to Urjanagar colony from station board of Stage-III, CSTPS Chandrapur.</v>
      </c>
      <c r="C4974" s="29" t="str">
        <f t="shared" si="3570"/>
        <v>MERC/CAPEX/2024-25/MSPGCL/0473 Dt 06.08.2024</v>
      </c>
      <c r="D4974" s="69">
        <f t="shared" si="3570"/>
        <v>45510</v>
      </c>
      <c r="E4974" s="28">
        <f t="shared" si="3570"/>
        <v>2.97</v>
      </c>
      <c r="F4974" s="95">
        <f t="shared" si="3548"/>
        <v>2.9193972000000001</v>
      </c>
      <c r="G4974" s="95">
        <f t="shared" si="3549"/>
        <v>2.9193972000000001</v>
      </c>
      <c r="H4974" s="95">
        <f t="shared" si="3540"/>
        <v>0</v>
      </c>
      <c r="I4974" s="94">
        <f>'F4.2'!AB281</f>
        <v>0</v>
      </c>
      <c r="J4974" s="94">
        <f>'F4.2'!AV281</f>
        <v>0</v>
      </c>
      <c r="K4974" s="95"/>
      <c r="L4974" s="95"/>
      <c r="M4974" s="128">
        <f t="shared" si="3566"/>
        <v>0</v>
      </c>
      <c r="N4974" s="95">
        <f t="shared" si="3541"/>
        <v>0</v>
      </c>
      <c r="O4974" s="158">
        <f t="shared" si="3567"/>
        <v>0</v>
      </c>
      <c r="P4974" s="159">
        <f t="shared" si="3568"/>
        <v>0</v>
      </c>
    </row>
    <row r="4975" spans="1:16" ht="78.75" hidden="1" outlineLevel="1" x14ac:dyDescent="0.25">
      <c r="A4975" s="29">
        <f t="shared" ref="A4975:E4975" si="3571">A4305</f>
        <v>3.1</v>
      </c>
      <c r="B4975" s="203" t="str">
        <f t="shared" si="3571"/>
        <v>Scheme-6: Design, Supply, Erection, Installation, Testing and Commissioning of new lifts in place of existing lifts installed at Unit#5,6&amp;7 3X500MW CSTPS Chandrapur (500MW Service Bldg Front &amp; Rear, Turbine House Lift Unit#6 &amp;7, Boiler Passenger lifts Unit#5&amp;7 &amp; Boiler Goods lifts Unit#5)</v>
      </c>
      <c r="C4975" s="29" t="str">
        <f t="shared" si="3571"/>
        <v>MERC/CAPEX/2024-25/MSPGCL/0473 Dt 06.08.2024</v>
      </c>
      <c r="D4975" s="69">
        <f t="shared" si="3571"/>
        <v>45510</v>
      </c>
      <c r="E4975" s="28">
        <f t="shared" si="3571"/>
        <v>10.48</v>
      </c>
      <c r="F4975" s="95">
        <f t="shared" si="3548"/>
        <v>10.48</v>
      </c>
      <c r="G4975" s="95">
        <f t="shared" si="3549"/>
        <v>10.48</v>
      </c>
      <c r="H4975" s="95">
        <f t="shared" si="3540"/>
        <v>0</v>
      </c>
      <c r="I4975" s="94">
        <f>'F4.2'!AB282</f>
        <v>0</v>
      </c>
      <c r="J4975" s="94">
        <f>'F4.2'!AV282</f>
        <v>0</v>
      </c>
      <c r="K4975" s="95"/>
      <c r="L4975" s="95"/>
      <c r="M4975" s="128">
        <f t="shared" si="3566"/>
        <v>0</v>
      </c>
      <c r="N4975" s="95">
        <f t="shared" si="3541"/>
        <v>0</v>
      </c>
      <c r="O4975" s="158">
        <f t="shared" si="3567"/>
        <v>0</v>
      </c>
      <c r="P4975" s="159">
        <f t="shared" si="3568"/>
        <v>0</v>
      </c>
    </row>
    <row r="4976" spans="1:16" ht="63" hidden="1" outlineLevel="1" x14ac:dyDescent="0.25">
      <c r="A4976" s="29">
        <f t="shared" ref="A4976:E4976" si="3572">A4306</f>
        <v>3.1</v>
      </c>
      <c r="B4976" s="203" t="str">
        <f t="shared" si="3572"/>
        <v>Scheme-7: Design, supply, erection, installation, testing and commissioning of the boiler goods lifts in place of the existing old lifts installed at Unit#6&amp;7 500MW Stage-III CSTPS Chandrapur</v>
      </c>
      <c r="C4976" s="29" t="str">
        <f t="shared" si="3572"/>
        <v>MERC/CAPEX/2024-25/MSPGCL/0473 Dt 06.08.2024</v>
      </c>
      <c r="D4976" s="69">
        <f t="shared" si="3572"/>
        <v>45510</v>
      </c>
      <c r="E4976" s="28">
        <f t="shared" si="3572"/>
        <v>3.66</v>
      </c>
      <c r="F4976" s="95">
        <f t="shared" si="3548"/>
        <v>3.66</v>
      </c>
      <c r="G4976" s="95">
        <f t="shared" si="3549"/>
        <v>3.66</v>
      </c>
      <c r="H4976" s="95">
        <f t="shared" si="3540"/>
        <v>0</v>
      </c>
      <c r="I4976" s="94">
        <f>'F4.2'!AB283</f>
        <v>0</v>
      </c>
      <c r="J4976" s="94">
        <f>'F4.2'!AV283</f>
        <v>0</v>
      </c>
      <c r="K4976" s="95"/>
      <c r="L4976" s="95"/>
      <c r="M4976" s="128">
        <f t="shared" si="3566"/>
        <v>0</v>
      </c>
      <c r="N4976" s="95">
        <f t="shared" si="3541"/>
        <v>0</v>
      </c>
      <c r="O4976" s="158">
        <f t="shared" si="3567"/>
        <v>0</v>
      </c>
      <c r="P4976" s="159">
        <f t="shared" si="3568"/>
        <v>0</v>
      </c>
    </row>
    <row r="4977" spans="1:16" ht="31.5" hidden="1" outlineLevel="1" x14ac:dyDescent="0.25">
      <c r="A4977" s="29">
        <f t="shared" ref="A4977:E4977" si="3573">A4307</f>
        <v>0</v>
      </c>
      <c r="B4977" s="203" t="str">
        <f t="shared" si="3573"/>
        <v>IDC</v>
      </c>
      <c r="C4977" s="29" t="str">
        <f t="shared" si="3573"/>
        <v>MERC/CAPEX/2024-25/MSPGCL/0473 Dt 06.08.2024</v>
      </c>
      <c r="D4977" s="69">
        <f t="shared" si="3573"/>
        <v>45510</v>
      </c>
      <c r="E4977" s="28">
        <f t="shared" si="3573"/>
        <v>0.68</v>
      </c>
      <c r="F4977" s="95">
        <f t="shared" si="3548"/>
        <v>0</v>
      </c>
      <c r="G4977" s="95">
        <f t="shared" si="3549"/>
        <v>0</v>
      </c>
      <c r="H4977" s="95">
        <f t="shared" si="3540"/>
        <v>0</v>
      </c>
      <c r="I4977" s="94">
        <f>'F4.2'!AB284</f>
        <v>0</v>
      </c>
      <c r="J4977" s="94">
        <f>'F4.2'!AV284</f>
        <v>0</v>
      </c>
      <c r="K4977" s="95"/>
      <c r="L4977" s="95"/>
      <c r="M4977" s="128">
        <f t="shared" si="3566"/>
        <v>0</v>
      </c>
      <c r="N4977" s="95">
        <f t="shared" si="3541"/>
        <v>0</v>
      </c>
      <c r="O4977" s="158">
        <f t="shared" si="3567"/>
        <v>0</v>
      </c>
      <c r="P4977" s="159">
        <f t="shared" si="3568"/>
        <v>0</v>
      </c>
    </row>
    <row r="4978" spans="1:16" ht="47.25" hidden="1" outlineLevel="1" x14ac:dyDescent="0.25">
      <c r="A4978" s="25" t="str">
        <f t="shared" ref="A4978:E4978" si="3574">A4308</f>
        <v>Y4</v>
      </c>
      <c r="B4978" s="26" t="str">
        <f t="shared" si="3574"/>
        <v>Providing 1600 mm pipeline from Erdai Dam to CSTPS, Chandrapur</v>
      </c>
      <c r="C4978" s="25" t="str">
        <f t="shared" si="3574"/>
        <v>MERC/CAPEX/2024-2025/MSPGCL/0476 Dt 06.08.2024</v>
      </c>
      <c r="D4978" s="188">
        <f t="shared" si="3574"/>
        <v>45510</v>
      </c>
      <c r="E4978" s="27">
        <f t="shared" si="3574"/>
        <v>0</v>
      </c>
      <c r="F4978" s="94">
        <f t="shared" si="3548"/>
        <v>0</v>
      </c>
      <c r="G4978" s="94">
        <f t="shared" si="3549"/>
        <v>0</v>
      </c>
      <c r="H4978" s="94">
        <f t="shared" si="3540"/>
        <v>0</v>
      </c>
      <c r="I4978" s="94">
        <f>'F4.2'!AB285</f>
        <v>0</v>
      </c>
      <c r="J4978" s="94">
        <f>'F4.2'!AV285</f>
        <v>0</v>
      </c>
      <c r="K4978" s="94"/>
      <c r="L4978" s="94"/>
      <c r="M4978" s="94">
        <f t="shared" si="3566"/>
        <v>0</v>
      </c>
      <c r="N4978" s="94">
        <f t="shared" si="3541"/>
        <v>0</v>
      </c>
      <c r="O4978" s="158">
        <f t="shared" si="3567"/>
        <v>0</v>
      </c>
      <c r="P4978" s="159">
        <f t="shared" si="3568"/>
        <v>0</v>
      </c>
    </row>
    <row r="4979" spans="1:16" ht="31.5" hidden="1" outlineLevel="1" x14ac:dyDescent="0.25">
      <c r="A4979" s="29">
        <f t="shared" ref="A4979:E4979" si="3575">A4309</f>
        <v>4.0999999999999996</v>
      </c>
      <c r="B4979" s="169" t="str">
        <f t="shared" si="3575"/>
        <v>Providing 1600 mm pipeline from Erdai Dam to CSTPS, Chandrapur</v>
      </c>
      <c r="C4979" s="29" t="str">
        <f t="shared" si="3575"/>
        <v>MERC/CAPEX/2024-2025/MSPGCL/0476 Dt 06.08.2024</v>
      </c>
      <c r="D4979" s="69">
        <f t="shared" si="3575"/>
        <v>45510</v>
      </c>
      <c r="E4979" s="28">
        <f t="shared" si="3575"/>
        <v>0</v>
      </c>
      <c r="F4979" s="95">
        <f t="shared" si="3548"/>
        <v>78.325479452054807</v>
      </c>
      <c r="G4979" s="95">
        <f t="shared" si="3549"/>
        <v>78.325479452054807</v>
      </c>
      <c r="H4979" s="95">
        <f t="shared" si="3540"/>
        <v>0</v>
      </c>
      <c r="I4979" s="94">
        <f>'F4.2'!AB286</f>
        <v>0</v>
      </c>
      <c r="J4979" s="94">
        <f>'F4.2'!AV286</f>
        <v>0</v>
      </c>
      <c r="K4979" s="95"/>
      <c r="L4979" s="95"/>
      <c r="M4979" s="128">
        <f t="shared" si="3566"/>
        <v>0</v>
      </c>
      <c r="N4979" s="95">
        <f t="shared" si="3541"/>
        <v>0</v>
      </c>
      <c r="O4979" s="158">
        <f t="shared" si="3567"/>
        <v>0</v>
      </c>
      <c r="P4979" s="159">
        <f t="shared" si="3568"/>
        <v>0</v>
      </c>
    </row>
    <row r="4980" spans="1:16" ht="31.5" hidden="1" outlineLevel="1" x14ac:dyDescent="0.25">
      <c r="A4980" s="29">
        <f t="shared" ref="A4980:E4980" si="3576">A4310</f>
        <v>0</v>
      </c>
      <c r="B4980" s="169" t="str">
        <f t="shared" si="3576"/>
        <v>IDC</v>
      </c>
      <c r="C4980" s="29" t="str">
        <f t="shared" si="3576"/>
        <v>MERC/CAPEX/2024-2025/MSPGCL/0476 Dt 06.08.2024</v>
      </c>
      <c r="D4980" s="69">
        <f t="shared" si="3576"/>
        <v>45510</v>
      </c>
      <c r="E4980" s="28">
        <f t="shared" si="3576"/>
        <v>0</v>
      </c>
      <c r="F4980" s="95">
        <f t="shared" si="3548"/>
        <v>0</v>
      </c>
      <c r="G4980" s="95">
        <f t="shared" si="3549"/>
        <v>0</v>
      </c>
      <c r="H4980" s="95">
        <f t="shared" si="3540"/>
        <v>0</v>
      </c>
      <c r="I4980" s="94">
        <f>'F4.2'!AB287</f>
        <v>0</v>
      </c>
      <c r="J4980" s="94">
        <f>'F4.2'!AV287</f>
        <v>0</v>
      </c>
      <c r="K4980" s="95"/>
      <c r="L4980" s="95"/>
      <c r="M4980" s="128">
        <f t="shared" si="3566"/>
        <v>0</v>
      </c>
      <c r="N4980" s="95">
        <f t="shared" si="3541"/>
        <v>0</v>
      </c>
      <c r="O4980" s="158">
        <f t="shared" si="3567"/>
        <v>0</v>
      </c>
      <c r="P4980" s="159">
        <f t="shared" si="3568"/>
        <v>0</v>
      </c>
    </row>
    <row r="4981" spans="1:16" ht="31.5" hidden="1" outlineLevel="1" x14ac:dyDescent="0.25">
      <c r="A4981" s="25" t="str">
        <f t="shared" ref="A4981:E4981" si="3577">A4311</f>
        <v>Y5</v>
      </c>
      <c r="B4981" s="26" t="str">
        <f t="shared" si="3577"/>
        <v>Performance Improvement &amp; Life Extension Schemes for CHP of Unit 5 to 7 of CSTPS, Chandrapur. -Part-2</v>
      </c>
      <c r="C4981" s="25" t="str">
        <f t="shared" si="3577"/>
        <v>MERC/CAPEX/MSPGCL/2023-2024/0466 Dt 02.08.2024</v>
      </c>
      <c r="D4981" s="188">
        <f t="shared" si="3577"/>
        <v>45506</v>
      </c>
      <c r="E4981" s="28">
        <f t="shared" si="3577"/>
        <v>0</v>
      </c>
      <c r="F4981" s="95">
        <f t="shared" si="3548"/>
        <v>0</v>
      </c>
      <c r="G4981" s="95">
        <f t="shared" si="3549"/>
        <v>0</v>
      </c>
      <c r="H4981" s="95">
        <f t="shared" si="3540"/>
        <v>0</v>
      </c>
      <c r="I4981" s="94">
        <f>'F4.2'!AB288</f>
        <v>0</v>
      </c>
      <c r="J4981" s="94">
        <f>'F4.2'!AV288</f>
        <v>0</v>
      </c>
      <c r="K4981" s="95"/>
      <c r="L4981" s="95"/>
      <c r="M4981" s="128">
        <f t="shared" si="3566"/>
        <v>0</v>
      </c>
      <c r="N4981" s="95">
        <f t="shared" si="3541"/>
        <v>0</v>
      </c>
      <c r="O4981" s="158">
        <f t="shared" si="3567"/>
        <v>0</v>
      </c>
      <c r="P4981" s="159">
        <f t="shared" si="3568"/>
        <v>0</v>
      </c>
    </row>
    <row r="4982" spans="1:16" ht="31.5" hidden="1" outlineLevel="1" x14ac:dyDescent="0.25">
      <c r="A4982" s="29">
        <f t="shared" ref="A4982:E4982" si="3578">A4312</f>
        <v>5.0999999999999996</v>
      </c>
      <c r="B4982" s="169" t="str">
        <f t="shared" si="3578"/>
        <v>Scheme-1: Upgradation/Renovation of Deck Module of Under Ground Conveyor stream of CHPB of Unit-5,6&amp;7 Chandrapur.</v>
      </c>
      <c r="C4982" s="29" t="str">
        <f t="shared" si="3578"/>
        <v>MERC/CAPEX/MSPGCL/2023-2024/0466 Dt 02.08.2024</v>
      </c>
      <c r="D4982" s="69">
        <f t="shared" si="3578"/>
        <v>45506</v>
      </c>
      <c r="E4982" s="27">
        <f t="shared" si="3578"/>
        <v>0</v>
      </c>
      <c r="F4982" s="94">
        <f t="shared" si="3548"/>
        <v>4.43</v>
      </c>
      <c r="G4982" s="94">
        <f t="shared" si="3549"/>
        <v>4.43</v>
      </c>
      <c r="H4982" s="94">
        <f t="shared" si="3540"/>
        <v>0</v>
      </c>
      <c r="I4982" s="94">
        <f>'F4.2'!AB289</f>
        <v>0</v>
      </c>
      <c r="J4982" s="94">
        <f>'F4.2'!AV289</f>
        <v>0</v>
      </c>
      <c r="K4982" s="94"/>
      <c r="L4982" s="94"/>
      <c r="M4982" s="94">
        <f t="shared" si="3566"/>
        <v>0</v>
      </c>
      <c r="N4982" s="94">
        <f t="shared" si="3541"/>
        <v>0</v>
      </c>
      <c r="O4982" s="158">
        <f t="shared" si="3567"/>
        <v>0</v>
      </c>
      <c r="P4982" s="159">
        <f t="shared" si="3568"/>
        <v>0</v>
      </c>
    </row>
    <row r="4983" spans="1:16" ht="31.5" hidden="1" outlineLevel="1" x14ac:dyDescent="0.25">
      <c r="A4983" s="29">
        <f t="shared" ref="A4983:E4983" si="3579">A4313</f>
        <v>5.2</v>
      </c>
      <c r="B4983" s="169" t="str">
        <f t="shared" si="3579"/>
        <v>Scheme-2: Renovation &amp; Upgradation of Transfer Point of CHPB of Unit 5 to 7 of CSTPS Chandrapur.</v>
      </c>
      <c r="C4983" s="29" t="str">
        <f t="shared" si="3579"/>
        <v>MERC/CAPEX/MSPGCL/2023-2024/0466 Dt 02.08.2024</v>
      </c>
      <c r="D4983" s="69">
        <f t="shared" si="3579"/>
        <v>45506</v>
      </c>
      <c r="E4983" s="28">
        <f t="shared" si="3579"/>
        <v>0</v>
      </c>
      <c r="F4983" s="95">
        <f t="shared" si="3548"/>
        <v>4.54</v>
      </c>
      <c r="G4983" s="95">
        <f t="shared" si="3549"/>
        <v>4.54</v>
      </c>
      <c r="H4983" s="95">
        <f t="shared" si="3540"/>
        <v>0</v>
      </c>
      <c r="I4983" s="94">
        <f>'F4.2'!AB290</f>
        <v>0</v>
      </c>
      <c r="J4983" s="94">
        <f>'F4.2'!AV290</f>
        <v>0</v>
      </c>
      <c r="K4983" s="95"/>
      <c r="L4983" s="95"/>
      <c r="M4983" s="128">
        <f t="shared" si="3566"/>
        <v>0</v>
      </c>
      <c r="N4983" s="95">
        <f t="shared" si="3541"/>
        <v>0</v>
      </c>
      <c r="O4983" s="158">
        <f t="shared" si="3567"/>
        <v>0</v>
      </c>
      <c r="P4983" s="159">
        <f t="shared" si="3568"/>
        <v>0</v>
      </c>
    </row>
    <row r="4984" spans="1:16" ht="31.5" hidden="1" outlineLevel="1" x14ac:dyDescent="0.25">
      <c r="A4984" s="29">
        <f t="shared" ref="A4984:E4984" si="3580">A4314</f>
        <v>5.3</v>
      </c>
      <c r="B4984" s="169" t="str">
        <f t="shared" si="3580"/>
        <v>Scheme-3: Renovation &amp; Upgradation of Walkway Platform of CHPB of Unit 5 to 7 of CSTPS Chandrapur.</v>
      </c>
      <c r="C4984" s="29" t="str">
        <f t="shared" si="3580"/>
        <v>MERC/CAPEX/MSPGCL/2023-2024/0466 Dt 02.08.2024</v>
      </c>
      <c r="D4984" s="69">
        <f t="shared" si="3580"/>
        <v>45506</v>
      </c>
      <c r="E4984" s="28">
        <f t="shared" si="3580"/>
        <v>0</v>
      </c>
      <c r="F4984" s="95">
        <f t="shared" si="3548"/>
        <v>5.25</v>
      </c>
      <c r="G4984" s="95">
        <f t="shared" si="3549"/>
        <v>5.25</v>
      </c>
      <c r="H4984" s="95">
        <f t="shared" si="3540"/>
        <v>0</v>
      </c>
      <c r="I4984" s="94">
        <f>'F4.2'!AB291</f>
        <v>0</v>
      </c>
      <c r="J4984" s="94">
        <f>'F4.2'!AV291</f>
        <v>0</v>
      </c>
      <c r="K4984" s="95"/>
      <c r="L4984" s="95"/>
      <c r="M4984" s="128">
        <f t="shared" si="3566"/>
        <v>0</v>
      </c>
      <c r="N4984" s="95">
        <f t="shared" si="3541"/>
        <v>0</v>
      </c>
      <c r="O4984" s="158">
        <f t="shared" si="3567"/>
        <v>0</v>
      </c>
      <c r="P4984" s="159">
        <f t="shared" si="3568"/>
        <v>0</v>
      </c>
    </row>
    <row r="4985" spans="1:16" ht="47.25" hidden="1" outlineLevel="1" x14ac:dyDescent="0.25">
      <c r="A4985" s="29">
        <f t="shared" ref="A4985:E4985" si="3581">A4315</f>
        <v>5.4</v>
      </c>
      <c r="B4985" s="169" t="str">
        <f t="shared" si="3581"/>
        <v>Scheme-4: Work of Renovation &amp; Modernization of Bunker Shuttle Conveyor of CHPB of Unit 5, 6 &amp; 7 in CSTPS Chandrapur.</v>
      </c>
      <c r="C4985" s="29" t="str">
        <f t="shared" si="3581"/>
        <v>MERC/CAPEX/MSPGCL/2023-2024/0466 Dt 02.08.2024</v>
      </c>
      <c r="D4985" s="69">
        <f t="shared" si="3581"/>
        <v>45506</v>
      </c>
      <c r="E4985" s="28">
        <f t="shared" si="3581"/>
        <v>0</v>
      </c>
      <c r="F4985" s="95">
        <f t="shared" si="3548"/>
        <v>4.6100000000000003</v>
      </c>
      <c r="G4985" s="95">
        <f t="shared" si="3549"/>
        <v>4.6100000000000003</v>
      </c>
      <c r="H4985" s="95">
        <f t="shared" si="3540"/>
        <v>0</v>
      </c>
      <c r="I4985" s="94">
        <f>'F4.2'!AB292</f>
        <v>0</v>
      </c>
      <c r="J4985" s="94">
        <f>'F4.2'!AV292</f>
        <v>0</v>
      </c>
      <c r="K4985" s="95"/>
      <c r="L4985" s="95"/>
      <c r="M4985" s="128">
        <f t="shared" si="3566"/>
        <v>0</v>
      </c>
      <c r="N4985" s="95">
        <f t="shared" si="3541"/>
        <v>0</v>
      </c>
      <c r="O4985" s="158">
        <f t="shared" si="3567"/>
        <v>0</v>
      </c>
      <c r="P4985" s="159">
        <f t="shared" si="3568"/>
        <v>0</v>
      </c>
    </row>
    <row r="4986" spans="1:16" ht="47.25" hidden="1" outlineLevel="1" x14ac:dyDescent="0.25">
      <c r="A4986" s="29">
        <f t="shared" ref="A4986:E4986" si="3582">A4316</f>
        <v>5.5</v>
      </c>
      <c r="B4986" s="169" t="str">
        <f t="shared" si="3582"/>
        <v>Scheme-5: Renovation &amp; Modernization of Wagon Tippler Concrete Hopper of Coal Handling Plant-B of Unit 5,6&amp;7 at CSTPS Chandrapur.</v>
      </c>
      <c r="C4986" s="29" t="str">
        <f t="shared" si="3582"/>
        <v>MERC/CAPEX/MSPGCL/2023-2024/0466 Dt 02.08.2024</v>
      </c>
      <c r="D4986" s="69">
        <f t="shared" si="3582"/>
        <v>45506</v>
      </c>
      <c r="E4986" s="28">
        <f t="shared" si="3582"/>
        <v>0</v>
      </c>
      <c r="F4986" s="95">
        <f t="shared" si="3548"/>
        <v>3.83</v>
      </c>
      <c r="G4986" s="95">
        <f t="shared" si="3549"/>
        <v>3.83</v>
      </c>
      <c r="H4986" s="95">
        <f t="shared" si="3540"/>
        <v>0</v>
      </c>
      <c r="I4986" s="94">
        <f>'F4.2'!AB293</f>
        <v>0</v>
      </c>
      <c r="J4986" s="94">
        <f>'F4.2'!AV293</f>
        <v>0</v>
      </c>
      <c r="K4986" s="95"/>
      <c r="L4986" s="95"/>
      <c r="M4986" s="128">
        <f t="shared" si="3566"/>
        <v>0</v>
      </c>
      <c r="N4986" s="95">
        <f t="shared" si="3541"/>
        <v>0</v>
      </c>
      <c r="O4986" s="158">
        <f t="shared" si="3567"/>
        <v>0</v>
      </c>
      <c r="P4986" s="159">
        <f t="shared" si="3568"/>
        <v>0</v>
      </c>
    </row>
    <row r="4987" spans="1:16" ht="47.25" hidden="1" outlineLevel="1" x14ac:dyDescent="0.25">
      <c r="A4987" s="29">
        <f t="shared" ref="A4987:E4987" si="3583">A4317</f>
        <v>5.6</v>
      </c>
      <c r="B4987" s="169" t="str">
        <f t="shared" si="3583"/>
        <v>Scheme-6: Renovation &amp; Modernization of Wagon Tippler Concrete Hopper of Coal Handling Plant-D of Unit 8&amp;9 at CSTPS Chandrapur.</v>
      </c>
      <c r="C4987" s="29" t="str">
        <f t="shared" si="3583"/>
        <v>MERC/CAPEX/MSPGCL/2023-2024/0466 Dt 02.08.2024</v>
      </c>
      <c r="D4987" s="69">
        <f t="shared" si="3583"/>
        <v>45506</v>
      </c>
      <c r="E4987" s="27">
        <f t="shared" si="3583"/>
        <v>0</v>
      </c>
      <c r="F4987" s="94">
        <f t="shared" si="3548"/>
        <v>3.83</v>
      </c>
      <c r="G4987" s="94">
        <f t="shared" si="3549"/>
        <v>3.83</v>
      </c>
      <c r="H4987" s="94">
        <f t="shared" si="3540"/>
        <v>0</v>
      </c>
      <c r="I4987" s="94">
        <f>'F4.2'!AB294</f>
        <v>0</v>
      </c>
      <c r="J4987" s="94">
        <f>'F4.2'!AV294</f>
        <v>0</v>
      </c>
      <c r="K4987" s="94"/>
      <c r="L4987" s="94"/>
      <c r="M4987" s="94">
        <f t="shared" si="3566"/>
        <v>0</v>
      </c>
      <c r="N4987" s="94">
        <f t="shared" si="3541"/>
        <v>0</v>
      </c>
      <c r="O4987" s="158">
        <f t="shared" si="3567"/>
        <v>0</v>
      </c>
      <c r="P4987" s="159">
        <f t="shared" si="3568"/>
        <v>0</v>
      </c>
    </row>
    <row r="4988" spans="1:16" ht="47.25" hidden="1" outlineLevel="1" x14ac:dyDescent="0.25">
      <c r="A4988" s="29">
        <f t="shared" ref="A4988:E4988" si="3584">A4318</f>
        <v>5.7</v>
      </c>
      <c r="B4988" s="169" t="str">
        <f t="shared" si="3584"/>
        <v xml:space="preserve">Scheme-7: Design, supply, installation &amp; commissioning of LED based energy efficient illumination system at CHP-A, B &amp; C, C.S.T.P.S., Chandrapur.  </v>
      </c>
      <c r="C4988" s="29" t="str">
        <f t="shared" si="3584"/>
        <v>MERC/CAPEX/MSPGCL/2023-2024/0466 Dt 02.08.2024</v>
      </c>
      <c r="D4988" s="69">
        <f t="shared" si="3584"/>
        <v>45506</v>
      </c>
      <c r="E4988" s="28">
        <f t="shared" si="3584"/>
        <v>0</v>
      </c>
      <c r="F4988" s="95">
        <f t="shared" si="3548"/>
        <v>5.31</v>
      </c>
      <c r="G4988" s="95">
        <f t="shared" si="3549"/>
        <v>5.31</v>
      </c>
      <c r="H4988" s="95">
        <f t="shared" si="3540"/>
        <v>0</v>
      </c>
      <c r="I4988" s="94">
        <f>'F4.2'!AB295</f>
        <v>0</v>
      </c>
      <c r="J4988" s="94">
        <f>'F4.2'!AV295</f>
        <v>0</v>
      </c>
      <c r="K4988" s="95"/>
      <c r="L4988" s="95"/>
      <c r="M4988" s="128">
        <f t="shared" si="3566"/>
        <v>0</v>
      </c>
      <c r="N4988" s="95">
        <f t="shared" si="3541"/>
        <v>0</v>
      </c>
      <c r="O4988" s="158">
        <f t="shared" si="3567"/>
        <v>0</v>
      </c>
      <c r="P4988" s="159">
        <f t="shared" si="3568"/>
        <v>0</v>
      </c>
    </row>
    <row r="4989" spans="1:16" ht="31.5" hidden="1" outlineLevel="1" x14ac:dyDescent="0.25">
      <c r="A4989" s="29">
        <f t="shared" ref="A4989:E4989" si="3585">A4319</f>
        <v>0</v>
      </c>
      <c r="B4989" s="169" t="str">
        <f t="shared" si="3585"/>
        <v>IDC</v>
      </c>
      <c r="C4989" s="29" t="str">
        <f t="shared" si="3585"/>
        <v>MERC/CAPEX/MSPGCL/2023-2024/0466 Dt 02.08.2024</v>
      </c>
      <c r="D4989" s="69">
        <f t="shared" si="3585"/>
        <v>45506</v>
      </c>
      <c r="E4989" s="27">
        <f t="shared" si="3585"/>
        <v>0</v>
      </c>
      <c r="F4989" s="94">
        <f t="shared" si="3548"/>
        <v>0</v>
      </c>
      <c r="G4989" s="94">
        <f t="shared" si="3549"/>
        <v>0</v>
      </c>
      <c r="H4989" s="94">
        <f t="shared" si="3540"/>
        <v>0</v>
      </c>
      <c r="I4989" s="94">
        <f>'F4.2'!AB296</f>
        <v>0</v>
      </c>
      <c r="J4989" s="94">
        <f>'F4.2'!AV296</f>
        <v>0</v>
      </c>
      <c r="K4989" s="94"/>
      <c r="L4989" s="94"/>
      <c r="M4989" s="94">
        <f t="shared" si="3566"/>
        <v>0</v>
      </c>
      <c r="N4989" s="94">
        <f t="shared" si="3541"/>
        <v>0</v>
      </c>
      <c r="O4989" s="158">
        <f t="shared" si="3567"/>
        <v>0</v>
      </c>
      <c r="P4989" s="159">
        <f t="shared" si="3568"/>
        <v>0</v>
      </c>
    </row>
    <row r="4990" spans="1:16" ht="63" hidden="1" outlineLevel="1" x14ac:dyDescent="0.25">
      <c r="A4990" s="25">
        <f t="shared" ref="A4990:E4990" si="3586">A4320</f>
        <v>63</v>
      </c>
      <c r="B4990" s="26" t="str">
        <f t="shared" si="3586"/>
        <v>Procurement of Equipment’s for Stack yard management at Coal Handling Plant &amp; Upgradation of existing ash disposal pump system by installing higher efficiency pump system in Ash Handling Plant of Unit- 5 &amp; 6 at CSTPS, Chandrapur.</v>
      </c>
      <c r="C4990" s="25" t="str">
        <f t="shared" si="3586"/>
        <v>MERC/CAPEX/MSPGCL/2023-24/496 Dt 08.08.2024</v>
      </c>
      <c r="D4990" s="69">
        <f t="shared" si="3586"/>
        <v>45512</v>
      </c>
      <c r="E4990" s="28">
        <f t="shared" si="3586"/>
        <v>38.4</v>
      </c>
      <c r="F4990" s="95">
        <f t="shared" si="3548"/>
        <v>0</v>
      </c>
      <c r="G4990" s="95">
        <f t="shared" si="3549"/>
        <v>0</v>
      </c>
      <c r="H4990" s="95">
        <f t="shared" si="3540"/>
        <v>0</v>
      </c>
      <c r="I4990" s="94">
        <f>'F4.2'!AB297</f>
        <v>0</v>
      </c>
      <c r="J4990" s="94">
        <f>'F4.2'!AV297</f>
        <v>0</v>
      </c>
      <c r="K4990" s="95"/>
      <c r="L4990" s="95"/>
      <c r="M4990" s="128">
        <f t="shared" si="3566"/>
        <v>0</v>
      </c>
      <c r="N4990" s="95">
        <f t="shared" si="3541"/>
        <v>0</v>
      </c>
      <c r="O4990" s="158">
        <f t="shared" si="3567"/>
        <v>0</v>
      </c>
      <c r="P4990" s="159">
        <f t="shared" si="3568"/>
        <v>0</v>
      </c>
    </row>
    <row r="4991" spans="1:16" ht="31.5" hidden="1" outlineLevel="1" x14ac:dyDescent="0.25">
      <c r="A4991" s="29">
        <f t="shared" ref="A4991:E4991" si="3587">A4321</f>
        <v>6.1</v>
      </c>
      <c r="B4991" s="169" t="str">
        <f t="shared" si="3587"/>
        <v>Scheme-1: Procurement of 04 Nos Bulldozers.</v>
      </c>
      <c r="C4991" s="29" t="str">
        <f t="shared" si="3587"/>
        <v>MERC/CAPEX/MSPGCL/2023-24/496 Dt 08.08.2024</v>
      </c>
      <c r="D4991" s="69">
        <f t="shared" si="3587"/>
        <v>45512</v>
      </c>
      <c r="E4991" s="28">
        <f t="shared" si="3587"/>
        <v>9.58</v>
      </c>
      <c r="F4991" s="95">
        <f t="shared" si="3548"/>
        <v>9.58</v>
      </c>
      <c r="G4991" s="95">
        <f t="shared" si="3549"/>
        <v>9.58</v>
      </c>
      <c r="H4991" s="95">
        <f t="shared" si="3540"/>
        <v>0</v>
      </c>
      <c r="I4991" s="94">
        <f>'F4.2'!AB298</f>
        <v>0</v>
      </c>
      <c r="J4991" s="94">
        <f>'F4.2'!AV298</f>
        <v>0</v>
      </c>
      <c r="K4991" s="95"/>
      <c r="L4991" s="95"/>
      <c r="M4991" s="128">
        <f t="shared" si="3566"/>
        <v>0</v>
      </c>
      <c r="N4991" s="95">
        <f t="shared" si="3541"/>
        <v>0</v>
      </c>
      <c r="O4991" s="158">
        <f t="shared" si="3567"/>
        <v>0</v>
      </c>
      <c r="P4991" s="159">
        <f t="shared" si="3568"/>
        <v>0</v>
      </c>
    </row>
    <row r="4992" spans="1:16" ht="31.5" hidden="1" outlineLevel="1" x14ac:dyDescent="0.25">
      <c r="A4992" s="29">
        <f t="shared" ref="A4992:E4992" si="3588">A4322</f>
        <v>6.2</v>
      </c>
      <c r="B4992" s="169" t="str">
        <f t="shared" si="3588"/>
        <v>Scheme-2:  Procurement of 01 No Wheel Dozer</v>
      </c>
      <c r="C4992" s="29" t="str">
        <f t="shared" si="3588"/>
        <v>MERC/CAPEX/MSPGCL/2023-24/496 Dt 08.08.2024</v>
      </c>
      <c r="D4992" s="69">
        <f t="shared" si="3588"/>
        <v>45512</v>
      </c>
      <c r="E4992" s="27">
        <f t="shared" si="3588"/>
        <v>2.95</v>
      </c>
      <c r="F4992" s="94">
        <f t="shared" si="3548"/>
        <v>2.95</v>
      </c>
      <c r="G4992" s="94">
        <f t="shared" si="3549"/>
        <v>2.95</v>
      </c>
      <c r="H4992" s="94">
        <f t="shared" si="3540"/>
        <v>0</v>
      </c>
      <c r="I4992" s="94">
        <f>'F4.2'!AB299</f>
        <v>0</v>
      </c>
      <c r="J4992" s="94">
        <f>'F4.2'!AV299</f>
        <v>0</v>
      </c>
      <c r="K4992" s="94"/>
      <c r="L4992" s="94"/>
      <c r="M4992" s="94">
        <f t="shared" si="3566"/>
        <v>0</v>
      </c>
      <c r="N4992" s="94">
        <f t="shared" si="3541"/>
        <v>0</v>
      </c>
      <c r="O4992" s="158">
        <f t="shared" si="3567"/>
        <v>0</v>
      </c>
      <c r="P4992" s="159">
        <f t="shared" si="3568"/>
        <v>0</v>
      </c>
    </row>
    <row r="4993" spans="1:16" ht="31.5" hidden="1" outlineLevel="1" x14ac:dyDescent="0.25">
      <c r="A4993" s="29">
        <f t="shared" ref="A4993:E4993" si="3589">A4323</f>
        <v>6.3</v>
      </c>
      <c r="B4993" s="169" t="str">
        <f t="shared" si="3589"/>
        <v>Scheme-3: Procurement 02 Nos. 800 HP Diesel Hydraulic Locomotives.</v>
      </c>
      <c r="C4993" s="29" t="str">
        <f t="shared" si="3589"/>
        <v>MERC/CAPEX/MSPGCL/2023-24/496 Dt 08.08.2024</v>
      </c>
      <c r="D4993" s="69">
        <f t="shared" si="3589"/>
        <v>45512</v>
      </c>
      <c r="E4993" s="28">
        <f t="shared" si="3589"/>
        <v>7.95</v>
      </c>
      <c r="F4993" s="95">
        <f t="shared" si="3548"/>
        <v>7.95</v>
      </c>
      <c r="G4993" s="95">
        <f t="shared" si="3549"/>
        <v>7.95</v>
      </c>
      <c r="H4993" s="95">
        <f t="shared" si="3540"/>
        <v>0</v>
      </c>
      <c r="I4993" s="94">
        <f>'F4.2'!AB300</f>
        <v>0</v>
      </c>
      <c r="J4993" s="94">
        <f>'F4.2'!AV300</f>
        <v>0</v>
      </c>
      <c r="K4993" s="95"/>
      <c r="L4993" s="95"/>
      <c r="M4993" s="128">
        <f t="shared" si="3566"/>
        <v>0</v>
      </c>
      <c r="N4993" s="95">
        <f t="shared" si="3541"/>
        <v>0</v>
      </c>
      <c r="O4993" s="158">
        <f t="shared" si="3567"/>
        <v>0</v>
      </c>
      <c r="P4993" s="159">
        <f t="shared" si="3568"/>
        <v>0</v>
      </c>
    </row>
    <row r="4994" spans="1:16" ht="47.25" hidden="1" outlineLevel="1" x14ac:dyDescent="0.25">
      <c r="A4994" s="29">
        <f t="shared" ref="A4994:E4994" si="3590">A4324</f>
        <v>6.4</v>
      </c>
      <c r="B4994" s="169" t="str">
        <f t="shared" si="3590"/>
        <v>Scheme-4: Upgradation of existing ash disposal pump assembly by higher efficiency pump assembly in ash handling plant.</v>
      </c>
      <c r="C4994" s="29" t="str">
        <f t="shared" si="3590"/>
        <v>MERC/CAPEX/MSPGCL/2023-24/496 Dt 08.08.2024</v>
      </c>
      <c r="D4994" s="69">
        <f t="shared" si="3590"/>
        <v>45512</v>
      </c>
      <c r="E4994" s="28">
        <f t="shared" si="3590"/>
        <v>17.46</v>
      </c>
      <c r="F4994" s="95">
        <f t="shared" si="3548"/>
        <v>17.46</v>
      </c>
      <c r="G4994" s="95">
        <f t="shared" si="3549"/>
        <v>17.46</v>
      </c>
      <c r="H4994" s="95">
        <f t="shared" si="3540"/>
        <v>0</v>
      </c>
      <c r="I4994" s="94">
        <f>'F4.2'!AB301</f>
        <v>0</v>
      </c>
      <c r="J4994" s="94">
        <f>'F4.2'!AV301</f>
        <v>0</v>
      </c>
      <c r="K4994" s="95"/>
      <c r="L4994" s="95"/>
      <c r="M4994" s="128">
        <f t="shared" si="3566"/>
        <v>0</v>
      </c>
      <c r="N4994" s="95">
        <f t="shared" si="3541"/>
        <v>0</v>
      </c>
      <c r="O4994" s="158">
        <f t="shared" si="3567"/>
        <v>0</v>
      </c>
      <c r="P4994" s="159">
        <f t="shared" si="3568"/>
        <v>0</v>
      </c>
    </row>
    <row r="4995" spans="1:16" ht="31.5" hidden="1" outlineLevel="1" x14ac:dyDescent="0.25">
      <c r="A4995" s="29">
        <f t="shared" ref="A4995:E4995" si="3591">A4325</f>
        <v>0</v>
      </c>
      <c r="B4995" s="169" t="str">
        <f t="shared" si="3591"/>
        <v>IDC</v>
      </c>
      <c r="C4995" s="29" t="str">
        <f t="shared" si="3591"/>
        <v>MERC/CAPEX/MSPGCL/2023-24/496 Dt 08.08.2024</v>
      </c>
      <c r="D4995" s="69">
        <f t="shared" si="3591"/>
        <v>45512</v>
      </c>
      <c r="E4995" s="28">
        <f t="shared" si="3591"/>
        <v>0.46</v>
      </c>
      <c r="F4995" s="95">
        <f t="shared" si="3548"/>
        <v>0</v>
      </c>
      <c r="G4995" s="95">
        <f t="shared" si="3549"/>
        <v>0</v>
      </c>
      <c r="H4995" s="95">
        <f t="shared" si="3540"/>
        <v>0</v>
      </c>
      <c r="I4995" s="94">
        <f>'F4.2'!AB302</f>
        <v>0</v>
      </c>
      <c r="J4995" s="94">
        <f>'F4.2'!AV302</f>
        <v>0</v>
      </c>
      <c r="K4995" s="95"/>
      <c r="L4995" s="95"/>
      <c r="M4995" s="128">
        <f t="shared" si="3566"/>
        <v>0</v>
      </c>
      <c r="N4995" s="95">
        <f t="shared" si="3541"/>
        <v>0</v>
      </c>
    </row>
    <row r="4996" spans="1:16" ht="47.25" hidden="1" outlineLevel="1" x14ac:dyDescent="0.25">
      <c r="A4996" s="25">
        <f t="shared" ref="A4996:E4996" si="3592">A4326</f>
        <v>64</v>
      </c>
      <c r="B4996" s="26" t="str">
        <f t="shared" si="3592"/>
        <v>Stacker Reclaimer, Impact Crusher and Conveyor Drive reliability &amp; availability improvement scheme for CHP of Unit 5,6&amp;7 CSTPS Chandrapur.- Elecon</v>
      </c>
      <c r="C4996" s="29" t="str">
        <f t="shared" si="3592"/>
        <v>MERC approved MERC/CAPEX/MSPGCL/2023-24/566  Dt 09.09.2024</v>
      </c>
      <c r="D4996" s="69">
        <f t="shared" si="3592"/>
        <v>45544</v>
      </c>
      <c r="E4996" s="27">
        <f t="shared" si="3592"/>
        <v>32.549999999999997</v>
      </c>
      <c r="F4996" s="94">
        <f t="shared" si="3548"/>
        <v>0</v>
      </c>
      <c r="G4996" s="94">
        <f t="shared" si="3549"/>
        <v>0</v>
      </c>
      <c r="H4996" s="94">
        <f t="shared" si="3540"/>
        <v>0</v>
      </c>
      <c r="I4996" s="94">
        <f>'F4.2'!AB303</f>
        <v>0</v>
      </c>
      <c r="J4996" s="94">
        <f>'F4.2'!AV303</f>
        <v>0</v>
      </c>
      <c r="K4996" s="94"/>
      <c r="L4996" s="94"/>
      <c r="M4996" s="94">
        <f t="shared" si="3566"/>
        <v>0</v>
      </c>
      <c r="N4996" s="94">
        <f t="shared" si="3541"/>
        <v>0</v>
      </c>
    </row>
    <row r="4997" spans="1:16" ht="47.25" hidden="1" outlineLevel="1" x14ac:dyDescent="0.25">
      <c r="A4997" s="29">
        <f t="shared" ref="A4997:E4997" si="3593">A4327</f>
        <v>0</v>
      </c>
      <c r="B4997" s="203" t="str">
        <f t="shared" si="3593"/>
        <v xml:space="preserve">Scheme-1: Reliability &amp; availability improvement for Stacker Reclaimer by supply &amp; commissioning of essential equipment at CHPB of Unit 5,6&amp;7 CSTPS  Chandrapur. </v>
      </c>
      <c r="C4997" s="29" t="str">
        <f t="shared" si="3593"/>
        <v>MERC approved MERC/CAPEX/MSPGCL/2023-24/566  Dt 09.09.2024</v>
      </c>
      <c r="D4997" s="69">
        <f t="shared" si="3593"/>
        <v>45544</v>
      </c>
      <c r="E4997" s="28">
        <f t="shared" si="3593"/>
        <v>17.61</v>
      </c>
      <c r="F4997" s="95">
        <f t="shared" si="3548"/>
        <v>17.61</v>
      </c>
      <c r="G4997" s="95">
        <f t="shared" si="3549"/>
        <v>17.61</v>
      </c>
      <c r="H4997" s="95">
        <f t="shared" si="3540"/>
        <v>0</v>
      </c>
      <c r="I4997" s="94">
        <f>'F4.2'!AB304</f>
        <v>0</v>
      </c>
      <c r="J4997" s="94">
        <f>'F4.2'!AV304</f>
        <v>0</v>
      </c>
      <c r="K4997" s="95"/>
      <c r="L4997" s="95"/>
      <c r="M4997" s="128">
        <f t="shared" si="3566"/>
        <v>0</v>
      </c>
      <c r="N4997" s="95">
        <f t="shared" si="3541"/>
        <v>0</v>
      </c>
    </row>
    <row r="4998" spans="1:16" ht="47.25" hidden="1" outlineLevel="1" x14ac:dyDescent="0.25">
      <c r="A4998" s="29">
        <f t="shared" ref="A4998:E4998" si="3594">A4328</f>
        <v>0</v>
      </c>
      <c r="B4998" s="203" t="str">
        <f t="shared" si="3594"/>
        <v xml:space="preserve">Scheme-2: Reliability &amp; availability improvement for Conveyor Drive by supply &amp; commissioning of essential equipment at CHPB of Unit 5,6&amp;7 CSTPS </v>
      </c>
      <c r="C4998" s="29" t="str">
        <f t="shared" si="3594"/>
        <v>MERC approved MERC/CAPEX/MSPGCL/2023-24/566  Dt 09.09.2024</v>
      </c>
      <c r="D4998" s="69">
        <f t="shared" si="3594"/>
        <v>45544</v>
      </c>
      <c r="E4998" s="28">
        <f t="shared" si="3594"/>
        <v>14.65</v>
      </c>
      <c r="F4998" s="95">
        <f t="shared" si="3548"/>
        <v>14.65</v>
      </c>
      <c r="G4998" s="95">
        <f t="shared" si="3549"/>
        <v>14.65</v>
      </c>
      <c r="H4998" s="95">
        <f t="shared" si="3540"/>
        <v>0</v>
      </c>
      <c r="I4998" s="94">
        <f>'F4.2'!AB305</f>
        <v>0</v>
      </c>
      <c r="J4998" s="94">
        <f>'F4.2'!AV305</f>
        <v>0</v>
      </c>
      <c r="K4998" s="95"/>
      <c r="L4998" s="95"/>
      <c r="M4998" s="128">
        <f t="shared" si="3566"/>
        <v>0</v>
      </c>
      <c r="N4998" s="95">
        <f t="shared" si="3541"/>
        <v>0</v>
      </c>
    </row>
    <row r="4999" spans="1:16" ht="47.25" hidden="1" outlineLevel="1" x14ac:dyDescent="0.25">
      <c r="A4999" s="29">
        <f t="shared" ref="A4999:E4999" si="3595">A4329</f>
        <v>0</v>
      </c>
      <c r="B4999" s="203" t="str">
        <f t="shared" si="3595"/>
        <v>IDC</v>
      </c>
      <c r="C4999" s="29" t="str">
        <f t="shared" si="3595"/>
        <v>MERC approved MERC/CAPEX/MSPGCL/2023-24/566  Dt 09.09.2024</v>
      </c>
      <c r="D4999" s="69">
        <f t="shared" si="3595"/>
        <v>45544</v>
      </c>
      <c r="E4999" s="28">
        <f t="shared" si="3595"/>
        <v>0.28999999999999998</v>
      </c>
      <c r="F4999" s="95">
        <f t="shared" si="3548"/>
        <v>0.28999999999999998</v>
      </c>
      <c r="G4999" s="95">
        <f t="shared" si="3549"/>
        <v>0.28999999999999998</v>
      </c>
      <c r="H4999" s="95">
        <f t="shared" si="3540"/>
        <v>0</v>
      </c>
      <c r="I4999" s="94">
        <f>'F4.2'!AB306</f>
        <v>0</v>
      </c>
      <c r="J4999" s="94">
        <f>'F4.2'!AV306</f>
        <v>0</v>
      </c>
      <c r="K4999" s="95"/>
      <c r="L4999" s="95"/>
      <c r="M4999" s="128">
        <f t="shared" si="3566"/>
        <v>0</v>
      </c>
      <c r="N4999" s="95">
        <f t="shared" si="3541"/>
        <v>0</v>
      </c>
    </row>
    <row r="5000" spans="1:16" ht="15.75" hidden="1" outlineLevel="1" x14ac:dyDescent="0.25">
      <c r="A5000" s="196">
        <f t="shared" ref="A5000:E5000" si="3596">A4330</f>
        <v>0</v>
      </c>
      <c r="B5000" s="169">
        <f t="shared" si="3596"/>
        <v>0</v>
      </c>
      <c r="C5000" s="196">
        <f t="shared" si="3596"/>
        <v>0</v>
      </c>
      <c r="D5000" s="197" t="str">
        <f t="shared" si="3596"/>
        <v>-</v>
      </c>
      <c r="E5000" s="28">
        <f t="shared" si="3596"/>
        <v>0</v>
      </c>
      <c r="F5000" s="95">
        <f t="shared" si="3548"/>
        <v>0</v>
      </c>
      <c r="G5000" s="95">
        <f t="shared" si="3549"/>
        <v>0</v>
      </c>
      <c r="H5000" s="95">
        <f t="shared" si="3540"/>
        <v>0</v>
      </c>
      <c r="I5000" s="94">
        <f>'F4.2'!AB307</f>
        <v>0</v>
      </c>
      <c r="J5000" s="94">
        <f>'F4.2'!AV307</f>
        <v>0</v>
      </c>
      <c r="K5000" s="95"/>
      <c r="L5000" s="95"/>
      <c r="M5000" s="128">
        <f t="shared" si="3566"/>
        <v>0</v>
      </c>
      <c r="N5000" s="95">
        <f t="shared" si="3541"/>
        <v>0</v>
      </c>
    </row>
    <row r="5001" spans="1:16" ht="15.75" hidden="1" outlineLevel="1" x14ac:dyDescent="0.25">
      <c r="A5001" s="196">
        <f t="shared" ref="A5001:E5001" si="3597">A4331</f>
        <v>0</v>
      </c>
      <c r="B5001" s="169">
        <f t="shared" si="3597"/>
        <v>0</v>
      </c>
      <c r="C5001" s="196">
        <f t="shared" si="3597"/>
        <v>0</v>
      </c>
      <c r="D5001" s="197" t="str">
        <f t="shared" si="3597"/>
        <v>-</v>
      </c>
      <c r="E5001" s="28">
        <f t="shared" si="3597"/>
        <v>0</v>
      </c>
      <c r="F5001" s="95">
        <f t="shared" si="3548"/>
        <v>0</v>
      </c>
      <c r="G5001" s="95">
        <f t="shared" si="3549"/>
        <v>0</v>
      </c>
      <c r="H5001" s="95">
        <f t="shared" si="3540"/>
        <v>0</v>
      </c>
      <c r="I5001" s="94">
        <f>'F4.2'!AB308</f>
        <v>0</v>
      </c>
      <c r="J5001" s="94">
        <f>'F4.2'!AV308</f>
        <v>0</v>
      </c>
      <c r="K5001" s="95"/>
      <c r="L5001" s="95"/>
      <c r="M5001" s="128">
        <f t="shared" si="3566"/>
        <v>0</v>
      </c>
      <c r="N5001" s="95">
        <f t="shared" si="3541"/>
        <v>0</v>
      </c>
    </row>
    <row r="5002" spans="1:16" ht="15.75" hidden="1" outlineLevel="1" x14ac:dyDescent="0.25">
      <c r="A5002" s="161">
        <f t="shared" ref="A5002:E5002" si="3598">A4332</f>
        <v>0</v>
      </c>
      <c r="B5002" s="100">
        <f t="shared" si="3598"/>
        <v>0</v>
      </c>
      <c r="C5002" s="161">
        <f t="shared" si="3598"/>
        <v>0</v>
      </c>
      <c r="D5002" s="164" t="str">
        <f t="shared" si="3598"/>
        <v>-</v>
      </c>
      <c r="E5002" s="28">
        <f t="shared" si="3598"/>
        <v>0</v>
      </c>
      <c r="F5002" s="95">
        <f t="shared" si="3548"/>
        <v>0</v>
      </c>
      <c r="G5002" s="95">
        <f t="shared" si="3549"/>
        <v>0</v>
      </c>
      <c r="H5002" s="95">
        <f t="shared" si="3540"/>
        <v>0</v>
      </c>
      <c r="I5002" s="94">
        <f>'F4.2'!AB309</f>
        <v>0</v>
      </c>
      <c r="J5002" s="94">
        <f>'F4.2'!AV309</f>
        <v>0</v>
      </c>
      <c r="K5002" s="95"/>
      <c r="L5002" s="95"/>
      <c r="M5002" s="128">
        <f t="shared" si="3566"/>
        <v>0</v>
      </c>
      <c r="N5002" s="95">
        <f t="shared" si="3541"/>
        <v>0</v>
      </c>
    </row>
    <row r="5003" spans="1:16" ht="15.75" hidden="1" outlineLevel="1" x14ac:dyDescent="0.25">
      <c r="A5003" s="23">
        <f t="shared" ref="A5003:E5003" si="3599">A4333</f>
        <v>0</v>
      </c>
      <c r="B5003" s="24" t="str">
        <f t="shared" si="3599"/>
        <v>(ii) Submitted to MERC, Yet To Receive Approval</v>
      </c>
      <c r="C5003" s="45">
        <f t="shared" si="3599"/>
        <v>0</v>
      </c>
      <c r="D5003" s="68" t="str">
        <f t="shared" si="3599"/>
        <v>-</v>
      </c>
      <c r="E5003" s="27">
        <f t="shared" si="3599"/>
        <v>0</v>
      </c>
      <c r="F5003" s="94">
        <f t="shared" si="3548"/>
        <v>0</v>
      </c>
      <c r="G5003" s="94">
        <f t="shared" si="3549"/>
        <v>0</v>
      </c>
      <c r="H5003" s="94">
        <f t="shared" si="3540"/>
        <v>0</v>
      </c>
      <c r="I5003" s="94">
        <f>'F4.2'!AB310</f>
        <v>0</v>
      </c>
      <c r="J5003" s="94">
        <f>'F4.2'!AV310</f>
        <v>0</v>
      </c>
      <c r="K5003" s="94"/>
      <c r="L5003" s="94"/>
      <c r="M5003" s="94">
        <f t="shared" si="3566"/>
        <v>0</v>
      </c>
      <c r="N5003" s="94">
        <f t="shared" si="3541"/>
        <v>0</v>
      </c>
    </row>
    <row r="5004" spans="1:16" ht="94.5" hidden="1" outlineLevel="1" x14ac:dyDescent="0.25">
      <c r="A5004" s="25" t="str">
        <f t="shared" ref="A5004:E5004" si="3600">A4334</f>
        <v>Y8, Y9</v>
      </c>
      <c r="B5004" s="26" t="str">
        <f t="shared" si="3600"/>
        <v>Procurement of BOXN-HL Wagons for C.S.T.P.S., Chandrapur. &amp; Supply of Combine Fire fighting &amp; Rescue vehicle, quick response vehicle and High capacity machine for providing services of debris, dust, coal partials etc cleaning, lifting and transporting by mechanized way along with dedicated manpower for operation and maintenance for three years.</v>
      </c>
      <c r="C5004" s="25" t="str">
        <f t="shared" si="3600"/>
        <v>Yet To Receive Approval</v>
      </c>
      <c r="D5004" s="188" t="str">
        <f t="shared" si="3600"/>
        <v>-</v>
      </c>
      <c r="E5004" s="28">
        <f t="shared" si="3600"/>
        <v>0</v>
      </c>
      <c r="F5004" s="95">
        <f t="shared" si="3548"/>
        <v>0</v>
      </c>
      <c r="G5004" s="95">
        <f t="shared" si="3549"/>
        <v>0</v>
      </c>
      <c r="H5004" s="95">
        <f t="shared" si="3540"/>
        <v>0</v>
      </c>
      <c r="I5004" s="94">
        <f>'F4.2'!AB311</f>
        <v>0</v>
      </c>
      <c r="J5004" s="94">
        <f>'F4.2'!AV311</f>
        <v>0</v>
      </c>
      <c r="K5004" s="95"/>
      <c r="L5004" s="95"/>
      <c r="M5004" s="128">
        <f t="shared" si="3566"/>
        <v>0</v>
      </c>
      <c r="N5004" s="95">
        <f t="shared" si="3541"/>
        <v>0</v>
      </c>
    </row>
    <row r="5005" spans="1:16" ht="15.75" hidden="1" outlineLevel="1" x14ac:dyDescent="0.25">
      <c r="A5005" s="29">
        <f t="shared" ref="A5005:E5005" si="3601">A4335</f>
        <v>0</v>
      </c>
      <c r="B5005" s="203" t="str">
        <f t="shared" si="3601"/>
        <v>Procurement of BOXN-HL Wagons for C.S.T.P.S., Chandrapur.</v>
      </c>
      <c r="C5005" s="29" t="str">
        <f t="shared" si="3601"/>
        <v>Yet To Receive Approval</v>
      </c>
      <c r="D5005" s="69" t="str">
        <f t="shared" si="3601"/>
        <v>-</v>
      </c>
      <c r="E5005" s="28">
        <f t="shared" si="3601"/>
        <v>0</v>
      </c>
      <c r="F5005" s="95">
        <f t="shared" si="3548"/>
        <v>13.8</v>
      </c>
      <c r="G5005" s="95">
        <f t="shared" si="3549"/>
        <v>13.8</v>
      </c>
      <c r="H5005" s="95">
        <f t="shared" si="3540"/>
        <v>0</v>
      </c>
      <c r="I5005" s="94">
        <f>'F4.2'!AB312</f>
        <v>0</v>
      </c>
      <c r="J5005" s="94">
        <f>'F4.2'!AV312</f>
        <v>0</v>
      </c>
      <c r="K5005" s="95"/>
      <c r="L5005" s="95"/>
      <c r="M5005" s="128">
        <f t="shared" si="3566"/>
        <v>0</v>
      </c>
      <c r="N5005" s="95">
        <f t="shared" si="3541"/>
        <v>0</v>
      </c>
    </row>
    <row r="5006" spans="1:16" ht="31.5" hidden="1" outlineLevel="1" x14ac:dyDescent="0.25">
      <c r="A5006" s="29">
        <f t="shared" ref="A5006:E5006" si="3602">A4336</f>
        <v>0</v>
      </c>
      <c r="B5006" s="203" t="str">
        <f t="shared" si="3602"/>
        <v>Combined Fire and Rescue vehicle with Hydraulic Platform (Multipurpose Fire Tender)</v>
      </c>
      <c r="C5006" s="29" t="str">
        <f t="shared" si="3602"/>
        <v>Yet To Receive Approval</v>
      </c>
      <c r="D5006" s="69" t="str">
        <f t="shared" si="3602"/>
        <v>-</v>
      </c>
      <c r="E5006" s="27">
        <f t="shared" si="3602"/>
        <v>0</v>
      </c>
      <c r="F5006" s="94">
        <f t="shared" si="3548"/>
        <v>10.19</v>
      </c>
      <c r="G5006" s="94">
        <f t="shared" si="3549"/>
        <v>10.19</v>
      </c>
      <c r="H5006" s="94">
        <f t="shared" si="3540"/>
        <v>0</v>
      </c>
      <c r="I5006" s="94">
        <f>'F4.2'!AB313</f>
        <v>0</v>
      </c>
      <c r="J5006" s="94">
        <f>'F4.2'!AV313</f>
        <v>0</v>
      </c>
      <c r="K5006" s="94"/>
      <c r="L5006" s="94"/>
      <c r="M5006" s="94">
        <f t="shared" si="3566"/>
        <v>0</v>
      </c>
      <c r="N5006" s="94">
        <f t="shared" si="3541"/>
        <v>0</v>
      </c>
    </row>
    <row r="5007" spans="1:16" ht="15.75" hidden="1" outlineLevel="1" x14ac:dyDescent="0.25">
      <c r="A5007" s="29">
        <f t="shared" ref="A5007:E5007" si="3603">A4337</f>
        <v>0</v>
      </c>
      <c r="B5007" s="203" t="str">
        <f t="shared" si="3603"/>
        <v>Quick Response Vehicle (Multipurpose Fire Tender)</v>
      </c>
      <c r="C5007" s="29" t="str">
        <f t="shared" si="3603"/>
        <v>Yet To Receive Approval</v>
      </c>
      <c r="D5007" s="69" t="str">
        <f t="shared" si="3603"/>
        <v>-</v>
      </c>
      <c r="E5007" s="28">
        <f t="shared" si="3603"/>
        <v>0</v>
      </c>
      <c r="F5007" s="95">
        <f t="shared" si="3548"/>
        <v>2.5499999999999998</v>
      </c>
      <c r="G5007" s="95">
        <f t="shared" si="3549"/>
        <v>2.5499999999999998</v>
      </c>
      <c r="H5007" s="95">
        <f t="shared" si="3540"/>
        <v>0</v>
      </c>
      <c r="I5007" s="94">
        <f>'F4.2'!AB314</f>
        <v>0</v>
      </c>
      <c r="J5007" s="94">
        <f>'F4.2'!AV314</f>
        <v>0</v>
      </c>
      <c r="K5007" s="95"/>
      <c r="L5007" s="95"/>
      <c r="M5007" s="128">
        <f t="shared" si="3566"/>
        <v>0</v>
      </c>
      <c r="N5007" s="95">
        <f t="shared" si="3541"/>
        <v>0</v>
      </c>
    </row>
    <row r="5008" spans="1:16" ht="31.5" hidden="1" outlineLevel="1" x14ac:dyDescent="0.25">
      <c r="A5008" s="29">
        <f t="shared" ref="A5008:E5008" si="3604">A4338</f>
        <v>0</v>
      </c>
      <c r="B5008" s="203" t="str">
        <f t="shared" si="3604"/>
        <v xml:space="preserve">High capacity Machine for debris transporting by Mechanized way (Vehicle) along with jetting machine </v>
      </c>
      <c r="C5008" s="29" t="str">
        <f t="shared" si="3604"/>
        <v>Yet To Receive Approval</v>
      </c>
      <c r="D5008" s="69" t="str">
        <f t="shared" si="3604"/>
        <v>-</v>
      </c>
      <c r="E5008" s="28">
        <f t="shared" si="3604"/>
        <v>0</v>
      </c>
      <c r="F5008" s="95">
        <f t="shared" si="3548"/>
        <v>8.35</v>
      </c>
      <c r="G5008" s="95">
        <f t="shared" si="3549"/>
        <v>8.35</v>
      </c>
      <c r="H5008" s="95">
        <f t="shared" si="3540"/>
        <v>0</v>
      </c>
      <c r="I5008" s="94">
        <f>'F4.2'!AB315</f>
        <v>0</v>
      </c>
      <c r="J5008" s="94">
        <f>'F4.2'!AV315</f>
        <v>0</v>
      </c>
      <c r="K5008" s="95"/>
      <c r="L5008" s="95"/>
      <c r="M5008" s="128">
        <f t="shared" si="3566"/>
        <v>0</v>
      </c>
      <c r="N5008" s="95">
        <f t="shared" si="3541"/>
        <v>0</v>
      </c>
    </row>
    <row r="5009" spans="1:14" ht="15.75" hidden="1" outlineLevel="1" x14ac:dyDescent="0.25">
      <c r="A5009" s="29">
        <f t="shared" ref="A5009:E5009" si="3605">A4339</f>
        <v>0</v>
      </c>
      <c r="B5009" s="203" t="str">
        <f t="shared" si="3605"/>
        <v>IDC</v>
      </c>
      <c r="C5009" s="29" t="str">
        <f t="shared" si="3605"/>
        <v>Yet To Receive Approval</v>
      </c>
      <c r="D5009" s="69" t="str">
        <f t="shared" si="3605"/>
        <v>-</v>
      </c>
      <c r="E5009" s="27">
        <f t="shared" si="3605"/>
        <v>0</v>
      </c>
      <c r="F5009" s="94">
        <f t="shared" si="3548"/>
        <v>0</v>
      </c>
      <c r="G5009" s="94">
        <f t="shared" si="3549"/>
        <v>0</v>
      </c>
      <c r="H5009" s="94">
        <f t="shared" si="3540"/>
        <v>0</v>
      </c>
      <c r="I5009" s="94">
        <f>'F4.2'!AB316</f>
        <v>0</v>
      </c>
      <c r="J5009" s="94">
        <f>'F4.2'!AV316</f>
        <v>0</v>
      </c>
      <c r="K5009" s="94"/>
      <c r="L5009" s="94"/>
      <c r="M5009" s="94">
        <f t="shared" si="3566"/>
        <v>0</v>
      </c>
      <c r="N5009" s="94">
        <f t="shared" si="3541"/>
        <v>0</v>
      </c>
    </row>
    <row r="5010" spans="1:14" ht="78.75" hidden="1" outlineLevel="1" x14ac:dyDescent="0.25">
      <c r="A5010" s="25" t="str">
        <f t="shared" ref="A5010:E5010" si="3606">A4340</f>
        <v>Y10</v>
      </c>
      <c r="B5010" s="26" t="str">
        <f t="shared" si="3606"/>
        <v>Retrofitting of existing SF6 HT Circuit Breakers installed at Unit # 7 &amp; EM-II (Outdoor plant) of 3X500MW CSTPS Chandrapur by latest technology HT Contactor/ Vacuum Circuit breakers along with Supply, Installation &amp; Commissioning</v>
      </c>
      <c r="C5010" s="25" t="str">
        <f t="shared" si="3606"/>
        <v>Yet To Receive Approval</v>
      </c>
      <c r="D5010" s="69" t="str">
        <f t="shared" si="3606"/>
        <v>-</v>
      </c>
      <c r="E5010" s="27">
        <f t="shared" si="3606"/>
        <v>0</v>
      </c>
      <c r="F5010" s="94">
        <f t="shared" si="3548"/>
        <v>0</v>
      </c>
      <c r="G5010" s="94">
        <f t="shared" si="3549"/>
        <v>0</v>
      </c>
      <c r="H5010" s="94">
        <f t="shared" si="3540"/>
        <v>0</v>
      </c>
      <c r="I5010" s="94">
        <f>'F4.2'!AB317</f>
        <v>0</v>
      </c>
      <c r="J5010" s="94">
        <f>'F4.2'!AV317</f>
        <v>0</v>
      </c>
      <c r="K5010" s="94"/>
      <c r="L5010" s="94"/>
      <c r="M5010" s="94">
        <f t="shared" si="3566"/>
        <v>0</v>
      </c>
      <c r="N5010" s="94">
        <f t="shared" si="3541"/>
        <v>0</v>
      </c>
    </row>
    <row r="5011" spans="1:14" ht="47.25" hidden="1" outlineLevel="1" x14ac:dyDescent="0.25">
      <c r="A5011" s="29">
        <f t="shared" ref="A5011:E5011" si="3607">A4341</f>
        <v>0</v>
      </c>
      <c r="B5011" s="203" t="str">
        <f t="shared" si="3607"/>
        <v>Retrofitting of existing ABB make SF6 Circuit Breakers installed at AHP Unit#7 by latest technology SF6 HT Contactor/ Vacuum Circuit Breaker</v>
      </c>
      <c r="C5011" s="29" t="str">
        <f t="shared" si="3607"/>
        <v>Yet To Receive Approval</v>
      </c>
      <c r="D5011" s="69" t="str">
        <f t="shared" si="3607"/>
        <v>-</v>
      </c>
      <c r="E5011" s="27">
        <f t="shared" si="3607"/>
        <v>0</v>
      </c>
      <c r="F5011" s="94">
        <f t="shared" si="3548"/>
        <v>7</v>
      </c>
      <c r="G5011" s="94">
        <f t="shared" si="3549"/>
        <v>7</v>
      </c>
      <c r="H5011" s="94">
        <f t="shared" si="3540"/>
        <v>0</v>
      </c>
      <c r="I5011" s="94">
        <f>'F4.2'!AB318</f>
        <v>0</v>
      </c>
      <c r="J5011" s="94">
        <f>'F4.2'!AV318</f>
        <v>0</v>
      </c>
      <c r="K5011" s="94"/>
      <c r="L5011" s="94"/>
      <c r="M5011" s="94">
        <f t="shared" si="3566"/>
        <v>0</v>
      </c>
      <c r="N5011" s="94">
        <f t="shared" si="3541"/>
        <v>0</v>
      </c>
    </row>
    <row r="5012" spans="1:14" ht="63" hidden="1" outlineLevel="1" x14ac:dyDescent="0.25">
      <c r="A5012" s="29">
        <f t="shared" ref="A5012:E5012" si="3608">A4342</f>
        <v>0</v>
      </c>
      <c r="B5012" s="203" t="str">
        <f t="shared" si="3608"/>
        <v>Retrofitting of existing ABB/Voltas make SF6 Circuit Breakers installed at CCW Board of Unit#5,6&amp;7 ODP-II, WTP- II Board of ODP-II, Raw water RWS Board of ODP-II by latest technology Vacuum Circuit Breaker:</v>
      </c>
      <c r="C5012" s="29" t="str">
        <f t="shared" si="3608"/>
        <v>Yet To Receive Approval</v>
      </c>
      <c r="D5012" s="69" t="str">
        <f t="shared" si="3608"/>
        <v>-</v>
      </c>
      <c r="E5012" s="28">
        <f t="shared" si="3608"/>
        <v>0</v>
      </c>
      <c r="F5012" s="95">
        <f t="shared" si="3548"/>
        <v>17</v>
      </c>
      <c r="G5012" s="95">
        <f t="shared" si="3549"/>
        <v>17</v>
      </c>
      <c r="H5012" s="95">
        <f t="shared" si="3540"/>
        <v>0</v>
      </c>
      <c r="I5012" s="94">
        <f>'F4.2'!AB319</f>
        <v>0</v>
      </c>
      <c r="J5012" s="94">
        <f>'F4.2'!AV319</f>
        <v>0</v>
      </c>
      <c r="K5012" s="95"/>
      <c r="L5012" s="95"/>
      <c r="M5012" s="128">
        <f t="shared" si="3566"/>
        <v>0</v>
      </c>
      <c r="N5012" s="95">
        <f t="shared" si="3541"/>
        <v>0</v>
      </c>
    </row>
    <row r="5013" spans="1:14" ht="15.75" hidden="1" outlineLevel="1" x14ac:dyDescent="0.25">
      <c r="A5013" s="29">
        <f t="shared" ref="A5013:E5013" si="3609">A4343</f>
        <v>0</v>
      </c>
      <c r="B5013" s="203" t="str">
        <f t="shared" si="3609"/>
        <v>IDC</v>
      </c>
      <c r="C5013" s="29" t="str">
        <f t="shared" si="3609"/>
        <v>Yet To Receive Approval</v>
      </c>
      <c r="D5013" s="69" t="str">
        <f t="shared" si="3609"/>
        <v>-</v>
      </c>
      <c r="E5013" s="28">
        <f t="shared" si="3609"/>
        <v>0</v>
      </c>
      <c r="F5013" s="95">
        <f t="shared" si="3548"/>
        <v>0</v>
      </c>
      <c r="G5013" s="95">
        <f t="shared" si="3549"/>
        <v>0</v>
      </c>
      <c r="H5013" s="95">
        <f t="shared" si="3540"/>
        <v>0</v>
      </c>
      <c r="I5013" s="94">
        <f>'F4.2'!AB320</f>
        <v>0</v>
      </c>
      <c r="J5013" s="94">
        <f>'F4.2'!AV320</f>
        <v>0</v>
      </c>
      <c r="K5013" s="95"/>
      <c r="L5013" s="95"/>
      <c r="M5013" s="128">
        <f t="shared" si="3566"/>
        <v>0</v>
      </c>
      <c r="N5013" s="95">
        <f t="shared" si="3541"/>
        <v>0</v>
      </c>
    </row>
    <row r="5014" spans="1:14" ht="63" hidden="1" outlineLevel="1" x14ac:dyDescent="0.25">
      <c r="A5014" s="25" t="str">
        <f t="shared" ref="A5014:E5014" si="3610">A4344</f>
        <v>Y11</v>
      </c>
      <c r="B5014" s="26" t="str">
        <f t="shared" si="3610"/>
        <v>Design, Engineering, Manufacturing, Supply, Erection, Commissioning and testing of Wagon Locking System for wagon Tippler &amp; Portable Reclaim Feeder for CHP of Unit 5 to 9 of CSTPS, Chandrapur</v>
      </c>
      <c r="C5014" s="25" t="str">
        <f t="shared" si="3610"/>
        <v>Yet To Receive Approval</v>
      </c>
      <c r="D5014" s="69" t="str">
        <f t="shared" si="3610"/>
        <v>-</v>
      </c>
      <c r="E5014" s="28">
        <f t="shared" si="3610"/>
        <v>0</v>
      </c>
      <c r="F5014" s="95">
        <f t="shared" si="3548"/>
        <v>0</v>
      </c>
      <c r="G5014" s="95">
        <f t="shared" si="3549"/>
        <v>0</v>
      </c>
      <c r="H5014" s="95">
        <f t="shared" ref="H5014:H5030" si="3611">F5014-G5014</f>
        <v>0</v>
      </c>
      <c r="I5014" s="94">
        <f>'F4.2'!AB321</f>
        <v>0</v>
      </c>
      <c r="J5014" s="94">
        <f>'F4.2'!AV321</f>
        <v>0</v>
      </c>
      <c r="K5014" s="95"/>
      <c r="L5014" s="95"/>
      <c r="M5014" s="128">
        <f t="shared" si="3566"/>
        <v>0</v>
      </c>
      <c r="N5014" s="95">
        <f t="shared" ref="N5014:N5030" si="3612">H5014+I5014-M5014</f>
        <v>0</v>
      </c>
    </row>
    <row r="5015" spans="1:14" ht="63" hidden="1" outlineLevel="1" x14ac:dyDescent="0.25">
      <c r="A5015" s="29">
        <f t="shared" ref="A5015:E5015" si="3613">A4345</f>
        <v>0</v>
      </c>
      <c r="B5015" s="203" t="str">
        <f t="shared" si="3613"/>
        <v>Scheme-1: Design, Engineering, Manufacturing, Supply, Erection, Commissioning and testing of Wagon Locking System for Wagon Tippler of CHP of Unit 5 to 9 of CSTPS Chandrapur.</v>
      </c>
      <c r="C5015" s="29" t="str">
        <f t="shared" si="3613"/>
        <v>Yet To Receive Approval</v>
      </c>
      <c r="D5015" s="69" t="str">
        <f t="shared" si="3613"/>
        <v>-</v>
      </c>
      <c r="E5015" s="28">
        <f t="shared" si="3613"/>
        <v>0</v>
      </c>
      <c r="F5015" s="95">
        <f t="shared" si="3548"/>
        <v>11.9</v>
      </c>
      <c r="G5015" s="95">
        <f t="shared" si="3549"/>
        <v>11.9</v>
      </c>
      <c r="H5015" s="95">
        <f t="shared" si="3611"/>
        <v>0</v>
      </c>
      <c r="I5015" s="94">
        <f>'F4.2'!AB322</f>
        <v>0</v>
      </c>
      <c r="J5015" s="94">
        <f>'F4.2'!AV322</f>
        <v>0</v>
      </c>
      <c r="K5015" s="95"/>
      <c r="L5015" s="95"/>
      <c r="M5015" s="128">
        <f t="shared" si="3566"/>
        <v>0</v>
      </c>
      <c r="N5015" s="95">
        <f t="shared" si="3612"/>
        <v>0</v>
      </c>
    </row>
    <row r="5016" spans="1:14" ht="47.25" hidden="1" outlineLevel="1" x14ac:dyDescent="0.25">
      <c r="A5016" s="29">
        <f t="shared" ref="A5016:E5016" si="3614">A4346</f>
        <v>0</v>
      </c>
      <c r="B5016" s="203" t="str">
        <f t="shared" si="3614"/>
        <v>Scheme-2: Design, Engineering, Manufacturing, Supply, Erection, Commissioning, and testing of Portable Reclaim Feeder for CHP of Unit 5 to 9 in CSTPS Chandrapur.</v>
      </c>
      <c r="C5016" s="29" t="str">
        <f t="shared" si="3614"/>
        <v>Yet To Receive Approval</v>
      </c>
      <c r="D5016" s="69" t="str">
        <f t="shared" si="3614"/>
        <v>-</v>
      </c>
      <c r="E5016" s="28">
        <f t="shared" si="3614"/>
        <v>0</v>
      </c>
      <c r="F5016" s="95">
        <f t="shared" si="3548"/>
        <v>18.489999999999998</v>
      </c>
      <c r="G5016" s="95">
        <f t="shared" si="3549"/>
        <v>18.489999999999998</v>
      </c>
      <c r="H5016" s="95">
        <f t="shared" si="3611"/>
        <v>0</v>
      </c>
      <c r="I5016" s="94">
        <f>'F4.2'!AB323</f>
        <v>0</v>
      </c>
      <c r="J5016" s="94">
        <f>'F4.2'!AV323</f>
        <v>0</v>
      </c>
      <c r="K5016" s="95"/>
      <c r="L5016" s="95"/>
      <c r="M5016" s="128">
        <f t="shared" si="3566"/>
        <v>0</v>
      </c>
      <c r="N5016" s="95">
        <f t="shared" si="3612"/>
        <v>0</v>
      </c>
    </row>
    <row r="5017" spans="1:14" ht="15.75" hidden="1" outlineLevel="1" x14ac:dyDescent="0.25">
      <c r="A5017" s="29">
        <f t="shared" ref="A5017:E5017" si="3615">A4347</f>
        <v>0</v>
      </c>
      <c r="B5017" s="203" t="str">
        <f t="shared" si="3615"/>
        <v>IDC</v>
      </c>
      <c r="C5017" s="29" t="str">
        <f t="shared" si="3615"/>
        <v>Yet To Receive Approval</v>
      </c>
      <c r="D5017" s="69" t="str">
        <f t="shared" si="3615"/>
        <v>-</v>
      </c>
      <c r="E5017" s="28">
        <f t="shared" si="3615"/>
        <v>0</v>
      </c>
      <c r="F5017" s="95">
        <f t="shared" si="3548"/>
        <v>0</v>
      </c>
      <c r="G5017" s="95">
        <f t="shared" si="3549"/>
        <v>0</v>
      </c>
      <c r="H5017" s="95">
        <f t="shared" si="3611"/>
        <v>0</v>
      </c>
      <c r="I5017" s="94">
        <f>'F4.2'!AB324</f>
        <v>0</v>
      </c>
      <c r="J5017" s="94">
        <f>'F4.2'!AV324</f>
        <v>0</v>
      </c>
      <c r="K5017" s="95"/>
      <c r="L5017" s="95"/>
      <c r="M5017" s="128">
        <f t="shared" si="3566"/>
        <v>0</v>
      </c>
      <c r="N5017" s="95">
        <f t="shared" si="3612"/>
        <v>0</v>
      </c>
    </row>
    <row r="5018" spans="1:14" ht="63" hidden="1" outlineLevel="1" x14ac:dyDescent="0.25">
      <c r="A5018" s="25" t="str">
        <f t="shared" ref="A5018:E5018" si="3616">A4348</f>
        <v>Y12</v>
      </c>
      <c r="B5018" s="26" t="str">
        <f t="shared" si="3616"/>
        <v>Efficiency and Reliability improvement of PRDS, HP Heaters &amp;
Boiler pressure part system by rejuvenation of control valves, CSTPS Chandrapur</v>
      </c>
      <c r="C5018" s="25" t="str">
        <f t="shared" si="3616"/>
        <v>Yet To Receive Approval</v>
      </c>
      <c r="D5018" s="69" t="str">
        <f t="shared" si="3616"/>
        <v>-</v>
      </c>
      <c r="E5018" s="28">
        <f t="shared" si="3616"/>
        <v>0</v>
      </c>
      <c r="F5018" s="95">
        <f t="shared" si="3548"/>
        <v>0</v>
      </c>
      <c r="G5018" s="95">
        <f t="shared" si="3549"/>
        <v>0</v>
      </c>
      <c r="H5018" s="95">
        <f t="shared" si="3611"/>
        <v>0</v>
      </c>
      <c r="I5018" s="94">
        <f>'F4.2'!AB325</f>
        <v>0</v>
      </c>
      <c r="J5018" s="94">
        <f>'F4.2'!AV325</f>
        <v>0</v>
      </c>
      <c r="K5018" s="95"/>
      <c r="L5018" s="95"/>
      <c r="M5018" s="128">
        <f t="shared" si="3566"/>
        <v>0</v>
      </c>
      <c r="N5018" s="95">
        <f t="shared" si="3612"/>
        <v>0</v>
      </c>
    </row>
    <row r="5019" spans="1:14" ht="31.5" hidden="1" outlineLevel="1" x14ac:dyDescent="0.25">
      <c r="A5019" s="29">
        <f t="shared" ref="A5019:E5019" si="3617">A4349</f>
        <v>0</v>
      </c>
      <c r="B5019" s="203" t="str">
        <f t="shared" si="3617"/>
        <v>Scheme-1: Procurement of Sub body assembly &amp; Actuator for control &amp; motorized valves for U#3 &amp; U#4 (210MW).</v>
      </c>
      <c r="C5019" s="29" t="str">
        <f t="shared" si="3617"/>
        <v>Yet To Receive Approval</v>
      </c>
      <c r="D5019" s="69" t="str">
        <f t="shared" si="3617"/>
        <v>-</v>
      </c>
      <c r="E5019" s="28">
        <f t="shared" si="3617"/>
        <v>0</v>
      </c>
      <c r="F5019" s="95">
        <f t="shared" si="3548"/>
        <v>16.5</v>
      </c>
      <c r="G5019" s="95">
        <f t="shared" si="3549"/>
        <v>16.5</v>
      </c>
      <c r="H5019" s="95">
        <f t="shared" si="3611"/>
        <v>0</v>
      </c>
      <c r="I5019" s="94">
        <f>'F4.2'!AB326</f>
        <v>0</v>
      </c>
      <c r="J5019" s="94">
        <f>'F4.2'!AV326</f>
        <v>0</v>
      </c>
      <c r="K5019" s="95"/>
      <c r="L5019" s="95"/>
      <c r="M5019" s="128">
        <f t="shared" si="3566"/>
        <v>0</v>
      </c>
      <c r="N5019" s="95">
        <f t="shared" si="3612"/>
        <v>0</v>
      </c>
    </row>
    <row r="5020" spans="1:14" ht="47.25" hidden="1" outlineLevel="1" x14ac:dyDescent="0.25">
      <c r="A5020" s="29">
        <f t="shared" ref="A5020:E5020" si="3618">A4350</f>
        <v>0</v>
      </c>
      <c r="B5020" s="203" t="str">
        <f t="shared" si="3618"/>
        <v>Scheme-2: Procurement of HC &amp; LC Feed and Soot Blower Drain Control sub body assembly for control valves for boiler Unit- 5, 6 &amp; 7 (500MW).</v>
      </c>
      <c r="C5020" s="29" t="str">
        <f t="shared" si="3618"/>
        <v>Yet To Receive Approval</v>
      </c>
      <c r="D5020" s="69" t="str">
        <f t="shared" si="3618"/>
        <v>-</v>
      </c>
      <c r="E5020" s="28">
        <f t="shared" si="3618"/>
        <v>0</v>
      </c>
      <c r="F5020" s="95">
        <f t="shared" ref="F5020:F5083" si="3619">F4350+I4350</f>
        <v>3.05</v>
      </c>
      <c r="G5020" s="95">
        <f t="shared" ref="G5020:G5083" si="3620">G4350+M4350</f>
        <v>3.05</v>
      </c>
      <c r="H5020" s="95">
        <f t="shared" si="3611"/>
        <v>0</v>
      </c>
      <c r="I5020" s="94">
        <f>'F4.2'!AB327</f>
        <v>0</v>
      </c>
      <c r="J5020" s="94">
        <f>'F4.2'!AV327</f>
        <v>0</v>
      </c>
      <c r="K5020" s="95"/>
      <c r="L5020" s="95"/>
      <c r="M5020" s="128">
        <f t="shared" si="3566"/>
        <v>0</v>
      </c>
      <c r="N5020" s="95">
        <f t="shared" si="3612"/>
        <v>0</v>
      </c>
    </row>
    <row r="5021" spans="1:14" ht="31.5" hidden="1" outlineLevel="1" x14ac:dyDescent="0.25">
      <c r="A5021" s="29">
        <f t="shared" ref="A5021:E5021" si="3621">A4351</f>
        <v>0</v>
      </c>
      <c r="B5021" s="203" t="str">
        <f t="shared" si="3621"/>
        <v>Scheme-3: Procurement of actuator assembly for control valves for boiler Unit- 5, 6 &amp; 7 (500MW).</v>
      </c>
      <c r="C5021" s="29" t="str">
        <f t="shared" si="3621"/>
        <v>Yet To Receive Approval</v>
      </c>
      <c r="D5021" s="69" t="str">
        <f t="shared" si="3621"/>
        <v>-</v>
      </c>
      <c r="E5021" s="28">
        <f t="shared" si="3621"/>
        <v>0</v>
      </c>
      <c r="F5021" s="95">
        <f t="shared" si="3619"/>
        <v>2.21</v>
      </c>
      <c r="G5021" s="95">
        <f t="shared" si="3620"/>
        <v>2.21</v>
      </c>
      <c r="H5021" s="95">
        <f t="shared" si="3611"/>
        <v>0</v>
      </c>
      <c r="I5021" s="94">
        <f>'F4.2'!AB328</f>
        <v>0</v>
      </c>
      <c r="J5021" s="94">
        <f>'F4.2'!AV328</f>
        <v>0</v>
      </c>
      <c r="K5021" s="95"/>
      <c r="L5021" s="95"/>
      <c r="M5021" s="128">
        <f t="shared" si="3566"/>
        <v>0</v>
      </c>
      <c r="N5021" s="95">
        <f t="shared" si="3612"/>
        <v>0</v>
      </c>
    </row>
    <row r="5022" spans="1:14" ht="31.5" hidden="1" outlineLevel="1" x14ac:dyDescent="0.25">
      <c r="A5022" s="29">
        <f t="shared" ref="A5022:E5022" si="3622">A4352</f>
        <v>0</v>
      </c>
      <c r="B5022" s="203" t="str">
        <f t="shared" si="3622"/>
        <v>Scheme-4: Procurement of HP heaters drip sub body assembly for control valve of 500MW Unit-5,6&amp;7.</v>
      </c>
      <c r="C5022" s="29" t="str">
        <f t="shared" si="3622"/>
        <v>Yet To Receive Approval</v>
      </c>
      <c r="D5022" s="69" t="str">
        <f t="shared" si="3622"/>
        <v>-</v>
      </c>
      <c r="E5022" s="28">
        <f t="shared" si="3622"/>
        <v>0</v>
      </c>
      <c r="F5022" s="95">
        <f t="shared" si="3619"/>
        <v>1.39</v>
      </c>
      <c r="G5022" s="95">
        <f t="shared" si="3620"/>
        <v>1.39</v>
      </c>
      <c r="H5022" s="95">
        <f t="shared" si="3611"/>
        <v>0</v>
      </c>
      <c r="I5022" s="94">
        <f>'F4.2'!AB329</f>
        <v>0</v>
      </c>
      <c r="J5022" s="94">
        <f>'F4.2'!AV329</f>
        <v>0</v>
      </c>
      <c r="K5022" s="95"/>
      <c r="L5022" s="95"/>
      <c r="M5022" s="128">
        <f t="shared" si="3566"/>
        <v>0</v>
      </c>
      <c r="N5022" s="95">
        <f t="shared" si="3612"/>
        <v>0</v>
      </c>
    </row>
    <row r="5023" spans="1:14" ht="31.5" hidden="1" outlineLevel="1" x14ac:dyDescent="0.25">
      <c r="A5023" s="29">
        <f t="shared" ref="A5023:E5023" si="3623">A4353</f>
        <v>0</v>
      </c>
      <c r="B5023" s="203" t="str">
        <f t="shared" si="3623"/>
        <v>Scheme-5: Procurement of actuator assembly for control valve of 500MW Unit-5,6&amp;7.</v>
      </c>
      <c r="C5023" s="29" t="str">
        <f t="shared" si="3623"/>
        <v>Yet To Receive Approval</v>
      </c>
      <c r="D5023" s="69" t="str">
        <f t="shared" si="3623"/>
        <v>-</v>
      </c>
      <c r="E5023" s="28">
        <f t="shared" si="3623"/>
        <v>0</v>
      </c>
      <c r="F5023" s="95">
        <f t="shared" si="3619"/>
        <v>1.95</v>
      </c>
      <c r="G5023" s="95">
        <f t="shared" si="3620"/>
        <v>1.95</v>
      </c>
      <c r="H5023" s="95">
        <f t="shared" si="3611"/>
        <v>0</v>
      </c>
      <c r="I5023" s="94">
        <f>'F4.2'!AB330</f>
        <v>0</v>
      </c>
      <c r="J5023" s="94">
        <f>'F4.2'!AV330</f>
        <v>0</v>
      </c>
      <c r="K5023" s="95"/>
      <c r="L5023" s="95"/>
      <c r="M5023" s="128">
        <f t="shared" si="3566"/>
        <v>0</v>
      </c>
      <c r="N5023" s="95">
        <f t="shared" si="3612"/>
        <v>0</v>
      </c>
    </row>
    <row r="5024" spans="1:14" ht="15.75" hidden="1" outlineLevel="1" x14ac:dyDescent="0.25">
      <c r="A5024" s="29">
        <f t="shared" ref="A5024:E5024" si="3624">A4354</f>
        <v>0</v>
      </c>
      <c r="B5024" s="203" t="str">
        <f t="shared" si="3624"/>
        <v>IDC</v>
      </c>
      <c r="C5024" s="29" t="str">
        <f t="shared" si="3624"/>
        <v>Yet To Receive Approval</v>
      </c>
      <c r="D5024" s="69" t="str">
        <f t="shared" si="3624"/>
        <v>-</v>
      </c>
      <c r="E5024" s="28">
        <f t="shared" si="3624"/>
        <v>0</v>
      </c>
      <c r="F5024" s="95">
        <f t="shared" si="3619"/>
        <v>0</v>
      </c>
      <c r="G5024" s="95">
        <f t="shared" si="3620"/>
        <v>0</v>
      </c>
      <c r="H5024" s="95">
        <f t="shared" si="3611"/>
        <v>0</v>
      </c>
      <c r="I5024" s="94">
        <f>'F4.2'!AB331</f>
        <v>0</v>
      </c>
      <c r="J5024" s="94">
        <f>'F4.2'!AV331</f>
        <v>0</v>
      </c>
      <c r="K5024" s="95"/>
      <c r="L5024" s="95"/>
      <c r="M5024" s="128">
        <f t="shared" si="3566"/>
        <v>0</v>
      </c>
      <c r="N5024" s="95">
        <f t="shared" si="3612"/>
        <v>0</v>
      </c>
    </row>
    <row r="5025" spans="1:14" ht="47.25" hidden="1" outlineLevel="1" x14ac:dyDescent="0.25">
      <c r="A5025" s="25" t="str">
        <f t="shared" ref="A5025:E5025" si="3625">A4355</f>
        <v>Y13</v>
      </c>
      <c r="B5025" s="26" t="str">
        <f t="shared" si="3625"/>
        <v>Supply &amp; installation of Advanced ESP Controller &amp; Numerical relay at U-7 and DAVR &amp; Up-gradation of Servo valves (ST) for HP-Bypass system at U-5,6,7, CSTPS</v>
      </c>
      <c r="C5025" s="25" t="str">
        <f t="shared" si="3625"/>
        <v>Yet To Receive Approval</v>
      </c>
      <c r="D5025" s="69" t="str">
        <f t="shared" si="3625"/>
        <v>-</v>
      </c>
      <c r="E5025" s="28">
        <f t="shared" si="3625"/>
        <v>0</v>
      </c>
      <c r="F5025" s="95">
        <f t="shared" si="3619"/>
        <v>0</v>
      </c>
      <c r="G5025" s="95">
        <f t="shared" si="3620"/>
        <v>0</v>
      </c>
      <c r="H5025" s="95">
        <f t="shared" si="3611"/>
        <v>0</v>
      </c>
      <c r="I5025" s="94">
        <f>'F4.2'!AB332</f>
        <v>0</v>
      </c>
      <c r="J5025" s="94">
        <f>'F4.2'!AV332</f>
        <v>0</v>
      </c>
      <c r="K5025" s="95"/>
      <c r="L5025" s="95"/>
      <c r="M5025" s="128">
        <f t="shared" si="3566"/>
        <v>0</v>
      </c>
      <c r="N5025" s="95">
        <f t="shared" si="3612"/>
        <v>0</v>
      </c>
    </row>
    <row r="5026" spans="1:14" ht="47.25" hidden="1" outlineLevel="1" x14ac:dyDescent="0.25">
      <c r="A5026" s="29">
        <f t="shared" ref="A5026:E5026" si="3626">A4356</f>
        <v>0</v>
      </c>
      <c r="B5026" s="203" t="str">
        <f t="shared" si="3626"/>
        <v xml:space="preserve">Scheme1: Supply and installation of advanced ESP Controllers for retrofitting in place of existing Alstom make EPIC-II controllers at ESP U-7 </v>
      </c>
      <c r="C5026" s="29" t="str">
        <f t="shared" si="3626"/>
        <v>Yet To Receive Approval</v>
      </c>
      <c r="D5026" s="69" t="str">
        <f t="shared" si="3626"/>
        <v>-</v>
      </c>
      <c r="E5026" s="28">
        <f t="shared" si="3626"/>
        <v>0</v>
      </c>
      <c r="F5026" s="95">
        <f t="shared" si="3619"/>
        <v>4.1500000000000004</v>
      </c>
      <c r="G5026" s="95">
        <f t="shared" si="3620"/>
        <v>4.1500000000000004</v>
      </c>
      <c r="H5026" s="95">
        <f t="shared" si="3611"/>
        <v>0</v>
      </c>
      <c r="I5026" s="94">
        <f>'F4.2'!AB333</f>
        <v>0</v>
      </c>
      <c r="J5026" s="94">
        <f>'F4.2'!AV333</f>
        <v>0</v>
      </c>
      <c r="K5026" s="95"/>
      <c r="L5026" s="95"/>
      <c r="M5026" s="128">
        <f t="shared" si="3566"/>
        <v>0</v>
      </c>
      <c r="N5026" s="95">
        <f t="shared" si="3612"/>
        <v>0</v>
      </c>
    </row>
    <row r="5027" spans="1:14" ht="15.75" hidden="1" outlineLevel="1" x14ac:dyDescent="0.25">
      <c r="A5027" s="29">
        <f t="shared" ref="A5027:E5027" si="3627">A4357</f>
        <v>0</v>
      </c>
      <c r="B5027" s="203" t="str">
        <f t="shared" si="3627"/>
        <v>Scheme-2: Supply and installation of DAVR at U-5,6,7</v>
      </c>
      <c r="C5027" s="29" t="str">
        <f t="shared" si="3627"/>
        <v>Yet To Receive Approval</v>
      </c>
      <c r="D5027" s="69" t="str">
        <f t="shared" si="3627"/>
        <v>-</v>
      </c>
      <c r="E5027" s="28">
        <f t="shared" si="3627"/>
        <v>0</v>
      </c>
      <c r="F5027" s="95">
        <f t="shared" si="3619"/>
        <v>6.07</v>
      </c>
      <c r="G5027" s="95">
        <f t="shared" si="3620"/>
        <v>6.07</v>
      </c>
      <c r="H5027" s="95">
        <f t="shared" si="3611"/>
        <v>0</v>
      </c>
      <c r="I5027" s="94">
        <f>'F4.2'!AB334</f>
        <v>0</v>
      </c>
      <c r="J5027" s="94">
        <f>'F4.2'!AV334</f>
        <v>0</v>
      </c>
      <c r="K5027" s="95"/>
      <c r="L5027" s="95"/>
      <c r="M5027" s="128">
        <f t="shared" si="3566"/>
        <v>0</v>
      </c>
      <c r="N5027" s="95">
        <f t="shared" si="3612"/>
        <v>0</v>
      </c>
    </row>
    <row r="5028" spans="1:14" ht="47.25" hidden="1" outlineLevel="1" x14ac:dyDescent="0.25">
      <c r="A5028" s="29">
        <f t="shared" ref="A5028:E5028" si="3628">A4358</f>
        <v>0</v>
      </c>
      <c r="B5028" s="203" t="str">
        <f t="shared" si="3628"/>
        <v>Scheme 3: Supply, installation and commissioning of numerical protection relays with set of auxiliary relays for HT switchgear, Unit-7</v>
      </c>
      <c r="C5028" s="29" t="str">
        <f t="shared" si="3628"/>
        <v>Yet To Receive Approval</v>
      </c>
      <c r="D5028" s="69" t="str">
        <f t="shared" si="3628"/>
        <v>-</v>
      </c>
      <c r="E5028" s="28">
        <f t="shared" si="3628"/>
        <v>0</v>
      </c>
      <c r="F5028" s="95">
        <f t="shared" si="3619"/>
        <v>9.01</v>
      </c>
      <c r="G5028" s="95">
        <f t="shared" si="3620"/>
        <v>9.01</v>
      </c>
      <c r="H5028" s="95">
        <f t="shared" si="3611"/>
        <v>0</v>
      </c>
      <c r="I5028" s="94">
        <f>'F4.2'!AB335</f>
        <v>0</v>
      </c>
      <c r="J5028" s="94">
        <f>'F4.2'!AV335</f>
        <v>0</v>
      </c>
      <c r="K5028" s="95"/>
      <c r="L5028" s="95"/>
      <c r="M5028" s="128">
        <f t="shared" si="3566"/>
        <v>0</v>
      </c>
      <c r="N5028" s="95">
        <f t="shared" si="3612"/>
        <v>0</v>
      </c>
    </row>
    <row r="5029" spans="1:14" ht="47.25" hidden="1" outlineLevel="1" x14ac:dyDescent="0.25">
      <c r="A5029" s="29">
        <f t="shared" ref="A5029:E5029" si="3629">A4359</f>
        <v>0</v>
      </c>
      <c r="B5029" s="203" t="str">
        <f t="shared" si="3629"/>
        <v>Scheme 4: Up-gradation of Servo valves (ST) by Proportional valves (PV) &amp; oil unitOV to HV for HP- Bypass system in U-5,6,7</v>
      </c>
      <c r="C5029" s="29" t="str">
        <f t="shared" si="3629"/>
        <v>Yet To Receive Approval</v>
      </c>
      <c r="D5029" s="69" t="str">
        <f t="shared" si="3629"/>
        <v>-</v>
      </c>
      <c r="E5029" s="28">
        <f t="shared" si="3629"/>
        <v>0</v>
      </c>
      <c r="F5029" s="95">
        <f t="shared" si="3619"/>
        <v>9.86</v>
      </c>
      <c r="G5029" s="95">
        <f t="shared" si="3620"/>
        <v>9.86</v>
      </c>
      <c r="H5029" s="95">
        <f t="shared" si="3611"/>
        <v>0</v>
      </c>
      <c r="I5029" s="94">
        <f>'F4.2'!AB336</f>
        <v>0</v>
      </c>
      <c r="J5029" s="94">
        <f>'F4.2'!AV336</f>
        <v>0</v>
      </c>
      <c r="K5029" s="95"/>
      <c r="L5029" s="95"/>
      <c r="M5029" s="128">
        <f t="shared" si="3566"/>
        <v>0</v>
      </c>
      <c r="N5029" s="95">
        <f t="shared" si="3612"/>
        <v>0</v>
      </c>
    </row>
    <row r="5030" spans="1:14" ht="15.75" hidden="1" outlineLevel="1" x14ac:dyDescent="0.25">
      <c r="A5030" s="29">
        <f t="shared" ref="A5030:E5030" si="3630">A4360</f>
        <v>0</v>
      </c>
      <c r="B5030" s="203" t="str">
        <f t="shared" si="3630"/>
        <v>IDC</v>
      </c>
      <c r="C5030" s="29" t="str">
        <f t="shared" si="3630"/>
        <v>Yet To Receive Approval</v>
      </c>
      <c r="D5030" s="69" t="str">
        <f t="shared" si="3630"/>
        <v>-</v>
      </c>
      <c r="E5030" s="28">
        <f t="shared" si="3630"/>
        <v>0</v>
      </c>
      <c r="F5030" s="95">
        <f t="shared" si="3619"/>
        <v>0</v>
      </c>
      <c r="G5030" s="95">
        <f t="shared" si="3620"/>
        <v>0</v>
      </c>
      <c r="H5030" s="95">
        <f t="shared" si="3611"/>
        <v>0</v>
      </c>
      <c r="I5030" s="94">
        <f>'F4.2'!AB337</f>
        <v>0</v>
      </c>
      <c r="J5030" s="94">
        <f>'F4.2'!AV337</f>
        <v>0</v>
      </c>
      <c r="K5030" s="95"/>
      <c r="L5030" s="95"/>
      <c r="M5030" s="128">
        <f t="shared" si="3566"/>
        <v>0</v>
      </c>
      <c r="N5030" s="95">
        <f t="shared" si="3612"/>
        <v>0</v>
      </c>
    </row>
    <row r="5031" spans="1:14" ht="47.25" hidden="1" outlineLevel="1" x14ac:dyDescent="0.25">
      <c r="A5031" s="25" t="str">
        <f t="shared" ref="A5031:E5031" si="3631">A4361</f>
        <v>Y14</v>
      </c>
      <c r="B5031" s="26" t="str">
        <f t="shared" si="3631"/>
        <v>Improvement in Reliability and Life Enhancement of Coal Mill by Refurbishment of Flender make KMS 850 Gear Box of XRP-1043 Coal Mill Unit 5 &amp; 6 at CSTPS, Chandrapur</v>
      </c>
      <c r="C5031" s="25" t="str">
        <f t="shared" si="3631"/>
        <v>Yet To Receive Approval</v>
      </c>
      <c r="D5031" s="69" t="str">
        <f t="shared" si="3631"/>
        <v>-</v>
      </c>
      <c r="E5031" s="28">
        <f t="shared" si="3631"/>
        <v>0</v>
      </c>
      <c r="F5031" s="95">
        <f t="shared" si="3619"/>
        <v>0</v>
      </c>
      <c r="G5031" s="95">
        <f t="shared" si="3620"/>
        <v>0</v>
      </c>
      <c r="H5031" s="95">
        <f>F5031-G5031</f>
        <v>0</v>
      </c>
      <c r="I5031" s="94">
        <f>'F4.2'!AB338</f>
        <v>0</v>
      </c>
      <c r="J5031" s="94">
        <f>'F4.2'!AV338</f>
        <v>0</v>
      </c>
      <c r="K5031" s="95"/>
      <c r="L5031" s="95"/>
      <c r="M5031" s="128">
        <f>SUM(J5031:L5031)</f>
        <v>0</v>
      </c>
      <c r="N5031" s="95">
        <f>H5031+I5031-M5031</f>
        <v>0</v>
      </c>
    </row>
    <row r="5032" spans="1:14" ht="31.5" hidden="1" outlineLevel="1" x14ac:dyDescent="0.25">
      <c r="A5032" s="29">
        <f t="shared" ref="A5032:E5032" si="3632">A4362</f>
        <v>0</v>
      </c>
      <c r="B5032" s="203" t="str">
        <f t="shared" si="3632"/>
        <v>Coal Mill Life Enhancement by Refurbishment of Flender make KMS 850 gear box of XRP-1043 coal mill in Unit-5&amp;6</v>
      </c>
      <c r="C5032" s="29" t="str">
        <f t="shared" si="3632"/>
        <v>Yet To Receive Approval</v>
      </c>
      <c r="D5032" s="69" t="str">
        <f t="shared" si="3632"/>
        <v>-</v>
      </c>
      <c r="E5032" s="28">
        <f t="shared" si="3632"/>
        <v>0</v>
      </c>
      <c r="F5032" s="95">
        <f t="shared" si="3619"/>
        <v>24.96</v>
      </c>
      <c r="G5032" s="95">
        <f t="shared" si="3620"/>
        <v>24.96</v>
      </c>
      <c r="H5032" s="95">
        <f>F5032-G5032</f>
        <v>0</v>
      </c>
      <c r="I5032" s="94">
        <f>'F4.2'!AB339</f>
        <v>0</v>
      </c>
      <c r="J5032" s="94">
        <f>'F4.2'!AV339</f>
        <v>0</v>
      </c>
      <c r="K5032" s="95"/>
      <c r="L5032" s="95"/>
      <c r="M5032" s="128">
        <f>SUM(J5032:L5032)</f>
        <v>0</v>
      </c>
      <c r="N5032" s="95">
        <f>H5032+I5032-M5032</f>
        <v>0</v>
      </c>
    </row>
    <row r="5033" spans="1:14" ht="15.75" hidden="1" outlineLevel="1" x14ac:dyDescent="0.25">
      <c r="A5033" s="29">
        <f t="shared" ref="A5033:E5033" si="3633">A4363</f>
        <v>0</v>
      </c>
      <c r="B5033" s="203" t="str">
        <f t="shared" si="3633"/>
        <v>IDC</v>
      </c>
      <c r="C5033" s="29" t="str">
        <f t="shared" si="3633"/>
        <v>Yet To Receive Approval</v>
      </c>
      <c r="D5033" s="69" t="str">
        <f t="shared" si="3633"/>
        <v>-</v>
      </c>
      <c r="E5033" s="28">
        <f t="shared" si="3633"/>
        <v>0</v>
      </c>
      <c r="F5033" s="95">
        <f t="shared" si="3619"/>
        <v>0</v>
      </c>
      <c r="G5033" s="95">
        <f t="shared" si="3620"/>
        <v>0</v>
      </c>
      <c r="H5033" s="95">
        <f>F5033-G5033</f>
        <v>0</v>
      </c>
      <c r="I5033" s="94">
        <f>'F4.2'!AB340</f>
        <v>0</v>
      </c>
      <c r="J5033" s="94">
        <f>'F4.2'!AV340</f>
        <v>0</v>
      </c>
      <c r="K5033" s="95"/>
      <c r="L5033" s="95"/>
      <c r="M5033" s="128">
        <f>SUM(J5033:L5033)</f>
        <v>0</v>
      </c>
      <c r="N5033" s="95">
        <f>H5033+I5033-M5033</f>
        <v>0</v>
      </c>
    </row>
    <row r="5034" spans="1:14" ht="15.75" hidden="1" outlineLevel="1" x14ac:dyDescent="0.25">
      <c r="A5034" s="29">
        <f t="shared" ref="A5034:E5034" si="3634">A4364</f>
        <v>0</v>
      </c>
      <c r="B5034" s="203">
        <f t="shared" si="3634"/>
        <v>0</v>
      </c>
      <c r="C5034" s="29">
        <f t="shared" si="3634"/>
        <v>0</v>
      </c>
      <c r="D5034" s="69" t="str">
        <f t="shared" si="3634"/>
        <v>-</v>
      </c>
      <c r="E5034" s="28">
        <f t="shared" si="3634"/>
        <v>0</v>
      </c>
      <c r="F5034" s="95">
        <f t="shared" si="3619"/>
        <v>0</v>
      </c>
      <c r="G5034" s="95">
        <f t="shared" si="3620"/>
        <v>0</v>
      </c>
      <c r="H5034" s="95">
        <f t="shared" ref="H5034:H5097" si="3635">F5034-G5034</f>
        <v>0</v>
      </c>
      <c r="I5034" s="94">
        <f>'F4.2'!AB341</f>
        <v>0</v>
      </c>
      <c r="J5034" s="94">
        <f>'F4.2'!AV341</f>
        <v>0</v>
      </c>
      <c r="K5034" s="95"/>
      <c r="L5034" s="95"/>
      <c r="M5034" s="128">
        <f t="shared" ref="M5034:M5097" si="3636">SUM(J5034:L5034)</f>
        <v>0</v>
      </c>
      <c r="N5034" s="95">
        <f t="shared" ref="N5034:N5097" si="3637">H5034+I5034-M5034</f>
        <v>0</v>
      </c>
    </row>
    <row r="5035" spans="1:14" ht="15.75" hidden="1" outlineLevel="1" x14ac:dyDescent="0.25">
      <c r="A5035" s="29">
        <f t="shared" ref="A5035:E5035" si="3638">A4365</f>
        <v>0</v>
      </c>
      <c r="B5035" s="203">
        <f t="shared" si="3638"/>
        <v>0</v>
      </c>
      <c r="C5035" s="29">
        <f t="shared" si="3638"/>
        <v>0</v>
      </c>
      <c r="D5035" s="69" t="str">
        <f t="shared" si="3638"/>
        <v>-</v>
      </c>
      <c r="E5035" s="28">
        <f t="shared" si="3638"/>
        <v>0</v>
      </c>
      <c r="F5035" s="95">
        <f t="shared" si="3619"/>
        <v>0</v>
      </c>
      <c r="G5035" s="95">
        <f t="shared" si="3620"/>
        <v>0</v>
      </c>
      <c r="H5035" s="95">
        <f t="shared" si="3635"/>
        <v>0</v>
      </c>
      <c r="I5035" s="94">
        <f>'F4.2'!AB342</f>
        <v>0</v>
      </c>
      <c r="J5035" s="94">
        <f>'F4.2'!AV342</f>
        <v>0</v>
      </c>
      <c r="K5035" s="95"/>
      <c r="L5035" s="95"/>
      <c r="M5035" s="128">
        <f t="shared" si="3636"/>
        <v>0</v>
      </c>
      <c r="N5035" s="95">
        <f t="shared" si="3637"/>
        <v>0</v>
      </c>
    </row>
    <row r="5036" spans="1:14" ht="15.75" hidden="1" outlineLevel="1" x14ac:dyDescent="0.25">
      <c r="A5036" s="161">
        <f t="shared" ref="A5036:E5036" si="3639">A4366</f>
        <v>0</v>
      </c>
      <c r="B5036" s="167">
        <f t="shared" si="3639"/>
        <v>0</v>
      </c>
      <c r="C5036" s="161">
        <f t="shared" si="3639"/>
        <v>0</v>
      </c>
      <c r="D5036" s="164" t="str">
        <f t="shared" si="3639"/>
        <v>-</v>
      </c>
      <c r="E5036" s="28">
        <f t="shared" si="3639"/>
        <v>0</v>
      </c>
      <c r="F5036" s="95">
        <f t="shared" si="3619"/>
        <v>0</v>
      </c>
      <c r="G5036" s="95">
        <f t="shared" si="3620"/>
        <v>0</v>
      </c>
      <c r="H5036" s="95">
        <f t="shared" si="3635"/>
        <v>0</v>
      </c>
      <c r="I5036" s="94">
        <f>'F4.2'!AB343</f>
        <v>0</v>
      </c>
      <c r="J5036" s="94">
        <f>'F4.2'!AV343</f>
        <v>0</v>
      </c>
      <c r="K5036" s="95"/>
      <c r="L5036" s="95"/>
      <c r="M5036" s="128">
        <f t="shared" si="3636"/>
        <v>0</v>
      </c>
      <c r="N5036" s="95">
        <f t="shared" si="3637"/>
        <v>0</v>
      </c>
    </row>
    <row r="5037" spans="1:14" ht="15.75" hidden="1" outlineLevel="1" x14ac:dyDescent="0.25">
      <c r="A5037" s="22">
        <f t="shared" ref="A5037:E5037" si="3640">A4367</f>
        <v>0</v>
      </c>
      <c r="B5037" s="24" t="str">
        <f t="shared" si="3640"/>
        <v>(ii) Yet to be submitted to MERC</v>
      </c>
      <c r="C5037" s="22">
        <f t="shared" si="3640"/>
        <v>0</v>
      </c>
      <c r="D5037" s="70" t="str">
        <f t="shared" si="3640"/>
        <v>-</v>
      </c>
      <c r="E5037" s="28">
        <f t="shared" si="3640"/>
        <v>0</v>
      </c>
      <c r="F5037" s="95">
        <f t="shared" si="3619"/>
        <v>0</v>
      </c>
      <c r="G5037" s="95">
        <f t="shared" si="3620"/>
        <v>0</v>
      </c>
      <c r="H5037" s="95">
        <f t="shared" si="3635"/>
        <v>0</v>
      </c>
      <c r="I5037" s="94">
        <f>'F4.2'!AB344</f>
        <v>0</v>
      </c>
      <c r="J5037" s="94">
        <f>'F4.2'!AV344</f>
        <v>0</v>
      </c>
      <c r="K5037" s="95"/>
      <c r="L5037" s="95"/>
      <c r="M5037" s="128">
        <f t="shared" si="3636"/>
        <v>0</v>
      </c>
      <c r="N5037" s="95">
        <f t="shared" si="3637"/>
        <v>0</v>
      </c>
    </row>
    <row r="5038" spans="1:14" ht="15.75" hidden="1" outlineLevel="1" x14ac:dyDescent="0.25">
      <c r="A5038" s="22">
        <f t="shared" ref="A5038:E5038" si="3641">A4368</f>
        <v>0</v>
      </c>
      <c r="B5038" s="24">
        <f t="shared" si="3641"/>
        <v>0</v>
      </c>
      <c r="C5038" s="22">
        <f t="shared" si="3641"/>
        <v>0</v>
      </c>
      <c r="D5038" s="70" t="str">
        <f t="shared" si="3641"/>
        <v>-</v>
      </c>
      <c r="E5038" s="28">
        <f t="shared" si="3641"/>
        <v>0</v>
      </c>
      <c r="F5038" s="95">
        <f t="shared" si="3619"/>
        <v>0</v>
      </c>
      <c r="G5038" s="95">
        <f t="shared" si="3620"/>
        <v>0</v>
      </c>
      <c r="H5038" s="95">
        <f t="shared" si="3635"/>
        <v>0</v>
      </c>
      <c r="I5038" s="94">
        <f>'F4.2'!AB345</f>
        <v>0</v>
      </c>
      <c r="J5038" s="94">
        <f>'F4.2'!AV345</f>
        <v>0</v>
      </c>
      <c r="K5038" s="95"/>
      <c r="L5038" s="95"/>
      <c r="M5038" s="128">
        <f t="shared" si="3636"/>
        <v>0</v>
      </c>
      <c r="N5038" s="95">
        <f t="shared" si="3637"/>
        <v>0</v>
      </c>
    </row>
    <row r="5039" spans="1:14" ht="78.75" hidden="1" outlineLevel="1" x14ac:dyDescent="0.25">
      <c r="A5039" s="25">
        <f t="shared" ref="A5039:E5039" si="3642">A4369</f>
        <v>2</v>
      </c>
      <c r="B5039" s="26" t="str">
        <f t="shared" si="3642"/>
        <v>‘Supply, installation, restoration, up-gradation and revamping of Fire Protection Systems viz Fire Hydrant System, Passive Fire Protection System, DV House Construction &amp; Fire Water Spray System at plant &amp; ODP area of Unit-3to9 and CHPs (CHP-A,B,C,&amp;D) of CSTPS, Chandrapur’</v>
      </c>
      <c r="C5039" s="184">
        <f t="shared" si="3642"/>
        <v>0</v>
      </c>
      <c r="D5039" s="69" t="str">
        <f t="shared" si="3642"/>
        <v>-</v>
      </c>
      <c r="E5039" s="28">
        <f t="shared" si="3642"/>
        <v>118.75</v>
      </c>
      <c r="F5039" s="95">
        <f t="shared" si="3619"/>
        <v>0</v>
      </c>
      <c r="G5039" s="95">
        <f t="shared" si="3620"/>
        <v>0</v>
      </c>
      <c r="H5039" s="95">
        <f t="shared" si="3635"/>
        <v>0</v>
      </c>
      <c r="I5039" s="94">
        <f>'F4.2'!AB346</f>
        <v>0</v>
      </c>
      <c r="J5039" s="94">
        <f>'F4.2'!AV346</f>
        <v>0</v>
      </c>
      <c r="K5039" s="95"/>
      <c r="L5039" s="95"/>
      <c r="M5039" s="128">
        <f t="shared" si="3636"/>
        <v>0</v>
      </c>
      <c r="N5039" s="95">
        <f t="shared" si="3637"/>
        <v>0</v>
      </c>
    </row>
    <row r="5040" spans="1:14" ht="78.75" hidden="1" outlineLevel="1" x14ac:dyDescent="0.25">
      <c r="A5040" s="169">
        <f t="shared" ref="A5040:E5040" si="3643">A4370</f>
        <v>0</v>
      </c>
      <c r="B5040" s="169" t="str">
        <f t="shared" si="3643"/>
        <v>‘Supply, installation, restoration, up-gradation and revamping of Fire Protection Systems viz Fire Hydrant System, Passive Fire Protection System, DV House Construction &amp; Fire Water Spray System at plant &amp; ODP area of Unit-3to9 and CHPs (CHP-A,B,C,&amp;D) of CSTPS, Chandrapur’</v>
      </c>
      <c r="C5040" s="184">
        <f t="shared" si="3643"/>
        <v>0</v>
      </c>
      <c r="D5040" s="69" t="str">
        <f t="shared" si="3643"/>
        <v>-</v>
      </c>
      <c r="E5040" s="28">
        <f t="shared" si="3643"/>
        <v>118.75</v>
      </c>
      <c r="F5040" s="95">
        <f t="shared" si="3619"/>
        <v>118.75</v>
      </c>
      <c r="G5040" s="95">
        <f t="shared" si="3620"/>
        <v>118.75</v>
      </c>
      <c r="H5040" s="95">
        <f t="shared" si="3635"/>
        <v>0</v>
      </c>
      <c r="I5040" s="94">
        <f>'F4.2'!AB347</f>
        <v>0</v>
      </c>
      <c r="J5040" s="94">
        <f>'F4.2'!AV347</f>
        <v>0</v>
      </c>
      <c r="K5040" s="95"/>
      <c r="L5040" s="95"/>
      <c r="M5040" s="128">
        <f t="shared" si="3636"/>
        <v>0</v>
      </c>
      <c r="N5040" s="95">
        <f t="shared" si="3637"/>
        <v>0</v>
      </c>
    </row>
    <row r="5041" spans="1:14" ht="63" hidden="1" outlineLevel="1" x14ac:dyDescent="0.25">
      <c r="A5041" s="25">
        <f t="shared" ref="A5041:E5041" si="3644">A4371</f>
        <v>3</v>
      </c>
      <c r="B5041" s="26" t="str">
        <f t="shared" si="3644"/>
        <v>DPR for Fire Detection &amp; Alarm and Protection System from Fire and Providing Rapid Extinguishing Clean Agent (CA) System at Unit -7, Outdoor Plants, CHPs, Service building &amp; Admin Building at CSTPS</v>
      </c>
      <c r="C5041" s="184">
        <f t="shared" si="3644"/>
        <v>0</v>
      </c>
      <c r="D5041" s="69" t="str">
        <f t="shared" si="3644"/>
        <v>-</v>
      </c>
      <c r="E5041" s="28">
        <f t="shared" si="3644"/>
        <v>31.56</v>
      </c>
      <c r="F5041" s="95">
        <f t="shared" si="3619"/>
        <v>0</v>
      </c>
      <c r="G5041" s="95">
        <f t="shared" si="3620"/>
        <v>0</v>
      </c>
      <c r="H5041" s="95">
        <f t="shared" si="3635"/>
        <v>0</v>
      </c>
      <c r="I5041" s="94">
        <f>'F4.2'!AB348</f>
        <v>0</v>
      </c>
      <c r="J5041" s="94">
        <f>'F4.2'!AV348</f>
        <v>0</v>
      </c>
      <c r="K5041" s="95"/>
      <c r="L5041" s="95"/>
      <c r="M5041" s="128">
        <f t="shared" si="3636"/>
        <v>0</v>
      </c>
      <c r="N5041" s="95">
        <f t="shared" si="3637"/>
        <v>0</v>
      </c>
    </row>
    <row r="5042" spans="1:14" ht="63" hidden="1" outlineLevel="1" x14ac:dyDescent="0.25">
      <c r="A5042" s="169">
        <f t="shared" ref="A5042:E5042" si="3645">A4372</f>
        <v>0</v>
      </c>
      <c r="B5042" s="169" t="str">
        <f t="shared" si="3645"/>
        <v>DPR for Fire Detection &amp; Alarm and Protection System from Fire and Providing Rapid Extinguishing Clean Agent (CA) System at Unit -7, Outdoor Plants, CHPs, Service building &amp; Admin Building at CSTPS</v>
      </c>
      <c r="C5042" s="184">
        <f t="shared" si="3645"/>
        <v>0</v>
      </c>
      <c r="D5042" s="69" t="str">
        <f t="shared" si="3645"/>
        <v>-</v>
      </c>
      <c r="E5042" s="28">
        <f t="shared" si="3645"/>
        <v>31.56</v>
      </c>
      <c r="F5042" s="95">
        <f t="shared" si="3619"/>
        <v>31.56</v>
      </c>
      <c r="G5042" s="95">
        <f t="shared" si="3620"/>
        <v>31.56</v>
      </c>
      <c r="H5042" s="95">
        <f t="shared" si="3635"/>
        <v>0</v>
      </c>
      <c r="I5042" s="94">
        <f>'F4.2'!AB349</f>
        <v>0</v>
      </c>
      <c r="J5042" s="94">
        <f>'F4.2'!AV349</f>
        <v>0</v>
      </c>
      <c r="K5042" s="95"/>
      <c r="L5042" s="95"/>
      <c r="M5042" s="128">
        <f t="shared" si="3636"/>
        <v>0</v>
      </c>
      <c r="N5042" s="95">
        <f t="shared" si="3637"/>
        <v>0</v>
      </c>
    </row>
    <row r="5043" spans="1:14" ht="47.25" hidden="1" outlineLevel="1" x14ac:dyDescent="0.25">
      <c r="A5043" s="25">
        <f t="shared" ref="A5043:E5043" si="3646">A4373</f>
        <v>4</v>
      </c>
      <c r="B5043" s="26" t="str">
        <f t="shared" si="3646"/>
        <v>Renovation of various component of bottom opening bogie frame at CSTPS Chandrapur &amp; Provision of Wagon Tippler Safety System in Coal Handling Plant at CSTPS</v>
      </c>
      <c r="C5043" s="184">
        <f t="shared" si="3646"/>
        <v>0</v>
      </c>
      <c r="D5043" s="69" t="str">
        <f t="shared" si="3646"/>
        <v>-</v>
      </c>
      <c r="E5043" s="28">
        <f t="shared" si="3646"/>
        <v>35</v>
      </c>
      <c r="F5043" s="95">
        <f t="shared" si="3619"/>
        <v>0</v>
      </c>
      <c r="G5043" s="95">
        <f t="shared" si="3620"/>
        <v>0</v>
      </c>
      <c r="H5043" s="95">
        <f t="shared" si="3635"/>
        <v>0</v>
      </c>
      <c r="I5043" s="94">
        <f>'F4.2'!AB350</f>
        <v>0</v>
      </c>
      <c r="J5043" s="94">
        <f>'F4.2'!AV350</f>
        <v>0</v>
      </c>
      <c r="K5043" s="95"/>
      <c r="L5043" s="95"/>
      <c r="M5043" s="128">
        <f t="shared" si="3636"/>
        <v>0</v>
      </c>
      <c r="N5043" s="95">
        <f t="shared" si="3637"/>
        <v>0</v>
      </c>
    </row>
    <row r="5044" spans="1:14" ht="47.25" hidden="1" outlineLevel="1" x14ac:dyDescent="0.25">
      <c r="A5044" s="169">
        <f t="shared" ref="A5044:E5044" si="3647">A4374</f>
        <v>0</v>
      </c>
      <c r="B5044" s="169" t="str">
        <f t="shared" si="3647"/>
        <v>Renovation of various component of bottom opening bogie frame at CSTPS Chandrapur &amp; Provision of Wagon Tippler Safety System in Coal Handling Plant at CSTPS</v>
      </c>
      <c r="C5044" s="184">
        <f t="shared" si="3647"/>
        <v>0</v>
      </c>
      <c r="D5044" s="69" t="str">
        <f t="shared" si="3647"/>
        <v>-</v>
      </c>
      <c r="E5044" s="28">
        <f t="shared" si="3647"/>
        <v>35</v>
      </c>
      <c r="F5044" s="95">
        <f t="shared" si="3619"/>
        <v>35</v>
      </c>
      <c r="G5044" s="95">
        <f t="shared" si="3620"/>
        <v>35</v>
      </c>
      <c r="H5044" s="95">
        <f t="shared" si="3635"/>
        <v>0</v>
      </c>
      <c r="I5044" s="94">
        <f>'F4.2'!AB351</f>
        <v>0</v>
      </c>
      <c r="J5044" s="94">
        <f>'F4.2'!AV351</f>
        <v>0</v>
      </c>
      <c r="K5044" s="95"/>
      <c r="L5044" s="95"/>
      <c r="M5044" s="128">
        <f t="shared" si="3636"/>
        <v>0</v>
      </c>
      <c r="N5044" s="95">
        <f t="shared" si="3637"/>
        <v>0</v>
      </c>
    </row>
    <row r="5045" spans="1:14" ht="47.25" hidden="1" outlineLevel="1" x14ac:dyDescent="0.25">
      <c r="A5045" s="25">
        <f t="shared" ref="A5045:E5045" si="3648">A4375</f>
        <v>5</v>
      </c>
      <c r="B5045" s="26" t="str">
        <f t="shared" si="3648"/>
        <v>Construction of road from CHP Weighbridge to Railway Crossing &amp; provision of Road Under Bridge (RUB) at CSTPS, Chandrapur</v>
      </c>
      <c r="C5045" s="184">
        <f t="shared" si="3648"/>
        <v>0</v>
      </c>
      <c r="D5045" s="69" t="str">
        <f t="shared" si="3648"/>
        <v>-</v>
      </c>
      <c r="E5045" s="28">
        <f t="shared" si="3648"/>
        <v>41.24</v>
      </c>
      <c r="F5045" s="95">
        <f t="shared" si="3619"/>
        <v>0</v>
      </c>
      <c r="G5045" s="95">
        <f t="shared" si="3620"/>
        <v>0</v>
      </c>
      <c r="H5045" s="95">
        <f t="shared" si="3635"/>
        <v>0</v>
      </c>
      <c r="I5045" s="94">
        <f>'F4.2'!AB352</f>
        <v>0</v>
      </c>
      <c r="J5045" s="94">
        <f>'F4.2'!AV352</f>
        <v>0</v>
      </c>
      <c r="K5045" s="95"/>
      <c r="L5045" s="95"/>
      <c r="M5045" s="128">
        <f t="shared" si="3636"/>
        <v>0</v>
      </c>
      <c r="N5045" s="95">
        <f t="shared" si="3637"/>
        <v>0</v>
      </c>
    </row>
    <row r="5046" spans="1:14" ht="31.5" hidden="1" outlineLevel="1" x14ac:dyDescent="0.25">
      <c r="A5046" s="169">
        <f t="shared" ref="A5046:E5046" si="3649">A4376</f>
        <v>0</v>
      </c>
      <c r="B5046" s="169" t="str">
        <f t="shared" si="3649"/>
        <v>Construction of concrete pavement road connecting to CHP weighbridge to Railway crossing at CSTPS, Chandrapur.</v>
      </c>
      <c r="C5046" s="184">
        <f t="shared" si="3649"/>
        <v>0</v>
      </c>
      <c r="D5046" s="69" t="str">
        <f t="shared" si="3649"/>
        <v>-</v>
      </c>
      <c r="E5046" s="28">
        <f t="shared" si="3649"/>
        <v>5.42</v>
      </c>
      <c r="F5046" s="95">
        <f t="shared" si="3619"/>
        <v>5.42</v>
      </c>
      <c r="G5046" s="95">
        <f t="shared" si="3620"/>
        <v>5.42</v>
      </c>
      <c r="H5046" s="95">
        <f t="shared" si="3635"/>
        <v>0</v>
      </c>
      <c r="I5046" s="94">
        <f>'F4.2'!AB353</f>
        <v>0</v>
      </c>
      <c r="J5046" s="94">
        <f>'F4.2'!AV353</f>
        <v>0</v>
      </c>
      <c r="K5046" s="95"/>
      <c r="L5046" s="95"/>
      <c r="M5046" s="128">
        <f t="shared" si="3636"/>
        <v>0</v>
      </c>
      <c r="N5046" s="95">
        <f t="shared" si="3637"/>
        <v>0</v>
      </c>
    </row>
    <row r="5047" spans="1:14" ht="31.5" hidden="1" outlineLevel="1" x14ac:dyDescent="0.25">
      <c r="A5047" s="169">
        <f t="shared" ref="A5047:E5047" si="3650">A4377</f>
        <v>0</v>
      </c>
      <c r="B5047" s="169" t="str">
        <f t="shared" si="3650"/>
        <v>Provision of Road Under Bridge at Vivekanand Nagar Tukum At CSTPS, Chandrapur.</v>
      </c>
      <c r="C5047" s="184">
        <f t="shared" si="3650"/>
        <v>0</v>
      </c>
      <c r="D5047" s="69" t="str">
        <f t="shared" si="3650"/>
        <v>-</v>
      </c>
      <c r="E5047" s="28">
        <f t="shared" si="3650"/>
        <v>35.82</v>
      </c>
      <c r="F5047" s="95">
        <f t="shared" si="3619"/>
        <v>35.82</v>
      </c>
      <c r="G5047" s="95">
        <f t="shared" si="3620"/>
        <v>35.82</v>
      </c>
      <c r="H5047" s="95">
        <f t="shared" si="3635"/>
        <v>0</v>
      </c>
      <c r="I5047" s="94">
        <f>'F4.2'!AB354</f>
        <v>0</v>
      </c>
      <c r="J5047" s="94">
        <f>'F4.2'!AV354</f>
        <v>0</v>
      </c>
      <c r="K5047" s="95"/>
      <c r="L5047" s="95"/>
      <c r="M5047" s="128">
        <f t="shared" si="3636"/>
        <v>0</v>
      </c>
      <c r="N5047" s="95">
        <f t="shared" si="3637"/>
        <v>0</v>
      </c>
    </row>
    <row r="5048" spans="1:14" ht="31.5" hidden="1" outlineLevel="1" x14ac:dyDescent="0.25">
      <c r="A5048" s="25">
        <f t="shared" ref="A5048:E5048" si="3651">A4378</f>
        <v>6</v>
      </c>
      <c r="B5048" s="26" t="str">
        <f t="shared" si="3651"/>
        <v>Construction of UCR wall and bed of Neri Nallah at CSTPS, Chandrapur.</v>
      </c>
      <c r="C5048" s="184">
        <f t="shared" si="3651"/>
        <v>0</v>
      </c>
      <c r="D5048" s="69" t="str">
        <f t="shared" si="3651"/>
        <v>-</v>
      </c>
      <c r="E5048" s="28">
        <f t="shared" si="3651"/>
        <v>33.47</v>
      </c>
      <c r="F5048" s="95">
        <f t="shared" si="3619"/>
        <v>0</v>
      </c>
      <c r="G5048" s="95">
        <f t="shared" si="3620"/>
        <v>0</v>
      </c>
      <c r="H5048" s="95">
        <f t="shared" si="3635"/>
        <v>0</v>
      </c>
      <c r="I5048" s="94">
        <f>'F4.2'!AB355</f>
        <v>0</v>
      </c>
      <c r="J5048" s="94">
        <f>'F4.2'!AV355</f>
        <v>0</v>
      </c>
      <c r="K5048" s="95"/>
      <c r="L5048" s="95"/>
      <c r="M5048" s="128">
        <f t="shared" si="3636"/>
        <v>0</v>
      </c>
      <c r="N5048" s="95">
        <f t="shared" si="3637"/>
        <v>0</v>
      </c>
    </row>
    <row r="5049" spans="1:14" ht="31.5" hidden="1" outlineLevel="1" x14ac:dyDescent="0.25">
      <c r="A5049" s="169">
        <f t="shared" ref="A5049:E5049" si="3652">A4379</f>
        <v>0</v>
      </c>
      <c r="B5049" s="169" t="str">
        <f t="shared" si="3652"/>
        <v>Construction of UCR wall and bed of Neri Nallah at CSTPS, Chandrapur.</v>
      </c>
      <c r="C5049" s="184">
        <f t="shared" si="3652"/>
        <v>0</v>
      </c>
      <c r="D5049" s="69" t="str">
        <f t="shared" si="3652"/>
        <v>-</v>
      </c>
      <c r="E5049" s="28">
        <f t="shared" si="3652"/>
        <v>33.47</v>
      </c>
      <c r="F5049" s="95">
        <f t="shared" si="3619"/>
        <v>33.47</v>
      </c>
      <c r="G5049" s="95">
        <f t="shared" si="3620"/>
        <v>33.47</v>
      </c>
      <c r="H5049" s="95">
        <f t="shared" si="3635"/>
        <v>0</v>
      </c>
      <c r="I5049" s="94">
        <f>'F4.2'!AB356</f>
        <v>0</v>
      </c>
      <c r="J5049" s="94">
        <f>'F4.2'!AV356</f>
        <v>0</v>
      </c>
      <c r="K5049" s="95"/>
      <c r="L5049" s="95"/>
      <c r="M5049" s="128">
        <f t="shared" si="3636"/>
        <v>0</v>
      </c>
      <c r="N5049" s="95">
        <f t="shared" si="3637"/>
        <v>0</v>
      </c>
    </row>
    <row r="5050" spans="1:14" ht="47.25" hidden="1" outlineLevel="1" x14ac:dyDescent="0.25">
      <c r="A5050" s="25">
        <f t="shared" ref="A5050:E5050" si="3653">A4380</f>
        <v>7</v>
      </c>
      <c r="B5050" s="26" t="str">
        <f t="shared" si="3653"/>
        <v>Construction of  Concrete Pavement  Road  Connecting to Reject Coal Gate &amp; F point upto  Ash water recovery pump house &amp; F point to CP No- 635 at CSTPS Chandrapur</v>
      </c>
      <c r="C5050" s="184">
        <f t="shared" si="3653"/>
        <v>0</v>
      </c>
      <c r="D5050" s="69" t="str">
        <f t="shared" si="3653"/>
        <v>-</v>
      </c>
      <c r="E5050" s="28">
        <f t="shared" si="3653"/>
        <v>71.5</v>
      </c>
      <c r="F5050" s="95">
        <f t="shared" si="3619"/>
        <v>0</v>
      </c>
      <c r="G5050" s="95">
        <f t="shared" si="3620"/>
        <v>0</v>
      </c>
      <c r="H5050" s="95">
        <f t="shared" si="3635"/>
        <v>0</v>
      </c>
      <c r="I5050" s="94">
        <f>'F4.2'!AB357</f>
        <v>0</v>
      </c>
      <c r="J5050" s="94">
        <f>'F4.2'!AV357</f>
        <v>0</v>
      </c>
      <c r="K5050" s="95"/>
      <c r="L5050" s="95"/>
      <c r="M5050" s="128">
        <f t="shared" si="3636"/>
        <v>0</v>
      </c>
      <c r="N5050" s="95">
        <f t="shared" si="3637"/>
        <v>0</v>
      </c>
    </row>
    <row r="5051" spans="1:14" ht="47.25" hidden="1" outlineLevel="1" x14ac:dyDescent="0.25">
      <c r="A5051" s="169">
        <f t="shared" ref="A5051:E5051" si="3654">A4381</f>
        <v>0</v>
      </c>
      <c r="B5051" s="169" t="str">
        <f t="shared" si="3654"/>
        <v>Construction of  Concrete Pavement  Road  Connecting to Reject Coal Gate &amp; F point upto  Ash water recovery pump house &amp; F point to CP No- 635 at CSTPS Chandrapur</v>
      </c>
      <c r="C5051" s="184">
        <f t="shared" si="3654"/>
        <v>0</v>
      </c>
      <c r="D5051" s="69" t="str">
        <f t="shared" si="3654"/>
        <v>-</v>
      </c>
      <c r="E5051" s="28">
        <f t="shared" si="3654"/>
        <v>71.5</v>
      </c>
      <c r="F5051" s="95">
        <f t="shared" si="3619"/>
        <v>71.5</v>
      </c>
      <c r="G5051" s="95">
        <f t="shared" si="3620"/>
        <v>71.5</v>
      </c>
      <c r="H5051" s="95">
        <f t="shared" si="3635"/>
        <v>0</v>
      </c>
      <c r="I5051" s="94">
        <f>'F4.2'!AB358</f>
        <v>0</v>
      </c>
      <c r="J5051" s="94">
        <f>'F4.2'!AV358</f>
        <v>0</v>
      </c>
      <c r="K5051" s="95"/>
      <c r="L5051" s="95"/>
      <c r="M5051" s="128">
        <f t="shared" si="3636"/>
        <v>0</v>
      </c>
      <c r="N5051" s="95">
        <f t="shared" si="3637"/>
        <v>0</v>
      </c>
    </row>
    <row r="5052" spans="1:14" ht="15.75" hidden="1" outlineLevel="1" x14ac:dyDescent="0.25">
      <c r="A5052" s="227">
        <f t="shared" ref="A5052:E5052" si="3655">A4382</f>
        <v>0</v>
      </c>
      <c r="B5052" s="227" t="str">
        <f t="shared" si="3655"/>
        <v>Boiler Maintenance-I</v>
      </c>
      <c r="C5052" s="184">
        <f t="shared" si="3655"/>
        <v>0</v>
      </c>
      <c r="D5052" s="69" t="str">
        <f t="shared" si="3655"/>
        <v>-</v>
      </c>
      <c r="E5052" s="28">
        <f t="shared" si="3655"/>
        <v>0</v>
      </c>
      <c r="F5052" s="95">
        <f t="shared" si="3619"/>
        <v>0</v>
      </c>
      <c r="G5052" s="95">
        <f t="shared" si="3620"/>
        <v>0</v>
      </c>
      <c r="H5052" s="95">
        <f t="shared" si="3635"/>
        <v>0</v>
      </c>
      <c r="I5052" s="94">
        <f>'F4.2'!AB359</f>
        <v>0</v>
      </c>
      <c r="J5052" s="94">
        <f>'F4.2'!AV359</f>
        <v>0</v>
      </c>
      <c r="K5052" s="95"/>
      <c r="L5052" s="95"/>
      <c r="M5052" s="128">
        <f t="shared" si="3636"/>
        <v>0</v>
      </c>
      <c r="N5052" s="95">
        <f t="shared" si="3637"/>
        <v>0</v>
      </c>
    </row>
    <row r="5053" spans="1:14" ht="15.75" hidden="1" outlineLevel="1" x14ac:dyDescent="0.25">
      <c r="A5053" s="25">
        <f t="shared" ref="A5053:E5053" si="3656">A4383</f>
        <v>1</v>
      </c>
      <c r="B5053" s="26" t="str">
        <f t="shared" si="3656"/>
        <v>DPR for Coal mill improvement</v>
      </c>
      <c r="C5053" s="184">
        <f t="shared" si="3656"/>
        <v>0</v>
      </c>
      <c r="D5053" s="69" t="str">
        <f t="shared" si="3656"/>
        <v>-</v>
      </c>
      <c r="E5053" s="28">
        <f t="shared" si="3656"/>
        <v>54.74</v>
      </c>
      <c r="F5053" s="95">
        <f t="shared" si="3619"/>
        <v>0</v>
      </c>
      <c r="G5053" s="95">
        <f t="shared" si="3620"/>
        <v>0</v>
      </c>
      <c r="H5053" s="95">
        <f t="shared" si="3635"/>
        <v>0</v>
      </c>
      <c r="I5053" s="94">
        <f>'F4.2'!AB360</f>
        <v>0</v>
      </c>
      <c r="J5053" s="94">
        <f>'F4.2'!AV360</f>
        <v>0</v>
      </c>
      <c r="K5053" s="95"/>
      <c r="L5053" s="95"/>
      <c r="M5053" s="128">
        <f t="shared" si="3636"/>
        <v>0</v>
      </c>
      <c r="N5053" s="95">
        <f t="shared" si="3637"/>
        <v>0</v>
      </c>
    </row>
    <row r="5054" spans="1:14" ht="31.5" hidden="1" outlineLevel="1" x14ac:dyDescent="0.25">
      <c r="A5054" s="169">
        <f t="shared" ref="A5054:E5054" si="3657">A4384</f>
        <v>0</v>
      </c>
      <c r="B5054" s="169" t="str">
        <f t="shared" si="3657"/>
        <v>The performance improvement &amp; availability enhancement of coal millsXRP-803 at U#3&amp;4(210MW)CSTPS, Chandrapur</v>
      </c>
      <c r="C5054" s="184">
        <f t="shared" si="3657"/>
        <v>0</v>
      </c>
      <c r="D5054" s="69" t="str">
        <f t="shared" si="3657"/>
        <v>-</v>
      </c>
      <c r="E5054" s="28">
        <f t="shared" si="3657"/>
        <v>18.739999999999998</v>
      </c>
      <c r="F5054" s="95">
        <f t="shared" si="3619"/>
        <v>18.739999999999998</v>
      </c>
      <c r="G5054" s="95">
        <f t="shared" si="3620"/>
        <v>18.739999999999998</v>
      </c>
      <c r="H5054" s="95">
        <f t="shared" si="3635"/>
        <v>0</v>
      </c>
      <c r="I5054" s="94">
        <f>'F4.2'!AB361</f>
        <v>0</v>
      </c>
      <c r="J5054" s="94">
        <f>'F4.2'!AV361</f>
        <v>0</v>
      </c>
      <c r="K5054" s="95"/>
      <c r="L5054" s="95"/>
      <c r="M5054" s="128">
        <f t="shared" si="3636"/>
        <v>0</v>
      </c>
      <c r="N5054" s="95">
        <f t="shared" si="3637"/>
        <v>0</v>
      </c>
    </row>
    <row r="5055" spans="1:14" ht="31.5" hidden="1" outlineLevel="1" x14ac:dyDescent="0.25">
      <c r="A5055" s="169">
        <f t="shared" ref="A5055:E5055" si="3658">A4385</f>
        <v>0</v>
      </c>
      <c r="B5055" s="169" t="str">
        <f t="shared" si="3658"/>
        <v>Replacement of Existing Volumetric coal feeders by Rotary Gravimetric coal feeders</v>
      </c>
      <c r="C5055" s="184">
        <f t="shared" si="3658"/>
        <v>0</v>
      </c>
      <c r="D5055" s="69" t="str">
        <f t="shared" si="3658"/>
        <v>-</v>
      </c>
      <c r="E5055" s="28">
        <f t="shared" si="3658"/>
        <v>36</v>
      </c>
      <c r="F5055" s="95">
        <f t="shared" si="3619"/>
        <v>36</v>
      </c>
      <c r="G5055" s="95">
        <f t="shared" si="3620"/>
        <v>36</v>
      </c>
      <c r="H5055" s="95">
        <f t="shared" si="3635"/>
        <v>0</v>
      </c>
      <c r="I5055" s="94">
        <f>'F4.2'!AB362</f>
        <v>0</v>
      </c>
      <c r="J5055" s="94">
        <f>'F4.2'!AV362</f>
        <v>0</v>
      </c>
      <c r="K5055" s="95"/>
      <c r="L5055" s="95"/>
      <c r="M5055" s="128">
        <f t="shared" si="3636"/>
        <v>0</v>
      </c>
      <c r="N5055" s="95">
        <f t="shared" si="3637"/>
        <v>0</v>
      </c>
    </row>
    <row r="5056" spans="1:14" ht="15.75" hidden="1" outlineLevel="1" x14ac:dyDescent="0.25">
      <c r="A5056" s="25">
        <f t="shared" ref="A5056:E5056" si="3659">A4386</f>
        <v>2</v>
      </c>
      <c r="B5056" s="26" t="str">
        <f t="shared" si="3659"/>
        <v>DPR for APH basket, HRH coil and Valves</v>
      </c>
      <c r="C5056" s="29">
        <f t="shared" si="3659"/>
        <v>0</v>
      </c>
      <c r="D5056" s="69" t="str">
        <f t="shared" si="3659"/>
        <v>-</v>
      </c>
      <c r="E5056" s="28">
        <f t="shared" si="3659"/>
        <v>28.94</v>
      </c>
      <c r="F5056" s="95">
        <f t="shared" si="3619"/>
        <v>0</v>
      </c>
      <c r="G5056" s="95">
        <f t="shared" si="3620"/>
        <v>0</v>
      </c>
      <c r="H5056" s="95">
        <f t="shared" si="3635"/>
        <v>0</v>
      </c>
      <c r="I5056" s="94">
        <f>'F4.2'!AB363</f>
        <v>0</v>
      </c>
      <c r="J5056" s="94">
        <f>'F4.2'!AV363</f>
        <v>0</v>
      </c>
      <c r="K5056" s="95"/>
      <c r="L5056" s="95"/>
      <c r="M5056" s="128">
        <f t="shared" si="3636"/>
        <v>0</v>
      </c>
      <c r="N5056" s="95">
        <f t="shared" si="3637"/>
        <v>0</v>
      </c>
    </row>
    <row r="5057" spans="1:14" ht="31.5" hidden="1" outlineLevel="1" x14ac:dyDescent="0.25">
      <c r="A5057" s="169">
        <f t="shared" ref="A5057:E5057" si="3660">A4387</f>
        <v>0</v>
      </c>
      <c r="B5057" s="169" t="str">
        <f t="shared" si="3660"/>
        <v>Procurement &amp; replacement of APH Basket assemblies at U#3&amp;4,CSTPS, Chandrapur</v>
      </c>
      <c r="C5057" s="29">
        <f t="shared" si="3660"/>
        <v>0</v>
      </c>
      <c r="D5057" s="69" t="str">
        <f t="shared" si="3660"/>
        <v>-</v>
      </c>
      <c r="E5057" s="28">
        <f t="shared" si="3660"/>
        <v>4.9400000000000004</v>
      </c>
      <c r="F5057" s="95">
        <f t="shared" si="3619"/>
        <v>4.9400000000000004</v>
      </c>
      <c r="G5057" s="95">
        <f t="shared" si="3620"/>
        <v>4.9400000000000004</v>
      </c>
      <c r="H5057" s="95">
        <f t="shared" si="3635"/>
        <v>0</v>
      </c>
      <c r="I5057" s="94">
        <f>'F4.2'!AB364</f>
        <v>0</v>
      </c>
      <c r="J5057" s="94">
        <f>'F4.2'!AV364</f>
        <v>0</v>
      </c>
      <c r="K5057" s="95"/>
      <c r="L5057" s="95"/>
      <c r="M5057" s="128">
        <f t="shared" si="3636"/>
        <v>0</v>
      </c>
      <c r="N5057" s="95">
        <f t="shared" si="3637"/>
        <v>0</v>
      </c>
    </row>
    <row r="5058" spans="1:14" ht="31.5" hidden="1" outlineLevel="1" x14ac:dyDescent="0.25">
      <c r="A5058" s="169">
        <f t="shared" ref="A5058:E5058" si="3661">A4388</f>
        <v>0</v>
      </c>
      <c r="B5058" s="169" t="str">
        <f t="shared" si="3661"/>
        <v>Procurement &amp; replacement of complete HRH coils assembly in U#4</v>
      </c>
      <c r="C5058" s="29">
        <f t="shared" si="3661"/>
        <v>0</v>
      </c>
      <c r="D5058" s="69" t="str">
        <f t="shared" si="3661"/>
        <v>-</v>
      </c>
      <c r="E5058" s="28">
        <f t="shared" si="3661"/>
        <v>24</v>
      </c>
      <c r="F5058" s="95">
        <f t="shared" si="3619"/>
        <v>24</v>
      </c>
      <c r="G5058" s="95">
        <f t="shared" si="3620"/>
        <v>24</v>
      </c>
      <c r="H5058" s="95">
        <f t="shared" si="3635"/>
        <v>0</v>
      </c>
      <c r="I5058" s="94">
        <f>'F4.2'!AB365</f>
        <v>0</v>
      </c>
      <c r="J5058" s="94">
        <f>'F4.2'!AV365</f>
        <v>0</v>
      </c>
      <c r="K5058" s="95"/>
      <c r="L5058" s="95"/>
      <c r="M5058" s="128">
        <f t="shared" si="3636"/>
        <v>0</v>
      </c>
      <c r="N5058" s="95">
        <f t="shared" si="3637"/>
        <v>0</v>
      </c>
    </row>
    <row r="5059" spans="1:14" ht="15.75" hidden="1" outlineLevel="1" x14ac:dyDescent="0.25">
      <c r="A5059" s="25">
        <f t="shared" ref="A5059:E5059" si="3662">A4389</f>
        <v>3</v>
      </c>
      <c r="B5059" s="26" t="str">
        <f t="shared" si="3662"/>
        <v>DPR for ESP internal and CRH coil</v>
      </c>
      <c r="C5059" s="29">
        <f t="shared" si="3662"/>
        <v>0</v>
      </c>
      <c r="D5059" s="69" t="str">
        <f t="shared" si="3662"/>
        <v>-</v>
      </c>
      <c r="E5059" s="28">
        <f t="shared" si="3662"/>
        <v>45</v>
      </c>
      <c r="F5059" s="95">
        <f t="shared" si="3619"/>
        <v>0</v>
      </c>
      <c r="G5059" s="95">
        <f t="shared" si="3620"/>
        <v>0</v>
      </c>
      <c r="H5059" s="95">
        <f t="shared" si="3635"/>
        <v>0</v>
      </c>
      <c r="I5059" s="94">
        <f>'F4.2'!AB366</f>
        <v>0</v>
      </c>
      <c r="J5059" s="94">
        <f>'F4.2'!AV366</f>
        <v>0</v>
      </c>
      <c r="K5059" s="95"/>
      <c r="L5059" s="95"/>
      <c r="M5059" s="128">
        <f t="shared" si="3636"/>
        <v>0</v>
      </c>
      <c r="N5059" s="95">
        <f t="shared" si="3637"/>
        <v>0</v>
      </c>
    </row>
    <row r="5060" spans="1:14" ht="15.75" hidden="1" outlineLevel="1" x14ac:dyDescent="0.25">
      <c r="A5060" s="169">
        <f t="shared" ref="A5060:E5060" si="3663">A4390</f>
        <v>0</v>
      </c>
      <c r="B5060" s="169" t="str">
        <f t="shared" si="3663"/>
        <v>Replacement of complete internals of ESP U#3&amp;4</v>
      </c>
      <c r="C5060" s="29">
        <f t="shared" si="3663"/>
        <v>0</v>
      </c>
      <c r="D5060" s="69" t="str">
        <f t="shared" si="3663"/>
        <v>-</v>
      </c>
      <c r="E5060" s="28">
        <f t="shared" si="3663"/>
        <v>20</v>
      </c>
      <c r="F5060" s="95">
        <f t="shared" si="3619"/>
        <v>20</v>
      </c>
      <c r="G5060" s="95">
        <f t="shared" si="3620"/>
        <v>20</v>
      </c>
      <c r="H5060" s="95">
        <f t="shared" si="3635"/>
        <v>0</v>
      </c>
      <c r="I5060" s="94">
        <f>'F4.2'!AB367</f>
        <v>0</v>
      </c>
      <c r="J5060" s="94">
        <f>'F4.2'!AV367</f>
        <v>0</v>
      </c>
      <c r="K5060" s="95"/>
      <c r="L5060" s="95"/>
      <c r="M5060" s="128">
        <f t="shared" si="3636"/>
        <v>0</v>
      </c>
      <c r="N5060" s="95">
        <f t="shared" si="3637"/>
        <v>0</v>
      </c>
    </row>
    <row r="5061" spans="1:14" ht="15.75" hidden="1" outlineLevel="1" x14ac:dyDescent="0.25">
      <c r="A5061" s="169">
        <f t="shared" ref="A5061:E5061" si="3664">A4391</f>
        <v>0</v>
      </c>
      <c r="B5061" s="169" t="str">
        <f t="shared" si="3664"/>
        <v xml:space="preserve">Procurement &amp; replacement of CRH coil assemblies in U#3 </v>
      </c>
      <c r="C5061" s="29">
        <f t="shared" si="3664"/>
        <v>0</v>
      </c>
      <c r="D5061" s="69" t="str">
        <f t="shared" si="3664"/>
        <v>-</v>
      </c>
      <c r="E5061" s="28">
        <f t="shared" si="3664"/>
        <v>25</v>
      </c>
      <c r="F5061" s="95">
        <f t="shared" si="3619"/>
        <v>25</v>
      </c>
      <c r="G5061" s="95">
        <f t="shared" si="3620"/>
        <v>25</v>
      </c>
      <c r="H5061" s="95">
        <f t="shared" si="3635"/>
        <v>0</v>
      </c>
      <c r="I5061" s="94">
        <f>'F4.2'!AB368</f>
        <v>0</v>
      </c>
      <c r="J5061" s="94">
        <f>'F4.2'!AV368</f>
        <v>0</v>
      </c>
      <c r="K5061" s="95"/>
      <c r="L5061" s="95"/>
      <c r="M5061" s="128">
        <f t="shared" si="3636"/>
        <v>0</v>
      </c>
      <c r="N5061" s="95">
        <f t="shared" si="3637"/>
        <v>0</v>
      </c>
    </row>
    <row r="5062" spans="1:14" ht="31.5" hidden="1" outlineLevel="1" x14ac:dyDescent="0.25">
      <c r="A5062" s="25">
        <f t="shared" ref="A5062:E5062" si="3665">A4392</f>
        <v>4</v>
      </c>
      <c r="B5062" s="26" t="str">
        <f t="shared" si="3665"/>
        <v>Procurement &amp; replacement of LTSH &amp; Economiser coil assemblies in U#3</v>
      </c>
      <c r="C5062" s="29">
        <f t="shared" si="3665"/>
        <v>0</v>
      </c>
      <c r="D5062" s="69" t="str">
        <f t="shared" si="3665"/>
        <v>-</v>
      </c>
      <c r="E5062" s="28">
        <f t="shared" si="3665"/>
        <v>30</v>
      </c>
      <c r="F5062" s="95">
        <f t="shared" si="3619"/>
        <v>0</v>
      </c>
      <c r="G5062" s="95">
        <f t="shared" si="3620"/>
        <v>0</v>
      </c>
      <c r="H5062" s="95">
        <f t="shared" si="3635"/>
        <v>0</v>
      </c>
      <c r="I5062" s="94">
        <f>'F4.2'!AB369</f>
        <v>0</v>
      </c>
      <c r="J5062" s="94">
        <f>'F4.2'!AV369</f>
        <v>0</v>
      </c>
      <c r="K5062" s="95"/>
      <c r="L5062" s="95"/>
      <c r="M5062" s="128">
        <f t="shared" si="3636"/>
        <v>0</v>
      </c>
      <c r="N5062" s="95">
        <f t="shared" si="3637"/>
        <v>0</v>
      </c>
    </row>
    <row r="5063" spans="1:14" ht="31.5" hidden="1" outlineLevel="1" x14ac:dyDescent="0.25">
      <c r="A5063" s="169">
        <f t="shared" ref="A5063:E5063" si="3666">A4393</f>
        <v>0</v>
      </c>
      <c r="B5063" s="169" t="str">
        <f t="shared" si="3666"/>
        <v>Procurement &amp; replacement of LTSH &amp; Economiser coil assemblies in U#3</v>
      </c>
      <c r="C5063" s="29">
        <f t="shared" si="3666"/>
        <v>0</v>
      </c>
      <c r="D5063" s="69" t="str">
        <f t="shared" si="3666"/>
        <v>-</v>
      </c>
      <c r="E5063" s="28">
        <f t="shared" si="3666"/>
        <v>30</v>
      </c>
      <c r="F5063" s="95">
        <f t="shared" si="3619"/>
        <v>30</v>
      </c>
      <c r="G5063" s="95">
        <f t="shared" si="3620"/>
        <v>30</v>
      </c>
      <c r="H5063" s="95">
        <f t="shared" si="3635"/>
        <v>0</v>
      </c>
      <c r="I5063" s="94">
        <f>'F4.2'!AB370</f>
        <v>0</v>
      </c>
      <c r="J5063" s="94">
        <f>'F4.2'!AV370</f>
        <v>0</v>
      </c>
      <c r="K5063" s="95"/>
      <c r="L5063" s="95"/>
      <c r="M5063" s="128">
        <f t="shared" si="3636"/>
        <v>0</v>
      </c>
      <c r="N5063" s="95">
        <f t="shared" si="3637"/>
        <v>0</v>
      </c>
    </row>
    <row r="5064" spans="1:14" ht="15.75" hidden="1" outlineLevel="1" x14ac:dyDescent="0.25">
      <c r="A5064" s="227">
        <f t="shared" ref="A5064:E5064" si="3667">A4394</f>
        <v>0</v>
      </c>
      <c r="B5064" s="227" t="str">
        <f t="shared" si="3667"/>
        <v>Turbine Maintenance-I</v>
      </c>
      <c r="C5064" s="29">
        <f t="shared" si="3667"/>
        <v>0</v>
      </c>
      <c r="D5064" s="69" t="str">
        <f t="shared" si="3667"/>
        <v>-</v>
      </c>
      <c r="E5064" s="28">
        <f t="shared" si="3667"/>
        <v>0</v>
      </c>
      <c r="F5064" s="95">
        <f t="shared" si="3619"/>
        <v>0</v>
      </c>
      <c r="G5064" s="95">
        <f t="shared" si="3620"/>
        <v>0</v>
      </c>
      <c r="H5064" s="95">
        <f t="shared" si="3635"/>
        <v>0</v>
      </c>
      <c r="I5064" s="94">
        <f>'F4.2'!AB371</f>
        <v>0</v>
      </c>
      <c r="J5064" s="94">
        <f>'F4.2'!AV371</f>
        <v>0</v>
      </c>
      <c r="K5064" s="95"/>
      <c r="L5064" s="95"/>
      <c r="M5064" s="128">
        <f t="shared" si="3636"/>
        <v>0</v>
      </c>
      <c r="N5064" s="95">
        <f t="shared" si="3637"/>
        <v>0</v>
      </c>
    </row>
    <row r="5065" spans="1:14" ht="31.5" hidden="1" outlineLevel="1" x14ac:dyDescent="0.25">
      <c r="A5065" s="25">
        <f t="shared" ref="A5065:E5065" si="3668">A4395</f>
        <v>1</v>
      </c>
      <c r="B5065" s="26" t="str">
        <f t="shared" si="3668"/>
        <v>DPR for Vaccuum system improvement and procurment of BFP cartridge</v>
      </c>
      <c r="C5065" s="29">
        <f t="shared" si="3668"/>
        <v>0</v>
      </c>
      <c r="D5065" s="69" t="str">
        <f t="shared" si="3668"/>
        <v>-</v>
      </c>
      <c r="E5065" s="28">
        <f t="shared" si="3668"/>
        <v>35</v>
      </c>
      <c r="F5065" s="95">
        <f t="shared" si="3619"/>
        <v>0</v>
      </c>
      <c r="G5065" s="95">
        <f t="shared" si="3620"/>
        <v>0</v>
      </c>
      <c r="H5065" s="95">
        <f t="shared" si="3635"/>
        <v>0</v>
      </c>
      <c r="I5065" s="94">
        <f>'F4.2'!AB372</f>
        <v>0</v>
      </c>
      <c r="J5065" s="94">
        <f>'F4.2'!AV372</f>
        <v>0</v>
      </c>
      <c r="K5065" s="95"/>
      <c r="L5065" s="95"/>
      <c r="M5065" s="128">
        <f t="shared" si="3636"/>
        <v>0</v>
      </c>
      <c r="N5065" s="95">
        <f t="shared" si="3637"/>
        <v>0</v>
      </c>
    </row>
    <row r="5066" spans="1:14" ht="15.75" hidden="1" outlineLevel="1" x14ac:dyDescent="0.25">
      <c r="A5066" s="169">
        <f t="shared" ref="A5066:E5066" si="3669">A4396</f>
        <v>0</v>
      </c>
      <c r="B5066" s="169" t="str">
        <f t="shared" si="3669"/>
        <v>Condenser vaccuum system improvement</v>
      </c>
      <c r="C5066" s="29">
        <f t="shared" si="3669"/>
        <v>0</v>
      </c>
      <c r="D5066" s="69" t="str">
        <f t="shared" si="3669"/>
        <v>-</v>
      </c>
      <c r="E5066" s="28">
        <f t="shared" si="3669"/>
        <v>16</v>
      </c>
      <c r="F5066" s="95">
        <f t="shared" si="3619"/>
        <v>16</v>
      </c>
      <c r="G5066" s="95">
        <f t="shared" si="3620"/>
        <v>16</v>
      </c>
      <c r="H5066" s="95">
        <f t="shared" si="3635"/>
        <v>0</v>
      </c>
      <c r="I5066" s="94">
        <f>'F4.2'!AB373</f>
        <v>0</v>
      </c>
      <c r="J5066" s="94">
        <f>'F4.2'!AV373</f>
        <v>0</v>
      </c>
      <c r="K5066" s="95"/>
      <c r="L5066" s="95"/>
      <c r="M5066" s="128">
        <f t="shared" si="3636"/>
        <v>0</v>
      </c>
      <c r="N5066" s="95">
        <f t="shared" si="3637"/>
        <v>0</v>
      </c>
    </row>
    <row r="5067" spans="1:14" ht="31.5" hidden="1" outlineLevel="1" x14ac:dyDescent="0.25">
      <c r="A5067" s="169">
        <f t="shared" ref="A5067:E5067" si="3670">A4397</f>
        <v>0</v>
      </c>
      <c r="B5067" s="169" t="str">
        <f t="shared" si="3670"/>
        <v>Procurement of BFP main pump cartridges for 200 KHI/s BHEL pump &amp; Procurment of Voith Hydraulic Coupling R17K for BFP</v>
      </c>
      <c r="C5067" s="29">
        <f t="shared" si="3670"/>
        <v>0</v>
      </c>
      <c r="D5067" s="69" t="str">
        <f t="shared" si="3670"/>
        <v>-</v>
      </c>
      <c r="E5067" s="28">
        <f t="shared" si="3670"/>
        <v>19</v>
      </c>
      <c r="F5067" s="95">
        <f t="shared" si="3619"/>
        <v>19</v>
      </c>
      <c r="G5067" s="95">
        <f t="shared" si="3620"/>
        <v>19</v>
      </c>
      <c r="H5067" s="95">
        <f t="shared" si="3635"/>
        <v>0</v>
      </c>
      <c r="I5067" s="94">
        <f>'F4.2'!AB374</f>
        <v>0</v>
      </c>
      <c r="J5067" s="94">
        <f>'F4.2'!AV374</f>
        <v>0</v>
      </c>
      <c r="K5067" s="95"/>
      <c r="L5067" s="95"/>
      <c r="M5067" s="128">
        <f t="shared" si="3636"/>
        <v>0</v>
      </c>
      <c r="N5067" s="95">
        <f t="shared" si="3637"/>
        <v>0</v>
      </c>
    </row>
    <row r="5068" spans="1:14" ht="15.75" hidden="1" outlineLevel="1" x14ac:dyDescent="0.25">
      <c r="A5068" s="25">
        <f t="shared" ref="A5068:E5068" si="3671">A4398</f>
        <v>2</v>
      </c>
      <c r="B5068" s="26" t="str">
        <f t="shared" si="3671"/>
        <v>WTP-I improvement schemes</v>
      </c>
      <c r="C5068" s="29">
        <f t="shared" si="3671"/>
        <v>0</v>
      </c>
      <c r="D5068" s="69" t="str">
        <f t="shared" si="3671"/>
        <v>-</v>
      </c>
      <c r="E5068" s="28">
        <f t="shared" si="3671"/>
        <v>26</v>
      </c>
      <c r="F5068" s="95">
        <f t="shared" si="3619"/>
        <v>0</v>
      </c>
      <c r="G5068" s="95">
        <f t="shared" si="3620"/>
        <v>0</v>
      </c>
      <c r="H5068" s="95">
        <f t="shared" si="3635"/>
        <v>0</v>
      </c>
      <c r="I5068" s="94">
        <f>'F4.2'!AB375</f>
        <v>0</v>
      </c>
      <c r="J5068" s="94">
        <f>'F4.2'!AV375</f>
        <v>0</v>
      </c>
      <c r="K5068" s="95"/>
      <c r="L5068" s="95"/>
      <c r="M5068" s="128">
        <f t="shared" si="3636"/>
        <v>0</v>
      </c>
      <c r="N5068" s="95">
        <f t="shared" si="3637"/>
        <v>0</v>
      </c>
    </row>
    <row r="5069" spans="1:14" ht="47.25" hidden="1" outlineLevel="1" x14ac:dyDescent="0.25">
      <c r="A5069" s="169">
        <f t="shared" ref="A5069:E5069" si="3672">A4399</f>
        <v>0</v>
      </c>
      <c r="B5069" s="169" t="str">
        <f t="shared" si="3672"/>
        <v>Replacement of instrument air an service air compressors in Unit 3 &amp; 4, WTP-I with screw type compressors including refrigerant type air dryer system</v>
      </c>
      <c r="C5069" s="29">
        <f t="shared" si="3672"/>
        <v>0</v>
      </c>
      <c r="D5069" s="69" t="str">
        <f t="shared" si="3672"/>
        <v>-</v>
      </c>
      <c r="E5069" s="28">
        <f t="shared" si="3672"/>
        <v>6</v>
      </c>
      <c r="F5069" s="95">
        <f t="shared" si="3619"/>
        <v>6</v>
      </c>
      <c r="G5069" s="95">
        <f t="shared" si="3620"/>
        <v>6</v>
      </c>
      <c r="H5069" s="95">
        <f t="shared" si="3635"/>
        <v>0</v>
      </c>
      <c r="I5069" s="94">
        <f>'F4.2'!AB376</f>
        <v>0</v>
      </c>
      <c r="J5069" s="94">
        <f>'F4.2'!AV376</f>
        <v>0</v>
      </c>
      <c r="K5069" s="95"/>
      <c r="L5069" s="95"/>
      <c r="M5069" s="128">
        <f t="shared" si="3636"/>
        <v>0</v>
      </c>
      <c r="N5069" s="95">
        <f t="shared" si="3637"/>
        <v>0</v>
      </c>
    </row>
    <row r="5070" spans="1:14" ht="31.5" hidden="1" outlineLevel="1" x14ac:dyDescent="0.25">
      <c r="A5070" s="169">
        <f t="shared" ref="A5070:E5070" si="3673">A4400</f>
        <v>0</v>
      </c>
      <c r="B5070" s="169" t="str">
        <f t="shared" si="3673"/>
        <v>Refurbishment of hydrogen compressors at Hydrogen plant WTP-I</v>
      </c>
      <c r="C5070" s="29">
        <f t="shared" si="3673"/>
        <v>0</v>
      </c>
      <c r="D5070" s="69" t="str">
        <f t="shared" si="3673"/>
        <v>-</v>
      </c>
      <c r="E5070" s="28">
        <f t="shared" si="3673"/>
        <v>10</v>
      </c>
      <c r="F5070" s="95">
        <f t="shared" si="3619"/>
        <v>10</v>
      </c>
      <c r="G5070" s="95">
        <f t="shared" si="3620"/>
        <v>10</v>
      </c>
      <c r="H5070" s="95">
        <f t="shared" si="3635"/>
        <v>0</v>
      </c>
      <c r="I5070" s="94">
        <f>'F4.2'!AB377</f>
        <v>0</v>
      </c>
      <c r="J5070" s="94">
        <f>'F4.2'!AV377</f>
        <v>0</v>
      </c>
      <c r="K5070" s="95"/>
      <c r="L5070" s="95"/>
      <c r="M5070" s="128">
        <f t="shared" si="3636"/>
        <v>0</v>
      </c>
      <c r="N5070" s="95">
        <f t="shared" si="3637"/>
        <v>0</v>
      </c>
    </row>
    <row r="5071" spans="1:14" ht="15.75" hidden="1" outlineLevel="1" x14ac:dyDescent="0.25">
      <c r="A5071" s="169">
        <f t="shared" ref="A5071:E5071" si="3674">A4401</f>
        <v>0</v>
      </c>
      <c r="B5071" s="169" t="str">
        <f t="shared" si="3674"/>
        <v>Replacement of Circulating water pumps in Unit 3 &amp; 4</v>
      </c>
      <c r="C5071" s="29">
        <f t="shared" si="3674"/>
        <v>0</v>
      </c>
      <c r="D5071" s="69" t="str">
        <f t="shared" si="3674"/>
        <v>-</v>
      </c>
      <c r="E5071" s="28">
        <f t="shared" si="3674"/>
        <v>10</v>
      </c>
      <c r="F5071" s="95">
        <f t="shared" si="3619"/>
        <v>10</v>
      </c>
      <c r="G5071" s="95">
        <f t="shared" si="3620"/>
        <v>10</v>
      </c>
      <c r="H5071" s="95">
        <f t="shared" si="3635"/>
        <v>0</v>
      </c>
      <c r="I5071" s="94">
        <f>'F4.2'!AB378</f>
        <v>0</v>
      </c>
      <c r="J5071" s="94">
        <f>'F4.2'!AV378</f>
        <v>0</v>
      </c>
      <c r="K5071" s="95"/>
      <c r="L5071" s="95"/>
      <c r="M5071" s="128">
        <f t="shared" si="3636"/>
        <v>0</v>
      </c>
      <c r="N5071" s="95">
        <f t="shared" si="3637"/>
        <v>0</v>
      </c>
    </row>
    <row r="5072" spans="1:14" ht="15.75" hidden="1" outlineLevel="1" x14ac:dyDescent="0.25">
      <c r="A5072" s="25">
        <f t="shared" ref="A5072:E5072" si="3675">A4402</f>
        <v>3</v>
      </c>
      <c r="B5072" s="26" t="str">
        <f t="shared" si="3675"/>
        <v>Procurment of HP valves, CEP Cartridge, GS pump</v>
      </c>
      <c r="C5072" s="29">
        <f t="shared" si="3675"/>
        <v>0</v>
      </c>
      <c r="D5072" s="69" t="str">
        <f t="shared" si="3675"/>
        <v>-</v>
      </c>
      <c r="E5072" s="28">
        <f t="shared" si="3675"/>
        <v>25</v>
      </c>
      <c r="F5072" s="95">
        <f t="shared" si="3619"/>
        <v>0</v>
      </c>
      <c r="G5072" s="95">
        <f t="shared" si="3620"/>
        <v>0</v>
      </c>
      <c r="H5072" s="95">
        <f t="shared" si="3635"/>
        <v>0</v>
      </c>
      <c r="I5072" s="94">
        <f>'F4.2'!AB379</f>
        <v>0</v>
      </c>
      <c r="J5072" s="94">
        <f>'F4.2'!AV379</f>
        <v>0</v>
      </c>
      <c r="K5072" s="95"/>
      <c r="L5072" s="95"/>
      <c r="M5072" s="128">
        <f t="shared" si="3636"/>
        <v>0</v>
      </c>
      <c r="N5072" s="95">
        <f t="shared" si="3637"/>
        <v>0</v>
      </c>
    </row>
    <row r="5073" spans="1:14" ht="15.75" hidden="1" outlineLevel="1" x14ac:dyDescent="0.25">
      <c r="A5073" s="169">
        <f t="shared" ref="A5073:E5073" si="3676">A4403</f>
        <v>0</v>
      </c>
      <c r="B5073" s="169" t="str">
        <f t="shared" si="3676"/>
        <v>Procurement of HP valves for Unit 3 &amp; 4</v>
      </c>
      <c r="C5073" s="29">
        <f t="shared" si="3676"/>
        <v>0</v>
      </c>
      <c r="D5073" s="69" t="str">
        <f t="shared" si="3676"/>
        <v>-</v>
      </c>
      <c r="E5073" s="28">
        <f t="shared" si="3676"/>
        <v>15</v>
      </c>
      <c r="F5073" s="95">
        <f t="shared" si="3619"/>
        <v>15</v>
      </c>
      <c r="G5073" s="95">
        <f t="shared" si="3620"/>
        <v>15</v>
      </c>
      <c r="H5073" s="95">
        <f t="shared" si="3635"/>
        <v>0</v>
      </c>
      <c r="I5073" s="94">
        <f>'F4.2'!AB380</f>
        <v>0</v>
      </c>
      <c r="J5073" s="94">
        <f>'F4.2'!AV380</f>
        <v>0</v>
      </c>
      <c r="K5073" s="95"/>
      <c r="L5073" s="95"/>
      <c r="M5073" s="128">
        <f t="shared" si="3636"/>
        <v>0</v>
      </c>
      <c r="N5073" s="95">
        <f t="shared" si="3637"/>
        <v>0</v>
      </c>
    </row>
    <row r="5074" spans="1:14" ht="31.5" hidden="1" outlineLevel="1" x14ac:dyDescent="0.25">
      <c r="A5074" s="169">
        <f t="shared" ref="A5074:E5074" si="3677">A4404</f>
        <v>0</v>
      </c>
      <c r="B5074" s="169" t="str">
        <f t="shared" si="3677"/>
        <v>Procurement cartridges for Condensate extraction pump ( Make KSB WKT 150/7)</v>
      </c>
      <c r="C5074" s="29">
        <f t="shared" si="3677"/>
        <v>0</v>
      </c>
      <c r="D5074" s="69" t="str">
        <f t="shared" si="3677"/>
        <v>-</v>
      </c>
      <c r="E5074" s="28">
        <f t="shared" si="3677"/>
        <v>5</v>
      </c>
      <c r="F5074" s="95">
        <f t="shared" si="3619"/>
        <v>5</v>
      </c>
      <c r="G5074" s="95">
        <f t="shared" si="3620"/>
        <v>5</v>
      </c>
      <c r="H5074" s="95">
        <f t="shared" si="3635"/>
        <v>0</v>
      </c>
      <c r="I5074" s="94">
        <f>'F4.2'!AB381</f>
        <v>0</v>
      </c>
      <c r="J5074" s="94">
        <f>'F4.2'!AV381</f>
        <v>0</v>
      </c>
      <c r="K5074" s="95"/>
      <c r="L5074" s="95"/>
      <c r="M5074" s="128">
        <f t="shared" si="3636"/>
        <v>0</v>
      </c>
      <c r="N5074" s="95">
        <f t="shared" si="3637"/>
        <v>0</v>
      </c>
    </row>
    <row r="5075" spans="1:14" ht="31.5" hidden="1" outlineLevel="1" x14ac:dyDescent="0.25">
      <c r="A5075" s="169">
        <f t="shared" ref="A5075:E5075" si="3678">A4405</f>
        <v>0</v>
      </c>
      <c r="B5075" s="169" t="str">
        <f t="shared" si="3678"/>
        <v>Procurement of WPIL make GS pump JTC 24E with pipelines and valves for Unit 3 &amp; 4</v>
      </c>
      <c r="C5075" s="29">
        <f t="shared" si="3678"/>
        <v>0</v>
      </c>
      <c r="D5075" s="69" t="str">
        <f t="shared" si="3678"/>
        <v>-</v>
      </c>
      <c r="E5075" s="28">
        <f t="shared" si="3678"/>
        <v>5</v>
      </c>
      <c r="F5075" s="95">
        <f t="shared" si="3619"/>
        <v>5</v>
      </c>
      <c r="G5075" s="95">
        <f t="shared" si="3620"/>
        <v>5</v>
      </c>
      <c r="H5075" s="95">
        <f t="shared" si="3635"/>
        <v>0</v>
      </c>
      <c r="I5075" s="94">
        <f>'F4.2'!AB382</f>
        <v>0</v>
      </c>
      <c r="J5075" s="94">
        <f>'F4.2'!AV382</f>
        <v>0</v>
      </c>
      <c r="K5075" s="95"/>
      <c r="L5075" s="95"/>
      <c r="M5075" s="128">
        <f t="shared" si="3636"/>
        <v>0</v>
      </c>
      <c r="N5075" s="95">
        <f t="shared" si="3637"/>
        <v>0</v>
      </c>
    </row>
    <row r="5076" spans="1:14" ht="15.75" hidden="1" outlineLevel="1" x14ac:dyDescent="0.25">
      <c r="A5076" s="227">
        <f t="shared" ref="A5076:E5076" si="3679">A4406</f>
        <v>0</v>
      </c>
      <c r="B5076" s="227" t="str">
        <f t="shared" si="3679"/>
        <v>Electrical maintenance -I</v>
      </c>
      <c r="C5076" s="29">
        <f t="shared" si="3679"/>
        <v>0</v>
      </c>
      <c r="D5076" s="69" t="str">
        <f t="shared" si="3679"/>
        <v>-</v>
      </c>
      <c r="E5076" s="28">
        <f t="shared" si="3679"/>
        <v>0</v>
      </c>
      <c r="F5076" s="95">
        <f t="shared" si="3619"/>
        <v>0</v>
      </c>
      <c r="G5076" s="95">
        <f t="shared" si="3620"/>
        <v>0</v>
      </c>
      <c r="H5076" s="95">
        <f t="shared" si="3635"/>
        <v>0</v>
      </c>
      <c r="I5076" s="94">
        <f>'F4.2'!AB383</f>
        <v>0</v>
      </c>
      <c r="J5076" s="94">
        <f>'F4.2'!AV383</f>
        <v>0</v>
      </c>
      <c r="K5076" s="95"/>
      <c r="L5076" s="95"/>
      <c r="M5076" s="128">
        <f t="shared" si="3636"/>
        <v>0</v>
      </c>
      <c r="N5076" s="95">
        <f t="shared" si="3637"/>
        <v>0</v>
      </c>
    </row>
    <row r="5077" spans="1:14" ht="31.5" hidden="1" outlineLevel="1" x14ac:dyDescent="0.25">
      <c r="A5077" s="25">
        <f t="shared" ref="A5077:E5077" si="3680">A4407</f>
        <v>1</v>
      </c>
      <c r="B5077" s="26" t="str">
        <f t="shared" si="3680"/>
        <v>DPR  for colony electrical renovation, switchgear, Energy meter, breaker</v>
      </c>
      <c r="C5077" s="29">
        <f t="shared" si="3680"/>
        <v>0</v>
      </c>
      <c r="D5077" s="69" t="str">
        <f t="shared" si="3680"/>
        <v>-</v>
      </c>
      <c r="E5077" s="28">
        <f t="shared" si="3680"/>
        <v>47.3</v>
      </c>
      <c r="F5077" s="95">
        <f t="shared" si="3619"/>
        <v>0</v>
      </c>
      <c r="G5077" s="95">
        <f t="shared" si="3620"/>
        <v>0</v>
      </c>
      <c r="H5077" s="95">
        <f t="shared" si="3635"/>
        <v>0</v>
      </c>
      <c r="I5077" s="94">
        <f>'F4.2'!AB384</f>
        <v>0</v>
      </c>
      <c r="J5077" s="94">
        <f>'F4.2'!AV384</f>
        <v>0</v>
      </c>
      <c r="K5077" s="95"/>
      <c r="L5077" s="95"/>
      <c r="M5077" s="128">
        <f t="shared" si="3636"/>
        <v>0</v>
      </c>
      <c r="N5077" s="95">
        <f t="shared" si="3637"/>
        <v>0</v>
      </c>
    </row>
    <row r="5078" spans="1:14" ht="15.75" hidden="1" outlineLevel="1" x14ac:dyDescent="0.25">
      <c r="A5078" s="169">
        <f t="shared" ref="A5078:E5078" si="3681">A4408</f>
        <v>0</v>
      </c>
      <c r="B5078" s="169" t="str">
        <f t="shared" si="3681"/>
        <v>Colony electrical renovation</v>
      </c>
      <c r="C5078" s="29">
        <f t="shared" si="3681"/>
        <v>0</v>
      </c>
      <c r="D5078" s="69" t="str">
        <f t="shared" si="3681"/>
        <v>-</v>
      </c>
      <c r="E5078" s="28">
        <f t="shared" si="3681"/>
        <v>47.3</v>
      </c>
      <c r="F5078" s="95">
        <f t="shared" si="3619"/>
        <v>37.299999999999997</v>
      </c>
      <c r="G5078" s="95">
        <f t="shared" si="3620"/>
        <v>37.299999999999997</v>
      </c>
      <c r="H5078" s="95">
        <f t="shared" si="3635"/>
        <v>0</v>
      </c>
      <c r="I5078" s="94">
        <f>'F4.2'!AB385</f>
        <v>10</v>
      </c>
      <c r="J5078" s="94">
        <f>'F4.2'!AV385</f>
        <v>10</v>
      </c>
      <c r="K5078" s="95"/>
      <c r="L5078" s="95"/>
      <c r="M5078" s="128">
        <f t="shared" si="3636"/>
        <v>10</v>
      </c>
      <c r="N5078" s="95">
        <f t="shared" si="3637"/>
        <v>0</v>
      </c>
    </row>
    <row r="5079" spans="1:14" ht="31.5" hidden="1" outlineLevel="1" x14ac:dyDescent="0.25">
      <c r="A5079" s="25">
        <f t="shared" ref="A5079:E5079" si="3682">A4409</f>
        <v>2</v>
      </c>
      <c r="B5079" s="26" t="str">
        <f t="shared" si="3682"/>
        <v>Electrification and illumination of perimeter wall CSTPS, Chandapur as per IB recomm</v>
      </c>
      <c r="C5079" s="29">
        <f t="shared" si="3682"/>
        <v>0</v>
      </c>
      <c r="D5079" s="69" t="str">
        <f t="shared" si="3682"/>
        <v>-</v>
      </c>
      <c r="E5079" s="28">
        <f t="shared" si="3682"/>
        <v>25.679999999999996</v>
      </c>
      <c r="F5079" s="95">
        <f t="shared" si="3619"/>
        <v>0</v>
      </c>
      <c r="G5079" s="95">
        <f t="shared" si="3620"/>
        <v>0</v>
      </c>
      <c r="H5079" s="95">
        <f t="shared" si="3635"/>
        <v>0</v>
      </c>
      <c r="I5079" s="94">
        <f>'F4.2'!AB386</f>
        <v>0</v>
      </c>
      <c r="J5079" s="94">
        <f>'F4.2'!AV386</f>
        <v>0</v>
      </c>
      <c r="K5079" s="95"/>
      <c r="L5079" s="95"/>
      <c r="M5079" s="128">
        <f t="shared" si="3636"/>
        <v>0</v>
      </c>
      <c r="N5079" s="95">
        <f t="shared" si="3637"/>
        <v>0</v>
      </c>
    </row>
    <row r="5080" spans="1:14" ht="31.5" hidden="1" outlineLevel="1" x14ac:dyDescent="0.25">
      <c r="A5080" s="169">
        <f t="shared" ref="A5080:E5080" si="3683">A4410</f>
        <v>0</v>
      </c>
      <c r="B5080" s="169" t="str">
        <f t="shared" si="3683"/>
        <v>Electrification and illumination of perimeter wall CSTPS, Chandapur</v>
      </c>
      <c r="C5080" s="29">
        <f t="shared" si="3683"/>
        <v>0</v>
      </c>
      <c r="D5080" s="69" t="str">
        <f t="shared" si="3683"/>
        <v>-</v>
      </c>
      <c r="E5080" s="28">
        <f t="shared" si="3683"/>
        <v>12.52</v>
      </c>
      <c r="F5080" s="95">
        <f t="shared" si="3619"/>
        <v>12.52</v>
      </c>
      <c r="G5080" s="95">
        <f t="shared" si="3620"/>
        <v>12.52</v>
      </c>
      <c r="H5080" s="95">
        <f t="shared" si="3635"/>
        <v>0</v>
      </c>
      <c r="I5080" s="94">
        <f>'F4.2'!AB387</f>
        <v>0</v>
      </c>
      <c r="J5080" s="94">
        <f>'F4.2'!AV387</f>
        <v>0</v>
      </c>
      <c r="K5080" s="95"/>
      <c r="L5080" s="95"/>
      <c r="M5080" s="128">
        <f t="shared" si="3636"/>
        <v>0</v>
      </c>
      <c r="N5080" s="95">
        <f t="shared" si="3637"/>
        <v>0</v>
      </c>
    </row>
    <row r="5081" spans="1:14" ht="31.5" hidden="1" outlineLevel="1" x14ac:dyDescent="0.25">
      <c r="A5081" s="169">
        <f t="shared" ref="A5081:E5081" si="3684">A4411</f>
        <v>0</v>
      </c>
      <c r="B5081" s="169" t="str">
        <f t="shared" si="3684"/>
        <v>Replacement of Distibution board, and switchgear at different areas of plant, colony, Dam</v>
      </c>
      <c r="C5081" s="29">
        <f t="shared" si="3684"/>
        <v>0</v>
      </c>
      <c r="D5081" s="69" t="str">
        <f t="shared" si="3684"/>
        <v>-</v>
      </c>
      <c r="E5081" s="28">
        <f t="shared" si="3684"/>
        <v>12.35</v>
      </c>
      <c r="F5081" s="95">
        <f t="shared" si="3619"/>
        <v>12.35</v>
      </c>
      <c r="G5081" s="95">
        <f t="shared" si="3620"/>
        <v>12.35</v>
      </c>
      <c r="H5081" s="95">
        <f t="shared" si="3635"/>
        <v>0</v>
      </c>
      <c r="I5081" s="94">
        <f>'F4.2'!AB388</f>
        <v>0</v>
      </c>
      <c r="J5081" s="94">
        <f>'F4.2'!AV388</f>
        <v>0</v>
      </c>
      <c r="K5081" s="95"/>
      <c r="L5081" s="95"/>
      <c r="M5081" s="128">
        <f t="shared" si="3636"/>
        <v>0</v>
      </c>
      <c r="N5081" s="95">
        <f t="shared" si="3637"/>
        <v>0</v>
      </c>
    </row>
    <row r="5082" spans="1:14" ht="15.75" hidden="1" outlineLevel="1" x14ac:dyDescent="0.25">
      <c r="A5082" s="169">
        <f t="shared" ref="A5082:E5082" si="3685">A4412</f>
        <v>0</v>
      </c>
      <c r="B5082" s="169" t="str">
        <f t="shared" si="3685"/>
        <v>Replacement of Energy meter</v>
      </c>
      <c r="C5082" s="29">
        <f t="shared" si="3685"/>
        <v>0</v>
      </c>
      <c r="D5082" s="69" t="str">
        <f t="shared" si="3685"/>
        <v>-</v>
      </c>
      <c r="E5082" s="28">
        <f t="shared" si="3685"/>
        <v>0.81</v>
      </c>
      <c r="F5082" s="95">
        <f t="shared" si="3619"/>
        <v>0.81</v>
      </c>
      <c r="G5082" s="95">
        <f t="shared" si="3620"/>
        <v>0.81</v>
      </c>
      <c r="H5082" s="95">
        <f t="shared" si="3635"/>
        <v>0</v>
      </c>
      <c r="I5082" s="94">
        <f>'F4.2'!AB389</f>
        <v>0</v>
      </c>
      <c r="J5082" s="94">
        <f>'F4.2'!AV389</f>
        <v>0</v>
      </c>
      <c r="K5082" s="95"/>
      <c r="L5082" s="95"/>
      <c r="M5082" s="128">
        <f t="shared" si="3636"/>
        <v>0</v>
      </c>
      <c r="N5082" s="95">
        <f t="shared" si="3637"/>
        <v>0</v>
      </c>
    </row>
    <row r="5083" spans="1:14" ht="47.25" hidden="1" outlineLevel="1" x14ac:dyDescent="0.25">
      <c r="A5083" s="25">
        <f t="shared" ref="A5083:E5083" si="3686">A4413</f>
        <v>3</v>
      </c>
      <c r="B5083" s="26" t="str">
        <f t="shared" si="3686"/>
        <v>Replacement of 400V, 220V, 50V, 26V batteries and its battery chargers at 210MW, Breakers, VFDs at compressor, Watch Tower</v>
      </c>
      <c r="C5083" s="29">
        <f t="shared" si="3686"/>
        <v>0</v>
      </c>
      <c r="D5083" s="69" t="str">
        <f t="shared" si="3686"/>
        <v>-</v>
      </c>
      <c r="E5083" s="28">
        <f t="shared" si="3686"/>
        <v>29</v>
      </c>
      <c r="F5083" s="95">
        <f t="shared" si="3619"/>
        <v>0</v>
      </c>
      <c r="G5083" s="95">
        <f t="shared" si="3620"/>
        <v>0</v>
      </c>
      <c r="H5083" s="95">
        <f t="shared" si="3635"/>
        <v>0</v>
      </c>
      <c r="I5083" s="94">
        <f>'F4.2'!AB390</f>
        <v>0</v>
      </c>
      <c r="J5083" s="94">
        <f>'F4.2'!AV390</f>
        <v>0</v>
      </c>
      <c r="K5083" s="95"/>
      <c r="L5083" s="95"/>
      <c r="M5083" s="128">
        <f t="shared" si="3636"/>
        <v>0</v>
      </c>
      <c r="N5083" s="95">
        <f t="shared" si="3637"/>
        <v>0</v>
      </c>
    </row>
    <row r="5084" spans="1:14" ht="31.5" hidden="1" outlineLevel="1" x14ac:dyDescent="0.25">
      <c r="A5084" s="169">
        <f t="shared" ref="A5084:E5084" si="3687">A4414</f>
        <v>0</v>
      </c>
      <c r="B5084" s="169" t="str">
        <f t="shared" si="3687"/>
        <v>Replacement of 400V, 220V, 50V, 26V batteries and its battery chargers at 210MW, CSTPS.</v>
      </c>
      <c r="C5084" s="29">
        <f t="shared" si="3687"/>
        <v>0</v>
      </c>
      <c r="D5084" s="69" t="str">
        <f t="shared" si="3687"/>
        <v>-</v>
      </c>
      <c r="E5084" s="28">
        <f t="shared" si="3687"/>
        <v>14</v>
      </c>
      <c r="F5084" s="95">
        <f t="shared" ref="F5084:F5147" si="3688">F4414+I4414</f>
        <v>14</v>
      </c>
      <c r="G5084" s="95">
        <f t="shared" ref="G5084:G5147" si="3689">G4414+M4414</f>
        <v>14</v>
      </c>
      <c r="H5084" s="95">
        <f t="shared" si="3635"/>
        <v>0</v>
      </c>
      <c r="I5084" s="94">
        <f>'F4.2'!AB391</f>
        <v>0</v>
      </c>
      <c r="J5084" s="94">
        <f>'F4.2'!AV391</f>
        <v>0</v>
      </c>
      <c r="K5084" s="95"/>
      <c r="L5084" s="95"/>
      <c r="M5084" s="128">
        <f t="shared" si="3636"/>
        <v>0</v>
      </c>
      <c r="N5084" s="95">
        <f t="shared" si="3637"/>
        <v>0</v>
      </c>
    </row>
    <row r="5085" spans="1:14" ht="15.75" hidden="1" outlineLevel="1" x14ac:dyDescent="0.25">
      <c r="A5085" s="169">
        <f t="shared" ref="A5085:E5085" si="3690">A4415</f>
        <v>0</v>
      </c>
      <c r="B5085" s="169" t="str">
        <f t="shared" si="3690"/>
        <v>Retrofitting of Breakers</v>
      </c>
      <c r="C5085" s="29">
        <f t="shared" si="3690"/>
        <v>0</v>
      </c>
      <c r="D5085" s="69" t="str">
        <f t="shared" si="3690"/>
        <v>-</v>
      </c>
      <c r="E5085" s="28">
        <f t="shared" si="3690"/>
        <v>6.8000000000000007</v>
      </c>
      <c r="F5085" s="95">
        <f t="shared" si="3688"/>
        <v>6.8000000000000007</v>
      </c>
      <c r="G5085" s="95">
        <f t="shared" si="3689"/>
        <v>6.8000000000000007</v>
      </c>
      <c r="H5085" s="95">
        <f t="shared" si="3635"/>
        <v>0</v>
      </c>
      <c r="I5085" s="94">
        <f>'F4.2'!AB392</f>
        <v>0</v>
      </c>
      <c r="J5085" s="94">
        <f>'F4.2'!AV392</f>
        <v>0</v>
      </c>
      <c r="K5085" s="95"/>
      <c r="L5085" s="95"/>
      <c r="M5085" s="128">
        <f t="shared" si="3636"/>
        <v>0</v>
      </c>
      <c r="N5085" s="95">
        <f t="shared" si="3637"/>
        <v>0</v>
      </c>
    </row>
    <row r="5086" spans="1:14" ht="47.25" hidden="1" outlineLevel="1" x14ac:dyDescent="0.25">
      <c r="A5086" s="169">
        <f t="shared" ref="A5086:E5086" si="3691">A4416</f>
        <v>0</v>
      </c>
      <c r="B5086" s="169" t="str">
        <f t="shared" si="3691"/>
        <v>supply, installation and commissioning of VFDs at compressor and of soft starters  for clear water pump  at 210MW, CSTPS.</v>
      </c>
      <c r="C5086" s="29">
        <f t="shared" si="3691"/>
        <v>0</v>
      </c>
      <c r="D5086" s="69" t="str">
        <f t="shared" si="3691"/>
        <v>-</v>
      </c>
      <c r="E5086" s="28">
        <f t="shared" si="3691"/>
        <v>1.8</v>
      </c>
      <c r="F5086" s="95">
        <f t="shared" si="3688"/>
        <v>1.8</v>
      </c>
      <c r="G5086" s="95">
        <f t="shared" si="3689"/>
        <v>1.8</v>
      </c>
      <c r="H5086" s="95">
        <f t="shared" si="3635"/>
        <v>0</v>
      </c>
      <c r="I5086" s="94">
        <f>'F4.2'!AB393</f>
        <v>0</v>
      </c>
      <c r="J5086" s="94">
        <f>'F4.2'!AV393</f>
        <v>0</v>
      </c>
      <c r="K5086" s="95"/>
      <c r="L5086" s="95"/>
      <c r="M5086" s="128">
        <f t="shared" si="3636"/>
        <v>0</v>
      </c>
      <c r="N5086" s="95">
        <f t="shared" si="3637"/>
        <v>0</v>
      </c>
    </row>
    <row r="5087" spans="1:14" ht="31.5" hidden="1" outlineLevel="1" x14ac:dyDescent="0.25">
      <c r="A5087" s="169">
        <f t="shared" ref="A5087:E5087" si="3692">A4417</f>
        <v>0</v>
      </c>
      <c r="B5087" s="169" t="str">
        <f t="shared" si="3692"/>
        <v>Construction of Watch Tower along periphery compound wall as per IB recommendation at CSTPS, Chandrapur</v>
      </c>
      <c r="C5087" s="184">
        <f t="shared" si="3692"/>
        <v>0</v>
      </c>
      <c r="D5087" s="69" t="str">
        <f t="shared" si="3692"/>
        <v>-</v>
      </c>
      <c r="E5087" s="28">
        <f t="shared" si="3692"/>
        <v>6.4</v>
      </c>
      <c r="F5087" s="95">
        <f t="shared" si="3688"/>
        <v>6.4</v>
      </c>
      <c r="G5087" s="95">
        <f t="shared" si="3689"/>
        <v>6.4</v>
      </c>
      <c r="H5087" s="95">
        <f t="shared" si="3635"/>
        <v>0</v>
      </c>
      <c r="I5087" s="94">
        <f>'F4.2'!AB394</f>
        <v>0</v>
      </c>
      <c r="J5087" s="94">
        <f>'F4.2'!AV394</f>
        <v>0</v>
      </c>
      <c r="K5087" s="95"/>
      <c r="L5087" s="95"/>
      <c r="M5087" s="128">
        <f t="shared" si="3636"/>
        <v>0</v>
      </c>
      <c r="N5087" s="95">
        <f t="shared" si="3637"/>
        <v>0</v>
      </c>
    </row>
    <row r="5088" spans="1:14" ht="15.75" hidden="1" outlineLevel="1" x14ac:dyDescent="0.25">
      <c r="A5088" s="227">
        <f t="shared" ref="A5088:E5088" si="3693">A4418</f>
        <v>0</v>
      </c>
      <c r="B5088" s="227" t="str">
        <f t="shared" si="3693"/>
        <v>TIC</v>
      </c>
      <c r="C5088" s="29">
        <f t="shared" si="3693"/>
        <v>0</v>
      </c>
      <c r="D5088" s="69" t="str">
        <f t="shared" si="3693"/>
        <v>-</v>
      </c>
      <c r="E5088" s="28">
        <f t="shared" si="3693"/>
        <v>0</v>
      </c>
      <c r="F5088" s="95">
        <f t="shared" si="3688"/>
        <v>0</v>
      </c>
      <c r="G5088" s="95">
        <f t="shared" si="3689"/>
        <v>0</v>
      </c>
      <c r="H5088" s="95">
        <f t="shared" si="3635"/>
        <v>0</v>
      </c>
      <c r="I5088" s="94">
        <f>'F4.2'!AB395</f>
        <v>0</v>
      </c>
      <c r="J5088" s="94">
        <f>'F4.2'!AV395</f>
        <v>0</v>
      </c>
      <c r="K5088" s="95"/>
      <c r="L5088" s="95"/>
      <c r="M5088" s="128">
        <f t="shared" si="3636"/>
        <v>0</v>
      </c>
      <c r="N5088" s="95">
        <f t="shared" si="3637"/>
        <v>0</v>
      </c>
    </row>
    <row r="5089" spans="1:14" ht="63" hidden="1" outlineLevel="1" x14ac:dyDescent="0.25">
      <c r="A5089" s="25">
        <f t="shared" ref="A5089:E5089" si="3694">A4419</f>
        <v>1</v>
      </c>
      <c r="B5089" s="26" t="str">
        <f t="shared" si="3694"/>
        <v xml:space="preserve">Up-gradation of complete Instrumentation System including  FSSS System , Soot Blower System, Station C &amp;I System ,Turbine protection system, Turbovisory, HP/LP and PRDS at CSTPS Unit # 3&amp;4 (210 MW) </v>
      </c>
      <c r="C5089" s="29">
        <f t="shared" si="3694"/>
        <v>0</v>
      </c>
      <c r="D5089" s="69" t="str">
        <f t="shared" si="3694"/>
        <v>-</v>
      </c>
      <c r="E5089" s="28">
        <f t="shared" si="3694"/>
        <v>48.607999999999997</v>
      </c>
      <c r="F5089" s="95">
        <f t="shared" si="3688"/>
        <v>0</v>
      </c>
      <c r="G5089" s="95">
        <f t="shared" si="3689"/>
        <v>0</v>
      </c>
      <c r="H5089" s="95">
        <f t="shared" si="3635"/>
        <v>0</v>
      </c>
      <c r="I5089" s="94">
        <f>'F4.2'!AB396</f>
        <v>0</v>
      </c>
      <c r="J5089" s="94">
        <f>'F4.2'!AV396</f>
        <v>0</v>
      </c>
      <c r="K5089" s="95"/>
      <c r="L5089" s="95"/>
      <c r="M5089" s="128">
        <f t="shared" si="3636"/>
        <v>0</v>
      </c>
      <c r="N5089" s="95">
        <f t="shared" si="3637"/>
        <v>0</v>
      </c>
    </row>
    <row r="5090" spans="1:14" ht="63" hidden="1" outlineLevel="1" x14ac:dyDescent="0.25">
      <c r="A5090" s="169">
        <f t="shared" ref="A5090:E5090" si="3695">A4420</f>
        <v>0</v>
      </c>
      <c r="B5090" s="169" t="str">
        <f t="shared" si="3695"/>
        <v>Up-gradation of complete Instrumentation System including  FSSS System , Soot Blower System, Station C &amp;I System ,Turbine protection system, Turbovisory, HP/LP and PRDS at CSTPS Unit # 3&amp;4 (210 MW)</v>
      </c>
      <c r="C5090" s="29">
        <f t="shared" si="3695"/>
        <v>0</v>
      </c>
      <c r="D5090" s="69" t="str">
        <f t="shared" si="3695"/>
        <v>-</v>
      </c>
      <c r="E5090" s="28">
        <f t="shared" si="3695"/>
        <v>48.607999999999997</v>
      </c>
      <c r="F5090" s="95">
        <f t="shared" si="3688"/>
        <v>48.607999999999997</v>
      </c>
      <c r="G5090" s="95">
        <f t="shared" si="3689"/>
        <v>48.607999999999997</v>
      </c>
      <c r="H5090" s="95">
        <f t="shared" si="3635"/>
        <v>0</v>
      </c>
      <c r="I5090" s="94">
        <f>'F4.2'!AB397</f>
        <v>0</v>
      </c>
      <c r="J5090" s="94">
        <f>'F4.2'!AV397</f>
        <v>0</v>
      </c>
      <c r="K5090" s="95"/>
      <c r="L5090" s="95"/>
      <c r="M5090" s="128">
        <f t="shared" si="3636"/>
        <v>0</v>
      </c>
      <c r="N5090" s="95">
        <f t="shared" si="3637"/>
        <v>0</v>
      </c>
    </row>
    <row r="5091" spans="1:14" ht="78.75" hidden="1" outlineLevel="1" x14ac:dyDescent="0.25">
      <c r="A5091" s="25">
        <f t="shared" ref="A5091:E5091" si="3696">A4421</f>
        <v>2</v>
      </c>
      <c r="B5091" s="26" t="str">
        <f t="shared" si="3696"/>
        <v>Retrofitting/Upgradation of critical control loops by multiloop programmable controllers at Unit #3 &amp; 4, Upgradation of old ACS, PLC, SCADA WTP, FBTS, WTP measuring and instrumentation &amp; other WTP improvement schemes</v>
      </c>
      <c r="C5091" s="29">
        <f t="shared" si="3696"/>
        <v>0</v>
      </c>
      <c r="D5091" s="69" t="str">
        <f t="shared" si="3696"/>
        <v>-</v>
      </c>
      <c r="E5091" s="28">
        <f t="shared" si="3696"/>
        <v>25.39</v>
      </c>
      <c r="F5091" s="95">
        <f t="shared" si="3688"/>
        <v>0</v>
      </c>
      <c r="G5091" s="95">
        <f t="shared" si="3689"/>
        <v>0</v>
      </c>
      <c r="H5091" s="95">
        <f t="shared" si="3635"/>
        <v>0</v>
      </c>
      <c r="I5091" s="94">
        <f>'F4.2'!AB398</f>
        <v>0</v>
      </c>
      <c r="J5091" s="94">
        <f>'F4.2'!AV398</f>
        <v>0</v>
      </c>
      <c r="K5091" s="95"/>
      <c r="L5091" s="95"/>
      <c r="M5091" s="128">
        <f t="shared" si="3636"/>
        <v>0</v>
      </c>
      <c r="N5091" s="95">
        <f t="shared" si="3637"/>
        <v>0</v>
      </c>
    </row>
    <row r="5092" spans="1:14" ht="31.5" hidden="1" outlineLevel="1" x14ac:dyDescent="0.25">
      <c r="A5092" s="169">
        <f t="shared" ref="A5092:E5092" si="3697">A4422</f>
        <v>0</v>
      </c>
      <c r="B5092" s="169" t="str">
        <f t="shared" si="3697"/>
        <v>Retrofitting/Upgradation of critical control loops by multiloop programmable controllers at Unit #3 &amp; 4 CSTPS,Chandrapur.</v>
      </c>
      <c r="C5092" s="29">
        <f t="shared" si="3697"/>
        <v>0</v>
      </c>
      <c r="D5092" s="69" t="str">
        <f t="shared" si="3697"/>
        <v>-</v>
      </c>
      <c r="E5092" s="28">
        <f t="shared" si="3697"/>
        <v>6</v>
      </c>
      <c r="F5092" s="95">
        <f t="shared" si="3688"/>
        <v>3</v>
      </c>
      <c r="G5092" s="95">
        <f t="shared" si="3689"/>
        <v>3</v>
      </c>
      <c r="H5092" s="95">
        <f t="shared" si="3635"/>
        <v>0</v>
      </c>
      <c r="I5092" s="94">
        <f>'F4.2'!AB399</f>
        <v>3</v>
      </c>
      <c r="J5092" s="94">
        <f>'F4.2'!AV399</f>
        <v>3</v>
      </c>
      <c r="K5092" s="95"/>
      <c r="L5092" s="95"/>
      <c r="M5092" s="128">
        <f t="shared" si="3636"/>
        <v>3</v>
      </c>
      <c r="N5092" s="95">
        <f t="shared" si="3637"/>
        <v>0</v>
      </c>
    </row>
    <row r="5093" spans="1:14" ht="31.5" hidden="1" outlineLevel="1" x14ac:dyDescent="0.25">
      <c r="A5093" s="169">
        <f t="shared" ref="A5093:E5093" si="3698">A4423</f>
        <v>0</v>
      </c>
      <c r="B5093" s="169" t="str">
        <f t="shared" si="3698"/>
        <v>Upgradation of Old control system with PLC and SCADA at WTP  Stg-I of U# 3,4, 8 and 9, CSTPS, Chandrapur.</v>
      </c>
      <c r="C5093" s="29">
        <f t="shared" si="3698"/>
        <v>0</v>
      </c>
      <c r="D5093" s="69" t="str">
        <f t="shared" si="3698"/>
        <v>-</v>
      </c>
      <c r="E5093" s="28">
        <f t="shared" si="3698"/>
        <v>3.89</v>
      </c>
      <c r="F5093" s="95">
        <f t="shared" si="3688"/>
        <v>3.89</v>
      </c>
      <c r="G5093" s="95">
        <f t="shared" si="3689"/>
        <v>3.89</v>
      </c>
      <c r="H5093" s="95">
        <f t="shared" si="3635"/>
        <v>0</v>
      </c>
      <c r="I5093" s="94">
        <f>'F4.2'!AB400</f>
        <v>0</v>
      </c>
      <c r="J5093" s="94">
        <f>'F4.2'!AV400</f>
        <v>0</v>
      </c>
      <c r="K5093" s="95"/>
      <c r="L5093" s="95"/>
      <c r="M5093" s="128">
        <f t="shared" si="3636"/>
        <v>0</v>
      </c>
      <c r="N5093" s="95">
        <f t="shared" si="3637"/>
        <v>0</v>
      </c>
    </row>
    <row r="5094" spans="1:14" ht="47.25" hidden="1" outlineLevel="1" x14ac:dyDescent="0.25">
      <c r="A5094" s="169">
        <f t="shared" ref="A5094:E5094" si="3699">A4424</f>
        <v>0</v>
      </c>
      <c r="B5094" s="169" t="str">
        <f t="shared" si="3699"/>
        <v xml:space="preserve">Supply &amp; commissioning of advanced Microprocessor based Fast Bus Transfer Scheme for Stage-II Unit 3&amp;4, CSTPS, Chandrapur. </v>
      </c>
      <c r="C5094" s="29">
        <f t="shared" si="3699"/>
        <v>0</v>
      </c>
      <c r="D5094" s="69" t="str">
        <f t="shared" si="3699"/>
        <v>-</v>
      </c>
      <c r="E5094" s="28">
        <f t="shared" si="3699"/>
        <v>3</v>
      </c>
      <c r="F5094" s="95">
        <f t="shared" si="3688"/>
        <v>3</v>
      </c>
      <c r="G5094" s="95">
        <f t="shared" si="3689"/>
        <v>3</v>
      </c>
      <c r="H5094" s="95">
        <f t="shared" si="3635"/>
        <v>0</v>
      </c>
      <c r="I5094" s="94">
        <f>'F4.2'!AB401</f>
        <v>0</v>
      </c>
      <c r="J5094" s="94">
        <f>'F4.2'!AV401</f>
        <v>0</v>
      </c>
      <c r="K5094" s="95"/>
      <c r="L5094" s="95"/>
      <c r="M5094" s="128">
        <f t="shared" si="3636"/>
        <v>0</v>
      </c>
      <c r="N5094" s="95">
        <f t="shared" si="3637"/>
        <v>0</v>
      </c>
    </row>
    <row r="5095" spans="1:14" ht="31.5" hidden="1" outlineLevel="1" x14ac:dyDescent="0.25">
      <c r="A5095" s="169">
        <f t="shared" ref="A5095:E5095" si="3700">A4425</f>
        <v>0</v>
      </c>
      <c r="B5095" s="169" t="str">
        <f t="shared" si="3700"/>
        <v>Upgradation of Measuring &amp; Instrumentation of  WTP  Stg-I of U# 3,4, 8 and 9, CSTPS, Chandrapur.</v>
      </c>
      <c r="C5095" s="29">
        <f t="shared" si="3700"/>
        <v>0</v>
      </c>
      <c r="D5095" s="69" t="str">
        <f t="shared" si="3700"/>
        <v>-</v>
      </c>
      <c r="E5095" s="28">
        <f t="shared" si="3700"/>
        <v>3.5</v>
      </c>
      <c r="F5095" s="95">
        <f t="shared" si="3688"/>
        <v>3.5</v>
      </c>
      <c r="G5095" s="95">
        <f t="shared" si="3689"/>
        <v>3.5</v>
      </c>
      <c r="H5095" s="95">
        <f t="shared" si="3635"/>
        <v>0</v>
      </c>
      <c r="I5095" s="94">
        <f>'F4.2'!AB402</f>
        <v>0</v>
      </c>
      <c r="J5095" s="94">
        <f>'F4.2'!AV402</f>
        <v>0</v>
      </c>
      <c r="K5095" s="95"/>
      <c r="L5095" s="95"/>
      <c r="M5095" s="128">
        <f t="shared" si="3636"/>
        <v>0</v>
      </c>
      <c r="N5095" s="95">
        <f t="shared" si="3637"/>
        <v>0</v>
      </c>
    </row>
    <row r="5096" spans="1:14" ht="31.5" hidden="1" outlineLevel="1" x14ac:dyDescent="0.25">
      <c r="A5096" s="169">
        <f t="shared" ref="A5096:E5096" si="3701">A4426</f>
        <v>0</v>
      </c>
      <c r="B5096" s="169" t="str">
        <f t="shared" si="3701"/>
        <v>Upgradation of Ash Level Monitoring System at ESP/Eco / AHP Ash Hoppers at U# 3,4 CSTPS, Chandrapur.</v>
      </c>
      <c r="C5096" s="29">
        <f t="shared" si="3701"/>
        <v>0</v>
      </c>
      <c r="D5096" s="69" t="str">
        <f t="shared" si="3701"/>
        <v>-</v>
      </c>
      <c r="E5096" s="28">
        <f t="shared" si="3701"/>
        <v>3</v>
      </c>
      <c r="F5096" s="95">
        <f t="shared" si="3688"/>
        <v>3</v>
      </c>
      <c r="G5096" s="95">
        <f t="shared" si="3689"/>
        <v>3</v>
      </c>
      <c r="H5096" s="95">
        <f t="shared" si="3635"/>
        <v>0</v>
      </c>
      <c r="I5096" s="94">
        <f>'F4.2'!AB403</f>
        <v>0</v>
      </c>
      <c r="J5096" s="94">
        <f>'F4.2'!AV403</f>
        <v>0</v>
      </c>
      <c r="K5096" s="95"/>
      <c r="L5096" s="95"/>
      <c r="M5096" s="128">
        <f t="shared" si="3636"/>
        <v>0</v>
      </c>
      <c r="N5096" s="95">
        <f t="shared" si="3637"/>
        <v>0</v>
      </c>
    </row>
    <row r="5097" spans="1:14" ht="31.5" hidden="1" outlineLevel="1" x14ac:dyDescent="0.25">
      <c r="A5097" s="169">
        <f t="shared" ref="A5097:E5097" si="3702">A4427</f>
        <v>0</v>
      </c>
      <c r="B5097" s="169" t="str">
        <f t="shared" si="3702"/>
        <v>Upgradation of Obsolete Electromechanical Protection Relays to advanced Numeric Relays Installed at WTP - I</v>
      </c>
      <c r="C5097" s="29">
        <f t="shared" si="3702"/>
        <v>0</v>
      </c>
      <c r="D5097" s="69" t="str">
        <f t="shared" si="3702"/>
        <v>-</v>
      </c>
      <c r="E5097" s="28">
        <f t="shared" si="3702"/>
        <v>3</v>
      </c>
      <c r="F5097" s="95">
        <f t="shared" si="3688"/>
        <v>3</v>
      </c>
      <c r="G5097" s="95">
        <f t="shared" si="3689"/>
        <v>3</v>
      </c>
      <c r="H5097" s="95">
        <f t="shared" si="3635"/>
        <v>0</v>
      </c>
      <c r="I5097" s="94">
        <f>'F4.2'!AB404</f>
        <v>0</v>
      </c>
      <c r="J5097" s="94">
        <f>'F4.2'!AV404</f>
        <v>0</v>
      </c>
      <c r="K5097" s="95"/>
      <c r="L5097" s="95"/>
      <c r="M5097" s="128">
        <f t="shared" si="3636"/>
        <v>0</v>
      </c>
      <c r="N5097" s="95">
        <f t="shared" si="3637"/>
        <v>0</v>
      </c>
    </row>
    <row r="5098" spans="1:14" ht="31.5" hidden="1" outlineLevel="1" x14ac:dyDescent="0.25">
      <c r="A5098" s="169">
        <f t="shared" ref="A5098:E5098" si="3703">A4428</f>
        <v>0</v>
      </c>
      <c r="B5098" s="169" t="str">
        <f t="shared" si="3703"/>
        <v>Upgardation of BPF Scoop with electrical actuators at U#3 &amp; 4 CSTPS, Chandrapur.</v>
      </c>
      <c r="C5098" s="29">
        <f t="shared" si="3703"/>
        <v>0</v>
      </c>
      <c r="D5098" s="69" t="str">
        <f t="shared" si="3703"/>
        <v>-</v>
      </c>
      <c r="E5098" s="28">
        <f t="shared" si="3703"/>
        <v>3</v>
      </c>
      <c r="F5098" s="95">
        <f t="shared" si="3688"/>
        <v>3</v>
      </c>
      <c r="G5098" s="95">
        <f t="shared" si="3689"/>
        <v>3</v>
      </c>
      <c r="H5098" s="95">
        <f t="shared" ref="H5098:H5161" si="3704">F5098-G5098</f>
        <v>0</v>
      </c>
      <c r="I5098" s="94">
        <f>'F4.2'!AB405</f>
        <v>0</v>
      </c>
      <c r="J5098" s="94">
        <f>'F4.2'!AV405</f>
        <v>0</v>
      </c>
      <c r="K5098" s="95"/>
      <c r="L5098" s="95"/>
      <c r="M5098" s="128">
        <f t="shared" ref="M5098:M5161" si="3705">SUM(J5098:L5098)</f>
        <v>0</v>
      </c>
      <c r="N5098" s="95">
        <f t="shared" ref="N5098:N5161" si="3706">H5098+I5098-M5098</f>
        <v>0</v>
      </c>
    </row>
    <row r="5099" spans="1:14" ht="47.25" hidden="1" outlineLevel="1" x14ac:dyDescent="0.25">
      <c r="A5099" s="25">
        <f t="shared" ref="A5099:E5099" si="3707">A4429</f>
        <v>3</v>
      </c>
      <c r="B5099" s="26" t="str">
        <f t="shared" si="3707"/>
        <v xml:space="preserve">Upgradation of Measuring Instruments, Final Control Elements and Control System for Unit #3/4, WTP, AHP CSTPS Chandrapur </v>
      </c>
      <c r="C5099" s="29">
        <f t="shared" si="3707"/>
        <v>0</v>
      </c>
      <c r="D5099" s="69" t="str">
        <f t="shared" si="3707"/>
        <v>-</v>
      </c>
      <c r="E5099" s="28">
        <f t="shared" si="3707"/>
        <v>30</v>
      </c>
      <c r="F5099" s="95">
        <f t="shared" si="3688"/>
        <v>0</v>
      </c>
      <c r="G5099" s="95">
        <f t="shared" si="3689"/>
        <v>0</v>
      </c>
      <c r="H5099" s="95">
        <f t="shared" si="3704"/>
        <v>0</v>
      </c>
      <c r="I5099" s="94">
        <f>'F4.2'!AB406</f>
        <v>0</v>
      </c>
      <c r="J5099" s="94">
        <f>'F4.2'!AV406</f>
        <v>0</v>
      </c>
      <c r="K5099" s="95"/>
      <c r="L5099" s="95"/>
      <c r="M5099" s="128">
        <f t="shared" si="3705"/>
        <v>0</v>
      </c>
      <c r="N5099" s="95">
        <f t="shared" si="3706"/>
        <v>0</v>
      </c>
    </row>
    <row r="5100" spans="1:14" ht="47.25" hidden="1" outlineLevel="1" x14ac:dyDescent="0.25">
      <c r="A5100" s="169">
        <f t="shared" ref="A5100:E5100" si="3708">A4430</f>
        <v>0</v>
      </c>
      <c r="B5100" s="169" t="str">
        <f t="shared" si="3708"/>
        <v xml:space="preserve">Upgradation of Measuring Instruments, Final Control Elements and Control System for Unit #3/4, WTP, AHP CSTPS Chandrapur </v>
      </c>
      <c r="C5100" s="29">
        <f t="shared" si="3708"/>
        <v>0</v>
      </c>
      <c r="D5100" s="69" t="str">
        <f t="shared" si="3708"/>
        <v>-</v>
      </c>
      <c r="E5100" s="28">
        <f t="shared" si="3708"/>
        <v>30</v>
      </c>
      <c r="F5100" s="95">
        <f t="shared" si="3688"/>
        <v>30</v>
      </c>
      <c r="G5100" s="95">
        <f t="shared" si="3689"/>
        <v>30</v>
      </c>
      <c r="H5100" s="95">
        <f t="shared" si="3704"/>
        <v>0</v>
      </c>
      <c r="I5100" s="94">
        <f>'F4.2'!AB407</f>
        <v>0</v>
      </c>
      <c r="J5100" s="94">
        <f>'F4.2'!AV407</f>
        <v>0</v>
      </c>
      <c r="K5100" s="95"/>
      <c r="L5100" s="95"/>
      <c r="M5100" s="128">
        <f t="shared" si="3705"/>
        <v>0</v>
      </c>
      <c r="N5100" s="95">
        <f t="shared" si="3706"/>
        <v>0</v>
      </c>
    </row>
    <row r="5101" spans="1:14" ht="31.5" hidden="1" outlineLevel="1" x14ac:dyDescent="0.25">
      <c r="A5101" s="25">
        <f t="shared" ref="A5101:E5101" si="3709">A4431</f>
        <v>4</v>
      </c>
      <c r="B5101" s="26" t="str">
        <f t="shared" si="3709"/>
        <v>Installation Errection and commissioning of Solar System for Electrical Suppy to CSTPS Colony.</v>
      </c>
      <c r="C5101" s="29">
        <f t="shared" si="3709"/>
        <v>0</v>
      </c>
      <c r="D5101" s="69" t="str">
        <f t="shared" si="3709"/>
        <v>-</v>
      </c>
      <c r="E5101" s="28">
        <f t="shared" si="3709"/>
        <v>60</v>
      </c>
      <c r="F5101" s="95">
        <f t="shared" si="3688"/>
        <v>0</v>
      </c>
      <c r="G5101" s="95">
        <f t="shared" si="3689"/>
        <v>0</v>
      </c>
      <c r="H5101" s="95">
        <f t="shared" si="3704"/>
        <v>0</v>
      </c>
      <c r="I5101" s="94">
        <f>'F4.2'!AB408</f>
        <v>0</v>
      </c>
      <c r="J5101" s="94">
        <f>'F4.2'!AV408</f>
        <v>0</v>
      </c>
      <c r="K5101" s="95"/>
      <c r="L5101" s="95"/>
      <c r="M5101" s="128">
        <f t="shared" si="3705"/>
        <v>0</v>
      </c>
      <c r="N5101" s="95">
        <f t="shared" si="3706"/>
        <v>0</v>
      </c>
    </row>
    <row r="5102" spans="1:14" ht="31.5" hidden="1" outlineLevel="1" x14ac:dyDescent="0.25">
      <c r="A5102" s="169">
        <f t="shared" ref="A5102:E5102" si="3710">A4432</f>
        <v>0</v>
      </c>
      <c r="B5102" s="169" t="str">
        <f t="shared" si="3710"/>
        <v>Installation Errection and commissioning of Solar System for Electrical Suppy to CSTPS Colony.</v>
      </c>
      <c r="C5102" s="29">
        <f t="shared" si="3710"/>
        <v>0</v>
      </c>
      <c r="D5102" s="69" t="str">
        <f t="shared" si="3710"/>
        <v>-</v>
      </c>
      <c r="E5102" s="28">
        <f t="shared" si="3710"/>
        <v>60</v>
      </c>
      <c r="F5102" s="95">
        <f t="shared" si="3688"/>
        <v>0</v>
      </c>
      <c r="G5102" s="95">
        <f t="shared" si="3689"/>
        <v>0</v>
      </c>
      <c r="H5102" s="95">
        <f t="shared" si="3704"/>
        <v>0</v>
      </c>
      <c r="I5102" s="94">
        <f>'F4.2'!AB409</f>
        <v>60</v>
      </c>
      <c r="J5102" s="94">
        <f>'F4.2'!AV409</f>
        <v>60</v>
      </c>
      <c r="K5102" s="95"/>
      <c r="L5102" s="95"/>
      <c r="M5102" s="128">
        <f t="shared" si="3705"/>
        <v>60</v>
      </c>
      <c r="N5102" s="95">
        <f t="shared" si="3706"/>
        <v>0</v>
      </c>
    </row>
    <row r="5103" spans="1:14" ht="15.75" hidden="1" outlineLevel="1" x14ac:dyDescent="0.25">
      <c r="A5103" s="25">
        <f t="shared" ref="A5103:E5103" si="3711">A4433</f>
        <v>5</v>
      </c>
      <c r="B5103" s="26" t="str">
        <f t="shared" si="3711"/>
        <v>Rejuvenation of WTP-I</v>
      </c>
      <c r="C5103" s="29">
        <f t="shared" si="3711"/>
        <v>0</v>
      </c>
      <c r="D5103" s="69" t="str">
        <f t="shared" si="3711"/>
        <v>-</v>
      </c>
      <c r="E5103" s="28">
        <f t="shared" si="3711"/>
        <v>26.4</v>
      </c>
      <c r="F5103" s="95">
        <f t="shared" si="3688"/>
        <v>0</v>
      </c>
      <c r="G5103" s="95">
        <f t="shared" si="3689"/>
        <v>0</v>
      </c>
      <c r="H5103" s="95">
        <f t="shared" si="3704"/>
        <v>0</v>
      </c>
      <c r="I5103" s="94">
        <f>'F4.2'!AB410</f>
        <v>0</v>
      </c>
      <c r="J5103" s="94">
        <f>'F4.2'!AV410</f>
        <v>0</v>
      </c>
      <c r="K5103" s="95"/>
      <c r="L5103" s="95"/>
      <c r="M5103" s="128">
        <f t="shared" si="3705"/>
        <v>0</v>
      </c>
      <c r="N5103" s="95">
        <f t="shared" si="3706"/>
        <v>0</v>
      </c>
    </row>
    <row r="5104" spans="1:14" ht="31.5" hidden="1" outlineLevel="1" x14ac:dyDescent="0.25">
      <c r="A5104" s="169">
        <f t="shared" ref="A5104:E5104" si="3712">A4434</f>
        <v>0</v>
      </c>
      <c r="B5104" s="169" t="str">
        <f t="shared" si="3712"/>
        <v>Repairing rejuvenation with upgradation of rapid gravity sand filters under drain system.</v>
      </c>
      <c r="C5104" s="29">
        <f t="shared" si="3712"/>
        <v>0</v>
      </c>
      <c r="D5104" s="69" t="str">
        <f t="shared" si="3712"/>
        <v>-</v>
      </c>
      <c r="E5104" s="28">
        <f t="shared" si="3712"/>
        <v>8.1999999999999993</v>
      </c>
      <c r="F5104" s="95">
        <f t="shared" si="3688"/>
        <v>8.1999999999999993</v>
      </c>
      <c r="G5104" s="95">
        <f t="shared" si="3689"/>
        <v>8.1999999999999993</v>
      </c>
      <c r="H5104" s="95">
        <f t="shared" si="3704"/>
        <v>0</v>
      </c>
      <c r="I5104" s="94">
        <f>'F4.2'!AB411</f>
        <v>0</v>
      </c>
      <c r="J5104" s="94">
        <f>'F4.2'!AV411</f>
        <v>0</v>
      </c>
      <c r="K5104" s="95"/>
      <c r="L5104" s="95"/>
      <c r="M5104" s="128">
        <f t="shared" si="3705"/>
        <v>0</v>
      </c>
      <c r="N5104" s="95">
        <f t="shared" si="3706"/>
        <v>0</v>
      </c>
    </row>
    <row r="5105" spans="1:14" ht="31.5" hidden="1" outlineLevel="1" x14ac:dyDescent="0.25">
      <c r="A5105" s="169">
        <f t="shared" ref="A5105:E5105" si="3713">A4435</f>
        <v>0</v>
      </c>
      <c r="B5105" s="169" t="str">
        <f t="shared" si="3713"/>
        <v>Repairing &amp; reconditioning of NDM clarifier of 27 Mtr dia &amp; DM clarifier of 15 mtr dia.</v>
      </c>
      <c r="C5105" s="29">
        <f t="shared" si="3713"/>
        <v>0</v>
      </c>
      <c r="D5105" s="69" t="str">
        <f t="shared" si="3713"/>
        <v>-</v>
      </c>
      <c r="E5105" s="28">
        <f t="shared" si="3713"/>
        <v>2.4500000000000002</v>
      </c>
      <c r="F5105" s="95">
        <f t="shared" si="3688"/>
        <v>2.4500000000000002</v>
      </c>
      <c r="G5105" s="95">
        <f t="shared" si="3689"/>
        <v>2.4500000000000002</v>
      </c>
      <c r="H5105" s="95">
        <f t="shared" si="3704"/>
        <v>0</v>
      </c>
      <c r="I5105" s="94">
        <f>'F4.2'!AB412</f>
        <v>0</v>
      </c>
      <c r="J5105" s="94">
        <f>'F4.2'!AV412</f>
        <v>0</v>
      </c>
      <c r="K5105" s="95"/>
      <c r="L5105" s="95"/>
      <c r="M5105" s="128">
        <f t="shared" si="3705"/>
        <v>0</v>
      </c>
      <c r="N5105" s="95">
        <f t="shared" si="3706"/>
        <v>0</v>
      </c>
    </row>
    <row r="5106" spans="1:14" ht="31.5" hidden="1" outlineLevel="1" x14ac:dyDescent="0.25">
      <c r="A5106" s="169">
        <f t="shared" ref="A5106:E5106" si="3714">A4436</f>
        <v>0</v>
      </c>
      <c r="B5106" s="169" t="str">
        <f t="shared" si="3714"/>
        <v>Repairing &amp; reconditioning of ion exchanger vessels of DM plant stream (PF,ACF,SAC,WBA,SBA,MB &amp;Degassor)</v>
      </c>
      <c r="C5106" s="29">
        <f t="shared" si="3714"/>
        <v>0</v>
      </c>
      <c r="D5106" s="69" t="str">
        <f t="shared" si="3714"/>
        <v>-</v>
      </c>
      <c r="E5106" s="28">
        <f t="shared" si="3714"/>
        <v>15.75</v>
      </c>
      <c r="F5106" s="95">
        <f t="shared" si="3688"/>
        <v>15.75</v>
      </c>
      <c r="G5106" s="95">
        <f t="shared" si="3689"/>
        <v>15.75</v>
      </c>
      <c r="H5106" s="95">
        <f t="shared" si="3704"/>
        <v>0</v>
      </c>
      <c r="I5106" s="94">
        <f>'F4.2'!AB413</f>
        <v>0</v>
      </c>
      <c r="J5106" s="94">
        <f>'F4.2'!AV413</f>
        <v>0</v>
      </c>
      <c r="K5106" s="95"/>
      <c r="L5106" s="95"/>
      <c r="M5106" s="128">
        <f t="shared" si="3705"/>
        <v>0</v>
      </c>
      <c r="N5106" s="95">
        <f t="shared" si="3706"/>
        <v>0</v>
      </c>
    </row>
    <row r="5107" spans="1:14" ht="15.75" hidden="1" outlineLevel="1" x14ac:dyDescent="0.25">
      <c r="A5107" s="227">
        <f t="shared" ref="A5107:E5107" si="3715">A4437</f>
        <v>0</v>
      </c>
      <c r="B5107" s="227" t="str">
        <f t="shared" si="3715"/>
        <v>CHP-A</v>
      </c>
      <c r="C5107" s="29">
        <f t="shared" si="3715"/>
        <v>0</v>
      </c>
      <c r="D5107" s="69" t="str">
        <f t="shared" si="3715"/>
        <v>-</v>
      </c>
      <c r="E5107" s="28">
        <f t="shared" si="3715"/>
        <v>0</v>
      </c>
      <c r="F5107" s="95">
        <f t="shared" si="3688"/>
        <v>0</v>
      </c>
      <c r="G5107" s="95">
        <f t="shared" si="3689"/>
        <v>0</v>
      </c>
      <c r="H5107" s="95">
        <f t="shared" si="3704"/>
        <v>0</v>
      </c>
      <c r="I5107" s="94">
        <f>'F4.2'!AB414</f>
        <v>0</v>
      </c>
      <c r="J5107" s="94">
        <f>'F4.2'!AV414</f>
        <v>0</v>
      </c>
      <c r="K5107" s="95"/>
      <c r="L5107" s="95"/>
      <c r="M5107" s="128">
        <f t="shared" si="3705"/>
        <v>0</v>
      </c>
      <c r="N5107" s="95">
        <f t="shared" si="3706"/>
        <v>0</v>
      </c>
    </row>
    <row r="5108" spans="1:14" ht="47.25" hidden="1" outlineLevel="1" x14ac:dyDescent="0.25">
      <c r="A5108" s="25">
        <f t="shared" ref="A5108:E5108" si="3716">A4438</f>
        <v>1</v>
      </c>
      <c r="B5108" s="26" t="str">
        <f t="shared" si="3716"/>
        <v>Proc of Loco, Bulldozer, &amp; upgradation of Wagon Tippler, Stacker, Wing Tripper &amp; installation of  Dust Extraction system</v>
      </c>
      <c r="C5108" s="29">
        <f t="shared" si="3716"/>
        <v>0</v>
      </c>
      <c r="D5108" s="69" t="str">
        <f t="shared" si="3716"/>
        <v>-</v>
      </c>
      <c r="E5108" s="28">
        <f t="shared" si="3716"/>
        <v>58</v>
      </c>
      <c r="F5108" s="95">
        <f t="shared" si="3688"/>
        <v>0</v>
      </c>
      <c r="G5108" s="95">
        <f t="shared" si="3689"/>
        <v>0</v>
      </c>
      <c r="H5108" s="95">
        <f t="shared" si="3704"/>
        <v>0</v>
      </c>
      <c r="I5108" s="94">
        <f>'F4.2'!AB415</f>
        <v>0</v>
      </c>
      <c r="J5108" s="94">
        <f>'F4.2'!AV415</f>
        <v>0</v>
      </c>
      <c r="K5108" s="95"/>
      <c r="L5108" s="95"/>
      <c r="M5108" s="128">
        <f t="shared" si="3705"/>
        <v>0</v>
      </c>
      <c r="N5108" s="95">
        <f t="shared" si="3706"/>
        <v>0</v>
      </c>
    </row>
    <row r="5109" spans="1:14" ht="31.5" hidden="1" outlineLevel="1" x14ac:dyDescent="0.25">
      <c r="A5109" s="169">
        <f t="shared" ref="A5109:E5109" si="3717">A4439</f>
        <v>0</v>
      </c>
      <c r="B5109" s="169" t="str">
        <f t="shared" si="3717"/>
        <v>Procurement of 2 numbers WDG-3A Locomotives and 4 numbers Bulldozers</v>
      </c>
      <c r="C5109" s="29">
        <f t="shared" si="3717"/>
        <v>0</v>
      </c>
      <c r="D5109" s="69" t="str">
        <f t="shared" si="3717"/>
        <v>-</v>
      </c>
      <c r="E5109" s="28">
        <f t="shared" si="3717"/>
        <v>38</v>
      </c>
      <c r="F5109" s="95">
        <f t="shared" si="3688"/>
        <v>38</v>
      </c>
      <c r="G5109" s="95">
        <f t="shared" si="3689"/>
        <v>38</v>
      </c>
      <c r="H5109" s="95">
        <f t="shared" si="3704"/>
        <v>0</v>
      </c>
      <c r="I5109" s="94">
        <f>'F4.2'!AB416</f>
        <v>0</v>
      </c>
      <c r="J5109" s="94">
        <f>'F4.2'!AV416</f>
        <v>0</v>
      </c>
      <c r="K5109" s="95"/>
      <c r="L5109" s="95"/>
      <c r="M5109" s="128">
        <f t="shared" si="3705"/>
        <v>0</v>
      </c>
      <c r="N5109" s="95">
        <f t="shared" si="3706"/>
        <v>0</v>
      </c>
    </row>
    <row r="5110" spans="1:14" ht="31.5" hidden="1" outlineLevel="1" x14ac:dyDescent="0.25">
      <c r="A5110" s="169">
        <f t="shared" ref="A5110:E5110" si="3718">A4440</f>
        <v>0</v>
      </c>
      <c r="B5110" s="169" t="str">
        <f t="shared" si="3718"/>
        <v>Upgradation of Wagon Tipplers, Stacker Reclaimer Machine and Wing Tripper at CHP-A</v>
      </c>
      <c r="C5110" s="29">
        <f t="shared" si="3718"/>
        <v>0</v>
      </c>
      <c r="D5110" s="69" t="str">
        <f t="shared" si="3718"/>
        <v>-</v>
      </c>
      <c r="E5110" s="28">
        <f t="shared" si="3718"/>
        <v>15</v>
      </c>
      <c r="F5110" s="95">
        <f t="shared" si="3688"/>
        <v>15</v>
      </c>
      <c r="G5110" s="95">
        <f t="shared" si="3689"/>
        <v>15</v>
      </c>
      <c r="H5110" s="95">
        <f t="shared" si="3704"/>
        <v>0</v>
      </c>
      <c r="I5110" s="94">
        <f>'F4.2'!AB417</f>
        <v>0</v>
      </c>
      <c r="J5110" s="94">
        <f>'F4.2'!AV417</f>
        <v>0</v>
      </c>
      <c r="K5110" s="95"/>
      <c r="L5110" s="95"/>
      <c r="M5110" s="128">
        <f t="shared" si="3705"/>
        <v>0</v>
      </c>
      <c r="N5110" s="95">
        <f t="shared" si="3706"/>
        <v>0</v>
      </c>
    </row>
    <row r="5111" spans="1:14" ht="31.5" hidden="1" outlineLevel="1" x14ac:dyDescent="0.25">
      <c r="A5111" s="169">
        <f t="shared" ref="A5111:E5111" si="3719">A4441</f>
        <v>0</v>
      </c>
      <c r="B5111" s="169" t="str">
        <f t="shared" si="3719"/>
        <v>Installation of Dust Extraction system at Bunker and SCR buildings</v>
      </c>
      <c r="C5111" s="29">
        <f t="shared" si="3719"/>
        <v>0</v>
      </c>
      <c r="D5111" s="69" t="str">
        <f t="shared" si="3719"/>
        <v>-</v>
      </c>
      <c r="E5111" s="28">
        <f t="shared" si="3719"/>
        <v>5</v>
      </c>
      <c r="F5111" s="95">
        <f t="shared" si="3688"/>
        <v>5</v>
      </c>
      <c r="G5111" s="95">
        <f t="shared" si="3689"/>
        <v>5</v>
      </c>
      <c r="H5111" s="95">
        <f t="shared" si="3704"/>
        <v>0</v>
      </c>
      <c r="I5111" s="94">
        <f>'F4.2'!AB418</f>
        <v>0</v>
      </c>
      <c r="J5111" s="94">
        <f>'F4.2'!AV418</f>
        <v>0</v>
      </c>
      <c r="K5111" s="95"/>
      <c r="L5111" s="95"/>
      <c r="M5111" s="128">
        <f t="shared" si="3705"/>
        <v>0</v>
      </c>
      <c r="N5111" s="95">
        <f t="shared" si="3706"/>
        <v>0</v>
      </c>
    </row>
    <row r="5112" spans="1:14" ht="78.75" hidden="1" outlineLevel="1" x14ac:dyDescent="0.25">
      <c r="A5112" s="25">
        <f t="shared" ref="A5112:E5112" si="3720">A4442</f>
        <v>2</v>
      </c>
      <c r="B5112" s="26" t="str">
        <f t="shared" si="3720"/>
        <v>Upgradation of BC-9A &amp; BC-9C, Aerial Ropeway System 1 &amp; 2 &amp; BC-L1,L2 &amp; L3, Upgradation of Junction Tower-1 Hopper and Bunkering Trippers, Providing and Installation of Hopper Grills of Wagon Tippler-169 &amp; 170, Road Hopper, DT Ho[pper and DRCC Grills</v>
      </c>
      <c r="C5112" s="29">
        <f t="shared" si="3720"/>
        <v>0</v>
      </c>
      <c r="D5112" s="69" t="str">
        <f t="shared" si="3720"/>
        <v>-</v>
      </c>
      <c r="E5112" s="28">
        <f t="shared" si="3720"/>
        <v>33</v>
      </c>
      <c r="F5112" s="95">
        <f t="shared" si="3688"/>
        <v>0</v>
      </c>
      <c r="G5112" s="95">
        <f t="shared" si="3689"/>
        <v>0</v>
      </c>
      <c r="H5112" s="95">
        <f t="shared" si="3704"/>
        <v>0</v>
      </c>
      <c r="I5112" s="94">
        <f>'F4.2'!AB419</f>
        <v>0</v>
      </c>
      <c r="J5112" s="94">
        <f>'F4.2'!AV419</f>
        <v>0</v>
      </c>
      <c r="K5112" s="95"/>
      <c r="L5112" s="95"/>
      <c r="M5112" s="128">
        <f t="shared" si="3705"/>
        <v>0</v>
      </c>
      <c r="N5112" s="95">
        <f t="shared" si="3706"/>
        <v>0</v>
      </c>
    </row>
    <row r="5113" spans="1:14" ht="31.5" hidden="1" outlineLevel="1" x14ac:dyDescent="0.25">
      <c r="A5113" s="169">
        <f t="shared" ref="A5113:E5113" si="3721">A4443</f>
        <v>0</v>
      </c>
      <c r="B5113" s="169" t="str">
        <f t="shared" si="3721"/>
        <v>Upgradation of BC-9A &amp; BC-9C for converting 1000 mm to 1200 mm along with Gantry structure replacement</v>
      </c>
      <c r="C5113" s="29">
        <f t="shared" si="3721"/>
        <v>0</v>
      </c>
      <c r="D5113" s="69" t="str">
        <f t="shared" si="3721"/>
        <v>-</v>
      </c>
      <c r="E5113" s="28">
        <f t="shared" si="3721"/>
        <v>12</v>
      </c>
      <c r="F5113" s="95">
        <f t="shared" si="3688"/>
        <v>12</v>
      </c>
      <c r="G5113" s="95">
        <f t="shared" si="3689"/>
        <v>12</v>
      </c>
      <c r="H5113" s="95">
        <f t="shared" si="3704"/>
        <v>0</v>
      </c>
      <c r="I5113" s="94">
        <f>'F4.2'!AB420</f>
        <v>0</v>
      </c>
      <c r="J5113" s="94">
        <f>'F4.2'!AV420</f>
        <v>0</v>
      </c>
      <c r="K5113" s="95"/>
      <c r="L5113" s="95"/>
      <c r="M5113" s="128">
        <f t="shared" si="3705"/>
        <v>0</v>
      </c>
      <c r="N5113" s="95">
        <f t="shared" si="3706"/>
        <v>0</v>
      </c>
    </row>
    <row r="5114" spans="1:14" ht="15.75" hidden="1" outlineLevel="1" x14ac:dyDescent="0.25">
      <c r="A5114" s="169">
        <f t="shared" ref="A5114:E5114" si="3722">A4444</f>
        <v>0</v>
      </c>
      <c r="B5114" s="169" t="str">
        <f t="shared" si="3722"/>
        <v>Upgradation of Aerial Ropeway System 1 &amp; 2 &amp; BC-L1,L2 &amp; L3</v>
      </c>
      <c r="C5114" s="29">
        <f t="shared" si="3722"/>
        <v>0</v>
      </c>
      <c r="D5114" s="69" t="str">
        <f t="shared" si="3722"/>
        <v>-</v>
      </c>
      <c r="E5114" s="28">
        <f t="shared" si="3722"/>
        <v>10</v>
      </c>
      <c r="F5114" s="95">
        <f t="shared" si="3688"/>
        <v>10</v>
      </c>
      <c r="G5114" s="95">
        <f t="shared" si="3689"/>
        <v>10</v>
      </c>
      <c r="H5114" s="95">
        <f t="shared" si="3704"/>
        <v>0</v>
      </c>
      <c r="I5114" s="94">
        <f>'F4.2'!AB421</f>
        <v>0</v>
      </c>
      <c r="J5114" s="94">
        <f>'F4.2'!AV421</f>
        <v>0</v>
      </c>
      <c r="K5114" s="95"/>
      <c r="L5114" s="95"/>
      <c r="M5114" s="128">
        <f t="shared" si="3705"/>
        <v>0</v>
      </c>
      <c r="N5114" s="95">
        <f t="shared" si="3706"/>
        <v>0</v>
      </c>
    </row>
    <row r="5115" spans="1:14" ht="31.5" hidden="1" outlineLevel="1" x14ac:dyDescent="0.25">
      <c r="A5115" s="169">
        <f t="shared" ref="A5115:E5115" si="3723">A4445</f>
        <v>0</v>
      </c>
      <c r="B5115" s="169" t="str">
        <f t="shared" si="3723"/>
        <v>Upgradation of Junction Tower-1 Hopper and Bunkering Trippers</v>
      </c>
      <c r="C5115" s="29">
        <f t="shared" si="3723"/>
        <v>0</v>
      </c>
      <c r="D5115" s="69" t="str">
        <f t="shared" si="3723"/>
        <v>-</v>
      </c>
      <c r="E5115" s="28">
        <f t="shared" si="3723"/>
        <v>5.5</v>
      </c>
      <c r="F5115" s="95">
        <f t="shared" si="3688"/>
        <v>5.5</v>
      </c>
      <c r="G5115" s="95">
        <f t="shared" si="3689"/>
        <v>5.5</v>
      </c>
      <c r="H5115" s="95">
        <f t="shared" si="3704"/>
        <v>0</v>
      </c>
      <c r="I5115" s="94">
        <f>'F4.2'!AB422</f>
        <v>0</v>
      </c>
      <c r="J5115" s="94">
        <f>'F4.2'!AV422</f>
        <v>0</v>
      </c>
      <c r="K5115" s="95"/>
      <c r="L5115" s="95"/>
      <c r="M5115" s="128">
        <f t="shared" si="3705"/>
        <v>0</v>
      </c>
      <c r="N5115" s="95">
        <f t="shared" si="3706"/>
        <v>0</v>
      </c>
    </row>
    <row r="5116" spans="1:14" ht="31.5" hidden="1" outlineLevel="1" x14ac:dyDescent="0.25">
      <c r="A5116" s="169">
        <f t="shared" ref="A5116:E5116" si="3724">A4446</f>
        <v>0</v>
      </c>
      <c r="B5116" s="169" t="str">
        <f t="shared" si="3724"/>
        <v>Providing and Installation of Hopper Grills of Wagon Tippler-169 &amp; 170, Road Hopper, DT Ho[pper and DRCC Grills</v>
      </c>
      <c r="C5116" s="29">
        <f t="shared" si="3724"/>
        <v>0</v>
      </c>
      <c r="D5116" s="69" t="str">
        <f t="shared" si="3724"/>
        <v>-</v>
      </c>
      <c r="E5116" s="28">
        <f t="shared" si="3724"/>
        <v>5.5</v>
      </c>
      <c r="F5116" s="95">
        <f t="shared" si="3688"/>
        <v>5.5</v>
      </c>
      <c r="G5116" s="95">
        <f t="shared" si="3689"/>
        <v>5.5</v>
      </c>
      <c r="H5116" s="95">
        <f t="shared" si="3704"/>
        <v>0</v>
      </c>
      <c r="I5116" s="94">
        <f>'F4.2'!AB423</f>
        <v>0</v>
      </c>
      <c r="J5116" s="94">
        <f>'F4.2'!AV423</f>
        <v>0</v>
      </c>
      <c r="K5116" s="95"/>
      <c r="L5116" s="95"/>
      <c r="M5116" s="128">
        <f t="shared" si="3705"/>
        <v>0</v>
      </c>
      <c r="N5116" s="95">
        <f t="shared" si="3706"/>
        <v>0</v>
      </c>
    </row>
    <row r="5117" spans="1:14" ht="31.5" hidden="1" outlineLevel="1" x14ac:dyDescent="0.25">
      <c r="A5117" s="25">
        <f t="shared" ref="A5117:E5117" si="3725">A4447</f>
        <v>3</v>
      </c>
      <c r="B5117" s="26" t="str">
        <f t="shared" si="3725"/>
        <v>DPR for Bulldozer, Locomotives, Tunnel conveyors, Augur machines</v>
      </c>
      <c r="C5117" s="29">
        <f t="shared" si="3725"/>
        <v>0</v>
      </c>
      <c r="D5117" s="69" t="str">
        <f t="shared" si="3725"/>
        <v>-</v>
      </c>
      <c r="E5117" s="28">
        <f t="shared" si="3725"/>
        <v>32</v>
      </c>
      <c r="F5117" s="95">
        <f t="shared" si="3688"/>
        <v>0</v>
      </c>
      <c r="G5117" s="95">
        <f t="shared" si="3689"/>
        <v>0</v>
      </c>
      <c r="H5117" s="95">
        <f t="shared" si="3704"/>
        <v>0</v>
      </c>
      <c r="I5117" s="94">
        <f>'F4.2'!AB424</f>
        <v>0</v>
      </c>
      <c r="J5117" s="94">
        <f>'F4.2'!AV424</f>
        <v>0</v>
      </c>
      <c r="K5117" s="95"/>
      <c r="L5117" s="95"/>
      <c r="M5117" s="128">
        <f t="shared" si="3705"/>
        <v>0</v>
      </c>
      <c r="N5117" s="95">
        <f t="shared" si="3706"/>
        <v>0</v>
      </c>
    </row>
    <row r="5118" spans="1:14" ht="15.75" hidden="1" outlineLevel="1" x14ac:dyDescent="0.25">
      <c r="A5118" s="169">
        <f t="shared" ref="A5118:E5118" si="3726">A4448</f>
        <v>0</v>
      </c>
      <c r="B5118" s="169" t="str">
        <f t="shared" si="3726"/>
        <v>Procurement of 4 Numbers Bulldozers</v>
      </c>
      <c r="C5118" s="29">
        <f t="shared" si="3726"/>
        <v>0</v>
      </c>
      <c r="D5118" s="69" t="str">
        <f t="shared" si="3726"/>
        <v>-</v>
      </c>
      <c r="E5118" s="28">
        <f t="shared" si="3726"/>
        <v>12</v>
      </c>
      <c r="F5118" s="95">
        <f t="shared" si="3688"/>
        <v>12</v>
      </c>
      <c r="G5118" s="95">
        <f t="shared" si="3689"/>
        <v>12</v>
      </c>
      <c r="H5118" s="95">
        <f t="shared" si="3704"/>
        <v>0</v>
      </c>
      <c r="I5118" s="94">
        <f>'F4.2'!AB425</f>
        <v>0</v>
      </c>
      <c r="J5118" s="94">
        <f>'F4.2'!AV425</f>
        <v>0</v>
      </c>
      <c r="K5118" s="95"/>
      <c r="L5118" s="95"/>
      <c r="M5118" s="128">
        <f t="shared" si="3705"/>
        <v>0</v>
      </c>
      <c r="N5118" s="95">
        <f t="shared" si="3706"/>
        <v>0</v>
      </c>
    </row>
    <row r="5119" spans="1:14" ht="15.75" hidden="1" outlineLevel="1" x14ac:dyDescent="0.25">
      <c r="A5119" s="169">
        <f t="shared" ref="A5119:E5119" si="3727">A4449</f>
        <v>0</v>
      </c>
      <c r="B5119" s="169" t="str">
        <f t="shared" si="3727"/>
        <v>Procurement of 2 Numbers 800 HP Locomotives</v>
      </c>
      <c r="C5119" s="29">
        <f t="shared" si="3727"/>
        <v>0</v>
      </c>
      <c r="D5119" s="69" t="str">
        <f t="shared" si="3727"/>
        <v>-</v>
      </c>
      <c r="E5119" s="28">
        <f t="shared" si="3727"/>
        <v>9</v>
      </c>
      <c r="F5119" s="95">
        <f t="shared" si="3688"/>
        <v>9</v>
      </c>
      <c r="G5119" s="95">
        <f t="shared" si="3689"/>
        <v>9</v>
      </c>
      <c r="H5119" s="95">
        <f t="shared" si="3704"/>
        <v>0</v>
      </c>
      <c r="I5119" s="94">
        <f>'F4.2'!AB426</f>
        <v>0</v>
      </c>
      <c r="J5119" s="94">
        <f>'F4.2'!AV426</f>
        <v>0</v>
      </c>
      <c r="K5119" s="95"/>
      <c r="L5119" s="95"/>
      <c r="M5119" s="128">
        <f t="shared" si="3705"/>
        <v>0</v>
      </c>
      <c r="N5119" s="95">
        <f t="shared" si="3706"/>
        <v>0</v>
      </c>
    </row>
    <row r="5120" spans="1:14" ht="31.5" hidden="1" outlineLevel="1" x14ac:dyDescent="0.25">
      <c r="A5120" s="169">
        <f t="shared" ref="A5120:E5120" si="3728">A4450</f>
        <v>0</v>
      </c>
      <c r="B5120" s="169" t="str">
        <f t="shared" si="3728"/>
        <v>Upgradation of Tunnel conveyors BC-1AB, BC-4AB, BC-3, BC-5AB &amp; BC-21B</v>
      </c>
      <c r="C5120" s="29">
        <f t="shared" si="3728"/>
        <v>0</v>
      </c>
      <c r="D5120" s="69" t="str">
        <f t="shared" si="3728"/>
        <v>-</v>
      </c>
      <c r="E5120" s="28">
        <f t="shared" si="3728"/>
        <v>5</v>
      </c>
      <c r="F5120" s="95">
        <f t="shared" si="3688"/>
        <v>5</v>
      </c>
      <c r="G5120" s="95">
        <f t="shared" si="3689"/>
        <v>5</v>
      </c>
      <c r="H5120" s="95">
        <f t="shared" si="3704"/>
        <v>0</v>
      </c>
      <c r="I5120" s="94">
        <f>'F4.2'!AB427</f>
        <v>0</v>
      </c>
      <c r="J5120" s="94">
        <f>'F4.2'!AV427</f>
        <v>0</v>
      </c>
      <c r="K5120" s="95"/>
      <c r="L5120" s="95"/>
      <c r="M5120" s="128">
        <f t="shared" si="3705"/>
        <v>0</v>
      </c>
      <c r="N5120" s="95">
        <f t="shared" si="3706"/>
        <v>0</v>
      </c>
    </row>
    <row r="5121" spans="1:14" ht="31.5" hidden="1" outlineLevel="1" x14ac:dyDescent="0.25">
      <c r="A5121" s="169">
        <f t="shared" ref="A5121:E5121" si="3729">A4451</f>
        <v>0</v>
      </c>
      <c r="B5121" s="169" t="str">
        <f t="shared" si="3729"/>
        <v>Procurement of 4 Numbers Mobile Coal sampling Equipments (Augur Machines)</v>
      </c>
      <c r="C5121" s="29">
        <f t="shared" si="3729"/>
        <v>0</v>
      </c>
      <c r="D5121" s="69" t="str">
        <f t="shared" si="3729"/>
        <v>-</v>
      </c>
      <c r="E5121" s="28">
        <f t="shared" si="3729"/>
        <v>6</v>
      </c>
      <c r="F5121" s="95">
        <f t="shared" si="3688"/>
        <v>6</v>
      </c>
      <c r="G5121" s="95">
        <f t="shared" si="3689"/>
        <v>6</v>
      </c>
      <c r="H5121" s="95">
        <f t="shared" si="3704"/>
        <v>0</v>
      </c>
      <c r="I5121" s="94">
        <f>'F4.2'!AB428</f>
        <v>0</v>
      </c>
      <c r="J5121" s="94">
        <f>'F4.2'!AV428</f>
        <v>0</v>
      </c>
      <c r="K5121" s="95"/>
      <c r="L5121" s="95"/>
      <c r="M5121" s="128">
        <f t="shared" si="3705"/>
        <v>0</v>
      </c>
      <c r="N5121" s="95">
        <f t="shared" si="3706"/>
        <v>0</v>
      </c>
    </row>
    <row r="5122" spans="1:14" ht="15.75" hidden="1" outlineLevel="1" x14ac:dyDescent="0.25">
      <c r="A5122" s="227">
        <f t="shared" ref="A5122:E5122" si="3730">A4452</f>
        <v>0</v>
      </c>
      <c r="B5122" s="227" t="str">
        <f t="shared" si="3730"/>
        <v>Boiler Maintenance -II</v>
      </c>
      <c r="C5122" s="29">
        <f t="shared" si="3730"/>
        <v>0</v>
      </c>
      <c r="D5122" s="69" t="str">
        <f t="shared" si="3730"/>
        <v>-</v>
      </c>
      <c r="E5122" s="28">
        <f t="shared" si="3730"/>
        <v>0</v>
      </c>
      <c r="F5122" s="95">
        <f t="shared" si="3688"/>
        <v>0</v>
      </c>
      <c r="G5122" s="95">
        <f t="shared" si="3689"/>
        <v>0</v>
      </c>
      <c r="H5122" s="95">
        <f t="shared" si="3704"/>
        <v>0</v>
      </c>
      <c r="I5122" s="94">
        <f>'F4.2'!AB429</f>
        <v>0</v>
      </c>
      <c r="J5122" s="94">
        <f>'F4.2'!AV429</f>
        <v>0</v>
      </c>
      <c r="K5122" s="95"/>
      <c r="L5122" s="95"/>
      <c r="M5122" s="128">
        <f t="shared" si="3705"/>
        <v>0</v>
      </c>
      <c r="N5122" s="95">
        <f t="shared" si="3706"/>
        <v>0</v>
      </c>
    </row>
    <row r="5123" spans="1:14" ht="31.5" hidden="1" outlineLevel="1" x14ac:dyDescent="0.25">
      <c r="A5123" s="25">
        <f t="shared" ref="A5123:E5123" si="3731">A4453</f>
        <v>1</v>
      </c>
      <c r="B5123" s="26" t="str">
        <f t="shared" si="3731"/>
        <v xml:space="preserve">Up  Gradation of existing volumetric belt type coal feeders to gravimetric rotary weigh coal feeder of U-5 &amp; 6 at CSTPS </v>
      </c>
      <c r="C5123" s="29">
        <f t="shared" si="3731"/>
        <v>0</v>
      </c>
      <c r="D5123" s="69" t="str">
        <f t="shared" si="3731"/>
        <v>-</v>
      </c>
      <c r="E5123" s="28">
        <f t="shared" si="3731"/>
        <v>85.69</v>
      </c>
      <c r="F5123" s="95">
        <f t="shared" si="3688"/>
        <v>0</v>
      </c>
      <c r="G5123" s="95">
        <f t="shared" si="3689"/>
        <v>0</v>
      </c>
      <c r="H5123" s="95">
        <f t="shared" si="3704"/>
        <v>0</v>
      </c>
      <c r="I5123" s="94">
        <f>'F4.2'!AB430</f>
        <v>0</v>
      </c>
      <c r="J5123" s="94">
        <f>'F4.2'!AV430</f>
        <v>0</v>
      </c>
      <c r="K5123" s="95"/>
      <c r="L5123" s="95"/>
      <c r="M5123" s="128">
        <f t="shared" si="3705"/>
        <v>0</v>
      </c>
      <c r="N5123" s="95">
        <f t="shared" si="3706"/>
        <v>0</v>
      </c>
    </row>
    <row r="5124" spans="1:14" ht="31.5" hidden="1" outlineLevel="1" x14ac:dyDescent="0.25">
      <c r="A5124" s="169">
        <f t="shared" ref="A5124:E5124" si="3732">A4454</f>
        <v>0</v>
      </c>
      <c r="B5124" s="169" t="str">
        <f t="shared" si="3732"/>
        <v xml:space="preserve">Up  Gradation of existing volumetric belt type coal feeders to gravimetric rotary weigh coal feeder of U-5 &amp; 6 at CSTPS </v>
      </c>
      <c r="C5124" s="29">
        <f t="shared" si="3732"/>
        <v>0</v>
      </c>
      <c r="D5124" s="69" t="str">
        <f t="shared" si="3732"/>
        <v>-</v>
      </c>
      <c r="E5124" s="28">
        <f t="shared" si="3732"/>
        <v>85.679999999999993</v>
      </c>
      <c r="F5124" s="95">
        <f t="shared" si="3688"/>
        <v>85.679999999999993</v>
      </c>
      <c r="G5124" s="95">
        <f t="shared" si="3689"/>
        <v>85.679999999999993</v>
      </c>
      <c r="H5124" s="95">
        <f t="shared" si="3704"/>
        <v>0</v>
      </c>
      <c r="I5124" s="94">
        <f>'F4.2'!AB431</f>
        <v>0</v>
      </c>
      <c r="J5124" s="94">
        <f>'F4.2'!AV431</f>
        <v>0</v>
      </c>
      <c r="K5124" s="95"/>
      <c r="L5124" s="95"/>
      <c r="M5124" s="128">
        <f t="shared" si="3705"/>
        <v>0</v>
      </c>
      <c r="N5124" s="95">
        <f t="shared" si="3706"/>
        <v>0</v>
      </c>
    </row>
    <row r="5125" spans="1:14" ht="63" hidden="1" outlineLevel="1" x14ac:dyDescent="0.25">
      <c r="A5125" s="25">
        <f t="shared" ref="A5125:E5125" si="3733">A4455</f>
        <v>2</v>
      </c>
      <c r="B5125" s="26" t="str">
        <f t="shared" si="3733"/>
        <v>DPR for the Work of Modification of existing coal bunker and commissioning of bunker chute assembly with vibrating motor to avoid bunker mouth coal choke up for Unit 5 &amp;6 at CSTPS, Chandrapur.</v>
      </c>
      <c r="C5125" s="29">
        <f t="shared" si="3733"/>
        <v>0</v>
      </c>
      <c r="D5125" s="69" t="str">
        <f t="shared" si="3733"/>
        <v>-</v>
      </c>
      <c r="E5125" s="28">
        <f t="shared" si="3733"/>
        <v>32.28</v>
      </c>
      <c r="F5125" s="95">
        <f t="shared" si="3688"/>
        <v>0</v>
      </c>
      <c r="G5125" s="95">
        <f t="shared" si="3689"/>
        <v>0</v>
      </c>
      <c r="H5125" s="95">
        <f t="shared" si="3704"/>
        <v>0</v>
      </c>
      <c r="I5125" s="94">
        <f>'F4.2'!AB432</f>
        <v>0</v>
      </c>
      <c r="J5125" s="94">
        <f>'F4.2'!AV432</f>
        <v>0</v>
      </c>
      <c r="K5125" s="95"/>
      <c r="L5125" s="95"/>
      <c r="M5125" s="128">
        <f t="shared" si="3705"/>
        <v>0</v>
      </c>
      <c r="N5125" s="95">
        <f t="shared" si="3706"/>
        <v>0</v>
      </c>
    </row>
    <row r="5126" spans="1:14" ht="63" hidden="1" outlineLevel="1" x14ac:dyDescent="0.25">
      <c r="A5126" s="169">
        <f t="shared" ref="A5126:E5126" si="3734">A4456</f>
        <v>0</v>
      </c>
      <c r="B5126" s="169" t="str">
        <f t="shared" si="3734"/>
        <v>DPR for the Work of Modification of existing coal bunker and commissioning of bunker chute assembly with vibrating motor to avoid bunker mouth coal choke up for Unit 5 &amp;6 at CSTPS, Chandrapur.</v>
      </c>
      <c r="C5126" s="29">
        <f t="shared" si="3734"/>
        <v>0</v>
      </c>
      <c r="D5126" s="69" t="str">
        <f t="shared" si="3734"/>
        <v>-</v>
      </c>
      <c r="E5126" s="28">
        <f t="shared" si="3734"/>
        <v>32.28</v>
      </c>
      <c r="F5126" s="95">
        <f t="shared" si="3688"/>
        <v>32.28</v>
      </c>
      <c r="G5126" s="95">
        <f t="shared" si="3689"/>
        <v>32.28</v>
      </c>
      <c r="H5126" s="95">
        <f t="shared" si="3704"/>
        <v>0</v>
      </c>
      <c r="I5126" s="94">
        <f>'F4.2'!AB433</f>
        <v>0</v>
      </c>
      <c r="J5126" s="94">
        <f>'F4.2'!AV433</f>
        <v>0</v>
      </c>
      <c r="K5126" s="95"/>
      <c r="L5126" s="95"/>
      <c r="M5126" s="128">
        <f t="shared" si="3705"/>
        <v>0</v>
      </c>
      <c r="N5126" s="95">
        <f t="shared" si="3706"/>
        <v>0</v>
      </c>
    </row>
    <row r="5127" spans="1:14" ht="31.5" hidden="1" outlineLevel="1" x14ac:dyDescent="0.25">
      <c r="A5127" s="25">
        <f t="shared" ref="A5127:E5127" si="3735">A4457</f>
        <v>3</v>
      </c>
      <c r="B5127" s="26" t="str">
        <f t="shared" si="3735"/>
        <v>DPR for  Supply &amp; Replacment of Boiler Thermal Insulation Unit 5 &amp;6, 7 at CSTPS, Chandrapur.</v>
      </c>
      <c r="C5127" s="29">
        <f t="shared" si="3735"/>
        <v>0</v>
      </c>
      <c r="D5127" s="69" t="str">
        <f t="shared" si="3735"/>
        <v>-</v>
      </c>
      <c r="E5127" s="28">
        <f t="shared" si="3735"/>
        <v>30</v>
      </c>
      <c r="F5127" s="95">
        <f t="shared" si="3688"/>
        <v>0</v>
      </c>
      <c r="G5127" s="95">
        <f t="shared" si="3689"/>
        <v>0</v>
      </c>
      <c r="H5127" s="95">
        <f t="shared" si="3704"/>
        <v>0</v>
      </c>
      <c r="I5127" s="94">
        <f>'F4.2'!AB434</f>
        <v>0</v>
      </c>
      <c r="J5127" s="94">
        <f>'F4.2'!AV434</f>
        <v>0</v>
      </c>
      <c r="K5127" s="95"/>
      <c r="L5127" s="95"/>
      <c r="M5127" s="128">
        <f t="shared" si="3705"/>
        <v>0</v>
      </c>
      <c r="N5127" s="95">
        <f t="shared" si="3706"/>
        <v>0</v>
      </c>
    </row>
    <row r="5128" spans="1:14" ht="31.5" hidden="1" outlineLevel="1" x14ac:dyDescent="0.25">
      <c r="A5128" s="169">
        <f t="shared" ref="A5128:E5128" si="3736">A4458</f>
        <v>0</v>
      </c>
      <c r="B5128" s="169" t="str">
        <f t="shared" si="3736"/>
        <v>DPR for  Supply &amp; Replacment of Boiler Thermal Insulation Unit 5 &amp;6, 7 at CSTPS, Chandrapur.</v>
      </c>
      <c r="C5128" s="29">
        <f t="shared" si="3736"/>
        <v>0</v>
      </c>
      <c r="D5128" s="69" t="str">
        <f t="shared" si="3736"/>
        <v>-</v>
      </c>
      <c r="E5128" s="28">
        <f t="shared" si="3736"/>
        <v>30</v>
      </c>
      <c r="F5128" s="95">
        <f t="shared" si="3688"/>
        <v>30</v>
      </c>
      <c r="G5128" s="95">
        <f t="shared" si="3689"/>
        <v>30</v>
      </c>
      <c r="H5128" s="95">
        <f t="shared" si="3704"/>
        <v>0</v>
      </c>
      <c r="I5128" s="94">
        <f>'F4.2'!AB435</f>
        <v>0</v>
      </c>
      <c r="J5128" s="94">
        <f>'F4.2'!AV435</f>
        <v>0</v>
      </c>
      <c r="K5128" s="95"/>
      <c r="L5128" s="95"/>
      <c r="M5128" s="128">
        <f t="shared" si="3705"/>
        <v>0</v>
      </c>
      <c r="N5128" s="95">
        <f t="shared" si="3706"/>
        <v>0</v>
      </c>
    </row>
    <row r="5129" spans="1:14" ht="78.75" hidden="1" outlineLevel="1" x14ac:dyDescent="0.25">
      <c r="A5129" s="25">
        <f t="shared" ref="A5129:E5129" si="3737">A4459</f>
        <v>4</v>
      </c>
      <c r="B5129" s="26" t="str">
        <f t="shared" si="3737"/>
        <v>Detailed Project Report for Manufacturing, supply and application of wear resistance liners for Coal Mill XRP-1043 and Procurement of Complete Gear box for Coal Mill XRP-1043, ID Fan impeller and sub assembly for Unit 5 &amp; 6 At CSTPS, Chandrapur.</v>
      </c>
      <c r="C5129" s="29">
        <f t="shared" si="3737"/>
        <v>0</v>
      </c>
      <c r="D5129" s="69" t="str">
        <f t="shared" si="3737"/>
        <v>-</v>
      </c>
      <c r="E5129" s="28">
        <f t="shared" si="3737"/>
        <v>25</v>
      </c>
      <c r="F5129" s="95">
        <f t="shared" si="3688"/>
        <v>0</v>
      </c>
      <c r="G5129" s="95">
        <f t="shared" si="3689"/>
        <v>0</v>
      </c>
      <c r="H5129" s="95">
        <f t="shared" si="3704"/>
        <v>0</v>
      </c>
      <c r="I5129" s="94">
        <f>'F4.2'!AB436</f>
        <v>0</v>
      </c>
      <c r="J5129" s="94">
        <f>'F4.2'!AV436</f>
        <v>0</v>
      </c>
      <c r="K5129" s="95"/>
      <c r="L5129" s="95"/>
      <c r="M5129" s="128">
        <f t="shared" si="3705"/>
        <v>0</v>
      </c>
      <c r="N5129" s="95">
        <f t="shared" si="3706"/>
        <v>0</v>
      </c>
    </row>
    <row r="5130" spans="1:14" ht="78.75" hidden="1" outlineLevel="1" x14ac:dyDescent="0.25">
      <c r="A5130" s="169">
        <f t="shared" ref="A5130:E5130" si="3738">A4460</f>
        <v>0</v>
      </c>
      <c r="B5130" s="169" t="str">
        <f t="shared" si="3738"/>
        <v>Detailed Project Report for Manufacturing, supply and application of wear resistance liners for Coal Mill XRP-1043 and Procurement of Complete Gear box for Coal Mill XRP-1043, ID Fan impeller and sub assembly for Unit 5 &amp; 6 At CSTPS, Chandrapur.</v>
      </c>
      <c r="C5130" s="29">
        <f t="shared" si="3738"/>
        <v>0</v>
      </c>
      <c r="D5130" s="69" t="str">
        <f t="shared" si="3738"/>
        <v>-</v>
      </c>
      <c r="E5130" s="28">
        <f t="shared" si="3738"/>
        <v>25</v>
      </c>
      <c r="F5130" s="95">
        <f t="shared" si="3688"/>
        <v>25</v>
      </c>
      <c r="G5130" s="95">
        <f t="shared" si="3689"/>
        <v>25</v>
      </c>
      <c r="H5130" s="95">
        <f t="shared" si="3704"/>
        <v>0</v>
      </c>
      <c r="I5130" s="94">
        <f>'F4.2'!AB437</f>
        <v>0</v>
      </c>
      <c r="J5130" s="94">
        <f>'F4.2'!AV437</f>
        <v>0</v>
      </c>
      <c r="K5130" s="95"/>
      <c r="L5130" s="95"/>
      <c r="M5130" s="128">
        <f t="shared" si="3705"/>
        <v>0</v>
      </c>
      <c r="N5130" s="95">
        <f t="shared" si="3706"/>
        <v>0</v>
      </c>
    </row>
    <row r="5131" spans="1:14" ht="31.5" hidden="1" outlineLevel="1" x14ac:dyDescent="0.25">
      <c r="A5131" s="25">
        <f t="shared" ref="A5131:E5131" si="3739">A4461</f>
        <v>5</v>
      </c>
      <c r="B5131" s="26" t="str">
        <f t="shared" si="3739"/>
        <v>DPR for Modification and Restoration of Eco. outlet to ESP inlet duct of Unit -6 (500MW) CSTPS, Chandrapur .</v>
      </c>
      <c r="C5131" s="29">
        <f t="shared" si="3739"/>
        <v>0</v>
      </c>
      <c r="D5131" s="69" t="str">
        <f t="shared" si="3739"/>
        <v>-</v>
      </c>
      <c r="E5131" s="28">
        <f t="shared" si="3739"/>
        <v>25</v>
      </c>
      <c r="F5131" s="95">
        <f t="shared" si="3688"/>
        <v>0</v>
      </c>
      <c r="G5131" s="95">
        <f t="shared" si="3689"/>
        <v>0</v>
      </c>
      <c r="H5131" s="95">
        <f t="shared" si="3704"/>
        <v>0</v>
      </c>
      <c r="I5131" s="94">
        <f>'F4.2'!AB438</f>
        <v>0</v>
      </c>
      <c r="J5131" s="94">
        <f>'F4.2'!AV438</f>
        <v>0</v>
      </c>
      <c r="K5131" s="95"/>
      <c r="L5131" s="95"/>
      <c r="M5131" s="128">
        <f t="shared" si="3705"/>
        <v>0</v>
      </c>
      <c r="N5131" s="95">
        <f t="shared" si="3706"/>
        <v>0</v>
      </c>
    </row>
    <row r="5132" spans="1:14" ht="31.5" hidden="1" outlineLevel="1" x14ac:dyDescent="0.25">
      <c r="A5132" s="169">
        <f t="shared" ref="A5132:E5132" si="3740">A4462</f>
        <v>0</v>
      </c>
      <c r="B5132" s="169" t="str">
        <f t="shared" si="3740"/>
        <v>DPR for Modification and Restoration of Eco. outlet to ESP inlet duct of Unit -6 (500MW) CSTPS, Chandrapur .</v>
      </c>
      <c r="C5132" s="29">
        <f t="shared" si="3740"/>
        <v>0</v>
      </c>
      <c r="D5132" s="69" t="str">
        <f t="shared" si="3740"/>
        <v>-</v>
      </c>
      <c r="E5132" s="28">
        <f t="shared" si="3740"/>
        <v>25</v>
      </c>
      <c r="F5132" s="95">
        <f t="shared" si="3688"/>
        <v>25</v>
      </c>
      <c r="G5132" s="95">
        <f t="shared" si="3689"/>
        <v>25</v>
      </c>
      <c r="H5132" s="95">
        <f t="shared" si="3704"/>
        <v>0</v>
      </c>
      <c r="I5132" s="94">
        <f>'F4.2'!AB439</f>
        <v>0</v>
      </c>
      <c r="J5132" s="94">
        <f>'F4.2'!AV439</f>
        <v>0</v>
      </c>
      <c r="K5132" s="95"/>
      <c r="L5132" s="95"/>
      <c r="M5132" s="128">
        <f t="shared" si="3705"/>
        <v>0</v>
      </c>
      <c r="N5132" s="95">
        <f t="shared" si="3706"/>
        <v>0</v>
      </c>
    </row>
    <row r="5133" spans="1:14" ht="110.25" hidden="1" outlineLevel="1" x14ac:dyDescent="0.25">
      <c r="A5133" s="25">
        <f t="shared" ref="A5133:E5133" si="3741">A4463</f>
        <v>6</v>
      </c>
      <c r="B5133" s="26" t="str">
        <f t="shared" si="3741"/>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5133" s="29">
        <f t="shared" si="3741"/>
        <v>0</v>
      </c>
      <c r="D5133" s="69" t="str">
        <f t="shared" si="3741"/>
        <v>-</v>
      </c>
      <c r="E5133" s="28">
        <f t="shared" si="3741"/>
        <v>40</v>
      </c>
      <c r="F5133" s="95">
        <f t="shared" si="3688"/>
        <v>0</v>
      </c>
      <c r="G5133" s="95">
        <f t="shared" si="3689"/>
        <v>0</v>
      </c>
      <c r="H5133" s="95">
        <f t="shared" si="3704"/>
        <v>0</v>
      </c>
      <c r="I5133" s="94">
        <f>'F4.2'!AB440</f>
        <v>0</v>
      </c>
      <c r="J5133" s="94">
        <f>'F4.2'!AV440</f>
        <v>0</v>
      </c>
      <c r="K5133" s="95"/>
      <c r="L5133" s="95"/>
      <c r="M5133" s="128">
        <f t="shared" si="3705"/>
        <v>0</v>
      </c>
      <c r="N5133" s="95">
        <f t="shared" si="3706"/>
        <v>0</v>
      </c>
    </row>
    <row r="5134" spans="1:14" ht="110.25" hidden="1" outlineLevel="1" x14ac:dyDescent="0.25">
      <c r="A5134" s="169">
        <f t="shared" ref="A5134:E5134" si="3742">A4464</f>
        <v>0</v>
      </c>
      <c r="B5134" s="169" t="str">
        <f t="shared" si="3742"/>
        <v>Detailed Project Report for the “Schemes for the Reliability Improvement of coal mill performance by replacing of Conveyor Body, Complete Classifier assembly, Outlet Connecting Duct, Refusal Duct, Girth Gear and Drive Shaft Assembly with Bearing housing and Mill Shell Body and Foundation Deck Spring, Main Speed Reducer Gear box for BBD 4772 coal mill unit-7 for 2024-25 at CSTPS, Chandrapur.</v>
      </c>
      <c r="C5134" s="29">
        <f t="shared" si="3742"/>
        <v>0</v>
      </c>
      <c r="D5134" s="69" t="str">
        <f t="shared" si="3742"/>
        <v>-</v>
      </c>
      <c r="E5134" s="28">
        <f t="shared" si="3742"/>
        <v>40</v>
      </c>
      <c r="F5134" s="95">
        <f t="shared" si="3688"/>
        <v>40</v>
      </c>
      <c r="G5134" s="95">
        <f t="shared" si="3689"/>
        <v>40</v>
      </c>
      <c r="H5134" s="95">
        <f t="shared" si="3704"/>
        <v>0</v>
      </c>
      <c r="I5134" s="94">
        <f>'F4.2'!AB441</f>
        <v>0</v>
      </c>
      <c r="J5134" s="94">
        <f>'F4.2'!AV441</f>
        <v>0</v>
      </c>
      <c r="K5134" s="95"/>
      <c r="L5134" s="95"/>
      <c r="M5134" s="128">
        <f t="shared" si="3705"/>
        <v>0</v>
      </c>
      <c r="N5134" s="95">
        <f t="shared" si="3706"/>
        <v>0</v>
      </c>
    </row>
    <row r="5135" spans="1:14" ht="47.25" hidden="1" outlineLevel="1" x14ac:dyDescent="0.25">
      <c r="A5135" s="25">
        <f t="shared" ref="A5135:E5135" si="3743">A4465</f>
        <v>7</v>
      </c>
      <c r="B5135" s="26" t="str">
        <f t="shared" si="3743"/>
        <v>DPR for Supply &amp; Replacement of Divisional Panels in Boiler Unit 5,6 &amp; 7 and Economizer upper coil assembly in Unit 5 &amp; 6 CSTPS, Chandrapur.</v>
      </c>
      <c r="C5135" s="29">
        <f t="shared" si="3743"/>
        <v>0</v>
      </c>
      <c r="D5135" s="69" t="str">
        <f t="shared" si="3743"/>
        <v>-</v>
      </c>
      <c r="E5135" s="28">
        <f t="shared" si="3743"/>
        <v>40</v>
      </c>
      <c r="F5135" s="95">
        <f t="shared" si="3688"/>
        <v>0</v>
      </c>
      <c r="G5135" s="95">
        <f t="shared" si="3689"/>
        <v>0</v>
      </c>
      <c r="H5135" s="95">
        <f t="shared" si="3704"/>
        <v>0</v>
      </c>
      <c r="I5135" s="94">
        <f>'F4.2'!AB442</f>
        <v>0</v>
      </c>
      <c r="J5135" s="94">
        <f>'F4.2'!AV442</f>
        <v>0</v>
      </c>
      <c r="K5135" s="95"/>
      <c r="L5135" s="95"/>
      <c r="M5135" s="128">
        <f t="shared" si="3705"/>
        <v>0</v>
      </c>
      <c r="N5135" s="95">
        <f t="shared" si="3706"/>
        <v>0</v>
      </c>
    </row>
    <row r="5136" spans="1:14" ht="47.25" hidden="1" outlineLevel="1" x14ac:dyDescent="0.25">
      <c r="A5136" s="169">
        <f t="shared" ref="A5136:E5136" si="3744">A4466</f>
        <v>0</v>
      </c>
      <c r="B5136" s="169" t="str">
        <f t="shared" si="3744"/>
        <v>DPR for Supply &amp; Replacement of Divisional Panels in Boiler Unit 5,6 &amp; 7 and Economizer upper coil assembly in Unit 5 &amp; 6 CSTPS, Chandrapur.</v>
      </c>
      <c r="C5136" s="29">
        <f t="shared" si="3744"/>
        <v>0</v>
      </c>
      <c r="D5136" s="69" t="str">
        <f t="shared" si="3744"/>
        <v>-</v>
      </c>
      <c r="E5136" s="28">
        <f t="shared" si="3744"/>
        <v>40</v>
      </c>
      <c r="F5136" s="95">
        <f t="shared" si="3688"/>
        <v>40</v>
      </c>
      <c r="G5136" s="95">
        <f t="shared" si="3689"/>
        <v>40</v>
      </c>
      <c r="H5136" s="95">
        <f t="shared" si="3704"/>
        <v>0</v>
      </c>
      <c r="I5136" s="94">
        <f>'F4.2'!AB443</f>
        <v>0</v>
      </c>
      <c r="J5136" s="94">
        <f>'F4.2'!AV443</f>
        <v>0</v>
      </c>
      <c r="K5136" s="95"/>
      <c r="L5136" s="95"/>
      <c r="M5136" s="128">
        <f t="shared" si="3705"/>
        <v>0</v>
      </c>
      <c r="N5136" s="95">
        <f t="shared" si="3706"/>
        <v>0</v>
      </c>
    </row>
    <row r="5137" spans="1:14" ht="63" hidden="1" outlineLevel="1" x14ac:dyDescent="0.25">
      <c r="A5137" s="25">
        <f t="shared" ref="A5137:E5137" si="3745">A4467</f>
        <v>8</v>
      </c>
      <c r="B5137" s="26" t="str">
        <f t="shared" si="3745"/>
        <v>DPR for the Supply &amp; Replacement of Platen Superheater, Front Reheater in Unit-7 and Economizer middle &amp; Economizer lower coil assembly in Unit 5 &amp; 6 CSTPS, Chandrapur.</v>
      </c>
      <c r="C5137" s="29">
        <f t="shared" si="3745"/>
        <v>0</v>
      </c>
      <c r="D5137" s="69" t="str">
        <f t="shared" si="3745"/>
        <v>-</v>
      </c>
      <c r="E5137" s="28">
        <f t="shared" si="3745"/>
        <v>52</v>
      </c>
      <c r="F5137" s="95">
        <f t="shared" si="3688"/>
        <v>0</v>
      </c>
      <c r="G5137" s="95">
        <f t="shared" si="3689"/>
        <v>0</v>
      </c>
      <c r="H5137" s="95">
        <f t="shared" si="3704"/>
        <v>0</v>
      </c>
      <c r="I5137" s="94">
        <f>'F4.2'!AB444</f>
        <v>0</v>
      </c>
      <c r="J5137" s="94">
        <f>'F4.2'!AV444</f>
        <v>0</v>
      </c>
      <c r="K5137" s="95"/>
      <c r="L5137" s="95"/>
      <c r="M5137" s="128">
        <f t="shared" si="3705"/>
        <v>0</v>
      </c>
      <c r="N5137" s="95">
        <f t="shared" si="3706"/>
        <v>0</v>
      </c>
    </row>
    <row r="5138" spans="1:14" ht="63" hidden="1" outlineLevel="1" x14ac:dyDescent="0.25">
      <c r="A5138" s="169">
        <f t="shared" ref="A5138:E5138" si="3746">A4468</f>
        <v>0</v>
      </c>
      <c r="B5138" s="169" t="str">
        <f t="shared" si="3746"/>
        <v>DPR for the Supply &amp; Replacement of Platen Superheater, Front Reheater in Unit-7 and Economizer middle &amp; Economizer lower coil assembly in Unit 5 &amp; 6 CSTPS, Chandrapur.</v>
      </c>
      <c r="C5138" s="29">
        <f t="shared" si="3746"/>
        <v>0</v>
      </c>
      <c r="D5138" s="69" t="str">
        <f t="shared" si="3746"/>
        <v>-</v>
      </c>
      <c r="E5138" s="28">
        <f t="shared" si="3746"/>
        <v>52</v>
      </c>
      <c r="F5138" s="95">
        <f t="shared" si="3688"/>
        <v>52</v>
      </c>
      <c r="G5138" s="95">
        <f t="shared" si="3689"/>
        <v>52</v>
      </c>
      <c r="H5138" s="95">
        <f t="shared" si="3704"/>
        <v>0</v>
      </c>
      <c r="I5138" s="94">
        <f>'F4.2'!AB445</f>
        <v>0</v>
      </c>
      <c r="J5138" s="94">
        <f>'F4.2'!AV445</f>
        <v>0</v>
      </c>
      <c r="K5138" s="95"/>
      <c r="L5138" s="95"/>
      <c r="M5138" s="128">
        <f t="shared" si="3705"/>
        <v>0</v>
      </c>
      <c r="N5138" s="95">
        <f t="shared" si="3706"/>
        <v>0</v>
      </c>
    </row>
    <row r="5139" spans="1:14" ht="47.25" hidden="1" outlineLevel="1" x14ac:dyDescent="0.25">
      <c r="A5139" s="25">
        <f t="shared" ref="A5139:E5139" si="3747">A4469</f>
        <v>9</v>
      </c>
      <c r="B5139" s="26" t="str">
        <f t="shared" si="3747"/>
        <v>DPR for the Supply &amp; Replacement of Front &amp; Rear Reheater coil assemblies and LTSH terminal tube assembly in Boiler Unit 5 &amp; 6</v>
      </c>
      <c r="C5139" s="29">
        <f t="shared" si="3747"/>
        <v>0</v>
      </c>
      <c r="D5139" s="69" t="str">
        <f t="shared" si="3747"/>
        <v>-</v>
      </c>
      <c r="E5139" s="28">
        <f t="shared" si="3747"/>
        <v>30</v>
      </c>
      <c r="F5139" s="95">
        <f t="shared" si="3688"/>
        <v>0</v>
      </c>
      <c r="G5139" s="95">
        <f t="shared" si="3689"/>
        <v>0</v>
      </c>
      <c r="H5139" s="95">
        <f t="shared" si="3704"/>
        <v>0</v>
      </c>
      <c r="I5139" s="94">
        <f>'F4.2'!AB446</f>
        <v>0</v>
      </c>
      <c r="J5139" s="94">
        <f>'F4.2'!AV446</f>
        <v>0</v>
      </c>
      <c r="K5139" s="95"/>
      <c r="L5139" s="95"/>
      <c r="M5139" s="128">
        <f t="shared" si="3705"/>
        <v>0</v>
      </c>
      <c r="N5139" s="95">
        <f t="shared" si="3706"/>
        <v>0</v>
      </c>
    </row>
    <row r="5140" spans="1:14" ht="47.25" hidden="1" outlineLevel="1" x14ac:dyDescent="0.25">
      <c r="A5140" s="169">
        <f t="shared" ref="A5140:E5140" si="3748">A4470</f>
        <v>0</v>
      </c>
      <c r="B5140" s="169" t="str">
        <f t="shared" si="3748"/>
        <v xml:space="preserve">DPR for the Supply &amp; Replacement of Front &amp; Rear Reheater coil assemblies and LTSH terminal tube assembly in Boiler Unit 5 &amp; 6 . </v>
      </c>
      <c r="C5140" s="29">
        <f t="shared" si="3748"/>
        <v>0</v>
      </c>
      <c r="D5140" s="69" t="str">
        <f t="shared" si="3748"/>
        <v>-</v>
      </c>
      <c r="E5140" s="28">
        <f t="shared" si="3748"/>
        <v>30</v>
      </c>
      <c r="F5140" s="95">
        <f t="shared" si="3688"/>
        <v>30</v>
      </c>
      <c r="G5140" s="95">
        <f t="shared" si="3689"/>
        <v>30</v>
      </c>
      <c r="H5140" s="95">
        <f t="shared" si="3704"/>
        <v>0</v>
      </c>
      <c r="I5140" s="94">
        <f>'F4.2'!AB447</f>
        <v>0</v>
      </c>
      <c r="J5140" s="94">
        <f>'F4.2'!AV447</f>
        <v>0</v>
      </c>
      <c r="K5140" s="95"/>
      <c r="L5140" s="95"/>
      <c r="M5140" s="128">
        <f t="shared" si="3705"/>
        <v>0</v>
      </c>
      <c r="N5140" s="95">
        <f t="shared" si="3706"/>
        <v>0</v>
      </c>
    </row>
    <row r="5141" spans="1:14" ht="47.25" hidden="1" outlineLevel="1" x14ac:dyDescent="0.25">
      <c r="A5141" s="25">
        <f t="shared" ref="A5141:E5141" si="3749">A4471</f>
        <v>10</v>
      </c>
      <c r="B5141" s="26" t="str">
        <f t="shared" si="3749"/>
        <v>DPR For Coal Mill Performance Improvement and Life Enhancement of BHEL Make XRP-1043 Coal Mills in Unit 5 &amp; 6 At CSTPS, Chandrapur.</v>
      </c>
      <c r="C5141" s="29">
        <f t="shared" si="3749"/>
        <v>0</v>
      </c>
      <c r="D5141" s="69" t="str">
        <f t="shared" si="3749"/>
        <v>-</v>
      </c>
      <c r="E5141" s="28">
        <f t="shared" si="3749"/>
        <v>52.62</v>
      </c>
      <c r="F5141" s="95">
        <f t="shared" si="3688"/>
        <v>0</v>
      </c>
      <c r="G5141" s="95">
        <f t="shared" si="3689"/>
        <v>0</v>
      </c>
      <c r="H5141" s="95">
        <f t="shared" si="3704"/>
        <v>0</v>
      </c>
      <c r="I5141" s="94">
        <f>'F4.2'!AB448</f>
        <v>0</v>
      </c>
      <c r="J5141" s="94">
        <f>'F4.2'!AV448</f>
        <v>0</v>
      </c>
      <c r="K5141" s="95"/>
      <c r="L5141" s="95"/>
      <c r="M5141" s="128">
        <f t="shared" si="3705"/>
        <v>0</v>
      </c>
      <c r="N5141" s="95">
        <f t="shared" si="3706"/>
        <v>0</v>
      </c>
    </row>
    <row r="5142" spans="1:14" ht="47.25" hidden="1" outlineLevel="1" x14ac:dyDescent="0.25">
      <c r="A5142" s="169">
        <f t="shared" ref="A5142:E5142" si="3750">A4472</f>
        <v>0</v>
      </c>
      <c r="B5142" s="169" t="str">
        <f t="shared" si="3750"/>
        <v>DPR For Coal Mill Performance Improvement and Life Enhancement of BHEL Make XRP-1043 Coal Mills in Unit 5 &amp; 6 At CSTPS, Chandrapur.</v>
      </c>
      <c r="C5142" s="29">
        <f t="shared" si="3750"/>
        <v>0</v>
      </c>
      <c r="D5142" s="69" t="str">
        <f t="shared" si="3750"/>
        <v>-</v>
      </c>
      <c r="E5142" s="28">
        <f t="shared" si="3750"/>
        <v>52.62</v>
      </c>
      <c r="F5142" s="95">
        <f t="shared" si="3688"/>
        <v>52.62</v>
      </c>
      <c r="G5142" s="95">
        <f t="shared" si="3689"/>
        <v>52.62</v>
      </c>
      <c r="H5142" s="95">
        <f t="shared" si="3704"/>
        <v>0</v>
      </c>
      <c r="I5142" s="94">
        <f>'F4.2'!AB449</f>
        <v>0</v>
      </c>
      <c r="J5142" s="94">
        <f>'F4.2'!AV449</f>
        <v>0</v>
      </c>
      <c r="K5142" s="95"/>
      <c r="L5142" s="95"/>
      <c r="M5142" s="128">
        <f t="shared" si="3705"/>
        <v>0</v>
      </c>
      <c r="N5142" s="95">
        <f t="shared" si="3706"/>
        <v>0</v>
      </c>
    </row>
    <row r="5143" spans="1:14" ht="15.75" hidden="1" outlineLevel="1" x14ac:dyDescent="0.25">
      <c r="A5143" s="227">
        <f t="shared" ref="A5143:E5143" si="3751">A4473</f>
        <v>0</v>
      </c>
      <c r="B5143" s="227" t="str">
        <f t="shared" si="3751"/>
        <v>Turbine Maintenance-II</v>
      </c>
      <c r="C5143" s="29">
        <f t="shared" si="3751"/>
        <v>0</v>
      </c>
      <c r="D5143" s="69" t="str">
        <f t="shared" si="3751"/>
        <v>-</v>
      </c>
      <c r="E5143" s="28">
        <f t="shared" si="3751"/>
        <v>0</v>
      </c>
      <c r="F5143" s="95">
        <f t="shared" si="3688"/>
        <v>0</v>
      </c>
      <c r="G5143" s="95">
        <f t="shared" si="3689"/>
        <v>0</v>
      </c>
      <c r="H5143" s="95">
        <f t="shared" si="3704"/>
        <v>0</v>
      </c>
      <c r="I5143" s="94">
        <f>'F4.2'!AB450</f>
        <v>0</v>
      </c>
      <c r="J5143" s="94">
        <f>'F4.2'!AV450</f>
        <v>0</v>
      </c>
      <c r="K5143" s="95"/>
      <c r="L5143" s="95"/>
      <c r="M5143" s="128">
        <f t="shared" si="3705"/>
        <v>0</v>
      </c>
      <c r="N5143" s="95">
        <f t="shared" si="3706"/>
        <v>0</v>
      </c>
    </row>
    <row r="5144" spans="1:14" ht="63" hidden="1" outlineLevel="1" x14ac:dyDescent="0.25">
      <c r="A5144" s="25">
        <f t="shared" ref="A5144:E5144" si="3752">A4474</f>
        <v>1</v>
      </c>
      <c r="B5144" s="26" t="str">
        <f t="shared" si="3752"/>
        <v>Post facto DPR for "Urgent restoration and Life Enhancement of Unit#5 500 MW BHEL make Turbo Generator for prolonged efficient operation at Stage-III CSTPS Chandrapur"</v>
      </c>
      <c r="C5144" s="184">
        <f t="shared" si="3752"/>
        <v>0</v>
      </c>
      <c r="D5144" s="69" t="str">
        <f t="shared" si="3752"/>
        <v>-</v>
      </c>
      <c r="E5144" s="28">
        <f t="shared" si="3752"/>
        <v>25.42</v>
      </c>
      <c r="F5144" s="95">
        <f t="shared" si="3688"/>
        <v>0</v>
      </c>
      <c r="G5144" s="95">
        <f t="shared" si="3689"/>
        <v>0</v>
      </c>
      <c r="H5144" s="95">
        <f t="shared" si="3704"/>
        <v>0</v>
      </c>
      <c r="I5144" s="94">
        <f>'F4.2'!AB451</f>
        <v>0</v>
      </c>
      <c r="J5144" s="94">
        <f>'F4.2'!AV451</f>
        <v>0</v>
      </c>
      <c r="K5144" s="95"/>
      <c r="L5144" s="95"/>
      <c r="M5144" s="128">
        <f t="shared" si="3705"/>
        <v>0</v>
      </c>
      <c r="N5144" s="95">
        <f t="shared" si="3706"/>
        <v>0</v>
      </c>
    </row>
    <row r="5145" spans="1:14" ht="47.25" hidden="1" outlineLevel="1" x14ac:dyDescent="0.25">
      <c r="A5145" s="169">
        <f t="shared" ref="A5145:E5145" si="3753">A4475</f>
        <v>0</v>
      </c>
      <c r="B5145" s="169" t="str">
        <f t="shared" si="3753"/>
        <v>Post facto DPR for "Urgent restoration and Life Enhancement of Unit#5 500 MW BHEL make Turbo Generator for prolonged efficient operation at Stage-III CSTPS Chandrapur"</v>
      </c>
      <c r="C5145" s="184">
        <f t="shared" si="3753"/>
        <v>0</v>
      </c>
      <c r="D5145" s="69" t="str">
        <f t="shared" si="3753"/>
        <v>-</v>
      </c>
      <c r="E5145" s="28">
        <f t="shared" si="3753"/>
        <v>25.42</v>
      </c>
      <c r="F5145" s="95">
        <f t="shared" si="3688"/>
        <v>25.42</v>
      </c>
      <c r="G5145" s="95">
        <f t="shared" si="3689"/>
        <v>25.42</v>
      </c>
      <c r="H5145" s="95">
        <f t="shared" si="3704"/>
        <v>0</v>
      </c>
      <c r="I5145" s="94">
        <f>'F4.2'!AB452</f>
        <v>0</v>
      </c>
      <c r="J5145" s="94">
        <f>'F4.2'!AV452</f>
        <v>0</v>
      </c>
      <c r="K5145" s="95"/>
      <c r="L5145" s="95"/>
      <c r="M5145" s="128">
        <f t="shared" si="3705"/>
        <v>0</v>
      </c>
      <c r="N5145" s="95">
        <f t="shared" si="3706"/>
        <v>0</v>
      </c>
    </row>
    <row r="5146" spans="1:14" ht="31.5" hidden="1" outlineLevel="1" x14ac:dyDescent="0.25">
      <c r="A5146" s="25">
        <f t="shared" ref="A5146:E5146" si="3754">A4476</f>
        <v>2</v>
      </c>
      <c r="B5146" s="26" t="str">
        <f t="shared" si="3754"/>
        <v>Upgradation and modernization scheme for Air Washer system installed in U-5 &amp; 6, CSTPS, Chandrapur</v>
      </c>
      <c r="C5146" s="29">
        <f t="shared" si="3754"/>
        <v>0</v>
      </c>
      <c r="D5146" s="69" t="str">
        <f t="shared" si="3754"/>
        <v>-</v>
      </c>
      <c r="E5146" s="28">
        <f t="shared" si="3754"/>
        <v>25</v>
      </c>
      <c r="F5146" s="95">
        <f t="shared" si="3688"/>
        <v>0</v>
      </c>
      <c r="G5146" s="95">
        <f t="shared" si="3689"/>
        <v>0</v>
      </c>
      <c r="H5146" s="95">
        <f t="shared" si="3704"/>
        <v>0</v>
      </c>
      <c r="I5146" s="94">
        <f>'F4.2'!AB453</f>
        <v>0</v>
      </c>
      <c r="J5146" s="94">
        <f>'F4.2'!AV453</f>
        <v>0</v>
      </c>
      <c r="K5146" s="95"/>
      <c r="L5146" s="95"/>
      <c r="M5146" s="128">
        <f t="shared" si="3705"/>
        <v>0</v>
      </c>
      <c r="N5146" s="95">
        <f t="shared" si="3706"/>
        <v>0</v>
      </c>
    </row>
    <row r="5147" spans="1:14" ht="47.25" hidden="1" outlineLevel="1" x14ac:dyDescent="0.25">
      <c r="A5147" s="169">
        <f t="shared" ref="A5147:E5147" si="3755">A4477</f>
        <v>0</v>
      </c>
      <c r="B5147" s="169" t="str">
        <f t="shared" si="3755"/>
        <v>Design, Supply, Installation, Testing &amp; commissioning of Energy Efficient Air Washer System for Unit -5 &amp; 6, 500MW, CSTPS, Chandrapur</v>
      </c>
      <c r="C5147" s="29">
        <f t="shared" si="3755"/>
        <v>0</v>
      </c>
      <c r="D5147" s="69" t="str">
        <f t="shared" si="3755"/>
        <v>-</v>
      </c>
      <c r="E5147" s="28">
        <f t="shared" si="3755"/>
        <v>25</v>
      </c>
      <c r="F5147" s="95">
        <f t="shared" si="3688"/>
        <v>18.75</v>
      </c>
      <c r="G5147" s="95">
        <f t="shared" si="3689"/>
        <v>18.75</v>
      </c>
      <c r="H5147" s="95">
        <f t="shared" si="3704"/>
        <v>0</v>
      </c>
      <c r="I5147" s="94">
        <f>'F4.2'!AB454</f>
        <v>6.25</v>
      </c>
      <c r="J5147" s="94">
        <f>'F4.2'!AV454</f>
        <v>6.25</v>
      </c>
      <c r="K5147" s="95"/>
      <c r="L5147" s="95"/>
      <c r="M5147" s="128">
        <f t="shared" si="3705"/>
        <v>6.25</v>
      </c>
      <c r="N5147" s="95">
        <f t="shared" si="3706"/>
        <v>0</v>
      </c>
    </row>
    <row r="5148" spans="1:14" ht="31.5" hidden="1" outlineLevel="1" x14ac:dyDescent="0.25">
      <c r="A5148" s="25">
        <f t="shared" ref="A5148:E5148" si="3756">A4478</f>
        <v>3</v>
      </c>
      <c r="B5148" s="26" t="str">
        <f t="shared" si="3756"/>
        <v>Schemes for Improvement in availability &amp; performance of feed system for U-5, 6 &amp; 7, CSTPS, Chandrapur</v>
      </c>
      <c r="C5148" s="29">
        <f t="shared" si="3756"/>
        <v>0</v>
      </c>
      <c r="D5148" s="69" t="str">
        <f t="shared" si="3756"/>
        <v>-</v>
      </c>
      <c r="E5148" s="28">
        <f t="shared" si="3756"/>
        <v>44.25</v>
      </c>
      <c r="F5148" s="95">
        <f t="shared" ref="F5148:F5211" si="3757">F4478+I4478</f>
        <v>0</v>
      </c>
      <c r="G5148" s="95">
        <f t="shared" ref="G5148:G5211" si="3758">G4478+M4478</f>
        <v>0</v>
      </c>
      <c r="H5148" s="95">
        <f t="shared" si="3704"/>
        <v>0</v>
      </c>
      <c r="I5148" s="94">
        <f>'F4.2'!AB455</f>
        <v>0</v>
      </c>
      <c r="J5148" s="94">
        <f>'F4.2'!AV455</f>
        <v>0</v>
      </c>
      <c r="K5148" s="95"/>
      <c r="L5148" s="95"/>
      <c r="M5148" s="128">
        <f t="shared" si="3705"/>
        <v>0</v>
      </c>
      <c r="N5148" s="95">
        <f t="shared" si="3706"/>
        <v>0</v>
      </c>
    </row>
    <row r="5149" spans="1:14" ht="31.5" hidden="1" outlineLevel="1" x14ac:dyDescent="0.25">
      <c r="A5149" s="169">
        <f t="shared" ref="A5149:E5149" si="3759">A4479</f>
        <v>0</v>
      </c>
      <c r="B5149" s="169" t="str">
        <f t="shared" si="3759"/>
        <v>Procurement of BFP Booster Pump assembly for Unit-5, 6 &amp; 7 CSTPS Chandrapur</v>
      </c>
      <c r="C5149" s="29">
        <f t="shared" si="3759"/>
        <v>0</v>
      </c>
      <c r="D5149" s="69" t="str">
        <f t="shared" si="3759"/>
        <v>-</v>
      </c>
      <c r="E5149" s="28">
        <f t="shared" si="3759"/>
        <v>7.2</v>
      </c>
      <c r="F5149" s="95">
        <f t="shared" si="3757"/>
        <v>3.2</v>
      </c>
      <c r="G5149" s="95">
        <f t="shared" si="3758"/>
        <v>3.2</v>
      </c>
      <c r="H5149" s="95">
        <f t="shared" si="3704"/>
        <v>0</v>
      </c>
      <c r="I5149" s="94">
        <f>'F4.2'!AB456</f>
        <v>4</v>
      </c>
      <c r="J5149" s="94">
        <f>'F4.2'!AV456</f>
        <v>4</v>
      </c>
      <c r="K5149" s="95"/>
      <c r="L5149" s="95"/>
      <c r="M5149" s="128">
        <f t="shared" si="3705"/>
        <v>4</v>
      </c>
      <c r="N5149" s="95">
        <f t="shared" si="3706"/>
        <v>0</v>
      </c>
    </row>
    <row r="5150" spans="1:14" ht="31.5" hidden="1" outlineLevel="1" x14ac:dyDescent="0.25">
      <c r="A5150" s="169">
        <f t="shared" ref="A5150:E5150" si="3760">A4480</f>
        <v>0</v>
      </c>
      <c r="B5150" s="169" t="str">
        <f t="shared" si="3760"/>
        <v>Procurement of Boiler Feed Pump catridge with CI sealing for Unit- 5 &amp; 6 CSTPS Chandrapur</v>
      </c>
      <c r="C5150" s="29">
        <f t="shared" si="3760"/>
        <v>0</v>
      </c>
      <c r="D5150" s="69" t="str">
        <f t="shared" si="3760"/>
        <v>-</v>
      </c>
      <c r="E5150" s="28">
        <f t="shared" si="3760"/>
        <v>11.2</v>
      </c>
      <c r="F5150" s="95">
        <f t="shared" si="3757"/>
        <v>5.2</v>
      </c>
      <c r="G5150" s="95">
        <f t="shared" si="3758"/>
        <v>5.2</v>
      </c>
      <c r="H5150" s="95">
        <f t="shared" si="3704"/>
        <v>0</v>
      </c>
      <c r="I5150" s="94">
        <f>'F4.2'!AB457</f>
        <v>6</v>
      </c>
      <c r="J5150" s="94">
        <f>'F4.2'!AV457</f>
        <v>6</v>
      </c>
      <c r="K5150" s="95"/>
      <c r="L5150" s="95"/>
      <c r="M5150" s="128">
        <f t="shared" si="3705"/>
        <v>6</v>
      </c>
      <c r="N5150" s="95">
        <f t="shared" si="3706"/>
        <v>0</v>
      </c>
    </row>
    <row r="5151" spans="1:14" ht="31.5" hidden="1" outlineLevel="1" x14ac:dyDescent="0.25">
      <c r="A5151" s="169">
        <f t="shared" ref="A5151:E5151" si="3761">A4481</f>
        <v>0</v>
      </c>
      <c r="B5151" s="169" t="str">
        <f t="shared" si="3761"/>
        <v>Procurement of Modulating type Boiler Feed Pump Recirculation valve  assembly for 500 MW, U-5, 6 &amp; 7</v>
      </c>
      <c r="C5151" s="29">
        <f t="shared" si="3761"/>
        <v>0</v>
      </c>
      <c r="D5151" s="69" t="str">
        <f t="shared" si="3761"/>
        <v>-</v>
      </c>
      <c r="E5151" s="28">
        <f t="shared" si="3761"/>
        <v>15.85</v>
      </c>
      <c r="F5151" s="95">
        <f t="shared" si="3757"/>
        <v>15.85</v>
      </c>
      <c r="G5151" s="95">
        <f t="shared" si="3758"/>
        <v>15.85</v>
      </c>
      <c r="H5151" s="95">
        <f t="shared" si="3704"/>
        <v>0</v>
      </c>
      <c r="I5151" s="94">
        <f>'F4.2'!AB458</f>
        <v>0</v>
      </c>
      <c r="J5151" s="94">
        <f>'F4.2'!AV458</f>
        <v>0</v>
      </c>
      <c r="K5151" s="95"/>
      <c r="L5151" s="95"/>
      <c r="M5151" s="128">
        <f t="shared" si="3705"/>
        <v>0</v>
      </c>
      <c r="N5151" s="95">
        <f t="shared" si="3706"/>
        <v>0</v>
      </c>
    </row>
    <row r="5152" spans="1:14" ht="31.5" hidden="1" outlineLevel="1" x14ac:dyDescent="0.25">
      <c r="A5152" s="169">
        <f t="shared" ref="A5152:E5152" si="3762">A4482</f>
        <v>0</v>
      </c>
      <c r="B5152" s="169" t="str">
        <f t="shared" si="3762"/>
        <v>Procurement of Fully bladed dynamically balanced Rotor (along with both side coupling hub) for TDBFP Turbine</v>
      </c>
      <c r="C5152" s="29">
        <f t="shared" si="3762"/>
        <v>0</v>
      </c>
      <c r="D5152" s="69" t="str">
        <f t="shared" si="3762"/>
        <v>-</v>
      </c>
      <c r="E5152" s="28">
        <f t="shared" si="3762"/>
        <v>8.5</v>
      </c>
      <c r="F5152" s="95">
        <f t="shared" si="3757"/>
        <v>8.5</v>
      </c>
      <c r="G5152" s="95">
        <f t="shared" si="3758"/>
        <v>8.5</v>
      </c>
      <c r="H5152" s="95">
        <f t="shared" si="3704"/>
        <v>0</v>
      </c>
      <c r="I5152" s="94">
        <f>'F4.2'!AB459</f>
        <v>0</v>
      </c>
      <c r="J5152" s="94">
        <f>'F4.2'!AV459</f>
        <v>0</v>
      </c>
      <c r="K5152" s="95"/>
      <c r="L5152" s="95"/>
      <c r="M5152" s="128">
        <f t="shared" si="3705"/>
        <v>0</v>
      </c>
      <c r="N5152" s="95">
        <f t="shared" si="3706"/>
        <v>0</v>
      </c>
    </row>
    <row r="5153" spans="1:14" ht="31.5" hidden="1" outlineLevel="1" x14ac:dyDescent="0.25">
      <c r="A5153" s="169">
        <f t="shared" ref="A5153:E5153" si="3763">A4483</f>
        <v>0</v>
      </c>
      <c r="B5153" s="169" t="str">
        <f t="shared" si="3763"/>
        <v>Life enhancement and efficiency improvement of 500MW U-5 &amp; 6 TDBFP Lub System</v>
      </c>
      <c r="C5153" s="29">
        <f t="shared" si="3763"/>
        <v>0</v>
      </c>
      <c r="D5153" s="69" t="str">
        <f t="shared" si="3763"/>
        <v>-</v>
      </c>
      <c r="E5153" s="28">
        <f t="shared" si="3763"/>
        <v>1.5</v>
      </c>
      <c r="F5153" s="95">
        <f t="shared" si="3757"/>
        <v>1.5</v>
      </c>
      <c r="G5153" s="95">
        <f t="shared" si="3758"/>
        <v>1.5</v>
      </c>
      <c r="H5153" s="95">
        <f t="shared" si="3704"/>
        <v>0</v>
      </c>
      <c r="I5153" s="94">
        <f>'F4.2'!AB460</f>
        <v>0</v>
      </c>
      <c r="J5153" s="94">
        <f>'F4.2'!AV460</f>
        <v>0</v>
      </c>
      <c r="K5153" s="95"/>
      <c r="L5153" s="95"/>
      <c r="M5153" s="128">
        <f t="shared" si="3705"/>
        <v>0</v>
      </c>
      <c r="N5153" s="95">
        <f t="shared" si="3706"/>
        <v>0</v>
      </c>
    </row>
    <row r="5154" spans="1:14" ht="31.5" hidden="1" outlineLevel="1" x14ac:dyDescent="0.25">
      <c r="A5154" s="25">
        <f t="shared" ref="A5154:E5154" si="3764">A4484</f>
        <v>4</v>
      </c>
      <c r="B5154" s="26" t="str">
        <f t="shared" si="3764"/>
        <v xml:space="preserve">Life enhancement and Reliability improvement schemes of 500MW Main Turbine Assests </v>
      </c>
      <c r="C5154" s="29">
        <f t="shared" si="3764"/>
        <v>0</v>
      </c>
      <c r="D5154" s="69" t="str">
        <f t="shared" si="3764"/>
        <v>-</v>
      </c>
      <c r="E5154" s="28">
        <f t="shared" si="3764"/>
        <v>36.81</v>
      </c>
      <c r="F5154" s="95">
        <f t="shared" si="3757"/>
        <v>0</v>
      </c>
      <c r="G5154" s="95">
        <f t="shared" si="3758"/>
        <v>0</v>
      </c>
      <c r="H5154" s="95">
        <f t="shared" si="3704"/>
        <v>0</v>
      </c>
      <c r="I5154" s="94">
        <f>'F4.2'!AB461</f>
        <v>0</v>
      </c>
      <c r="J5154" s="94">
        <f>'F4.2'!AV461</f>
        <v>0</v>
      </c>
      <c r="K5154" s="95"/>
      <c r="L5154" s="95"/>
      <c r="M5154" s="128">
        <f t="shared" si="3705"/>
        <v>0</v>
      </c>
      <c r="N5154" s="95">
        <f t="shared" si="3706"/>
        <v>0</v>
      </c>
    </row>
    <row r="5155" spans="1:14" ht="47.25" hidden="1" outlineLevel="1" x14ac:dyDescent="0.25">
      <c r="A5155" s="169">
        <f t="shared" ref="A5155:E5155" si="3765">A4485</f>
        <v>0</v>
      </c>
      <c r="B5155" s="169" t="str">
        <f t="shared" si="3765"/>
        <v>Reliability improvement of Low pressure Turbine by maintaining one set of LP free standing blades as insurance spare</v>
      </c>
      <c r="C5155" s="29">
        <f t="shared" si="3765"/>
        <v>0</v>
      </c>
      <c r="D5155" s="69" t="str">
        <f t="shared" si="3765"/>
        <v>-</v>
      </c>
      <c r="E5155" s="28">
        <f t="shared" si="3765"/>
        <v>24</v>
      </c>
      <c r="F5155" s="95">
        <f t="shared" si="3757"/>
        <v>24</v>
      </c>
      <c r="G5155" s="95">
        <f t="shared" si="3758"/>
        <v>24</v>
      </c>
      <c r="H5155" s="95">
        <f t="shared" si="3704"/>
        <v>0</v>
      </c>
      <c r="I5155" s="94">
        <f>'F4.2'!AB462</f>
        <v>0</v>
      </c>
      <c r="J5155" s="94">
        <f>'F4.2'!AV462</f>
        <v>0</v>
      </c>
      <c r="K5155" s="95"/>
      <c r="L5155" s="95"/>
      <c r="M5155" s="128">
        <f t="shared" si="3705"/>
        <v>0</v>
      </c>
      <c r="N5155" s="95">
        <f t="shared" si="3706"/>
        <v>0</v>
      </c>
    </row>
    <row r="5156" spans="1:14" ht="31.5" hidden="1" outlineLevel="1" x14ac:dyDescent="0.25">
      <c r="A5156" s="169">
        <f t="shared" ref="A5156:E5156" si="3766">A4486</f>
        <v>0</v>
      </c>
      <c r="B5156" s="169" t="str">
        <f t="shared" si="3766"/>
        <v>Performance and efficiency improvement of 500MW U-5 &amp; 6 High Pressure Turbine module</v>
      </c>
      <c r="C5156" s="29">
        <f t="shared" si="3766"/>
        <v>0</v>
      </c>
      <c r="D5156" s="69" t="str">
        <f t="shared" si="3766"/>
        <v>-</v>
      </c>
      <c r="E5156" s="28">
        <f t="shared" si="3766"/>
        <v>9.81</v>
      </c>
      <c r="F5156" s="95">
        <f t="shared" si="3757"/>
        <v>9.81</v>
      </c>
      <c r="G5156" s="95">
        <f t="shared" si="3758"/>
        <v>9.81</v>
      </c>
      <c r="H5156" s="95">
        <f t="shared" si="3704"/>
        <v>0</v>
      </c>
      <c r="I5156" s="94">
        <f>'F4.2'!AB463</f>
        <v>0</v>
      </c>
      <c r="J5156" s="94">
        <f>'F4.2'!AV463</f>
        <v>0</v>
      </c>
      <c r="K5156" s="95"/>
      <c r="L5156" s="95"/>
      <c r="M5156" s="128">
        <f t="shared" si="3705"/>
        <v>0</v>
      </c>
      <c r="N5156" s="95">
        <f t="shared" si="3706"/>
        <v>0</v>
      </c>
    </row>
    <row r="5157" spans="1:14" ht="31.5" hidden="1" outlineLevel="1" x14ac:dyDescent="0.25">
      <c r="A5157" s="169">
        <f t="shared" ref="A5157:E5157" si="3767">A4487</f>
        <v>0</v>
      </c>
      <c r="B5157" s="169" t="str">
        <f t="shared" si="3767"/>
        <v xml:space="preserve"> Life enhancement and efficiency improvement of 500MW U-5 &amp; 6 Main TG Lub System</v>
      </c>
      <c r="C5157" s="29">
        <f t="shared" si="3767"/>
        <v>0</v>
      </c>
      <c r="D5157" s="69" t="str">
        <f t="shared" si="3767"/>
        <v>-</v>
      </c>
      <c r="E5157" s="28">
        <f t="shared" si="3767"/>
        <v>3</v>
      </c>
      <c r="F5157" s="95">
        <f t="shared" si="3757"/>
        <v>3</v>
      </c>
      <c r="G5157" s="95">
        <f t="shared" si="3758"/>
        <v>3</v>
      </c>
      <c r="H5157" s="95">
        <f t="shared" si="3704"/>
        <v>0</v>
      </c>
      <c r="I5157" s="94">
        <f>'F4.2'!AB464</f>
        <v>0</v>
      </c>
      <c r="J5157" s="94">
        <f>'F4.2'!AV464</f>
        <v>0</v>
      </c>
      <c r="K5157" s="95"/>
      <c r="L5157" s="95"/>
      <c r="M5157" s="128">
        <f t="shared" si="3705"/>
        <v>0</v>
      </c>
      <c r="N5157" s="95">
        <f t="shared" si="3706"/>
        <v>0</v>
      </c>
    </row>
    <row r="5158" spans="1:14" ht="15.75" hidden="1" outlineLevel="1" x14ac:dyDescent="0.25">
      <c r="A5158" s="25">
        <f t="shared" ref="A5158:E5158" si="3768">A4488</f>
        <v>5</v>
      </c>
      <c r="B5158" s="26" t="str">
        <f t="shared" si="3768"/>
        <v xml:space="preserve"> Reliability improvement of Main Turbine </v>
      </c>
      <c r="C5158" s="29">
        <f t="shared" si="3768"/>
        <v>0</v>
      </c>
      <c r="D5158" s="69" t="str">
        <f t="shared" si="3768"/>
        <v>-</v>
      </c>
      <c r="E5158" s="28">
        <f t="shared" si="3768"/>
        <v>45</v>
      </c>
      <c r="F5158" s="95">
        <f t="shared" si="3757"/>
        <v>0</v>
      </c>
      <c r="G5158" s="95">
        <f t="shared" si="3758"/>
        <v>0</v>
      </c>
      <c r="H5158" s="95">
        <f t="shared" si="3704"/>
        <v>0</v>
      </c>
      <c r="I5158" s="94">
        <f>'F4.2'!AB465</f>
        <v>0</v>
      </c>
      <c r="J5158" s="94">
        <f>'F4.2'!AV465</f>
        <v>0</v>
      </c>
      <c r="K5158" s="95"/>
      <c r="L5158" s="95"/>
      <c r="M5158" s="128">
        <f t="shared" si="3705"/>
        <v>0</v>
      </c>
      <c r="N5158" s="95">
        <f t="shared" si="3706"/>
        <v>0</v>
      </c>
    </row>
    <row r="5159" spans="1:14" ht="31.5" hidden="1" outlineLevel="1" x14ac:dyDescent="0.25">
      <c r="A5159" s="169">
        <f t="shared" ref="A5159:E5159" si="3769">A4489</f>
        <v>0</v>
      </c>
      <c r="B5159" s="169" t="str">
        <f t="shared" si="3769"/>
        <v>Brief Scope of Work; Procurement of critical spares for Main TG U-5, 6 &amp; 7</v>
      </c>
      <c r="C5159" s="29">
        <f t="shared" si="3769"/>
        <v>0</v>
      </c>
      <c r="D5159" s="69" t="str">
        <f t="shared" si="3769"/>
        <v>-</v>
      </c>
      <c r="E5159" s="28">
        <f t="shared" si="3769"/>
        <v>10</v>
      </c>
      <c r="F5159" s="95">
        <f t="shared" si="3757"/>
        <v>10</v>
      </c>
      <c r="G5159" s="95">
        <f t="shared" si="3758"/>
        <v>10</v>
      </c>
      <c r="H5159" s="95">
        <f t="shared" si="3704"/>
        <v>0</v>
      </c>
      <c r="I5159" s="94">
        <f>'F4.2'!AB466</f>
        <v>0</v>
      </c>
      <c r="J5159" s="94">
        <f>'F4.2'!AV466</f>
        <v>0</v>
      </c>
      <c r="K5159" s="95"/>
      <c r="L5159" s="95"/>
      <c r="M5159" s="128">
        <f t="shared" si="3705"/>
        <v>0</v>
      </c>
      <c r="N5159" s="95">
        <f t="shared" si="3706"/>
        <v>0</v>
      </c>
    </row>
    <row r="5160" spans="1:14" ht="47.25" hidden="1" outlineLevel="1" x14ac:dyDescent="0.25">
      <c r="A5160" s="169">
        <f t="shared" ref="A5160:E5160" si="3770">A4490</f>
        <v>0</v>
      </c>
      <c r="B5160" s="169" t="str">
        <f t="shared" si="3770"/>
        <v xml:space="preserve">Procurement of HP turbine Module along with breach nuts and pipe spool pieces (Type:H30-100-2) for Unit-7, CSTPS, Chandrapur </v>
      </c>
      <c r="C5160" s="29">
        <f t="shared" si="3770"/>
        <v>0</v>
      </c>
      <c r="D5160" s="69" t="str">
        <f t="shared" si="3770"/>
        <v>-</v>
      </c>
      <c r="E5160" s="28">
        <f t="shared" si="3770"/>
        <v>35</v>
      </c>
      <c r="F5160" s="95">
        <f t="shared" si="3757"/>
        <v>35</v>
      </c>
      <c r="G5160" s="95">
        <f t="shared" si="3758"/>
        <v>35</v>
      </c>
      <c r="H5160" s="95">
        <f t="shared" si="3704"/>
        <v>0</v>
      </c>
      <c r="I5160" s="94">
        <f>'F4.2'!AB467</f>
        <v>0</v>
      </c>
      <c r="J5160" s="94">
        <f>'F4.2'!AV467</f>
        <v>0</v>
      </c>
      <c r="K5160" s="95"/>
      <c r="L5160" s="95"/>
      <c r="M5160" s="128">
        <f t="shared" si="3705"/>
        <v>0</v>
      </c>
      <c r="N5160" s="95">
        <f t="shared" si="3706"/>
        <v>0</v>
      </c>
    </row>
    <row r="5161" spans="1:14" ht="31.5" hidden="1" outlineLevel="1" x14ac:dyDescent="0.25">
      <c r="A5161" s="25">
        <f t="shared" ref="A5161:E5161" si="3771">A4491</f>
        <v>6</v>
      </c>
      <c r="B5161" s="26" t="str">
        <f t="shared" si="3771"/>
        <v xml:space="preserve">Reliability improvement of IP Turbine for 500 MW Main TG U-5 &amp; 6 </v>
      </c>
      <c r="C5161" s="29">
        <f t="shared" si="3771"/>
        <v>0</v>
      </c>
      <c r="D5161" s="69" t="str">
        <f t="shared" si="3771"/>
        <v>-</v>
      </c>
      <c r="E5161" s="28">
        <f t="shared" si="3771"/>
        <v>35</v>
      </c>
      <c r="F5161" s="95">
        <f t="shared" si="3757"/>
        <v>0</v>
      </c>
      <c r="G5161" s="95">
        <f t="shared" si="3758"/>
        <v>0</v>
      </c>
      <c r="H5161" s="95">
        <f t="shared" si="3704"/>
        <v>0</v>
      </c>
      <c r="I5161" s="94">
        <f>'F4.2'!AB468</f>
        <v>0</v>
      </c>
      <c r="J5161" s="94">
        <f>'F4.2'!AV468</f>
        <v>0</v>
      </c>
      <c r="K5161" s="95"/>
      <c r="L5161" s="95"/>
      <c r="M5161" s="128">
        <f t="shared" si="3705"/>
        <v>0</v>
      </c>
      <c r="N5161" s="95">
        <f t="shared" si="3706"/>
        <v>0</v>
      </c>
    </row>
    <row r="5162" spans="1:14" ht="47.25" hidden="1" outlineLevel="1" x14ac:dyDescent="0.25">
      <c r="A5162" s="169">
        <f t="shared" ref="A5162:E5162" si="3772">A4492</f>
        <v>0</v>
      </c>
      <c r="B5162" s="169" t="str">
        <f t="shared" si="3772"/>
        <v>Procurement of Fully Bladed &amp; Dynamically Balanced IP Rotor (M 30-50) for 500MW Unit-5 &amp; 6, CSTPS, Chandrapur under Capital Nature items.</v>
      </c>
      <c r="C5162" s="29">
        <f t="shared" si="3772"/>
        <v>0</v>
      </c>
      <c r="D5162" s="69" t="str">
        <f t="shared" si="3772"/>
        <v>-</v>
      </c>
      <c r="E5162" s="28">
        <f t="shared" si="3772"/>
        <v>35</v>
      </c>
      <c r="F5162" s="95">
        <f t="shared" si="3757"/>
        <v>35</v>
      </c>
      <c r="G5162" s="95">
        <f t="shared" si="3758"/>
        <v>35</v>
      </c>
      <c r="H5162" s="95">
        <f t="shared" ref="H5162:H5225" si="3773">F5162-G5162</f>
        <v>0</v>
      </c>
      <c r="I5162" s="94">
        <f>'F4.2'!AB469</f>
        <v>0</v>
      </c>
      <c r="J5162" s="94">
        <f>'F4.2'!AV469</f>
        <v>0</v>
      </c>
      <c r="K5162" s="95"/>
      <c r="L5162" s="95"/>
      <c r="M5162" s="128">
        <f t="shared" ref="M5162:M5225" si="3774">SUM(J5162:L5162)</f>
        <v>0</v>
      </c>
      <c r="N5162" s="95">
        <f t="shared" ref="N5162:N5225" si="3775">H5162+I5162-M5162</f>
        <v>0</v>
      </c>
    </row>
    <row r="5163" spans="1:14" ht="15.75" hidden="1" outlineLevel="1" x14ac:dyDescent="0.25">
      <c r="A5163" s="25">
        <f t="shared" ref="A5163:E5163" si="3776">A4493</f>
        <v>7</v>
      </c>
      <c r="B5163" s="26" t="str">
        <f t="shared" si="3776"/>
        <v>Energy saving in Air compressors</v>
      </c>
      <c r="C5163" s="29">
        <f t="shared" si="3776"/>
        <v>0</v>
      </c>
      <c r="D5163" s="69" t="str">
        <f t="shared" si="3776"/>
        <v>-</v>
      </c>
      <c r="E5163" s="28">
        <f t="shared" si="3776"/>
        <v>30</v>
      </c>
      <c r="F5163" s="95">
        <f t="shared" si="3757"/>
        <v>0</v>
      </c>
      <c r="G5163" s="95">
        <f t="shared" si="3758"/>
        <v>0</v>
      </c>
      <c r="H5163" s="95">
        <f t="shared" si="3773"/>
        <v>0</v>
      </c>
      <c r="I5163" s="94">
        <f>'F4.2'!AB470</f>
        <v>0</v>
      </c>
      <c r="J5163" s="94">
        <f>'F4.2'!AV470</f>
        <v>0</v>
      </c>
      <c r="K5163" s="95"/>
      <c r="L5163" s="95"/>
      <c r="M5163" s="128">
        <f t="shared" si="3774"/>
        <v>0</v>
      </c>
      <c r="N5163" s="95">
        <f t="shared" si="3775"/>
        <v>0</v>
      </c>
    </row>
    <row r="5164" spans="1:14" ht="31.5" hidden="1" outlineLevel="1" x14ac:dyDescent="0.25">
      <c r="A5164" s="169">
        <f t="shared" ref="A5164:E5164" si="3777">A4494</f>
        <v>0</v>
      </c>
      <c r="B5164" s="169" t="str">
        <f t="shared" si="3777"/>
        <v>Air Compressor Unit-7 to be replaced in a phased manner with energy efficient compressor</v>
      </c>
      <c r="C5164" s="29">
        <f t="shared" si="3777"/>
        <v>0</v>
      </c>
      <c r="D5164" s="69" t="str">
        <f t="shared" si="3777"/>
        <v>-</v>
      </c>
      <c r="E5164" s="28">
        <f t="shared" si="3777"/>
        <v>30</v>
      </c>
      <c r="F5164" s="95">
        <f t="shared" si="3757"/>
        <v>0</v>
      </c>
      <c r="G5164" s="95">
        <f t="shared" si="3758"/>
        <v>0</v>
      </c>
      <c r="H5164" s="95">
        <f t="shared" si="3773"/>
        <v>0</v>
      </c>
      <c r="I5164" s="94">
        <f>'F4.2'!AB471</f>
        <v>30</v>
      </c>
      <c r="J5164" s="94">
        <f>'F4.2'!AV471</f>
        <v>30</v>
      </c>
      <c r="K5164" s="95"/>
      <c r="L5164" s="95"/>
      <c r="M5164" s="128">
        <f t="shared" si="3774"/>
        <v>30</v>
      </c>
      <c r="N5164" s="95">
        <f t="shared" si="3775"/>
        <v>0</v>
      </c>
    </row>
    <row r="5165" spans="1:14" ht="15.75" hidden="1" outlineLevel="1" x14ac:dyDescent="0.25">
      <c r="A5165" s="25">
        <f t="shared" ref="A5165:E5165" si="3778">A4495</f>
        <v>8</v>
      </c>
      <c r="B5165" s="26" t="str">
        <f t="shared" si="3778"/>
        <v>Efficiency Upgrade of AC Plant of Unit-5 &amp; 6</v>
      </c>
      <c r="C5165" s="29">
        <f t="shared" si="3778"/>
        <v>0</v>
      </c>
      <c r="D5165" s="69" t="str">
        <f t="shared" si="3778"/>
        <v>-</v>
      </c>
      <c r="E5165" s="28">
        <f t="shared" si="3778"/>
        <v>50</v>
      </c>
      <c r="F5165" s="95">
        <f t="shared" si="3757"/>
        <v>0</v>
      </c>
      <c r="G5165" s="95">
        <f t="shared" si="3758"/>
        <v>0</v>
      </c>
      <c r="H5165" s="95">
        <f t="shared" si="3773"/>
        <v>0</v>
      </c>
      <c r="I5165" s="94">
        <f>'F4.2'!AB472</f>
        <v>0</v>
      </c>
      <c r="J5165" s="94">
        <f>'F4.2'!AV472</f>
        <v>0</v>
      </c>
      <c r="K5165" s="95"/>
      <c r="L5165" s="95"/>
      <c r="M5165" s="128">
        <f t="shared" si="3774"/>
        <v>0</v>
      </c>
      <c r="N5165" s="95">
        <f t="shared" si="3775"/>
        <v>0</v>
      </c>
    </row>
    <row r="5166" spans="1:14" ht="47.25" hidden="1" outlineLevel="1" x14ac:dyDescent="0.25">
      <c r="A5166" s="169">
        <f t="shared" ref="A5166:E5166" si="3779">A4496</f>
        <v>0</v>
      </c>
      <c r="B5166" s="169" t="str">
        <f t="shared" si="3779"/>
        <v>Design, Manufacture, Supply, Erection &amp; Commissioning,environment friendly, Efficiency Upgrade of AC Plant of Unit-5 &amp; 6</v>
      </c>
      <c r="C5166" s="29">
        <f t="shared" si="3779"/>
        <v>0</v>
      </c>
      <c r="D5166" s="69" t="str">
        <f t="shared" si="3779"/>
        <v>-</v>
      </c>
      <c r="E5166" s="28">
        <f t="shared" si="3779"/>
        <v>50</v>
      </c>
      <c r="F5166" s="95">
        <f t="shared" si="3757"/>
        <v>25</v>
      </c>
      <c r="G5166" s="95">
        <f t="shared" si="3758"/>
        <v>25</v>
      </c>
      <c r="H5166" s="95">
        <f t="shared" si="3773"/>
        <v>0</v>
      </c>
      <c r="I5166" s="94">
        <f>'F4.2'!AB473</f>
        <v>25</v>
      </c>
      <c r="J5166" s="94">
        <f>'F4.2'!AV473</f>
        <v>25</v>
      </c>
      <c r="K5166" s="95"/>
      <c r="L5166" s="95"/>
      <c r="M5166" s="128">
        <f t="shared" si="3774"/>
        <v>25</v>
      </c>
      <c r="N5166" s="95">
        <f t="shared" si="3775"/>
        <v>0</v>
      </c>
    </row>
    <row r="5167" spans="1:14" ht="15.75" hidden="1" outlineLevel="1" x14ac:dyDescent="0.25">
      <c r="A5167" s="227">
        <f t="shared" ref="A5167:E5167" si="3780">A4497</f>
        <v>0</v>
      </c>
      <c r="B5167" s="227" t="str">
        <f t="shared" si="3780"/>
        <v>Electrical Maintenance-II</v>
      </c>
      <c r="C5167" s="29">
        <f t="shared" si="3780"/>
        <v>0</v>
      </c>
      <c r="D5167" s="69" t="str">
        <f t="shared" si="3780"/>
        <v>-</v>
      </c>
      <c r="E5167" s="28">
        <f t="shared" si="3780"/>
        <v>0</v>
      </c>
      <c r="F5167" s="95">
        <f t="shared" si="3757"/>
        <v>0</v>
      </c>
      <c r="G5167" s="95">
        <f t="shared" si="3758"/>
        <v>0</v>
      </c>
      <c r="H5167" s="95">
        <f t="shared" si="3773"/>
        <v>0</v>
      </c>
      <c r="I5167" s="94">
        <f>'F4.2'!AB474</f>
        <v>0</v>
      </c>
      <c r="J5167" s="94">
        <f>'F4.2'!AV474</f>
        <v>0</v>
      </c>
      <c r="K5167" s="95"/>
      <c r="L5167" s="95"/>
      <c r="M5167" s="128">
        <f t="shared" si="3774"/>
        <v>0</v>
      </c>
      <c r="N5167" s="95">
        <f t="shared" si="3775"/>
        <v>0</v>
      </c>
    </row>
    <row r="5168" spans="1:14" ht="157.5" hidden="1" outlineLevel="1" x14ac:dyDescent="0.25">
      <c r="A5168" s="25">
        <f t="shared" ref="A5168:E5168" si="3781">A4498</f>
        <v>1</v>
      </c>
      <c r="B5168" s="26" t="str">
        <f t="shared" si="3781"/>
        <v>Supply, Installation, Testing, Commissioning for complete solution and comprehensive protection and monitoring package along with retrofit of allied accessories for Generator Transformers for 3 X 500 MW Unit#5,6&amp;7 500MW Stage-III CSTPS Chandrapur. &amp;
DPR for “Design, engineering, manufacturing, testing, unloading at site, E&amp;C of  80 MVA 420/11/6.9 kV Three phase Station Transformer and 25 MVA 21/6.9 kV Three phase Unit Auxiliary Transformer as common pool spares for Bhusawal U#4&amp;5, Chandrapur U#8&amp;9 and Khaperkheda U#5”.</v>
      </c>
      <c r="C5168" s="29">
        <f t="shared" si="3781"/>
        <v>0</v>
      </c>
      <c r="D5168" s="69" t="str">
        <f t="shared" si="3781"/>
        <v>-</v>
      </c>
      <c r="E5168" s="28">
        <f t="shared" si="3781"/>
        <v>25.07</v>
      </c>
      <c r="F5168" s="95">
        <f t="shared" si="3757"/>
        <v>0</v>
      </c>
      <c r="G5168" s="95">
        <f t="shared" si="3758"/>
        <v>0</v>
      </c>
      <c r="H5168" s="95">
        <f t="shared" si="3773"/>
        <v>0</v>
      </c>
      <c r="I5168" s="94">
        <f>'F4.2'!AB475</f>
        <v>0</v>
      </c>
      <c r="J5168" s="94">
        <f>'F4.2'!AV475</f>
        <v>0</v>
      </c>
      <c r="K5168" s="95"/>
      <c r="L5168" s="95"/>
      <c r="M5168" s="128">
        <f t="shared" si="3774"/>
        <v>0</v>
      </c>
      <c r="N5168" s="95">
        <f t="shared" si="3775"/>
        <v>0</v>
      </c>
    </row>
    <row r="5169" spans="1:14" ht="78.75" hidden="1" outlineLevel="1" x14ac:dyDescent="0.25">
      <c r="A5169" s="169">
        <f t="shared" ref="A5169:E5169" si="3782">A4499</f>
        <v>0</v>
      </c>
      <c r="B5169" s="169" t="str">
        <f t="shared" si="3782"/>
        <v>Supply, Installation, Testing, Commissioning for complete solution and comprehensive protection and monitoring package along with retrofit of allied accessories for Generator Transformers for 3 X 500 MW Unit#5,6&amp;7 500MW Stage-III CSTPS Chandrapur.</v>
      </c>
      <c r="C5169" s="29">
        <f t="shared" si="3782"/>
        <v>0</v>
      </c>
      <c r="D5169" s="69" t="str">
        <f t="shared" si="3782"/>
        <v>-</v>
      </c>
      <c r="E5169" s="28">
        <f t="shared" si="3782"/>
        <v>15.07</v>
      </c>
      <c r="F5169" s="95">
        <f t="shared" si="3757"/>
        <v>15.07</v>
      </c>
      <c r="G5169" s="95">
        <f t="shared" si="3758"/>
        <v>15.07</v>
      </c>
      <c r="H5169" s="95">
        <f t="shared" si="3773"/>
        <v>0</v>
      </c>
      <c r="I5169" s="94">
        <f>'F4.2'!AB476</f>
        <v>0</v>
      </c>
      <c r="J5169" s="94">
        <f>'F4.2'!AV476</f>
        <v>0</v>
      </c>
      <c r="K5169" s="95"/>
      <c r="L5169" s="95"/>
      <c r="M5169" s="128">
        <f t="shared" si="3774"/>
        <v>0</v>
      </c>
      <c r="N5169" s="95">
        <f t="shared" si="3775"/>
        <v>0</v>
      </c>
    </row>
    <row r="5170" spans="1:14" ht="110.25" hidden="1" outlineLevel="1" x14ac:dyDescent="0.25">
      <c r="A5170" s="169">
        <f t="shared" ref="A5170:E5170" si="3783">A4500</f>
        <v>0</v>
      </c>
      <c r="B5170" s="169" t="str">
        <f t="shared" si="3783"/>
        <v>Design, Engineering, Manufacturing, Transportation to CSTPS site, unloading, Erection, Testing &amp; Commissioning of new 12.5MVA, 21/3.45 KV, 3 phase, Unit Auxiliary Transformer and 90/45/45 MVA, Rated Voltage: HV-400 KV, LV1-11.5KV, LV2-11.5KV, 3 phase, Station Transformer, complete with all fittings and accessories along with insulating oil for first filling for 500MW Stage-III CSTPS Chandrapur”.</v>
      </c>
      <c r="C5170" s="29">
        <f t="shared" si="3783"/>
        <v>0</v>
      </c>
      <c r="D5170" s="69" t="str">
        <f t="shared" si="3783"/>
        <v>-</v>
      </c>
      <c r="E5170" s="28">
        <f t="shared" si="3783"/>
        <v>10</v>
      </c>
      <c r="F5170" s="95">
        <f t="shared" si="3757"/>
        <v>10</v>
      </c>
      <c r="G5170" s="95">
        <f t="shared" si="3758"/>
        <v>10</v>
      </c>
      <c r="H5170" s="95">
        <f t="shared" si="3773"/>
        <v>0</v>
      </c>
      <c r="I5170" s="94">
        <f>'F4.2'!AB477</f>
        <v>0</v>
      </c>
      <c r="J5170" s="94">
        <f>'F4.2'!AV477</f>
        <v>0</v>
      </c>
      <c r="K5170" s="95"/>
      <c r="L5170" s="95"/>
      <c r="M5170" s="128">
        <f t="shared" si="3774"/>
        <v>0</v>
      </c>
      <c r="N5170" s="95">
        <f t="shared" si="3775"/>
        <v>0</v>
      </c>
    </row>
    <row r="5171" spans="1:14" ht="31.5" hidden="1" outlineLevel="1" x14ac:dyDescent="0.25">
      <c r="A5171" s="25">
        <f t="shared" ref="A5171:E5171" si="3784">A4501</f>
        <v>2</v>
      </c>
      <c r="B5171" s="26" t="str">
        <f t="shared" si="3784"/>
        <v>DPR for Life enhancement and Energy efficiency of Critical HT Auxiliaries of Unit#3 to 7, CSTPS, Chandrapur</v>
      </c>
      <c r="C5171" s="29">
        <f t="shared" si="3784"/>
        <v>0</v>
      </c>
      <c r="D5171" s="69" t="str">
        <f t="shared" si="3784"/>
        <v>-</v>
      </c>
      <c r="E5171" s="28">
        <f t="shared" si="3784"/>
        <v>44.31</v>
      </c>
      <c r="F5171" s="95">
        <f t="shared" si="3757"/>
        <v>0</v>
      </c>
      <c r="G5171" s="95">
        <f t="shared" si="3758"/>
        <v>0</v>
      </c>
      <c r="H5171" s="95">
        <f t="shared" si="3773"/>
        <v>0</v>
      </c>
      <c r="I5171" s="94">
        <f>'F4.2'!AB478</f>
        <v>0</v>
      </c>
      <c r="J5171" s="94">
        <f>'F4.2'!AV478</f>
        <v>0</v>
      </c>
      <c r="K5171" s="95"/>
      <c r="L5171" s="95"/>
      <c r="M5171" s="128">
        <f t="shared" si="3774"/>
        <v>0</v>
      </c>
      <c r="N5171" s="95">
        <f t="shared" si="3775"/>
        <v>0</v>
      </c>
    </row>
    <row r="5172" spans="1:14" ht="31.5" hidden="1" outlineLevel="1" x14ac:dyDescent="0.25">
      <c r="A5172" s="169">
        <f t="shared" ref="A5172:E5172" si="3785">A4502</f>
        <v>0</v>
      </c>
      <c r="B5172" s="169" t="str">
        <f t="shared" si="3785"/>
        <v>Life enhancement and Energy efficiency of Critical HT Auxiliaries of Unit#3 to 7, CSTPS, Chandrapur</v>
      </c>
      <c r="C5172" s="29">
        <f t="shared" si="3785"/>
        <v>0</v>
      </c>
      <c r="D5172" s="69" t="str">
        <f t="shared" si="3785"/>
        <v>-</v>
      </c>
      <c r="E5172" s="28">
        <f t="shared" si="3785"/>
        <v>44.31</v>
      </c>
      <c r="F5172" s="95">
        <f t="shared" si="3757"/>
        <v>44.31</v>
      </c>
      <c r="G5172" s="95">
        <f t="shared" si="3758"/>
        <v>44.31</v>
      </c>
      <c r="H5172" s="95">
        <f t="shared" si="3773"/>
        <v>0</v>
      </c>
      <c r="I5172" s="94">
        <f>'F4.2'!AB479</f>
        <v>0</v>
      </c>
      <c r="J5172" s="94">
        <f>'F4.2'!AV479</f>
        <v>0</v>
      </c>
      <c r="K5172" s="95"/>
      <c r="L5172" s="95"/>
      <c r="M5172" s="128">
        <f t="shared" si="3774"/>
        <v>0</v>
      </c>
      <c r="N5172" s="95">
        <f t="shared" si="3775"/>
        <v>0</v>
      </c>
    </row>
    <row r="5173" spans="1:14" ht="31.5" hidden="1" outlineLevel="1" x14ac:dyDescent="0.25">
      <c r="A5173" s="25">
        <f t="shared" ref="A5173:E5173" si="3786">A4503</f>
        <v>3</v>
      </c>
      <c r="B5173" s="26" t="str">
        <f t="shared" si="3786"/>
        <v>DPR for “Supply &amp; Installation of energy saving plates for Energy Conservation  at 3X500MW, CSTPS, Chandrapur.”</v>
      </c>
      <c r="C5173" s="29">
        <f t="shared" si="3786"/>
        <v>0</v>
      </c>
      <c r="D5173" s="69" t="str">
        <f t="shared" si="3786"/>
        <v>-</v>
      </c>
      <c r="E5173" s="28">
        <f t="shared" si="3786"/>
        <v>25</v>
      </c>
      <c r="F5173" s="95">
        <f t="shared" si="3757"/>
        <v>0</v>
      </c>
      <c r="G5173" s="95">
        <f t="shared" si="3758"/>
        <v>0</v>
      </c>
      <c r="H5173" s="95">
        <f t="shared" si="3773"/>
        <v>0</v>
      </c>
      <c r="I5173" s="94">
        <f>'F4.2'!AB480</f>
        <v>0</v>
      </c>
      <c r="J5173" s="94">
        <f>'F4.2'!AV480</f>
        <v>0</v>
      </c>
      <c r="K5173" s="95"/>
      <c r="L5173" s="95"/>
      <c r="M5173" s="128">
        <f t="shared" si="3774"/>
        <v>0</v>
      </c>
      <c r="N5173" s="95">
        <f t="shared" si="3775"/>
        <v>0</v>
      </c>
    </row>
    <row r="5174" spans="1:14" ht="31.5" hidden="1" outlineLevel="1" x14ac:dyDescent="0.25">
      <c r="A5174" s="169">
        <f t="shared" ref="A5174:E5174" si="3787">A4504</f>
        <v>0</v>
      </c>
      <c r="B5174" s="169" t="str">
        <f t="shared" si="3787"/>
        <v>Supply &amp; Installation of energy saving plates for Energy Conservation  at 3X500MW, CSTPS, Chandrapur.</v>
      </c>
      <c r="C5174" s="29">
        <f t="shared" si="3787"/>
        <v>0</v>
      </c>
      <c r="D5174" s="69" t="str">
        <f t="shared" si="3787"/>
        <v>-</v>
      </c>
      <c r="E5174" s="28">
        <f t="shared" si="3787"/>
        <v>25</v>
      </c>
      <c r="F5174" s="95">
        <f t="shared" si="3757"/>
        <v>0</v>
      </c>
      <c r="G5174" s="95">
        <f t="shared" si="3758"/>
        <v>0</v>
      </c>
      <c r="H5174" s="95">
        <f t="shared" si="3773"/>
        <v>0</v>
      </c>
      <c r="I5174" s="94">
        <f>'F4.2'!AB481</f>
        <v>25</v>
      </c>
      <c r="J5174" s="94">
        <f>'F4.2'!AV481</f>
        <v>25</v>
      </c>
      <c r="K5174" s="95"/>
      <c r="L5174" s="95"/>
      <c r="M5174" s="128">
        <f t="shared" si="3774"/>
        <v>25</v>
      </c>
      <c r="N5174" s="95">
        <f t="shared" si="3775"/>
        <v>0</v>
      </c>
    </row>
    <row r="5175" spans="1:14" ht="110.25" hidden="1" outlineLevel="1" x14ac:dyDescent="0.25">
      <c r="A5175" s="25">
        <f t="shared" ref="A5175:E5175" si="3788">A4505</f>
        <v>4</v>
      </c>
      <c r="B5175" s="26" t="str">
        <f t="shared" si="3788"/>
        <v>DPR for "Complete renovation of Chimney elevator ) of Unit-5,6,7" &amp;
Complete revamping of chimney aviation obstruction lights (AOL) &amp; other associated spares installed at unit#5,6&amp;7 CSTPS Chandrapur. &amp;
DPR for “Provision of 11KV supply to Aundha pump house from Unit 5,6&amp;7.”</v>
      </c>
      <c r="C5175" s="29">
        <f t="shared" si="3788"/>
        <v>0</v>
      </c>
      <c r="D5175" s="69" t="str">
        <f t="shared" si="3788"/>
        <v>-</v>
      </c>
      <c r="E5175" s="28">
        <f t="shared" si="3788"/>
        <v>38</v>
      </c>
      <c r="F5175" s="95">
        <f t="shared" si="3757"/>
        <v>0</v>
      </c>
      <c r="G5175" s="95">
        <f t="shared" si="3758"/>
        <v>0</v>
      </c>
      <c r="H5175" s="95">
        <f t="shared" si="3773"/>
        <v>0</v>
      </c>
      <c r="I5175" s="94">
        <f>'F4.2'!AB482</f>
        <v>0</v>
      </c>
      <c r="J5175" s="94">
        <f>'F4.2'!AV482</f>
        <v>0</v>
      </c>
      <c r="K5175" s="95"/>
      <c r="L5175" s="95"/>
      <c r="M5175" s="128">
        <f t="shared" si="3774"/>
        <v>0</v>
      </c>
      <c r="N5175" s="95">
        <f t="shared" si="3775"/>
        <v>0</v>
      </c>
    </row>
    <row r="5176" spans="1:14" ht="47.25" hidden="1" outlineLevel="1" x14ac:dyDescent="0.25">
      <c r="A5176" s="169">
        <f t="shared" ref="A5176:E5176" si="3789">A4506</f>
        <v>0</v>
      </c>
      <c r="B5176" s="169" t="str">
        <f t="shared" si="3789"/>
        <v xml:space="preserve">Complete renovation of Chimney elevator of Unit-5,6,7
</v>
      </c>
      <c r="C5176" s="29">
        <f t="shared" si="3789"/>
        <v>0</v>
      </c>
      <c r="D5176" s="69" t="str">
        <f t="shared" si="3789"/>
        <v>-</v>
      </c>
      <c r="E5176" s="28">
        <f t="shared" si="3789"/>
        <v>10</v>
      </c>
      <c r="F5176" s="95">
        <f t="shared" si="3757"/>
        <v>10</v>
      </c>
      <c r="G5176" s="95">
        <f t="shared" si="3758"/>
        <v>10</v>
      </c>
      <c r="H5176" s="95">
        <f t="shared" si="3773"/>
        <v>0</v>
      </c>
      <c r="I5176" s="94">
        <f>'F4.2'!AB483</f>
        <v>0</v>
      </c>
      <c r="J5176" s="94">
        <f>'F4.2'!AV483</f>
        <v>0</v>
      </c>
      <c r="K5176" s="95"/>
      <c r="L5176" s="95"/>
      <c r="M5176" s="128">
        <f t="shared" si="3774"/>
        <v>0</v>
      </c>
      <c r="N5176" s="95">
        <f t="shared" si="3775"/>
        <v>0</v>
      </c>
    </row>
    <row r="5177" spans="1:14" ht="47.25" hidden="1" outlineLevel="1" x14ac:dyDescent="0.25">
      <c r="A5177" s="169">
        <f t="shared" ref="A5177:E5177" si="3790">A4507</f>
        <v>0</v>
      </c>
      <c r="B5177" s="169" t="str">
        <f t="shared" si="3790"/>
        <v>Complete revamping of chimney aviation obstruction lights (AOL) &amp; other associated spares installed at unit#5,6&amp;7 CSTPS Chandrapur.</v>
      </c>
      <c r="C5177" s="29">
        <f t="shared" si="3790"/>
        <v>0</v>
      </c>
      <c r="D5177" s="69" t="str">
        <f t="shared" si="3790"/>
        <v>-</v>
      </c>
      <c r="E5177" s="28">
        <f t="shared" si="3790"/>
        <v>3</v>
      </c>
      <c r="F5177" s="95">
        <f t="shared" si="3757"/>
        <v>3</v>
      </c>
      <c r="G5177" s="95">
        <f t="shared" si="3758"/>
        <v>3</v>
      </c>
      <c r="H5177" s="95">
        <f t="shared" si="3773"/>
        <v>0</v>
      </c>
      <c r="I5177" s="94">
        <f>'F4.2'!AB484</f>
        <v>0</v>
      </c>
      <c r="J5177" s="94">
        <f>'F4.2'!AV484</f>
        <v>0</v>
      </c>
      <c r="K5177" s="95"/>
      <c r="L5177" s="95"/>
      <c r="M5177" s="128">
        <f t="shared" si="3774"/>
        <v>0</v>
      </c>
      <c r="N5177" s="95">
        <f t="shared" si="3775"/>
        <v>0</v>
      </c>
    </row>
    <row r="5178" spans="1:14" ht="31.5" hidden="1" outlineLevel="1" x14ac:dyDescent="0.25">
      <c r="A5178" s="169">
        <f t="shared" ref="A5178:E5178" si="3791">A4508</f>
        <v>0</v>
      </c>
      <c r="B5178" s="169" t="str">
        <f t="shared" si="3791"/>
        <v>Provision of 11KV supply to Aundha pump house from U 5,6&amp;7 Station boards.</v>
      </c>
      <c r="C5178" s="29">
        <f t="shared" si="3791"/>
        <v>0</v>
      </c>
      <c r="D5178" s="69" t="str">
        <f t="shared" si="3791"/>
        <v>-</v>
      </c>
      <c r="E5178" s="28">
        <f t="shared" si="3791"/>
        <v>25</v>
      </c>
      <c r="F5178" s="95">
        <f t="shared" si="3757"/>
        <v>25</v>
      </c>
      <c r="G5178" s="95">
        <f t="shared" si="3758"/>
        <v>25</v>
      </c>
      <c r="H5178" s="95">
        <f t="shared" si="3773"/>
        <v>0</v>
      </c>
      <c r="I5178" s="94">
        <f>'F4.2'!AB485</f>
        <v>0</v>
      </c>
      <c r="J5178" s="94">
        <f>'F4.2'!AV485</f>
        <v>0</v>
      </c>
      <c r="K5178" s="95"/>
      <c r="L5178" s="95"/>
      <c r="M5178" s="128">
        <f t="shared" si="3774"/>
        <v>0</v>
      </c>
      <c r="N5178" s="95">
        <f t="shared" si="3775"/>
        <v>0</v>
      </c>
    </row>
    <row r="5179" spans="1:14" ht="63" hidden="1" outlineLevel="1" x14ac:dyDescent="0.25">
      <c r="A5179" s="25">
        <f t="shared" ref="A5179:E5179" si="3792">A4509</f>
        <v>5</v>
      </c>
      <c r="B5179" s="26" t="str">
        <f t="shared" si="3792"/>
        <v xml:space="preserve">DPR for Energy saving by installation of VFD for CEP motors at Unit#5 to 9, CSTPS, Chandrapur.
</v>
      </c>
      <c r="C5179" s="29">
        <f t="shared" si="3792"/>
        <v>0</v>
      </c>
      <c r="D5179" s="69" t="str">
        <f t="shared" si="3792"/>
        <v>-</v>
      </c>
      <c r="E5179" s="28">
        <f t="shared" si="3792"/>
        <v>26</v>
      </c>
      <c r="F5179" s="95">
        <f t="shared" si="3757"/>
        <v>0</v>
      </c>
      <c r="G5179" s="95">
        <f t="shared" si="3758"/>
        <v>0</v>
      </c>
      <c r="H5179" s="95">
        <f t="shared" si="3773"/>
        <v>0</v>
      </c>
      <c r="I5179" s="94">
        <f>'F4.2'!AB486</f>
        <v>0</v>
      </c>
      <c r="J5179" s="94">
        <f>'F4.2'!AV486</f>
        <v>0</v>
      </c>
      <c r="K5179" s="95"/>
      <c r="L5179" s="95"/>
      <c r="M5179" s="128">
        <f t="shared" si="3774"/>
        <v>0</v>
      </c>
      <c r="N5179" s="95">
        <f t="shared" si="3775"/>
        <v>0</v>
      </c>
    </row>
    <row r="5180" spans="1:14" ht="63" hidden="1" outlineLevel="1" x14ac:dyDescent="0.25">
      <c r="A5180" s="169">
        <f t="shared" ref="A5180:E5180" si="3793">A4510</f>
        <v>0</v>
      </c>
      <c r="B5180" s="169" t="str">
        <f t="shared" si="3793"/>
        <v xml:space="preserve">Energy saving by installation of VFD for CEP motors at Unit#5 to 9, CSTPS, Chandrapur.
</v>
      </c>
      <c r="C5180" s="29">
        <f t="shared" si="3793"/>
        <v>0</v>
      </c>
      <c r="D5180" s="69" t="str">
        <f t="shared" si="3793"/>
        <v>-</v>
      </c>
      <c r="E5180" s="28">
        <f t="shared" si="3793"/>
        <v>26</v>
      </c>
      <c r="F5180" s="95">
        <f t="shared" si="3757"/>
        <v>26</v>
      </c>
      <c r="G5180" s="95">
        <f t="shared" si="3758"/>
        <v>26</v>
      </c>
      <c r="H5180" s="95">
        <f t="shared" si="3773"/>
        <v>0</v>
      </c>
      <c r="I5180" s="94">
        <f>'F4.2'!AB487</f>
        <v>0</v>
      </c>
      <c r="J5180" s="94">
        <f>'F4.2'!AV487</f>
        <v>0</v>
      </c>
      <c r="K5180" s="95"/>
      <c r="L5180" s="95"/>
      <c r="M5180" s="128">
        <f t="shared" si="3774"/>
        <v>0</v>
      </c>
      <c r="N5180" s="95">
        <f t="shared" si="3775"/>
        <v>0</v>
      </c>
    </row>
    <row r="5181" spans="1:14" ht="31.5" hidden="1" outlineLevel="1" x14ac:dyDescent="0.25">
      <c r="A5181" s="25">
        <f t="shared" ref="A5181:E5181" si="3794">A4511</f>
        <v>6</v>
      </c>
      <c r="B5181" s="26" t="str">
        <f t="shared" si="3794"/>
        <v>DPR for Energy saving by installation of VFD for PA Fan &amp; ID Fan  motors at Unit#5 to 9, CSTPS, Chandrapur.</v>
      </c>
      <c r="C5181" s="29">
        <f t="shared" si="3794"/>
        <v>0</v>
      </c>
      <c r="D5181" s="69" t="str">
        <f t="shared" si="3794"/>
        <v>-</v>
      </c>
      <c r="E5181" s="28">
        <f t="shared" si="3794"/>
        <v>25</v>
      </c>
      <c r="F5181" s="95">
        <f t="shared" si="3757"/>
        <v>0</v>
      </c>
      <c r="G5181" s="95">
        <f t="shared" si="3758"/>
        <v>0</v>
      </c>
      <c r="H5181" s="95">
        <f t="shared" si="3773"/>
        <v>0</v>
      </c>
      <c r="I5181" s="94">
        <f>'F4.2'!AB488</f>
        <v>0</v>
      </c>
      <c r="J5181" s="94">
        <f>'F4.2'!AV488</f>
        <v>0</v>
      </c>
      <c r="K5181" s="95"/>
      <c r="L5181" s="95"/>
      <c r="M5181" s="128">
        <f t="shared" si="3774"/>
        <v>0</v>
      </c>
      <c r="N5181" s="95">
        <f t="shared" si="3775"/>
        <v>0</v>
      </c>
    </row>
    <row r="5182" spans="1:14" ht="31.5" hidden="1" outlineLevel="1" x14ac:dyDescent="0.25">
      <c r="A5182" s="169">
        <f t="shared" ref="A5182:E5182" si="3795">A4512</f>
        <v>0</v>
      </c>
      <c r="B5182" s="169" t="str">
        <f t="shared" si="3795"/>
        <v>Energy saving by installation of VFD for PA Fan &amp; ID Fan  motors at Unit#5 to 9, CSTPS, Chandrapur.</v>
      </c>
      <c r="C5182" s="29">
        <f t="shared" si="3795"/>
        <v>0</v>
      </c>
      <c r="D5182" s="69" t="str">
        <f t="shared" si="3795"/>
        <v>-</v>
      </c>
      <c r="E5182" s="28">
        <f t="shared" si="3795"/>
        <v>25</v>
      </c>
      <c r="F5182" s="95">
        <f t="shared" si="3757"/>
        <v>25</v>
      </c>
      <c r="G5182" s="95">
        <f t="shared" si="3758"/>
        <v>25</v>
      </c>
      <c r="H5182" s="95">
        <f t="shared" si="3773"/>
        <v>0</v>
      </c>
      <c r="I5182" s="94">
        <f>'F4.2'!AB489</f>
        <v>0</v>
      </c>
      <c r="J5182" s="94">
        <f>'F4.2'!AV489</f>
        <v>0</v>
      </c>
      <c r="K5182" s="95"/>
      <c r="L5182" s="95"/>
      <c r="M5182" s="128">
        <f t="shared" si="3774"/>
        <v>0</v>
      </c>
      <c r="N5182" s="95">
        <f t="shared" si="3775"/>
        <v>0</v>
      </c>
    </row>
    <row r="5183" spans="1:14" ht="31.5" hidden="1" outlineLevel="1" x14ac:dyDescent="0.25">
      <c r="A5183" s="25">
        <f t="shared" ref="A5183:E5183" si="3796">A4513</f>
        <v>7</v>
      </c>
      <c r="B5183" s="26" t="str">
        <f t="shared" si="3796"/>
        <v>DPR for refurbishment of Critical HT &amp; LT board installed at Unit#5,6,&amp;7, CSTPS Chandrapur.</v>
      </c>
      <c r="C5183" s="29">
        <f t="shared" si="3796"/>
        <v>0</v>
      </c>
      <c r="D5183" s="69" t="str">
        <f t="shared" si="3796"/>
        <v>-</v>
      </c>
      <c r="E5183" s="28">
        <f t="shared" si="3796"/>
        <v>25</v>
      </c>
      <c r="F5183" s="95">
        <f t="shared" si="3757"/>
        <v>0</v>
      </c>
      <c r="G5183" s="95">
        <f t="shared" si="3758"/>
        <v>0</v>
      </c>
      <c r="H5183" s="95">
        <f t="shared" si="3773"/>
        <v>0</v>
      </c>
      <c r="I5183" s="94">
        <f>'F4.2'!AB490</f>
        <v>0</v>
      </c>
      <c r="J5183" s="94">
        <f>'F4.2'!AV490</f>
        <v>0</v>
      </c>
      <c r="K5183" s="95"/>
      <c r="L5183" s="95"/>
      <c r="M5183" s="128">
        <f t="shared" si="3774"/>
        <v>0</v>
      </c>
      <c r="N5183" s="95">
        <f t="shared" si="3775"/>
        <v>0</v>
      </c>
    </row>
    <row r="5184" spans="1:14" ht="31.5" hidden="1" outlineLevel="1" x14ac:dyDescent="0.25">
      <c r="A5184" s="169">
        <f t="shared" ref="A5184:E5184" si="3797">A4514</f>
        <v>0</v>
      </c>
      <c r="B5184" s="169" t="str">
        <f t="shared" si="3797"/>
        <v xml:space="preserve"> Refurbishment of Critical HT &amp; LT board installed at Unit#5,6,&amp;7, CSTPS Chandrapur.</v>
      </c>
      <c r="C5184" s="29">
        <f t="shared" si="3797"/>
        <v>0</v>
      </c>
      <c r="D5184" s="69" t="str">
        <f t="shared" si="3797"/>
        <v>-</v>
      </c>
      <c r="E5184" s="28">
        <f t="shared" si="3797"/>
        <v>25</v>
      </c>
      <c r="F5184" s="95">
        <f t="shared" si="3757"/>
        <v>25</v>
      </c>
      <c r="G5184" s="95">
        <f t="shared" si="3758"/>
        <v>25</v>
      </c>
      <c r="H5184" s="95">
        <f t="shared" si="3773"/>
        <v>0</v>
      </c>
      <c r="I5184" s="94">
        <f>'F4.2'!AB491</f>
        <v>0</v>
      </c>
      <c r="J5184" s="94">
        <f>'F4.2'!AV491</f>
        <v>0</v>
      </c>
      <c r="K5184" s="95"/>
      <c r="L5184" s="95"/>
      <c r="M5184" s="128">
        <f t="shared" si="3774"/>
        <v>0</v>
      </c>
      <c r="N5184" s="95">
        <f t="shared" si="3775"/>
        <v>0</v>
      </c>
    </row>
    <row r="5185" spans="1:14" ht="31.5" hidden="1" outlineLevel="1" x14ac:dyDescent="0.25">
      <c r="A5185" s="25">
        <f t="shared" ref="A5185:E5185" si="3798">A4515</f>
        <v>8</v>
      </c>
      <c r="B5185" s="26" t="str">
        <f t="shared" si="3798"/>
        <v>Refurbishment of LV bus duct Bus duct of UAT, SAT, station transformer installed at Unit#5,6,&amp;7, CSTPS Chandrapur.</v>
      </c>
      <c r="C5185" s="29">
        <f t="shared" si="3798"/>
        <v>0</v>
      </c>
      <c r="D5185" s="69" t="str">
        <f t="shared" si="3798"/>
        <v>-</v>
      </c>
      <c r="E5185" s="28">
        <f t="shared" si="3798"/>
        <v>30</v>
      </c>
      <c r="F5185" s="95">
        <f t="shared" si="3757"/>
        <v>0</v>
      </c>
      <c r="G5185" s="95">
        <f t="shared" si="3758"/>
        <v>0</v>
      </c>
      <c r="H5185" s="95">
        <f t="shared" si="3773"/>
        <v>0</v>
      </c>
      <c r="I5185" s="94">
        <f>'F4.2'!AB492</f>
        <v>0</v>
      </c>
      <c r="J5185" s="94">
        <f>'F4.2'!AV492</f>
        <v>0</v>
      </c>
      <c r="K5185" s="95"/>
      <c r="L5185" s="95"/>
      <c r="M5185" s="128">
        <f t="shared" si="3774"/>
        <v>0</v>
      </c>
      <c r="N5185" s="95">
        <f t="shared" si="3775"/>
        <v>0</v>
      </c>
    </row>
    <row r="5186" spans="1:14" ht="31.5" hidden="1" outlineLevel="1" x14ac:dyDescent="0.25">
      <c r="A5186" s="169">
        <f t="shared" ref="A5186:E5186" si="3799">A4516</f>
        <v>0</v>
      </c>
      <c r="B5186" s="169" t="str">
        <f t="shared" si="3799"/>
        <v>Refurbishment of LV bus duct Bus duct of UAT, SAT, station transformer installed at Unit#5,6,&amp;7, CSTPS Chandrapur.</v>
      </c>
      <c r="C5186" s="29">
        <f t="shared" si="3799"/>
        <v>0</v>
      </c>
      <c r="D5186" s="69" t="str">
        <f t="shared" si="3799"/>
        <v>-</v>
      </c>
      <c r="E5186" s="28">
        <f t="shared" si="3799"/>
        <v>30</v>
      </c>
      <c r="F5186" s="95">
        <f t="shared" si="3757"/>
        <v>30</v>
      </c>
      <c r="G5186" s="95">
        <f t="shared" si="3758"/>
        <v>30</v>
      </c>
      <c r="H5186" s="95">
        <f t="shared" si="3773"/>
        <v>0</v>
      </c>
      <c r="I5186" s="94">
        <f>'F4.2'!AB493</f>
        <v>0</v>
      </c>
      <c r="J5186" s="94">
        <f>'F4.2'!AV493</f>
        <v>0</v>
      </c>
      <c r="K5186" s="95"/>
      <c r="L5186" s="95"/>
      <c r="M5186" s="128">
        <f t="shared" si="3774"/>
        <v>0</v>
      </c>
      <c r="N5186" s="95">
        <f t="shared" si="3775"/>
        <v>0</v>
      </c>
    </row>
    <row r="5187" spans="1:14" ht="15.75" hidden="1" outlineLevel="1" x14ac:dyDescent="0.25">
      <c r="A5187" s="227">
        <f t="shared" ref="A5187:E5187" si="3800">A4517</f>
        <v>0</v>
      </c>
      <c r="B5187" s="227" t="str">
        <f t="shared" si="3800"/>
        <v>Instrumentation &amp; Control-II</v>
      </c>
      <c r="C5187" s="29">
        <f t="shared" si="3800"/>
        <v>0</v>
      </c>
      <c r="D5187" s="69" t="str">
        <f t="shared" si="3800"/>
        <v>-</v>
      </c>
      <c r="E5187" s="28">
        <f t="shared" si="3800"/>
        <v>0</v>
      </c>
      <c r="F5187" s="95">
        <f t="shared" si="3757"/>
        <v>0</v>
      </c>
      <c r="G5187" s="95">
        <f t="shared" si="3758"/>
        <v>0</v>
      </c>
      <c r="H5187" s="95">
        <f t="shared" si="3773"/>
        <v>0</v>
      </c>
      <c r="I5187" s="94">
        <f>'F4.2'!AB494</f>
        <v>0</v>
      </c>
      <c r="J5187" s="94">
        <f>'F4.2'!AV494</f>
        <v>0</v>
      </c>
      <c r="K5187" s="95"/>
      <c r="L5187" s="95"/>
      <c r="M5187" s="128">
        <f t="shared" si="3774"/>
        <v>0</v>
      </c>
      <c r="N5187" s="95">
        <f t="shared" si="3775"/>
        <v>0</v>
      </c>
    </row>
    <row r="5188" spans="1:14" ht="31.5" hidden="1" outlineLevel="1" x14ac:dyDescent="0.25">
      <c r="A5188" s="25">
        <f t="shared" ref="A5188:E5188" si="3801">A4518</f>
        <v>1</v>
      </c>
      <c r="B5188" s="26" t="str">
        <f t="shared" si="3801"/>
        <v>Complete Supply ,Erection and Commissioning DDCMIS system of Unit 7 at CSTPS</v>
      </c>
      <c r="C5188" s="29">
        <f t="shared" si="3801"/>
        <v>0</v>
      </c>
      <c r="D5188" s="69" t="str">
        <f t="shared" si="3801"/>
        <v>-</v>
      </c>
      <c r="E5188" s="28">
        <f t="shared" si="3801"/>
        <v>30</v>
      </c>
      <c r="F5188" s="95">
        <f t="shared" si="3757"/>
        <v>0</v>
      </c>
      <c r="G5188" s="95">
        <f t="shared" si="3758"/>
        <v>0</v>
      </c>
      <c r="H5188" s="95">
        <f t="shared" si="3773"/>
        <v>0</v>
      </c>
      <c r="I5188" s="94">
        <f>'F4.2'!AB495</f>
        <v>0</v>
      </c>
      <c r="J5188" s="94">
        <f>'F4.2'!AV495</f>
        <v>0</v>
      </c>
      <c r="K5188" s="95"/>
      <c r="L5188" s="95"/>
      <c r="M5188" s="128">
        <f t="shared" si="3774"/>
        <v>0</v>
      </c>
      <c r="N5188" s="95">
        <f t="shared" si="3775"/>
        <v>0</v>
      </c>
    </row>
    <row r="5189" spans="1:14" ht="31.5" hidden="1" outlineLevel="1" x14ac:dyDescent="0.25">
      <c r="A5189" s="169">
        <f t="shared" ref="A5189:E5189" si="3802">A4519</f>
        <v>0</v>
      </c>
      <c r="B5189" s="169" t="str">
        <f t="shared" si="3802"/>
        <v>Complete Supply ,Erection and Commissioning DDCMIS system of Unit 7  at CSTPS</v>
      </c>
      <c r="C5189" s="29">
        <f t="shared" si="3802"/>
        <v>0</v>
      </c>
      <c r="D5189" s="69" t="str">
        <f t="shared" si="3802"/>
        <v>-</v>
      </c>
      <c r="E5189" s="28">
        <f t="shared" si="3802"/>
        <v>30</v>
      </c>
      <c r="F5189" s="95">
        <f t="shared" si="3757"/>
        <v>30</v>
      </c>
      <c r="G5189" s="95">
        <f t="shared" si="3758"/>
        <v>30</v>
      </c>
      <c r="H5189" s="95">
        <f t="shared" si="3773"/>
        <v>0</v>
      </c>
      <c r="I5189" s="94">
        <f>'F4.2'!AB496</f>
        <v>0</v>
      </c>
      <c r="J5189" s="94">
        <f>'F4.2'!AV496</f>
        <v>0</v>
      </c>
      <c r="K5189" s="95"/>
      <c r="L5189" s="95"/>
      <c r="M5189" s="128">
        <f t="shared" si="3774"/>
        <v>0</v>
      </c>
      <c r="N5189" s="95">
        <f t="shared" si="3775"/>
        <v>0</v>
      </c>
    </row>
    <row r="5190" spans="1:14" ht="31.5" hidden="1" outlineLevel="1" x14ac:dyDescent="0.25">
      <c r="A5190" s="25">
        <f t="shared" ref="A5190:E5190" si="3803">A4520</f>
        <v>2</v>
      </c>
      <c r="B5190" s="26" t="str">
        <f t="shared" si="3803"/>
        <v>Implementation of Flexible Operation Solutions for Unit5,6 &amp;7, CSTPS, Chandrapur</v>
      </c>
      <c r="C5190" s="29">
        <f t="shared" si="3803"/>
        <v>0</v>
      </c>
      <c r="D5190" s="69" t="str">
        <f t="shared" si="3803"/>
        <v>-</v>
      </c>
      <c r="E5190" s="28">
        <f t="shared" si="3803"/>
        <v>40</v>
      </c>
      <c r="F5190" s="95">
        <f t="shared" si="3757"/>
        <v>0</v>
      </c>
      <c r="G5190" s="95">
        <f t="shared" si="3758"/>
        <v>0</v>
      </c>
      <c r="H5190" s="95">
        <f t="shared" si="3773"/>
        <v>0</v>
      </c>
      <c r="I5190" s="94">
        <f>'F4.2'!AB497</f>
        <v>0</v>
      </c>
      <c r="J5190" s="94">
        <f>'F4.2'!AV497</f>
        <v>0</v>
      </c>
      <c r="K5190" s="95"/>
      <c r="L5190" s="95"/>
      <c r="M5190" s="128">
        <f t="shared" si="3774"/>
        <v>0</v>
      </c>
      <c r="N5190" s="95">
        <f t="shared" si="3775"/>
        <v>0</v>
      </c>
    </row>
    <row r="5191" spans="1:14" ht="31.5" hidden="1" outlineLevel="1" x14ac:dyDescent="0.25">
      <c r="A5191" s="169">
        <f t="shared" ref="A5191:E5191" si="3804">A4521</f>
        <v>0</v>
      </c>
      <c r="B5191" s="169" t="str">
        <f t="shared" si="3804"/>
        <v>Implementation of Flexible Operation Solutions for Unit5,6 &amp;7, CSTPS, Chandrapur</v>
      </c>
      <c r="C5191" s="29">
        <f t="shared" si="3804"/>
        <v>0</v>
      </c>
      <c r="D5191" s="69" t="str">
        <f t="shared" si="3804"/>
        <v>-</v>
      </c>
      <c r="E5191" s="28">
        <f t="shared" si="3804"/>
        <v>40</v>
      </c>
      <c r="F5191" s="95">
        <f t="shared" si="3757"/>
        <v>40</v>
      </c>
      <c r="G5191" s="95">
        <f t="shared" si="3758"/>
        <v>40</v>
      </c>
      <c r="H5191" s="95">
        <f t="shared" si="3773"/>
        <v>0</v>
      </c>
      <c r="I5191" s="94">
        <f>'F4.2'!AB498</f>
        <v>0</v>
      </c>
      <c r="J5191" s="94">
        <f>'F4.2'!AV498</f>
        <v>0</v>
      </c>
      <c r="K5191" s="95"/>
      <c r="L5191" s="95"/>
      <c r="M5191" s="128">
        <f t="shared" si="3774"/>
        <v>0</v>
      </c>
      <c r="N5191" s="95">
        <f t="shared" si="3775"/>
        <v>0</v>
      </c>
    </row>
    <row r="5192" spans="1:14" ht="47.25" hidden="1" outlineLevel="1" x14ac:dyDescent="0.25">
      <c r="A5192" s="25">
        <f t="shared" ref="A5192:E5192" si="3805">A4522</f>
        <v>3</v>
      </c>
      <c r="B5192" s="26" t="str">
        <f t="shared" si="3805"/>
        <v>Supply of sub-assy for ID Fan VFD System&amp;  Energy Management System (EMS) at Stage-III, CSTPS, &amp; Procurement of numerical motor/feeder protection relay</v>
      </c>
      <c r="C5192" s="29">
        <f t="shared" si="3805"/>
        <v>0</v>
      </c>
      <c r="D5192" s="69" t="str">
        <f t="shared" si="3805"/>
        <v>-</v>
      </c>
      <c r="E5192" s="28">
        <f t="shared" si="3805"/>
        <v>26.1</v>
      </c>
      <c r="F5192" s="95">
        <f t="shared" si="3757"/>
        <v>0</v>
      </c>
      <c r="G5192" s="95">
        <f t="shared" si="3758"/>
        <v>0</v>
      </c>
      <c r="H5192" s="95">
        <f t="shared" si="3773"/>
        <v>0</v>
      </c>
      <c r="I5192" s="94">
        <f>'F4.2'!AB499</f>
        <v>0</v>
      </c>
      <c r="J5192" s="94">
        <f>'F4.2'!AV499</f>
        <v>0</v>
      </c>
      <c r="K5192" s="95"/>
      <c r="L5192" s="95"/>
      <c r="M5192" s="128">
        <f t="shared" si="3774"/>
        <v>0</v>
      </c>
      <c r="N5192" s="95">
        <f t="shared" si="3775"/>
        <v>0</v>
      </c>
    </row>
    <row r="5193" spans="1:14" ht="15.75" hidden="1" outlineLevel="1" x14ac:dyDescent="0.25">
      <c r="A5193" s="169">
        <f t="shared" ref="A5193:E5193" si="3806">A4523</f>
        <v>0</v>
      </c>
      <c r="B5193" s="169" t="str">
        <f t="shared" si="3806"/>
        <v>Supply of sub-assy for ID Fan VFD System</v>
      </c>
      <c r="C5193" s="29">
        <f t="shared" si="3806"/>
        <v>0</v>
      </c>
      <c r="D5193" s="69" t="str">
        <f t="shared" si="3806"/>
        <v>-</v>
      </c>
      <c r="E5193" s="28">
        <f t="shared" si="3806"/>
        <v>4.5</v>
      </c>
      <c r="F5193" s="95">
        <f t="shared" si="3757"/>
        <v>4.5</v>
      </c>
      <c r="G5193" s="95">
        <f t="shared" si="3758"/>
        <v>4.5</v>
      </c>
      <c r="H5193" s="95">
        <f t="shared" si="3773"/>
        <v>0</v>
      </c>
      <c r="I5193" s="94">
        <f>'F4.2'!AB500</f>
        <v>0</v>
      </c>
      <c r="J5193" s="94">
        <f>'F4.2'!AV500</f>
        <v>0</v>
      </c>
      <c r="K5193" s="95"/>
      <c r="L5193" s="95"/>
      <c r="M5193" s="128">
        <f t="shared" si="3774"/>
        <v>0</v>
      </c>
      <c r="N5193" s="95">
        <f t="shared" si="3775"/>
        <v>0</v>
      </c>
    </row>
    <row r="5194" spans="1:14" ht="31.5" hidden="1" outlineLevel="1" x14ac:dyDescent="0.25">
      <c r="A5194" s="169">
        <f t="shared" ref="A5194:E5194" si="3807">A4524</f>
        <v>0</v>
      </c>
      <c r="B5194" s="169" t="str">
        <f t="shared" si="3807"/>
        <v>Energy Management System (EMS) at Stage-III, CSTPS, Chandrapur.</v>
      </c>
      <c r="C5194" s="29">
        <f t="shared" si="3807"/>
        <v>0</v>
      </c>
      <c r="D5194" s="69" t="str">
        <f t="shared" si="3807"/>
        <v>-</v>
      </c>
      <c r="E5194" s="28">
        <f t="shared" si="3807"/>
        <v>5.5</v>
      </c>
      <c r="F5194" s="95">
        <f t="shared" si="3757"/>
        <v>5.5</v>
      </c>
      <c r="G5194" s="95">
        <f t="shared" si="3758"/>
        <v>5.5</v>
      </c>
      <c r="H5194" s="95">
        <f t="shared" si="3773"/>
        <v>0</v>
      </c>
      <c r="I5194" s="94">
        <f>'F4.2'!AB501</f>
        <v>0</v>
      </c>
      <c r="J5194" s="94">
        <f>'F4.2'!AV501</f>
        <v>0</v>
      </c>
      <c r="K5194" s="95"/>
      <c r="L5194" s="95"/>
      <c r="M5194" s="128">
        <f t="shared" si="3774"/>
        <v>0</v>
      </c>
      <c r="N5194" s="95">
        <f t="shared" si="3775"/>
        <v>0</v>
      </c>
    </row>
    <row r="5195" spans="1:14" ht="15.75" hidden="1" outlineLevel="1" x14ac:dyDescent="0.25">
      <c r="A5195" s="169">
        <f t="shared" ref="A5195:E5195" si="3808">A4525</f>
        <v>0</v>
      </c>
      <c r="B5195" s="169" t="str">
        <f t="shared" si="3808"/>
        <v>Procurement of numerical motor/feeder protection relays</v>
      </c>
      <c r="C5195" s="29">
        <f t="shared" si="3808"/>
        <v>0</v>
      </c>
      <c r="D5195" s="69" t="str">
        <f t="shared" si="3808"/>
        <v>-</v>
      </c>
      <c r="E5195" s="28">
        <f t="shared" si="3808"/>
        <v>8.1</v>
      </c>
      <c r="F5195" s="95">
        <f t="shared" si="3757"/>
        <v>8.1</v>
      </c>
      <c r="G5195" s="95">
        <f t="shared" si="3758"/>
        <v>8.1</v>
      </c>
      <c r="H5195" s="95">
        <f t="shared" si="3773"/>
        <v>0</v>
      </c>
      <c r="I5195" s="94">
        <f>'F4.2'!AB502</f>
        <v>0</v>
      </c>
      <c r="J5195" s="94">
        <f>'F4.2'!AV502</f>
        <v>0</v>
      </c>
      <c r="K5195" s="95"/>
      <c r="L5195" s="95"/>
      <c r="M5195" s="128">
        <f t="shared" si="3774"/>
        <v>0</v>
      </c>
      <c r="N5195" s="95">
        <f t="shared" si="3775"/>
        <v>0</v>
      </c>
    </row>
    <row r="5196" spans="1:14" ht="47.25" hidden="1" outlineLevel="1" x14ac:dyDescent="0.25">
      <c r="A5196" s="169">
        <f t="shared" ref="A5196:E5196" si="3809">A4526</f>
        <v>0</v>
      </c>
      <c r="B5196" s="169" t="str">
        <f t="shared" si="3809"/>
        <v>Procurement of portable multi function test kit, Microprocessot based CB TIM, CRM &amp; MVDT, CBO analyser, Vacuum cleaner bottle HV tester</v>
      </c>
      <c r="C5196" s="29">
        <f t="shared" si="3809"/>
        <v>0</v>
      </c>
      <c r="D5196" s="69" t="str">
        <f t="shared" si="3809"/>
        <v>-</v>
      </c>
      <c r="E5196" s="28">
        <f t="shared" si="3809"/>
        <v>2</v>
      </c>
      <c r="F5196" s="95">
        <f t="shared" si="3757"/>
        <v>2</v>
      </c>
      <c r="G5196" s="95">
        <f t="shared" si="3758"/>
        <v>2</v>
      </c>
      <c r="H5196" s="95">
        <f t="shared" si="3773"/>
        <v>0</v>
      </c>
      <c r="I5196" s="94">
        <f>'F4.2'!AB503</f>
        <v>0</v>
      </c>
      <c r="J5196" s="94">
        <f>'F4.2'!AV503</f>
        <v>0</v>
      </c>
      <c r="K5196" s="95"/>
      <c r="L5196" s="95"/>
      <c r="M5196" s="128">
        <f t="shared" si="3774"/>
        <v>0</v>
      </c>
      <c r="N5196" s="95">
        <f t="shared" si="3775"/>
        <v>0</v>
      </c>
    </row>
    <row r="5197" spans="1:14" ht="31.5" hidden="1" outlineLevel="1" x14ac:dyDescent="0.25">
      <c r="A5197" s="169">
        <f t="shared" ref="A5197:E5197" si="3810">A4527</f>
        <v>0</v>
      </c>
      <c r="B5197" s="169" t="str">
        <f t="shared" si="3810"/>
        <v xml:space="preserve">Replacement of various motorised control actuators at Unit 5, 6  CSTPS,Chandrapur.                              </v>
      </c>
      <c r="C5197" s="29">
        <f t="shared" si="3810"/>
        <v>0</v>
      </c>
      <c r="D5197" s="69" t="str">
        <f t="shared" si="3810"/>
        <v>-</v>
      </c>
      <c r="E5197" s="28">
        <f t="shared" si="3810"/>
        <v>6</v>
      </c>
      <c r="F5197" s="95">
        <f t="shared" si="3757"/>
        <v>6</v>
      </c>
      <c r="G5197" s="95">
        <f t="shared" si="3758"/>
        <v>6</v>
      </c>
      <c r="H5197" s="95">
        <f t="shared" si="3773"/>
        <v>0</v>
      </c>
      <c r="I5197" s="94">
        <f>'F4.2'!AB504</f>
        <v>0</v>
      </c>
      <c r="J5197" s="94">
        <f>'F4.2'!AV504</f>
        <v>0</v>
      </c>
      <c r="K5197" s="95"/>
      <c r="L5197" s="95"/>
      <c r="M5197" s="128">
        <f t="shared" si="3774"/>
        <v>0</v>
      </c>
      <c r="N5197" s="95">
        <f t="shared" si="3775"/>
        <v>0</v>
      </c>
    </row>
    <row r="5198" spans="1:14" ht="78.75" hidden="1" outlineLevel="1" x14ac:dyDescent="0.25">
      <c r="A5198" s="25">
        <f t="shared" ref="A5198:E5198" si="3811">A4528</f>
        <v>4</v>
      </c>
      <c r="B5198" s="26" t="str">
        <f t="shared" si="3811"/>
        <v>Supply and commissioning of Energy Optimization &amp; Real Time Analysis system software for Auxiliary Power management of power network &amp; Pump performance monitoring system for water pumping stations for Unit#5,6&amp;7, CSTPS, Chandrapur</v>
      </c>
      <c r="C5198" s="29">
        <f t="shared" si="3811"/>
        <v>0</v>
      </c>
      <c r="D5198" s="69" t="str">
        <f t="shared" si="3811"/>
        <v>-</v>
      </c>
      <c r="E5198" s="28">
        <f t="shared" si="3811"/>
        <v>26</v>
      </c>
      <c r="F5198" s="95">
        <f t="shared" si="3757"/>
        <v>0</v>
      </c>
      <c r="G5198" s="95">
        <f t="shared" si="3758"/>
        <v>0</v>
      </c>
      <c r="H5198" s="95">
        <f t="shared" si="3773"/>
        <v>0</v>
      </c>
      <c r="I5198" s="94">
        <f>'F4.2'!AB505</f>
        <v>0</v>
      </c>
      <c r="J5198" s="94">
        <f>'F4.2'!AV505</f>
        <v>0</v>
      </c>
      <c r="K5198" s="95"/>
      <c r="L5198" s="95"/>
      <c r="M5198" s="128">
        <f t="shared" si="3774"/>
        <v>0</v>
      </c>
      <c r="N5198" s="95">
        <f t="shared" si="3775"/>
        <v>0</v>
      </c>
    </row>
    <row r="5199" spans="1:14" ht="47.25" hidden="1" outlineLevel="1" x14ac:dyDescent="0.25">
      <c r="A5199" s="169">
        <f t="shared" ref="A5199:E5199" si="3812">A4529</f>
        <v>0</v>
      </c>
      <c r="B5199" s="169" t="str">
        <f t="shared" si="3812"/>
        <v>Supply and commissioning of Energy Optimization &amp; Real Time Analysis system software for Auxiliary Power management of power network</v>
      </c>
      <c r="C5199" s="29">
        <f t="shared" si="3812"/>
        <v>0</v>
      </c>
      <c r="D5199" s="69" t="str">
        <f t="shared" si="3812"/>
        <v>-</v>
      </c>
      <c r="E5199" s="28">
        <f t="shared" si="3812"/>
        <v>9</v>
      </c>
      <c r="F5199" s="95">
        <f t="shared" si="3757"/>
        <v>9</v>
      </c>
      <c r="G5199" s="95">
        <f t="shared" si="3758"/>
        <v>9</v>
      </c>
      <c r="H5199" s="95">
        <f t="shared" si="3773"/>
        <v>0</v>
      </c>
      <c r="I5199" s="94">
        <f>'F4.2'!AB506</f>
        <v>0</v>
      </c>
      <c r="J5199" s="94">
        <f>'F4.2'!AV506</f>
        <v>0</v>
      </c>
      <c r="K5199" s="95"/>
      <c r="L5199" s="95"/>
      <c r="M5199" s="128">
        <f t="shared" si="3774"/>
        <v>0</v>
      </c>
      <c r="N5199" s="95">
        <f t="shared" si="3775"/>
        <v>0</v>
      </c>
    </row>
    <row r="5200" spans="1:14" ht="47.25" hidden="1" outlineLevel="1" x14ac:dyDescent="0.25">
      <c r="A5200" s="169">
        <f t="shared" ref="A5200:E5200" si="3813">A4530</f>
        <v>0</v>
      </c>
      <c r="B5200" s="169" t="str">
        <f t="shared" si="3813"/>
        <v>Supply and installation of advanced Microprocessor based Pump performance monitoring system for water pumping stations for Unit#5,6&amp;7, CSTPS, Chandrapur</v>
      </c>
      <c r="C5200" s="29">
        <f t="shared" si="3813"/>
        <v>0</v>
      </c>
      <c r="D5200" s="69" t="str">
        <f t="shared" si="3813"/>
        <v>-</v>
      </c>
      <c r="E5200" s="28">
        <f t="shared" si="3813"/>
        <v>7</v>
      </c>
      <c r="F5200" s="95">
        <f t="shared" si="3757"/>
        <v>7</v>
      </c>
      <c r="G5200" s="95">
        <f t="shared" si="3758"/>
        <v>7</v>
      </c>
      <c r="H5200" s="95">
        <f t="shared" si="3773"/>
        <v>0</v>
      </c>
      <c r="I5200" s="94">
        <f>'F4.2'!AB507</f>
        <v>0</v>
      </c>
      <c r="J5200" s="94">
        <f>'F4.2'!AV507</f>
        <v>0</v>
      </c>
      <c r="K5200" s="95"/>
      <c r="L5200" s="95"/>
      <c r="M5200" s="128">
        <f t="shared" si="3774"/>
        <v>0</v>
      </c>
      <c r="N5200" s="95">
        <f t="shared" si="3775"/>
        <v>0</v>
      </c>
    </row>
    <row r="5201" spans="1:14" ht="31.5" hidden="1" outlineLevel="1" x14ac:dyDescent="0.25">
      <c r="A5201" s="169">
        <f t="shared" ref="A5201:E5201" si="3814">A4531</f>
        <v>0</v>
      </c>
      <c r="B5201" s="169" t="str">
        <f t="shared" si="3814"/>
        <v>Upgradation of Online Connectivity and Environmental Monitoring (OCEMS) System at Unit-5,6&amp;7</v>
      </c>
      <c r="C5201" s="29">
        <f t="shared" si="3814"/>
        <v>0</v>
      </c>
      <c r="D5201" s="69" t="str">
        <f t="shared" si="3814"/>
        <v>-</v>
      </c>
      <c r="E5201" s="28">
        <f t="shared" si="3814"/>
        <v>4</v>
      </c>
      <c r="F5201" s="95">
        <f t="shared" si="3757"/>
        <v>4</v>
      </c>
      <c r="G5201" s="95">
        <f t="shared" si="3758"/>
        <v>4</v>
      </c>
      <c r="H5201" s="95">
        <f t="shared" si="3773"/>
        <v>0</v>
      </c>
      <c r="I5201" s="94">
        <f>'F4.2'!AB508</f>
        <v>0</v>
      </c>
      <c r="J5201" s="94">
        <f>'F4.2'!AV508</f>
        <v>0</v>
      </c>
      <c r="K5201" s="95"/>
      <c r="L5201" s="95"/>
      <c r="M5201" s="128">
        <f t="shared" si="3774"/>
        <v>0</v>
      </c>
      <c r="N5201" s="95">
        <f t="shared" si="3775"/>
        <v>0</v>
      </c>
    </row>
    <row r="5202" spans="1:14" ht="15.75" hidden="1" outlineLevel="1" x14ac:dyDescent="0.25">
      <c r="A5202" s="169">
        <f t="shared" ref="A5202:E5202" si="3815">A4532</f>
        <v>0</v>
      </c>
      <c r="B5202" s="169" t="str">
        <f t="shared" si="3815"/>
        <v xml:space="preserve">Procurement of I&amp;C Testing Labouratory Instruments </v>
      </c>
      <c r="C5202" s="29">
        <f t="shared" si="3815"/>
        <v>0</v>
      </c>
      <c r="D5202" s="69" t="str">
        <f t="shared" si="3815"/>
        <v>-</v>
      </c>
      <c r="E5202" s="28">
        <f t="shared" si="3815"/>
        <v>2</v>
      </c>
      <c r="F5202" s="95">
        <f t="shared" si="3757"/>
        <v>2</v>
      </c>
      <c r="G5202" s="95">
        <f t="shared" si="3758"/>
        <v>2</v>
      </c>
      <c r="H5202" s="95">
        <f t="shared" si="3773"/>
        <v>0</v>
      </c>
      <c r="I5202" s="94">
        <f>'F4.2'!AB509</f>
        <v>0</v>
      </c>
      <c r="J5202" s="94">
        <f>'F4.2'!AV509</f>
        <v>0</v>
      </c>
      <c r="K5202" s="95"/>
      <c r="L5202" s="95"/>
      <c r="M5202" s="128">
        <f t="shared" si="3774"/>
        <v>0</v>
      </c>
      <c r="N5202" s="95">
        <f t="shared" si="3775"/>
        <v>0</v>
      </c>
    </row>
    <row r="5203" spans="1:14" ht="31.5" hidden="1" outlineLevel="1" x14ac:dyDescent="0.25">
      <c r="A5203" s="169">
        <f t="shared" ref="A5203:E5203" si="3816">A4533</f>
        <v>0</v>
      </c>
      <c r="B5203" s="169" t="str">
        <f t="shared" si="3816"/>
        <v xml:space="preserve">Upgradation of various motorised control actuators at Unit-7,  CSTPS,Chandrapur.                              </v>
      </c>
      <c r="C5203" s="29">
        <f t="shared" si="3816"/>
        <v>0</v>
      </c>
      <c r="D5203" s="69" t="str">
        <f t="shared" si="3816"/>
        <v>-</v>
      </c>
      <c r="E5203" s="28">
        <f t="shared" si="3816"/>
        <v>4</v>
      </c>
      <c r="F5203" s="95">
        <f t="shared" si="3757"/>
        <v>4</v>
      </c>
      <c r="G5203" s="95">
        <f t="shared" si="3758"/>
        <v>4</v>
      </c>
      <c r="H5203" s="95">
        <f t="shared" si="3773"/>
        <v>0</v>
      </c>
      <c r="I5203" s="94">
        <f>'F4.2'!AB510</f>
        <v>0</v>
      </c>
      <c r="J5203" s="94">
        <f>'F4.2'!AV510</f>
        <v>0</v>
      </c>
      <c r="K5203" s="95"/>
      <c r="L5203" s="95"/>
      <c r="M5203" s="128">
        <f t="shared" si="3774"/>
        <v>0</v>
      </c>
      <c r="N5203" s="95">
        <f t="shared" si="3775"/>
        <v>0</v>
      </c>
    </row>
    <row r="5204" spans="1:14" ht="15.75" hidden="1" outlineLevel="1" x14ac:dyDescent="0.25">
      <c r="A5204" s="227">
        <f t="shared" ref="A5204:E5204" si="3817">A4534</f>
        <v>0</v>
      </c>
      <c r="B5204" s="227" t="str">
        <f t="shared" si="3817"/>
        <v>ODP-II</v>
      </c>
      <c r="C5204" s="29">
        <f t="shared" si="3817"/>
        <v>0</v>
      </c>
      <c r="D5204" s="69" t="str">
        <f t="shared" si="3817"/>
        <v>-</v>
      </c>
      <c r="E5204" s="28">
        <f t="shared" si="3817"/>
        <v>0</v>
      </c>
      <c r="F5204" s="95">
        <f t="shared" si="3757"/>
        <v>0</v>
      </c>
      <c r="G5204" s="95">
        <f t="shared" si="3758"/>
        <v>0</v>
      </c>
      <c r="H5204" s="95">
        <f t="shared" si="3773"/>
        <v>0</v>
      </c>
      <c r="I5204" s="94">
        <f>'F4.2'!AB511</f>
        <v>0</v>
      </c>
      <c r="J5204" s="94">
        <f>'F4.2'!AV511</f>
        <v>0</v>
      </c>
      <c r="K5204" s="95"/>
      <c r="L5204" s="95"/>
      <c r="M5204" s="128">
        <f t="shared" si="3774"/>
        <v>0</v>
      </c>
      <c r="N5204" s="95">
        <f t="shared" si="3775"/>
        <v>0</v>
      </c>
    </row>
    <row r="5205" spans="1:14" ht="47.25" hidden="1" outlineLevel="1" x14ac:dyDescent="0.25">
      <c r="A5205" s="25">
        <f t="shared" ref="A5205:E5205" si="3818">A4535</f>
        <v>1</v>
      </c>
      <c r="B5205" s="26" t="str">
        <f t="shared" si="3818"/>
        <v>Complete reconditioning of Condensate cooling water system, Ash raw water system &amp; fire fightning system of U-5,6 &amp; 7</v>
      </c>
      <c r="C5205" s="29">
        <f t="shared" si="3818"/>
        <v>0</v>
      </c>
      <c r="D5205" s="69" t="str">
        <f t="shared" si="3818"/>
        <v>-</v>
      </c>
      <c r="E5205" s="28">
        <f t="shared" si="3818"/>
        <v>92</v>
      </c>
      <c r="F5205" s="95">
        <f t="shared" si="3757"/>
        <v>0</v>
      </c>
      <c r="G5205" s="95">
        <f t="shared" si="3758"/>
        <v>0</v>
      </c>
      <c r="H5205" s="95">
        <f t="shared" si="3773"/>
        <v>0</v>
      </c>
      <c r="I5205" s="94">
        <f>'F4.2'!AB512</f>
        <v>0</v>
      </c>
      <c r="J5205" s="94">
        <f>'F4.2'!AV512</f>
        <v>0</v>
      </c>
      <c r="K5205" s="95"/>
      <c r="L5205" s="95"/>
      <c r="M5205" s="128">
        <f t="shared" si="3774"/>
        <v>0</v>
      </c>
      <c r="N5205" s="95">
        <f t="shared" si="3775"/>
        <v>0</v>
      </c>
    </row>
    <row r="5206" spans="1:14" ht="15.75" hidden="1" outlineLevel="1" x14ac:dyDescent="0.25">
      <c r="A5206" s="169">
        <f t="shared" ref="A5206:E5206" si="3819">A4536</f>
        <v>0</v>
      </c>
      <c r="B5206" s="169" t="str">
        <f t="shared" si="3819"/>
        <v xml:space="preserve"> Complete reconditioning of cooling tower 5A &amp; 5B of Unit -5. </v>
      </c>
      <c r="C5206" s="29">
        <f t="shared" si="3819"/>
        <v>0</v>
      </c>
      <c r="D5206" s="69" t="str">
        <f t="shared" si="3819"/>
        <v>-</v>
      </c>
      <c r="E5206" s="28">
        <f t="shared" si="3819"/>
        <v>45</v>
      </c>
      <c r="F5206" s="95">
        <f t="shared" si="3757"/>
        <v>45</v>
      </c>
      <c r="G5206" s="95">
        <f t="shared" si="3758"/>
        <v>45</v>
      </c>
      <c r="H5206" s="95">
        <f t="shared" si="3773"/>
        <v>0</v>
      </c>
      <c r="I5206" s="94">
        <f>'F4.2'!AB513</f>
        <v>0</v>
      </c>
      <c r="J5206" s="94">
        <f>'F4.2'!AV513</f>
        <v>0</v>
      </c>
      <c r="K5206" s="95"/>
      <c r="L5206" s="95"/>
      <c r="M5206" s="128">
        <f t="shared" si="3774"/>
        <v>0</v>
      </c>
      <c r="N5206" s="95">
        <f t="shared" si="3775"/>
        <v>0</v>
      </c>
    </row>
    <row r="5207" spans="1:14" ht="47.25" hidden="1" outlineLevel="1" x14ac:dyDescent="0.25">
      <c r="A5207" s="169">
        <f t="shared" ref="A5207:E5207" si="3820">A4537</f>
        <v>0</v>
      </c>
      <c r="B5207" s="169" t="str">
        <f t="shared" si="3820"/>
        <v>Revamping of induced draft Cooling tower - 6A &amp; 6B internals with supply &amp; replacement to improve the performance of Cooling tower of Unit -6 (500MW), CSTPS, Chandrapur</v>
      </c>
      <c r="C5207" s="29">
        <f t="shared" si="3820"/>
        <v>0</v>
      </c>
      <c r="D5207" s="69" t="str">
        <f t="shared" si="3820"/>
        <v>-</v>
      </c>
      <c r="E5207" s="28">
        <f t="shared" si="3820"/>
        <v>47</v>
      </c>
      <c r="F5207" s="95">
        <f t="shared" si="3757"/>
        <v>47</v>
      </c>
      <c r="G5207" s="95">
        <f t="shared" si="3758"/>
        <v>47</v>
      </c>
      <c r="H5207" s="95">
        <f t="shared" si="3773"/>
        <v>0</v>
      </c>
      <c r="I5207" s="94">
        <f>'F4.2'!AB514</f>
        <v>0</v>
      </c>
      <c r="J5207" s="94">
        <f>'F4.2'!AV514</f>
        <v>0</v>
      </c>
      <c r="K5207" s="95"/>
      <c r="L5207" s="95"/>
      <c r="M5207" s="128">
        <f t="shared" si="3774"/>
        <v>0</v>
      </c>
      <c r="N5207" s="95">
        <f t="shared" si="3775"/>
        <v>0</v>
      </c>
    </row>
    <row r="5208" spans="1:14" ht="31.5" hidden="1" outlineLevel="1" x14ac:dyDescent="0.25">
      <c r="A5208" s="25">
        <f t="shared" ref="A5208:E5208" si="3821">A4538</f>
        <v>2</v>
      </c>
      <c r="B5208" s="26" t="str">
        <f t="shared" si="3821"/>
        <v>Replacement of  Complete pump assembly of CCW pump, ACW pump and other schemes</v>
      </c>
      <c r="C5208" s="29">
        <f t="shared" si="3821"/>
        <v>0</v>
      </c>
      <c r="D5208" s="69" t="str">
        <f t="shared" si="3821"/>
        <v>-</v>
      </c>
      <c r="E5208" s="28">
        <f t="shared" si="3821"/>
        <v>121</v>
      </c>
      <c r="F5208" s="95">
        <f t="shared" si="3757"/>
        <v>0</v>
      </c>
      <c r="G5208" s="95">
        <f t="shared" si="3758"/>
        <v>0</v>
      </c>
      <c r="H5208" s="95">
        <f t="shared" si="3773"/>
        <v>0</v>
      </c>
      <c r="I5208" s="94">
        <f>'F4.2'!AB515</f>
        <v>0</v>
      </c>
      <c r="J5208" s="94">
        <f>'F4.2'!AV515</f>
        <v>0</v>
      </c>
      <c r="K5208" s="95"/>
      <c r="L5208" s="95"/>
      <c r="M5208" s="128">
        <f t="shared" si="3774"/>
        <v>0</v>
      </c>
      <c r="N5208" s="95">
        <f t="shared" si="3775"/>
        <v>0</v>
      </c>
    </row>
    <row r="5209" spans="1:14" ht="31.5" hidden="1" outlineLevel="1" x14ac:dyDescent="0.25">
      <c r="A5209" s="169">
        <f t="shared" ref="A5209:E5209" si="3822">A4539</f>
        <v>0</v>
      </c>
      <c r="B5209" s="169" t="str">
        <f t="shared" si="3822"/>
        <v>Replacement of  Complete pump assembly of CCW pump installed at U-5,6,7.</v>
      </c>
      <c r="C5209" s="29">
        <f t="shared" si="3822"/>
        <v>0</v>
      </c>
      <c r="D5209" s="69" t="str">
        <f t="shared" si="3822"/>
        <v>-</v>
      </c>
      <c r="E5209" s="28">
        <f t="shared" si="3822"/>
        <v>100</v>
      </c>
      <c r="F5209" s="95">
        <f t="shared" si="3757"/>
        <v>80</v>
      </c>
      <c r="G5209" s="95">
        <f t="shared" si="3758"/>
        <v>80</v>
      </c>
      <c r="H5209" s="95">
        <f t="shared" si="3773"/>
        <v>0</v>
      </c>
      <c r="I5209" s="94">
        <f>'F4.2'!AB516</f>
        <v>20</v>
      </c>
      <c r="J5209" s="94">
        <f>'F4.2'!AV516</f>
        <v>20</v>
      </c>
      <c r="K5209" s="95"/>
      <c r="L5209" s="95"/>
      <c r="M5209" s="128">
        <f t="shared" si="3774"/>
        <v>20</v>
      </c>
      <c r="N5209" s="95">
        <f t="shared" si="3775"/>
        <v>0</v>
      </c>
    </row>
    <row r="5210" spans="1:14" ht="31.5" hidden="1" outlineLevel="1" x14ac:dyDescent="0.25">
      <c r="A5210" s="169">
        <f t="shared" ref="A5210:E5210" si="3823">A4540</f>
        <v>0</v>
      </c>
      <c r="B5210" s="169" t="str">
        <f t="shared" si="3823"/>
        <v xml:space="preserve"> Replacement of  Complete pump assembly of ACW  pump installed at U-5,6,7.</v>
      </c>
      <c r="C5210" s="29">
        <f t="shared" si="3823"/>
        <v>0</v>
      </c>
      <c r="D5210" s="69" t="str">
        <f t="shared" si="3823"/>
        <v>-</v>
      </c>
      <c r="E5210" s="28">
        <f t="shared" si="3823"/>
        <v>11</v>
      </c>
      <c r="F5210" s="95">
        <f t="shared" si="3757"/>
        <v>11</v>
      </c>
      <c r="G5210" s="95">
        <f t="shared" si="3758"/>
        <v>11</v>
      </c>
      <c r="H5210" s="95">
        <f t="shared" si="3773"/>
        <v>0</v>
      </c>
      <c r="I5210" s="94">
        <f>'F4.2'!AB517</f>
        <v>0</v>
      </c>
      <c r="J5210" s="94">
        <f>'F4.2'!AV517</f>
        <v>0</v>
      </c>
      <c r="K5210" s="95"/>
      <c r="L5210" s="95"/>
      <c r="M5210" s="128">
        <f t="shared" si="3774"/>
        <v>0</v>
      </c>
      <c r="N5210" s="95">
        <f t="shared" si="3775"/>
        <v>0</v>
      </c>
    </row>
    <row r="5211" spans="1:14" ht="31.5" hidden="1" outlineLevel="1" x14ac:dyDescent="0.25">
      <c r="A5211" s="169">
        <f t="shared" ref="A5211:E5211" si="3824">A4541</f>
        <v>0</v>
      </c>
      <c r="B5211" s="169" t="str">
        <f t="shared" si="3824"/>
        <v xml:space="preserve"> Complete reconditioning of Ash Raw water system &amp; DM/NDM system of U- 7. </v>
      </c>
      <c r="C5211" s="29">
        <f t="shared" si="3824"/>
        <v>0</v>
      </c>
      <c r="D5211" s="69" t="str">
        <f t="shared" si="3824"/>
        <v>-</v>
      </c>
      <c r="E5211" s="28">
        <f t="shared" si="3824"/>
        <v>8</v>
      </c>
      <c r="F5211" s="95">
        <f t="shared" si="3757"/>
        <v>8</v>
      </c>
      <c r="G5211" s="95">
        <f t="shared" si="3758"/>
        <v>8</v>
      </c>
      <c r="H5211" s="95">
        <f t="shared" si="3773"/>
        <v>0</v>
      </c>
      <c r="I5211" s="94">
        <f>'F4.2'!AB518</f>
        <v>0</v>
      </c>
      <c r="J5211" s="94">
        <f>'F4.2'!AV518</f>
        <v>0</v>
      </c>
      <c r="K5211" s="95"/>
      <c r="L5211" s="95"/>
      <c r="M5211" s="128">
        <f t="shared" si="3774"/>
        <v>0</v>
      </c>
      <c r="N5211" s="95">
        <f t="shared" si="3775"/>
        <v>0</v>
      </c>
    </row>
    <row r="5212" spans="1:14" ht="31.5" hidden="1" outlineLevel="1" x14ac:dyDescent="0.25">
      <c r="A5212" s="169">
        <f t="shared" ref="A5212:E5212" si="3825">A4542</f>
        <v>0</v>
      </c>
      <c r="B5212" s="169" t="str">
        <f t="shared" si="3825"/>
        <v xml:space="preserve">Complete reconditioning of Fire fightning system of Stage -I, II, III. </v>
      </c>
      <c r="C5212" s="29">
        <f t="shared" si="3825"/>
        <v>0</v>
      </c>
      <c r="D5212" s="69" t="str">
        <f t="shared" si="3825"/>
        <v>-</v>
      </c>
      <c r="E5212" s="28">
        <f t="shared" si="3825"/>
        <v>2</v>
      </c>
      <c r="F5212" s="95">
        <f t="shared" ref="F5212:F5275" si="3826">F4542+I4542</f>
        <v>2</v>
      </c>
      <c r="G5212" s="95">
        <f t="shared" ref="G5212:G5275" si="3827">G4542+M4542</f>
        <v>2</v>
      </c>
      <c r="H5212" s="95">
        <f t="shared" si="3773"/>
        <v>0</v>
      </c>
      <c r="I5212" s="94">
        <f>'F4.2'!AB519</f>
        <v>0</v>
      </c>
      <c r="J5212" s="94">
        <f>'F4.2'!AV519</f>
        <v>0</v>
      </c>
      <c r="K5212" s="95"/>
      <c r="L5212" s="95"/>
      <c r="M5212" s="128">
        <f t="shared" si="3774"/>
        <v>0</v>
      </c>
      <c r="N5212" s="95">
        <f t="shared" si="3775"/>
        <v>0</v>
      </c>
    </row>
    <row r="5213" spans="1:14" ht="94.5" hidden="1" outlineLevel="1" x14ac:dyDescent="0.25">
      <c r="A5213" s="25">
        <f t="shared" ref="A5213:E5213" si="3828">A4543</f>
        <v>3</v>
      </c>
      <c r="B5213" s="26" t="str">
        <f t="shared" si="3828"/>
        <v xml:space="preserve">Upgradation of existing DM water system along with supply, erection &amp; Commissioning of PLC panel, Instrumentation, CPVC Pipes &amp; fittings, installed at WTP–500MW, CSTPS, Chandrapur.
</v>
      </c>
      <c r="C5213" s="29">
        <f t="shared" si="3828"/>
        <v>0</v>
      </c>
      <c r="D5213" s="69" t="str">
        <f t="shared" si="3828"/>
        <v>-</v>
      </c>
      <c r="E5213" s="28">
        <f t="shared" si="3828"/>
        <v>56</v>
      </c>
      <c r="F5213" s="95">
        <f t="shared" si="3826"/>
        <v>0</v>
      </c>
      <c r="G5213" s="95">
        <f t="shared" si="3827"/>
        <v>0</v>
      </c>
      <c r="H5213" s="95">
        <f t="shared" si="3773"/>
        <v>0</v>
      </c>
      <c r="I5213" s="94">
        <f>'F4.2'!AB520</f>
        <v>0</v>
      </c>
      <c r="J5213" s="94">
        <f>'F4.2'!AV520</f>
        <v>0</v>
      </c>
      <c r="K5213" s="95"/>
      <c r="L5213" s="95"/>
      <c r="M5213" s="128">
        <f t="shared" si="3774"/>
        <v>0</v>
      </c>
      <c r="N5213" s="95">
        <f t="shared" si="3775"/>
        <v>0</v>
      </c>
    </row>
    <row r="5214" spans="1:14" ht="94.5" hidden="1" outlineLevel="1" x14ac:dyDescent="0.25">
      <c r="A5214" s="169">
        <f t="shared" ref="A5214:E5214" si="3829">A4544</f>
        <v>0</v>
      </c>
      <c r="B5214" s="169" t="str">
        <f t="shared" si="3829"/>
        <v xml:space="preserve">Upgradation of existing DM water system along with supply, erection &amp; Commissioning of PLC panel, Instrumentation, CPVC Pipes &amp; fittings, installed at WTP–500MW, CSTPS, Chandrapur.
</v>
      </c>
      <c r="C5214" s="29">
        <f t="shared" si="3829"/>
        <v>0</v>
      </c>
      <c r="D5214" s="69" t="str">
        <f t="shared" si="3829"/>
        <v>-</v>
      </c>
      <c r="E5214" s="28">
        <f t="shared" si="3829"/>
        <v>56</v>
      </c>
      <c r="F5214" s="95">
        <f t="shared" si="3826"/>
        <v>56</v>
      </c>
      <c r="G5214" s="95">
        <f t="shared" si="3827"/>
        <v>56</v>
      </c>
      <c r="H5214" s="95">
        <f t="shared" si="3773"/>
        <v>0</v>
      </c>
      <c r="I5214" s="94">
        <f>'F4.2'!AB521</f>
        <v>0</v>
      </c>
      <c r="J5214" s="94">
        <f>'F4.2'!AV521</f>
        <v>0</v>
      </c>
      <c r="K5214" s="95"/>
      <c r="L5214" s="95"/>
      <c r="M5214" s="128">
        <f t="shared" si="3774"/>
        <v>0</v>
      </c>
      <c r="N5214" s="95">
        <f t="shared" si="3775"/>
        <v>0</v>
      </c>
    </row>
    <row r="5215" spans="1:14" ht="31.5" hidden="1" outlineLevel="1" x14ac:dyDescent="0.25">
      <c r="A5215" s="25">
        <f t="shared" ref="A5215:E5215" si="3830">A4545</f>
        <v>4</v>
      </c>
      <c r="B5215" s="26" t="str">
        <f t="shared" si="3830"/>
        <v>Various work for renovation &amp; improvement of ash disposal pipeline system of Unit # 5 &amp; 6 at  CSTPS, Chandrapur.</v>
      </c>
      <c r="C5215" s="29">
        <f t="shared" si="3830"/>
        <v>0</v>
      </c>
      <c r="D5215" s="69" t="str">
        <f t="shared" si="3830"/>
        <v>-</v>
      </c>
      <c r="E5215" s="28">
        <f t="shared" si="3830"/>
        <v>58.37</v>
      </c>
      <c r="F5215" s="95">
        <f t="shared" si="3826"/>
        <v>0</v>
      </c>
      <c r="G5215" s="95">
        <f t="shared" si="3827"/>
        <v>0</v>
      </c>
      <c r="H5215" s="95">
        <f t="shared" si="3773"/>
        <v>0</v>
      </c>
      <c r="I5215" s="94">
        <f>'F4.2'!AB522</f>
        <v>0</v>
      </c>
      <c r="J5215" s="94">
        <f>'F4.2'!AV522</f>
        <v>0</v>
      </c>
      <c r="K5215" s="95"/>
      <c r="L5215" s="95"/>
      <c r="M5215" s="128">
        <f t="shared" si="3774"/>
        <v>0</v>
      </c>
      <c r="N5215" s="95">
        <f t="shared" si="3775"/>
        <v>0</v>
      </c>
    </row>
    <row r="5216" spans="1:14" ht="31.5" hidden="1" outlineLevel="1" x14ac:dyDescent="0.25">
      <c r="A5216" s="169">
        <f t="shared" ref="A5216:E5216" si="3831">A4546</f>
        <v>0</v>
      </c>
      <c r="B5216" s="169" t="str">
        <f t="shared" si="3831"/>
        <v>Supply, Erection &amp; commissioning of third 400 NB ash slurry disposal pipeline for Unit #5 at CSTPS, Chandrapur</v>
      </c>
      <c r="C5216" s="29">
        <f t="shared" si="3831"/>
        <v>0</v>
      </c>
      <c r="D5216" s="69" t="str">
        <f t="shared" si="3831"/>
        <v>-</v>
      </c>
      <c r="E5216" s="28">
        <f t="shared" si="3831"/>
        <v>20.190000000000001</v>
      </c>
      <c r="F5216" s="95">
        <f t="shared" si="3826"/>
        <v>20.190000000000001</v>
      </c>
      <c r="G5216" s="95">
        <f t="shared" si="3827"/>
        <v>20.190000000000001</v>
      </c>
      <c r="H5216" s="95">
        <f t="shared" si="3773"/>
        <v>0</v>
      </c>
      <c r="I5216" s="94">
        <f>'F4.2'!AB523</f>
        <v>0</v>
      </c>
      <c r="J5216" s="94">
        <f>'F4.2'!AV523</f>
        <v>0</v>
      </c>
      <c r="K5216" s="95"/>
      <c r="L5216" s="95"/>
      <c r="M5216" s="128">
        <f t="shared" si="3774"/>
        <v>0</v>
      </c>
      <c r="N5216" s="95">
        <f t="shared" si="3775"/>
        <v>0</v>
      </c>
    </row>
    <row r="5217" spans="1:14" ht="47.25" hidden="1" outlineLevel="1" x14ac:dyDescent="0.25">
      <c r="A5217" s="169">
        <f t="shared" ref="A5217:E5217" si="3832">A4547</f>
        <v>0</v>
      </c>
      <c r="B5217" s="169" t="str">
        <f t="shared" si="3832"/>
        <v>Supply, Erection, Replacement of 400 NB MSERW pipes of existing Ash disposal pipelines of Unit # 5 &amp; 6 in ‘B’ &amp; ‘C’ zone at CSTPS, Chandrapur.</v>
      </c>
      <c r="C5217" s="29">
        <f t="shared" si="3832"/>
        <v>0</v>
      </c>
      <c r="D5217" s="69" t="str">
        <f t="shared" si="3832"/>
        <v>-</v>
      </c>
      <c r="E5217" s="28">
        <f t="shared" si="3832"/>
        <v>38.18</v>
      </c>
      <c r="F5217" s="95">
        <f t="shared" si="3826"/>
        <v>38.18</v>
      </c>
      <c r="G5217" s="95">
        <f t="shared" si="3827"/>
        <v>38.18</v>
      </c>
      <c r="H5217" s="95">
        <f t="shared" si="3773"/>
        <v>0</v>
      </c>
      <c r="I5217" s="94">
        <f>'F4.2'!AB524</f>
        <v>0</v>
      </c>
      <c r="J5217" s="94">
        <f>'F4.2'!AV524</f>
        <v>0</v>
      </c>
      <c r="K5217" s="95"/>
      <c r="L5217" s="95"/>
      <c r="M5217" s="128">
        <f t="shared" si="3774"/>
        <v>0</v>
      </c>
      <c r="N5217" s="95">
        <f t="shared" si="3775"/>
        <v>0</v>
      </c>
    </row>
    <row r="5218" spans="1:14" ht="47.25" hidden="1" outlineLevel="1" x14ac:dyDescent="0.25">
      <c r="A5218" s="25">
        <f t="shared" ref="A5218:E5218" si="3833">A4548</f>
        <v>5</v>
      </c>
      <c r="B5218" s="26" t="str">
        <f t="shared" si="3833"/>
        <v>Design, engineering, supply, installation and commissioning of disposal of bottom ash in under ground mines at Chandrapur area WCL at CSTPS, Chandrapur</v>
      </c>
      <c r="C5218" s="29">
        <f t="shared" si="3833"/>
        <v>0</v>
      </c>
      <c r="D5218" s="69" t="str">
        <f t="shared" si="3833"/>
        <v>-</v>
      </c>
      <c r="E5218" s="28">
        <f t="shared" si="3833"/>
        <v>27.55</v>
      </c>
      <c r="F5218" s="95">
        <f t="shared" si="3826"/>
        <v>0</v>
      </c>
      <c r="G5218" s="95">
        <f t="shared" si="3827"/>
        <v>0</v>
      </c>
      <c r="H5218" s="95">
        <f t="shared" si="3773"/>
        <v>0</v>
      </c>
      <c r="I5218" s="94">
        <f>'F4.2'!AB525</f>
        <v>0</v>
      </c>
      <c r="J5218" s="94">
        <f>'F4.2'!AV525</f>
        <v>0</v>
      </c>
      <c r="K5218" s="95"/>
      <c r="L5218" s="95"/>
      <c r="M5218" s="128">
        <f t="shared" si="3774"/>
        <v>0</v>
      </c>
      <c r="N5218" s="95">
        <f t="shared" si="3775"/>
        <v>0</v>
      </c>
    </row>
    <row r="5219" spans="1:14" ht="47.25" hidden="1" outlineLevel="1" x14ac:dyDescent="0.25">
      <c r="A5219" s="169">
        <f t="shared" ref="A5219:E5219" si="3834">A4549</f>
        <v>0</v>
      </c>
      <c r="B5219" s="169" t="str">
        <f t="shared" si="3834"/>
        <v>Design, engineering, supply, installation and commissioning of disposal of bottom ash in under ground mines at Chandrapur area WCL at CSTPS, Chandrapur</v>
      </c>
      <c r="C5219" s="29">
        <f t="shared" si="3834"/>
        <v>0</v>
      </c>
      <c r="D5219" s="69" t="str">
        <f t="shared" si="3834"/>
        <v>-</v>
      </c>
      <c r="E5219" s="28">
        <f t="shared" si="3834"/>
        <v>27.55</v>
      </c>
      <c r="F5219" s="95">
        <f t="shared" si="3826"/>
        <v>27.55</v>
      </c>
      <c r="G5219" s="95">
        <f t="shared" si="3827"/>
        <v>27.55</v>
      </c>
      <c r="H5219" s="95">
        <f t="shared" si="3773"/>
        <v>0</v>
      </c>
      <c r="I5219" s="94">
        <f>'F4.2'!AB526</f>
        <v>0</v>
      </c>
      <c r="J5219" s="94">
        <f>'F4.2'!AV526</f>
        <v>0</v>
      </c>
      <c r="K5219" s="95"/>
      <c r="L5219" s="95"/>
      <c r="M5219" s="128">
        <f t="shared" si="3774"/>
        <v>0</v>
      </c>
      <c r="N5219" s="95">
        <f t="shared" si="3775"/>
        <v>0</v>
      </c>
    </row>
    <row r="5220" spans="1:14" ht="31.5" hidden="1" outlineLevel="1" x14ac:dyDescent="0.25">
      <c r="A5220" s="25">
        <f t="shared" ref="A5220:E5220" si="3835">A4550</f>
        <v>6</v>
      </c>
      <c r="B5220" s="26" t="str">
        <f t="shared" si="3835"/>
        <v>Supply and replacement of 400 NB MSERW pipe lines of ash disposal system in Ash Handling Plant at CSTPS, Chandrapur.</v>
      </c>
      <c r="C5220" s="29">
        <f t="shared" si="3835"/>
        <v>0</v>
      </c>
      <c r="D5220" s="69" t="str">
        <f t="shared" si="3835"/>
        <v>-</v>
      </c>
      <c r="E5220" s="28">
        <f t="shared" si="3835"/>
        <v>81.06</v>
      </c>
      <c r="F5220" s="95">
        <f t="shared" si="3826"/>
        <v>0</v>
      </c>
      <c r="G5220" s="95">
        <f t="shared" si="3827"/>
        <v>0</v>
      </c>
      <c r="H5220" s="95">
        <f t="shared" si="3773"/>
        <v>0</v>
      </c>
      <c r="I5220" s="94">
        <f>'F4.2'!AB527</f>
        <v>0</v>
      </c>
      <c r="J5220" s="94">
        <f>'F4.2'!AV527</f>
        <v>0</v>
      </c>
      <c r="K5220" s="95"/>
      <c r="L5220" s="95"/>
      <c r="M5220" s="128">
        <f t="shared" si="3774"/>
        <v>0</v>
      </c>
      <c r="N5220" s="95">
        <f t="shared" si="3775"/>
        <v>0</v>
      </c>
    </row>
    <row r="5221" spans="1:14" ht="47.25" hidden="1" outlineLevel="1" x14ac:dyDescent="0.25">
      <c r="A5221" s="169">
        <f t="shared" ref="A5221:E5221" si="3836">A4551</f>
        <v>0</v>
      </c>
      <c r="B5221" s="169" t="str">
        <f t="shared" si="3836"/>
        <v>Procurement and replacement of 400 NB MSERW pipe lines of ash disposal system in Ash Handling Plant at CSTPS, Chandrapur.</v>
      </c>
      <c r="C5221" s="29">
        <f t="shared" si="3836"/>
        <v>0</v>
      </c>
      <c r="D5221" s="69" t="str">
        <f t="shared" si="3836"/>
        <v>-</v>
      </c>
      <c r="E5221" s="28">
        <f t="shared" si="3836"/>
        <v>81.06</v>
      </c>
      <c r="F5221" s="95">
        <f t="shared" si="3826"/>
        <v>59.290000000000006</v>
      </c>
      <c r="G5221" s="95">
        <f t="shared" si="3827"/>
        <v>59.290000000000006</v>
      </c>
      <c r="H5221" s="95">
        <f t="shared" si="3773"/>
        <v>0</v>
      </c>
      <c r="I5221" s="94">
        <f>'F4.2'!AB528</f>
        <v>21.77</v>
      </c>
      <c r="J5221" s="94">
        <f>'F4.2'!AV528</f>
        <v>21.77</v>
      </c>
      <c r="K5221" s="95"/>
      <c r="L5221" s="95"/>
      <c r="M5221" s="128">
        <f t="shared" si="3774"/>
        <v>21.77</v>
      </c>
      <c r="N5221" s="95">
        <f t="shared" si="3775"/>
        <v>0</v>
      </c>
    </row>
    <row r="5222" spans="1:14" ht="15.75" hidden="1" outlineLevel="1" x14ac:dyDescent="0.25">
      <c r="A5222" s="227">
        <f t="shared" ref="A5222:E5222" si="3837">A4552</f>
        <v>0</v>
      </c>
      <c r="B5222" s="227" t="str">
        <f t="shared" si="3837"/>
        <v>WTP-II</v>
      </c>
      <c r="C5222" s="29">
        <f t="shared" si="3837"/>
        <v>0</v>
      </c>
      <c r="D5222" s="69" t="str">
        <f t="shared" si="3837"/>
        <v>-</v>
      </c>
      <c r="E5222" s="28">
        <f t="shared" si="3837"/>
        <v>0</v>
      </c>
      <c r="F5222" s="95">
        <f t="shared" si="3826"/>
        <v>0</v>
      </c>
      <c r="G5222" s="95">
        <f t="shared" si="3827"/>
        <v>0</v>
      </c>
      <c r="H5222" s="95">
        <f t="shared" si="3773"/>
        <v>0</v>
      </c>
      <c r="I5222" s="94">
        <f>'F4.2'!AB529</f>
        <v>0</v>
      </c>
      <c r="J5222" s="94">
        <f>'F4.2'!AV529</f>
        <v>0</v>
      </c>
      <c r="K5222" s="95"/>
      <c r="L5222" s="95"/>
      <c r="M5222" s="128">
        <f t="shared" si="3774"/>
        <v>0</v>
      </c>
      <c r="N5222" s="95">
        <f t="shared" si="3775"/>
        <v>0</v>
      </c>
    </row>
    <row r="5223" spans="1:14" ht="31.5" hidden="1" outlineLevel="1" x14ac:dyDescent="0.25">
      <c r="A5223" s="25">
        <f t="shared" ref="A5223:E5223" si="3838">A4553</f>
        <v>1</v>
      </c>
      <c r="B5223" s="26" t="str">
        <f t="shared" si="3838"/>
        <v xml:space="preserve">SWAS system &amp; STREAM FILTRATION FOR COOLING WATER SYSTEM </v>
      </c>
      <c r="C5223" s="29">
        <f t="shared" si="3838"/>
        <v>0</v>
      </c>
      <c r="D5223" s="69" t="str">
        <f t="shared" si="3838"/>
        <v>-</v>
      </c>
      <c r="E5223" s="28">
        <f t="shared" si="3838"/>
        <v>95.65</v>
      </c>
      <c r="F5223" s="95">
        <f t="shared" si="3826"/>
        <v>0</v>
      </c>
      <c r="G5223" s="95">
        <f t="shared" si="3827"/>
        <v>0</v>
      </c>
      <c r="H5223" s="95">
        <f t="shared" si="3773"/>
        <v>0</v>
      </c>
      <c r="I5223" s="94">
        <f>'F4.2'!AB530</f>
        <v>0</v>
      </c>
      <c r="J5223" s="94">
        <f>'F4.2'!AV530</f>
        <v>0</v>
      </c>
      <c r="K5223" s="95"/>
      <c r="L5223" s="95"/>
      <c r="M5223" s="128">
        <f t="shared" si="3774"/>
        <v>0</v>
      </c>
      <c r="N5223" s="95">
        <f t="shared" si="3775"/>
        <v>0</v>
      </c>
    </row>
    <row r="5224" spans="1:14" ht="31.5" hidden="1" outlineLevel="1" x14ac:dyDescent="0.25">
      <c r="A5224" s="169">
        <f t="shared" ref="A5224:E5224" si="3839">A4554</f>
        <v>0</v>
      </c>
      <c r="B5224" s="169" t="str">
        <f t="shared" si="3839"/>
        <v>Revamping of SWAS system at 3 x 500 MW at WTP-II of CSTPS, Chandrapur</v>
      </c>
      <c r="C5224" s="29">
        <f t="shared" si="3839"/>
        <v>0</v>
      </c>
      <c r="D5224" s="69" t="str">
        <f t="shared" si="3839"/>
        <v>-</v>
      </c>
      <c r="E5224" s="28">
        <f t="shared" si="3839"/>
        <v>16</v>
      </c>
      <c r="F5224" s="95">
        <f t="shared" si="3826"/>
        <v>16</v>
      </c>
      <c r="G5224" s="95">
        <f t="shared" si="3827"/>
        <v>16</v>
      </c>
      <c r="H5224" s="95">
        <f t="shared" si="3773"/>
        <v>0</v>
      </c>
      <c r="I5224" s="94">
        <f>'F4.2'!AB531</f>
        <v>0</v>
      </c>
      <c r="J5224" s="94">
        <f>'F4.2'!AV531</f>
        <v>0</v>
      </c>
      <c r="K5224" s="95"/>
      <c r="L5224" s="95"/>
      <c r="M5224" s="128">
        <f t="shared" si="3774"/>
        <v>0</v>
      </c>
      <c r="N5224" s="95">
        <f t="shared" si="3775"/>
        <v>0</v>
      </c>
    </row>
    <row r="5225" spans="1:14" ht="31.5" hidden="1" outlineLevel="1" x14ac:dyDescent="0.25">
      <c r="A5225" s="169">
        <f t="shared" ref="A5225:E5225" si="3840">A4555</f>
        <v>0</v>
      </c>
      <c r="B5225" s="169" t="str">
        <f t="shared" si="3840"/>
        <v>STREAM FILTRATION FOR COOLING WATER SYSTEM OF UNIT 5,6,7,8 and 9 OF CSTPS CHANDRAPUR</v>
      </c>
      <c r="C5225" s="29">
        <f t="shared" si="3840"/>
        <v>0</v>
      </c>
      <c r="D5225" s="69" t="str">
        <f t="shared" si="3840"/>
        <v>-</v>
      </c>
      <c r="E5225" s="28">
        <f t="shared" si="3840"/>
        <v>85.529939999999996</v>
      </c>
      <c r="F5225" s="95">
        <f t="shared" si="3826"/>
        <v>85.529939999999996</v>
      </c>
      <c r="G5225" s="95">
        <f t="shared" si="3827"/>
        <v>85.529939999999996</v>
      </c>
      <c r="H5225" s="95">
        <f t="shared" si="3773"/>
        <v>0</v>
      </c>
      <c r="I5225" s="94">
        <f>'F4.2'!AB532</f>
        <v>0</v>
      </c>
      <c r="J5225" s="94">
        <f>'F4.2'!AV532</f>
        <v>0</v>
      </c>
      <c r="K5225" s="95"/>
      <c r="L5225" s="95"/>
      <c r="M5225" s="128">
        <f t="shared" si="3774"/>
        <v>0</v>
      </c>
      <c r="N5225" s="95">
        <f t="shared" si="3775"/>
        <v>0</v>
      </c>
    </row>
    <row r="5226" spans="1:14" ht="15.75" hidden="1" outlineLevel="1" x14ac:dyDescent="0.25">
      <c r="A5226" s="227">
        <f t="shared" ref="A5226:E5226" si="3841">A4556</f>
        <v>0</v>
      </c>
      <c r="B5226" s="227" t="str">
        <f t="shared" si="3841"/>
        <v>CHP-B</v>
      </c>
      <c r="C5226" s="29">
        <f t="shared" si="3841"/>
        <v>0</v>
      </c>
      <c r="D5226" s="69" t="str">
        <f t="shared" si="3841"/>
        <v>-</v>
      </c>
      <c r="E5226" s="28">
        <f t="shared" si="3841"/>
        <v>0</v>
      </c>
      <c r="F5226" s="95">
        <f t="shared" si="3826"/>
        <v>0</v>
      </c>
      <c r="G5226" s="95">
        <f t="shared" si="3827"/>
        <v>0</v>
      </c>
      <c r="H5226" s="95">
        <f t="shared" ref="H5226:H5289" si="3842">F5226-G5226</f>
        <v>0</v>
      </c>
      <c r="I5226" s="94">
        <f>'F4.2'!AB533</f>
        <v>0</v>
      </c>
      <c r="J5226" s="94">
        <f>'F4.2'!AV533</f>
        <v>0</v>
      </c>
      <c r="K5226" s="95"/>
      <c r="L5226" s="95"/>
      <c r="M5226" s="128">
        <f t="shared" ref="M5226:M5289" si="3843">SUM(J5226:L5226)</f>
        <v>0</v>
      </c>
      <c r="N5226" s="95">
        <f t="shared" ref="N5226:N5289" si="3844">H5226+I5226-M5226</f>
        <v>0</v>
      </c>
    </row>
    <row r="5227" spans="1:14" ht="63" hidden="1" outlineLevel="1" x14ac:dyDescent="0.25">
      <c r="A5227" s="25">
        <f t="shared" ref="A5227:E5227" si="3845">A4557</f>
        <v>1</v>
      </c>
      <c r="B5227" s="26" t="str">
        <f t="shared" si="3845"/>
        <v xml:space="preserve">Renovation of Bunker Hopper of Unit 5&amp;6 along with coal flow system &amp;  Design, Engineering, Manufacturing, Fabrication, Erection and commissioning of Modified Wobbler Feeder at CHPC </v>
      </c>
      <c r="C5227" s="29">
        <f t="shared" si="3845"/>
        <v>0</v>
      </c>
      <c r="D5227" s="69" t="str">
        <f t="shared" si="3845"/>
        <v>-</v>
      </c>
      <c r="E5227" s="28">
        <f t="shared" si="3845"/>
        <v>38</v>
      </c>
      <c r="F5227" s="95">
        <f t="shared" si="3826"/>
        <v>0</v>
      </c>
      <c r="G5227" s="95">
        <f t="shared" si="3827"/>
        <v>0</v>
      </c>
      <c r="H5227" s="95">
        <f t="shared" si="3842"/>
        <v>0</v>
      </c>
      <c r="I5227" s="94">
        <f>'F4.2'!AB534</f>
        <v>0</v>
      </c>
      <c r="J5227" s="94">
        <f>'F4.2'!AV534</f>
        <v>0</v>
      </c>
      <c r="K5227" s="95"/>
      <c r="L5227" s="95"/>
      <c r="M5227" s="128">
        <f t="shared" si="3843"/>
        <v>0</v>
      </c>
      <c r="N5227" s="95">
        <f t="shared" si="3844"/>
        <v>0</v>
      </c>
    </row>
    <row r="5228" spans="1:14" ht="47.25" hidden="1" outlineLevel="1" x14ac:dyDescent="0.25">
      <c r="A5228" s="169">
        <f t="shared" ref="A5228:E5228" si="3846">A4558</f>
        <v>0</v>
      </c>
      <c r="B5228" s="169" t="str">
        <f t="shared" si="3846"/>
        <v>Scheme-1 Work of Modification,Upgradation &amp; renovation of Bunker Hopper of Unit 5&amp;6 along with coal flow system at CSTPS Chandrapur</v>
      </c>
      <c r="C5228" s="29">
        <f t="shared" si="3846"/>
        <v>0</v>
      </c>
      <c r="D5228" s="69" t="str">
        <f t="shared" si="3846"/>
        <v>-</v>
      </c>
      <c r="E5228" s="28">
        <f t="shared" si="3846"/>
        <v>16</v>
      </c>
      <c r="F5228" s="95">
        <f t="shared" si="3826"/>
        <v>16</v>
      </c>
      <c r="G5228" s="95">
        <f t="shared" si="3827"/>
        <v>16</v>
      </c>
      <c r="H5228" s="95">
        <f t="shared" si="3842"/>
        <v>0</v>
      </c>
      <c r="I5228" s="94">
        <f>'F4.2'!AB535</f>
        <v>0</v>
      </c>
      <c r="J5228" s="94">
        <f>'F4.2'!AV535</f>
        <v>0</v>
      </c>
      <c r="K5228" s="95"/>
      <c r="L5228" s="95"/>
      <c r="M5228" s="128">
        <f t="shared" si="3843"/>
        <v>0</v>
      </c>
      <c r="N5228" s="95">
        <f t="shared" si="3844"/>
        <v>0</v>
      </c>
    </row>
    <row r="5229" spans="1:14" ht="31.5" hidden="1" outlineLevel="1" x14ac:dyDescent="0.25">
      <c r="A5229" s="169">
        <f t="shared" ref="A5229:E5229" si="3847">A4559</f>
        <v>0</v>
      </c>
      <c r="B5229" s="169" t="str">
        <f t="shared" si="3847"/>
        <v>Scheme-2 :- Renovation &amp; up gradation of conveyor gantries &amp; Travelling Tripper of CHPB.</v>
      </c>
      <c r="C5229" s="29">
        <f t="shared" si="3847"/>
        <v>0</v>
      </c>
      <c r="D5229" s="69" t="str">
        <f t="shared" si="3847"/>
        <v>-</v>
      </c>
      <c r="E5229" s="28">
        <f t="shared" si="3847"/>
        <v>7</v>
      </c>
      <c r="F5229" s="95">
        <f t="shared" si="3826"/>
        <v>7</v>
      </c>
      <c r="G5229" s="95">
        <f t="shared" si="3827"/>
        <v>7</v>
      </c>
      <c r="H5229" s="95">
        <f t="shared" si="3842"/>
        <v>0</v>
      </c>
      <c r="I5229" s="94">
        <f>'F4.2'!AB536</f>
        <v>0</v>
      </c>
      <c r="J5229" s="94">
        <f>'F4.2'!AV536</f>
        <v>0</v>
      </c>
      <c r="K5229" s="95"/>
      <c r="L5229" s="95"/>
      <c r="M5229" s="128">
        <f t="shared" si="3843"/>
        <v>0</v>
      </c>
      <c r="N5229" s="95">
        <f t="shared" si="3844"/>
        <v>0</v>
      </c>
    </row>
    <row r="5230" spans="1:14" ht="47.25" hidden="1" outlineLevel="1" x14ac:dyDescent="0.25">
      <c r="A5230" s="169">
        <f t="shared" ref="A5230:E5230" si="3848">A4560</f>
        <v>0</v>
      </c>
      <c r="B5230" s="169" t="str">
        <f t="shared" si="3848"/>
        <v>Scheme-3 :- Design, Engineering, Manufacturing, Fabrication, Erection and commissioning of Modified Wobbler Feeder at CHPC of Unit 6&amp;7 of CSTPS Chandrapur</v>
      </c>
      <c r="C5230" s="29">
        <f t="shared" si="3848"/>
        <v>0</v>
      </c>
      <c r="D5230" s="69" t="str">
        <f t="shared" si="3848"/>
        <v>-</v>
      </c>
      <c r="E5230" s="28">
        <f t="shared" si="3848"/>
        <v>5</v>
      </c>
      <c r="F5230" s="95">
        <f t="shared" si="3826"/>
        <v>5</v>
      </c>
      <c r="G5230" s="95">
        <f t="shared" si="3827"/>
        <v>5</v>
      </c>
      <c r="H5230" s="95">
        <f t="shared" si="3842"/>
        <v>0</v>
      </c>
      <c r="I5230" s="94">
        <f>'F4.2'!AB537</f>
        <v>0</v>
      </c>
      <c r="J5230" s="94">
        <f>'F4.2'!AV537</f>
        <v>0</v>
      </c>
      <c r="K5230" s="95"/>
      <c r="L5230" s="95"/>
      <c r="M5230" s="128">
        <f t="shared" si="3843"/>
        <v>0</v>
      </c>
      <c r="N5230" s="95">
        <f t="shared" si="3844"/>
        <v>0</v>
      </c>
    </row>
    <row r="5231" spans="1:14" ht="31.5" hidden="1" outlineLevel="1" x14ac:dyDescent="0.25">
      <c r="A5231" s="25">
        <f t="shared" ref="A5231:E5231" si="3849">A4561</f>
        <v>2</v>
      </c>
      <c r="B5231" s="26" t="str">
        <f t="shared" si="3849"/>
        <v xml:space="preserve">installation &amp; commissioning of various LV and MV drives at CHPA &amp; Automation of Control Room of CHPA/B </v>
      </c>
      <c r="C5231" s="29">
        <f t="shared" si="3849"/>
        <v>0</v>
      </c>
      <c r="D5231" s="69" t="str">
        <f t="shared" si="3849"/>
        <v>-</v>
      </c>
      <c r="E5231" s="28">
        <f t="shared" si="3849"/>
        <v>75</v>
      </c>
      <c r="F5231" s="95">
        <f t="shared" si="3826"/>
        <v>0</v>
      </c>
      <c r="G5231" s="95">
        <f t="shared" si="3827"/>
        <v>0</v>
      </c>
      <c r="H5231" s="95">
        <f t="shared" si="3842"/>
        <v>0</v>
      </c>
      <c r="I5231" s="94">
        <f>'F4.2'!AB538</f>
        <v>0</v>
      </c>
      <c r="J5231" s="94">
        <f>'F4.2'!AV538</f>
        <v>0</v>
      </c>
      <c r="K5231" s="95"/>
      <c r="L5231" s="95"/>
      <c r="M5231" s="128">
        <f t="shared" si="3843"/>
        <v>0</v>
      </c>
      <c r="N5231" s="95">
        <f t="shared" si="3844"/>
        <v>0</v>
      </c>
    </row>
    <row r="5232" spans="1:14" ht="31.5" hidden="1" outlineLevel="1" x14ac:dyDescent="0.25">
      <c r="A5232" s="169">
        <f t="shared" ref="A5232:E5232" si="3850">A4562</f>
        <v>0</v>
      </c>
      <c r="B5232" s="169" t="str">
        <f t="shared" si="3850"/>
        <v>Scheme-1 Design, Engineering, supply, installation &amp; commissioning of various LV and MV drives at CHPA</v>
      </c>
      <c r="C5232" s="29">
        <f t="shared" si="3850"/>
        <v>0</v>
      </c>
      <c r="D5232" s="69" t="str">
        <f t="shared" si="3850"/>
        <v>-</v>
      </c>
      <c r="E5232" s="28">
        <f t="shared" si="3850"/>
        <v>39</v>
      </c>
      <c r="F5232" s="95">
        <f t="shared" si="3826"/>
        <v>39</v>
      </c>
      <c r="G5232" s="95">
        <f t="shared" si="3827"/>
        <v>39</v>
      </c>
      <c r="H5232" s="95">
        <f t="shared" si="3842"/>
        <v>0</v>
      </c>
      <c r="I5232" s="94">
        <f>'F4.2'!AB539</f>
        <v>0</v>
      </c>
      <c r="J5232" s="94">
        <f>'F4.2'!AV539</f>
        <v>0</v>
      </c>
      <c r="K5232" s="95"/>
      <c r="L5232" s="95"/>
      <c r="M5232" s="128">
        <f t="shared" si="3843"/>
        <v>0</v>
      </c>
      <c r="N5232" s="95">
        <f t="shared" si="3844"/>
        <v>0</v>
      </c>
    </row>
    <row r="5233" spans="1:14" ht="15.75" hidden="1" outlineLevel="1" x14ac:dyDescent="0.25">
      <c r="A5233" s="169">
        <f t="shared" ref="A5233:E5233" si="3851">A4563</f>
        <v>0</v>
      </c>
      <c r="B5233" s="169" t="str">
        <f t="shared" si="3851"/>
        <v xml:space="preserve">Scheme-2 Automation of Control Room of CHPA/B </v>
      </c>
      <c r="C5233" s="29">
        <f t="shared" si="3851"/>
        <v>0</v>
      </c>
      <c r="D5233" s="69" t="str">
        <f t="shared" si="3851"/>
        <v>-</v>
      </c>
      <c r="E5233" s="28">
        <f t="shared" si="3851"/>
        <v>15</v>
      </c>
      <c r="F5233" s="95">
        <f t="shared" si="3826"/>
        <v>15</v>
      </c>
      <c r="G5233" s="95">
        <f t="shared" si="3827"/>
        <v>15</v>
      </c>
      <c r="H5233" s="95">
        <f t="shared" si="3842"/>
        <v>0</v>
      </c>
      <c r="I5233" s="94">
        <f>'F4.2'!AB540</f>
        <v>0</v>
      </c>
      <c r="J5233" s="94">
        <f>'F4.2'!AV540</f>
        <v>0</v>
      </c>
      <c r="K5233" s="95"/>
      <c r="L5233" s="95"/>
      <c r="M5233" s="128">
        <f t="shared" si="3843"/>
        <v>0</v>
      </c>
      <c r="N5233" s="95">
        <f t="shared" si="3844"/>
        <v>0</v>
      </c>
    </row>
    <row r="5234" spans="1:14" ht="47.25" hidden="1" outlineLevel="1" x14ac:dyDescent="0.25">
      <c r="A5234" s="169">
        <f t="shared" ref="A5234:E5234" si="3852">A4564</f>
        <v>0</v>
      </c>
      <c r="B5234" s="169" t="str">
        <f t="shared" si="3852"/>
        <v>Scheme-3 Design, Engineering, supply, installation &amp; commissioning of various MV VFD for Crusher 1,2,3&amp;4 at CHPB</v>
      </c>
      <c r="C5234" s="29">
        <f t="shared" si="3852"/>
        <v>0</v>
      </c>
      <c r="D5234" s="69" t="str">
        <f t="shared" si="3852"/>
        <v>-</v>
      </c>
      <c r="E5234" s="28">
        <f t="shared" si="3852"/>
        <v>11</v>
      </c>
      <c r="F5234" s="95">
        <f t="shared" si="3826"/>
        <v>11</v>
      </c>
      <c r="G5234" s="95">
        <f t="shared" si="3827"/>
        <v>11</v>
      </c>
      <c r="H5234" s="95">
        <f t="shared" si="3842"/>
        <v>0</v>
      </c>
      <c r="I5234" s="94">
        <f>'F4.2'!AB541</f>
        <v>0</v>
      </c>
      <c r="J5234" s="94">
        <f>'F4.2'!AV541</f>
        <v>0</v>
      </c>
      <c r="K5234" s="95"/>
      <c r="L5234" s="95"/>
      <c r="M5234" s="128">
        <f t="shared" si="3843"/>
        <v>0</v>
      </c>
      <c r="N5234" s="95">
        <f t="shared" si="3844"/>
        <v>0</v>
      </c>
    </row>
    <row r="5235" spans="1:14" ht="31.5" hidden="1" outlineLevel="1" x14ac:dyDescent="0.25">
      <c r="A5235" s="169">
        <f t="shared" ref="A5235:E5235" si="3853">A4565</f>
        <v>0</v>
      </c>
      <c r="B5235" s="169" t="str">
        <f t="shared" si="3853"/>
        <v>Scheme-4:- Renovation modernization of 11 KV PMCC Board at Sub-Station-2 of CHPB</v>
      </c>
      <c r="C5235" s="29">
        <f t="shared" si="3853"/>
        <v>0</v>
      </c>
      <c r="D5235" s="69" t="str">
        <f t="shared" si="3853"/>
        <v>-</v>
      </c>
      <c r="E5235" s="28">
        <f t="shared" si="3853"/>
        <v>10</v>
      </c>
      <c r="F5235" s="95">
        <f t="shared" si="3826"/>
        <v>10</v>
      </c>
      <c r="G5235" s="95">
        <f t="shared" si="3827"/>
        <v>10</v>
      </c>
      <c r="H5235" s="95">
        <f t="shared" si="3842"/>
        <v>0</v>
      </c>
      <c r="I5235" s="94">
        <f>'F4.2'!AB542</f>
        <v>0</v>
      </c>
      <c r="J5235" s="94">
        <f>'F4.2'!AV542</f>
        <v>0</v>
      </c>
      <c r="K5235" s="95"/>
      <c r="L5235" s="95"/>
      <c r="M5235" s="128">
        <f t="shared" si="3843"/>
        <v>0</v>
      </c>
      <c r="N5235" s="95">
        <f t="shared" si="3844"/>
        <v>0</v>
      </c>
    </row>
    <row r="5236" spans="1:14" ht="47.25" hidden="1" outlineLevel="1" x14ac:dyDescent="0.25">
      <c r="A5236" s="25">
        <f t="shared" ref="A5236:E5236" si="3854">A4566</f>
        <v>3</v>
      </c>
      <c r="B5236" s="26" t="str">
        <f t="shared" si="3854"/>
        <v>Renovation &amp; Upgrdation of Bunker lift &amp; Desgin, Engineering, supply, installation &amp; commissioning of Energy chain system at various locations of CHPB &amp; CHPC</v>
      </c>
      <c r="C5236" s="29">
        <f t="shared" si="3854"/>
        <v>0</v>
      </c>
      <c r="D5236" s="69" t="str">
        <f t="shared" si="3854"/>
        <v>-</v>
      </c>
      <c r="E5236" s="28">
        <f t="shared" si="3854"/>
        <v>29</v>
      </c>
      <c r="F5236" s="95">
        <f t="shared" si="3826"/>
        <v>0</v>
      </c>
      <c r="G5236" s="95">
        <f t="shared" si="3827"/>
        <v>0</v>
      </c>
      <c r="H5236" s="95">
        <f t="shared" si="3842"/>
        <v>0</v>
      </c>
      <c r="I5236" s="94">
        <f>'F4.2'!AB543</f>
        <v>0</v>
      </c>
      <c r="J5236" s="94">
        <f>'F4.2'!AV543</f>
        <v>0</v>
      </c>
      <c r="K5236" s="95"/>
      <c r="L5236" s="95"/>
      <c r="M5236" s="128">
        <f t="shared" si="3843"/>
        <v>0</v>
      </c>
      <c r="N5236" s="95">
        <f t="shared" si="3844"/>
        <v>0</v>
      </c>
    </row>
    <row r="5237" spans="1:14" ht="31.5" hidden="1" outlineLevel="1" x14ac:dyDescent="0.25">
      <c r="A5237" s="169">
        <f t="shared" ref="A5237:E5237" si="3855">A4567</f>
        <v>0</v>
      </c>
      <c r="B5237" s="169" t="str">
        <f t="shared" si="3855"/>
        <v>Scheme-1: Renovation &amp; Upgrdation of Bunker lift of Unit 5,6&amp;7 of CHPB</v>
      </c>
      <c r="C5237" s="29">
        <f t="shared" si="3855"/>
        <v>0</v>
      </c>
      <c r="D5237" s="69" t="str">
        <f t="shared" si="3855"/>
        <v>-</v>
      </c>
      <c r="E5237" s="28">
        <f t="shared" si="3855"/>
        <v>9</v>
      </c>
      <c r="F5237" s="95">
        <f t="shared" si="3826"/>
        <v>9</v>
      </c>
      <c r="G5237" s="95">
        <f t="shared" si="3827"/>
        <v>9</v>
      </c>
      <c r="H5237" s="95">
        <f t="shared" si="3842"/>
        <v>0</v>
      </c>
      <c r="I5237" s="94">
        <f>'F4.2'!AB544</f>
        <v>0</v>
      </c>
      <c r="J5237" s="94">
        <f>'F4.2'!AV544</f>
        <v>0</v>
      </c>
      <c r="K5237" s="95"/>
      <c r="L5237" s="95"/>
      <c r="M5237" s="128">
        <f t="shared" si="3843"/>
        <v>0</v>
      </c>
      <c r="N5237" s="95">
        <f t="shared" si="3844"/>
        <v>0</v>
      </c>
    </row>
    <row r="5238" spans="1:14" ht="47.25" hidden="1" outlineLevel="1" x14ac:dyDescent="0.25">
      <c r="A5238" s="169">
        <f t="shared" ref="A5238:E5238" si="3856">A4568</f>
        <v>0</v>
      </c>
      <c r="B5238" s="169" t="str">
        <f t="shared" si="3856"/>
        <v>Scheme-2:- Desgin, Engineering, supply, installation &amp; commissioning of Energy chain system at various locations of CHPB &amp; CHPC</v>
      </c>
      <c r="C5238" s="29">
        <f t="shared" si="3856"/>
        <v>0</v>
      </c>
      <c r="D5238" s="69" t="str">
        <f t="shared" si="3856"/>
        <v>-</v>
      </c>
      <c r="E5238" s="28">
        <f t="shared" si="3856"/>
        <v>20</v>
      </c>
      <c r="F5238" s="95">
        <f t="shared" si="3826"/>
        <v>20</v>
      </c>
      <c r="G5238" s="95">
        <f t="shared" si="3827"/>
        <v>20</v>
      </c>
      <c r="H5238" s="95">
        <f t="shared" si="3842"/>
        <v>0</v>
      </c>
      <c r="I5238" s="94">
        <f>'F4.2'!AB545</f>
        <v>0</v>
      </c>
      <c r="J5238" s="94">
        <f>'F4.2'!AV545</f>
        <v>0</v>
      </c>
      <c r="K5238" s="95"/>
      <c r="L5238" s="95"/>
      <c r="M5238" s="128">
        <f t="shared" si="3843"/>
        <v>0</v>
      </c>
      <c r="N5238" s="95">
        <f t="shared" si="3844"/>
        <v>0</v>
      </c>
    </row>
    <row r="5239" spans="1:14" ht="31.5" hidden="1" outlineLevel="1" x14ac:dyDescent="0.25">
      <c r="A5239" s="25">
        <f t="shared" ref="A5239:E5239" si="3857">A4569</f>
        <v>4</v>
      </c>
      <c r="B5239" s="26" t="str">
        <f t="shared" si="3857"/>
        <v xml:space="preserve">Upgradation of old ropeway, BC-108 A/B, installation of coal pile thermal monitoring system for stack pile of CHPA/B. </v>
      </c>
      <c r="C5239" s="29">
        <f t="shared" si="3857"/>
        <v>0</v>
      </c>
      <c r="D5239" s="69" t="str">
        <f t="shared" si="3857"/>
        <v>-</v>
      </c>
      <c r="E5239" s="28">
        <f t="shared" si="3857"/>
        <v>29</v>
      </c>
      <c r="F5239" s="95">
        <f t="shared" si="3826"/>
        <v>0</v>
      </c>
      <c r="G5239" s="95">
        <f t="shared" si="3827"/>
        <v>0</v>
      </c>
      <c r="H5239" s="95">
        <f t="shared" si="3842"/>
        <v>0</v>
      </c>
      <c r="I5239" s="94">
        <f>'F4.2'!AB546</f>
        <v>0</v>
      </c>
      <c r="J5239" s="94">
        <f>'F4.2'!AV546</f>
        <v>0</v>
      </c>
      <c r="K5239" s="95"/>
      <c r="L5239" s="95"/>
      <c r="M5239" s="128">
        <f t="shared" si="3843"/>
        <v>0</v>
      </c>
      <c r="N5239" s="95">
        <f t="shared" si="3844"/>
        <v>0</v>
      </c>
    </row>
    <row r="5240" spans="1:14" ht="31.5" hidden="1" outlineLevel="1" x14ac:dyDescent="0.25">
      <c r="A5240" s="169">
        <f t="shared" ref="A5240:E5240" si="3858">A4570</f>
        <v>0</v>
      </c>
      <c r="B5240" s="169" t="str">
        <f t="shared" si="3858"/>
        <v>Scheme-1 Work of Renovation &amp; upgradation of Ventilation system of CHPA&amp;CHPB.</v>
      </c>
      <c r="C5240" s="29">
        <f t="shared" si="3858"/>
        <v>0</v>
      </c>
      <c r="D5240" s="69" t="str">
        <f t="shared" si="3858"/>
        <v>-</v>
      </c>
      <c r="E5240" s="28">
        <f t="shared" si="3858"/>
        <v>8</v>
      </c>
      <c r="F5240" s="95">
        <f t="shared" si="3826"/>
        <v>8</v>
      </c>
      <c r="G5240" s="95">
        <f t="shared" si="3827"/>
        <v>8</v>
      </c>
      <c r="H5240" s="95">
        <f t="shared" si="3842"/>
        <v>0</v>
      </c>
      <c r="I5240" s="94">
        <f>'F4.2'!AB547</f>
        <v>0</v>
      </c>
      <c r="J5240" s="94">
        <f>'F4.2'!AV547</f>
        <v>0</v>
      </c>
      <c r="K5240" s="95"/>
      <c r="L5240" s="95"/>
      <c r="M5240" s="128">
        <f t="shared" si="3843"/>
        <v>0</v>
      </c>
      <c r="N5240" s="95">
        <f t="shared" si="3844"/>
        <v>0</v>
      </c>
    </row>
    <row r="5241" spans="1:14" ht="47.25" hidden="1" outlineLevel="1" x14ac:dyDescent="0.25">
      <c r="A5241" s="169">
        <f t="shared" ref="A5241:E5241" si="3859">A4571</f>
        <v>0</v>
      </c>
      <c r="B5241" s="169" t="str">
        <f t="shared" si="3859"/>
        <v>Scheme-2: Design, Engineering, Supply, fabrication, Erection, installation &amp; commissioning of modified take up arrangement for BC 108A/B of CHPB.</v>
      </c>
      <c r="C5241" s="29">
        <f t="shared" si="3859"/>
        <v>0</v>
      </c>
      <c r="D5241" s="69" t="str">
        <f t="shared" si="3859"/>
        <v>-</v>
      </c>
      <c r="E5241" s="28">
        <f t="shared" si="3859"/>
        <v>4</v>
      </c>
      <c r="F5241" s="95">
        <f t="shared" si="3826"/>
        <v>4</v>
      </c>
      <c r="G5241" s="95">
        <f t="shared" si="3827"/>
        <v>4</v>
      </c>
      <c r="H5241" s="95">
        <f t="shared" si="3842"/>
        <v>0</v>
      </c>
      <c r="I5241" s="94">
        <f>'F4.2'!AB548</f>
        <v>0</v>
      </c>
      <c r="J5241" s="94">
        <f>'F4.2'!AV548</f>
        <v>0</v>
      </c>
      <c r="K5241" s="95"/>
      <c r="L5241" s="95"/>
      <c r="M5241" s="128">
        <f t="shared" si="3843"/>
        <v>0</v>
      </c>
      <c r="N5241" s="95">
        <f t="shared" si="3844"/>
        <v>0</v>
      </c>
    </row>
    <row r="5242" spans="1:14" ht="31.5" hidden="1" outlineLevel="1" x14ac:dyDescent="0.25">
      <c r="A5242" s="169">
        <f t="shared" ref="A5242:E5242" si="3860">A4572</f>
        <v>0</v>
      </c>
      <c r="B5242" s="169" t="str">
        <f t="shared" si="3860"/>
        <v>Scheme-3: Design, Engineering, supply &amp; installation of coal pile thermal monitoring system for stack pile of CHPA/B.</v>
      </c>
      <c r="C5242" s="29">
        <f t="shared" si="3860"/>
        <v>0</v>
      </c>
      <c r="D5242" s="69" t="str">
        <f t="shared" si="3860"/>
        <v>-</v>
      </c>
      <c r="E5242" s="28">
        <f t="shared" si="3860"/>
        <v>8</v>
      </c>
      <c r="F5242" s="95">
        <f t="shared" si="3826"/>
        <v>8</v>
      </c>
      <c r="G5242" s="95">
        <f t="shared" si="3827"/>
        <v>8</v>
      </c>
      <c r="H5242" s="95">
        <f t="shared" si="3842"/>
        <v>0</v>
      </c>
      <c r="I5242" s="94">
        <f>'F4.2'!AB549</f>
        <v>0</v>
      </c>
      <c r="J5242" s="94">
        <f>'F4.2'!AV549</f>
        <v>0</v>
      </c>
      <c r="K5242" s="95"/>
      <c r="L5242" s="95"/>
      <c r="M5242" s="128">
        <f t="shared" si="3843"/>
        <v>0</v>
      </c>
      <c r="N5242" s="95">
        <f t="shared" si="3844"/>
        <v>0</v>
      </c>
    </row>
    <row r="5243" spans="1:14" ht="31.5" hidden="1" outlineLevel="1" x14ac:dyDescent="0.25">
      <c r="A5243" s="169">
        <f t="shared" ref="A5243:E5243" si="3861">A4573</f>
        <v>0</v>
      </c>
      <c r="B5243" s="169" t="str">
        <f t="shared" si="3861"/>
        <v>Scheme-3: Design, Engineering, supply &amp; installation of Belt Tear Detector system for belt conveyor system of CHPB.</v>
      </c>
      <c r="C5243" s="29">
        <f t="shared" si="3861"/>
        <v>0</v>
      </c>
      <c r="D5243" s="69" t="str">
        <f t="shared" si="3861"/>
        <v>-</v>
      </c>
      <c r="E5243" s="28">
        <f t="shared" si="3861"/>
        <v>4</v>
      </c>
      <c r="F5243" s="95">
        <f t="shared" si="3826"/>
        <v>4</v>
      </c>
      <c r="G5243" s="95">
        <f t="shared" si="3827"/>
        <v>4</v>
      </c>
      <c r="H5243" s="95">
        <f t="shared" si="3842"/>
        <v>0</v>
      </c>
      <c r="I5243" s="94">
        <f>'F4.2'!AB550</f>
        <v>0</v>
      </c>
      <c r="J5243" s="94">
        <f>'F4.2'!AV550</f>
        <v>0</v>
      </c>
      <c r="K5243" s="95"/>
      <c r="L5243" s="95"/>
      <c r="M5243" s="128">
        <f t="shared" si="3843"/>
        <v>0</v>
      </c>
      <c r="N5243" s="95">
        <f t="shared" si="3844"/>
        <v>0</v>
      </c>
    </row>
    <row r="5244" spans="1:14" ht="31.5" hidden="1" outlineLevel="1" x14ac:dyDescent="0.25">
      <c r="A5244" s="169">
        <f t="shared" ref="A5244:E5244" si="3862">A4574</f>
        <v>0</v>
      </c>
      <c r="B5244" s="169" t="str">
        <f t="shared" si="3862"/>
        <v>Scheme-4: Capacity Enhancement of Belt Conveyor Drives of CHPB by upgrdation of conveyor drvie system.</v>
      </c>
      <c r="C5244" s="29">
        <f t="shared" si="3862"/>
        <v>0</v>
      </c>
      <c r="D5244" s="69" t="str">
        <f t="shared" si="3862"/>
        <v>-</v>
      </c>
      <c r="E5244" s="28">
        <f t="shared" si="3862"/>
        <v>5</v>
      </c>
      <c r="F5244" s="95">
        <f t="shared" si="3826"/>
        <v>5</v>
      </c>
      <c r="G5244" s="95">
        <f t="shared" si="3827"/>
        <v>5</v>
      </c>
      <c r="H5244" s="95">
        <f t="shared" si="3842"/>
        <v>0</v>
      </c>
      <c r="I5244" s="94">
        <f>'F4.2'!AB551</f>
        <v>0</v>
      </c>
      <c r="J5244" s="94">
        <f>'F4.2'!AV551</f>
        <v>0</v>
      </c>
      <c r="K5244" s="95"/>
      <c r="L5244" s="95"/>
      <c r="M5244" s="128">
        <f t="shared" si="3843"/>
        <v>0</v>
      </c>
      <c r="N5244" s="95">
        <f t="shared" si="3844"/>
        <v>0</v>
      </c>
    </row>
    <row r="5245" spans="1:14" ht="31.5" hidden="1" outlineLevel="1" x14ac:dyDescent="0.25">
      <c r="A5245" s="25">
        <f t="shared" ref="A5245:E5245" si="3863">A4575</f>
        <v>5</v>
      </c>
      <c r="B5245" s="26" t="str">
        <f t="shared" si="3863"/>
        <v>Modification &amp; upgradation in Railway Track network of CSTPS</v>
      </c>
      <c r="C5245" s="29">
        <f t="shared" si="3863"/>
        <v>0</v>
      </c>
      <c r="D5245" s="69" t="str">
        <f t="shared" si="3863"/>
        <v>-</v>
      </c>
      <c r="E5245" s="28">
        <f t="shared" si="3863"/>
        <v>29</v>
      </c>
      <c r="F5245" s="95">
        <f t="shared" si="3826"/>
        <v>0</v>
      </c>
      <c r="G5245" s="95">
        <f t="shared" si="3827"/>
        <v>0</v>
      </c>
      <c r="H5245" s="95">
        <f t="shared" si="3842"/>
        <v>0</v>
      </c>
      <c r="I5245" s="94">
        <f>'F4.2'!AB552</f>
        <v>0</v>
      </c>
      <c r="J5245" s="94">
        <f>'F4.2'!AV552</f>
        <v>0</v>
      </c>
      <c r="K5245" s="95"/>
      <c r="L5245" s="95"/>
      <c r="M5245" s="128">
        <f t="shared" si="3843"/>
        <v>0</v>
      </c>
      <c r="N5245" s="95">
        <f t="shared" si="3844"/>
        <v>0</v>
      </c>
    </row>
    <row r="5246" spans="1:14" ht="63" hidden="1" outlineLevel="1" x14ac:dyDescent="0.25">
      <c r="A5246" s="169">
        <f t="shared" ref="A5246:E5246" si="3864">A4576</f>
        <v>0</v>
      </c>
      <c r="B5246" s="169" t="str">
        <f t="shared" si="3864"/>
        <v xml:space="preserve">Scheme-1: Work of Modification &amp; upgradation in Railway Track network of CSTPS by Provision of additional take off &amp; cutoff point for CHPD and empty formation at WT outhaul in CSTPS Railway Siding. </v>
      </c>
      <c r="C5246" s="29">
        <f t="shared" si="3864"/>
        <v>0</v>
      </c>
      <c r="D5246" s="69" t="str">
        <f t="shared" si="3864"/>
        <v>-</v>
      </c>
      <c r="E5246" s="28">
        <f t="shared" si="3864"/>
        <v>14</v>
      </c>
      <c r="F5246" s="95">
        <f t="shared" si="3826"/>
        <v>14</v>
      </c>
      <c r="G5246" s="95">
        <f t="shared" si="3827"/>
        <v>14</v>
      </c>
      <c r="H5246" s="95">
        <f t="shared" si="3842"/>
        <v>0</v>
      </c>
      <c r="I5246" s="94">
        <f>'F4.2'!AB553</f>
        <v>0</v>
      </c>
      <c r="J5246" s="94">
        <f>'F4.2'!AV553</f>
        <v>0</v>
      </c>
      <c r="K5246" s="95"/>
      <c r="L5246" s="95"/>
      <c r="M5246" s="128">
        <f t="shared" si="3843"/>
        <v>0</v>
      </c>
      <c r="N5246" s="95">
        <f t="shared" si="3844"/>
        <v>0</v>
      </c>
    </row>
    <row r="5247" spans="1:14" ht="47.25" hidden="1" outlineLevel="1" x14ac:dyDescent="0.25">
      <c r="A5247" s="169">
        <f t="shared" ref="A5247:E5247" si="3865">A4577</f>
        <v>0</v>
      </c>
      <c r="B5247" s="169" t="str">
        <f t="shared" si="3865"/>
        <v>Scheme-1: Work of Modification &amp; upgradation in Railway Track network of CSTPS by Complete Track Renewal of old BG rail with other allied works in CSTPS Railway Siding.</v>
      </c>
      <c r="C5247" s="29">
        <f t="shared" si="3865"/>
        <v>0</v>
      </c>
      <c r="D5247" s="69" t="str">
        <f t="shared" si="3865"/>
        <v>-</v>
      </c>
      <c r="E5247" s="28">
        <f t="shared" si="3865"/>
        <v>15</v>
      </c>
      <c r="F5247" s="95">
        <f t="shared" si="3826"/>
        <v>15</v>
      </c>
      <c r="G5247" s="95">
        <f t="shared" si="3827"/>
        <v>15</v>
      </c>
      <c r="H5247" s="95">
        <f t="shared" si="3842"/>
        <v>0</v>
      </c>
      <c r="I5247" s="94">
        <f>'F4.2'!AB554</f>
        <v>0</v>
      </c>
      <c r="J5247" s="94">
        <f>'F4.2'!AV554</f>
        <v>0</v>
      </c>
      <c r="K5247" s="95"/>
      <c r="L5247" s="95"/>
      <c r="M5247" s="128">
        <f t="shared" si="3843"/>
        <v>0</v>
      </c>
      <c r="N5247" s="95">
        <f t="shared" si="3844"/>
        <v>0</v>
      </c>
    </row>
    <row r="5248" spans="1:14" ht="47.25" hidden="1" outlineLevel="1" x14ac:dyDescent="0.25">
      <c r="A5248" s="25">
        <f t="shared" ref="A5248:E5248" si="3866">A4578</f>
        <v>6</v>
      </c>
      <c r="B5248" s="26" t="str">
        <f t="shared" si="3866"/>
        <v>extension of Pipe Conveyor System from Padmapur Loading Station to Coal Handling Plant-C of Unit 5,6&amp;7 at CSTPS Chandrapur.</v>
      </c>
      <c r="C5248" s="29">
        <f t="shared" si="3866"/>
        <v>0</v>
      </c>
      <c r="D5248" s="69" t="str">
        <f t="shared" si="3866"/>
        <v>-</v>
      </c>
      <c r="E5248" s="28">
        <f t="shared" si="3866"/>
        <v>100</v>
      </c>
      <c r="F5248" s="95">
        <f t="shared" si="3826"/>
        <v>0</v>
      </c>
      <c r="G5248" s="95">
        <f t="shared" si="3827"/>
        <v>0</v>
      </c>
      <c r="H5248" s="95">
        <f t="shared" si="3842"/>
        <v>0</v>
      </c>
      <c r="I5248" s="94">
        <f>'F4.2'!AB555</f>
        <v>0</v>
      </c>
      <c r="J5248" s="94">
        <f>'F4.2'!AV555</f>
        <v>0</v>
      </c>
      <c r="K5248" s="95"/>
      <c r="L5248" s="95"/>
      <c r="M5248" s="128">
        <f t="shared" si="3843"/>
        <v>0</v>
      </c>
      <c r="N5248" s="95">
        <f t="shared" si="3844"/>
        <v>0</v>
      </c>
    </row>
    <row r="5249" spans="1:14" ht="47.25" hidden="1" outlineLevel="1" x14ac:dyDescent="0.25">
      <c r="A5249" s="169">
        <f t="shared" ref="A5249:E5249" si="3867">A4579</f>
        <v>0</v>
      </c>
      <c r="B5249" s="169" t="str">
        <f t="shared" si="3867"/>
        <v>Scheme-1: Augmentation of extension of Pipe Conveyor System from Padmapur Loading Station to Coal Handling Plant-C of Unit 5,6&amp;7 at CSTPS Chandrapur.</v>
      </c>
      <c r="C5249" s="29">
        <f t="shared" si="3867"/>
        <v>0</v>
      </c>
      <c r="D5249" s="69" t="str">
        <f t="shared" si="3867"/>
        <v>-</v>
      </c>
      <c r="E5249" s="28">
        <f t="shared" si="3867"/>
        <v>100</v>
      </c>
      <c r="F5249" s="95">
        <f t="shared" si="3826"/>
        <v>100</v>
      </c>
      <c r="G5249" s="95">
        <f t="shared" si="3827"/>
        <v>100</v>
      </c>
      <c r="H5249" s="95">
        <f t="shared" si="3842"/>
        <v>0</v>
      </c>
      <c r="I5249" s="94">
        <f>'F4.2'!AB556</f>
        <v>0</v>
      </c>
      <c r="J5249" s="94">
        <f>'F4.2'!AV556</f>
        <v>0</v>
      </c>
      <c r="K5249" s="95"/>
      <c r="L5249" s="95"/>
      <c r="M5249" s="128">
        <f t="shared" si="3843"/>
        <v>0</v>
      </c>
      <c r="N5249" s="95">
        <f t="shared" si="3844"/>
        <v>0</v>
      </c>
    </row>
    <row r="5250" spans="1:14" ht="15.75" hidden="1" outlineLevel="1" x14ac:dyDescent="0.25">
      <c r="A5250" s="227">
        <f t="shared" ref="A5250:E5250" si="3868">A4580</f>
        <v>0</v>
      </c>
      <c r="B5250" s="227" t="str">
        <f t="shared" si="3868"/>
        <v>CHP-C</v>
      </c>
      <c r="C5250" s="29">
        <f t="shared" si="3868"/>
        <v>0</v>
      </c>
      <c r="D5250" s="69" t="str">
        <f t="shared" si="3868"/>
        <v>-</v>
      </c>
      <c r="E5250" s="28">
        <f t="shared" si="3868"/>
        <v>0</v>
      </c>
      <c r="F5250" s="95">
        <f t="shared" si="3826"/>
        <v>0</v>
      </c>
      <c r="G5250" s="95">
        <f t="shared" si="3827"/>
        <v>0</v>
      </c>
      <c r="H5250" s="95">
        <f t="shared" si="3842"/>
        <v>0</v>
      </c>
      <c r="I5250" s="94">
        <f>'F4.2'!AB557</f>
        <v>0</v>
      </c>
      <c r="J5250" s="94">
        <f>'F4.2'!AV557</f>
        <v>0</v>
      </c>
      <c r="K5250" s="95"/>
      <c r="L5250" s="95"/>
      <c r="M5250" s="128">
        <f t="shared" si="3843"/>
        <v>0</v>
      </c>
      <c r="N5250" s="95">
        <f t="shared" si="3844"/>
        <v>0</v>
      </c>
    </row>
    <row r="5251" spans="1:14" ht="47.25" hidden="1" outlineLevel="1" x14ac:dyDescent="0.25">
      <c r="A5251" s="25">
        <f t="shared" ref="A5251:E5251" si="3869">A4581</f>
        <v>1</v>
      </c>
      <c r="B5251" s="26" t="str">
        <f t="shared" si="3869"/>
        <v>Design, Engineering, supply, Erection and commissioning of new fire fighting system at Pipe conveyor of CSTPS, Chandrapur</v>
      </c>
      <c r="C5251" s="29">
        <f t="shared" si="3869"/>
        <v>0</v>
      </c>
      <c r="D5251" s="69" t="str">
        <f t="shared" si="3869"/>
        <v>-</v>
      </c>
      <c r="E5251" s="28">
        <f t="shared" si="3869"/>
        <v>25</v>
      </c>
      <c r="F5251" s="95">
        <f t="shared" si="3826"/>
        <v>0</v>
      </c>
      <c r="G5251" s="95">
        <f t="shared" si="3827"/>
        <v>0</v>
      </c>
      <c r="H5251" s="95">
        <f t="shared" si="3842"/>
        <v>0</v>
      </c>
      <c r="I5251" s="94">
        <f>'F4.2'!AB558</f>
        <v>0</v>
      </c>
      <c r="J5251" s="94">
        <f>'F4.2'!AV558</f>
        <v>0</v>
      </c>
      <c r="K5251" s="95"/>
      <c r="L5251" s="95"/>
      <c r="M5251" s="128">
        <f t="shared" si="3843"/>
        <v>0</v>
      </c>
      <c r="N5251" s="95">
        <f t="shared" si="3844"/>
        <v>0</v>
      </c>
    </row>
    <row r="5252" spans="1:14" ht="47.25" hidden="1" outlineLevel="1" x14ac:dyDescent="0.25">
      <c r="A5252" s="169">
        <f t="shared" ref="A5252:E5252" si="3870">A4582</f>
        <v>0</v>
      </c>
      <c r="B5252" s="169" t="str">
        <f t="shared" si="3870"/>
        <v>Design, Engineering, supply, Erection and commissioning of new fire fighting system at Pipe conveyor of CSTPS, Chandrapur</v>
      </c>
      <c r="C5252" s="29">
        <f t="shared" si="3870"/>
        <v>0</v>
      </c>
      <c r="D5252" s="69" t="str">
        <f t="shared" si="3870"/>
        <v>-</v>
      </c>
      <c r="E5252" s="28">
        <f t="shared" si="3870"/>
        <v>25</v>
      </c>
      <c r="F5252" s="95">
        <f t="shared" si="3826"/>
        <v>25</v>
      </c>
      <c r="G5252" s="95">
        <f t="shared" si="3827"/>
        <v>0</v>
      </c>
      <c r="H5252" s="95">
        <f t="shared" si="3842"/>
        <v>25</v>
      </c>
      <c r="I5252" s="94">
        <f>'F4.2'!AB559</f>
        <v>0</v>
      </c>
      <c r="J5252" s="94">
        <f>'F4.2'!AV559</f>
        <v>0</v>
      </c>
      <c r="K5252" s="95"/>
      <c r="L5252" s="95"/>
      <c r="M5252" s="128">
        <f t="shared" si="3843"/>
        <v>0</v>
      </c>
      <c r="N5252" s="95">
        <f t="shared" si="3844"/>
        <v>25</v>
      </c>
    </row>
    <row r="5253" spans="1:14" ht="31.5" hidden="1" outlineLevel="1" x14ac:dyDescent="0.25">
      <c r="A5253" s="25">
        <f t="shared" ref="A5253:E5253" si="3871">A4583</f>
        <v>2</v>
      </c>
      <c r="B5253" s="26" t="str">
        <f t="shared" si="3871"/>
        <v>Reliability &amp; availability improvement of coal transportation by Procurement of UTS (BOBR) Wagons for CHP</v>
      </c>
      <c r="C5253" s="29">
        <f t="shared" si="3871"/>
        <v>0</v>
      </c>
      <c r="D5253" s="69" t="str">
        <f t="shared" si="3871"/>
        <v>-</v>
      </c>
      <c r="E5253" s="28">
        <f t="shared" si="3871"/>
        <v>15</v>
      </c>
      <c r="F5253" s="95">
        <f t="shared" si="3826"/>
        <v>0</v>
      </c>
      <c r="G5253" s="95">
        <f t="shared" si="3827"/>
        <v>0</v>
      </c>
      <c r="H5253" s="95">
        <f t="shared" si="3842"/>
        <v>0</v>
      </c>
      <c r="I5253" s="94">
        <f>'F4.2'!AB560</f>
        <v>0</v>
      </c>
      <c r="J5253" s="94">
        <f>'F4.2'!AV560</f>
        <v>0</v>
      </c>
      <c r="K5253" s="95"/>
      <c r="L5253" s="95"/>
      <c r="M5253" s="128">
        <f t="shared" si="3843"/>
        <v>0</v>
      </c>
      <c r="N5253" s="95">
        <f t="shared" si="3844"/>
        <v>0</v>
      </c>
    </row>
    <row r="5254" spans="1:14" ht="31.5" hidden="1" outlineLevel="1" x14ac:dyDescent="0.25">
      <c r="A5254" s="169">
        <f t="shared" ref="A5254:E5254" si="3872">A4584</f>
        <v>0</v>
      </c>
      <c r="B5254" s="169" t="str">
        <f t="shared" si="3872"/>
        <v>Reliability &amp; availability improvement of coal transportation by Procurement of UTS (BOBR) Wagons for CHP</v>
      </c>
      <c r="C5254" s="29">
        <f t="shared" si="3872"/>
        <v>0</v>
      </c>
      <c r="D5254" s="69" t="str">
        <f t="shared" si="3872"/>
        <v>-</v>
      </c>
      <c r="E5254" s="28">
        <f t="shared" si="3872"/>
        <v>15</v>
      </c>
      <c r="F5254" s="95">
        <f t="shared" si="3826"/>
        <v>15</v>
      </c>
      <c r="G5254" s="95">
        <f t="shared" si="3827"/>
        <v>0</v>
      </c>
      <c r="H5254" s="95">
        <f t="shared" si="3842"/>
        <v>15</v>
      </c>
      <c r="I5254" s="94">
        <f>'F4.2'!AB561</f>
        <v>0</v>
      </c>
      <c r="J5254" s="94">
        <f>'F4.2'!AV561</f>
        <v>0</v>
      </c>
      <c r="K5254" s="95"/>
      <c r="L5254" s="95"/>
      <c r="M5254" s="128">
        <f t="shared" si="3843"/>
        <v>0</v>
      </c>
      <c r="N5254" s="95">
        <f t="shared" si="3844"/>
        <v>15</v>
      </c>
    </row>
    <row r="5255" spans="1:14" ht="31.5" hidden="1" outlineLevel="1" x14ac:dyDescent="0.25">
      <c r="A5255" s="25">
        <f t="shared" ref="A5255:E5255" si="3873">A4585</f>
        <v>3</v>
      </c>
      <c r="B5255" s="26" t="str">
        <f t="shared" si="3873"/>
        <v>Reliability &amp; availability improvement by replacement of set of internals for Paddle feeders</v>
      </c>
      <c r="C5255" s="29">
        <f t="shared" si="3873"/>
        <v>0</v>
      </c>
      <c r="D5255" s="69" t="str">
        <f t="shared" si="3873"/>
        <v>-</v>
      </c>
      <c r="E5255" s="28">
        <f t="shared" si="3873"/>
        <v>6</v>
      </c>
      <c r="F5255" s="95">
        <f t="shared" si="3826"/>
        <v>0</v>
      </c>
      <c r="G5255" s="95">
        <f t="shared" si="3827"/>
        <v>0</v>
      </c>
      <c r="H5255" s="95">
        <f t="shared" si="3842"/>
        <v>0</v>
      </c>
      <c r="I5255" s="94">
        <f>'F4.2'!AB562</f>
        <v>0</v>
      </c>
      <c r="J5255" s="94">
        <f>'F4.2'!AV562</f>
        <v>0</v>
      </c>
      <c r="K5255" s="95"/>
      <c r="L5255" s="95"/>
      <c r="M5255" s="128">
        <f t="shared" si="3843"/>
        <v>0</v>
      </c>
      <c r="N5255" s="95">
        <f t="shared" si="3844"/>
        <v>0</v>
      </c>
    </row>
    <row r="5256" spans="1:14" ht="31.5" hidden="1" outlineLevel="1" x14ac:dyDescent="0.25">
      <c r="A5256" s="169">
        <f t="shared" ref="A5256:E5256" si="3874">A4586</f>
        <v>0</v>
      </c>
      <c r="B5256" s="169" t="str">
        <f t="shared" si="3874"/>
        <v>Reliability &amp; availability improvement by replacement of set of internals for Paddle feeders</v>
      </c>
      <c r="C5256" s="29">
        <f t="shared" si="3874"/>
        <v>0</v>
      </c>
      <c r="D5256" s="69" t="str">
        <f t="shared" si="3874"/>
        <v>-</v>
      </c>
      <c r="E5256" s="28">
        <f t="shared" si="3874"/>
        <v>6</v>
      </c>
      <c r="F5256" s="95">
        <f t="shared" si="3826"/>
        <v>6</v>
      </c>
      <c r="G5256" s="95">
        <f t="shared" si="3827"/>
        <v>0</v>
      </c>
      <c r="H5256" s="95">
        <f t="shared" si="3842"/>
        <v>6</v>
      </c>
      <c r="I5256" s="94">
        <f>'F4.2'!AB563</f>
        <v>0</v>
      </c>
      <c r="J5256" s="94">
        <f>'F4.2'!AV563</f>
        <v>0</v>
      </c>
      <c r="K5256" s="95"/>
      <c r="L5256" s="95"/>
      <c r="M5256" s="128">
        <f t="shared" si="3843"/>
        <v>0</v>
      </c>
      <c r="N5256" s="95">
        <f t="shared" si="3844"/>
        <v>6</v>
      </c>
    </row>
    <row r="5257" spans="1:14" ht="31.5" hidden="1" outlineLevel="1" x14ac:dyDescent="0.25">
      <c r="A5257" s="25">
        <f t="shared" ref="A5257:E5257" si="3875">A4587</f>
        <v>4</v>
      </c>
      <c r="B5257" s="26" t="str">
        <f t="shared" si="3875"/>
        <v>Reliability &amp; availability improvement by replacement of transfer chutes at CHP-C</v>
      </c>
      <c r="C5257" s="29">
        <f t="shared" si="3875"/>
        <v>0</v>
      </c>
      <c r="D5257" s="69" t="str">
        <f t="shared" si="3875"/>
        <v>-</v>
      </c>
      <c r="E5257" s="28">
        <f t="shared" si="3875"/>
        <v>10</v>
      </c>
      <c r="F5257" s="95">
        <f t="shared" si="3826"/>
        <v>0</v>
      </c>
      <c r="G5257" s="95">
        <f t="shared" si="3827"/>
        <v>0</v>
      </c>
      <c r="H5257" s="95">
        <f t="shared" si="3842"/>
        <v>0</v>
      </c>
      <c r="I5257" s="94">
        <f>'F4.2'!AB564</f>
        <v>0</v>
      </c>
      <c r="J5257" s="94">
        <f>'F4.2'!AV564</f>
        <v>0</v>
      </c>
      <c r="K5257" s="95"/>
      <c r="L5257" s="95"/>
      <c r="M5257" s="128">
        <f t="shared" si="3843"/>
        <v>0</v>
      </c>
      <c r="N5257" s="95">
        <f t="shared" si="3844"/>
        <v>0</v>
      </c>
    </row>
    <row r="5258" spans="1:14" ht="31.5" hidden="1" outlineLevel="1" x14ac:dyDescent="0.25">
      <c r="A5258" s="169">
        <f t="shared" ref="A5258:E5258" si="3876">A4588</f>
        <v>0</v>
      </c>
      <c r="B5258" s="169" t="str">
        <f t="shared" si="3876"/>
        <v>Reliability &amp; availability improvement by replacement of transfer chutes at CHP-C</v>
      </c>
      <c r="C5258" s="29">
        <f t="shared" si="3876"/>
        <v>0</v>
      </c>
      <c r="D5258" s="69" t="str">
        <f t="shared" si="3876"/>
        <v>-</v>
      </c>
      <c r="E5258" s="28">
        <f t="shared" si="3876"/>
        <v>10</v>
      </c>
      <c r="F5258" s="95">
        <f t="shared" si="3826"/>
        <v>10</v>
      </c>
      <c r="G5258" s="95">
        <f t="shared" si="3827"/>
        <v>0</v>
      </c>
      <c r="H5258" s="95">
        <f t="shared" si="3842"/>
        <v>10</v>
      </c>
      <c r="I5258" s="94">
        <f>'F4.2'!AB565</f>
        <v>0</v>
      </c>
      <c r="J5258" s="94">
        <f>'F4.2'!AV565</f>
        <v>0</v>
      </c>
      <c r="K5258" s="95"/>
      <c r="L5258" s="95"/>
      <c r="M5258" s="128">
        <f t="shared" si="3843"/>
        <v>0</v>
      </c>
      <c r="N5258" s="95">
        <f t="shared" si="3844"/>
        <v>10</v>
      </c>
    </row>
    <row r="5259" spans="1:14" ht="15.75" hidden="1" outlineLevel="1" x14ac:dyDescent="0.25">
      <c r="A5259" s="227">
        <f t="shared" ref="A5259:E5259" si="3877">A4589</f>
        <v>0</v>
      </c>
      <c r="B5259" s="227" t="str">
        <f t="shared" si="3877"/>
        <v>Civil U#3  to U#7</v>
      </c>
      <c r="C5259" s="29">
        <f t="shared" si="3877"/>
        <v>0</v>
      </c>
      <c r="D5259" s="69" t="str">
        <f t="shared" si="3877"/>
        <v>-</v>
      </c>
      <c r="E5259" s="28">
        <f t="shared" si="3877"/>
        <v>0</v>
      </c>
      <c r="F5259" s="95">
        <f t="shared" si="3826"/>
        <v>0</v>
      </c>
      <c r="G5259" s="95">
        <f t="shared" si="3827"/>
        <v>0</v>
      </c>
      <c r="H5259" s="95">
        <f t="shared" si="3842"/>
        <v>0</v>
      </c>
      <c r="I5259" s="94">
        <f>'F4.2'!AB566</f>
        <v>0</v>
      </c>
      <c r="J5259" s="94">
        <f>'F4.2'!AV566</f>
        <v>0</v>
      </c>
      <c r="K5259" s="95"/>
      <c r="L5259" s="95"/>
      <c r="M5259" s="128">
        <f t="shared" si="3843"/>
        <v>0</v>
      </c>
      <c r="N5259" s="95">
        <f t="shared" si="3844"/>
        <v>0</v>
      </c>
    </row>
    <row r="5260" spans="1:14" ht="31.5" hidden="1" outlineLevel="1" x14ac:dyDescent="0.25">
      <c r="A5260" s="25">
        <f t="shared" ref="A5260:E5260" si="3878">A4590</f>
        <v>1</v>
      </c>
      <c r="B5260" s="26" t="str">
        <f t="shared" si="3878"/>
        <v xml:space="preserve">Provision for Scientific storage of coal reject and leachate collection system at CSTPS, Chandrapur </v>
      </c>
      <c r="C5260" s="29">
        <f t="shared" si="3878"/>
        <v>0</v>
      </c>
      <c r="D5260" s="69" t="str">
        <f t="shared" si="3878"/>
        <v>-</v>
      </c>
      <c r="E5260" s="28">
        <f t="shared" si="3878"/>
        <v>37.57</v>
      </c>
      <c r="F5260" s="95">
        <f t="shared" si="3826"/>
        <v>0</v>
      </c>
      <c r="G5260" s="95">
        <f t="shared" si="3827"/>
        <v>0</v>
      </c>
      <c r="H5260" s="95">
        <f t="shared" si="3842"/>
        <v>0</v>
      </c>
      <c r="I5260" s="94">
        <f>'F4.2'!AB567</f>
        <v>0</v>
      </c>
      <c r="J5260" s="94">
        <f>'F4.2'!AV567</f>
        <v>0</v>
      </c>
      <c r="K5260" s="95"/>
      <c r="L5260" s="95"/>
      <c r="M5260" s="128">
        <f t="shared" si="3843"/>
        <v>0</v>
      </c>
      <c r="N5260" s="95">
        <f t="shared" si="3844"/>
        <v>0</v>
      </c>
    </row>
    <row r="5261" spans="1:14" ht="31.5" hidden="1" outlineLevel="1" x14ac:dyDescent="0.25">
      <c r="A5261" s="169">
        <f t="shared" ref="A5261:E5261" si="3879">A4591</f>
        <v>0</v>
      </c>
      <c r="B5261" s="169" t="str">
        <f t="shared" si="3879"/>
        <v>Provision for Scientific storage of coal reject and leachate collection system at CSTPS, Chandrapur</v>
      </c>
      <c r="C5261" s="29">
        <f t="shared" si="3879"/>
        <v>0</v>
      </c>
      <c r="D5261" s="69" t="str">
        <f t="shared" si="3879"/>
        <v>-</v>
      </c>
      <c r="E5261" s="28">
        <f t="shared" si="3879"/>
        <v>37.57</v>
      </c>
      <c r="F5261" s="95">
        <f t="shared" si="3826"/>
        <v>37.57</v>
      </c>
      <c r="G5261" s="95">
        <f t="shared" si="3827"/>
        <v>37.57</v>
      </c>
      <c r="H5261" s="95">
        <f t="shared" si="3842"/>
        <v>0</v>
      </c>
      <c r="I5261" s="94">
        <f>'F4.2'!AB568</f>
        <v>0</v>
      </c>
      <c r="J5261" s="94">
        <f>'F4.2'!AV568</f>
        <v>0</v>
      </c>
      <c r="K5261" s="95"/>
      <c r="L5261" s="95"/>
      <c r="M5261" s="128">
        <f t="shared" si="3843"/>
        <v>0</v>
      </c>
      <c r="N5261" s="95">
        <f t="shared" si="3844"/>
        <v>0</v>
      </c>
    </row>
    <row r="5262" spans="1:14" ht="31.5" hidden="1" outlineLevel="1" x14ac:dyDescent="0.25">
      <c r="A5262" s="25">
        <f t="shared" ref="A5262:E5262" si="3880">A4592</f>
        <v>2</v>
      </c>
      <c r="B5262" s="26" t="str">
        <f t="shared" si="3880"/>
        <v xml:space="preserve">Infrastructure  development scheme for improvement of CHP at CSTPS, Chandrapur </v>
      </c>
      <c r="C5262" s="29">
        <f t="shared" si="3880"/>
        <v>0</v>
      </c>
      <c r="D5262" s="69" t="str">
        <f t="shared" si="3880"/>
        <v>-</v>
      </c>
      <c r="E5262" s="28">
        <f t="shared" si="3880"/>
        <v>47.15</v>
      </c>
      <c r="F5262" s="95">
        <f t="shared" si="3826"/>
        <v>0</v>
      </c>
      <c r="G5262" s="95">
        <f t="shared" si="3827"/>
        <v>0</v>
      </c>
      <c r="H5262" s="95">
        <f t="shared" si="3842"/>
        <v>0</v>
      </c>
      <c r="I5262" s="94">
        <f>'F4.2'!AB569</f>
        <v>0</v>
      </c>
      <c r="J5262" s="94">
        <f>'F4.2'!AV569</f>
        <v>0</v>
      </c>
      <c r="K5262" s="95"/>
      <c r="L5262" s="95"/>
      <c r="M5262" s="128">
        <f t="shared" si="3843"/>
        <v>0</v>
      </c>
      <c r="N5262" s="95">
        <f t="shared" si="3844"/>
        <v>0</v>
      </c>
    </row>
    <row r="5263" spans="1:14" ht="47.25" hidden="1" outlineLevel="1" x14ac:dyDescent="0.25">
      <c r="A5263" s="169">
        <f t="shared" ref="A5263:E5263" si="3881">A4593</f>
        <v>0</v>
      </c>
      <c r="B5263" s="169" t="str">
        <f t="shared" si="3881"/>
        <v xml:space="preserve">Construction of RCC platform facility for Coal storage &amp; transportation in CHP-B STACKER I &amp; II area (500MW) at CSTPS, Chandrapur </v>
      </c>
      <c r="C5263" s="29">
        <f t="shared" si="3881"/>
        <v>0</v>
      </c>
      <c r="D5263" s="69" t="str">
        <f t="shared" si="3881"/>
        <v>-</v>
      </c>
      <c r="E5263" s="28">
        <f t="shared" si="3881"/>
        <v>47.15</v>
      </c>
      <c r="F5263" s="95">
        <f t="shared" si="3826"/>
        <v>47.15</v>
      </c>
      <c r="G5263" s="95">
        <f t="shared" si="3827"/>
        <v>47.15</v>
      </c>
      <c r="H5263" s="95">
        <f t="shared" si="3842"/>
        <v>0</v>
      </c>
      <c r="I5263" s="94">
        <f>'F4.2'!AB570</f>
        <v>0</v>
      </c>
      <c r="J5263" s="94">
        <f>'F4.2'!AV570</f>
        <v>0</v>
      </c>
      <c r="K5263" s="95"/>
      <c r="L5263" s="95"/>
      <c r="M5263" s="128">
        <f t="shared" si="3843"/>
        <v>0</v>
      </c>
      <c r="N5263" s="95">
        <f t="shared" si="3844"/>
        <v>0</v>
      </c>
    </row>
    <row r="5264" spans="1:14" ht="31.5" hidden="1" outlineLevel="1" x14ac:dyDescent="0.25">
      <c r="A5264" s="25">
        <f t="shared" ref="A5264:E5264" si="3882">A4594</f>
        <v>3</v>
      </c>
      <c r="B5264" s="26" t="str">
        <f t="shared" si="3882"/>
        <v>Contruction of cement concrete roads in CHP area at CSTPS, Chandrapur</v>
      </c>
      <c r="C5264" s="29">
        <f t="shared" si="3882"/>
        <v>0</v>
      </c>
      <c r="D5264" s="69" t="str">
        <f t="shared" si="3882"/>
        <v>-</v>
      </c>
      <c r="E5264" s="28">
        <f t="shared" si="3882"/>
        <v>27.05</v>
      </c>
      <c r="F5264" s="95">
        <f t="shared" si="3826"/>
        <v>0</v>
      </c>
      <c r="G5264" s="95">
        <f t="shared" si="3827"/>
        <v>0</v>
      </c>
      <c r="H5264" s="95">
        <f t="shared" si="3842"/>
        <v>0</v>
      </c>
      <c r="I5264" s="94">
        <f>'F4.2'!AB571</f>
        <v>0</v>
      </c>
      <c r="J5264" s="94">
        <f>'F4.2'!AV571</f>
        <v>0</v>
      </c>
      <c r="K5264" s="95"/>
      <c r="L5264" s="95"/>
      <c r="M5264" s="128">
        <f t="shared" si="3843"/>
        <v>0</v>
      </c>
      <c r="N5264" s="95">
        <f t="shared" si="3844"/>
        <v>0</v>
      </c>
    </row>
    <row r="5265" spans="1:14" ht="31.5" hidden="1" outlineLevel="1" x14ac:dyDescent="0.25">
      <c r="A5265" s="169">
        <f t="shared" ref="A5265:E5265" si="3883">A4595</f>
        <v>0</v>
      </c>
      <c r="B5265" s="169" t="str">
        <f t="shared" si="3883"/>
        <v>Contruction of cement concrete roads in CHP area at CSTPS, Chandrapur</v>
      </c>
      <c r="C5265" s="29">
        <f t="shared" si="3883"/>
        <v>0</v>
      </c>
      <c r="D5265" s="69" t="str">
        <f t="shared" si="3883"/>
        <v>-</v>
      </c>
      <c r="E5265" s="28">
        <f t="shared" si="3883"/>
        <v>27.05</v>
      </c>
      <c r="F5265" s="95">
        <f t="shared" si="3826"/>
        <v>27.05</v>
      </c>
      <c r="G5265" s="95">
        <f t="shared" si="3827"/>
        <v>27.05</v>
      </c>
      <c r="H5265" s="95">
        <f t="shared" si="3842"/>
        <v>0</v>
      </c>
      <c r="I5265" s="94">
        <f>'F4.2'!AB572</f>
        <v>0</v>
      </c>
      <c r="J5265" s="94">
        <f>'F4.2'!AV572</f>
        <v>0</v>
      </c>
      <c r="K5265" s="95"/>
      <c r="L5265" s="95"/>
      <c r="M5265" s="128">
        <f t="shared" si="3843"/>
        <v>0</v>
      </c>
      <c r="N5265" s="95">
        <f t="shared" si="3844"/>
        <v>0</v>
      </c>
    </row>
    <row r="5266" spans="1:14" ht="31.5" hidden="1" outlineLevel="1" x14ac:dyDescent="0.25">
      <c r="A5266" s="25">
        <f t="shared" ref="A5266:E5266" si="3884">A4596</f>
        <v>4</v>
      </c>
      <c r="B5266" s="26" t="str">
        <f t="shared" si="3884"/>
        <v>Arresting Leakages by  water proofing treatment in main Plant &amp; ancillary buildings  at CSTPS, Chandrapur.</v>
      </c>
      <c r="C5266" s="29">
        <f t="shared" si="3884"/>
        <v>0</v>
      </c>
      <c r="D5266" s="69" t="str">
        <f t="shared" si="3884"/>
        <v>-</v>
      </c>
      <c r="E5266" s="28">
        <f t="shared" si="3884"/>
        <v>30</v>
      </c>
      <c r="F5266" s="95">
        <f t="shared" si="3826"/>
        <v>0</v>
      </c>
      <c r="G5266" s="95">
        <f t="shared" si="3827"/>
        <v>0</v>
      </c>
      <c r="H5266" s="95">
        <f t="shared" si="3842"/>
        <v>0</v>
      </c>
      <c r="I5266" s="94">
        <f>'F4.2'!AB573</f>
        <v>0</v>
      </c>
      <c r="J5266" s="94">
        <f>'F4.2'!AV573</f>
        <v>0</v>
      </c>
      <c r="K5266" s="95"/>
      <c r="L5266" s="95"/>
      <c r="M5266" s="128">
        <f t="shared" si="3843"/>
        <v>0</v>
      </c>
      <c r="N5266" s="95">
        <f t="shared" si="3844"/>
        <v>0</v>
      </c>
    </row>
    <row r="5267" spans="1:14" ht="63" hidden="1" outlineLevel="1" x14ac:dyDescent="0.25">
      <c r="A5267" s="169">
        <f t="shared" ref="A5267:E5267" si="3885">A4597</f>
        <v>0</v>
      </c>
      <c r="B5267" s="169" t="str">
        <f t="shared" si="3885"/>
        <v xml:space="preserve">A)- water proofing treatment in Control room of WTP-I area.
(B)- water proofing treatment inControl room of WTP-II area.
(C)-  water proofing treatment in Control room of CT Fan area 
(D)- water proofing treatment in   Main Plant area. </v>
      </c>
      <c r="C5267" s="29">
        <f t="shared" si="3885"/>
        <v>0</v>
      </c>
      <c r="D5267" s="69" t="str">
        <f t="shared" si="3885"/>
        <v>-</v>
      </c>
      <c r="E5267" s="28">
        <f t="shared" si="3885"/>
        <v>30</v>
      </c>
      <c r="F5267" s="95">
        <f t="shared" si="3826"/>
        <v>30</v>
      </c>
      <c r="G5267" s="95">
        <f t="shared" si="3827"/>
        <v>30</v>
      </c>
      <c r="H5267" s="95">
        <f t="shared" si="3842"/>
        <v>0</v>
      </c>
      <c r="I5267" s="94">
        <f>'F4.2'!AB574</f>
        <v>0</v>
      </c>
      <c r="J5267" s="94">
        <f>'F4.2'!AV574</f>
        <v>0</v>
      </c>
      <c r="K5267" s="95"/>
      <c r="L5267" s="95"/>
      <c r="M5267" s="128">
        <f t="shared" si="3843"/>
        <v>0</v>
      </c>
      <c r="N5267" s="95">
        <f t="shared" si="3844"/>
        <v>0</v>
      </c>
    </row>
    <row r="5268" spans="1:14" ht="15.75" hidden="1" outlineLevel="1" x14ac:dyDescent="0.25">
      <c r="A5268" s="25">
        <f t="shared" ref="A5268:E5268" si="3886">A4598</f>
        <v>5</v>
      </c>
      <c r="B5268" s="26" t="str">
        <f t="shared" si="3886"/>
        <v>Structural strengthening of Unit 3&amp; 4 at CSTPS, Chandrapur</v>
      </c>
      <c r="C5268" s="29">
        <f t="shared" si="3886"/>
        <v>0</v>
      </c>
      <c r="D5268" s="69" t="str">
        <f t="shared" si="3886"/>
        <v>-</v>
      </c>
      <c r="E5268" s="28">
        <f t="shared" si="3886"/>
        <v>40</v>
      </c>
      <c r="F5268" s="95">
        <f t="shared" si="3826"/>
        <v>0</v>
      </c>
      <c r="G5268" s="95">
        <f t="shared" si="3827"/>
        <v>0</v>
      </c>
      <c r="H5268" s="95">
        <f t="shared" si="3842"/>
        <v>0</v>
      </c>
      <c r="I5268" s="94">
        <f>'F4.2'!AB575</f>
        <v>0</v>
      </c>
      <c r="J5268" s="94">
        <f>'F4.2'!AV575</f>
        <v>0</v>
      </c>
      <c r="K5268" s="95"/>
      <c r="L5268" s="95"/>
      <c r="M5268" s="128">
        <f t="shared" si="3843"/>
        <v>0</v>
      </c>
      <c r="N5268" s="95">
        <f t="shared" si="3844"/>
        <v>0</v>
      </c>
    </row>
    <row r="5269" spans="1:14" ht="15.75" hidden="1" outlineLevel="1" x14ac:dyDescent="0.25">
      <c r="A5269" s="169">
        <f t="shared" ref="A5269:E5269" si="3887">A4599</f>
        <v>0</v>
      </c>
      <c r="B5269" s="169" t="str">
        <f t="shared" si="3887"/>
        <v>Structural strengthening of Unit 3&amp; 4 at CSTPS, Chandrapur</v>
      </c>
      <c r="C5269" s="29">
        <f t="shared" si="3887"/>
        <v>0</v>
      </c>
      <c r="D5269" s="69" t="str">
        <f t="shared" si="3887"/>
        <v>-</v>
      </c>
      <c r="E5269" s="28">
        <f t="shared" si="3887"/>
        <v>30</v>
      </c>
      <c r="F5269" s="95">
        <f t="shared" si="3826"/>
        <v>30</v>
      </c>
      <c r="G5269" s="95">
        <f t="shared" si="3827"/>
        <v>30</v>
      </c>
      <c r="H5269" s="95">
        <f t="shared" si="3842"/>
        <v>0</v>
      </c>
      <c r="I5269" s="94">
        <f>'F4.2'!AB576</f>
        <v>0</v>
      </c>
      <c r="J5269" s="94">
        <f>'F4.2'!AV576</f>
        <v>0</v>
      </c>
      <c r="K5269" s="95"/>
      <c r="L5269" s="95"/>
      <c r="M5269" s="128">
        <f t="shared" si="3843"/>
        <v>0</v>
      </c>
      <c r="N5269" s="95">
        <f t="shared" si="3844"/>
        <v>0</v>
      </c>
    </row>
    <row r="5270" spans="1:14" ht="15.75" hidden="1" outlineLevel="1" x14ac:dyDescent="0.25">
      <c r="A5270" s="169">
        <f t="shared" ref="A5270:E5270" si="3888">A4600</f>
        <v>0</v>
      </c>
      <c r="B5270" s="169" t="str">
        <f t="shared" si="3888"/>
        <v>Structural strengthening of CHP-A buildings</v>
      </c>
      <c r="C5270" s="29">
        <f t="shared" si="3888"/>
        <v>0</v>
      </c>
      <c r="D5270" s="69" t="str">
        <f t="shared" si="3888"/>
        <v>-</v>
      </c>
      <c r="E5270" s="28">
        <f t="shared" si="3888"/>
        <v>10</v>
      </c>
      <c r="F5270" s="95">
        <f t="shared" si="3826"/>
        <v>10</v>
      </c>
      <c r="G5270" s="95">
        <f t="shared" si="3827"/>
        <v>10</v>
      </c>
      <c r="H5270" s="95">
        <f t="shared" si="3842"/>
        <v>0</v>
      </c>
      <c r="I5270" s="94">
        <f>'F4.2'!AB577</f>
        <v>0</v>
      </c>
      <c r="J5270" s="94">
        <f>'F4.2'!AV577</f>
        <v>0</v>
      </c>
      <c r="K5270" s="95"/>
      <c r="L5270" s="95"/>
      <c r="M5270" s="128">
        <f t="shared" si="3843"/>
        <v>0</v>
      </c>
      <c r="N5270" s="95">
        <f t="shared" si="3844"/>
        <v>0</v>
      </c>
    </row>
    <row r="5271" spans="1:14" ht="31.5" hidden="1" outlineLevel="1" x14ac:dyDescent="0.25">
      <c r="A5271" s="25">
        <f t="shared" ref="A5271:E5271" si="3889">A4601</f>
        <v>6</v>
      </c>
      <c r="B5271" s="26" t="str">
        <f t="shared" si="3889"/>
        <v>Infrastructure Deveolpment of CSTPS colony at CSTPS Chandrapur .</v>
      </c>
      <c r="C5271" s="29">
        <f t="shared" si="3889"/>
        <v>0</v>
      </c>
      <c r="D5271" s="69" t="str">
        <f t="shared" si="3889"/>
        <v>-</v>
      </c>
      <c r="E5271" s="28">
        <f t="shared" si="3889"/>
        <v>67.900000000000006</v>
      </c>
      <c r="F5271" s="95">
        <f t="shared" si="3826"/>
        <v>0</v>
      </c>
      <c r="G5271" s="95">
        <f t="shared" si="3827"/>
        <v>0</v>
      </c>
      <c r="H5271" s="95">
        <f t="shared" si="3842"/>
        <v>0</v>
      </c>
      <c r="I5271" s="94">
        <f>'F4.2'!AB578</f>
        <v>0</v>
      </c>
      <c r="J5271" s="94">
        <f>'F4.2'!AV578</f>
        <v>0</v>
      </c>
      <c r="K5271" s="95"/>
      <c r="L5271" s="95"/>
      <c r="M5271" s="128">
        <f t="shared" si="3843"/>
        <v>0</v>
      </c>
      <c r="N5271" s="95">
        <f t="shared" si="3844"/>
        <v>0</v>
      </c>
    </row>
    <row r="5272" spans="1:14" ht="31.5" hidden="1" outlineLevel="1" x14ac:dyDescent="0.25">
      <c r="A5272" s="169">
        <f t="shared" ref="A5272:E5272" si="3890">A4602</f>
        <v>0</v>
      </c>
      <c r="B5272" s="169" t="str">
        <f t="shared" si="3890"/>
        <v>i- Construction of new ESR (Elevated Storage Reservoir) at CSTPS Chandrapur</v>
      </c>
      <c r="C5272" s="29">
        <f t="shared" si="3890"/>
        <v>0</v>
      </c>
      <c r="D5272" s="69" t="str">
        <f t="shared" si="3890"/>
        <v>-</v>
      </c>
      <c r="E5272" s="28">
        <f t="shared" si="3890"/>
        <v>3.78</v>
      </c>
      <c r="F5272" s="95">
        <f t="shared" si="3826"/>
        <v>3.78</v>
      </c>
      <c r="G5272" s="95">
        <f t="shared" si="3827"/>
        <v>3.78</v>
      </c>
      <c r="H5272" s="95">
        <f t="shared" si="3842"/>
        <v>0</v>
      </c>
      <c r="I5272" s="94">
        <f>'F4.2'!AB579</f>
        <v>0</v>
      </c>
      <c r="J5272" s="94">
        <f>'F4.2'!AV579</f>
        <v>0</v>
      </c>
      <c r="K5272" s="95"/>
      <c r="L5272" s="95"/>
      <c r="M5272" s="128">
        <f t="shared" si="3843"/>
        <v>0</v>
      </c>
      <c r="N5272" s="95">
        <f t="shared" si="3844"/>
        <v>0</v>
      </c>
    </row>
    <row r="5273" spans="1:14" ht="31.5" hidden="1" outlineLevel="1" x14ac:dyDescent="0.25">
      <c r="A5273" s="169">
        <f t="shared" ref="A5273:E5273" si="3891">A4603</f>
        <v>0</v>
      </c>
      <c r="B5273" s="169" t="str">
        <f t="shared" si="3891"/>
        <v>ii- Providing &amp; Rerouting of existing water supply pipe line at CSTPS Chandrapur</v>
      </c>
      <c r="C5273" s="29">
        <f t="shared" si="3891"/>
        <v>0</v>
      </c>
      <c r="D5273" s="69" t="str">
        <f t="shared" si="3891"/>
        <v>-</v>
      </c>
      <c r="E5273" s="28">
        <f t="shared" si="3891"/>
        <v>4.05</v>
      </c>
      <c r="F5273" s="95">
        <f t="shared" si="3826"/>
        <v>4.05</v>
      </c>
      <c r="G5273" s="95">
        <f t="shared" si="3827"/>
        <v>4.05</v>
      </c>
      <c r="H5273" s="95">
        <f t="shared" si="3842"/>
        <v>0</v>
      </c>
      <c r="I5273" s="94">
        <f>'F4.2'!AB580</f>
        <v>0</v>
      </c>
      <c r="J5273" s="94">
        <f>'F4.2'!AV580</f>
        <v>0</v>
      </c>
      <c r="K5273" s="95"/>
      <c r="L5273" s="95"/>
      <c r="M5273" s="128">
        <f t="shared" si="3843"/>
        <v>0</v>
      </c>
      <c r="N5273" s="95">
        <f t="shared" si="3844"/>
        <v>0</v>
      </c>
    </row>
    <row r="5274" spans="1:14" ht="31.5" hidden="1" outlineLevel="1" x14ac:dyDescent="0.25">
      <c r="A5274" s="169">
        <f t="shared" ref="A5274:E5274" si="3892">A4604</f>
        <v>0</v>
      </c>
      <c r="B5274" s="169" t="str">
        <f t="shared" si="3892"/>
        <v>iii- Providing &amp; Rerouting of esiting sewer line at CSTPS colony Chandrapur</v>
      </c>
      <c r="C5274" s="29">
        <f t="shared" si="3892"/>
        <v>0</v>
      </c>
      <c r="D5274" s="69" t="str">
        <f t="shared" si="3892"/>
        <v>-</v>
      </c>
      <c r="E5274" s="28">
        <f t="shared" si="3892"/>
        <v>7.01</v>
      </c>
      <c r="F5274" s="95">
        <f t="shared" si="3826"/>
        <v>7.01</v>
      </c>
      <c r="G5274" s="95">
        <f t="shared" si="3827"/>
        <v>7.01</v>
      </c>
      <c r="H5274" s="95">
        <f t="shared" si="3842"/>
        <v>0</v>
      </c>
      <c r="I5274" s="94">
        <f>'F4.2'!AB581</f>
        <v>0</v>
      </c>
      <c r="J5274" s="94">
        <f>'F4.2'!AV581</f>
        <v>0</v>
      </c>
      <c r="K5274" s="95"/>
      <c r="L5274" s="95"/>
      <c r="M5274" s="128">
        <f t="shared" si="3843"/>
        <v>0</v>
      </c>
      <c r="N5274" s="95">
        <f t="shared" si="3844"/>
        <v>0</v>
      </c>
    </row>
    <row r="5275" spans="1:14" ht="31.5" hidden="1" outlineLevel="1" x14ac:dyDescent="0.25">
      <c r="A5275" s="169">
        <f t="shared" ref="A5275:E5275" si="3893">A4605</f>
        <v>0</v>
      </c>
      <c r="B5275" s="169" t="str">
        <f t="shared" si="3893"/>
        <v>iv- Providing water proofing treatment to terrace slab of residential building aaat CSTPS colony Chandrapur</v>
      </c>
      <c r="C5275" s="29">
        <f t="shared" si="3893"/>
        <v>0</v>
      </c>
      <c r="D5275" s="69" t="str">
        <f t="shared" si="3893"/>
        <v>-</v>
      </c>
      <c r="E5275" s="28">
        <f t="shared" si="3893"/>
        <v>6.34</v>
      </c>
      <c r="F5275" s="95">
        <f t="shared" si="3826"/>
        <v>6.34</v>
      </c>
      <c r="G5275" s="95">
        <f t="shared" si="3827"/>
        <v>6.34</v>
      </c>
      <c r="H5275" s="95">
        <f t="shared" si="3842"/>
        <v>0</v>
      </c>
      <c r="I5275" s="94">
        <f>'F4.2'!AB582</f>
        <v>0</v>
      </c>
      <c r="J5275" s="94">
        <f>'F4.2'!AV582</f>
        <v>0</v>
      </c>
      <c r="K5275" s="95"/>
      <c r="L5275" s="95"/>
      <c r="M5275" s="128">
        <f t="shared" si="3843"/>
        <v>0</v>
      </c>
      <c r="N5275" s="95">
        <f t="shared" si="3844"/>
        <v>0</v>
      </c>
    </row>
    <row r="5276" spans="1:14" ht="31.5" hidden="1" outlineLevel="1" x14ac:dyDescent="0.25">
      <c r="A5276" s="169">
        <f t="shared" ref="A5276:E5276" si="3894">A4606</f>
        <v>0</v>
      </c>
      <c r="B5276" s="169" t="str">
        <f t="shared" si="3894"/>
        <v>v- Construction of storm water drain along major and internal road of CSTPS colony at Chnadrapur</v>
      </c>
      <c r="C5276" s="29">
        <f t="shared" si="3894"/>
        <v>0</v>
      </c>
      <c r="D5276" s="69" t="str">
        <f t="shared" si="3894"/>
        <v>-</v>
      </c>
      <c r="E5276" s="28">
        <f t="shared" si="3894"/>
        <v>16.86</v>
      </c>
      <c r="F5276" s="95">
        <f t="shared" ref="F5276:F5339" si="3895">F4606+I4606</f>
        <v>16.86</v>
      </c>
      <c r="G5276" s="95">
        <f t="shared" ref="G5276:G5339" si="3896">G4606+M4606</f>
        <v>16.86</v>
      </c>
      <c r="H5276" s="95">
        <f t="shared" si="3842"/>
        <v>0</v>
      </c>
      <c r="I5276" s="94">
        <f>'F4.2'!AB583</f>
        <v>0</v>
      </c>
      <c r="J5276" s="94">
        <f>'F4.2'!AV583</f>
        <v>0</v>
      </c>
      <c r="K5276" s="95"/>
      <c r="L5276" s="95"/>
      <c r="M5276" s="128">
        <f t="shared" si="3843"/>
        <v>0</v>
      </c>
      <c r="N5276" s="95">
        <f t="shared" si="3844"/>
        <v>0</v>
      </c>
    </row>
    <row r="5277" spans="1:14" ht="47.25" hidden="1" outlineLevel="1" x14ac:dyDescent="0.25">
      <c r="A5277" s="169">
        <f t="shared" ref="A5277:E5277" si="3897">A4607</f>
        <v>0</v>
      </c>
      <c r="B5277" s="169" t="str">
        <f t="shared" si="3897"/>
        <v>vi-Improvement of existing major and internal Bitumen   road of CSTPS colony  by Bituminous treatment  at  CSTPS Chandrapur</v>
      </c>
      <c r="C5277" s="29">
        <f t="shared" si="3897"/>
        <v>0</v>
      </c>
      <c r="D5277" s="69" t="str">
        <f t="shared" si="3897"/>
        <v>-</v>
      </c>
      <c r="E5277" s="28">
        <f t="shared" si="3897"/>
        <v>29.81</v>
      </c>
      <c r="F5277" s="95">
        <f t="shared" si="3895"/>
        <v>29.81</v>
      </c>
      <c r="G5277" s="95">
        <f t="shared" si="3896"/>
        <v>29.81</v>
      </c>
      <c r="H5277" s="95">
        <f t="shared" si="3842"/>
        <v>0</v>
      </c>
      <c r="I5277" s="94">
        <f>'F4.2'!AB584</f>
        <v>0</v>
      </c>
      <c r="J5277" s="94">
        <f>'F4.2'!AV584</f>
        <v>0</v>
      </c>
      <c r="K5277" s="95"/>
      <c r="L5277" s="95"/>
      <c r="M5277" s="128">
        <f t="shared" si="3843"/>
        <v>0</v>
      </c>
      <c r="N5277" s="95">
        <f t="shared" si="3844"/>
        <v>0</v>
      </c>
    </row>
    <row r="5278" spans="1:14" ht="31.5" hidden="1" outlineLevel="1" x14ac:dyDescent="0.25">
      <c r="A5278" s="25">
        <f t="shared" ref="A5278:E5278" si="3898">A4608</f>
        <v>7</v>
      </c>
      <c r="B5278" s="26" t="str">
        <f t="shared" si="3898"/>
        <v>Renovation of residential buildings , Public building , Road and other allied civil works in CSTPS colony at Chandrapur</v>
      </c>
      <c r="C5278" s="29">
        <f t="shared" si="3898"/>
        <v>0</v>
      </c>
      <c r="D5278" s="69" t="str">
        <f t="shared" si="3898"/>
        <v>-</v>
      </c>
      <c r="E5278" s="28">
        <f t="shared" si="3898"/>
        <v>209</v>
      </c>
      <c r="F5278" s="95">
        <f t="shared" si="3895"/>
        <v>0</v>
      </c>
      <c r="G5278" s="95">
        <f t="shared" si="3896"/>
        <v>0</v>
      </c>
      <c r="H5278" s="95">
        <f t="shared" si="3842"/>
        <v>0</v>
      </c>
      <c r="I5278" s="94">
        <f>'F4.2'!AB585</f>
        <v>0</v>
      </c>
      <c r="J5278" s="94">
        <f>'F4.2'!AV585</f>
        <v>0</v>
      </c>
      <c r="K5278" s="95"/>
      <c r="L5278" s="95"/>
      <c r="M5278" s="128">
        <f t="shared" si="3843"/>
        <v>0</v>
      </c>
      <c r="N5278" s="95">
        <f t="shared" si="3844"/>
        <v>0</v>
      </c>
    </row>
    <row r="5279" spans="1:14" ht="31.5" hidden="1" outlineLevel="1" x14ac:dyDescent="0.25">
      <c r="A5279" s="169">
        <f t="shared" ref="A5279:E5279" si="3899">A4609</f>
        <v>0</v>
      </c>
      <c r="B5279" s="169" t="str">
        <f t="shared" si="3899"/>
        <v>i- Renovation and Beautification of residential building ( Type A, B, C, D, E and F)  Phase -II at CSTPS Chnadrapur</v>
      </c>
      <c r="C5279" s="29">
        <f t="shared" si="3899"/>
        <v>0</v>
      </c>
      <c r="D5279" s="69" t="str">
        <f t="shared" si="3899"/>
        <v>-</v>
      </c>
      <c r="E5279" s="28">
        <f t="shared" si="3899"/>
        <v>132</v>
      </c>
      <c r="F5279" s="95">
        <f t="shared" si="3895"/>
        <v>132</v>
      </c>
      <c r="G5279" s="95">
        <f t="shared" si="3896"/>
        <v>132</v>
      </c>
      <c r="H5279" s="95">
        <f t="shared" si="3842"/>
        <v>0</v>
      </c>
      <c r="I5279" s="94">
        <f>'F4.2'!AB586</f>
        <v>0</v>
      </c>
      <c r="J5279" s="94">
        <f>'F4.2'!AV586</f>
        <v>0</v>
      </c>
      <c r="K5279" s="95"/>
      <c r="L5279" s="95"/>
      <c r="M5279" s="128">
        <f t="shared" si="3843"/>
        <v>0</v>
      </c>
      <c r="N5279" s="95">
        <f t="shared" si="3844"/>
        <v>0</v>
      </c>
    </row>
    <row r="5280" spans="1:14" ht="15.75" hidden="1" outlineLevel="1" x14ac:dyDescent="0.25">
      <c r="A5280" s="169">
        <f t="shared" ref="A5280:E5280" si="3900">A4610</f>
        <v>0</v>
      </c>
      <c r="B5280" s="169" t="str">
        <f t="shared" si="3900"/>
        <v>ii-Renovation of old and new market at CSTPS Chandrapur</v>
      </c>
      <c r="C5280" s="29">
        <f t="shared" si="3900"/>
        <v>0</v>
      </c>
      <c r="D5280" s="69" t="str">
        <f t="shared" si="3900"/>
        <v>-</v>
      </c>
      <c r="E5280" s="28">
        <f t="shared" si="3900"/>
        <v>2</v>
      </c>
      <c r="F5280" s="95">
        <f t="shared" si="3895"/>
        <v>2</v>
      </c>
      <c r="G5280" s="95">
        <f t="shared" si="3896"/>
        <v>2</v>
      </c>
      <c r="H5280" s="95">
        <f t="shared" si="3842"/>
        <v>0</v>
      </c>
      <c r="I5280" s="94">
        <f>'F4.2'!AB587</f>
        <v>0</v>
      </c>
      <c r="J5280" s="94">
        <f>'F4.2'!AV587</f>
        <v>0</v>
      </c>
      <c r="K5280" s="95"/>
      <c r="L5280" s="95"/>
      <c r="M5280" s="128">
        <f t="shared" si="3843"/>
        <v>0</v>
      </c>
      <c r="N5280" s="95">
        <f t="shared" si="3844"/>
        <v>0</v>
      </c>
    </row>
    <row r="5281" spans="1:14" ht="31.5" hidden="1" outlineLevel="1" x14ac:dyDescent="0.25">
      <c r="A5281" s="169">
        <f t="shared" ref="A5281:E5281" si="3901">A4611</f>
        <v>0</v>
      </c>
      <c r="B5281" s="169" t="str">
        <f t="shared" si="3901"/>
        <v>iii-Improvement of exsiting Main road by Cement Concrte road  in colony at CSTPS Chandrapur</v>
      </c>
      <c r="C5281" s="29">
        <f t="shared" si="3901"/>
        <v>0</v>
      </c>
      <c r="D5281" s="69" t="str">
        <f t="shared" si="3901"/>
        <v>-</v>
      </c>
      <c r="E5281" s="28">
        <f t="shared" si="3901"/>
        <v>55</v>
      </c>
      <c r="F5281" s="95">
        <f t="shared" si="3895"/>
        <v>55</v>
      </c>
      <c r="G5281" s="95">
        <f t="shared" si="3896"/>
        <v>55</v>
      </c>
      <c r="H5281" s="95">
        <f t="shared" si="3842"/>
        <v>0</v>
      </c>
      <c r="I5281" s="94">
        <f>'F4.2'!AB588</f>
        <v>0</v>
      </c>
      <c r="J5281" s="94">
        <f>'F4.2'!AV588</f>
        <v>0</v>
      </c>
      <c r="K5281" s="95"/>
      <c r="L5281" s="95"/>
      <c r="M5281" s="128">
        <f t="shared" si="3843"/>
        <v>0</v>
      </c>
      <c r="N5281" s="95">
        <f t="shared" si="3844"/>
        <v>0</v>
      </c>
    </row>
    <row r="5282" spans="1:14" ht="31.5" hidden="1" outlineLevel="1" x14ac:dyDescent="0.25">
      <c r="A5282" s="169">
        <f t="shared" ref="A5282:E5282" si="3902">A4612</f>
        <v>0</v>
      </c>
      <c r="B5282" s="169" t="str">
        <f t="shared" si="3902"/>
        <v>iv-Renovation of Civil and Electrical Maint office building at CSTPS Chandrapur.</v>
      </c>
      <c r="C5282" s="29">
        <f t="shared" si="3902"/>
        <v>0</v>
      </c>
      <c r="D5282" s="69" t="str">
        <f t="shared" si="3902"/>
        <v>-</v>
      </c>
      <c r="E5282" s="28">
        <f t="shared" si="3902"/>
        <v>1.5</v>
      </c>
      <c r="F5282" s="95">
        <f t="shared" si="3895"/>
        <v>1.5</v>
      </c>
      <c r="G5282" s="95">
        <f t="shared" si="3896"/>
        <v>1.5</v>
      </c>
      <c r="H5282" s="95">
        <f t="shared" si="3842"/>
        <v>0</v>
      </c>
      <c r="I5282" s="94">
        <f>'F4.2'!AB589</f>
        <v>0</v>
      </c>
      <c r="J5282" s="94">
        <f>'F4.2'!AV589</f>
        <v>0</v>
      </c>
      <c r="K5282" s="95"/>
      <c r="L5282" s="95"/>
      <c r="M5282" s="128">
        <f t="shared" si="3843"/>
        <v>0</v>
      </c>
      <c r="N5282" s="95">
        <f t="shared" si="3844"/>
        <v>0</v>
      </c>
    </row>
    <row r="5283" spans="1:14" ht="31.5" hidden="1" outlineLevel="1" x14ac:dyDescent="0.25">
      <c r="A5283" s="169">
        <f t="shared" ref="A5283:E5283" si="3903">A4613</f>
        <v>0</v>
      </c>
      <c r="B5283" s="169" t="str">
        <f t="shared" si="3903"/>
        <v xml:space="preserve">v- Renoavtion of Post office building and Bank Building at CSTPS Chandrapur </v>
      </c>
      <c r="C5283" s="29">
        <f t="shared" si="3903"/>
        <v>0</v>
      </c>
      <c r="D5283" s="69" t="str">
        <f t="shared" si="3903"/>
        <v>-</v>
      </c>
      <c r="E5283" s="28">
        <f t="shared" si="3903"/>
        <v>1.5</v>
      </c>
      <c r="F5283" s="95">
        <f t="shared" si="3895"/>
        <v>1.5</v>
      </c>
      <c r="G5283" s="95">
        <f t="shared" si="3896"/>
        <v>1.5</v>
      </c>
      <c r="H5283" s="95">
        <f t="shared" si="3842"/>
        <v>0</v>
      </c>
      <c r="I5283" s="94">
        <f>'F4.2'!AB590</f>
        <v>0</v>
      </c>
      <c r="J5283" s="94">
        <f>'F4.2'!AV590</f>
        <v>0</v>
      </c>
      <c r="K5283" s="95"/>
      <c r="L5283" s="95"/>
      <c r="M5283" s="128">
        <f t="shared" si="3843"/>
        <v>0</v>
      </c>
      <c r="N5283" s="95">
        <f t="shared" si="3844"/>
        <v>0</v>
      </c>
    </row>
    <row r="5284" spans="1:14" ht="15.75" hidden="1" outlineLevel="1" x14ac:dyDescent="0.25">
      <c r="A5284" s="169">
        <f t="shared" ref="A5284:E5284" si="3904">A4614</f>
        <v>0</v>
      </c>
      <c r="B5284" s="169" t="str">
        <f t="shared" si="3904"/>
        <v>vi- Renovation fo Erai Dam guest House at CSTPS Chandrapur</v>
      </c>
      <c r="C5284" s="29">
        <f t="shared" si="3904"/>
        <v>0</v>
      </c>
      <c r="D5284" s="69" t="str">
        <f t="shared" si="3904"/>
        <v>-</v>
      </c>
      <c r="E5284" s="28">
        <f t="shared" si="3904"/>
        <v>2</v>
      </c>
      <c r="F5284" s="95">
        <f t="shared" si="3895"/>
        <v>2</v>
      </c>
      <c r="G5284" s="95">
        <f t="shared" si="3896"/>
        <v>2</v>
      </c>
      <c r="H5284" s="95">
        <f t="shared" si="3842"/>
        <v>0</v>
      </c>
      <c r="I5284" s="94">
        <f>'F4.2'!AB591</f>
        <v>0</v>
      </c>
      <c r="J5284" s="94">
        <f>'F4.2'!AV591</f>
        <v>0</v>
      </c>
      <c r="K5284" s="95"/>
      <c r="L5284" s="95"/>
      <c r="M5284" s="128">
        <f t="shared" si="3843"/>
        <v>0</v>
      </c>
      <c r="N5284" s="95">
        <f t="shared" si="3844"/>
        <v>0</v>
      </c>
    </row>
    <row r="5285" spans="1:14" ht="31.5" hidden="1" outlineLevel="1" x14ac:dyDescent="0.25">
      <c r="A5285" s="169">
        <f t="shared" ref="A5285:E5285" si="3905">A4615</f>
        <v>0</v>
      </c>
      <c r="B5285" s="169" t="str">
        <f t="shared" si="3905"/>
        <v>vii- Improvement of Erai dam approch road by Bituminous treatment at CSTPS Chnadrapur</v>
      </c>
      <c r="C5285" s="29">
        <f t="shared" si="3905"/>
        <v>0</v>
      </c>
      <c r="D5285" s="69" t="str">
        <f t="shared" si="3905"/>
        <v>-</v>
      </c>
      <c r="E5285" s="28">
        <f t="shared" si="3905"/>
        <v>15</v>
      </c>
      <c r="F5285" s="95">
        <f t="shared" si="3895"/>
        <v>15</v>
      </c>
      <c r="G5285" s="95">
        <f t="shared" si="3896"/>
        <v>15</v>
      </c>
      <c r="H5285" s="95">
        <f t="shared" si="3842"/>
        <v>0</v>
      </c>
      <c r="I5285" s="94">
        <f>'F4.2'!AB592</f>
        <v>0</v>
      </c>
      <c r="J5285" s="94">
        <f>'F4.2'!AV592</f>
        <v>0</v>
      </c>
      <c r="K5285" s="95"/>
      <c r="L5285" s="95"/>
      <c r="M5285" s="128">
        <f t="shared" si="3843"/>
        <v>0</v>
      </c>
      <c r="N5285" s="95">
        <f t="shared" si="3844"/>
        <v>0</v>
      </c>
    </row>
    <row r="5286" spans="1:14" ht="47.25" hidden="1" outlineLevel="1" x14ac:dyDescent="0.25">
      <c r="A5286" s="25">
        <f t="shared" ref="A5286:E5286" si="3906">A4616</f>
        <v>8</v>
      </c>
      <c r="B5286" s="26" t="str">
        <f t="shared" si="3906"/>
        <v>Construction of new residential building ,Hospital Building ,Chemmary Building,security office building  and allied civil work infrastructure in colony at CSTPS Chandrapur</v>
      </c>
      <c r="C5286" s="29">
        <f t="shared" si="3906"/>
        <v>0</v>
      </c>
      <c r="D5286" s="69" t="str">
        <f t="shared" si="3906"/>
        <v>-</v>
      </c>
      <c r="E5286" s="28">
        <f t="shared" si="3906"/>
        <v>76.25</v>
      </c>
      <c r="F5286" s="95">
        <f t="shared" si="3895"/>
        <v>0</v>
      </c>
      <c r="G5286" s="95">
        <f t="shared" si="3896"/>
        <v>0</v>
      </c>
      <c r="H5286" s="95">
        <f t="shared" si="3842"/>
        <v>0</v>
      </c>
      <c r="I5286" s="94">
        <f>'F4.2'!AB593</f>
        <v>0</v>
      </c>
      <c r="J5286" s="94">
        <f>'F4.2'!AV593</f>
        <v>0</v>
      </c>
      <c r="K5286" s="95"/>
      <c r="L5286" s="95"/>
      <c r="M5286" s="128">
        <f t="shared" si="3843"/>
        <v>0</v>
      </c>
      <c r="N5286" s="95">
        <f t="shared" si="3844"/>
        <v>0</v>
      </c>
    </row>
    <row r="5287" spans="1:14" ht="31.5" hidden="1" outlineLevel="1" x14ac:dyDescent="0.25">
      <c r="A5287" s="169">
        <f t="shared" ref="A5287:E5287" si="3907">A4617</f>
        <v>0</v>
      </c>
      <c r="B5287" s="169" t="str">
        <f t="shared" si="3907"/>
        <v>i- Construction of new residential staff quarter of A, B ,C D and E type  building in colony at CSTPS Chandrapur</v>
      </c>
      <c r="C5287" s="29">
        <f t="shared" si="3907"/>
        <v>0</v>
      </c>
      <c r="D5287" s="69" t="str">
        <f t="shared" si="3907"/>
        <v>-</v>
      </c>
      <c r="E5287" s="28">
        <f t="shared" si="3907"/>
        <v>60</v>
      </c>
      <c r="F5287" s="95">
        <f t="shared" si="3895"/>
        <v>60</v>
      </c>
      <c r="G5287" s="95">
        <f t="shared" si="3896"/>
        <v>60</v>
      </c>
      <c r="H5287" s="95">
        <f t="shared" si="3842"/>
        <v>0</v>
      </c>
      <c r="I5287" s="94">
        <f>'F4.2'!AB594</f>
        <v>0</v>
      </c>
      <c r="J5287" s="94">
        <f>'F4.2'!AV594</f>
        <v>0</v>
      </c>
      <c r="K5287" s="95"/>
      <c r="L5287" s="95"/>
      <c r="M5287" s="128">
        <f t="shared" si="3843"/>
        <v>0</v>
      </c>
      <c r="N5287" s="95">
        <f t="shared" si="3844"/>
        <v>0</v>
      </c>
    </row>
    <row r="5288" spans="1:14" ht="15.75" hidden="1" outlineLevel="1" x14ac:dyDescent="0.25">
      <c r="A5288" s="169">
        <f t="shared" ref="A5288:E5288" si="3908">A4618</f>
        <v>0</v>
      </c>
      <c r="B5288" s="169" t="str">
        <f t="shared" si="3908"/>
        <v>ii-Construction of New Hospital Building at CSTSP Chandrapur</v>
      </c>
      <c r="C5288" s="29">
        <f t="shared" si="3908"/>
        <v>0</v>
      </c>
      <c r="D5288" s="69" t="str">
        <f t="shared" si="3908"/>
        <v>-</v>
      </c>
      <c r="E5288" s="28">
        <f t="shared" si="3908"/>
        <v>2</v>
      </c>
      <c r="F5288" s="95">
        <f t="shared" si="3895"/>
        <v>2</v>
      </c>
      <c r="G5288" s="95">
        <f t="shared" si="3896"/>
        <v>2</v>
      </c>
      <c r="H5288" s="95">
        <f t="shared" si="3842"/>
        <v>0</v>
      </c>
      <c r="I5288" s="94">
        <f>'F4.2'!AB595</f>
        <v>0</v>
      </c>
      <c r="J5288" s="94">
        <f>'F4.2'!AV595</f>
        <v>0</v>
      </c>
      <c r="K5288" s="95"/>
      <c r="L5288" s="95"/>
      <c r="M5288" s="128">
        <f t="shared" si="3843"/>
        <v>0</v>
      </c>
      <c r="N5288" s="95">
        <f t="shared" si="3844"/>
        <v>0</v>
      </c>
    </row>
    <row r="5289" spans="1:14" ht="31.5" hidden="1" outlineLevel="1" x14ac:dyDescent="0.25">
      <c r="A5289" s="169">
        <f t="shared" ref="A5289:E5289" si="3909">A4619</f>
        <v>0</v>
      </c>
      <c r="B5289" s="169" t="str">
        <f t="shared" si="3909"/>
        <v>iii-Construction of new Chummary Building at CSTPS Chandrapur</v>
      </c>
      <c r="C5289" s="29">
        <f t="shared" si="3909"/>
        <v>0</v>
      </c>
      <c r="D5289" s="69" t="str">
        <f t="shared" si="3909"/>
        <v>-</v>
      </c>
      <c r="E5289" s="28">
        <f t="shared" si="3909"/>
        <v>7.5</v>
      </c>
      <c r="F5289" s="95">
        <f t="shared" si="3895"/>
        <v>7.5</v>
      </c>
      <c r="G5289" s="95">
        <f t="shared" si="3896"/>
        <v>7.5</v>
      </c>
      <c r="H5289" s="95">
        <f t="shared" si="3842"/>
        <v>0</v>
      </c>
      <c r="I5289" s="94">
        <f>'F4.2'!AB596</f>
        <v>0</v>
      </c>
      <c r="J5289" s="94">
        <f>'F4.2'!AV596</f>
        <v>0</v>
      </c>
      <c r="K5289" s="95"/>
      <c r="L5289" s="95"/>
      <c r="M5289" s="128">
        <f t="shared" si="3843"/>
        <v>0</v>
      </c>
      <c r="N5289" s="95">
        <f t="shared" si="3844"/>
        <v>0</v>
      </c>
    </row>
    <row r="5290" spans="1:14" ht="31.5" hidden="1" outlineLevel="1" x14ac:dyDescent="0.25">
      <c r="A5290" s="169">
        <f t="shared" ref="A5290:E5290" si="3910">A4620</f>
        <v>0</v>
      </c>
      <c r="B5290" s="169" t="str">
        <f t="shared" si="3910"/>
        <v>iv-Construction of new security office and check post at various location in colony at CSTPS Chandrapur</v>
      </c>
      <c r="C5290" s="29">
        <f t="shared" si="3910"/>
        <v>0</v>
      </c>
      <c r="D5290" s="69" t="str">
        <f t="shared" si="3910"/>
        <v>-</v>
      </c>
      <c r="E5290" s="28">
        <f t="shared" si="3910"/>
        <v>0.75</v>
      </c>
      <c r="F5290" s="95">
        <f t="shared" si="3895"/>
        <v>0.75</v>
      </c>
      <c r="G5290" s="95">
        <f t="shared" si="3896"/>
        <v>0.75</v>
      </c>
      <c r="H5290" s="95">
        <f t="shared" ref="H5290:H5353" si="3911">F5290-G5290</f>
        <v>0</v>
      </c>
      <c r="I5290" s="94">
        <f>'F4.2'!AB597</f>
        <v>0</v>
      </c>
      <c r="J5290" s="94">
        <f>'F4.2'!AV597</f>
        <v>0</v>
      </c>
      <c r="K5290" s="95"/>
      <c r="L5290" s="95"/>
      <c r="M5290" s="128">
        <f t="shared" ref="M5290:M5353" si="3912">SUM(J5290:L5290)</f>
        <v>0</v>
      </c>
      <c r="N5290" s="95">
        <f t="shared" ref="N5290:N5353" si="3913">H5290+I5290-M5290</f>
        <v>0</v>
      </c>
    </row>
    <row r="5291" spans="1:14" ht="31.5" hidden="1" outlineLevel="1" x14ac:dyDescent="0.25">
      <c r="A5291" s="169">
        <f t="shared" ref="A5291:E5291" si="3914">A4621</f>
        <v>0</v>
      </c>
      <c r="B5291" s="169" t="str">
        <f t="shared" si="3914"/>
        <v>v-Construction of swimming pool in colony at CSTPS Chandrapur</v>
      </c>
      <c r="C5291" s="29">
        <f t="shared" si="3914"/>
        <v>0</v>
      </c>
      <c r="D5291" s="69" t="str">
        <f t="shared" si="3914"/>
        <v>-</v>
      </c>
      <c r="E5291" s="28">
        <f t="shared" si="3914"/>
        <v>2</v>
      </c>
      <c r="F5291" s="95">
        <f t="shared" si="3895"/>
        <v>2</v>
      </c>
      <c r="G5291" s="95">
        <f t="shared" si="3896"/>
        <v>2</v>
      </c>
      <c r="H5291" s="95">
        <f t="shared" si="3911"/>
        <v>0</v>
      </c>
      <c r="I5291" s="94">
        <f>'F4.2'!AB598</f>
        <v>0</v>
      </c>
      <c r="J5291" s="94">
        <f>'F4.2'!AV598</f>
        <v>0</v>
      </c>
      <c r="K5291" s="95"/>
      <c r="L5291" s="95"/>
      <c r="M5291" s="128">
        <f t="shared" si="3912"/>
        <v>0</v>
      </c>
      <c r="N5291" s="95">
        <f t="shared" si="3913"/>
        <v>0</v>
      </c>
    </row>
    <row r="5292" spans="1:14" ht="47.25" hidden="1" outlineLevel="1" x14ac:dyDescent="0.25">
      <c r="A5292" s="169">
        <f t="shared" ref="A5292:E5292" si="3915">A4622</f>
        <v>0</v>
      </c>
      <c r="B5292" s="169" t="str">
        <f t="shared" si="3915"/>
        <v>vii-Providing new drinking water supply DI- pipe line  300 mm dia .for domestic water supply to rsidential colony at CSTPS Chandrapur.</v>
      </c>
      <c r="C5292" s="29">
        <f t="shared" si="3915"/>
        <v>0</v>
      </c>
      <c r="D5292" s="69" t="str">
        <f t="shared" si="3915"/>
        <v>-</v>
      </c>
      <c r="E5292" s="28">
        <f t="shared" si="3915"/>
        <v>2</v>
      </c>
      <c r="F5292" s="95">
        <f t="shared" si="3895"/>
        <v>2</v>
      </c>
      <c r="G5292" s="95">
        <f t="shared" si="3896"/>
        <v>2</v>
      </c>
      <c r="H5292" s="95">
        <f t="shared" si="3911"/>
        <v>0</v>
      </c>
      <c r="I5292" s="94">
        <f>'F4.2'!AB599</f>
        <v>0</v>
      </c>
      <c r="J5292" s="94">
        <f>'F4.2'!AV599</f>
        <v>0</v>
      </c>
      <c r="K5292" s="95"/>
      <c r="L5292" s="95"/>
      <c r="M5292" s="128">
        <f t="shared" si="3912"/>
        <v>0</v>
      </c>
      <c r="N5292" s="95">
        <f t="shared" si="3913"/>
        <v>0</v>
      </c>
    </row>
    <row r="5293" spans="1:14" ht="31.5" hidden="1" outlineLevel="1" x14ac:dyDescent="0.25">
      <c r="A5293" s="169">
        <f t="shared" ref="A5293:E5293" si="3916">A4623</f>
        <v>0</v>
      </c>
      <c r="B5293" s="169" t="str">
        <f t="shared" si="3916"/>
        <v>viii-Rain water Harvesting system to residential building at CSTPS Chandrapur.</v>
      </c>
      <c r="C5293" s="29">
        <f t="shared" si="3916"/>
        <v>0</v>
      </c>
      <c r="D5293" s="69" t="str">
        <f t="shared" si="3916"/>
        <v>-</v>
      </c>
      <c r="E5293" s="28">
        <f t="shared" si="3916"/>
        <v>2</v>
      </c>
      <c r="F5293" s="95">
        <f t="shared" si="3895"/>
        <v>2</v>
      </c>
      <c r="G5293" s="95">
        <f t="shared" si="3896"/>
        <v>2</v>
      </c>
      <c r="H5293" s="95">
        <f t="shared" si="3911"/>
        <v>0</v>
      </c>
      <c r="I5293" s="94">
        <f>'F4.2'!AB600</f>
        <v>0</v>
      </c>
      <c r="J5293" s="94">
        <f>'F4.2'!AV600</f>
        <v>0</v>
      </c>
      <c r="K5293" s="95"/>
      <c r="L5293" s="95"/>
      <c r="M5293" s="128">
        <f t="shared" si="3912"/>
        <v>0</v>
      </c>
      <c r="N5293" s="95">
        <f t="shared" si="3913"/>
        <v>0</v>
      </c>
    </row>
    <row r="5294" spans="1:14" ht="15.75" hidden="1" outlineLevel="1" x14ac:dyDescent="0.25">
      <c r="A5294" s="25">
        <f t="shared" ref="A5294:E5294" si="3917">A4624</f>
        <v>9</v>
      </c>
      <c r="B5294" s="26" t="str">
        <f t="shared" si="3917"/>
        <v>Renovation of public utility building of CSTPS, Chandrapur</v>
      </c>
      <c r="C5294" s="29">
        <f t="shared" si="3917"/>
        <v>0</v>
      </c>
      <c r="D5294" s="69" t="str">
        <f t="shared" si="3917"/>
        <v>-</v>
      </c>
      <c r="E5294" s="28">
        <f t="shared" si="3917"/>
        <v>29.950000000000003</v>
      </c>
      <c r="F5294" s="95">
        <f t="shared" si="3895"/>
        <v>0</v>
      </c>
      <c r="G5294" s="95">
        <f t="shared" si="3896"/>
        <v>0</v>
      </c>
      <c r="H5294" s="95">
        <f t="shared" si="3911"/>
        <v>0</v>
      </c>
      <c r="I5294" s="94">
        <f>'F4.2'!AB601</f>
        <v>0</v>
      </c>
      <c r="J5294" s="94">
        <f>'F4.2'!AV601</f>
        <v>0</v>
      </c>
      <c r="K5294" s="95"/>
      <c r="L5294" s="95"/>
      <c r="M5294" s="128">
        <f t="shared" si="3912"/>
        <v>0</v>
      </c>
      <c r="N5294" s="95">
        <f t="shared" si="3913"/>
        <v>0</v>
      </c>
    </row>
    <row r="5295" spans="1:14" ht="15.75" hidden="1" outlineLevel="1" x14ac:dyDescent="0.25">
      <c r="A5295" s="169">
        <f t="shared" ref="A5295:E5295" si="3918">A4625</f>
        <v>0</v>
      </c>
      <c r="B5295" s="169" t="str">
        <f t="shared" si="3918"/>
        <v>Renovation and interior decoration of Hirai guest house</v>
      </c>
      <c r="C5295" s="29">
        <f t="shared" si="3918"/>
        <v>0</v>
      </c>
      <c r="D5295" s="69" t="str">
        <f t="shared" si="3918"/>
        <v>-</v>
      </c>
      <c r="E5295" s="28">
        <f t="shared" si="3918"/>
        <v>7.51</v>
      </c>
      <c r="F5295" s="95">
        <f t="shared" si="3895"/>
        <v>7.51</v>
      </c>
      <c r="G5295" s="95">
        <f t="shared" si="3896"/>
        <v>7.51</v>
      </c>
      <c r="H5295" s="95">
        <f t="shared" si="3911"/>
        <v>0</v>
      </c>
      <c r="I5295" s="94">
        <f>'F4.2'!AB602</f>
        <v>0</v>
      </c>
      <c r="J5295" s="94">
        <f>'F4.2'!AV602</f>
        <v>0</v>
      </c>
      <c r="K5295" s="95"/>
      <c r="L5295" s="95"/>
      <c r="M5295" s="128">
        <f t="shared" si="3912"/>
        <v>0</v>
      </c>
      <c r="N5295" s="95">
        <f t="shared" si="3913"/>
        <v>0</v>
      </c>
    </row>
    <row r="5296" spans="1:14" ht="31.5" hidden="1" outlineLevel="1" x14ac:dyDescent="0.25">
      <c r="A5296" s="169">
        <f t="shared" ref="A5296:E5296" si="3919">A4626</f>
        <v>0</v>
      </c>
      <c r="B5296" s="169" t="str">
        <f t="shared" si="3919"/>
        <v>Renovation and interior decoration of existing chummery guest house</v>
      </c>
      <c r="C5296" s="29">
        <f t="shared" si="3919"/>
        <v>0</v>
      </c>
      <c r="D5296" s="69" t="str">
        <f t="shared" si="3919"/>
        <v>-</v>
      </c>
      <c r="E5296" s="28">
        <f t="shared" si="3919"/>
        <v>12.22</v>
      </c>
      <c r="F5296" s="95">
        <f t="shared" si="3895"/>
        <v>12.22</v>
      </c>
      <c r="G5296" s="95">
        <f t="shared" si="3896"/>
        <v>12.22</v>
      </c>
      <c r="H5296" s="95">
        <f t="shared" si="3911"/>
        <v>0</v>
      </c>
      <c r="I5296" s="94">
        <f>'F4.2'!AB603</f>
        <v>0</v>
      </c>
      <c r="J5296" s="94">
        <f>'F4.2'!AV603</f>
        <v>0</v>
      </c>
      <c r="K5296" s="95"/>
      <c r="L5296" s="95"/>
      <c r="M5296" s="128">
        <f t="shared" si="3912"/>
        <v>0</v>
      </c>
      <c r="N5296" s="95">
        <f t="shared" si="3913"/>
        <v>0</v>
      </c>
    </row>
    <row r="5297" spans="1:14" ht="31.5" hidden="1" outlineLevel="1" x14ac:dyDescent="0.25">
      <c r="A5297" s="169">
        <f t="shared" ref="A5297:E5297" si="3920">A4627</f>
        <v>0</v>
      </c>
      <c r="B5297" s="169" t="str">
        <f t="shared" si="3920"/>
        <v>Renovation and interior decoration of existing Erai dam guest house</v>
      </c>
      <c r="C5297" s="29">
        <f t="shared" si="3920"/>
        <v>0</v>
      </c>
      <c r="D5297" s="69" t="str">
        <f t="shared" si="3920"/>
        <v>-</v>
      </c>
      <c r="E5297" s="28">
        <f t="shared" si="3920"/>
        <v>6.65</v>
      </c>
      <c r="F5297" s="95">
        <f t="shared" si="3895"/>
        <v>6.65</v>
      </c>
      <c r="G5297" s="95">
        <f t="shared" si="3896"/>
        <v>6.65</v>
      </c>
      <c r="H5297" s="95">
        <f t="shared" si="3911"/>
        <v>0</v>
      </c>
      <c r="I5297" s="94">
        <f>'F4.2'!AB604</f>
        <v>0</v>
      </c>
      <c r="J5297" s="94">
        <f>'F4.2'!AV604</f>
        <v>0</v>
      </c>
      <c r="K5297" s="95"/>
      <c r="L5297" s="95"/>
      <c r="M5297" s="128">
        <f t="shared" si="3912"/>
        <v>0</v>
      </c>
      <c r="N5297" s="95">
        <f t="shared" si="3913"/>
        <v>0</v>
      </c>
    </row>
    <row r="5298" spans="1:14" ht="47.25" hidden="1" outlineLevel="1" x14ac:dyDescent="0.25">
      <c r="A5298" s="169">
        <f t="shared" ref="A5298:E5298" si="3921">A4628</f>
        <v>0</v>
      </c>
      <c r="B5298" s="169" t="str">
        <f t="shared" si="3921"/>
        <v xml:space="preserve">Work of interior decoration by proding stop cabin arrangement and other internal architechture decorative work for RP section of admin building </v>
      </c>
      <c r="C5298" s="29">
        <f t="shared" si="3921"/>
        <v>0</v>
      </c>
      <c r="D5298" s="69" t="str">
        <f t="shared" si="3921"/>
        <v>-</v>
      </c>
      <c r="E5298" s="28">
        <f t="shared" si="3921"/>
        <v>3.57</v>
      </c>
      <c r="F5298" s="95">
        <f t="shared" si="3895"/>
        <v>3.57</v>
      </c>
      <c r="G5298" s="95">
        <f t="shared" si="3896"/>
        <v>3.57</v>
      </c>
      <c r="H5298" s="95">
        <f t="shared" si="3911"/>
        <v>0</v>
      </c>
      <c r="I5298" s="94">
        <f>'F4.2'!AB605</f>
        <v>0</v>
      </c>
      <c r="J5298" s="94">
        <f>'F4.2'!AV605</f>
        <v>0</v>
      </c>
      <c r="K5298" s="95"/>
      <c r="L5298" s="95"/>
      <c r="M5298" s="128">
        <f t="shared" si="3912"/>
        <v>0</v>
      </c>
      <c r="N5298" s="95">
        <f t="shared" si="3913"/>
        <v>0</v>
      </c>
    </row>
    <row r="5299" spans="1:14" ht="15.75" hidden="1" outlineLevel="1" x14ac:dyDescent="0.25">
      <c r="A5299" s="25">
        <f t="shared" ref="A5299:E5299" si="3922">A4629</f>
        <v>10</v>
      </c>
      <c r="B5299" s="26" t="str">
        <f t="shared" si="3922"/>
        <v>R&amp;M/LE for Identified Thermal units of MSPGCL</v>
      </c>
      <c r="C5299" s="29">
        <f t="shared" si="3922"/>
        <v>0</v>
      </c>
      <c r="D5299" s="69" t="str">
        <f t="shared" si="3922"/>
        <v>-</v>
      </c>
      <c r="E5299" s="28">
        <f t="shared" si="3922"/>
        <v>400</v>
      </c>
      <c r="F5299" s="95">
        <f t="shared" si="3895"/>
        <v>0</v>
      </c>
      <c r="G5299" s="95">
        <f t="shared" si="3896"/>
        <v>0</v>
      </c>
      <c r="H5299" s="95">
        <f t="shared" si="3911"/>
        <v>0</v>
      </c>
      <c r="I5299" s="94">
        <f>'F4.2'!AB606</f>
        <v>0</v>
      </c>
      <c r="J5299" s="94">
        <f>'F4.2'!AV606</f>
        <v>0</v>
      </c>
      <c r="K5299" s="95"/>
      <c r="L5299" s="95"/>
      <c r="M5299" s="128">
        <f t="shared" si="3912"/>
        <v>0</v>
      </c>
      <c r="N5299" s="95">
        <f t="shared" si="3913"/>
        <v>0</v>
      </c>
    </row>
    <row r="5300" spans="1:14" ht="15.75" hidden="1" outlineLevel="1" x14ac:dyDescent="0.25">
      <c r="A5300" s="169">
        <f t="shared" ref="A5300:E5300" si="3923">A4630</f>
        <v>0</v>
      </c>
      <c r="B5300" s="169" t="str">
        <f t="shared" si="3923"/>
        <v>R&amp;M/LE for Identified Thermal units of MSPGCL, CSTPS U-3</v>
      </c>
      <c r="C5300" s="29">
        <f t="shared" si="3923"/>
        <v>0</v>
      </c>
      <c r="D5300" s="69" t="str">
        <f t="shared" si="3923"/>
        <v>-</v>
      </c>
      <c r="E5300" s="28">
        <f t="shared" si="3923"/>
        <v>293</v>
      </c>
      <c r="F5300" s="95">
        <f t="shared" si="3895"/>
        <v>293</v>
      </c>
      <c r="G5300" s="95">
        <f t="shared" si="3896"/>
        <v>293</v>
      </c>
      <c r="H5300" s="95">
        <f t="shared" si="3911"/>
        <v>0</v>
      </c>
      <c r="I5300" s="94">
        <f>'F4.2'!AB607</f>
        <v>0</v>
      </c>
      <c r="J5300" s="94">
        <f>'F4.2'!AV607</f>
        <v>0</v>
      </c>
      <c r="K5300" s="95"/>
      <c r="L5300" s="95"/>
      <c r="M5300" s="128">
        <f t="shared" si="3912"/>
        <v>0</v>
      </c>
      <c r="N5300" s="95">
        <f t="shared" si="3913"/>
        <v>0</v>
      </c>
    </row>
    <row r="5301" spans="1:14" ht="15.75" hidden="1" outlineLevel="1" x14ac:dyDescent="0.25">
      <c r="A5301" s="169">
        <f t="shared" ref="A5301:E5301" si="3924">A4631</f>
        <v>0</v>
      </c>
      <c r="B5301" s="169" t="str">
        <f t="shared" si="3924"/>
        <v>R&amp;M/LE for Identified Thermal units of MSPGCL, CSTPS U-4</v>
      </c>
      <c r="C5301" s="29">
        <f t="shared" si="3924"/>
        <v>0</v>
      </c>
      <c r="D5301" s="69" t="str">
        <f t="shared" si="3924"/>
        <v>-</v>
      </c>
      <c r="E5301" s="28">
        <f t="shared" si="3924"/>
        <v>300</v>
      </c>
      <c r="F5301" s="95">
        <f t="shared" si="3895"/>
        <v>300</v>
      </c>
      <c r="G5301" s="95">
        <f t="shared" si="3896"/>
        <v>300</v>
      </c>
      <c r="H5301" s="95">
        <f t="shared" si="3911"/>
        <v>0</v>
      </c>
      <c r="I5301" s="94">
        <f>'F4.2'!AB608</f>
        <v>0</v>
      </c>
      <c r="J5301" s="94">
        <f>'F4.2'!AV608</f>
        <v>0</v>
      </c>
      <c r="K5301" s="95"/>
      <c r="L5301" s="95"/>
      <c r="M5301" s="128">
        <f t="shared" si="3912"/>
        <v>0</v>
      </c>
      <c r="N5301" s="95">
        <f t="shared" si="3913"/>
        <v>0</v>
      </c>
    </row>
    <row r="5302" spans="1:14" ht="15.75" hidden="1" outlineLevel="1" x14ac:dyDescent="0.25">
      <c r="A5302" s="25">
        <f t="shared" ref="A5302:E5302" si="3925">A4632</f>
        <v>11</v>
      </c>
      <c r="B5302" s="26" t="str">
        <f t="shared" si="3925"/>
        <v xml:space="preserve">CHP Improvement Schemes </v>
      </c>
      <c r="C5302" s="29">
        <f t="shared" si="3925"/>
        <v>0</v>
      </c>
      <c r="D5302" s="69" t="str">
        <f t="shared" si="3925"/>
        <v>-</v>
      </c>
      <c r="E5302" s="28">
        <f t="shared" si="3925"/>
        <v>100</v>
      </c>
      <c r="F5302" s="95">
        <f t="shared" si="3895"/>
        <v>0</v>
      </c>
      <c r="G5302" s="95">
        <f t="shared" si="3896"/>
        <v>0</v>
      </c>
      <c r="H5302" s="95">
        <f t="shared" si="3911"/>
        <v>0</v>
      </c>
      <c r="I5302" s="94">
        <f>'F4.2'!AB609</f>
        <v>0</v>
      </c>
      <c r="J5302" s="94">
        <f>'F4.2'!AV609</f>
        <v>0</v>
      </c>
      <c r="K5302" s="95"/>
      <c r="L5302" s="95"/>
      <c r="M5302" s="128">
        <f t="shared" si="3912"/>
        <v>0</v>
      </c>
      <c r="N5302" s="95">
        <f t="shared" si="3913"/>
        <v>0</v>
      </c>
    </row>
    <row r="5303" spans="1:14" ht="15.75" hidden="1" outlineLevel="1" x14ac:dyDescent="0.25">
      <c r="A5303" s="169">
        <f t="shared" ref="A5303:E5303" si="3926">A4633</f>
        <v>0</v>
      </c>
      <c r="B5303" s="169" t="str">
        <f t="shared" si="3926"/>
        <v>CHP Improvement Schemes at CHP-A, B, C</v>
      </c>
      <c r="C5303" s="29">
        <f t="shared" si="3926"/>
        <v>0</v>
      </c>
      <c r="D5303" s="69" t="str">
        <f t="shared" si="3926"/>
        <v>-</v>
      </c>
      <c r="E5303" s="28">
        <f t="shared" si="3926"/>
        <v>100</v>
      </c>
      <c r="F5303" s="95">
        <f t="shared" si="3895"/>
        <v>100</v>
      </c>
      <c r="G5303" s="95">
        <f t="shared" si="3896"/>
        <v>100</v>
      </c>
      <c r="H5303" s="95">
        <f t="shared" si="3911"/>
        <v>0</v>
      </c>
      <c r="I5303" s="94">
        <f>'F4.2'!AB610</f>
        <v>0</v>
      </c>
      <c r="J5303" s="94">
        <f>'F4.2'!AV610</f>
        <v>0</v>
      </c>
      <c r="K5303" s="95"/>
      <c r="L5303" s="95"/>
      <c r="M5303" s="128">
        <f t="shared" si="3912"/>
        <v>0</v>
      </c>
      <c r="N5303" s="95">
        <f t="shared" si="3913"/>
        <v>0</v>
      </c>
    </row>
    <row r="5304" spans="1:14" ht="15.75" hidden="1" outlineLevel="1" x14ac:dyDescent="0.25">
      <c r="A5304" s="25">
        <f t="shared" ref="A5304:E5304" si="3927">A4634</f>
        <v>12</v>
      </c>
      <c r="B5304" s="26" t="str">
        <f t="shared" si="3927"/>
        <v>Developlment &amp; Upgradation of SAP for MSPGCL</v>
      </c>
      <c r="C5304" s="29">
        <f t="shared" si="3927"/>
        <v>0</v>
      </c>
      <c r="D5304" s="69" t="str">
        <f t="shared" si="3927"/>
        <v>-</v>
      </c>
      <c r="E5304" s="28">
        <f t="shared" si="3927"/>
        <v>200</v>
      </c>
      <c r="F5304" s="95">
        <f t="shared" si="3895"/>
        <v>0</v>
      </c>
      <c r="G5304" s="95">
        <f t="shared" si="3896"/>
        <v>0</v>
      </c>
      <c r="H5304" s="95">
        <f t="shared" si="3911"/>
        <v>0</v>
      </c>
      <c r="I5304" s="94">
        <f>'F4.2'!AB611</f>
        <v>0</v>
      </c>
      <c r="J5304" s="94">
        <f>'F4.2'!AV611</f>
        <v>0</v>
      </c>
      <c r="K5304" s="95"/>
      <c r="L5304" s="95"/>
      <c r="M5304" s="128">
        <f t="shared" si="3912"/>
        <v>0</v>
      </c>
      <c r="N5304" s="95">
        <f t="shared" si="3913"/>
        <v>0</v>
      </c>
    </row>
    <row r="5305" spans="1:14" ht="15.75" hidden="1" outlineLevel="1" x14ac:dyDescent="0.25">
      <c r="A5305" s="169">
        <f t="shared" ref="A5305:E5305" si="3928">A4635</f>
        <v>0</v>
      </c>
      <c r="B5305" s="169" t="str">
        <f t="shared" si="3928"/>
        <v>Developlment &amp; Upgradation of SAP for MSPGCL</v>
      </c>
      <c r="C5305" s="29">
        <f t="shared" si="3928"/>
        <v>0</v>
      </c>
      <c r="D5305" s="69" t="str">
        <f t="shared" si="3928"/>
        <v>-</v>
      </c>
      <c r="E5305" s="28">
        <f t="shared" si="3928"/>
        <v>200</v>
      </c>
      <c r="F5305" s="95">
        <f t="shared" si="3895"/>
        <v>200</v>
      </c>
      <c r="G5305" s="95">
        <f t="shared" si="3896"/>
        <v>200</v>
      </c>
      <c r="H5305" s="95">
        <f t="shared" si="3911"/>
        <v>0</v>
      </c>
      <c r="I5305" s="94">
        <f>'F4.2'!AB612</f>
        <v>0</v>
      </c>
      <c r="J5305" s="94">
        <f>'F4.2'!AV612</f>
        <v>0</v>
      </c>
      <c r="K5305" s="95"/>
      <c r="L5305" s="95"/>
      <c r="M5305" s="128">
        <f t="shared" si="3912"/>
        <v>0</v>
      </c>
      <c r="N5305" s="95">
        <f t="shared" si="3913"/>
        <v>0</v>
      </c>
    </row>
    <row r="5306" spans="1:14" ht="63" hidden="1" outlineLevel="1" x14ac:dyDescent="0.25">
      <c r="A5306" s="25">
        <f t="shared" ref="A5306:E5306" si="3929">A4636</f>
        <v>13</v>
      </c>
      <c r="B5306" s="26" t="str">
        <f t="shared" si="3929"/>
        <v>Design, supply, installation and commissioning of Smart Energy Efficienient Illumination System for safety precautions and proving suitable working conditions  at stg-II &amp; III, CSTPS, Chandrapur</v>
      </c>
      <c r="C5306" s="29">
        <f t="shared" si="3929"/>
        <v>0</v>
      </c>
      <c r="D5306" s="69" t="str">
        <f t="shared" si="3929"/>
        <v>-</v>
      </c>
      <c r="E5306" s="28">
        <f t="shared" si="3929"/>
        <v>42</v>
      </c>
      <c r="F5306" s="95">
        <f t="shared" si="3895"/>
        <v>0</v>
      </c>
      <c r="G5306" s="95">
        <f t="shared" si="3896"/>
        <v>0</v>
      </c>
      <c r="H5306" s="95">
        <f t="shared" si="3911"/>
        <v>0</v>
      </c>
      <c r="I5306" s="94">
        <f>'F4.2'!AB613</f>
        <v>0</v>
      </c>
      <c r="J5306" s="94">
        <f>'F4.2'!AV613</f>
        <v>0</v>
      </c>
      <c r="K5306" s="95"/>
      <c r="L5306" s="95"/>
      <c r="M5306" s="128">
        <f t="shared" si="3912"/>
        <v>0</v>
      </c>
      <c r="N5306" s="95">
        <f t="shared" si="3913"/>
        <v>0</v>
      </c>
    </row>
    <row r="5307" spans="1:14" ht="63" hidden="1" outlineLevel="1" x14ac:dyDescent="0.25">
      <c r="A5307" s="169">
        <f t="shared" ref="A5307:E5307" si="3930">A4637</f>
        <v>0</v>
      </c>
      <c r="B5307" s="169" t="str">
        <f t="shared" si="3930"/>
        <v>Design, supply, installation and commissioning of Smart Energy Efficienient Illumination System for safety precautions and proving suitable working conditions  at stg-II &amp; III, CSTPS, Chandrapur</v>
      </c>
      <c r="C5307" s="29">
        <f t="shared" si="3930"/>
        <v>0</v>
      </c>
      <c r="D5307" s="69" t="str">
        <f t="shared" si="3930"/>
        <v>-</v>
      </c>
      <c r="E5307" s="28">
        <f t="shared" si="3930"/>
        <v>42</v>
      </c>
      <c r="F5307" s="95">
        <f t="shared" si="3895"/>
        <v>42</v>
      </c>
      <c r="G5307" s="95">
        <f t="shared" si="3896"/>
        <v>42</v>
      </c>
      <c r="H5307" s="95">
        <f t="shared" si="3911"/>
        <v>0</v>
      </c>
      <c r="I5307" s="94">
        <f>'F4.2'!AB614</f>
        <v>0</v>
      </c>
      <c r="J5307" s="94">
        <f>'F4.2'!AV614</f>
        <v>0</v>
      </c>
      <c r="K5307" s="95"/>
      <c r="L5307" s="95"/>
      <c r="M5307" s="128">
        <f t="shared" si="3912"/>
        <v>0</v>
      </c>
      <c r="N5307" s="95">
        <f t="shared" si="3913"/>
        <v>0</v>
      </c>
    </row>
    <row r="5308" spans="1:14" ht="15.75" hidden="1" outlineLevel="1" x14ac:dyDescent="0.25">
      <c r="A5308" s="25">
        <f t="shared" ref="A5308:E5308" si="3931">A4638</f>
        <v>14</v>
      </c>
      <c r="B5308" s="26" t="str">
        <f t="shared" si="3931"/>
        <v>Implementation of Flexible Operation Solutions  (U-3,4)</v>
      </c>
      <c r="C5308" s="29">
        <f t="shared" si="3931"/>
        <v>0</v>
      </c>
      <c r="D5308" s="69" t="str">
        <f t="shared" si="3931"/>
        <v>-</v>
      </c>
      <c r="E5308" s="28">
        <f t="shared" si="3931"/>
        <v>25</v>
      </c>
      <c r="F5308" s="95">
        <f t="shared" si="3895"/>
        <v>0</v>
      </c>
      <c r="G5308" s="95">
        <f t="shared" si="3896"/>
        <v>0</v>
      </c>
      <c r="H5308" s="95">
        <f t="shared" si="3911"/>
        <v>0</v>
      </c>
      <c r="I5308" s="94">
        <f>'F4.2'!AB615</f>
        <v>0</v>
      </c>
      <c r="J5308" s="94">
        <f>'F4.2'!AV615</f>
        <v>0</v>
      </c>
      <c r="K5308" s="95"/>
      <c r="L5308" s="95"/>
      <c r="M5308" s="128">
        <f t="shared" si="3912"/>
        <v>0</v>
      </c>
      <c r="N5308" s="95">
        <f t="shared" si="3913"/>
        <v>0</v>
      </c>
    </row>
    <row r="5309" spans="1:14" ht="15.75" hidden="1" outlineLevel="1" x14ac:dyDescent="0.25">
      <c r="A5309" s="169">
        <f t="shared" ref="A5309:E5309" si="3932">A4639</f>
        <v>0</v>
      </c>
      <c r="B5309" s="169" t="str">
        <f t="shared" si="3932"/>
        <v>Implementation of Flexible Operation Solutions (U-3,4)</v>
      </c>
      <c r="C5309" s="29">
        <f t="shared" si="3932"/>
        <v>0</v>
      </c>
      <c r="D5309" s="69" t="str">
        <f t="shared" si="3932"/>
        <v>-</v>
      </c>
      <c r="E5309" s="28">
        <f t="shared" si="3932"/>
        <v>25</v>
      </c>
      <c r="F5309" s="95">
        <f t="shared" si="3895"/>
        <v>25</v>
      </c>
      <c r="G5309" s="95">
        <f t="shared" si="3896"/>
        <v>25</v>
      </c>
      <c r="H5309" s="95">
        <f t="shared" si="3911"/>
        <v>0</v>
      </c>
      <c r="I5309" s="94">
        <f>'F4.2'!AB616</f>
        <v>0</v>
      </c>
      <c r="J5309" s="94">
        <f>'F4.2'!AV616</f>
        <v>0</v>
      </c>
      <c r="K5309" s="95"/>
      <c r="L5309" s="95"/>
      <c r="M5309" s="128">
        <f t="shared" si="3912"/>
        <v>0</v>
      </c>
      <c r="N5309" s="95">
        <f t="shared" si="3913"/>
        <v>0</v>
      </c>
    </row>
    <row r="5310" spans="1:14" ht="15.75" hidden="1" outlineLevel="1" x14ac:dyDescent="0.25">
      <c r="A5310" s="25">
        <f t="shared" ref="A5310:E5310" si="3933">A4640</f>
        <v>15</v>
      </c>
      <c r="B5310" s="26" t="str">
        <f t="shared" si="3933"/>
        <v>DPR for ash utilisation cell- infrastructure development</v>
      </c>
      <c r="C5310" s="29">
        <f t="shared" si="3933"/>
        <v>0</v>
      </c>
      <c r="D5310" s="69" t="str">
        <f t="shared" si="3933"/>
        <v>-</v>
      </c>
      <c r="E5310" s="28">
        <f t="shared" si="3933"/>
        <v>278.5</v>
      </c>
      <c r="F5310" s="95">
        <f t="shared" si="3895"/>
        <v>0</v>
      </c>
      <c r="G5310" s="95">
        <f t="shared" si="3896"/>
        <v>0</v>
      </c>
      <c r="H5310" s="95">
        <f t="shared" si="3911"/>
        <v>0</v>
      </c>
      <c r="I5310" s="94">
        <f>'F4.2'!AB617</f>
        <v>0</v>
      </c>
      <c r="J5310" s="94">
        <f>'F4.2'!AV617</f>
        <v>0</v>
      </c>
      <c r="K5310" s="95"/>
      <c r="L5310" s="95"/>
      <c r="M5310" s="128">
        <f t="shared" si="3912"/>
        <v>0</v>
      </c>
      <c r="N5310" s="95">
        <f t="shared" si="3913"/>
        <v>0</v>
      </c>
    </row>
    <row r="5311" spans="1:14" ht="47.25" hidden="1" outlineLevel="1" x14ac:dyDescent="0.25">
      <c r="A5311" s="169">
        <f t="shared" ref="A5311:E5311" si="3934">A4641</f>
        <v>0</v>
      </c>
      <c r="B5311" s="169" t="str">
        <f t="shared" si="3934"/>
        <v>DPR for development of infrastructure for loading and dispatch of fly ash through Railway Wagons, CSTPS, Chandrapur</v>
      </c>
      <c r="C5311" s="29">
        <f t="shared" si="3934"/>
        <v>0</v>
      </c>
      <c r="D5311" s="69" t="str">
        <f t="shared" si="3934"/>
        <v>-</v>
      </c>
      <c r="E5311" s="28">
        <f t="shared" si="3934"/>
        <v>268</v>
      </c>
      <c r="F5311" s="95">
        <f t="shared" si="3895"/>
        <v>268</v>
      </c>
      <c r="G5311" s="95">
        <f t="shared" si="3896"/>
        <v>268</v>
      </c>
      <c r="H5311" s="95">
        <f t="shared" si="3911"/>
        <v>0</v>
      </c>
      <c r="I5311" s="94">
        <f>'F4.2'!AB618</f>
        <v>0</v>
      </c>
      <c r="J5311" s="94">
        <f>'F4.2'!AV618</f>
        <v>0</v>
      </c>
      <c r="K5311" s="95"/>
      <c r="L5311" s="95"/>
      <c r="M5311" s="128">
        <f t="shared" si="3912"/>
        <v>0</v>
      </c>
      <c r="N5311" s="95">
        <f t="shared" si="3913"/>
        <v>0</v>
      </c>
    </row>
    <row r="5312" spans="1:14" ht="47.25" hidden="1" outlineLevel="1" x14ac:dyDescent="0.25">
      <c r="A5312" s="169">
        <f t="shared" ref="A5312:E5312" si="3935">A4642</f>
        <v>0</v>
      </c>
      <c r="B5312" s="169" t="str">
        <f t="shared" si="3935"/>
        <v>Disposal of bottom ash for stowing of u/g mines of Chandrapur Area by installing direct pipeline from CSTPS to WCL</v>
      </c>
      <c r="C5312" s="29">
        <f t="shared" si="3935"/>
        <v>0</v>
      </c>
      <c r="D5312" s="69" t="str">
        <f t="shared" si="3935"/>
        <v>-</v>
      </c>
      <c r="E5312" s="28">
        <f t="shared" si="3935"/>
        <v>10</v>
      </c>
      <c r="F5312" s="95">
        <f t="shared" si="3895"/>
        <v>10</v>
      </c>
      <c r="G5312" s="95">
        <f t="shared" si="3896"/>
        <v>10</v>
      </c>
      <c r="H5312" s="95">
        <f t="shared" si="3911"/>
        <v>0</v>
      </c>
      <c r="I5312" s="94">
        <f>'F4.2'!AB619</f>
        <v>0</v>
      </c>
      <c r="J5312" s="94">
        <f>'F4.2'!AV619</f>
        <v>0</v>
      </c>
      <c r="K5312" s="95"/>
      <c r="L5312" s="95"/>
      <c r="M5312" s="128">
        <f t="shared" si="3912"/>
        <v>0</v>
      </c>
      <c r="N5312" s="95">
        <f t="shared" si="3913"/>
        <v>0</v>
      </c>
    </row>
    <row r="5313" spans="1:14" ht="63" hidden="1" outlineLevel="1" x14ac:dyDescent="0.25">
      <c r="A5313" s="169">
        <f t="shared" ref="A5313:E5313" si="3936">A4643</f>
        <v>0</v>
      </c>
      <c r="B5313" s="169" t="str">
        <f t="shared" si="3936"/>
        <v>Design, supply, installation, testing and commissioning of 100 MT 16X3 Mtr. electronic weigh bridge system, for weighment and dispatch of Pond Ash from Ash bund, CSTPS, Chandrapur</v>
      </c>
      <c r="C5313" s="29">
        <f t="shared" si="3936"/>
        <v>0</v>
      </c>
      <c r="D5313" s="69" t="str">
        <f t="shared" si="3936"/>
        <v>-</v>
      </c>
      <c r="E5313" s="28">
        <f t="shared" si="3936"/>
        <v>0.5</v>
      </c>
      <c r="F5313" s="95">
        <f t="shared" si="3895"/>
        <v>0.5</v>
      </c>
      <c r="G5313" s="95">
        <f t="shared" si="3896"/>
        <v>0.5</v>
      </c>
      <c r="H5313" s="95">
        <f t="shared" si="3911"/>
        <v>0</v>
      </c>
      <c r="I5313" s="94">
        <f>'F4.2'!AB620</f>
        <v>0</v>
      </c>
      <c r="J5313" s="94">
        <f>'F4.2'!AV620</f>
        <v>0</v>
      </c>
      <c r="K5313" s="95"/>
      <c r="L5313" s="95"/>
      <c r="M5313" s="128">
        <f t="shared" si="3912"/>
        <v>0</v>
      </c>
      <c r="N5313" s="95">
        <f t="shared" si="3913"/>
        <v>0</v>
      </c>
    </row>
    <row r="5314" spans="1:14" ht="31.5" hidden="1" outlineLevel="1" x14ac:dyDescent="0.25">
      <c r="A5314" s="25">
        <f t="shared" ref="A5314:E5314" si="3937">A4644</f>
        <v>16</v>
      </c>
      <c r="B5314" s="26" t="str">
        <f t="shared" si="3937"/>
        <v>Up-gradation Schemes for CAAQM Stations &amp; NABL Laboratory</v>
      </c>
      <c r="C5314" s="29">
        <f t="shared" si="3937"/>
        <v>0</v>
      </c>
      <c r="D5314" s="69" t="str">
        <f t="shared" si="3937"/>
        <v>-</v>
      </c>
      <c r="E5314" s="28">
        <f t="shared" si="3937"/>
        <v>25</v>
      </c>
      <c r="F5314" s="95">
        <f t="shared" si="3895"/>
        <v>0</v>
      </c>
      <c r="G5314" s="95">
        <f t="shared" si="3896"/>
        <v>0</v>
      </c>
      <c r="H5314" s="95">
        <f t="shared" si="3911"/>
        <v>0</v>
      </c>
      <c r="I5314" s="94">
        <f>'F4.2'!AB621</f>
        <v>0</v>
      </c>
      <c r="J5314" s="94">
        <f>'F4.2'!AV621</f>
        <v>0</v>
      </c>
      <c r="K5314" s="95"/>
      <c r="L5314" s="95"/>
      <c r="M5314" s="128">
        <f t="shared" si="3912"/>
        <v>0</v>
      </c>
      <c r="N5314" s="95">
        <f t="shared" si="3913"/>
        <v>0</v>
      </c>
    </row>
    <row r="5315" spans="1:14" ht="31.5" hidden="1" outlineLevel="1" x14ac:dyDescent="0.25">
      <c r="A5315" s="169">
        <f t="shared" ref="A5315:E5315" si="3938">A4645</f>
        <v>0</v>
      </c>
      <c r="B5315" s="169" t="str">
        <f t="shared" si="3938"/>
        <v>Up-gradation Schemes for CAAQM Stations &amp; NABL Laboratory</v>
      </c>
      <c r="C5315" s="29">
        <f t="shared" si="3938"/>
        <v>0</v>
      </c>
      <c r="D5315" s="69" t="str">
        <f t="shared" si="3938"/>
        <v>-</v>
      </c>
      <c r="E5315" s="28">
        <f t="shared" si="3938"/>
        <v>25</v>
      </c>
      <c r="F5315" s="95">
        <f t="shared" si="3895"/>
        <v>25</v>
      </c>
      <c r="G5315" s="95">
        <f t="shared" si="3896"/>
        <v>25</v>
      </c>
      <c r="H5315" s="95">
        <f t="shared" si="3911"/>
        <v>0</v>
      </c>
      <c r="I5315" s="94">
        <f>'F4.2'!AB622</f>
        <v>0</v>
      </c>
      <c r="J5315" s="94">
        <f>'F4.2'!AV622</f>
        <v>0</v>
      </c>
      <c r="K5315" s="95"/>
      <c r="L5315" s="95"/>
      <c r="M5315" s="128">
        <f t="shared" si="3912"/>
        <v>0</v>
      </c>
      <c r="N5315" s="95">
        <f t="shared" si="3913"/>
        <v>0</v>
      </c>
    </row>
    <row r="5316" spans="1:14" ht="63" hidden="1" outlineLevel="1" x14ac:dyDescent="0.25">
      <c r="A5316" s="25">
        <f t="shared" ref="A5316:E5316" si="3939">A4646</f>
        <v>17</v>
      </c>
      <c r="B5316" s="26" t="str">
        <f t="shared" si="3939"/>
        <v>Comprehensive Strategies for Environmental Sustainability at CSTPS: Implementing Zero Discharge Policies and Pollution Control Measures for Effective Water Body Management and Hazard Prevention</v>
      </c>
      <c r="C5316" s="29">
        <f t="shared" si="3939"/>
        <v>0</v>
      </c>
      <c r="D5316" s="69" t="str">
        <f t="shared" si="3939"/>
        <v>-</v>
      </c>
      <c r="E5316" s="28">
        <f t="shared" si="3939"/>
        <v>27.6</v>
      </c>
      <c r="F5316" s="95">
        <f t="shared" si="3895"/>
        <v>0</v>
      </c>
      <c r="G5316" s="95">
        <f t="shared" si="3896"/>
        <v>0</v>
      </c>
      <c r="H5316" s="95">
        <f t="shared" si="3911"/>
        <v>0</v>
      </c>
      <c r="I5316" s="94">
        <f>'F4.2'!AB623</f>
        <v>0</v>
      </c>
      <c r="J5316" s="94">
        <f>'F4.2'!AV623</f>
        <v>0</v>
      </c>
      <c r="K5316" s="95"/>
      <c r="L5316" s="95"/>
      <c r="M5316" s="128">
        <f t="shared" si="3912"/>
        <v>0</v>
      </c>
      <c r="N5316" s="95">
        <f t="shared" si="3913"/>
        <v>0</v>
      </c>
    </row>
    <row r="5317" spans="1:14" ht="63" hidden="1" outlineLevel="1" x14ac:dyDescent="0.25">
      <c r="A5317" s="169">
        <f t="shared" ref="A5317:E5317" si="3940">A4647</f>
        <v>0</v>
      </c>
      <c r="B5317" s="169" t="str">
        <f t="shared" si="3940"/>
        <v>Upgrading Settling tank near the Coal Reject Area: Installation of Settling Tank Liners and Enhanced Upgraded Pump House Systems to Prevent Acidic Water Seepage into the Ranvendli Nallah which connected to the ERAI River.</v>
      </c>
      <c r="C5317" s="29">
        <f t="shared" si="3940"/>
        <v>0</v>
      </c>
      <c r="D5317" s="69" t="str">
        <f t="shared" si="3940"/>
        <v>-</v>
      </c>
      <c r="E5317" s="28">
        <f t="shared" si="3940"/>
        <v>8.9</v>
      </c>
      <c r="F5317" s="95">
        <f t="shared" si="3895"/>
        <v>8.9</v>
      </c>
      <c r="G5317" s="95">
        <f t="shared" si="3896"/>
        <v>8.9</v>
      </c>
      <c r="H5317" s="95">
        <f t="shared" si="3911"/>
        <v>0</v>
      </c>
      <c r="I5317" s="94">
        <f>'F4.2'!AB624</f>
        <v>0</v>
      </c>
      <c r="J5317" s="94">
        <f>'F4.2'!AV624</f>
        <v>0</v>
      </c>
      <c r="K5317" s="95"/>
      <c r="L5317" s="95"/>
      <c r="M5317" s="128">
        <f t="shared" si="3912"/>
        <v>0</v>
      </c>
      <c r="N5317" s="95">
        <f t="shared" si="3913"/>
        <v>0</v>
      </c>
    </row>
    <row r="5318" spans="1:14" ht="63" hidden="1" outlineLevel="1" x14ac:dyDescent="0.25">
      <c r="A5318" s="169">
        <f t="shared" ref="A5318:E5318" si="3941">A4648</f>
        <v>0</v>
      </c>
      <c r="B5318" s="169" t="str">
        <f t="shared" si="3941"/>
        <v>Implementation of Zero Water Discharge Solutions: Design, Construction, and Commissioning of New Pump Houses for ETP 1 and ETP 2 to Enhance Capacity for Effective Water Recovery</v>
      </c>
      <c r="C5318" s="29">
        <f t="shared" si="3941"/>
        <v>0</v>
      </c>
      <c r="D5318" s="69" t="str">
        <f t="shared" si="3941"/>
        <v>-</v>
      </c>
      <c r="E5318" s="28">
        <f t="shared" si="3941"/>
        <v>10.82</v>
      </c>
      <c r="F5318" s="95">
        <f t="shared" si="3895"/>
        <v>10.82</v>
      </c>
      <c r="G5318" s="95">
        <f t="shared" si="3896"/>
        <v>10.82</v>
      </c>
      <c r="H5318" s="95">
        <f t="shared" si="3911"/>
        <v>0</v>
      </c>
      <c r="I5318" s="94">
        <f>'F4.2'!AB625</f>
        <v>0</v>
      </c>
      <c r="J5318" s="94">
        <f>'F4.2'!AV625</f>
        <v>0</v>
      </c>
      <c r="K5318" s="95"/>
      <c r="L5318" s="95"/>
      <c r="M5318" s="128">
        <f t="shared" si="3912"/>
        <v>0</v>
      </c>
      <c r="N5318" s="95">
        <f t="shared" si="3913"/>
        <v>0</v>
      </c>
    </row>
    <row r="5319" spans="1:14" ht="63" hidden="1" outlineLevel="1" x14ac:dyDescent="0.25">
      <c r="A5319" s="169">
        <f t="shared" ref="A5319:E5319" si="3942">A4649</f>
        <v>0</v>
      </c>
      <c r="B5319" s="169" t="str">
        <f t="shared" si="3942"/>
        <v>Underground Ash Disposal Pipeline Management: Design, Construction, and Installation of Filter Beds Along Ash Disposal Pipelines for Improved Environmental Protection of Water Bodies from Ingress into the Erai River</v>
      </c>
      <c r="C5319" s="29">
        <f t="shared" si="3942"/>
        <v>0</v>
      </c>
      <c r="D5319" s="69" t="str">
        <f t="shared" si="3942"/>
        <v>-</v>
      </c>
      <c r="E5319" s="28">
        <f t="shared" si="3942"/>
        <v>7.88</v>
      </c>
      <c r="F5319" s="95">
        <f t="shared" si="3895"/>
        <v>7.88</v>
      </c>
      <c r="G5319" s="95">
        <f t="shared" si="3896"/>
        <v>7.88</v>
      </c>
      <c r="H5319" s="95">
        <f t="shared" si="3911"/>
        <v>0</v>
      </c>
      <c r="I5319" s="94">
        <f>'F4.2'!AB626</f>
        <v>0</v>
      </c>
      <c r="J5319" s="94">
        <f>'F4.2'!AV626</f>
        <v>0</v>
      </c>
      <c r="K5319" s="95"/>
      <c r="L5319" s="95"/>
      <c r="M5319" s="128">
        <f t="shared" si="3912"/>
        <v>0</v>
      </c>
      <c r="N5319" s="95">
        <f t="shared" si="3913"/>
        <v>0</v>
      </c>
    </row>
    <row r="5320" spans="1:14" ht="15.75" hidden="1" outlineLevel="1" x14ac:dyDescent="0.25">
      <c r="A5320" s="25">
        <f t="shared" ref="A5320:E5320" si="3943">A4650</f>
        <v>18</v>
      </c>
      <c r="B5320" s="26" t="str">
        <f t="shared" si="3943"/>
        <v>Ash bund peripheral road</v>
      </c>
      <c r="C5320" s="29">
        <f t="shared" si="3943"/>
        <v>0</v>
      </c>
      <c r="D5320" s="69" t="str">
        <f t="shared" si="3943"/>
        <v>-</v>
      </c>
      <c r="E5320" s="28">
        <f t="shared" si="3943"/>
        <v>120</v>
      </c>
      <c r="F5320" s="95">
        <f t="shared" si="3895"/>
        <v>0</v>
      </c>
      <c r="G5320" s="95">
        <f t="shared" si="3896"/>
        <v>0</v>
      </c>
      <c r="H5320" s="95">
        <f t="shared" si="3911"/>
        <v>0</v>
      </c>
      <c r="I5320" s="94">
        <f>'F4.2'!AB627</f>
        <v>0</v>
      </c>
      <c r="J5320" s="94">
        <f>'F4.2'!AV627</f>
        <v>0</v>
      </c>
      <c r="K5320" s="95"/>
      <c r="L5320" s="95"/>
      <c r="M5320" s="128">
        <f t="shared" si="3912"/>
        <v>0</v>
      </c>
      <c r="N5320" s="95">
        <f t="shared" si="3913"/>
        <v>0</v>
      </c>
    </row>
    <row r="5321" spans="1:14" ht="15.75" hidden="1" outlineLevel="1" x14ac:dyDescent="0.25">
      <c r="A5321" s="169">
        <f t="shared" ref="A5321:E5321" si="3944">A4651</f>
        <v>0</v>
      </c>
      <c r="B5321" s="169" t="str">
        <f t="shared" si="3944"/>
        <v>Ash bund peripheral road</v>
      </c>
      <c r="C5321" s="29">
        <f t="shared" si="3944"/>
        <v>0</v>
      </c>
      <c r="D5321" s="69" t="str">
        <f t="shared" si="3944"/>
        <v>-</v>
      </c>
      <c r="E5321" s="28">
        <f t="shared" si="3944"/>
        <v>120</v>
      </c>
      <c r="F5321" s="95">
        <f t="shared" si="3895"/>
        <v>120</v>
      </c>
      <c r="G5321" s="95">
        <f t="shared" si="3896"/>
        <v>120</v>
      </c>
      <c r="H5321" s="95">
        <f t="shared" si="3911"/>
        <v>0</v>
      </c>
      <c r="I5321" s="94">
        <f>'F4.2'!AB628</f>
        <v>0</v>
      </c>
      <c r="J5321" s="94">
        <f>'F4.2'!AV628</f>
        <v>0</v>
      </c>
      <c r="K5321" s="95"/>
      <c r="L5321" s="95"/>
      <c r="M5321" s="128">
        <f t="shared" si="3912"/>
        <v>0</v>
      </c>
      <c r="N5321" s="95">
        <f t="shared" si="3913"/>
        <v>0</v>
      </c>
    </row>
    <row r="5322" spans="1:14" ht="15.75" hidden="1" outlineLevel="1" x14ac:dyDescent="0.25">
      <c r="A5322" s="25">
        <f t="shared" ref="A5322:E5322" si="3945">A4652</f>
        <v>19</v>
      </c>
      <c r="B5322" s="26" t="str">
        <f t="shared" si="3945"/>
        <v>Construction of peripheral nallah</v>
      </c>
      <c r="C5322" s="29">
        <f t="shared" si="3945"/>
        <v>0</v>
      </c>
      <c r="D5322" s="69" t="str">
        <f t="shared" si="3945"/>
        <v>-</v>
      </c>
      <c r="E5322" s="28">
        <f t="shared" si="3945"/>
        <v>100</v>
      </c>
      <c r="F5322" s="95">
        <f t="shared" si="3895"/>
        <v>0</v>
      </c>
      <c r="G5322" s="95">
        <f t="shared" si="3896"/>
        <v>0</v>
      </c>
      <c r="H5322" s="95">
        <f t="shared" si="3911"/>
        <v>0</v>
      </c>
      <c r="I5322" s="94">
        <f>'F4.2'!AB629</f>
        <v>0</v>
      </c>
      <c r="J5322" s="94">
        <f>'F4.2'!AV629</f>
        <v>0</v>
      </c>
      <c r="K5322" s="95"/>
      <c r="L5322" s="95"/>
      <c r="M5322" s="128">
        <f t="shared" si="3912"/>
        <v>0</v>
      </c>
      <c r="N5322" s="95">
        <f t="shared" si="3913"/>
        <v>0</v>
      </c>
    </row>
    <row r="5323" spans="1:14" ht="15.75" hidden="1" outlineLevel="1" x14ac:dyDescent="0.25">
      <c r="A5323" s="169">
        <f t="shared" ref="A5323:E5323" si="3946">A4653</f>
        <v>0</v>
      </c>
      <c r="B5323" s="169" t="str">
        <f t="shared" si="3946"/>
        <v>Construction of peripheral nallah</v>
      </c>
      <c r="C5323" s="29">
        <f t="shared" si="3946"/>
        <v>0</v>
      </c>
      <c r="D5323" s="69" t="str">
        <f t="shared" si="3946"/>
        <v>-</v>
      </c>
      <c r="E5323" s="28">
        <f t="shared" si="3946"/>
        <v>100</v>
      </c>
      <c r="F5323" s="95">
        <f t="shared" si="3895"/>
        <v>100</v>
      </c>
      <c r="G5323" s="95">
        <f t="shared" si="3896"/>
        <v>100</v>
      </c>
      <c r="H5323" s="95">
        <f t="shared" si="3911"/>
        <v>0</v>
      </c>
      <c r="I5323" s="94">
        <f>'F4.2'!AB630</f>
        <v>0</v>
      </c>
      <c r="J5323" s="94">
        <f>'F4.2'!AV630</f>
        <v>0</v>
      </c>
      <c r="K5323" s="95"/>
      <c r="L5323" s="95"/>
      <c r="M5323" s="128">
        <f t="shared" si="3912"/>
        <v>0</v>
      </c>
      <c r="N5323" s="95">
        <f t="shared" si="3913"/>
        <v>0</v>
      </c>
    </row>
    <row r="5324" spans="1:14" ht="15.75" hidden="1" outlineLevel="1" x14ac:dyDescent="0.25">
      <c r="A5324" s="25">
        <f t="shared" ref="A5324:E5324" si="3947">A4654</f>
        <v>20</v>
      </c>
      <c r="B5324" s="26" t="str">
        <f t="shared" si="3947"/>
        <v>Construction of concrete Roads with drains at colony</v>
      </c>
      <c r="C5324" s="29">
        <f t="shared" si="3947"/>
        <v>0</v>
      </c>
      <c r="D5324" s="69" t="str">
        <f t="shared" si="3947"/>
        <v>-</v>
      </c>
      <c r="E5324" s="28">
        <f t="shared" si="3947"/>
        <v>110</v>
      </c>
      <c r="F5324" s="95">
        <f t="shared" si="3895"/>
        <v>0</v>
      </c>
      <c r="G5324" s="95">
        <f t="shared" si="3896"/>
        <v>0</v>
      </c>
      <c r="H5324" s="95">
        <f t="shared" si="3911"/>
        <v>0</v>
      </c>
      <c r="I5324" s="94">
        <f>'F4.2'!AB631</f>
        <v>0</v>
      </c>
      <c r="J5324" s="94">
        <f>'F4.2'!AV631</f>
        <v>0</v>
      </c>
      <c r="K5324" s="95"/>
      <c r="L5324" s="95"/>
      <c r="M5324" s="128">
        <f t="shared" si="3912"/>
        <v>0</v>
      </c>
      <c r="N5324" s="95">
        <f t="shared" si="3913"/>
        <v>0</v>
      </c>
    </row>
    <row r="5325" spans="1:14" ht="15.75" hidden="1" outlineLevel="1" x14ac:dyDescent="0.25">
      <c r="A5325" s="169">
        <f t="shared" ref="A5325:E5325" si="3948">A4655</f>
        <v>0</v>
      </c>
      <c r="B5325" s="169" t="str">
        <f t="shared" si="3948"/>
        <v>Construction of concrete Roads with drains at colony</v>
      </c>
      <c r="C5325" s="29">
        <f t="shared" si="3948"/>
        <v>0</v>
      </c>
      <c r="D5325" s="69" t="str">
        <f t="shared" si="3948"/>
        <v>-</v>
      </c>
      <c r="E5325" s="28">
        <f t="shared" si="3948"/>
        <v>110</v>
      </c>
      <c r="F5325" s="95">
        <f t="shared" si="3895"/>
        <v>110</v>
      </c>
      <c r="G5325" s="95">
        <f t="shared" si="3896"/>
        <v>110</v>
      </c>
      <c r="H5325" s="95">
        <f t="shared" si="3911"/>
        <v>0</v>
      </c>
      <c r="I5325" s="94">
        <f>'F4.2'!AB632</f>
        <v>0</v>
      </c>
      <c r="J5325" s="94">
        <f>'F4.2'!AV632</f>
        <v>0</v>
      </c>
      <c r="K5325" s="95"/>
      <c r="L5325" s="95"/>
      <c r="M5325" s="128">
        <f t="shared" si="3912"/>
        <v>0</v>
      </c>
      <c r="N5325" s="95">
        <f t="shared" si="3913"/>
        <v>0</v>
      </c>
    </row>
    <row r="5326" spans="1:14" ht="15.75" hidden="1" outlineLevel="1" x14ac:dyDescent="0.25">
      <c r="A5326" s="25">
        <f t="shared" ref="A5326:E5326" si="3949">A4656</f>
        <v>21</v>
      </c>
      <c r="B5326" s="26" t="str">
        <f t="shared" si="3949"/>
        <v>Fugitive emisson reduction techniques</v>
      </c>
      <c r="C5326" s="29">
        <f t="shared" si="3949"/>
        <v>0</v>
      </c>
      <c r="D5326" s="69" t="str">
        <f t="shared" si="3949"/>
        <v>-</v>
      </c>
      <c r="E5326" s="28">
        <f t="shared" si="3949"/>
        <v>50</v>
      </c>
      <c r="F5326" s="95">
        <f t="shared" si="3895"/>
        <v>0</v>
      </c>
      <c r="G5326" s="95">
        <f t="shared" si="3896"/>
        <v>0</v>
      </c>
      <c r="H5326" s="95">
        <f t="shared" si="3911"/>
        <v>0</v>
      </c>
      <c r="I5326" s="94">
        <f>'F4.2'!AB633</f>
        <v>0</v>
      </c>
      <c r="J5326" s="94">
        <f>'F4.2'!AV633</f>
        <v>0</v>
      </c>
      <c r="K5326" s="95"/>
      <c r="L5326" s="95"/>
      <c r="M5326" s="128">
        <f t="shared" si="3912"/>
        <v>0</v>
      </c>
      <c r="N5326" s="95">
        <f t="shared" si="3913"/>
        <v>0</v>
      </c>
    </row>
    <row r="5327" spans="1:14" ht="15.75" hidden="1" outlineLevel="1" x14ac:dyDescent="0.25">
      <c r="A5327" s="169">
        <f t="shared" ref="A5327:E5327" si="3950">A4657</f>
        <v>0</v>
      </c>
      <c r="B5327" s="169" t="str">
        <f t="shared" si="3950"/>
        <v>Fugitive emisson reduction schemes</v>
      </c>
      <c r="C5327" s="29">
        <f t="shared" si="3950"/>
        <v>0</v>
      </c>
      <c r="D5327" s="69" t="str">
        <f t="shared" si="3950"/>
        <v>-</v>
      </c>
      <c r="E5327" s="28">
        <f t="shared" si="3950"/>
        <v>50</v>
      </c>
      <c r="F5327" s="95">
        <f t="shared" si="3895"/>
        <v>50</v>
      </c>
      <c r="G5327" s="95">
        <f t="shared" si="3896"/>
        <v>50</v>
      </c>
      <c r="H5327" s="95">
        <f t="shared" si="3911"/>
        <v>0</v>
      </c>
      <c r="I5327" s="94">
        <f>'F4.2'!AB634</f>
        <v>0</v>
      </c>
      <c r="J5327" s="94">
        <f>'F4.2'!AV634</f>
        <v>0</v>
      </c>
      <c r="K5327" s="95"/>
      <c r="L5327" s="95"/>
      <c r="M5327" s="128">
        <f t="shared" si="3912"/>
        <v>0</v>
      </c>
      <c r="N5327" s="95">
        <f t="shared" si="3913"/>
        <v>0</v>
      </c>
    </row>
    <row r="5328" spans="1:14" ht="15.75" hidden="1" outlineLevel="1" x14ac:dyDescent="0.25">
      <c r="A5328" s="22">
        <f t="shared" ref="A5328:E5328" si="3951">A4658</f>
        <v>0</v>
      </c>
      <c r="B5328" s="8">
        <f t="shared" si="3951"/>
        <v>0</v>
      </c>
      <c r="C5328" s="22">
        <f t="shared" si="3951"/>
        <v>0</v>
      </c>
      <c r="D5328" s="70" t="str">
        <f t="shared" si="3951"/>
        <v>-</v>
      </c>
      <c r="E5328" s="28">
        <f t="shared" si="3951"/>
        <v>0</v>
      </c>
      <c r="F5328" s="95">
        <f t="shared" si="3895"/>
        <v>0</v>
      </c>
      <c r="G5328" s="95">
        <f t="shared" si="3896"/>
        <v>0</v>
      </c>
      <c r="H5328" s="95">
        <f t="shared" si="3911"/>
        <v>0</v>
      </c>
      <c r="I5328" s="94">
        <f>'F4.2'!AB635</f>
        <v>0</v>
      </c>
      <c r="J5328" s="94">
        <f>'F4.2'!AV635</f>
        <v>0</v>
      </c>
      <c r="K5328" s="95"/>
      <c r="L5328" s="95"/>
      <c r="M5328" s="128">
        <f t="shared" si="3912"/>
        <v>0</v>
      </c>
      <c r="N5328" s="95">
        <f t="shared" si="3913"/>
        <v>0</v>
      </c>
    </row>
    <row r="5329" spans="1:14" ht="15.75" hidden="1" outlineLevel="1" x14ac:dyDescent="0.25">
      <c r="A5329" s="29">
        <f t="shared" ref="A5329:E5329" si="3952">A4659</f>
        <v>0</v>
      </c>
      <c r="B5329" s="65">
        <f t="shared" si="3952"/>
        <v>0</v>
      </c>
      <c r="C5329" s="29">
        <f t="shared" si="3952"/>
        <v>0</v>
      </c>
      <c r="D5329" s="68" t="str">
        <f t="shared" si="3952"/>
        <v>-</v>
      </c>
      <c r="E5329" s="28">
        <f t="shared" si="3952"/>
        <v>0</v>
      </c>
      <c r="F5329" s="95">
        <f t="shared" si="3895"/>
        <v>0</v>
      </c>
      <c r="G5329" s="95">
        <f t="shared" si="3896"/>
        <v>0</v>
      </c>
      <c r="H5329" s="95">
        <f t="shared" si="3911"/>
        <v>0</v>
      </c>
      <c r="I5329" s="94">
        <f>'F4.2'!AB636</f>
        <v>0</v>
      </c>
      <c r="J5329" s="94">
        <f>'F4.2'!AV636</f>
        <v>0</v>
      </c>
      <c r="K5329" s="95"/>
      <c r="L5329" s="95"/>
      <c r="M5329" s="128">
        <f t="shared" si="3912"/>
        <v>0</v>
      </c>
      <c r="N5329" s="95">
        <f t="shared" si="3913"/>
        <v>0</v>
      </c>
    </row>
    <row r="5330" spans="1:14" ht="15.75" hidden="1" outlineLevel="1" x14ac:dyDescent="0.25">
      <c r="A5330" s="219">
        <f t="shared" ref="A5330:E5330" si="3953">A4660</f>
        <v>0</v>
      </c>
      <c r="B5330" s="65">
        <f t="shared" si="3953"/>
        <v>0</v>
      </c>
      <c r="C5330" s="219">
        <f t="shared" si="3953"/>
        <v>0</v>
      </c>
      <c r="D5330" s="117" t="str">
        <f t="shared" si="3953"/>
        <v>-</v>
      </c>
      <c r="E5330" s="28">
        <f t="shared" si="3953"/>
        <v>0</v>
      </c>
      <c r="F5330" s="95">
        <f t="shared" si="3895"/>
        <v>0</v>
      </c>
      <c r="G5330" s="95">
        <f t="shared" si="3896"/>
        <v>0</v>
      </c>
      <c r="H5330" s="95">
        <f t="shared" si="3911"/>
        <v>0</v>
      </c>
      <c r="I5330" s="94">
        <f>'F4.2'!AB637</f>
        <v>0</v>
      </c>
      <c r="J5330" s="94">
        <f>'F4.2'!AV637</f>
        <v>0</v>
      </c>
      <c r="K5330" s="95"/>
      <c r="L5330" s="95"/>
      <c r="M5330" s="128">
        <f t="shared" si="3912"/>
        <v>0</v>
      </c>
      <c r="N5330" s="95">
        <f t="shared" si="3913"/>
        <v>0</v>
      </c>
    </row>
    <row r="5331" spans="1:14" ht="15.75" hidden="1" outlineLevel="1" x14ac:dyDescent="0.25">
      <c r="A5331" s="109">
        <f t="shared" ref="A5331:E5331" si="3954">A4661</f>
        <v>0</v>
      </c>
      <c r="B5331" s="84" t="str">
        <f t="shared" si="3954"/>
        <v>B) Non-DPR Schemes</v>
      </c>
      <c r="C5331" s="109">
        <f t="shared" si="3954"/>
        <v>0</v>
      </c>
      <c r="D5331" s="117" t="str">
        <f t="shared" si="3954"/>
        <v>-</v>
      </c>
      <c r="E5331" s="28">
        <f t="shared" si="3954"/>
        <v>0</v>
      </c>
      <c r="F5331" s="95">
        <f t="shared" si="3895"/>
        <v>0</v>
      </c>
      <c r="G5331" s="95">
        <f t="shared" si="3896"/>
        <v>0</v>
      </c>
      <c r="H5331" s="95">
        <f t="shared" si="3911"/>
        <v>0</v>
      </c>
      <c r="I5331" s="94">
        <f>'F4.2'!AB638</f>
        <v>0</v>
      </c>
      <c r="J5331" s="94">
        <f>'F4.2'!AV638</f>
        <v>0</v>
      </c>
      <c r="K5331" s="95"/>
      <c r="L5331" s="95"/>
      <c r="M5331" s="128">
        <f t="shared" si="3912"/>
        <v>0</v>
      </c>
      <c r="N5331" s="95">
        <f t="shared" si="3913"/>
        <v>0</v>
      </c>
    </row>
    <row r="5332" spans="1:14" ht="15.75" hidden="1" outlineLevel="1" x14ac:dyDescent="0.25">
      <c r="A5332" s="29">
        <f t="shared" ref="A5332:E5332" si="3955">A4662</f>
        <v>1</v>
      </c>
      <c r="B5332" s="169" t="str">
        <f t="shared" si="3955"/>
        <v>GENERAL ASSET</v>
      </c>
      <c r="C5332" s="29">
        <f t="shared" si="3955"/>
        <v>0</v>
      </c>
      <c r="D5332" s="69" t="str">
        <f t="shared" si="3955"/>
        <v>-</v>
      </c>
      <c r="E5332" s="28">
        <f t="shared" si="3955"/>
        <v>20</v>
      </c>
      <c r="F5332" s="95">
        <f t="shared" si="3895"/>
        <v>8.3761807089999998</v>
      </c>
      <c r="G5332" s="95">
        <f t="shared" si="3896"/>
        <v>8.3761807089999998</v>
      </c>
      <c r="H5332" s="95">
        <f t="shared" si="3911"/>
        <v>0</v>
      </c>
      <c r="I5332" s="94">
        <f>'F4.2'!AB639</f>
        <v>0</v>
      </c>
      <c r="J5332" s="94">
        <f>'F4.2'!AV639</f>
        <v>0</v>
      </c>
      <c r="K5332" s="95"/>
      <c r="L5332" s="95"/>
      <c r="M5332" s="128">
        <f t="shared" si="3912"/>
        <v>0</v>
      </c>
      <c r="N5332" s="95">
        <f t="shared" si="3913"/>
        <v>0</v>
      </c>
    </row>
    <row r="5333" spans="1:14" ht="15.75" hidden="1" outlineLevel="1" x14ac:dyDescent="0.25">
      <c r="A5333" s="29">
        <f t="shared" ref="A5333:E5333" si="3956">A4663</f>
        <v>2</v>
      </c>
      <c r="B5333" s="169" t="str">
        <f t="shared" si="3956"/>
        <v>M/S GEO-MILLER arbitration amount</v>
      </c>
      <c r="C5333" s="29">
        <f t="shared" si="3956"/>
        <v>0</v>
      </c>
      <c r="D5333" s="69" t="str">
        <f t="shared" si="3956"/>
        <v>-</v>
      </c>
      <c r="E5333" s="28">
        <f t="shared" si="3956"/>
        <v>1.3764700000000001</v>
      </c>
      <c r="F5333" s="95">
        <f t="shared" si="3895"/>
        <v>0.68823500000000004</v>
      </c>
      <c r="G5333" s="95">
        <f t="shared" si="3896"/>
        <v>0.68823500000000004</v>
      </c>
      <c r="H5333" s="95">
        <f t="shared" si="3911"/>
        <v>0</v>
      </c>
      <c r="I5333" s="94">
        <f>'F4.2'!AB640</f>
        <v>0</v>
      </c>
      <c r="J5333" s="94">
        <f>'F4.2'!AV640</f>
        <v>0</v>
      </c>
      <c r="K5333" s="95"/>
      <c r="L5333" s="95"/>
      <c r="M5333" s="128">
        <f t="shared" si="3912"/>
        <v>0</v>
      </c>
      <c r="N5333" s="95">
        <f t="shared" si="3913"/>
        <v>0</v>
      </c>
    </row>
    <row r="5334" spans="1:14" ht="15.75" hidden="1" outlineLevel="1" x14ac:dyDescent="0.25">
      <c r="A5334" s="29">
        <f t="shared" ref="A5334:E5334" si="3957">A4664</f>
        <v>3</v>
      </c>
      <c r="B5334" s="169" t="str">
        <f t="shared" si="3957"/>
        <v xml:space="preserve"> CM Reject Handling Sys Macawber Breakey</v>
      </c>
      <c r="C5334" s="29">
        <f t="shared" si="3957"/>
        <v>0</v>
      </c>
      <c r="D5334" s="69" t="str">
        <f t="shared" si="3957"/>
        <v>-</v>
      </c>
      <c r="E5334" s="28">
        <f t="shared" si="3957"/>
        <v>3.1821571</v>
      </c>
      <c r="F5334" s="95">
        <f t="shared" si="3895"/>
        <v>0</v>
      </c>
      <c r="G5334" s="95">
        <f t="shared" si="3896"/>
        <v>0</v>
      </c>
      <c r="H5334" s="95">
        <f t="shared" si="3911"/>
        <v>0</v>
      </c>
      <c r="I5334" s="94">
        <f>'F4.2'!AB641</f>
        <v>0</v>
      </c>
      <c r="J5334" s="94">
        <f>'F4.2'!AV641</f>
        <v>0</v>
      </c>
      <c r="K5334" s="95"/>
      <c r="L5334" s="95"/>
      <c r="M5334" s="128">
        <f t="shared" si="3912"/>
        <v>0</v>
      </c>
      <c r="N5334" s="95">
        <f t="shared" si="3913"/>
        <v>0</v>
      </c>
    </row>
    <row r="5335" spans="1:14" ht="63" hidden="1" outlineLevel="1" x14ac:dyDescent="0.25">
      <c r="A5335" s="29">
        <f t="shared" ref="A5335:E5335" si="3958">A4665</f>
        <v>4</v>
      </c>
      <c r="B5335" s="169" t="str">
        <f t="shared" si="3958"/>
        <v xml:space="preserve">Work of Design, Engineering, manufacturing, supply, erection &amp;  commissioning of interconnection conveyor belt Elecon stack yard of CHPA of U-3 &amp; U-4 to Belt Conveyor 105-A/B at CHP-B of Unit 5, 6 &amp; 7 at CSTPS Chandrapur ((Non-DPR) </v>
      </c>
      <c r="C5335" s="29">
        <f t="shared" si="3958"/>
        <v>0</v>
      </c>
      <c r="D5335" s="69" t="str">
        <f t="shared" si="3958"/>
        <v>-</v>
      </c>
      <c r="E5335" s="28">
        <f t="shared" si="3958"/>
        <v>4.8622366000000001</v>
      </c>
      <c r="F5335" s="95">
        <f t="shared" si="3895"/>
        <v>4.8622366000000001</v>
      </c>
      <c r="G5335" s="95">
        <f t="shared" si="3896"/>
        <v>4.8622366000000001</v>
      </c>
      <c r="H5335" s="95">
        <f t="shared" si="3911"/>
        <v>0</v>
      </c>
      <c r="I5335" s="94">
        <f>'F4.2'!AB642</f>
        <v>0</v>
      </c>
      <c r="J5335" s="94">
        <f>'F4.2'!AV642</f>
        <v>0</v>
      </c>
      <c r="K5335" s="95"/>
      <c r="L5335" s="95"/>
      <c r="M5335" s="128">
        <f t="shared" si="3912"/>
        <v>0</v>
      </c>
      <c r="N5335" s="95">
        <f t="shared" si="3913"/>
        <v>0</v>
      </c>
    </row>
    <row r="5336" spans="1:14" ht="47.25" hidden="1" outlineLevel="1" x14ac:dyDescent="0.25">
      <c r="A5336" s="29">
        <f t="shared" ref="A5336:E5336" si="3959">A4666</f>
        <v>5</v>
      </c>
      <c r="B5336" s="169" t="str">
        <f t="shared" si="3959"/>
        <v>Non Dpr The Work of Upgradation/Renovation of Track Hopper Unloading Conveyor system with allied works in CHPB of Unit-5, 6&amp;7 at CSTPS Chandrapur</v>
      </c>
      <c r="C5336" s="29">
        <f t="shared" si="3959"/>
        <v>0</v>
      </c>
      <c r="D5336" s="69" t="str">
        <f t="shared" si="3959"/>
        <v>-</v>
      </c>
      <c r="E5336" s="28">
        <f t="shared" si="3959"/>
        <v>4.7420485000000001</v>
      </c>
      <c r="F5336" s="95">
        <f t="shared" si="3895"/>
        <v>4.7420485000000001</v>
      </c>
      <c r="G5336" s="95">
        <f t="shared" si="3896"/>
        <v>4.7420485000000001</v>
      </c>
      <c r="H5336" s="95">
        <f t="shared" si="3911"/>
        <v>0</v>
      </c>
      <c r="I5336" s="94">
        <f>'F4.2'!AB643</f>
        <v>0</v>
      </c>
      <c r="J5336" s="94">
        <f>'F4.2'!AV643</f>
        <v>0</v>
      </c>
      <c r="K5336" s="95"/>
      <c r="L5336" s="95"/>
      <c r="M5336" s="128">
        <f t="shared" si="3912"/>
        <v>0</v>
      </c>
      <c r="N5336" s="95">
        <f t="shared" si="3913"/>
        <v>0</v>
      </c>
    </row>
    <row r="5337" spans="1:14" ht="47.25" hidden="1" outlineLevel="1" x14ac:dyDescent="0.25">
      <c r="A5337" s="29">
        <f t="shared" ref="A5337:E5337" si="3960">A4667</f>
        <v>6</v>
      </c>
      <c r="B5337" s="169" t="str">
        <f t="shared" si="3960"/>
        <v>Non DPR scheme for “The Work of Upgradation of Belt Conveyor 107A/B by replacement of conveyor deck structure with allied works in CHPB of Unit-5, 6&amp;7 at CSTPS Chandrapur</v>
      </c>
      <c r="C5337" s="29">
        <f t="shared" si="3960"/>
        <v>0</v>
      </c>
      <c r="D5337" s="69" t="str">
        <f t="shared" si="3960"/>
        <v>-</v>
      </c>
      <c r="E5337" s="28">
        <f t="shared" si="3960"/>
        <v>4.51</v>
      </c>
      <c r="F5337" s="95">
        <f t="shared" si="3895"/>
        <v>4.5085439999999997</v>
      </c>
      <c r="G5337" s="95">
        <f t="shared" si="3896"/>
        <v>4.5085439999999997</v>
      </c>
      <c r="H5337" s="95">
        <f t="shared" si="3911"/>
        <v>0</v>
      </c>
      <c r="I5337" s="94">
        <f>'F4.2'!AB644</f>
        <v>0</v>
      </c>
      <c r="J5337" s="94">
        <f>'F4.2'!AV644</f>
        <v>0</v>
      </c>
      <c r="K5337" s="95"/>
      <c r="L5337" s="95"/>
      <c r="M5337" s="128">
        <f t="shared" si="3912"/>
        <v>0</v>
      </c>
      <c r="N5337" s="95">
        <f t="shared" si="3913"/>
        <v>0</v>
      </c>
    </row>
    <row r="5338" spans="1:14" ht="47.25" hidden="1" outlineLevel="1" x14ac:dyDescent="0.25">
      <c r="A5338" s="29">
        <f t="shared" ref="A5338:E5338" si="3961">A4668</f>
        <v>7</v>
      </c>
      <c r="B5338" s="169" t="str">
        <f t="shared" si="3961"/>
        <v>Non-DPR: Supply, installation &amp; commissioning of oil cooled over band magnetic separators for various conveyor belts of CHP-B &amp; CHP-C, CSTPS, Chandrapur</v>
      </c>
      <c r="C5338" s="29">
        <f t="shared" si="3961"/>
        <v>0</v>
      </c>
      <c r="D5338" s="69" t="str">
        <f t="shared" si="3961"/>
        <v>-</v>
      </c>
      <c r="E5338" s="28">
        <f t="shared" si="3961"/>
        <v>3.45</v>
      </c>
      <c r="F5338" s="95">
        <f t="shared" si="3895"/>
        <v>3.4450571999999999</v>
      </c>
      <c r="G5338" s="95">
        <f t="shared" si="3896"/>
        <v>3.4450571999999999</v>
      </c>
      <c r="H5338" s="95">
        <f t="shared" si="3911"/>
        <v>0</v>
      </c>
      <c r="I5338" s="94">
        <f>'F4.2'!AB645</f>
        <v>0</v>
      </c>
      <c r="J5338" s="94">
        <f>'F4.2'!AV645</f>
        <v>0</v>
      </c>
      <c r="K5338" s="95"/>
      <c r="L5338" s="95"/>
      <c r="M5338" s="128">
        <f t="shared" si="3912"/>
        <v>0</v>
      </c>
      <c r="N5338" s="95">
        <f t="shared" si="3913"/>
        <v>0</v>
      </c>
    </row>
    <row r="5339" spans="1:14" ht="78.75" hidden="1" outlineLevel="1" x14ac:dyDescent="0.25">
      <c r="A5339" s="29">
        <f t="shared" ref="A5339:E5339" si="3962">A4669</f>
        <v>8</v>
      </c>
      <c r="B5339" s="169" t="str">
        <f t="shared" si="3962"/>
        <v>Various preventive works to avoid Tiger movement and animals in CSTPS colony premises Up-gradation od existing periphery compound wall by avoiding barbed wire and concertina fencing and allied works in the colony at CSTPS, Chandrapur</v>
      </c>
      <c r="C5339" s="29">
        <f t="shared" si="3962"/>
        <v>0</v>
      </c>
      <c r="D5339" s="69" t="str">
        <f t="shared" si="3962"/>
        <v>-</v>
      </c>
      <c r="E5339" s="28">
        <f t="shared" si="3962"/>
        <v>6.41</v>
      </c>
      <c r="F5339" s="95">
        <f t="shared" si="3895"/>
        <v>3.6119999999999997</v>
      </c>
      <c r="G5339" s="95">
        <f t="shared" si="3896"/>
        <v>3.6119999999999997</v>
      </c>
      <c r="H5339" s="95">
        <f t="shared" si="3911"/>
        <v>0</v>
      </c>
      <c r="I5339" s="94">
        <f>'F4.2'!AB646</f>
        <v>0</v>
      </c>
      <c r="J5339" s="94">
        <f>'F4.2'!AV646</f>
        <v>0</v>
      </c>
      <c r="K5339" s="95"/>
      <c r="L5339" s="95"/>
      <c r="M5339" s="128">
        <f t="shared" si="3912"/>
        <v>0</v>
      </c>
      <c r="N5339" s="95">
        <f t="shared" si="3913"/>
        <v>0</v>
      </c>
    </row>
    <row r="5340" spans="1:14" ht="47.25" hidden="1" outlineLevel="1" x14ac:dyDescent="0.25">
      <c r="A5340" s="29">
        <f t="shared" ref="A5340:E5340" si="3963">A4670</f>
        <v>9</v>
      </c>
      <c r="B5340" s="169" t="str">
        <f t="shared" si="3963"/>
        <v>Repairing, revamping and modification of existing alarm and protection system from fire and providing rapid extinguishing CA system at 500 MW Unit # 5 &amp; 6 CSTPS</v>
      </c>
      <c r="C5340" s="29">
        <f t="shared" si="3963"/>
        <v>0</v>
      </c>
      <c r="D5340" s="69" t="str">
        <f t="shared" si="3963"/>
        <v>-</v>
      </c>
      <c r="E5340" s="28">
        <f t="shared" si="3963"/>
        <v>7.95</v>
      </c>
      <c r="F5340" s="95">
        <f t="shared" ref="F5340:F5364" si="3964">F4670+I4670</f>
        <v>7.9500000000000011</v>
      </c>
      <c r="G5340" s="95">
        <f t="shared" ref="G5340:G5364" si="3965">G4670+M4670</f>
        <v>7.9500000000000011</v>
      </c>
      <c r="H5340" s="95">
        <f t="shared" si="3911"/>
        <v>0</v>
      </c>
      <c r="I5340" s="94">
        <f>'F4.2'!AB647</f>
        <v>0</v>
      </c>
      <c r="J5340" s="94">
        <f>'F4.2'!AV647</f>
        <v>0</v>
      </c>
      <c r="K5340" s="95"/>
      <c r="L5340" s="95"/>
      <c r="M5340" s="128">
        <f t="shared" si="3912"/>
        <v>0</v>
      </c>
      <c r="N5340" s="95">
        <f t="shared" si="3913"/>
        <v>0</v>
      </c>
    </row>
    <row r="5341" spans="1:14" ht="63" hidden="1" outlineLevel="1" x14ac:dyDescent="0.25">
      <c r="A5341" s="29">
        <f t="shared" ref="A5341:E5341" si="3966">A4671</f>
        <v>10</v>
      </c>
      <c r="B5341" s="226" t="str">
        <f t="shared" si="3966"/>
        <v>NON-Detailed Project Report for the Work of Upgradation/Renovation of Crusher House of CHPB of Unit-5, 6&amp;7 at CSTPS Chandrapur (benefit U-8,9 by short conveyor coal stacking in catering emergency)</v>
      </c>
      <c r="C5341" s="29">
        <f t="shared" si="3966"/>
        <v>0</v>
      </c>
      <c r="D5341" s="69" t="str">
        <f t="shared" si="3966"/>
        <v>-</v>
      </c>
      <c r="E5341" s="28">
        <f t="shared" si="3966"/>
        <v>4.7</v>
      </c>
      <c r="F5341" s="95">
        <f t="shared" si="3964"/>
        <v>1.8274607199999999</v>
      </c>
      <c r="G5341" s="95">
        <f t="shared" si="3965"/>
        <v>1.8274607199999999</v>
      </c>
      <c r="H5341" s="95">
        <f t="shared" si="3911"/>
        <v>0</v>
      </c>
      <c r="I5341" s="94">
        <f>'F4.2'!AB648</f>
        <v>0</v>
      </c>
      <c r="J5341" s="94">
        <f>'F4.2'!AV648</f>
        <v>0</v>
      </c>
      <c r="K5341" s="95"/>
      <c r="L5341" s="95"/>
      <c r="M5341" s="128">
        <f t="shared" si="3912"/>
        <v>0</v>
      </c>
      <c r="N5341" s="95">
        <f t="shared" si="3913"/>
        <v>0</v>
      </c>
    </row>
    <row r="5342" spans="1:14" ht="47.25" hidden="1" outlineLevel="1" x14ac:dyDescent="0.25">
      <c r="A5342" s="29">
        <f t="shared" ref="A5342:E5342" si="3967">A4672</f>
        <v>11</v>
      </c>
      <c r="B5342" s="169" t="str">
        <f t="shared" si="3967"/>
        <v>Work of Up-gradation/Renovation of Bunkering Conveyor system with allied works in CHPA of Unit-3&amp;4 at CSTPS Chandrapur</v>
      </c>
      <c r="C5342" s="29">
        <f t="shared" si="3967"/>
        <v>0</v>
      </c>
      <c r="D5342" s="69" t="str">
        <f t="shared" si="3967"/>
        <v>-</v>
      </c>
      <c r="E5342" s="28">
        <f t="shared" si="3967"/>
        <v>4.6024180000000001</v>
      </c>
      <c r="F5342" s="95">
        <f t="shared" si="3964"/>
        <v>4.6024180000000001</v>
      </c>
      <c r="G5342" s="95">
        <f t="shared" si="3965"/>
        <v>4.6024180000000001</v>
      </c>
      <c r="H5342" s="95">
        <f t="shared" si="3911"/>
        <v>0</v>
      </c>
      <c r="I5342" s="94">
        <f>'F4.2'!AB649</f>
        <v>0</v>
      </c>
      <c r="J5342" s="94">
        <f>'F4.2'!AV649</f>
        <v>0</v>
      </c>
      <c r="K5342" s="95"/>
      <c r="L5342" s="95"/>
      <c r="M5342" s="128">
        <f t="shared" si="3912"/>
        <v>0</v>
      </c>
      <c r="N5342" s="95">
        <f t="shared" si="3913"/>
        <v>0</v>
      </c>
    </row>
    <row r="5343" spans="1:14" ht="47.25" hidden="1" outlineLevel="1" x14ac:dyDescent="0.25">
      <c r="A5343" s="29">
        <f t="shared" ref="A5343:E5343" si="3968">A4673</f>
        <v>12</v>
      </c>
      <c r="B5343" s="169" t="str">
        <f t="shared" si="3968"/>
        <v>Non-Detailed Project Report for the up-gradation of existing belt type gravimetric coal feeders to gravimetric rotary weigh coal feeders of unit- 7, at CSTPS, Chandrapur</v>
      </c>
      <c r="C5343" s="29">
        <f t="shared" si="3968"/>
        <v>0</v>
      </c>
      <c r="D5343" s="69" t="str">
        <f t="shared" si="3968"/>
        <v>-</v>
      </c>
      <c r="E5343" s="28">
        <f t="shared" si="3968"/>
        <v>7.2510000000000003</v>
      </c>
      <c r="F5343" s="95">
        <f t="shared" si="3964"/>
        <v>7.2509395000000003</v>
      </c>
      <c r="G5343" s="95">
        <f t="shared" si="3965"/>
        <v>7.2509395000000003</v>
      </c>
      <c r="H5343" s="95">
        <f t="shared" si="3911"/>
        <v>0</v>
      </c>
      <c r="I5343" s="94">
        <f>'F4.2'!AB650</f>
        <v>0</v>
      </c>
      <c r="J5343" s="94">
        <f>'F4.2'!AV650</f>
        <v>0</v>
      </c>
      <c r="K5343" s="95"/>
      <c r="L5343" s="95"/>
      <c r="M5343" s="128">
        <f t="shared" si="3912"/>
        <v>0</v>
      </c>
      <c r="N5343" s="95">
        <f t="shared" si="3913"/>
        <v>0</v>
      </c>
    </row>
    <row r="5344" spans="1:14" ht="31.5" hidden="1" outlineLevel="1" x14ac:dyDescent="0.25">
      <c r="A5344" s="29">
        <f t="shared" ref="A5344:E5344" si="3969">A4674</f>
        <v>14</v>
      </c>
      <c r="B5344" s="169" t="str">
        <f t="shared" si="3969"/>
        <v>Non DPR scheme for the procurement of Girth Gear Assembly for BBD-4772 coal mill unit-7</v>
      </c>
      <c r="C5344" s="29">
        <f t="shared" si="3969"/>
        <v>0</v>
      </c>
      <c r="D5344" s="69" t="str">
        <f t="shared" si="3969"/>
        <v>-</v>
      </c>
      <c r="E5344" s="28">
        <f t="shared" si="3969"/>
        <v>5.27</v>
      </c>
      <c r="F5344" s="95">
        <f t="shared" si="3964"/>
        <v>5.27</v>
      </c>
      <c r="G5344" s="95">
        <f t="shared" si="3965"/>
        <v>5.27</v>
      </c>
      <c r="H5344" s="95">
        <f t="shared" si="3911"/>
        <v>0</v>
      </c>
      <c r="I5344" s="94">
        <f>'F4.2'!AB651</f>
        <v>0</v>
      </c>
      <c r="J5344" s="94">
        <f>'F4.2'!AV651</f>
        <v>0</v>
      </c>
      <c r="K5344" s="95"/>
      <c r="L5344" s="95"/>
      <c r="M5344" s="128">
        <f t="shared" si="3912"/>
        <v>0</v>
      </c>
      <c r="N5344" s="95">
        <f t="shared" si="3913"/>
        <v>0</v>
      </c>
    </row>
    <row r="5345" spans="1:14" ht="63" hidden="1" outlineLevel="1" x14ac:dyDescent="0.25">
      <c r="A5345" s="29">
        <f t="shared" ref="A5345:E5345" si="3970">A4675</f>
        <v>15</v>
      </c>
      <c r="B5345" s="169" t="str">
        <f t="shared" si="3970"/>
        <v>Non DPR Supply of Sub-Assemblies for KBL -make Auxiliary cooling water pump, Model BHR-70 &amp; BHR 60-30 deg. installed at Auxiliary cooling water system of U- 5 to 7 at ODP-II, CSTPS, Chandrapur.</v>
      </c>
      <c r="C5345" s="29">
        <f t="shared" si="3970"/>
        <v>0</v>
      </c>
      <c r="D5345" s="69" t="str">
        <f t="shared" si="3970"/>
        <v>-</v>
      </c>
      <c r="E5345" s="28">
        <f t="shared" si="3970"/>
        <v>5.61</v>
      </c>
      <c r="F5345" s="95">
        <f t="shared" si="3964"/>
        <v>5.5874359760000001</v>
      </c>
      <c r="G5345" s="95">
        <f t="shared" si="3965"/>
        <v>5.5874359760000001</v>
      </c>
      <c r="H5345" s="95">
        <f t="shared" si="3911"/>
        <v>0</v>
      </c>
      <c r="I5345" s="94">
        <f>'F4.2'!AB652</f>
        <v>0</v>
      </c>
      <c r="J5345" s="94">
        <f>'F4.2'!AV652</f>
        <v>0</v>
      </c>
      <c r="K5345" s="95"/>
      <c r="L5345" s="95"/>
      <c r="M5345" s="128">
        <f t="shared" si="3912"/>
        <v>0</v>
      </c>
      <c r="N5345" s="95">
        <f t="shared" si="3913"/>
        <v>0</v>
      </c>
    </row>
    <row r="5346" spans="1:14" ht="47.25" hidden="1" outlineLevel="1" x14ac:dyDescent="0.25">
      <c r="A5346" s="29">
        <f t="shared" ref="A5346:E5346" si="3971">A4676</f>
        <v>16</v>
      </c>
      <c r="B5346" s="169" t="str">
        <f t="shared" si="3971"/>
        <v>Procurement of Primary and Secondary Air Pre-heater Baskets for Unit-5, Chandrapur STPS, 500MW through OEM basis from M/s. BHEL</v>
      </c>
      <c r="C5346" s="29">
        <f t="shared" si="3971"/>
        <v>0</v>
      </c>
      <c r="D5346" s="69" t="str">
        <f t="shared" si="3971"/>
        <v>-</v>
      </c>
      <c r="E5346" s="28">
        <f t="shared" si="3971"/>
        <v>9.09</v>
      </c>
      <c r="F5346" s="95">
        <f t="shared" si="3964"/>
        <v>9.09</v>
      </c>
      <c r="G5346" s="95">
        <f t="shared" si="3965"/>
        <v>9.09</v>
      </c>
      <c r="H5346" s="95">
        <f t="shared" si="3911"/>
        <v>0</v>
      </c>
      <c r="I5346" s="94">
        <f>'F4.2'!AB653</f>
        <v>0</v>
      </c>
      <c r="J5346" s="94">
        <f>'F4.2'!AV653</f>
        <v>0</v>
      </c>
      <c r="K5346" s="95"/>
      <c r="L5346" s="95"/>
      <c r="M5346" s="128">
        <f t="shared" si="3912"/>
        <v>0</v>
      </c>
      <c r="N5346" s="95">
        <f t="shared" si="3913"/>
        <v>0</v>
      </c>
    </row>
    <row r="5347" spans="1:14" ht="47.25" hidden="1" outlineLevel="1" x14ac:dyDescent="0.25">
      <c r="A5347" s="29">
        <f t="shared" ref="A5347:E5347" si="3972">A4677</f>
        <v>17</v>
      </c>
      <c r="B5347" s="169" t="str">
        <f t="shared" si="3972"/>
        <v>Restoration of Operational efficiency and improvement in useful life of spare HP turbine Module of 500MW Unit-5,6 CSTPS chandrapur by Refurbishement</v>
      </c>
      <c r="C5347" s="29">
        <f t="shared" si="3972"/>
        <v>0</v>
      </c>
      <c r="D5347" s="69" t="str">
        <f t="shared" si="3972"/>
        <v>-</v>
      </c>
      <c r="E5347" s="28">
        <f t="shared" si="3972"/>
        <v>9.9499999999999993</v>
      </c>
      <c r="F5347" s="95">
        <f t="shared" si="3964"/>
        <v>9.9499999999999993</v>
      </c>
      <c r="G5347" s="95">
        <f t="shared" si="3965"/>
        <v>9.9499999999999993</v>
      </c>
      <c r="H5347" s="95">
        <f t="shared" si="3911"/>
        <v>0</v>
      </c>
      <c r="I5347" s="94">
        <f>'F4.2'!AB654</f>
        <v>0</v>
      </c>
      <c r="J5347" s="94">
        <f>'F4.2'!AV654</f>
        <v>0</v>
      </c>
      <c r="K5347" s="95"/>
      <c r="L5347" s="95"/>
      <c r="M5347" s="128">
        <f t="shared" si="3912"/>
        <v>0</v>
      </c>
      <c r="N5347" s="95">
        <f t="shared" si="3913"/>
        <v>0</v>
      </c>
    </row>
    <row r="5348" spans="1:14" ht="47.25" hidden="1" outlineLevel="1" x14ac:dyDescent="0.25">
      <c r="A5348" s="29">
        <f t="shared" ref="A5348:E5348" si="3973">A4678</f>
        <v>18</v>
      </c>
      <c r="B5348" s="169" t="str">
        <f t="shared" si="3973"/>
        <v>Work of Upgradation/Renovation of Crusher House &amp; Track Hopper Unloading System of CHPC of Unit-6&amp;7 CSTPS Chandrapur</v>
      </c>
      <c r="C5348" s="29">
        <f t="shared" si="3973"/>
        <v>0</v>
      </c>
      <c r="D5348" s="69" t="str">
        <f t="shared" si="3973"/>
        <v>-</v>
      </c>
      <c r="E5348" s="28">
        <f t="shared" si="3973"/>
        <v>4.9000000000000004</v>
      </c>
      <c r="F5348" s="95">
        <f t="shared" si="3964"/>
        <v>4.9000000000000004</v>
      </c>
      <c r="G5348" s="95">
        <f t="shared" si="3965"/>
        <v>4.9000000000000004</v>
      </c>
      <c r="H5348" s="95">
        <f t="shared" si="3911"/>
        <v>0</v>
      </c>
      <c r="I5348" s="94">
        <f>'F4.2'!AB655</f>
        <v>0</v>
      </c>
      <c r="J5348" s="94">
        <f>'F4.2'!AV655</f>
        <v>0</v>
      </c>
      <c r="K5348" s="95"/>
      <c r="L5348" s="95"/>
      <c r="M5348" s="128">
        <f t="shared" si="3912"/>
        <v>0</v>
      </c>
      <c r="N5348" s="95">
        <f t="shared" si="3913"/>
        <v>0</v>
      </c>
    </row>
    <row r="5349" spans="1:14" ht="47.25" hidden="1" outlineLevel="1" x14ac:dyDescent="0.25">
      <c r="A5349" s="29">
        <f t="shared" ref="A5349:E5349" si="3974">A4679</f>
        <v>19</v>
      </c>
      <c r="B5349" s="169" t="str">
        <f t="shared" si="3974"/>
        <v>Non – DPR: Design, supply, erection, installation, testing and commissioning of boiler goods lift in place of existing old lifts installed at Unit#6,7 500MW CSTPS, Chandrapur </v>
      </c>
      <c r="C5349" s="29">
        <f t="shared" si="3974"/>
        <v>0</v>
      </c>
      <c r="D5349" s="69" t="str">
        <f t="shared" si="3974"/>
        <v>-</v>
      </c>
      <c r="E5349" s="28">
        <f t="shared" si="3974"/>
        <v>3.66</v>
      </c>
      <c r="F5349" s="95">
        <f t="shared" si="3964"/>
        <v>3.66</v>
      </c>
      <c r="G5349" s="95">
        <f t="shared" si="3965"/>
        <v>3.66</v>
      </c>
      <c r="H5349" s="95">
        <f t="shared" si="3911"/>
        <v>0</v>
      </c>
      <c r="I5349" s="94">
        <f>'F4.2'!AB656</f>
        <v>0</v>
      </c>
      <c r="J5349" s="94">
        <f>'F4.2'!AV656</f>
        <v>0</v>
      </c>
      <c r="K5349" s="95"/>
      <c r="L5349" s="95"/>
      <c r="M5349" s="128">
        <f t="shared" si="3912"/>
        <v>0</v>
      </c>
      <c r="N5349" s="95">
        <f t="shared" si="3913"/>
        <v>0</v>
      </c>
    </row>
    <row r="5350" spans="1:14" ht="31.5" hidden="1" outlineLevel="1" x14ac:dyDescent="0.25">
      <c r="A5350" s="29">
        <f t="shared" ref="A5350:E5350" si="3975">A4680</f>
        <v>20</v>
      </c>
      <c r="B5350" s="169" t="str">
        <f t="shared" si="3975"/>
        <v>Work of refurbishment of Flender make KMS 850 gear box of XRP-1043 coal mill unit 5&amp;6 at CSTPS, Chandrapur</v>
      </c>
      <c r="C5350" s="29">
        <f t="shared" si="3975"/>
        <v>0</v>
      </c>
      <c r="D5350" s="69" t="str">
        <f t="shared" si="3975"/>
        <v>-</v>
      </c>
      <c r="E5350" s="28">
        <f t="shared" si="3975"/>
        <v>4.37</v>
      </c>
      <c r="F5350" s="95">
        <f t="shared" si="3964"/>
        <v>4.37</v>
      </c>
      <c r="G5350" s="95">
        <f t="shared" si="3965"/>
        <v>4.37</v>
      </c>
      <c r="H5350" s="95">
        <f t="shared" si="3911"/>
        <v>0</v>
      </c>
      <c r="I5350" s="94">
        <f>'F4.2'!AB657</f>
        <v>0</v>
      </c>
      <c r="J5350" s="94">
        <f>'F4.2'!AV657</f>
        <v>0</v>
      </c>
      <c r="K5350" s="95"/>
      <c r="L5350" s="95"/>
      <c r="M5350" s="128">
        <f t="shared" si="3912"/>
        <v>0</v>
      </c>
      <c r="N5350" s="95">
        <f t="shared" si="3913"/>
        <v>0</v>
      </c>
    </row>
    <row r="5351" spans="1:14" ht="78.75" hidden="1" outlineLevel="1" x14ac:dyDescent="0.25">
      <c r="A5351" s="29">
        <f t="shared" ref="A5351:E5351" si="3976">A4681</f>
        <v>21</v>
      </c>
      <c r="B5351" s="169" t="str">
        <f t="shared" si="3976"/>
        <v>Work of renovation of take up trestle structure of BC-105A2/BC-105B and trestle near TP-104, Modification of MS fixtures for the work of various auxiliary replacement at various sites and other allied works in CHP-B (M2) at CSTPS Chandrapur, as NonDPR Scheme.</v>
      </c>
      <c r="C5351" s="29">
        <f t="shared" si="3976"/>
        <v>0</v>
      </c>
      <c r="D5351" s="69" t="str">
        <f t="shared" si="3976"/>
        <v>-</v>
      </c>
      <c r="E5351" s="28">
        <f t="shared" si="3976"/>
        <v>2.2400000000000002</v>
      </c>
      <c r="F5351" s="95">
        <f t="shared" si="3964"/>
        <v>2.2400000000000002</v>
      </c>
      <c r="G5351" s="95">
        <f t="shared" si="3965"/>
        <v>2.2400000000000002</v>
      </c>
      <c r="H5351" s="95">
        <f t="shared" si="3911"/>
        <v>0</v>
      </c>
      <c r="I5351" s="94">
        <f>'F4.2'!AB658</f>
        <v>0</v>
      </c>
      <c r="J5351" s="94">
        <f>'F4.2'!AV658</f>
        <v>0</v>
      </c>
      <c r="K5351" s="95"/>
      <c r="L5351" s="95"/>
      <c r="M5351" s="128">
        <f t="shared" si="3912"/>
        <v>0</v>
      </c>
      <c r="N5351" s="95">
        <f t="shared" si="3913"/>
        <v>0</v>
      </c>
    </row>
    <row r="5352" spans="1:14" ht="31.5" hidden="1" outlineLevel="1" x14ac:dyDescent="0.25">
      <c r="A5352" s="29">
        <f t="shared" ref="A5352:E5352" si="3977">A4682</f>
        <v>22</v>
      </c>
      <c r="B5352" s="169" t="str">
        <f t="shared" si="3977"/>
        <v>Non DPR scheme for upgradation and life enhancements of BC-1AB_BC-4AB at CHP-A, CSTPS, Chandrapur</v>
      </c>
      <c r="C5352" s="29">
        <f t="shared" si="3977"/>
        <v>0</v>
      </c>
      <c r="D5352" s="69" t="str">
        <f t="shared" si="3977"/>
        <v>-</v>
      </c>
      <c r="E5352" s="28">
        <f t="shared" si="3977"/>
        <v>1.6</v>
      </c>
      <c r="F5352" s="95">
        <f t="shared" si="3964"/>
        <v>1.6</v>
      </c>
      <c r="G5352" s="95">
        <f t="shared" si="3965"/>
        <v>1.6</v>
      </c>
      <c r="H5352" s="95">
        <f t="shared" si="3911"/>
        <v>0</v>
      </c>
      <c r="I5352" s="94">
        <f>'F4.2'!AB659</f>
        <v>0</v>
      </c>
      <c r="J5352" s="94">
        <f>'F4.2'!AV659</f>
        <v>0</v>
      </c>
      <c r="K5352" s="95"/>
      <c r="L5352" s="95"/>
      <c r="M5352" s="128">
        <f t="shared" si="3912"/>
        <v>0</v>
      </c>
      <c r="N5352" s="95">
        <f t="shared" si="3913"/>
        <v>0</v>
      </c>
    </row>
    <row r="5353" spans="1:14" ht="31.5" hidden="1" outlineLevel="1" x14ac:dyDescent="0.25">
      <c r="A5353" s="29">
        <f t="shared" ref="A5353:E5353" si="3978">A4683</f>
        <v>23</v>
      </c>
      <c r="B5353" s="169" t="str">
        <f t="shared" si="3978"/>
        <v>THE PROCUREMENT AND REPLACEMENT OF AIR PREHEATER BASKETS ASSEMBLIES AT UNIT-6 AT CSTPS, CHANDRAPUR</v>
      </c>
      <c r="C5353" s="29">
        <f t="shared" si="3978"/>
        <v>0</v>
      </c>
      <c r="D5353" s="69" t="str">
        <f t="shared" si="3978"/>
        <v>-</v>
      </c>
      <c r="E5353" s="28">
        <f t="shared" si="3978"/>
        <v>9.01</v>
      </c>
      <c r="F5353" s="95">
        <f t="shared" si="3964"/>
        <v>9.01</v>
      </c>
      <c r="G5353" s="95">
        <f t="shared" si="3965"/>
        <v>9.01</v>
      </c>
      <c r="H5353" s="95">
        <f t="shared" si="3911"/>
        <v>0</v>
      </c>
      <c r="I5353" s="94">
        <f>'F4.2'!AB660</f>
        <v>0</v>
      </c>
      <c r="J5353" s="94">
        <f>'F4.2'!AV660</f>
        <v>0</v>
      </c>
      <c r="K5353" s="95"/>
      <c r="L5353" s="95"/>
      <c r="M5353" s="128">
        <f t="shared" si="3912"/>
        <v>0</v>
      </c>
      <c r="N5353" s="95">
        <f t="shared" si="3913"/>
        <v>0</v>
      </c>
    </row>
    <row r="5354" spans="1:14" ht="47.25" hidden="1" outlineLevel="1" x14ac:dyDescent="0.25">
      <c r="A5354" s="29">
        <f t="shared" ref="A5354:E5354" si="3979">A4684</f>
        <v>24</v>
      </c>
      <c r="B5354" s="169" t="str">
        <f t="shared" si="3979"/>
        <v>NonDPR: Procurement of cartridge for boiler feed pump of 500MW U#7 and parallel shaft gear box for boiler feed pump of 500MW Unit-5 &amp;6 CSTPS, Chandrapur</v>
      </c>
      <c r="C5354" s="29">
        <f t="shared" si="3979"/>
        <v>0</v>
      </c>
      <c r="D5354" s="69" t="str">
        <f t="shared" si="3979"/>
        <v>-</v>
      </c>
      <c r="E5354" s="28">
        <f t="shared" si="3979"/>
        <v>2.57</v>
      </c>
      <c r="F5354" s="95">
        <f t="shared" si="3964"/>
        <v>2.5700000000000003</v>
      </c>
      <c r="G5354" s="95">
        <f t="shared" si="3965"/>
        <v>2.5700000000000003</v>
      </c>
      <c r="H5354" s="95">
        <f>F5354-G5354</f>
        <v>0</v>
      </c>
      <c r="I5354" s="94">
        <f>'F4.2'!AB661</f>
        <v>0</v>
      </c>
      <c r="J5354" s="94">
        <f>'F4.2'!AV661</f>
        <v>0</v>
      </c>
      <c r="K5354" s="95"/>
      <c r="L5354" s="95"/>
      <c r="M5354" s="128">
        <f>SUM(J5354:L5354)</f>
        <v>0</v>
      </c>
      <c r="N5354" s="95">
        <f>H5354+I5354-M5354</f>
        <v>0</v>
      </c>
    </row>
    <row r="5355" spans="1:14" ht="31.5" hidden="1" outlineLevel="1" x14ac:dyDescent="0.25">
      <c r="A5355" s="29">
        <f t="shared" ref="A5355:E5355" si="3980">A4685</f>
        <v>25</v>
      </c>
      <c r="B5355" s="169" t="str">
        <f t="shared" si="3980"/>
        <v>Replacement of FD &amp; ID Fan IGV Actuators &amp; Electronic Controllers in 500 MW Unit-5 &amp; 6 at CSTPS, Chandrapur</v>
      </c>
      <c r="C5355" s="29">
        <f t="shared" si="3980"/>
        <v>0</v>
      </c>
      <c r="D5355" s="69" t="str">
        <f t="shared" si="3980"/>
        <v>-</v>
      </c>
      <c r="E5355" s="28">
        <f t="shared" si="3980"/>
        <v>4.2</v>
      </c>
      <c r="F5355" s="95">
        <f t="shared" si="3964"/>
        <v>4.2</v>
      </c>
      <c r="G5355" s="95">
        <f t="shared" si="3965"/>
        <v>4.2</v>
      </c>
      <c r="H5355" s="95">
        <f>F5355-G5355</f>
        <v>0</v>
      </c>
      <c r="I5355" s="94">
        <f>'F4.2'!AB662</f>
        <v>0</v>
      </c>
      <c r="J5355" s="94">
        <f>'F4.2'!AV662</f>
        <v>0</v>
      </c>
      <c r="K5355" s="95"/>
      <c r="L5355" s="95"/>
      <c r="M5355" s="128">
        <f>SUM(J5355:L5355)</f>
        <v>0</v>
      </c>
      <c r="N5355" s="95">
        <f>H5355+I5355-M5355</f>
        <v>0</v>
      </c>
    </row>
    <row r="5356" spans="1:14" ht="78.75" hidden="1" outlineLevel="1" x14ac:dyDescent="0.25">
      <c r="A5356" s="29">
        <f t="shared" ref="A5356:E5356" si="3981">A4686</f>
        <v>26</v>
      </c>
      <c r="B5356" s="169" t="str">
        <f t="shared" si="3981"/>
        <v>Non DPR for Work of Repairing and Strengthening of Coal Mill structure, Replacement of MS grating and painting of structural supports, columns, and platform supports of at various locations Coal Mill, Boiler and ESP of Unit-5, 6 and 7 at CSTPS Chandrapur.</v>
      </c>
      <c r="C5356" s="29">
        <f t="shared" si="3981"/>
        <v>0</v>
      </c>
      <c r="D5356" s="69" t="str">
        <f t="shared" si="3981"/>
        <v>-</v>
      </c>
      <c r="E5356" s="28">
        <f t="shared" si="3981"/>
        <v>2.1</v>
      </c>
      <c r="F5356" s="95">
        <f t="shared" si="3964"/>
        <v>2.1</v>
      </c>
      <c r="G5356" s="95">
        <f t="shared" si="3965"/>
        <v>2.1</v>
      </c>
      <c r="H5356" s="95">
        <f>F5356-G5356</f>
        <v>0</v>
      </c>
      <c r="I5356" s="94">
        <f>'F4.2'!AB663</f>
        <v>0</v>
      </c>
      <c r="J5356" s="94">
        <f>'F4.2'!AV663</f>
        <v>0</v>
      </c>
      <c r="K5356" s="95"/>
      <c r="L5356" s="95"/>
      <c r="M5356" s="128">
        <f>SUM(J5356:L5356)</f>
        <v>0</v>
      </c>
      <c r="N5356" s="95">
        <f>H5356+I5356-M5356</f>
        <v>0</v>
      </c>
    </row>
    <row r="5357" spans="1:14" ht="63" hidden="1" outlineLevel="1" x14ac:dyDescent="0.25">
      <c r="A5357" s="29">
        <f t="shared" ref="A5357:E5357" si="3982">A4687</f>
        <v>27</v>
      </c>
      <c r="B5357" s="169" t="str">
        <f t="shared" si="3982"/>
        <v>Administrative approval under Non DPR scheme for“The Work of Up-gradation / Renovation and life enhancement of Conveyor system BC-6ABC with allied works in CHP-A of Unit-3&amp;4 at CSTPS Chandrapur”</v>
      </c>
      <c r="C5357" s="29">
        <f t="shared" si="3982"/>
        <v>0</v>
      </c>
      <c r="D5357" s="69" t="str">
        <f t="shared" si="3982"/>
        <v>-</v>
      </c>
      <c r="E5357" s="28">
        <f t="shared" si="3982"/>
        <v>4.55</v>
      </c>
      <c r="F5357" s="95">
        <f t="shared" si="3964"/>
        <v>4.55</v>
      </c>
      <c r="G5357" s="95">
        <f t="shared" si="3965"/>
        <v>4.55</v>
      </c>
      <c r="H5357" s="95">
        <f>F5357-G5357</f>
        <v>0</v>
      </c>
      <c r="I5357" s="94">
        <f>'F4.2'!AB664</f>
        <v>0</v>
      </c>
      <c r="J5357" s="94">
        <f>'F4.2'!AV664</f>
        <v>0</v>
      </c>
      <c r="K5357" s="95"/>
      <c r="L5357" s="95"/>
      <c r="M5357" s="128">
        <f>SUM(J5357:L5357)</f>
        <v>0</v>
      </c>
      <c r="N5357" s="95">
        <f>H5357+I5357-M5357</f>
        <v>0</v>
      </c>
    </row>
    <row r="5358" spans="1:14" ht="63" hidden="1" outlineLevel="1" x14ac:dyDescent="0.25">
      <c r="A5358" s="29">
        <f t="shared" ref="A5358:E5358" si="3983">A4688</f>
        <v>28</v>
      </c>
      <c r="B5358" s="169" t="str">
        <f t="shared" si="3983"/>
        <v>Supply Erection and commissioning of Institu type SOX, NOX Analyzer along with remote calibration facility and connectivity to CPCB and MPCB as per latest CPCB Guidelines for Unit-3&amp;4, CSTPS.</v>
      </c>
      <c r="C5358" s="29">
        <f t="shared" si="3983"/>
        <v>0</v>
      </c>
      <c r="D5358" s="69" t="str">
        <f t="shared" si="3983"/>
        <v>-</v>
      </c>
      <c r="E5358" s="28">
        <f t="shared" si="3983"/>
        <v>0.97</v>
      </c>
      <c r="F5358" s="95">
        <f t="shared" si="3964"/>
        <v>0.97</v>
      </c>
      <c r="G5358" s="95">
        <f t="shared" si="3965"/>
        <v>0.97</v>
      </c>
      <c r="H5358" s="95">
        <f>F5358-G5358</f>
        <v>0</v>
      </c>
      <c r="I5358" s="94">
        <f>'F4.2'!AB665</f>
        <v>0</v>
      </c>
      <c r="J5358" s="94">
        <f>'F4.2'!AV665</f>
        <v>0</v>
      </c>
      <c r="K5358" s="95"/>
      <c r="L5358" s="95"/>
      <c r="M5358" s="128">
        <f>SUM(J5358:L5358)</f>
        <v>0</v>
      </c>
      <c r="N5358" s="95">
        <f>H5358+I5358-M5358</f>
        <v>0</v>
      </c>
    </row>
    <row r="5359" spans="1:14" ht="63" hidden="1" outlineLevel="1" x14ac:dyDescent="0.25">
      <c r="A5359" s="29">
        <f t="shared" ref="A5359:E5359" si="3984">A4689</f>
        <v>29</v>
      </c>
      <c r="B5359" s="169" t="str">
        <f t="shared" si="3984"/>
        <v>Work of Renovation &amp; Upgradation of Receipt &amp; Dispatch Yard of Railway Siding of CSTPS by provision of Various Standard Infrastructure facilities at R&amp;D yard in Coal Handling Plant of CSTPS Chandrapur</v>
      </c>
      <c r="C5359" s="29">
        <f t="shared" si="3984"/>
        <v>0</v>
      </c>
      <c r="D5359" s="69" t="str">
        <f t="shared" si="3984"/>
        <v>-</v>
      </c>
      <c r="E5359" s="28">
        <f t="shared" si="3984"/>
        <v>7.89</v>
      </c>
      <c r="F5359" s="95">
        <f t="shared" si="3964"/>
        <v>7.89</v>
      </c>
      <c r="G5359" s="95">
        <f t="shared" si="3965"/>
        <v>7.89</v>
      </c>
      <c r="H5359" s="95">
        <f t="shared" ref="H5359:H5364" si="3985">F5359-G5359</f>
        <v>0</v>
      </c>
      <c r="I5359" s="94">
        <f>'F4.2'!AB666</f>
        <v>0</v>
      </c>
      <c r="J5359" s="94">
        <f>'F4.2'!AV666</f>
        <v>0</v>
      </c>
      <c r="K5359" s="95"/>
      <c r="L5359" s="95"/>
      <c r="M5359" s="128">
        <f t="shared" ref="M5359:M5364" si="3986">SUM(J5359:L5359)</f>
        <v>0</v>
      </c>
      <c r="N5359" s="95">
        <f t="shared" ref="N5359:N5364" si="3987">H5359+I5359-M5359</f>
        <v>0</v>
      </c>
    </row>
    <row r="5360" spans="1:14" ht="63" hidden="1" outlineLevel="1" x14ac:dyDescent="0.25">
      <c r="A5360" s="29">
        <f t="shared" ref="A5360:E5360" si="3988">A4690</f>
        <v>30</v>
      </c>
      <c r="B5360" s="169" t="str">
        <f t="shared" si="3988"/>
        <v>Supply, Installation and Commissioning of MV VFD panel along with integrated online cell redundancy technology with VFD bypass feature arrangement for conveyors 103 A &amp; B of CHP-B.</v>
      </c>
      <c r="C5360" s="29">
        <f t="shared" si="3988"/>
        <v>0</v>
      </c>
      <c r="D5360" s="69" t="str">
        <f t="shared" si="3988"/>
        <v>-</v>
      </c>
      <c r="E5360" s="28">
        <f t="shared" si="3988"/>
        <v>5.44</v>
      </c>
      <c r="F5360" s="95">
        <f t="shared" si="3964"/>
        <v>5.44</v>
      </c>
      <c r="G5360" s="95">
        <f t="shared" si="3965"/>
        <v>5.44</v>
      </c>
      <c r="H5360" s="95">
        <f t="shared" si="3985"/>
        <v>0</v>
      </c>
      <c r="I5360" s="94">
        <f>'F4.2'!AB667</f>
        <v>0</v>
      </c>
      <c r="J5360" s="94">
        <f>'F4.2'!AV667</f>
        <v>0</v>
      </c>
      <c r="K5360" s="95"/>
      <c r="L5360" s="95"/>
      <c r="M5360" s="128">
        <f t="shared" si="3986"/>
        <v>0</v>
      </c>
      <c r="N5360" s="95">
        <f t="shared" si="3987"/>
        <v>0</v>
      </c>
    </row>
    <row r="5361" spans="1:14" ht="15.75" hidden="1" outlineLevel="1" x14ac:dyDescent="0.25">
      <c r="A5361" s="29">
        <f t="shared" ref="A5361:E5361" si="3989">A4691</f>
        <v>31</v>
      </c>
      <c r="B5361" s="169" t="str">
        <f t="shared" si="3989"/>
        <v>Replacement of LTSH assemblies in U- 5</v>
      </c>
      <c r="C5361" s="29">
        <f t="shared" si="3989"/>
        <v>0</v>
      </c>
      <c r="D5361" s="69" t="str">
        <f t="shared" si="3989"/>
        <v>-</v>
      </c>
      <c r="E5361" s="28">
        <f t="shared" si="3989"/>
        <v>1.3756576</v>
      </c>
      <c r="F5361" s="95">
        <f t="shared" si="3964"/>
        <v>1.3756576</v>
      </c>
      <c r="G5361" s="95">
        <f t="shared" si="3965"/>
        <v>1.3756576</v>
      </c>
      <c r="H5361" s="95">
        <f t="shared" si="3985"/>
        <v>0</v>
      </c>
      <c r="I5361" s="94">
        <f>'F4.2'!AB668</f>
        <v>0</v>
      </c>
      <c r="J5361" s="94">
        <f>'F4.2'!AV668</f>
        <v>0</v>
      </c>
      <c r="K5361" s="95"/>
      <c r="L5361" s="95"/>
      <c r="M5361" s="128">
        <f t="shared" si="3986"/>
        <v>0</v>
      </c>
      <c r="N5361" s="95">
        <f t="shared" si="3987"/>
        <v>0</v>
      </c>
    </row>
    <row r="5362" spans="1:14" ht="15.75" hidden="1" outlineLevel="1" x14ac:dyDescent="0.25">
      <c r="A5362" s="29">
        <f t="shared" ref="A5362:E5362" si="3990">A4692</f>
        <v>32</v>
      </c>
      <c r="B5362" s="169" t="str">
        <f t="shared" si="3990"/>
        <v>Replacement of complete Z-panels in unit- 5</v>
      </c>
      <c r="C5362" s="29">
        <f t="shared" si="3990"/>
        <v>0</v>
      </c>
      <c r="D5362" s="69" t="str">
        <f t="shared" si="3990"/>
        <v>-</v>
      </c>
      <c r="E5362" s="28">
        <f t="shared" si="3990"/>
        <v>0.82545579999999996</v>
      </c>
      <c r="F5362" s="95">
        <f t="shared" si="3964"/>
        <v>0.82545579999999996</v>
      </c>
      <c r="G5362" s="95">
        <f t="shared" si="3965"/>
        <v>0.82545579999999996</v>
      </c>
      <c r="H5362" s="95">
        <f t="shared" si="3985"/>
        <v>0</v>
      </c>
      <c r="I5362" s="94">
        <f>'F4.2'!AB669</f>
        <v>0</v>
      </c>
      <c r="J5362" s="94">
        <f>'F4.2'!AV669</f>
        <v>0</v>
      </c>
      <c r="K5362" s="95"/>
      <c r="L5362" s="95"/>
      <c r="M5362" s="128">
        <f t="shared" si="3986"/>
        <v>0</v>
      </c>
      <c r="N5362" s="95">
        <f t="shared" si="3987"/>
        <v>0</v>
      </c>
    </row>
    <row r="5363" spans="1:14" ht="31.5" hidden="1" outlineLevel="1" x14ac:dyDescent="0.25">
      <c r="A5363" s="29">
        <f t="shared" ref="A5363:E5363" si="3991">A4693</f>
        <v>33</v>
      </c>
      <c r="B5363" s="169" t="str">
        <f t="shared" si="3991"/>
        <v>MODIFICATION AND RESTORATION OF APH OUTLET TO ESP INLET DUCTS AT U#3 (210MW)</v>
      </c>
      <c r="C5363" s="29">
        <f t="shared" si="3991"/>
        <v>0</v>
      </c>
      <c r="D5363" s="69" t="str">
        <f t="shared" si="3991"/>
        <v>-</v>
      </c>
      <c r="E5363" s="28">
        <f t="shared" si="3991"/>
        <v>10.3</v>
      </c>
      <c r="F5363" s="95">
        <f t="shared" si="3964"/>
        <v>10.3</v>
      </c>
      <c r="G5363" s="95">
        <f t="shared" si="3965"/>
        <v>10.3</v>
      </c>
      <c r="H5363" s="95">
        <f t="shared" si="3985"/>
        <v>0</v>
      </c>
      <c r="I5363" s="94">
        <f>'F4.2'!AB670</f>
        <v>0</v>
      </c>
      <c r="J5363" s="94">
        <f>'F4.2'!AV670</f>
        <v>0</v>
      </c>
      <c r="K5363" s="95"/>
      <c r="L5363" s="95"/>
      <c r="M5363" s="128">
        <f t="shared" si="3986"/>
        <v>0</v>
      </c>
      <c r="N5363" s="95">
        <f t="shared" si="3987"/>
        <v>0</v>
      </c>
    </row>
    <row r="5364" spans="1:14" ht="63.75" hidden="1" outlineLevel="1" thickBot="1" x14ac:dyDescent="0.3">
      <c r="A5364" s="29">
        <f t="shared" ref="A5364:E5364" si="3992">A4694</f>
        <v>34</v>
      </c>
      <c r="B5364" s="169" t="str">
        <f t="shared" si="3992"/>
        <v xml:space="preserve">Supply, Installation, Testing, Commissioning for complete solution and comprehensive protection and monitoring package along with retrofit of allied accessories for Generator Transformers for 3 X 500 MW Unit#5,6&amp;7 </v>
      </c>
      <c r="C5364" s="29">
        <f t="shared" si="3992"/>
        <v>0</v>
      </c>
      <c r="D5364" s="69" t="str">
        <f t="shared" si="3992"/>
        <v>-</v>
      </c>
      <c r="E5364" s="28">
        <f t="shared" si="3992"/>
        <v>5.62</v>
      </c>
      <c r="F5364" s="95">
        <f t="shared" si="3964"/>
        <v>5.62</v>
      </c>
      <c r="G5364" s="95">
        <f t="shared" si="3965"/>
        <v>5.62</v>
      </c>
      <c r="H5364" s="95">
        <f t="shared" si="3985"/>
        <v>0</v>
      </c>
      <c r="I5364" s="94">
        <f>'F4.2'!AB671</f>
        <v>0</v>
      </c>
      <c r="J5364" s="94">
        <f>'F4.2'!AV671</f>
        <v>0</v>
      </c>
      <c r="K5364" s="95"/>
      <c r="L5364" s="95"/>
      <c r="M5364" s="128">
        <f t="shared" si="3986"/>
        <v>0</v>
      </c>
      <c r="N5364" s="95">
        <f t="shared" si="3987"/>
        <v>0</v>
      </c>
    </row>
    <row r="5365" spans="1:14" ht="16.5" collapsed="1" thickBot="1" x14ac:dyDescent="0.3">
      <c r="A5365" s="58"/>
      <c r="B5365" s="59" t="str">
        <f>B4695</f>
        <v>Total</v>
      </c>
      <c r="C5365" s="47"/>
      <c r="D5365" s="155"/>
      <c r="E5365" s="60"/>
      <c r="F5365" s="60" t="e">
        <f>SUM(F4700:F5364)</f>
        <v>#REF!</v>
      </c>
      <c r="G5365" s="60" t="e">
        <f>SUM(G4700:G5364)</f>
        <v>#REF!</v>
      </c>
      <c r="H5365" s="60" t="e">
        <f>SUM(H4700:H5364)</f>
        <v>#REF!</v>
      </c>
      <c r="I5365" s="60">
        <f t="shared" ref="I5365" si="3993">SUM(I4700:I5364)</f>
        <v>211.02</v>
      </c>
      <c r="J5365" s="60">
        <f t="shared" ref="J5365" si="3994">SUM(J4700:J5364)</f>
        <v>211.02</v>
      </c>
      <c r="K5365" s="60">
        <f t="shared" ref="K5365" si="3995">SUM(K4700:K5364)</f>
        <v>0</v>
      </c>
      <c r="L5365" s="60">
        <f>SUM(L4700:L5364)</f>
        <v>0</v>
      </c>
      <c r="M5365" s="60">
        <f>SUM(M4700:M5364)</f>
        <v>211.02</v>
      </c>
      <c r="N5365" s="60" t="e">
        <f>SUM(N4700:N5364)</f>
        <v>#REF!</v>
      </c>
    </row>
  </sheetData>
  <mergeCells count="11">
    <mergeCell ref="A4:A6"/>
    <mergeCell ref="B4:B6"/>
    <mergeCell ref="C4:C6"/>
    <mergeCell ref="D4:D6"/>
    <mergeCell ref="E4:E6"/>
    <mergeCell ref="N4:N6"/>
    <mergeCell ref="F4:F6"/>
    <mergeCell ref="G4:G6"/>
    <mergeCell ref="H4:H6"/>
    <mergeCell ref="I4:I6"/>
    <mergeCell ref="J4:M5"/>
  </mergeCells>
  <conditionalFormatting sqref="C2016">
    <cfRule type="containsText" dxfId="2737" priority="6658" operator="containsText" text="DPR not submitted">
      <formula>NOT(ISERROR(SEARCH("DPR not submitted",C2016)))</formula>
    </cfRule>
    <cfRule type="containsText" dxfId="2736" priority="6659" operator="containsText" text="Yet to be approved">
      <formula>NOT(ISERROR(SEARCH("Yet to be approved",C2016)))</formula>
    </cfRule>
  </conditionalFormatting>
  <conditionalFormatting sqref="D260:D261">
    <cfRule type="containsText" dxfId="2735" priority="2737" operator="containsText" text="DPR not submitted">
      <formula>NOT(ISERROR(SEARCH("DPR not submitted",D260)))</formula>
    </cfRule>
    <cfRule type="containsText" dxfId="2734" priority="2738" operator="containsText" text="Yet to be approved">
      <formula>NOT(ISERROR(SEARCH("Yet to be approved",D260)))</formula>
    </cfRule>
  </conditionalFormatting>
  <conditionalFormatting sqref="C10:C11 C639:C641 C320:C345">
    <cfRule type="containsText" dxfId="2733" priority="3077" operator="containsText" text="DPR not submitted">
      <formula>NOT(ISERROR(SEARCH("DPR not submitted",C10)))</formula>
    </cfRule>
    <cfRule type="containsText" dxfId="2732" priority="3078" operator="containsText" text="Yet to be approved">
      <formula>NOT(ISERROR(SEARCH("Yet to be approved",C10)))</formula>
    </cfRule>
  </conditionalFormatting>
  <conditionalFormatting sqref="C29:C40">
    <cfRule type="containsText" dxfId="2731" priority="3073" operator="containsText" text="DPR not submitted">
      <formula>NOT(ISERROR(SEARCH("DPR not submitted",C29)))</formula>
    </cfRule>
    <cfRule type="containsText" dxfId="2730" priority="3074" operator="containsText" text="Yet to be approved">
      <formula>NOT(ISERROR(SEARCH("Yet to be approved",C29)))</formula>
    </cfRule>
  </conditionalFormatting>
  <conditionalFormatting sqref="C105">
    <cfRule type="containsText" dxfId="2729" priority="2945" operator="containsText" text="DPR not submitted">
      <formula>NOT(ISERROR(SEARCH("DPR not submitted",C105)))</formula>
    </cfRule>
    <cfRule type="containsText" dxfId="2728" priority="2946" operator="containsText" text="Yet to be approved">
      <formula>NOT(ISERROR(SEARCH("Yet to be approved",C105)))</formula>
    </cfRule>
  </conditionalFormatting>
  <conditionalFormatting sqref="C42:C46">
    <cfRule type="containsText" dxfId="2727" priority="3071" operator="containsText" text="DPR not submitted">
      <formula>NOT(ISERROR(SEARCH("DPR not submitted",C42)))</formula>
    </cfRule>
    <cfRule type="containsText" dxfId="2726" priority="3072" operator="containsText" text="Yet to be approved">
      <formula>NOT(ISERROR(SEARCH("Yet to be approved",C42)))</formula>
    </cfRule>
  </conditionalFormatting>
  <conditionalFormatting sqref="C50">
    <cfRule type="containsText" dxfId="2725" priority="3069" operator="containsText" text="DPR not submitted">
      <formula>NOT(ISERROR(SEARCH("DPR not submitted",C50)))</formula>
    </cfRule>
    <cfRule type="containsText" dxfId="2724" priority="3070" operator="containsText" text="Yet to be approved">
      <formula>NOT(ISERROR(SEARCH("Yet to be approved",C50)))</formula>
    </cfRule>
  </conditionalFormatting>
  <conditionalFormatting sqref="C52">
    <cfRule type="containsText" dxfId="2723" priority="3067" operator="containsText" text="DPR not submitted">
      <formula>NOT(ISERROR(SEARCH("DPR not submitted",C52)))</formula>
    </cfRule>
    <cfRule type="containsText" dxfId="2722" priority="3068" operator="containsText" text="Yet to be approved">
      <formula>NOT(ISERROR(SEARCH("Yet to be approved",C52)))</formula>
    </cfRule>
  </conditionalFormatting>
  <conditionalFormatting sqref="C56:C58">
    <cfRule type="containsText" dxfId="2721" priority="3065" operator="containsText" text="DPR not submitted">
      <formula>NOT(ISERROR(SEARCH("DPR not submitted",C56)))</formula>
    </cfRule>
    <cfRule type="containsText" dxfId="2720" priority="3066" operator="containsText" text="Yet to be approved">
      <formula>NOT(ISERROR(SEARCH("Yet to be approved",C56)))</formula>
    </cfRule>
  </conditionalFormatting>
  <conditionalFormatting sqref="C60:C62">
    <cfRule type="containsText" dxfId="2719" priority="3063" operator="containsText" text="DPR not submitted">
      <formula>NOT(ISERROR(SEARCH("DPR not submitted",C60)))</formula>
    </cfRule>
    <cfRule type="containsText" dxfId="2718" priority="3064" operator="containsText" text="Yet to be approved">
      <formula>NOT(ISERROR(SEARCH("Yet to be approved",C60)))</formula>
    </cfRule>
  </conditionalFormatting>
  <conditionalFormatting sqref="C64:C65">
    <cfRule type="containsText" dxfId="2717" priority="3061" operator="containsText" text="DPR not submitted">
      <formula>NOT(ISERROR(SEARCH("DPR not submitted",C64)))</formula>
    </cfRule>
    <cfRule type="containsText" dxfId="2716" priority="3062" operator="containsText" text="Yet to be approved">
      <formula>NOT(ISERROR(SEARCH("Yet to be approved",C64)))</formula>
    </cfRule>
  </conditionalFormatting>
  <conditionalFormatting sqref="C67:C70">
    <cfRule type="containsText" dxfId="2715" priority="3059" operator="containsText" text="DPR not submitted">
      <formula>NOT(ISERROR(SEARCH("DPR not submitted",C67)))</formula>
    </cfRule>
    <cfRule type="containsText" dxfId="2714" priority="3060" operator="containsText" text="Yet to be approved">
      <formula>NOT(ISERROR(SEARCH("Yet to be approved",C67)))</formula>
    </cfRule>
  </conditionalFormatting>
  <conditionalFormatting sqref="C72:C81">
    <cfRule type="containsText" dxfId="2713" priority="3057" operator="containsText" text="DPR not submitted">
      <formula>NOT(ISERROR(SEARCH("DPR not submitted",C72)))</formula>
    </cfRule>
    <cfRule type="containsText" dxfId="2712" priority="3058" operator="containsText" text="Yet to be approved">
      <formula>NOT(ISERROR(SEARCH("Yet to be approved",C72)))</formula>
    </cfRule>
  </conditionalFormatting>
  <conditionalFormatting sqref="C83 C85">
    <cfRule type="containsText" dxfId="2711" priority="3055" operator="containsText" text="DPR not submitted">
      <formula>NOT(ISERROR(SEARCH("DPR not submitted",C83)))</formula>
    </cfRule>
    <cfRule type="containsText" dxfId="2710" priority="3056" operator="containsText" text="Yet to be approved">
      <formula>NOT(ISERROR(SEARCH("Yet to be approved",C83)))</formula>
    </cfRule>
  </conditionalFormatting>
  <conditionalFormatting sqref="C87:C93">
    <cfRule type="containsText" dxfId="2709" priority="3053" operator="containsText" text="DPR not submitted">
      <formula>NOT(ISERROR(SEARCH("DPR not submitted",C87)))</formula>
    </cfRule>
    <cfRule type="containsText" dxfId="2708" priority="3054" operator="containsText" text="Yet to be approved">
      <formula>NOT(ISERROR(SEARCH("Yet to be approved",C87)))</formula>
    </cfRule>
  </conditionalFormatting>
  <conditionalFormatting sqref="C95:C96">
    <cfRule type="containsText" dxfId="2707" priority="3051" operator="containsText" text="DPR not submitted">
      <formula>NOT(ISERROR(SEARCH("DPR not submitted",C95)))</formula>
    </cfRule>
    <cfRule type="containsText" dxfId="2706" priority="3052" operator="containsText" text="Yet to be approved">
      <formula>NOT(ISERROR(SEARCH("Yet to be approved",C95)))</formula>
    </cfRule>
  </conditionalFormatting>
  <conditionalFormatting sqref="C98:C100">
    <cfRule type="containsText" dxfId="2705" priority="3049" operator="containsText" text="DPR not submitted">
      <formula>NOT(ISERROR(SEARCH("DPR not submitted",C98)))</formula>
    </cfRule>
    <cfRule type="containsText" dxfId="2704" priority="3050" operator="containsText" text="Yet to be approved">
      <formula>NOT(ISERROR(SEARCH("Yet to be approved",C98)))</formula>
    </cfRule>
  </conditionalFormatting>
  <conditionalFormatting sqref="C102:C104">
    <cfRule type="containsText" dxfId="2703" priority="3047" operator="containsText" text="DPR not submitted">
      <formula>NOT(ISERROR(SEARCH("DPR not submitted",C102)))</formula>
    </cfRule>
    <cfRule type="containsText" dxfId="2702" priority="3048" operator="containsText" text="Yet to be approved">
      <formula>NOT(ISERROR(SEARCH("Yet to be approved",C102)))</formula>
    </cfRule>
  </conditionalFormatting>
  <conditionalFormatting sqref="C108">
    <cfRule type="containsText" dxfId="2701" priority="3045" operator="containsText" text="DPR not submitted">
      <formula>NOT(ISERROR(SEARCH("DPR not submitted",C108)))</formula>
    </cfRule>
    <cfRule type="containsText" dxfId="2700" priority="3046" operator="containsText" text="Yet to be approved">
      <formula>NOT(ISERROR(SEARCH("Yet to be approved",C108)))</formula>
    </cfRule>
  </conditionalFormatting>
  <conditionalFormatting sqref="C110:C113">
    <cfRule type="containsText" dxfId="2699" priority="3043" operator="containsText" text="DPR not submitted">
      <formula>NOT(ISERROR(SEARCH("DPR not submitted",C110)))</formula>
    </cfRule>
    <cfRule type="containsText" dxfId="2698" priority="3044" operator="containsText" text="Yet to be approved">
      <formula>NOT(ISERROR(SEARCH("Yet to be approved",C110)))</formula>
    </cfRule>
  </conditionalFormatting>
  <conditionalFormatting sqref="C115:C117">
    <cfRule type="containsText" dxfId="2697" priority="3041" operator="containsText" text="DPR not submitted">
      <formula>NOT(ISERROR(SEARCH("DPR not submitted",C115)))</formula>
    </cfRule>
    <cfRule type="containsText" dxfId="2696" priority="3042" operator="containsText" text="Yet to be approved">
      <formula>NOT(ISERROR(SEARCH("Yet to be approved",C115)))</formula>
    </cfRule>
  </conditionalFormatting>
  <conditionalFormatting sqref="C119:C123">
    <cfRule type="containsText" dxfId="2695" priority="3039" operator="containsText" text="DPR not submitted">
      <formula>NOT(ISERROR(SEARCH("DPR not submitted",C119)))</formula>
    </cfRule>
    <cfRule type="containsText" dxfId="2694" priority="3040" operator="containsText" text="Yet to be approved">
      <formula>NOT(ISERROR(SEARCH("Yet to be approved",C119)))</formula>
    </cfRule>
  </conditionalFormatting>
  <conditionalFormatting sqref="C125:C130">
    <cfRule type="containsText" dxfId="2693" priority="3037" operator="containsText" text="DPR not submitted">
      <formula>NOT(ISERROR(SEARCH("DPR not submitted",C125)))</formula>
    </cfRule>
    <cfRule type="containsText" dxfId="2692" priority="3038" operator="containsText" text="Yet to be approved">
      <formula>NOT(ISERROR(SEARCH("Yet to be approved",C125)))</formula>
    </cfRule>
  </conditionalFormatting>
  <conditionalFormatting sqref="C132 C136 C134">
    <cfRule type="containsText" dxfId="2691" priority="3035" operator="containsText" text="DPR not submitted">
      <formula>NOT(ISERROR(SEARCH("DPR not submitted",C132)))</formula>
    </cfRule>
    <cfRule type="containsText" dxfId="2690" priority="3036" operator="containsText" text="Yet to be approved">
      <formula>NOT(ISERROR(SEARCH("Yet to be approved",C132)))</formula>
    </cfRule>
  </conditionalFormatting>
  <conditionalFormatting sqref="C138:C141">
    <cfRule type="containsText" dxfId="2689" priority="3033" operator="containsText" text="DPR not submitted">
      <formula>NOT(ISERROR(SEARCH("DPR not submitted",C138)))</formula>
    </cfRule>
    <cfRule type="containsText" dxfId="2688" priority="3034" operator="containsText" text="Yet to be approved">
      <formula>NOT(ISERROR(SEARCH("Yet to be approved",C138)))</formula>
    </cfRule>
  </conditionalFormatting>
  <conditionalFormatting sqref="C143:C146">
    <cfRule type="containsText" dxfId="2687" priority="3031" operator="containsText" text="DPR not submitted">
      <formula>NOT(ISERROR(SEARCH("DPR not submitted",C143)))</formula>
    </cfRule>
    <cfRule type="containsText" dxfId="2686" priority="3032" operator="containsText" text="Yet to be approved">
      <formula>NOT(ISERROR(SEARCH("Yet to be approved",C143)))</formula>
    </cfRule>
  </conditionalFormatting>
  <conditionalFormatting sqref="C148">
    <cfRule type="containsText" dxfId="2685" priority="3029" operator="containsText" text="DPR not submitted">
      <formula>NOT(ISERROR(SEARCH("DPR not submitted",C148)))</formula>
    </cfRule>
    <cfRule type="containsText" dxfId="2684" priority="3030" operator="containsText" text="Yet to be approved">
      <formula>NOT(ISERROR(SEARCH("Yet to be approved",C148)))</formula>
    </cfRule>
  </conditionalFormatting>
  <conditionalFormatting sqref="C150">
    <cfRule type="containsText" dxfId="2683" priority="3027" operator="containsText" text="DPR not submitted">
      <formula>NOT(ISERROR(SEARCH("DPR not submitted",C150)))</formula>
    </cfRule>
    <cfRule type="containsText" dxfId="2682" priority="3028" operator="containsText" text="Yet to be approved">
      <formula>NOT(ISERROR(SEARCH("Yet to be approved",C150)))</formula>
    </cfRule>
  </conditionalFormatting>
  <conditionalFormatting sqref="C152:C154">
    <cfRule type="containsText" dxfId="2681" priority="3025" operator="containsText" text="DPR not submitted">
      <formula>NOT(ISERROR(SEARCH("DPR not submitted",C152)))</formula>
    </cfRule>
    <cfRule type="containsText" dxfId="2680" priority="3026" operator="containsText" text="Yet to be approved">
      <formula>NOT(ISERROR(SEARCH("Yet to be approved",C152)))</formula>
    </cfRule>
  </conditionalFormatting>
  <conditionalFormatting sqref="C156 C158:C159">
    <cfRule type="containsText" dxfId="2679" priority="3023" operator="containsText" text="DPR not submitted">
      <formula>NOT(ISERROR(SEARCH("DPR not submitted",C156)))</formula>
    </cfRule>
    <cfRule type="containsText" dxfId="2678" priority="3024" operator="containsText" text="Yet to be approved">
      <formula>NOT(ISERROR(SEARCH("Yet to be approved",C156)))</formula>
    </cfRule>
  </conditionalFormatting>
  <conditionalFormatting sqref="C161:C164">
    <cfRule type="containsText" dxfId="2677" priority="3021" operator="containsText" text="DPR not submitted">
      <formula>NOT(ISERROR(SEARCH("DPR not submitted",C161)))</formula>
    </cfRule>
    <cfRule type="containsText" dxfId="2676" priority="3022" operator="containsText" text="Yet to be approved">
      <formula>NOT(ISERROR(SEARCH("Yet to be approved",C161)))</formula>
    </cfRule>
  </conditionalFormatting>
  <conditionalFormatting sqref="C166:C167 C170">
    <cfRule type="containsText" dxfId="2675" priority="3019" operator="containsText" text="DPR not submitted">
      <formula>NOT(ISERROR(SEARCH("DPR not submitted",C166)))</formula>
    </cfRule>
    <cfRule type="containsText" dxfId="2674" priority="3020" operator="containsText" text="Yet to be approved">
      <formula>NOT(ISERROR(SEARCH("Yet to be approved",C166)))</formula>
    </cfRule>
  </conditionalFormatting>
  <conditionalFormatting sqref="C187">
    <cfRule type="containsText" dxfId="2673" priority="3017" operator="containsText" text="DPR not submitted">
      <formula>NOT(ISERROR(SEARCH("DPR not submitted",C187)))</formula>
    </cfRule>
    <cfRule type="containsText" dxfId="2672" priority="3018" operator="containsText" text="Yet to be approved">
      <formula>NOT(ISERROR(SEARCH("Yet to be approved",C187)))</formula>
    </cfRule>
  </conditionalFormatting>
  <conditionalFormatting sqref="C190">
    <cfRule type="containsText" dxfId="2671" priority="3015" operator="containsText" text="DPR not submitted">
      <formula>NOT(ISERROR(SEARCH("DPR not submitted",C190)))</formula>
    </cfRule>
    <cfRule type="containsText" dxfId="2670" priority="3016" operator="containsText" text="Yet to be approved">
      <formula>NOT(ISERROR(SEARCH("Yet to be approved",C190)))</formula>
    </cfRule>
  </conditionalFormatting>
  <conditionalFormatting sqref="C193">
    <cfRule type="containsText" dxfId="2669" priority="3013" operator="containsText" text="DPR not submitted">
      <formula>NOT(ISERROR(SEARCH("DPR not submitted",C193)))</formula>
    </cfRule>
    <cfRule type="containsText" dxfId="2668" priority="3014" operator="containsText" text="Yet to be approved">
      <formula>NOT(ISERROR(SEARCH("Yet to be approved",C193)))</formula>
    </cfRule>
  </conditionalFormatting>
  <conditionalFormatting sqref="C196">
    <cfRule type="containsText" dxfId="2667" priority="3011" operator="containsText" text="DPR not submitted">
      <formula>NOT(ISERROR(SEARCH("DPR not submitted",C196)))</formula>
    </cfRule>
    <cfRule type="containsText" dxfId="2666" priority="3012" operator="containsText" text="Yet to be approved">
      <formula>NOT(ISERROR(SEARCH("Yet to be approved",C196)))</formula>
    </cfRule>
  </conditionalFormatting>
  <conditionalFormatting sqref="C199">
    <cfRule type="containsText" dxfId="2665" priority="3009" operator="containsText" text="DPR not submitted">
      <formula>NOT(ISERROR(SEARCH("DPR not submitted",C199)))</formula>
    </cfRule>
    <cfRule type="containsText" dxfId="2664" priority="3010" operator="containsText" text="Yet to be approved">
      <formula>NOT(ISERROR(SEARCH("Yet to be approved",C199)))</formula>
    </cfRule>
  </conditionalFormatting>
  <conditionalFormatting sqref="C202">
    <cfRule type="containsText" dxfId="2663" priority="3007" operator="containsText" text="DPR not submitted">
      <formula>NOT(ISERROR(SEARCH("DPR not submitted",C202)))</formula>
    </cfRule>
    <cfRule type="containsText" dxfId="2662" priority="3008" operator="containsText" text="Yet to be approved">
      <formula>NOT(ISERROR(SEARCH("Yet to be approved",C202)))</formula>
    </cfRule>
  </conditionalFormatting>
  <conditionalFormatting sqref="C210">
    <cfRule type="containsText" dxfId="2661" priority="3003" operator="containsText" text="DPR not submitted">
      <formula>NOT(ISERROR(SEARCH("DPR not submitted",C210)))</formula>
    </cfRule>
    <cfRule type="containsText" dxfId="2660" priority="3004" operator="containsText" text="Yet to be approved">
      <formula>NOT(ISERROR(SEARCH("Yet to be approved",C210)))</formula>
    </cfRule>
  </conditionalFormatting>
  <conditionalFormatting sqref="C208">
    <cfRule type="containsText" dxfId="2659" priority="3005" operator="containsText" text="DPR not submitted">
      <formula>NOT(ISERROR(SEARCH("DPR not submitted",C208)))</formula>
    </cfRule>
    <cfRule type="containsText" dxfId="2658" priority="3006" operator="containsText" text="Yet to be approved">
      <formula>NOT(ISERROR(SEARCH("Yet to be approved",C208)))</formula>
    </cfRule>
  </conditionalFormatting>
  <conditionalFormatting sqref="C213">
    <cfRule type="containsText" dxfId="2657" priority="2999" operator="containsText" text="DPR not submitted">
      <formula>NOT(ISERROR(SEARCH("DPR not submitted",C213)))</formula>
    </cfRule>
    <cfRule type="containsText" dxfId="2656" priority="3000" operator="containsText" text="Yet to be approved">
      <formula>NOT(ISERROR(SEARCH("Yet to be approved",C213)))</formula>
    </cfRule>
  </conditionalFormatting>
  <conditionalFormatting sqref="C212">
    <cfRule type="containsText" dxfId="2655" priority="3001" operator="containsText" text="DPR not submitted">
      <formula>NOT(ISERROR(SEARCH("DPR not submitted",C212)))</formula>
    </cfRule>
    <cfRule type="containsText" dxfId="2654" priority="3002" operator="containsText" text="Yet to be approved">
      <formula>NOT(ISERROR(SEARCH("Yet to be approved",C212)))</formula>
    </cfRule>
  </conditionalFormatting>
  <conditionalFormatting sqref="C215:C216">
    <cfRule type="containsText" dxfId="2653" priority="2997" operator="containsText" text="DPR not submitted">
      <formula>NOT(ISERROR(SEARCH("DPR not submitted",C215)))</formula>
    </cfRule>
    <cfRule type="containsText" dxfId="2652" priority="2998" operator="containsText" text="Yet to be approved">
      <formula>NOT(ISERROR(SEARCH("Yet to be approved",C215)))</formula>
    </cfRule>
  </conditionalFormatting>
  <conditionalFormatting sqref="C218">
    <cfRule type="containsText" dxfId="2651" priority="2995" operator="containsText" text="DPR not submitted">
      <formula>NOT(ISERROR(SEARCH("DPR not submitted",C218)))</formula>
    </cfRule>
    <cfRule type="containsText" dxfId="2650" priority="2996" operator="containsText" text="Yet to be approved">
      <formula>NOT(ISERROR(SEARCH("Yet to be approved",C218)))</formula>
    </cfRule>
  </conditionalFormatting>
  <conditionalFormatting sqref="C220">
    <cfRule type="containsText" dxfId="2649" priority="2993" operator="containsText" text="DPR not submitted">
      <formula>NOT(ISERROR(SEARCH("DPR not submitted",C220)))</formula>
    </cfRule>
    <cfRule type="containsText" dxfId="2648" priority="2994" operator="containsText" text="Yet to be approved">
      <formula>NOT(ISERROR(SEARCH("Yet to be approved",C220)))</formula>
    </cfRule>
  </conditionalFormatting>
  <conditionalFormatting sqref="C222:C224">
    <cfRule type="containsText" dxfId="2647" priority="2991" operator="containsText" text="DPR not submitted">
      <formula>NOT(ISERROR(SEARCH("DPR not submitted",C222)))</formula>
    </cfRule>
    <cfRule type="containsText" dxfId="2646" priority="2992" operator="containsText" text="Yet to be approved">
      <formula>NOT(ISERROR(SEARCH("Yet to be approved",C222)))</formula>
    </cfRule>
  </conditionalFormatting>
  <conditionalFormatting sqref="C228:C230">
    <cfRule type="containsText" dxfId="2645" priority="2989" operator="containsText" text="DPR not submitted">
      <formula>NOT(ISERROR(SEARCH("DPR not submitted",C228)))</formula>
    </cfRule>
    <cfRule type="containsText" dxfId="2644" priority="2990" operator="containsText" text="Yet to be approved">
      <formula>NOT(ISERROR(SEARCH("Yet to be approved",C228)))</formula>
    </cfRule>
  </conditionalFormatting>
  <conditionalFormatting sqref="C234">
    <cfRule type="containsText" dxfId="2643" priority="2987" operator="containsText" text="DPR not submitted">
      <formula>NOT(ISERROR(SEARCH("DPR not submitted",C234)))</formula>
    </cfRule>
    <cfRule type="containsText" dxfId="2642" priority="2988" operator="containsText" text="Yet to be approved">
      <formula>NOT(ISERROR(SEARCH("Yet to be approved",C234)))</formula>
    </cfRule>
  </conditionalFormatting>
  <conditionalFormatting sqref="C238">
    <cfRule type="containsText" dxfId="2641" priority="2985" operator="containsText" text="DPR not submitted">
      <formula>NOT(ISERROR(SEARCH("DPR not submitted",C238)))</formula>
    </cfRule>
    <cfRule type="containsText" dxfId="2640" priority="2986" operator="containsText" text="Yet to be approved">
      <formula>NOT(ISERROR(SEARCH("Yet to be approved",C238)))</formula>
    </cfRule>
  </conditionalFormatting>
  <conditionalFormatting sqref="C243">
    <cfRule type="containsText" dxfId="2639" priority="2983" operator="containsText" text="DPR not submitted">
      <formula>NOT(ISERROR(SEARCH("DPR not submitted",C243)))</formula>
    </cfRule>
    <cfRule type="containsText" dxfId="2638" priority="2984" operator="containsText" text="Yet to be approved">
      <formula>NOT(ISERROR(SEARCH("Yet to be approved",C243)))</formula>
    </cfRule>
  </conditionalFormatting>
  <conditionalFormatting sqref="C246">
    <cfRule type="containsText" dxfId="2637" priority="2981" operator="containsText" text="DPR not submitted">
      <formula>NOT(ISERROR(SEARCH("DPR not submitted",C246)))</formula>
    </cfRule>
    <cfRule type="containsText" dxfId="2636" priority="2982" operator="containsText" text="Yet to be approved">
      <formula>NOT(ISERROR(SEARCH("Yet to be approved",C246)))</formula>
    </cfRule>
  </conditionalFormatting>
  <conditionalFormatting sqref="C252">
    <cfRule type="containsText" dxfId="2635" priority="2979" operator="containsText" text="DPR not submitted">
      <formula>NOT(ISERROR(SEARCH("DPR not submitted",C252)))</formula>
    </cfRule>
    <cfRule type="containsText" dxfId="2634" priority="2980" operator="containsText" text="Yet to be approved">
      <formula>NOT(ISERROR(SEARCH("Yet to be approved",C252)))</formula>
    </cfRule>
  </conditionalFormatting>
  <conditionalFormatting sqref="C312 C346">
    <cfRule type="containsText" dxfId="2633" priority="2977" operator="containsText" text="DPR not submitted">
      <formula>NOT(ISERROR(SEARCH("DPR not submitted",C312)))</formula>
    </cfRule>
    <cfRule type="containsText" dxfId="2632" priority="2978" operator="containsText" text="Yet to be approved">
      <formula>NOT(ISERROR(SEARCH("Yet to be approved",C312)))</formula>
    </cfRule>
  </conditionalFormatting>
  <conditionalFormatting sqref="C258">
    <cfRule type="containsText" dxfId="2631" priority="2975" operator="containsText" text="DPR not submitted">
      <formula>NOT(ISERROR(SEARCH("DPR not submitted",C258)))</formula>
    </cfRule>
    <cfRule type="containsText" dxfId="2630" priority="2976" operator="containsText" text="Yet to be approved">
      <formula>NOT(ISERROR(SEARCH("Yet to be approved",C258)))</formula>
    </cfRule>
  </conditionalFormatting>
  <conditionalFormatting sqref="C28">
    <cfRule type="containsText" dxfId="2629" priority="2973" operator="containsText" text="DPR not submitted">
      <formula>NOT(ISERROR(SEARCH("DPR not submitted",C28)))</formula>
    </cfRule>
    <cfRule type="containsText" dxfId="2628" priority="2974" operator="containsText" text="Yet to be approved">
      <formula>NOT(ISERROR(SEARCH("Yet to be approved",C28)))</formula>
    </cfRule>
  </conditionalFormatting>
  <conditionalFormatting sqref="C41">
    <cfRule type="containsText" dxfId="2627" priority="2971" operator="containsText" text="DPR not submitted">
      <formula>NOT(ISERROR(SEARCH("DPR not submitted",C41)))</formula>
    </cfRule>
    <cfRule type="containsText" dxfId="2626" priority="2972" operator="containsText" text="Yet to be approved">
      <formula>NOT(ISERROR(SEARCH("Yet to be approved",C41)))</formula>
    </cfRule>
  </conditionalFormatting>
  <conditionalFormatting sqref="C59">
    <cfRule type="containsText" dxfId="2625" priority="2963" operator="containsText" text="DPR not submitted">
      <formula>NOT(ISERROR(SEARCH("DPR not submitted",C59)))</formula>
    </cfRule>
    <cfRule type="containsText" dxfId="2624" priority="2964" operator="containsText" text="Yet to be approved">
      <formula>NOT(ISERROR(SEARCH("Yet to be approved",C59)))</formula>
    </cfRule>
  </conditionalFormatting>
  <conditionalFormatting sqref="C47">
    <cfRule type="containsText" dxfId="2623" priority="2969" operator="containsText" text="DPR not submitted">
      <formula>NOT(ISERROR(SEARCH("DPR not submitted",C47)))</formula>
    </cfRule>
    <cfRule type="containsText" dxfId="2622" priority="2970" operator="containsText" text="Yet to be approved">
      <formula>NOT(ISERROR(SEARCH("Yet to be approved",C47)))</formula>
    </cfRule>
  </conditionalFormatting>
  <conditionalFormatting sqref="C51">
    <cfRule type="containsText" dxfId="2621" priority="2967" operator="containsText" text="DPR not submitted">
      <formula>NOT(ISERROR(SEARCH("DPR not submitted",C51)))</formula>
    </cfRule>
    <cfRule type="containsText" dxfId="2620" priority="2968" operator="containsText" text="Yet to be approved">
      <formula>NOT(ISERROR(SEARCH("Yet to be approved",C51)))</formula>
    </cfRule>
  </conditionalFormatting>
  <conditionalFormatting sqref="C55">
    <cfRule type="containsText" dxfId="2619" priority="2965" operator="containsText" text="DPR not submitted">
      <formula>NOT(ISERROR(SEARCH("DPR not submitted",C55)))</formula>
    </cfRule>
    <cfRule type="containsText" dxfId="2618" priority="2966" operator="containsText" text="Yet to be approved">
      <formula>NOT(ISERROR(SEARCH("Yet to be approved",C55)))</formula>
    </cfRule>
  </conditionalFormatting>
  <conditionalFormatting sqref="C63">
    <cfRule type="containsText" dxfId="2617" priority="2961" operator="containsText" text="DPR not submitted">
      <formula>NOT(ISERROR(SEARCH("DPR not submitted",C63)))</formula>
    </cfRule>
    <cfRule type="containsText" dxfId="2616" priority="2962" operator="containsText" text="Yet to be approved">
      <formula>NOT(ISERROR(SEARCH("Yet to be approved",C63)))</formula>
    </cfRule>
  </conditionalFormatting>
  <conditionalFormatting sqref="C66">
    <cfRule type="containsText" dxfId="2615" priority="2959" operator="containsText" text="DPR not submitted">
      <formula>NOT(ISERROR(SEARCH("DPR not submitted",C66)))</formula>
    </cfRule>
    <cfRule type="containsText" dxfId="2614" priority="2960" operator="containsText" text="Yet to be approved">
      <formula>NOT(ISERROR(SEARCH("Yet to be approved",C66)))</formula>
    </cfRule>
  </conditionalFormatting>
  <conditionalFormatting sqref="C71">
    <cfRule type="containsText" dxfId="2613" priority="2957" operator="containsText" text="DPR not submitted">
      <formula>NOT(ISERROR(SEARCH("DPR not submitted",C71)))</formula>
    </cfRule>
    <cfRule type="containsText" dxfId="2612" priority="2958" operator="containsText" text="Yet to be approved">
      <formula>NOT(ISERROR(SEARCH("Yet to be approved",C71)))</formula>
    </cfRule>
  </conditionalFormatting>
  <conditionalFormatting sqref="C82">
    <cfRule type="containsText" dxfId="2611" priority="2955" operator="containsText" text="DPR not submitted">
      <formula>NOT(ISERROR(SEARCH("DPR not submitted",C82)))</formula>
    </cfRule>
    <cfRule type="containsText" dxfId="2610" priority="2956" operator="containsText" text="Yet to be approved">
      <formula>NOT(ISERROR(SEARCH("Yet to be approved",C82)))</formula>
    </cfRule>
  </conditionalFormatting>
  <conditionalFormatting sqref="C86">
    <cfRule type="containsText" dxfId="2609" priority="2953" operator="containsText" text="DPR not submitted">
      <formula>NOT(ISERROR(SEARCH("DPR not submitted",C86)))</formula>
    </cfRule>
    <cfRule type="containsText" dxfId="2608" priority="2954" operator="containsText" text="Yet to be approved">
      <formula>NOT(ISERROR(SEARCH("Yet to be approved",C86)))</formula>
    </cfRule>
  </conditionalFormatting>
  <conditionalFormatting sqref="C94">
    <cfRule type="containsText" dxfId="2607" priority="2951" operator="containsText" text="DPR not submitted">
      <formula>NOT(ISERROR(SEARCH("DPR not submitted",C94)))</formula>
    </cfRule>
    <cfRule type="containsText" dxfId="2606" priority="2952" operator="containsText" text="Yet to be approved">
      <formula>NOT(ISERROR(SEARCH("Yet to be approved",C94)))</formula>
    </cfRule>
  </conditionalFormatting>
  <conditionalFormatting sqref="C97">
    <cfRule type="containsText" dxfId="2605" priority="2949" operator="containsText" text="DPR not submitted">
      <formula>NOT(ISERROR(SEARCH("DPR not submitted",C97)))</formula>
    </cfRule>
    <cfRule type="containsText" dxfId="2604" priority="2950" operator="containsText" text="Yet to be approved">
      <formula>NOT(ISERROR(SEARCH("Yet to be approved",C97)))</formula>
    </cfRule>
  </conditionalFormatting>
  <conditionalFormatting sqref="C101">
    <cfRule type="containsText" dxfId="2603" priority="2947" operator="containsText" text="DPR not submitted">
      <formula>NOT(ISERROR(SEARCH("DPR not submitted",C101)))</formula>
    </cfRule>
    <cfRule type="containsText" dxfId="2602" priority="2948" operator="containsText" text="Yet to be approved">
      <formula>NOT(ISERROR(SEARCH("Yet to be approved",C101)))</formula>
    </cfRule>
  </conditionalFormatting>
  <conditionalFormatting sqref="C109">
    <cfRule type="containsText" dxfId="2601" priority="2943" operator="containsText" text="DPR not submitted">
      <formula>NOT(ISERROR(SEARCH("DPR not submitted",C109)))</formula>
    </cfRule>
    <cfRule type="containsText" dxfId="2600" priority="2944" operator="containsText" text="Yet to be approved">
      <formula>NOT(ISERROR(SEARCH("Yet to be approved",C109)))</formula>
    </cfRule>
  </conditionalFormatting>
  <conditionalFormatting sqref="C114">
    <cfRule type="containsText" dxfId="2599" priority="2941" operator="containsText" text="DPR not submitted">
      <formula>NOT(ISERROR(SEARCH("DPR not submitted",C114)))</formula>
    </cfRule>
    <cfRule type="containsText" dxfId="2598" priority="2942" operator="containsText" text="Yet to be approved">
      <formula>NOT(ISERROR(SEARCH("Yet to be approved",C114)))</formula>
    </cfRule>
  </conditionalFormatting>
  <conditionalFormatting sqref="C118">
    <cfRule type="containsText" dxfId="2597" priority="2939" operator="containsText" text="DPR not submitted">
      <formula>NOT(ISERROR(SEARCH("DPR not submitted",C118)))</formula>
    </cfRule>
    <cfRule type="containsText" dxfId="2596" priority="2940" operator="containsText" text="Yet to be approved">
      <formula>NOT(ISERROR(SEARCH("Yet to be approved",C118)))</formula>
    </cfRule>
  </conditionalFormatting>
  <conditionalFormatting sqref="C124">
    <cfRule type="containsText" dxfId="2595" priority="2937" operator="containsText" text="DPR not submitted">
      <formula>NOT(ISERROR(SEARCH("DPR not submitted",C124)))</formula>
    </cfRule>
    <cfRule type="containsText" dxfId="2594" priority="2938" operator="containsText" text="Yet to be approved">
      <formula>NOT(ISERROR(SEARCH("Yet to be approved",C124)))</formula>
    </cfRule>
  </conditionalFormatting>
  <conditionalFormatting sqref="C131">
    <cfRule type="containsText" dxfId="2593" priority="2935" operator="containsText" text="DPR not submitted">
      <formula>NOT(ISERROR(SEARCH("DPR not submitted",C131)))</formula>
    </cfRule>
    <cfRule type="containsText" dxfId="2592" priority="2936" operator="containsText" text="Yet to be approved">
      <formula>NOT(ISERROR(SEARCH("Yet to be approved",C131)))</formula>
    </cfRule>
  </conditionalFormatting>
  <conditionalFormatting sqref="C137">
    <cfRule type="containsText" dxfId="2591" priority="2933" operator="containsText" text="DPR not submitted">
      <formula>NOT(ISERROR(SEARCH("DPR not submitted",C137)))</formula>
    </cfRule>
    <cfRule type="containsText" dxfId="2590" priority="2934" operator="containsText" text="Yet to be approved">
      <formula>NOT(ISERROR(SEARCH("Yet to be approved",C137)))</formula>
    </cfRule>
  </conditionalFormatting>
  <conditionalFormatting sqref="C142">
    <cfRule type="containsText" dxfId="2589" priority="2931" operator="containsText" text="DPR not submitted">
      <formula>NOT(ISERROR(SEARCH("DPR not submitted",C142)))</formula>
    </cfRule>
    <cfRule type="containsText" dxfId="2588" priority="2932" operator="containsText" text="Yet to be approved">
      <formula>NOT(ISERROR(SEARCH("Yet to be approved",C142)))</formula>
    </cfRule>
  </conditionalFormatting>
  <conditionalFormatting sqref="C147">
    <cfRule type="containsText" dxfId="2587" priority="2929" operator="containsText" text="DPR not submitted">
      <formula>NOT(ISERROR(SEARCH("DPR not submitted",C147)))</formula>
    </cfRule>
    <cfRule type="containsText" dxfId="2586" priority="2930" operator="containsText" text="Yet to be approved">
      <formula>NOT(ISERROR(SEARCH("Yet to be approved",C147)))</formula>
    </cfRule>
  </conditionalFormatting>
  <conditionalFormatting sqref="C149">
    <cfRule type="containsText" dxfId="2585" priority="2927" operator="containsText" text="DPR not submitted">
      <formula>NOT(ISERROR(SEARCH("DPR not submitted",C149)))</formula>
    </cfRule>
    <cfRule type="containsText" dxfId="2584" priority="2928" operator="containsText" text="Yet to be approved">
      <formula>NOT(ISERROR(SEARCH("Yet to be approved",C149)))</formula>
    </cfRule>
  </conditionalFormatting>
  <conditionalFormatting sqref="C151">
    <cfRule type="containsText" dxfId="2583" priority="2925" operator="containsText" text="DPR not submitted">
      <formula>NOT(ISERROR(SEARCH("DPR not submitted",C151)))</formula>
    </cfRule>
    <cfRule type="containsText" dxfId="2582" priority="2926" operator="containsText" text="Yet to be approved">
      <formula>NOT(ISERROR(SEARCH("Yet to be approved",C151)))</formula>
    </cfRule>
  </conditionalFormatting>
  <conditionalFormatting sqref="C155">
    <cfRule type="containsText" dxfId="2581" priority="2923" operator="containsText" text="DPR not submitted">
      <formula>NOT(ISERROR(SEARCH("DPR not submitted",C155)))</formula>
    </cfRule>
    <cfRule type="containsText" dxfId="2580" priority="2924" operator="containsText" text="Yet to be approved">
      <formula>NOT(ISERROR(SEARCH("Yet to be approved",C155)))</formula>
    </cfRule>
  </conditionalFormatting>
  <conditionalFormatting sqref="C160">
    <cfRule type="containsText" dxfId="2579" priority="2921" operator="containsText" text="DPR not submitted">
      <formula>NOT(ISERROR(SEARCH("DPR not submitted",C160)))</formula>
    </cfRule>
    <cfRule type="containsText" dxfId="2578" priority="2922" operator="containsText" text="Yet to be approved">
      <formula>NOT(ISERROR(SEARCH("Yet to be approved",C160)))</formula>
    </cfRule>
  </conditionalFormatting>
  <conditionalFormatting sqref="C165">
    <cfRule type="containsText" dxfId="2577" priority="2919" operator="containsText" text="DPR not submitted">
      <formula>NOT(ISERROR(SEARCH("DPR not submitted",C165)))</formula>
    </cfRule>
    <cfRule type="containsText" dxfId="2576" priority="2920" operator="containsText" text="Yet to be approved">
      <formula>NOT(ISERROR(SEARCH("Yet to be approved",C165)))</formula>
    </cfRule>
  </conditionalFormatting>
  <conditionalFormatting sqref="C171">
    <cfRule type="containsText" dxfId="2575" priority="2917" operator="containsText" text="DPR not submitted">
      <formula>NOT(ISERROR(SEARCH("DPR not submitted",C171)))</formula>
    </cfRule>
    <cfRule type="containsText" dxfId="2574" priority="2918" operator="containsText" text="Yet to be approved">
      <formula>NOT(ISERROR(SEARCH("Yet to be approved",C171)))</formula>
    </cfRule>
  </conditionalFormatting>
  <conditionalFormatting sqref="C184">
    <cfRule type="containsText" dxfId="2573" priority="2915" operator="containsText" text="DPR not submitted">
      <formula>NOT(ISERROR(SEARCH("DPR not submitted",C184)))</formula>
    </cfRule>
    <cfRule type="containsText" dxfId="2572" priority="2916" operator="containsText" text="Yet to be approved">
      <formula>NOT(ISERROR(SEARCH("Yet to be approved",C184)))</formula>
    </cfRule>
  </conditionalFormatting>
  <conditionalFormatting sqref="C188">
    <cfRule type="containsText" dxfId="2571" priority="2913" operator="containsText" text="DPR not submitted">
      <formula>NOT(ISERROR(SEARCH("DPR not submitted",C188)))</formula>
    </cfRule>
    <cfRule type="containsText" dxfId="2570" priority="2914" operator="containsText" text="Yet to be approved">
      <formula>NOT(ISERROR(SEARCH("Yet to be approved",C188)))</formula>
    </cfRule>
  </conditionalFormatting>
  <conditionalFormatting sqref="C191">
    <cfRule type="containsText" dxfId="2569" priority="2911" operator="containsText" text="DPR not submitted">
      <formula>NOT(ISERROR(SEARCH("DPR not submitted",C191)))</formula>
    </cfRule>
    <cfRule type="containsText" dxfId="2568" priority="2912" operator="containsText" text="Yet to be approved">
      <formula>NOT(ISERROR(SEARCH("Yet to be approved",C191)))</formula>
    </cfRule>
  </conditionalFormatting>
  <conditionalFormatting sqref="C194">
    <cfRule type="containsText" dxfId="2567" priority="2909" operator="containsText" text="DPR not submitted">
      <formula>NOT(ISERROR(SEARCH("DPR not submitted",C194)))</formula>
    </cfRule>
    <cfRule type="containsText" dxfId="2566" priority="2910" operator="containsText" text="Yet to be approved">
      <formula>NOT(ISERROR(SEARCH("Yet to be approved",C194)))</formula>
    </cfRule>
  </conditionalFormatting>
  <conditionalFormatting sqref="C197">
    <cfRule type="containsText" dxfId="2565" priority="2907" operator="containsText" text="DPR not submitted">
      <formula>NOT(ISERROR(SEARCH("DPR not submitted",C197)))</formula>
    </cfRule>
    <cfRule type="containsText" dxfId="2564" priority="2908" operator="containsText" text="Yet to be approved">
      <formula>NOT(ISERROR(SEARCH("Yet to be approved",C197)))</formula>
    </cfRule>
  </conditionalFormatting>
  <conditionalFormatting sqref="C200">
    <cfRule type="containsText" dxfId="2563" priority="2905" operator="containsText" text="DPR not submitted">
      <formula>NOT(ISERROR(SEARCH("DPR not submitted",C200)))</formula>
    </cfRule>
    <cfRule type="containsText" dxfId="2562" priority="2906" operator="containsText" text="Yet to be approved">
      <formula>NOT(ISERROR(SEARCH("Yet to be approved",C200)))</formula>
    </cfRule>
  </conditionalFormatting>
  <conditionalFormatting sqref="C239">
    <cfRule type="containsText" dxfId="2561" priority="2881" operator="containsText" text="DPR not submitted">
      <formula>NOT(ISERROR(SEARCH("DPR not submitted",C239)))</formula>
    </cfRule>
    <cfRule type="containsText" dxfId="2560" priority="2882" operator="containsText" text="Yet to be approved">
      <formula>NOT(ISERROR(SEARCH("Yet to be approved",C239)))</formula>
    </cfRule>
  </conditionalFormatting>
  <conditionalFormatting sqref="C206">
    <cfRule type="containsText" dxfId="2559" priority="2903" operator="containsText" text="DPR not submitted">
      <formula>NOT(ISERROR(SEARCH("DPR not submitted",C206)))</formula>
    </cfRule>
    <cfRule type="containsText" dxfId="2558" priority="2904" operator="containsText" text="Yet to be approved">
      <formula>NOT(ISERROR(SEARCH("Yet to be approved",C206)))</formula>
    </cfRule>
  </conditionalFormatting>
  <conditionalFormatting sqref="C209">
    <cfRule type="containsText" dxfId="2557" priority="2901" operator="containsText" text="DPR not submitted">
      <formula>NOT(ISERROR(SEARCH("DPR not submitted",C209)))</formula>
    </cfRule>
    <cfRule type="containsText" dxfId="2556" priority="2902" operator="containsText" text="Yet to be approved">
      <formula>NOT(ISERROR(SEARCH("Yet to be approved",C209)))</formula>
    </cfRule>
  </conditionalFormatting>
  <conditionalFormatting sqref="C211">
    <cfRule type="containsText" dxfId="2555" priority="2899" operator="containsText" text="DPR not submitted">
      <formula>NOT(ISERROR(SEARCH("DPR not submitted",C211)))</formula>
    </cfRule>
    <cfRule type="containsText" dxfId="2554" priority="2900" operator="containsText" text="Yet to be approved">
      <formula>NOT(ISERROR(SEARCH("Yet to be approved",C211)))</formula>
    </cfRule>
  </conditionalFormatting>
  <conditionalFormatting sqref="C214">
    <cfRule type="containsText" dxfId="2553" priority="2897" operator="containsText" text="DPR not submitted">
      <formula>NOT(ISERROR(SEARCH("DPR not submitted",C214)))</formula>
    </cfRule>
    <cfRule type="containsText" dxfId="2552" priority="2898" operator="containsText" text="Yet to be approved">
      <formula>NOT(ISERROR(SEARCH("Yet to be approved",C214)))</formula>
    </cfRule>
  </conditionalFormatting>
  <conditionalFormatting sqref="C217">
    <cfRule type="containsText" dxfId="2551" priority="2895" operator="containsText" text="DPR not submitted">
      <formula>NOT(ISERROR(SEARCH("DPR not submitted",C217)))</formula>
    </cfRule>
    <cfRule type="containsText" dxfId="2550" priority="2896" operator="containsText" text="Yet to be approved">
      <formula>NOT(ISERROR(SEARCH("Yet to be approved",C217)))</formula>
    </cfRule>
  </conditionalFormatting>
  <conditionalFormatting sqref="C219">
    <cfRule type="containsText" dxfId="2549" priority="2893" operator="containsText" text="DPR not submitted">
      <formula>NOT(ISERROR(SEARCH("DPR not submitted",C219)))</formula>
    </cfRule>
    <cfRule type="containsText" dxfId="2548" priority="2894" operator="containsText" text="Yet to be approved">
      <formula>NOT(ISERROR(SEARCH("Yet to be approved",C219)))</formula>
    </cfRule>
  </conditionalFormatting>
  <conditionalFormatting sqref="C221">
    <cfRule type="containsText" dxfId="2547" priority="2891" operator="containsText" text="DPR not submitted">
      <formula>NOT(ISERROR(SEARCH("DPR not submitted",C221)))</formula>
    </cfRule>
    <cfRule type="containsText" dxfId="2546" priority="2892" operator="containsText" text="Yet to be approved">
      <formula>NOT(ISERROR(SEARCH("Yet to be approved",C221)))</formula>
    </cfRule>
  </conditionalFormatting>
  <conditionalFormatting sqref="C225">
    <cfRule type="containsText" dxfId="2545" priority="2889" operator="containsText" text="DPR not submitted">
      <formula>NOT(ISERROR(SEARCH("DPR not submitted",C225)))</formula>
    </cfRule>
    <cfRule type="containsText" dxfId="2544" priority="2890" operator="containsText" text="Yet to be approved">
      <formula>NOT(ISERROR(SEARCH("Yet to be approved",C225)))</formula>
    </cfRule>
  </conditionalFormatting>
  <conditionalFormatting sqref="C227">
    <cfRule type="containsText" dxfId="2543" priority="2887" operator="containsText" text="DPR not submitted">
      <formula>NOT(ISERROR(SEARCH("DPR not submitted",C227)))</formula>
    </cfRule>
    <cfRule type="containsText" dxfId="2542" priority="2888" operator="containsText" text="Yet to be approved">
      <formula>NOT(ISERROR(SEARCH("Yet to be approved",C227)))</formula>
    </cfRule>
  </conditionalFormatting>
  <conditionalFormatting sqref="C231">
    <cfRule type="containsText" dxfId="2541" priority="2885" operator="containsText" text="DPR not submitted">
      <formula>NOT(ISERROR(SEARCH("DPR not submitted",C231)))</formula>
    </cfRule>
    <cfRule type="containsText" dxfId="2540" priority="2886" operator="containsText" text="Yet to be approved">
      <formula>NOT(ISERROR(SEARCH("Yet to be approved",C231)))</formula>
    </cfRule>
  </conditionalFormatting>
  <conditionalFormatting sqref="C235">
    <cfRule type="containsText" dxfId="2539" priority="2883" operator="containsText" text="DPR not submitted">
      <formula>NOT(ISERROR(SEARCH("DPR not submitted",C235)))</formula>
    </cfRule>
    <cfRule type="containsText" dxfId="2538" priority="2884" operator="containsText" text="Yet to be approved">
      <formula>NOT(ISERROR(SEARCH("Yet to be approved",C235)))</formula>
    </cfRule>
  </conditionalFormatting>
  <conditionalFormatting sqref="C244">
    <cfRule type="containsText" dxfId="2537" priority="2879" operator="containsText" text="DPR not submitted">
      <formula>NOT(ISERROR(SEARCH("DPR not submitted",C244)))</formula>
    </cfRule>
    <cfRule type="containsText" dxfId="2536" priority="2880" operator="containsText" text="Yet to be approved">
      <formula>NOT(ISERROR(SEARCH("Yet to be approved",C244)))</formula>
    </cfRule>
  </conditionalFormatting>
  <conditionalFormatting sqref="C250">
    <cfRule type="containsText" dxfId="2535" priority="2877" operator="containsText" text="DPR not submitted">
      <formula>NOT(ISERROR(SEARCH("DPR not submitted",C250)))</formula>
    </cfRule>
    <cfRule type="containsText" dxfId="2534" priority="2878" operator="containsText" text="Yet to be approved">
      <formula>NOT(ISERROR(SEARCH("Yet to be approved",C250)))</formula>
    </cfRule>
  </conditionalFormatting>
  <conditionalFormatting sqref="C253">
    <cfRule type="containsText" dxfId="2533" priority="2875" operator="containsText" text="DPR not submitted">
      <formula>NOT(ISERROR(SEARCH("DPR not submitted",C253)))</formula>
    </cfRule>
    <cfRule type="containsText" dxfId="2532" priority="2876" operator="containsText" text="Yet to be approved">
      <formula>NOT(ISERROR(SEARCH("Yet to be approved",C253)))</formula>
    </cfRule>
  </conditionalFormatting>
  <conditionalFormatting sqref="C260:C261 C263:C271">
    <cfRule type="containsText" dxfId="2531" priority="2873" operator="containsText" text="DPR not submitted">
      <formula>NOT(ISERROR(SEARCH("DPR not submitted",C260)))</formula>
    </cfRule>
    <cfRule type="containsText" dxfId="2530" priority="2874" operator="containsText" text="Yet to be approved">
      <formula>NOT(ISERROR(SEARCH("Yet to be approved",C260)))</formula>
    </cfRule>
  </conditionalFormatting>
  <conditionalFormatting sqref="C259">
    <cfRule type="containsText" dxfId="2529" priority="2871" operator="containsText" text="DPR not submitted">
      <formula>NOT(ISERROR(SEARCH("DPR not submitted",C259)))</formula>
    </cfRule>
    <cfRule type="containsText" dxfId="2528" priority="2872" operator="containsText" text="Yet to be approved">
      <formula>NOT(ISERROR(SEARCH("Yet to be approved",C259)))</formula>
    </cfRule>
  </conditionalFormatting>
  <conditionalFormatting sqref="C48">
    <cfRule type="containsText" dxfId="2527" priority="2869" operator="containsText" text="DPR not submitted">
      <formula>NOT(ISERROR(SEARCH("DPR not submitted",C48)))</formula>
    </cfRule>
    <cfRule type="containsText" dxfId="2526" priority="2870" operator="containsText" text="Yet to be approved">
      <formula>NOT(ISERROR(SEARCH("Yet to be approved",C48)))</formula>
    </cfRule>
  </conditionalFormatting>
  <conditionalFormatting sqref="C49">
    <cfRule type="containsText" dxfId="2525" priority="2867" operator="containsText" text="DPR not submitted">
      <formula>NOT(ISERROR(SEARCH("DPR not submitted",C49)))</formula>
    </cfRule>
    <cfRule type="containsText" dxfId="2524" priority="2868" operator="containsText" text="Yet to be approved">
      <formula>NOT(ISERROR(SEARCH("Yet to be approved",C49)))</formula>
    </cfRule>
  </conditionalFormatting>
  <conditionalFormatting sqref="C106">
    <cfRule type="containsText" dxfId="2523" priority="2865" operator="containsText" text="DPR not submitted">
      <formula>NOT(ISERROR(SEARCH("DPR not submitted",C106)))</formula>
    </cfRule>
    <cfRule type="containsText" dxfId="2522" priority="2866" operator="containsText" text="Yet to be approved">
      <formula>NOT(ISERROR(SEARCH("Yet to be approved",C106)))</formula>
    </cfRule>
  </conditionalFormatting>
  <conditionalFormatting sqref="C107">
    <cfRule type="containsText" dxfId="2521" priority="2863" operator="containsText" text="DPR not submitted">
      <formula>NOT(ISERROR(SEARCH("DPR not submitted",C107)))</formula>
    </cfRule>
    <cfRule type="containsText" dxfId="2520" priority="2864" operator="containsText" text="Yet to be approved">
      <formula>NOT(ISERROR(SEARCH("Yet to be approved",C107)))</formula>
    </cfRule>
  </conditionalFormatting>
  <conditionalFormatting sqref="C174">
    <cfRule type="containsText" dxfId="2519" priority="2861" operator="containsText" text="DPR not submitted">
      <formula>NOT(ISERROR(SEARCH("DPR not submitted",C174)))</formula>
    </cfRule>
    <cfRule type="containsText" dxfId="2518" priority="2862" operator="containsText" text="Yet to be approved">
      <formula>NOT(ISERROR(SEARCH("Yet to be approved",C174)))</formula>
    </cfRule>
  </conditionalFormatting>
  <conditionalFormatting sqref="C175">
    <cfRule type="containsText" dxfId="2517" priority="2859" operator="containsText" text="DPR not submitted">
      <formula>NOT(ISERROR(SEARCH("DPR not submitted",C175)))</formula>
    </cfRule>
    <cfRule type="containsText" dxfId="2516" priority="2860" operator="containsText" text="Yet to be approved">
      <formula>NOT(ISERROR(SEARCH("Yet to be approved",C175)))</formula>
    </cfRule>
  </conditionalFormatting>
  <conditionalFormatting sqref="C176">
    <cfRule type="containsText" dxfId="2515" priority="2857" operator="containsText" text="DPR not submitted">
      <formula>NOT(ISERROR(SEARCH("DPR not submitted",C176)))</formula>
    </cfRule>
    <cfRule type="containsText" dxfId="2514" priority="2858" operator="containsText" text="Yet to be approved">
      <formula>NOT(ISERROR(SEARCH("Yet to be approved",C176)))</formula>
    </cfRule>
  </conditionalFormatting>
  <conditionalFormatting sqref="C177">
    <cfRule type="containsText" dxfId="2513" priority="2855" operator="containsText" text="DPR not submitted">
      <formula>NOT(ISERROR(SEARCH("DPR not submitted",C177)))</formula>
    </cfRule>
    <cfRule type="containsText" dxfId="2512" priority="2856" operator="containsText" text="Yet to be approved">
      <formula>NOT(ISERROR(SEARCH("Yet to be approved",C177)))</formula>
    </cfRule>
  </conditionalFormatting>
  <conditionalFormatting sqref="C178">
    <cfRule type="containsText" dxfId="2511" priority="2853" operator="containsText" text="DPR not submitted">
      <formula>NOT(ISERROR(SEARCH("DPR not submitted",C178)))</formula>
    </cfRule>
    <cfRule type="containsText" dxfId="2510" priority="2854" operator="containsText" text="Yet to be approved">
      <formula>NOT(ISERROR(SEARCH("Yet to be approved",C178)))</formula>
    </cfRule>
  </conditionalFormatting>
  <conditionalFormatting sqref="C179">
    <cfRule type="containsText" dxfId="2509" priority="2851" operator="containsText" text="DPR not submitted">
      <formula>NOT(ISERROR(SEARCH("DPR not submitted",C179)))</formula>
    </cfRule>
    <cfRule type="containsText" dxfId="2508" priority="2852" operator="containsText" text="Yet to be approved">
      <formula>NOT(ISERROR(SEARCH("Yet to be approved",C179)))</formula>
    </cfRule>
  </conditionalFormatting>
  <conditionalFormatting sqref="C180">
    <cfRule type="containsText" dxfId="2507" priority="2849" operator="containsText" text="DPR not submitted">
      <formula>NOT(ISERROR(SEARCH("DPR not submitted",C180)))</formula>
    </cfRule>
    <cfRule type="containsText" dxfId="2506" priority="2850" operator="containsText" text="Yet to be approved">
      <formula>NOT(ISERROR(SEARCH("Yet to be approved",C180)))</formula>
    </cfRule>
  </conditionalFormatting>
  <conditionalFormatting sqref="C181">
    <cfRule type="containsText" dxfId="2505" priority="2847" operator="containsText" text="DPR not submitted">
      <formula>NOT(ISERROR(SEARCH("DPR not submitted",C181)))</formula>
    </cfRule>
    <cfRule type="containsText" dxfId="2504" priority="2848" operator="containsText" text="Yet to be approved">
      <formula>NOT(ISERROR(SEARCH("Yet to be approved",C181)))</formula>
    </cfRule>
  </conditionalFormatting>
  <conditionalFormatting sqref="C182">
    <cfRule type="containsText" dxfId="2503" priority="2845" operator="containsText" text="DPR not submitted">
      <formula>NOT(ISERROR(SEARCH("DPR not submitted",C182)))</formula>
    </cfRule>
    <cfRule type="containsText" dxfId="2502" priority="2846" operator="containsText" text="Yet to be approved">
      <formula>NOT(ISERROR(SEARCH("Yet to be approved",C182)))</formula>
    </cfRule>
  </conditionalFormatting>
  <conditionalFormatting sqref="C183">
    <cfRule type="containsText" dxfId="2501" priority="2843" operator="containsText" text="DPR not submitted">
      <formula>NOT(ISERROR(SEARCH("DPR not submitted",C183)))</formula>
    </cfRule>
    <cfRule type="containsText" dxfId="2500" priority="2844" operator="containsText" text="Yet to be approved">
      <formula>NOT(ISERROR(SEARCH("Yet to be approved",C183)))</formula>
    </cfRule>
  </conditionalFormatting>
  <conditionalFormatting sqref="C185">
    <cfRule type="containsText" dxfId="2499" priority="2841" operator="containsText" text="DPR not submitted">
      <formula>NOT(ISERROR(SEARCH("DPR not submitted",C185)))</formula>
    </cfRule>
    <cfRule type="containsText" dxfId="2498" priority="2842" operator="containsText" text="Yet to be approved">
      <formula>NOT(ISERROR(SEARCH("Yet to be approved",C185)))</formula>
    </cfRule>
  </conditionalFormatting>
  <conditionalFormatting sqref="C186">
    <cfRule type="containsText" dxfId="2497" priority="2839" operator="containsText" text="DPR not submitted">
      <formula>NOT(ISERROR(SEARCH("DPR not submitted",C186)))</formula>
    </cfRule>
    <cfRule type="containsText" dxfId="2496" priority="2840" operator="containsText" text="Yet to be approved">
      <formula>NOT(ISERROR(SEARCH("Yet to be approved",C186)))</formula>
    </cfRule>
  </conditionalFormatting>
  <conditionalFormatting sqref="C189">
    <cfRule type="containsText" dxfId="2495" priority="2837" operator="containsText" text="DPR not submitted">
      <formula>NOT(ISERROR(SEARCH("DPR not submitted",C189)))</formula>
    </cfRule>
    <cfRule type="containsText" dxfId="2494" priority="2838" operator="containsText" text="Yet to be approved">
      <formula>NOT(ISERROR(SEARCH("Yet to be approved",C189)))</formula>
    </cfRule>
  </conditionalFormatting>
  <conditionalFormatting sqref="C195">
    <cfRule type="containsText" dxfId="2493" priority="2835" operator="containsText" text="DPR not submitted">
      <formula>NOT(ISERROR(SEARCH("DPR not submitted",C195)))</formula>
    </cfRule>
    <cfRule type="containsText" dxfId="2492" priority="2836" operator="containsText" text="Yet to be approved">
      <formula>NOT(ISERROR(SEARCH("Yet to be approved",C195)))</formula>
    </cfRule>
  </conditionalFormatting>
  <conditionalFormatting sqref="C207">
    <cfRule type="containsText" dxfId="2491" priority="2833" operator="containsText" text="DPR not submitted">
      <formula>NOT(ISERROR(SEARCH("DPR not submitted",C207)))</formula>
    </cfRule>
    <cfRule type="containsText" dxfId="2490" priority="2834" operator="containsText" text="Yet to be approved">
      <formula>NOT(ISERROR(SEARCH("Yet to be approved",C207)))</formula>
    </cfRule>
  </conditionalFormatting>
  <conditionalFormatting sqref="C236">
    <cfRule type="containsText" dxfId="2489" priority="2831" operator="containsText" text="DPR not submitted">
      <formula>NOT(ISERROR(SEARCH("DPR not submitted",C236)))</formula>
    </cfRule>
    <cfRule type="containsText" dxfId="2488" priority="2832" operator="containsText" text="Yet to be approved">
      <formula>NOT(ISERROR(SEARCH("Yet to be approved",C236)))</formula>
    </cfRule>
  </conditionalFormatting>
  <conditionalFormatting sqref="C237">
    <cfRule type="containsText" dxfId="2487" priority="2829" operator="containsText" text="DPR not submitted">
      <formula>NOT(ISERROR(SEARCH("DPR not submitted",C237)))</formula>
    </cfRule>
    <cfRule type="containsText" dxfId="2486" priority="2830" operator="containsText" text="Yet to be approved">
      <formula>NOT(ISERROR(SEARCH("Yet to be approved",C237)))</formula>
    </cfRule>
  </conditionalFormatting>
  <conditionalFormatting sqref="C240">
    <cfRule type="containsText" dxfId="2485" priority="2827" operator="containsText" text="DPR not submitted">
      <formula>NOT(ISERROR(SEARCH("DPR not submitted",C240)))</formula>
    </cfRule>
    <cfRule type="containsText" dxfId="2484" priority="2828" operator="containsText" text="Yet to be approved">
      <formula>NOT(ISERROR(SEARCH("Yet to be approved",C240)))</formula>
    </cfRule>
  </conditionalFormatting>
  <conditionalFormatting sqref="C241">
    <cfRule type="containsText" dxfId="2483" priority="2825" operator="containsText" text="DPR not submitted">
      <formula>NOT(ISERROR(SEARCH("DPR not submitted",C241)))</formula>
    </cfRule>
    <cfRule type="containsText" dxfId="2482" priority="2826" operator="containsText" text="Yet to be approved">
      <formula>NOT(ISERROR(SEARCH("Yet to be approved",C241)))</formula>
    </cfRule>
  </conditionalFormatting>
  <conditionalFormatting sqref="C242">
    <cfRule type="containsText" dxfId="2481" priority="2823" operator="containsText" text="DPR not submitted">
      <formula>NOT(ISERROR(SEARCH("DPR not submitted",C242)))</formula>
    </cfRule>
    <cfRule type="containsText" dxfId="2480" priority="2824" operator="containsText" text="Yet to be approved">
      <formula>NOT(ISERROR(SEARCH("Yet to be approved",C242)))</formula>
    </cfRule>
  </conditionalFormatting>
  <conditionalFormatting sqref="C245">
    <cfRule type="containsText" dxfId="2479" priority="2821" operator="containsText" text="DPR not submitted">
      <formula>NOT(ISERROR(SEARCH("DPR not submitted",C245)))</formula>
    </cfRule>
    <cfRule type="containsText" dxfId="2478" priority="2822" operator="containsText" text="Yet to be approved">
      <formula>NOT(ISERROR(SEARCH("Yet to be approved",C245)))</formula>
    </cfRule>
  </conditionalFormatting>
  <conditionalFormatting sqref="C251">
    <cfRule type="containsText" dxfId="2477" priority="2819" operator="containsText" text="DPR not submitted">
      <formula>NOT(ISERROR(SEARCH("DPR not submitted",C251)))</formula>
    </cfRule>
    <cfRule type="containsText" dxfId="2476" priority="2820" operator="containsText" text="Yet to be approved">
      <formula>NOT(ISERROR(SEARCH("Yet to be approved",C251)))</formula>
    </cfRule>
  </conditionalFormatting>
  <conditionalFormatting sqref="C254">
    <cfRule type="containsText" dxfId="2475" priority="2817" operator="containsText" text="DPR not submitted">
      <formula>NOT(ISERROR(SEARCH("DPR not submitted",C254)))</formula>
    </cfRule>
    <cfRule type="containsText" dxfId="2474" priority="2818" operator="containsText" text="Yet to be approved">
      <formula>NOT(ISERROR(SEARCH("Yet to be approved",C254)))</formula>
    </cfRule>
  </conditionalFormatting>
  <conditionalFormatting sqref="C255:C257">
    <cfRule type="containsText" dxfId="2473" priority="2815" operator="containsText" text="DPR not submitted">
      <formula>NOT(ISERROR(SEARCH("DPR not submitted",C255)))</formula>
    </cfRule>
    <cfRule type="containsText" dxfId="2472" priority="2816" operator="containsText" text="Yet to be approved">
      <formula>NOT(ISERROR(SEARCH("Yet to be approved",C255)))</formula>
    </cfRule>
  </conditionalFormatting>
  <conditionalFormatting sqref="C54">
    <cfRule type="containsText" dxfId="2471" priority="2813" operator="containsText" text="DPR not submitted">
      <formula>NOT(ISERROR(SEARCH("DPR not submitted",C54)))</formula>
    </cfRule>
    <cfRule type="containsText" dxfId="2470" priority="2814" operator="containsText" text="Yet to be approved">
      <formula>NOT(ISERROR(SEARCH("Yet to be approved",C54)))</formula>
    </cfRule>
  </conditionalFormatting>
  <conditionalFormatting sqref="C53">
    <cfRule type="containsText" dxfId="2469" priority="2811" operator="containsText" text="DPR not submitted">
      <formula>NOT(ISERROR(SEARCH("DPR not submitted",C53)))</formula>
    </cfRule>
    <cfRule type="containsText" dxfId="2468" priority="2812" operator="containsText" text="Yet to be approved">
      <formula>NOT(ISERROR(SEARCH("Yet to be approved",C53)))</formula>
    </cfRule>
  </conditionalFormatting>
  <conditionalFormatting sqref="C84">
    <cfRule type="containsText" dxfId="2467" priority="2809" operator="containsText" text="DPR not submitted">
      <formula>NOT(ISERROR(SEARCH("DPR not submitted",C84)))</formula>
    </cfRule>
    <cfRule type="containsText" dxfId="2466" priority="2810" operator="containsText" text="Yet to be approved">
      <formula>NOT(ISERROR(SEARCH("Yet to be approved",C84)))</formula>
    </cfRule>
  </conditionalFormatting>
  <conditionalFormatting sqref="C133">
    <cfRule type="containsText" dxfId="2465" priority="2807" operator="containsText" text="DPR not submitted">
      <formula>NOT(ISERROR(SEARCH("DPR not submitted",C133)))</formula>
    </cfRule>
    <cfRule type="containsText" dxfId="2464" priority="2808" operator="containsText" text="Yet to be approved">
      <formula>NOT(ISERROR(SEARCH("Yet to be approved",C133)))</formula>
    </cfRule>
  </conditionalFormatting>
  <conditionalFormatting sqref="C135">
    <cfRule type="containsText" dxfId="2463" priority="2805" operator="containsText" text="DPR not submitted">
      <formula>NOT(ISERROR(SEARCH("DPR not submitted",C135)))</formula>
    </cfRule>
    <cfRule type="containsText" dxfId="2462" priority="2806" operator="containsText" text="Yet to be approved">
      <formula>NOT(ISERROR(SEARCH("Yet to be approved",C135)))</formula>
    </cfRule>
  </conditionalFormatting>
  <conditionalFormatting sqref="C157">
    <cfRule type="containsText" dxfId="2461" priority="2803" operator="containsText" text="DPR not submitted">
      <formula>NOT(ISERROR(SEARCH("DPR not submitted",C157)))</formula>
    </cfRule>
    <cfRule type="containsText" dxfId="2460" priority="2804" operator="containsText" text="Yet to be approved">
      <formula>NOT(ISERROR(SEARCH("Yet to be approved",C157)))</formula>
    </cfRule>
  </conditionalFormatting>
  <conditionalFormatting sqref="C168">
    <cfRule type="containsText" dxfId="2459" priority="2801" operator="containsText" text="DPR not submitted">
      <formula>NOT(ISERROR(SEARCH("DPR not submitted",C168)))</formula>
    </cfRule>
    <cfRule type="containsText" dxfId="2458" priority="2802" operator="containsText" text="Yet to be approved">
      <formula>NOT(ISERROR(SEARCH("Yet to be approved",C168)))</formula>
    </cfRule>
  </conditionalFormatting>
  <conditionalFormatting sqref="C169">
    <cfRule type="containsText" dxfId="2457" priority="2799" operator="containsText" text="DPR not submitted">
      <formula>NOT(ISERROR(SEARCH("DPR not submitted",C169)))</formula>
    </cfRule>
    <cfRule type="containsText" dxfId="2456" priority="2800" operator="containsText" text="Yet to be approved">
      <formula>NOT(ISERROR(SEARCH("Yet to be approved",C169)))</formula>
    </cfRule>
  </conditionalFormatting>
  <conditionalFormatting sqref="C172">
    <cfRule type="containsText" dxfId="2455" priority="2797" operator="containsText" text="DPR not submitted">
      <formula>NOT(ISERROR(SEARCH("DPR not submitted",C172)))</formula>
    </cfRule>
    <cfRule type="containsText" dxfId="2454" priority="2798" operator="containsText" text="Yet to be approved">
      <formula>NOT(ISERROR(SEARCH("Yet to be approved",C172)))</formula>
    </cfRule>
  </conditionalFormatting>
  <conditionalFormatting sqref="C173">
    <cfRule type="containsText" dxfId="2453" priority="2795" operator="containsText" text="DPR not submitted">
      <formula>NOT(ISERROR(SEARCH("DPR not submitted",C173)))</formula>
    </cfRule>
    <cfRule type="containsText" dxfId="2452" priority="2796" operator="containsText" text="Yet to be approved">
      <formula>NOT(ISERROR(SEARCH("Yet to be approved",C173)))</formula>
    </cfRule>
  </conditionalFormatting>
  <conditionalFormatting sqref="C192">
    <cfRule type="containsText" dxfId="2451" priority="2793" operator="containsText" text="DPR not submitted">
      <formula>NOT(ISERROR(SEARCH("DPR not submitted",C192)))</formula>
    </cfRule>
    <cfRule type="containsText" dxfId="2450" priority="2794" operator="containsText" text="Yet to be approved">
      <formula>NOT(ISERROR(SEARCH("Yet to be approved",C192)))</formula>
    </cfRule>
  </conditionalFormatting>
  <conditionalFormatting sqref="C198">
    <cfRule type="containsText" dxfId="2449" priority="2791" operator="containsText" text="DPR not submitted">
      <formula>NOT(ISERROR(SEARCH("DPR not submitted",C198)))</formula>
    </cfRule>
    <cfRule type="containsText" dxfId="2448" priority="2792" operator="containsText" text="Yet to be approved">
      <formula>NOT(ISERROR(SEARCH("Yet to be approved",C198)))</formula>
    </cfRule>
  </conditionalFormatting>
  <conditionalFormatting sqref="C201">
    <cfRule type="containsText" dxfId="2447" priority="2789" operator="containsText" text="DPR not submitted">
      <formula>NOT(ISERROR(SEARCH("DPR not submitted",C201)))</formula>
    </cfRule>
    <cfRule type="containsText" dxfId="2446" priority="2790" operator="containsText" text="Yet to be approved">
      <formula>NOT(ISERROR(SEARCH("Yet to be approved",C201)))</formula>
    </cfRule>
  </conditionalFormatting>
  <conditionalFormatting sqref="C226">
    <cfRule type="containsText" dxfId="2445" priority="2787" operator="containsText" text="DPR not submitted">
      <formula>NOT(ISERROR(SEARCH("DPR not submitted",C226)))</formula>
    </cfRule>
    <cfRule type="containsText" dxfId="2444" priority="2788" operator="containsText" text="Yet to be approved">
      <formula>NOT(ISERROR(SEARCH("Yet to be approved",C226)))</formula>
    </cfRule>
  </conditionalFormatting>
  <conditionalFormatting sqref="C232">
    <cfRule type="containsText" dxfId="2443" priority="2785" operator="containsText" text="DPR not submitted">
      <formula>NOT(ISERROR(SEARCH("DPR not submitted",C232)))</formula>
    </cfRule>
    <cfRule type="containsText" dxfId="2442" priority="2786" operator="containsText" text="Yet to be approved">
      <formula>NOT(ISERROR(SEARCH("Yet to be approved",C232)))</formula>
    </cfRule>
  </conditionalFormatting>
  <conditionalFormatting sqref="C233">
    <cfRule type="containsText" dxfId="2441" priority="2783" operator="containsText" text="DPR not submitted">
      <formula>NOT(ISERROR(SEARCH("DPR not submitted",C233)))</formula>
    </cfRule>
    <cfRule type="containsText" dxfId="2440" priority="2784" operator="containsText" text="Yet to be approved">
      <formula>NOT(ISERROR(SEARCH("Yet to be approved",C233)))</formula>
    </cfRule>
  </conditionalFormatting>
  <conditionalFormatting sqref="C247">
    <cfRule type="containsText" dxfId="2439" priority="2781" operator="containsText" text="DPR not submitted">
      <formula>NOT(ISERROR(SEARCH("DPR not submitted",C247)))</formula>
    </cfRule>
    <cfRule type="containsText" dxfId="2438" priority="2782" operator="containsText" text="Yet to be approved">
      <formula>NOT(ISERROR(SEARCH("Yet to be approved",C247)))</formula>
    </cfRule>
  </conditionalFormatting>
  <conditionalFormatting sqref="C248">
    <cfRule type="containsText" dxfId="2437" priority="2779" operator="containsText" text="DPR not submitted">
      <formula>NOT(ISERROR(SEARCH("DPR not submitted",C248)))</formula>
    </cfRule>
    <cfRule type="containsText" dxfId="2436" priority="2780" operator="containsText" text="Yet to be approved">
      <formula>NOT(ISERROR(SEARCH("Yet to be approved",C248)))</formula>
    </cfRule>
  </conditionalFormatting>
  <conditionalFormatting sqref="C249">
    <cfRule type="containsText" dxfId="2435" priority="2777" operator="containsText" text="DPR not submitted">
      <formula>NOT(ISERROR(SEARCH("DPR not submitted",C249)))</formula>
    </cfRule>
    <cfRule type="containsText" dxfId="2434" priority="2778" operator="containsText" text="Yet to be approved">
      <formula>NOT(ISERROR(SEARCH("Yet to be approved",C249)))</formula>
    </cfRule>
  </conditionalFormatting>
  <conditionalFormatting sqref="C262">
    <cfRule type="containsText" dxfId="2433" priority="2775" operator="containsText" text="DPR not submitted">
      <formula>NOT(ISERROR(SEARCH("DPR not submitted",C262)))</formula>
    </cfRule>
    <cfRule type="containsText" dxfId="2432" priority="2776" operator="containsText" text="Yet to be approved">
      <formula>NOT(ISERROR(SEARCH("Yet to be approved",C262)))</formula>
    </cfRule>
  </conditionalFormatting>
  <conditionalFormatting sqref="C272">
    <cfRule type="containsText" dxfId="2431" priority="2773" operator="containsText" text="DPR not submitted">
      <formula>NOT(ISERROR(SEARCH("DPR not submitted",C272)))</formula>
    </cfRule>
    <cfRule type="containsText" dxfId="2430" priority="2774" operator="containsText" text="Yet to be approved">
      <formula>NOT(ISERROR(SEARCH("Yet to be approved",C272)))</formula>
    </cfRule>
  </conditionalFormatting>
  <conditionalFormatting sqref="C273:C274">
    <cfRule type="containsText" dxfId="2429" priority="2771" operator="containsText" text="DPR not submitted">
      <formula>NOT(ISERROR(SEARCH("DPR not submitted",C273)))</formula>
    </cfRule>
    <cfRule type="containsText" dxfId="2428" priority="2772" operator="containsText" text="Yet to be approved">
      <formula>NOT(ISERROR(SEARCH("Yet to be approved",C273)))</formula>
    </cfRule>
  </conditionalFormatting>
  <conditionalFormatting sqref="C203:C205">
    <cfRule type="containsText" dxfId="2427" priority="2763" operator="containsText" text="DPR not submitted">
      <formula>NOT(ISERROR(SEARCH("DPR not submitted",C203)))</formula>
    </cfRule>
    <cfRule type="containsText" dxfId="2426" priority="2764" operator="containsText" text="Yet to be approved">
      <formula>NOT(ISERROR(SEARCH("Yet to be approved",C203)))</formula>
    </cfRule>
  </conditionalFormatting>
  <conditionalFormatting sqref="C275">
    <cfRule type="containsText" dxfId="2425" priority="2769" operator="containsText" text="DPR not submitted">
      <formula>NOT(ISERROR(SEARCH("DPR not submitted",C275)))</formula>
    </cfRule>
    <cfRule type="containsText" dxfId="2424" priority="2770" operator="containsText" text="Yet to be approved">
      <formula>NOT(ISERROR(SEARCH("Yet to be approved",C275)))</formula>
    </cfRule>
  </conditionalFormatting>
  <conditionalFormatting sqref="C276:C277 C310:C311">
    <cfRule type="containsText" dxfId="2423" priority="2767" operator="containsText" text="DPR not submitted">
      <formula>NOT(ISERROR(SEARCH("DPR not submitted",C276)))</formula>
    </cfRule>
    <cfRule type="containsText" dxfId="2422" priority="2768" operator="containsText" text="Yet to be approved">
      <formula>NOT(ISERROR(SEARCH("Yet to be approved",C276)))</formula>
    </cfRule>
  </conditionalFormatting>
  <conditionalFormatting sqref="C203:C205">
    <cfRule type="containsText" dxfId="2421" priority="2765" operator="containsText" text="DPR not submitted">
      <formula>NOT(ISERROR(SEARCH("DPR not submitted",C203)))</formula>
    </cfRule>
    <cfRule type="containsText" dxfId="2420" priority="2766" operator="containsText" text="Yet to be approved">
      <formula>NOT(ISERROR(SEARCH("Yet to be approved",C203)))</formula>
    </cfRule>
  </conditionalFormatting>
  <conditionalFormatting sqref="C279:C280">
    <cfRule type="containsText" dxfId="2419" priority="2759" operator="containsText" text="DPR not submitted">
      <formula>NOT(ISERROR(SEARCH("DPR not submitted",C279)))</formula>
    </cfRule>
    <cfRule type="containsText" dxfId="2418" priority="2760" operator="containsText" text="Yet to be approved">
      <formula>NOT(ISERROR(SEARCH("Yet to be approved",C279)))</formula>
    </cfRule>
  </conditionalFormatting>
  <conditionalFormatting sqref="C282:C287">
    <cfRule type="containsText" dxfId="2417" priority="2761" operator="containsText" text="DPR not submitted">
      <formula>NOT(ISERROR(SEARCH("DPR not submitted",C282)))</formula>
    </cfRule>
    <cfRule type="containsText" dxfId="2416" priority="2762" operator="containsText" text="Yet to be approved">
      <formula>NOT(ISERROR(SEARCH("Yet to be approved",C282)))</formula>
    </cfRule>
  </conditionalFormatting>
  <conditionalFormatting sqref="C289:C290">
    <cfRule type="containsText" dxfId="2415" priority="2757" operator="containsText" text="DPR not submitted">
      <formula>NOT(ISERROR(SEARCH("DPR not submitted",C289)))</formula>
    </cfRule>
    <cfRule type="containsText" dxfId="2414" priority="2758" operator="containsText" text="Yet to be approved">
      <formula>NOT(ISERROR(SEARCH("Yet to be approved",C289)))</formula>
    </cfRule>
  </conditionalFormatting>
  <conditionalFormatting sqref="C288">
    <cfRule type="containsText" dxfId="2413" priority="2751" operator="containsText" text="DPR not submitted">
      <formula>NOT(ISERROR(SEARCH("DPR not submitted",C288)))</formula>
    </cfRule>
    <cfRule type="containsText" dxfId="2412" priority="2752" operator="containsText" text="Yet to be approved">
      <formula>NOT(ISERROR(SEARCH("Yet to be approved",C288)))</formula>
    </cfRule>
  </conditionalFormatting>
  <conditionalFormatting sqref="C291:C299">
    <cfRule type="containsText" dxfId="2411" priority="2749" operator="containsText" text="DPR not submitted">
      <formula>NOT(ISERROR(SEARCH("DPR not submitted",C291)))</formula>
    </cfRule>
    <cfRule type="containsText" dxfId="2410" priority="2750" operator="containsText" text="Yet to be approved">
      <formula>NOT(ISERROR(SEARCH("Yet to be approved",C291)))</formula>
    </cfRule>
  </conditionalFormatting>
  <conditionalFormatting sqref="C300:C309">
    <cfRule type="containsText" dxfId="2409" priority="2747" operator="containsText" text="DPR not submitted">
      <formula>NOT(ISERROR(SEARCH("DPR not submitted",C300)))</formula>
    </cfRule>
    <cfRule type="containsText" dxfId="2408" priority="2748" operator="containsText" text="Yet to be approved">
      <formula>NOT(ISERROR(SEARCH("Yet to be approved",C300)))</formula>
    </cfRule>
  </conditionalFormatting>
  <conditionalFormatting sqref="C314">
    <cfRule type="containsText" dxfId="2407" priority="2745" operator="containsText" text="DPR not submitted">
      <formula>NOT(ISERROR(SEARCH("DPR not submitted",C314)))</formula>
    </cfRule>
    <cfRule type="containsText" dxfId="2406" priority="2746" operator="containsText" text="Yet to be approved">
      <formula>NOT(ISERROR(SEARCH("Yet to be approved",C314)))</formula>
    </cfRule>
  </conditionalFormatting>
  <conditionalFormatting sqref="C278">
    <cfRule type="containsText" dxfId="2405" priority="2755" operator="containsText" text="DPR not submitted">
      <formula>NOT(ISERROR(SEARCH("DPR not submitted",C278)))</formula>
    </cfRule>
    <cfRule type="containsText" dxfId="2404" priority="2756" operator="containsText" text="Yet to be approved">
      <formula>NOT(ISERROR(SEARCH("Yet to be approved",C278)))</formula>
    </cfRule>
  </conditionalFormatting>
  <conditionalFormatting sqref="C281">
    <cfRule type="containsText" dxfId="2403" priority="2753" operator="containsText" text="DPR not submitted">
      <formula>NOT(ISERROR(SEARCH("DPR not submitted",C281)))</formula>
    </cfRule>
    <cfRule type="containsText" dxfId="2402" priority="2754" operator="containsText" text="Yet to be approved">
      <formula>NOT(ISERROR(SEARCH("Yet to be approved",C281)))</formula>
    </cfRule>
  </conditionalFormatting>
  <conditionalFormatting sqref="C315:C319">
    <cfRule type="containsText" dxfId="2401" priority="2743" operator="containsText" text="DPR not submitted">
      <formula>NOT(ISERROR(SEARCH("DPR not submitted",C315)))</formula>
    </cfRule>
    <cfRule type="containsText" dxfId="2400" priority="2744" operator="containsText" text="Yet to be approved">
      <formula>NOT(ISERROR(SEARCH("Yet to be approved",C315)))</formula>
    </cfRule>
  </conditionalFormatting>
  <conditionalFormatting sqref="C366:C396 C398:C637">
    <cfRule type="containsText" dxfId="2399" priority="2741" operator="containsText" text="DPR not submitted">
      <formula>NOT(ISERROR(SEARCH("DPR not submitted",C366)))</formula>
    </cfRule>
    <cfRule type="containsText" dxfId="2398" priority="2742" operator="containsText" text="Yet to be approved">
      <formula>NOT(ISERROR(SEARCH("Yet to be approved",C366)))</formula>
    </cfRule>
  </conditionalFormatting>
  <conditionalFormatting sqref="C642:C674">
    <cfRule type="containsText" dxfId="2397" priority="2739" operator="containsText" text="DPR not submitted">
      <formula>NOT(ISERROR(SEARCH("DPR not submitted",C642)))</formula>
    </cfRule>
    <cfRule type="containsText" dxfId="2396" priority="2740" operator="containsText" text="Yet to be approved">
      <formula>NOT(ISERROR(SEARCH("Yet to be approved",C642)))</formula>
    </cfRule>
  </conditionalFormatting>
  <conditionalFormatting sqref="D930:D931">
    <cfRule type="containsText" dxfId="2395" priority="2395" operator="containsText" text="DPR not submitted">
      <formula>NOT(ISERROR(SEARCH("DPR not submitted",D930)))</formula>
    </cfRule>
    <cfRule type="containsText" dxfId="2394" priority="2396" operator="containsText" text="Yet to be approved">
      <formula>NOT(ISERROR(SEARCH("Yet to be approved",D930)))</formula>
    </cfRule>
  </conditionalFormatting>
  <conditionalFormatting sqref="C680:C681 C1309:C1311 C990:C1015">
    <cfRule type="containsText" dxfId="2393" priority="2735" operator="containsText" text="DPR not submitted">
      <formula>NOT(ISERROR(SEARCH("DPR not submitted",C680)))</formula>
    </cfRule>
    <cfRule type="containsText" dxfId="2392" priority="2736" operator="containsText" text="Yet to be approved">
      <formula>NOT(ISERROR(SEARCH("Yet to be approved",C680)))</formula>
    </cfRule>
  </conditionalFormatting>
  <conditionalFormatting sqref="C767">
    <cfRule type="containsText" dxfId="2391" priority="2607" operator="containsText" text="DPR not submitted">
      <formula>NOT(ISERROR(SEARCH("DPR not submitted",C767)))</formula>
    </cfRule>
    <cfRule type="containsText" dxfId="2390" priority="2608" operator="containsText" text="Yet to be approved">
      <formula>NOT(ISERROR(SEARCH("Yet to be approved",C767)))</formula>
    </cfRule>
  </conditionalFormatting>
  <conditionalFormatting sqref="C12:C27">
    <cfRule type="containsText" dxfId="2389" priority="3075" operator="containsText" text="DPR not submitted">
      <formula>NOT(ISERROR(SEARCH("DPR not submitted",C12)))</formula>
    </cfRule>
    <cfRule type="containsText" dxfId="2388" priority="3076" operator="containsText" text="Yet to be approved">
      <formula>NOT(ISERROR(SEARCH("Yet to be approved",C12)))</formula>
    </cfRule>
  </conditionalFormatting>
  <conditionalFormatting sqref="C699:C710">
    <cfRule type="containsText" dxfId="2387" priority="2731" operator="containsText" text="DPR not submitted">
      <formula>NOT(ISERROR(SEARCH("DPR not submitted",C699)))</formula>
    </cfRule>
    <cfRule type="containsText" dxfId="2386" priority="2732" operator="containsText" text="Yet to be approved">
      <formula>NOT(ISERROR(SEARCH("Yet to be approved",C699)))</formula>
    </cfRule>
  </conditionalFormatting>
  <conditionalFormatting sqref="C712:C716">
    <cfRule type="containsText" dxfId="2385" priority="2729" operator="containsText" text="DPR not submitted">
      <formula>NOT(ISERROR(SEARCH("DPR not submitted",C712)))</formula>
    </cfRule>
    <cfRule type="containsText" dxfId="2384" priority="2730" operator="containsText" text="Yet to be approved">
      <formula>NOT(ISERROR(SEARCH("Yet to be approved",C712)))</formula>
    </cfRule>
  </conditionalFormatting>
  <conditionalFormatting sqref="C720">
    <cfRule type="containsText" dxfId="2383" priority="2727" operator="containsText" text="DPR not submitted">
      <formula>NOT(ISERROR(SEARCH("DPR not submitted",C720)))</formula>
    </cfRule>
    <cfRule type="containsText" dxfId="2382" priority="2728" operator="containsText" text="Yet to be approved">
      <formula>NOT(ISERROR(SEARCH("Yet to be approved",C720)))</formula>
    </cfRule>
  </conditionalFormatting>
  <conditionalFormatting sqref="C722">
    <cfRule type="containsText" dxfId="2381" priority="2725" operator="containsText" text="DPR not submitted">
      <formula>NOT(ISERROR(SEARCH("DPR not submitted",C722)))</formula>
    </cfRule>
    <cfRule type="containsText" dxfId="2380" priority="2726" operator="containsText" text="Yet to be approved">
      <formula>NOT(ISERROR(SEARCH("Yet to be approved",C722)))</formula>
    </cfRule>
  </conditionalFormatting>
  <conditionalFormatting sqref="C726:C728">
    <cfRule type="containsText" dxfId="2379" priority="2723" operator="containsText" text="DPR not submitted">
      <formula>NOT(ISERROR(SEARCH("DPR not submitted",C726)))</formula>
    </cfRule>
    <cfRule type="containsText" dxfId="2378" priority="2724" operator="containsText" text="Yet to be approved">
      <formula>NOT(ISERROR(SEARCH("Yet to be approved",C726)))</formula>
    </cfRule>
  </conditionalFormatting>
  <conditionalFormatting sqref="C730:C732">
    <cfRule type="containsText" dxfId="2377" priority="2721" operator="containsText" text="DPR not submitted">
      <formula>NOT(ISERROR(SEARCH("DPR not submitted",C730)))</formula>
    </cfRule>
    <cfRule type="containsText" dxfId="2376" priority="2722" operator="containsText" text="Yet to be approved">
      <formula>NOT(ISERROR(SEARCH("Yet to be approved",C730)))</formula>
    </cfRule>
  </conditionalFormatting>
  <conditionalFormatting sqref="C734:C735">
    <cfRule type="containsText" dxfId="2375" priority="2719" operator="containsText" text="DPR not submitted">
      <formula>NOT(ISERROR(SEARCH("DPR not submitted",C734)))</formula>
    </cfRule>
    <cfRule type="containsText" dxfId="2374" priority="2720" operator="containsText" text="Yet to be approved">
      <formula>NOT(ISERROR(SEARCH("Yet to be approved",C734)))</formula>
    </cfRule>
  </conditionalFormatting>
  <conditionalFormatting sqref="C737:C740">
    <cfRule type="containsText" dxfId="2373" priority="2717" operator="containsText" text="DPR not submitted">
      <formula>NOT(ISERROR(SEARCH("DPR not submitted",C737)))</formula>
    </cfRule>
    <cfRule type="containsText" dxfId="2372" priority="2718" operator="containsText" text="Yet to be approved">
      <formula>NOT(ISERROR(SEARCH("Yet to be approved",C737)))</formula>
    </cfRule>
  </conditionalFormatting>
  <conditionalFormatting sqref="C742:C751">
    <cfRule type="containsText" dxfId="2371" priority="2715" operator="containsText" text="DPR not submitted">
      <formula>NOT(ISERROR(SEARCH("DPR not submitted",C742)))</formula>
    </cfRule>
    <cfRule type="containsText" dxfId="2370" priority="2716" operator="containsText" text="Yet to be approved">
      <formula>NOT(ISERROR(SEARCH("Yet to be approved",C742)))</formula>
    </cfRule>
  </conditionalFormatting>
  <conditionalFormatting sqref="C753 C755">
    <cfRule type="containsText" dxfId="2369" priority="2713" operator="containsText" text="DPR not submitted">
      <formula>NOT(ISERROR(SEARCH("DPR not submitted",C753)))</formula>
    </cfRule>
    <cfRule type="containsText" dxfId="2368" priority="2714" operator="containsText" text="Yet to be approved">
      <formula>NOT(ISERROR(SEARCH("Yet to be approved",C753)))</formula>
    </cfRule>
  </conditionalFormatting>
  <conditionalFormatting sqref="C757:C763">
    <cfRule type="containsText" dxfId="2367" priority="2711" operator="containsText" text="DPR not submitted">
      <formula>NOT(ISERROR(SEARCH("DPR not submitted",C757)))</formula>
    </cfRule>
    <cfRule type="containsText" dxfId="2366" priority="2712" operator="containsText" text="Yet to be approved">
      <formula>NOT(ISERROR(SEARCH("Yet to be approved",C757)))</formula>
    </cfRule>
  </conditionalFormatting>
  <conditionalFormatting sqref="C765:C766">
    <cfRule type="containsText" dxfId="2365" priority="2709" operator="containsText" text="DPR not submitted">
      <formula>NOT(ISERROR(SEARCH("DPR not submitted",C765)))</formula>
    </cfRule>
    <cfRule type="containsText" dxfId="2364" priority="2710" operator="containsText" text="Yet to be approved">
      <formula>NOT(ISERROR(SEARCH("Yet to be approved",C765)))</formula>
    </cfRule>
  </conditionalFormatting>
  <conditionalFormatting sqref="C768:C770">
    <cfRule type="containsText" dxfId="2363" priority="2707" operator="containsText" text="DPR not submitted">
      <formula>NOT(ISERROR(SEARCH("DPR not submitted",C768)))</formula>
    </cfRule>
    <cfRule type="containsText" dxfId="2362" priority="2708" operator="containsText" text="Yet to be approved">
      <formula>NOT(ISERROR(SEARCH("Yet to be approved",C768)))</formula>
    </cfRule>
  </conditionalFormatting>
  <conditionalFormatting sqref="C772:C774">
    <cfRule type="containsText" dxfId="2361" priority="2705" operator="containsText" text="DPR not submitted">
      <formula>NOT(ISERROR(SEARCH("DPR not submitted",C772)))</formula>
    </cfRule>
    <cfRule type="containsText" dxfId="2360" priority="2706" operator="containsText" text="Yet to be approved">
      <formula>NOT(ISERROR(SEARCH("Yet to be approved",C772)))</formula>
    </cfRule>
  </conditionalFormatting>
  <conditionalFormatting sqref="C778">
    <cfRule type="containsText" dxfId="2359" priority="2703" operator="containsText" text="DPR not submitted">
      <formula>NOT(ISERROR(SEARCH("DPR not submitted",C778)))</formula>
    </cfRule>
    <cfRule type="containsText" dxfId="2358" priority="2704" operator="containsText" text="Yet to be approved">
      <formula>NOT(ISERROR(SEARCH("Yet to be approved",C778)))</formula>
    </cfRule>
  </conditionalFormatting>
  <conditionalFormatting sqref="C780:C783">
    <cfRule type="containsText" dxfId="2357" priority="2701" operator="containsText" text="DPR not submitted">
      <formula>NOT(ISERROR(SEARCH("DPR not submitted",C780)))</formula>
    </cfRule>
    <cfRule type="containsText" dxfId="2356" priority="2702" operator="containsText" text="Yet to be approved">
      <formula>NOT(ISERROR(SEARCH("Yet to be approved",C780)))</formula>
    </cfRule>
  </conditionalFormatting>
  <conditionalFormatting sqref="C785:C787">
    <cfRule type="containsText" dxfId="2355" priority="2699" operator="containsText" text="DPR not submitted">
      <formula>NOT(ISERROR(SEARCH("DPR not submitted",C785)))</formula>
    </cfRule>
    <cfRule type="containsText" dxfId="2354" priority="2700" operator="containsText" text="Yet to be approved">
      <formula>NOT(ISERROR(SEARCH("Yet to be approved",C785)))</formula>
    </cfRule>
  </conditionalFormatting>
  <conditionalFormatting sqref="C789:C793">
    <cfRule type="containsText" dxfId="2353" priority="2697" operator="containsText" text="DPR not submitted">
      <formula>NOT(ISERROR(SEARCH("DPR not submitted",C789)))</formula>
    </cfRule>
    <cfRule type="containsText" dxfId="2352" priority="2698" operator="containsText" text="Yet to be approved">
      <formula>NOT(ISERROR(SEARCH("Yet to be approved",C789)))</formula>
    </cfRule>
  </conditionalFormatting>
  <conditionalFormatting sqref="C795:C800">
    <cfRule type="containsText" dxfId="2351" priority="2695" operator="containsText" text="DPR not submitted">
      <formula>NOT(ISERROR(SEARCH("DPR not submitted",C795)))</formula>
    </cfRule>
    <cfRule type="containsText" dxfId="2350" priority="2696" operator="containsText" text="Yet to be approved">
      <formula>NOT(ISERROR(SEARCH("Yet to be approved",C795)))</formula>
    </cfRule>
  </conditionalFormatting>
  <conditionalFormatting sqref="C802 C806 C804">
    <cfRule type="containsText" dxfId="2349" priority="2693" operator="containsText" text="DPR not submitted">
      <formula>NOT(ISERROR(SEARCH("DPR not submitted",C802)))</formula>
    </cfRule>
    <cfRule type="containsText" dxfId="2348" priority="2694" operator="containsText" text="Yet to be approved">
      <formula>NOT(ISERROR(SEARCH("Yet to be approved",C802)))</formula>
    </cfRule>
  </conditionalFormatting>
  <conditionalFormatting sqref="C808:C811">
    <cfRule type="containsText" dxfId="2347" priority="2691" operator="containsText" text="DPR not submitted">
      <formula>NOT(ISERROR(SEARCH("DPR not submitted",C808)))</formula>
    </cfRule>
    <cfRule type="containsText" dxfId="2346" priority="2692" operator="containsText" text="Yet to be approved">
      <formula>NOT(ISERROR(SEARCH("Yet to be approved",C808)))</formula>
    </cfRule>
  </conditionalFormatting>
  <conditionalFormatting sqref="C813:C816">
    <cfRule type="containsText" dxfId="2345" priority="2689" operator="containsText" text="DPR not submitted">
      <formula>NOT(ISERROR(SEARCH("DPR not submitted",C813)))</formula>
    </cfRule>
    <cfRule type="containsText" dxfId="2344" priority="2690" operator="containsText" text="Yet to be approved">
      <formula>NOT(ISERROR(SEARCH("Yet to be approved",C813)))</formula>
    </cfRule>
  </conditionalFormatting>
  <conditionalFormatting sqref="C818">
    <cfRule type="containsText" dxfId="2343" priority="2687" operator="containsText" text="DPR not submitted">
      <formula>NOT(ISERROR(SEARCH("DPR not submitted",C818)))</formula>
    </cfRule>
    <cfRule type="containsText" dxfId="2342" priority="2688" operator="containsText" text="Yet to be approved">
      <formula>NOT(ISERROR(SEARCH("Yet to be approved",C818)))</formula>
    </cfRule>
  </conditionalFormatting>
  <conditionalFormatting sqref="C820">
    <cfRule type="containsText" dxfId="2341" priority="2685" operator="containsText" text="DPR not submitted">
      <formula>NOT(ISERROR(SEARCH("DPR not submitted",C820)))</formula>
    </cfRule>
    <cfRule type="containsText" dxfId="2340" priority="2686" operator="containsText" text="Yet to be approved">
      <formula>NOT(ISERROR(SEARCH("Yet to be approved",C820)))</formula>
    </cfRule>
  </conditionalFormatting>
  <conditionalFormatting sqref="C822:C824">
    <cfRule type="containsText" dxfId="2339" priority="2683" operator="containsText" text="DPR not submitted">
      <formula>NOT(ISERROR(SEARCH("DPR not submitted",C822)))</formula>
    </cfRule>
    <cfRule type="containsText" dxfId="2338" priority="2684" operator="containsText" text="Yet to be approved">
      <formula>NOT(ISERROR(SEARCH("Yet to be approved",C822)))</formula>
    </cfRule>
  </conditionalFormatting>
  <conditionalFormatting sqref="C826 C828:C829">
    <cfRule type="containsText" dxfId="2337" priority="2681" operator="containsText" text="DPR not submitted">
      <formula>NOT(ISERROR(SEARCH("DPR not submitted",C826)))</formula>
    </cfRule>
    <cfRule type="containsText" dxfId="2336" priority="2682" operator="containsText" text="Yet to be approved">
      <formula>NOT(ISERROR(SEARCH("Yet to be approved",C826)))</formula>
    </cfRule>
  </conditionalFormatting>
  <conditionalFormatting sqref="C831:C834">
    <cfRule type="containsText" dxfId="2335" priority="2679" operator="containsText" text="DPR not submitted">
      <formula>NOT(ISERROR(SEARCH("DPR not submitted",C831)))</formula>
    </cfRule>
    <cfRule type="containsText" dxfId="2334" priority="2680" operator="containsText" text="Yet to be approved">
      <formula>NOT(ISERROR(SEARCH("Yet to be approved",C831)))</formula>
    </cfRule>
  </conditionalFormatting>
  <conditionalFormatting sqref="C836:C837 C840">
    <cfRule type="containsText" dxfId="2333" priority="2677" operator="containsText" text="DPR not submitted">
      <formula>NOT(ISERROR(SEARCH("DPR not submitted",C836)))</formula>
    </cfRule>
    <cfRule type="containsText" dxfId="2332" priority="2678" operator="containsText" text="Yet to be approved">
      <formula>NOT(ISERROR(SEARCH("Yet to be approved",C836)))</formula>
    </cfRule>
  </conditionalFormatting>
  <conditionalFormatting sqref="C857">
    <cfRule type="containsText" dxfId="2331" priority="2675" operator="containsText" text="DPR not submitted">
      <formula>NOT(ISERROR(SEARCH("DPR not submitted",C857)))</formula>
    </cfRule>
    <cfRule type="containsText" dxfId="2330" priority="2676" operator="containsText" text="Yet to be approved">
      <formula>NOT(ISERROR(SEARCH("Yet to be approved",C857)))</formula>
    </cfRule>
  </conditionalFormatting>
  <conditionalFormatting sqref="C860">
    <cfRule type="containsText" dxfId="2329" priority="2673" operator="containsText" text="DPR not submitted">
      <formula>NOT(ISERROR(SEARCH("DPR not submitted",C860)))</formula>
    </cfRule>
    <cfRule type="containsText" dxfId="2328" priority="2674" operator="containsText" text="Yet to be approved">
      <formula>NOT(ISERROR(SEARCH("Yet to be approved",C860)))</formula>
    </cfRule>
  </conditionalFormatting>
  <conditionalFormatting sqref="C863">
    <cfRule type="containsText" dxfId="2327" priority="2671" operator="containsText" text="DPR not submitted">
      <formula>NOT(ISERROR(SEARCH("DPR not submitted",C863)))</formula>
    </cfRule>
    <cfRule type="containsText" dxfId="2326" priority="2672" operator="containsText" text="Yet to be approved">
      <formula>NOT(ISERROR(SEARCH("Yet to be approved",C863)))</formula>
    </cfRule>
  </conditionalFormatting>
  <conditionalFormatting sqref="C866">
    <cfRule type="containsText" dxfId="2325" priority="2669" operator="containsText" text="DPR not submitted">
      <formula>NOT(ISERROR(SEARCH("DPR not submitted",C866)))</formula>
    </cfRule>
    <cfRule type="containsText" dxfId="2324" priority="2670" operator="containsText" text="Yet to be approved">
      <formula>NOT(ISERROR(SEARCH("Yet to be approved",C866)))</formula>
    </cfRule>
  </conditionalFormatting>
  <conditionalFormatting sqref="C872">
    <cfRule type="containsText" dxfId="2323" priority="2665" operator="containsText" text="DPR not submitted">
      <formula>NOT(ISERROR(SEARCH("DPR not submitted",C872)))</formula>
    </cfRule>
    <cfRule type="containsText" dxfId="2322" priority="2666" operator="containsText" text="Yet to be approved">
      <formula>NOT(ISERROR(SEARCH("Yet to be approved",C872)))</formula>
    </cfRule>
  </conditionalFormatting>
  <conditionalFormatting sqref="C869">
    <cfRule type="containsText" dxfId="2321" priority="2667" operator="containsText" text="DPR not submitted">
      <formula>NOT(ISERROR(SEARCH("DPR not submitted",C869)))</formula>
    </cfRule>
    <cfRule type="containsText" dxfId="2320" priority="2668" operator="containsText" text="Yet to be approved">
      <formula>NOT(ISERROR(SEARCH("Yet to be approved",C869)))</formula>
    </cfRule>
  </conditionalFormatting>
  <conditionalFormatting sqref="C880">
    <cfRule type="containsText" dxfId="2319" priority="2661" operator="containsText" text="DPR not submitted">
      <formula>NOT(ISERROR(SEARCH("DPR not submitted",C880)))</formula>
    </cfRule>
    <cfRule type="containsText" dxfId="2318" priority="2662" operator="containsText" text="Yet to be approved">
      <formula>NOT(ISERROR(SEARCH("Yet to be approved",C880)))</formula>
    </cfRule>
  </conditionalFormatting>
  <conditionalFormatting sqref="C878">
    <cfRule type="containsText" dxfId="2317" priority="2663" operator="containsText" text="DPR not submitted">
      <formula>NOT(ISERROR(SEARCH("DPR not submitted",C878)))</formula>
    </cfRule>
    <cfRule type="containsText" dxfId="2316" priority="2664" operator="containsText" text="Yet to be approved">
      <formula>NOT(ISERROR(SEARCH("Yet to be approved",C878)))</formula>
    </cfRule>
  </conditionalFormatting>
  <conditionalFormatting sqref="C882">
    <cfRule type="containsText" dxfId="2315" priority="2659" operator="containsText" text="DPR not submitted">
      <formula>NOT(ISERROR(SEARCH("DPR not submitted",C882)))</formula>
    </cfRule>
    <cfRule type="containsText" dxfId="2314" priority="2660" operator="containsText" text="Yet to be approved">
      <formula>NOT(ISERROR(SEARCH("Yet to be approved",C882)))</formula>
    </cfRule>
  </conditionalFormatting>
  <conditionalFormatting sqref="C883">
    <cfRule type="containsText" dxfId="2313" priority="2657" operator="containsText" text="DPR not submitted">
      <formula>NOT(ISERROR(SEARCH("DPR not submitted",C883)))</formula>
    </cfRule>
    <cfRule type="containsText" dxfId="2312" priority="2658" operator="containsText" text="Yet to be approved">
      <formula>NOT(ISERROR(SEARCH("Yet to be approved",C883)))</formula>
    </cfRule>
  </conditionalFormatting>
  <conditionalFormatting sqref="C885:C886">
    <cfRule type="containsText" dxfId="2311" priority="2655" operator="containsText" text="DPR not submitted">
      <formula>NOT(ISERROR(SEARCH("DPR not submitted",C885)))</formula>
    </cfRule>
    <cfRule type="containsText" dxfId="2310" priority="2656" operator="containsText" text="Yet to be approved">
      <formula>NOT(ISERROR(SEARCH("Yet to be approved",C885)))</formula>
    </cfRule>
  </conditionalFormatting>
  <conditionalFormatting sqref="C888">
    <cfRule type="containsText" dxfId="2309" priority="2653" operator="containsText" text="DPR not submitted">
      <formula>NOT(ISERROR(SEARCH("DPR not submitted",C888)))</formula>
    </cfRule>
    <cfRule type="containsText" dxfId="2308" priority="2654" operator="containsText" text="Yet to be approved">
      <formula>NOT(ISERROR(SEARCH("Yet to be approved",C888)))</formula>
    </cfRule>
  </conditionalFormatting>
  <conditionalFormatting sqref="C890">
    <cfRule type="containsText" dxfId="2307" priority="2651" operator="containsText" text="DPR not submitted">
      <formula>NOT(ISERROR(SEARCH("DPR not submitted",C890)))</formula>
    </cfRule>
    <cfRule type="containsText" dxfId="2306" priority="2652" operator="containsText" text="Yet to be approved">
      <formula>NOT(ISERROR(SEARCH("Yet to be approved",C890)))</formula>
    </cfRule>
  </conditionalFormatting>
  <conditionalFormatting sqref="C892:C894">
    <cfRule type="containsText" dxfId="2305" priority="2649" operator="containsText" text="DPR not submitted">
      <formula>NOT(ISERROR(SEARCH("DPR not submitted",C892)))</formula>
    </cfRule>
    <cfRule type="containsText" dxfId="2304" priority="2650" operator="containsText" text="Yet to be approved">
      <formula>NOT(ISERROR(SEARCH("Yet to be approved",C892)))</formula>
    </cfRule>
  </conditionalFormatting>
  <conditionalFormatting sqref="C898:C900">
    <cfRule type="containsText" dxfId="2303" priority="2647" operator="containsText" text="DPR not submitted">
      <formula>NOT(ISERROR(SEARCH("DPR not submitted",C898)))</formula>
    </cfRule>
    <cfRule type="containsText" dxfId="2302" priority="2648" operator="containsText" text="Yet to be approved">
      <formula>NOT(ISERROR(SEARCH("Yet to be approved",C898)))</formula>
    </cfRule>
  </conditionalFormatting>
  <conditionalFormatting sqref="C904">
    <cfRule type="containsText" dxfId="2301" priority="2645" operator="containsText" text="DPR not submitted">
      <formula>NOT(ISERROR(SEARCH("DPR not submitted",C904)))</formula>
    </cfRule>
    <cfRule type="containsText" dxfId="2300" priority="2646" operator="containsText" text="Yet to be approved">
      <formula>NOT(ISERROR(SEARCH("Yet to be approved",C904)))</formula>
    </cfRule>
  </conditionalFormatting>
  <conditionalFormatting sqref="C908">
    <cfRule type="containsText" dxfId="2299" priority="2643" operator="containsText" text="DPR not submitted">
      <formula>NOT(ISERROR(SEARCH("DPR not submitted",C908)))</formula>
    </cfRule>
    <cfRule type="containsText" dxfId="2298" priority="2644" operator="containsText" text="Yet to be approved">
      <formula>NOT(ISERROR(SEARCH("Yet to be approved",C908)))</formula>
    </cfRule>
  </conditionalFormatting>
  <conditionalFormatting sqref="C913">
    <cfRule type="containsText" dxfId="2297" priority="2641" operator="containsText" text="DPR not submitted">
      <formula>NOT(ISERROR(SEARCH("DPR not submitted",C913)))</formula>
    </cfRule>
    <cfRule type="containsText" dxfId="2296" priority="2642" operator="containsText" text="Yet to be approved">
      <formula>NOT(ISERROR(SEARCH("Yet to be approved",C913)))</formula>
    </cfRule>
  </conditionalFormatting>
  <conditionalFormatting sqref="C916">
    <cfRule type="containsText" dxfId="2295" priority="2639" operator="containsText" text="DPR not submitted">
      <formula>NOT(ISERROR(SEARCH("DPR not submitted",C916)))</formula>
    </cfRule>
    <cfRule type="containsText" dxfId="2294" priority="2640" operator="containsText" text="Yet to be approved">
      <formula>NOT(ISERROR(SEARCH("Yet to be approved",C916)))</formula>
    </cfRule>
  </conditionalFormatting>
  <conditionalFormatting sqref="C922">
    <cfRule type="containsText" dxfId="2293" priority="2637" operator="containsText" text="DPR not submitted">
      <formula>NOT(ISERROR(SEARCH("DPR not submitted",C922)))</formula>
    </cfRule>
    <cfRule type="containsText" dxfId="2292" priority="2638" operator="containsText" text="Yet to be approved">
      <formula>NOT(ISERROR(SEARCH("Yet to be approved",C922)))</formula>
    </cfRule>
  </conditionalFormatting>
  <conditionalFormatting sqref="C982 C1016">
    <cfRule type="containsText" dxfId="2291" priority="2635" operator="containsText" text="DPR not submitted">
      <formula>NOT(ISERROR(SEARCH("DPR not submitted",C982)))</formula>
    </cfRule>
    <cfRule type="containsText" dxfId="2290" priority="2636" operator="containsText" text="Yet to be approved">
      <formula>NOT(ISERROR(SEARCH("Yet to be approved",C982)))</formula>
    </cfRule>
  </conditionalFormatting>
  <conditionalFormatting sqref="C928">
    <cfRule type="containsText" dxfId="2289" priority="2633" operator="containsText" text="DPR not submitted">
      <formula>NOT(ISERROR(SEARCH("DPR not submitted",C928)))</formula>
    </cfRule>
    <cfRule type="containsText" dxfId="2288" priority="2634" operator="containsText" text="Yet to be approved">
      <formula>NOT(ISERROR(SEARCH("Yet to be approved",C928)))</formula>
    </cfRule>
  </conditionalFormatting>
  <conditionalFormatting sqref="C721">
    <cfRule type="containsText" dxfId="2287" priority="2625" operator="containsText" text="DPR not submitted">
      <formula>NOT(ISERROR(SEARCH("DPR not submitted",C721)))</formula>
    </cfRule>
    <cfRule type="containsText" dxfId="2286" priority="2626" operator="containsText" text="Yet to be approved">
      <formula>NOT(ISERROR(SEARCH("Yet to be approved",C721)))</formula>
    </cfRule>
  </conditionalFormatting>
  <conditionalFormatting sqref="C698">
    <cfRule type="containsText" dxfId="2285" priority="2631" operator="containsText" text="DPR not submitted">
      <formula>NOT(ISERROR(SEARCH("DPR not submitted",C698)))</formula>
    </cfRule>
    <cfRule type="containsText" dxfId="2284" priority="2632" operator="containsText" text="Yet to be approved">
      <formula>NOT(ISERROR(SEARCH("Yet to be approved",C698)))</formula>
    </cfRule>
  </conditionalFormatting>
  <conditionalFormatting sqref="C711">
    <cfRule type="containsText" dxfId="2283" priority="2629" operator="containsText" text="DPR not submitted">
      <formula>NOT(ISERROR(SEARCH("DPR not submitted",C711)))</formula>
    </cfRule>
    <cfRule type="containsText" dxfId="2282" priority="2630" operator="containsText" text="Yet to be approved">
      <formula>NOT(ISERROR(SEARCH("Yet to be approved",C711)))</formula>
    </cfRule>
  </conditionalFormatting>
  <conditionalFormatting sqref="C717">
    <cfRule type="containsText" dxfId="2281" priority="2627" operator="containsText" text="DPR not submitted">
      <formula>NOT(ISERROR(SEARCH("DPR not submitted",C717)))</formula>
    </cfRule>
    <cfRule type="containsText" dxfId="2280" priority="2628" operator="containsText" text="Yet to be approved">
      <formula>NOT(ISERROR(SEARCH("Yet to be approved",C717)))</formula>
    </cfRule>
  </conditionalFormatting>
  <conditionalFormatting sqref="C725">
    <cfRule type="containsText" dxfId="2279" priority="2623" operator="containsText" text="DPR not submitted">
      <formula>NOT(ISERROR(SEARCH("DPR not submitted",C725)))</formula>
    </cfRule>
    <cfRule type="containsText" dxfId="2278" priority="2624" operator="containsText" text="Yet to be approved">
      <formula>NOT(ISERROR(SEARCH("Yet to be approved",C725)))</formula>
    </cfRule>
  </conditionalFormatting>
  <conditionalFormatting sqref="C729">
    <cfRule type="containsText" dxfId="2277" priority="2621" operator="containsText" text="DPR not submitted">
      <formula>NOT(ISERROR(SEARCH("DPR not submitted",C729)))</formula>
    </cfRule>
    <cfRule type="containsText" dxfId="2276" priority="2622" operator="containsText" text="Yet to be approved">
      <formula>NOT(ISERROR(SEARCH("Yet to be approved",C729)))</formula>
    </cfRule>
  </conditionalFormatting>
  <conditionalFormatting sqref="C733">
    <cfRule type="containsText" dxfId="2275" priority="2619" operator="containsText" text="DPR not submitted">
      <formula>NOT(ISERROR(SEARCH("DPR not submitted",C733)))</formula>
    </cfRule>
    <cfRule type="containsText" dxfId="2274" priority="2620" operator="containsText" text="Yet to be approved">
      <formula>NOT(ISERROR(SEARCH("Yet to be approved",C733)))</formula>
    </cfRule>
  </conditionalFormatting>
  <conditionalFormatting sqref="C736">
    <cfRule type="containsText" dxfId="2273" priority="2617" operator="containsText" text="DPR not submitted">
      <formula>NOT(ISERROR(SEARCH("DPR not submitted",C736)))</formula>
    </cfRule>
    <cfRule type="containsText" dxfId="2272" priority="2618" operator="containsText" text="Yet to be approved">
      <formula>NOT(ISERROR(SEARCH("Yet to be approved",C736)))</formula>
    </cfRule>
  </conditionalFormatting>
  <conditionalFormatting sqref="C741">
    <cfRule type="containsText" dxfId="2271" priority="2615" operator="containsText" text="DPR not submitted">
      <formula>NOT(ISERROR(SEARCH("DPR not submitted",C741)))</formula>
    </cfRule>
    <cfRule type="containsText" dxfId="2270" priority="2616" operator="containsText" text="Yet to be approved">
      <formula>NOT(ISERROR(SEARCH("Yet to be approved",C741)))</formula>
    </cfRule>
  </conditionalFormatting>
  <conditionalFormatting sqref="C752">
    <cfRule type="containsText" dxfId="2269" priority="2613" operator="containsText" text="DPR not submitted">
      <formula>NOT(ISERROR(SEARCH("DPR not submitted",C752)))</formula>
    </cfRule>
    <cfRule type="containsText" dxfId="2268" priority="2614" operator="containsText" text="Yet to be approved">
      <formula>NOT(ISERROR(SEARCH("Yet to be approved",C752)))</formula>
    </cfRule>
  </conditionalFormatting>
  <conditionalFormatting sqref="C756">
    <cfRule type="containsText" dxfId="2267" priority="2611" operator="containsText" text="DPR not submitted">
      <formula>NOT(ISERROR(SEARCH("DPR not submitted",C756)))</formula>
    </cfRule>
    <cfRule type="containsText" dxfId="2266" priority="2612" operator="containsText" text="Yet to be approved">
      <formula>NOT(ISERROR(SEARCH("Yet to be approved",C756)))</formula>
    </cfRule>
  </conditionalFormatting>
  <conditionalFormatting sqref="C764">
    <cfRule type="containsText" dxfId="2265" priority="2609" operator="containsText" text="DPR not submitted">
      <formula>NOT(ISERROR(SEARCH("DPR not submitted",C764)))</formula>
    </cfRule>
    <cfRule type="containsText" dxfId="2264" priority="2610" operator="containsText" text="Yet to be approved">
      <formula>NOT(ISERROR(SEARCH("Yet to be approved",C764)))</formula>
    </cfRule>
  </conditionalFormatting>
  <conditionalFormatting sqref="C771">
    <cfRule type="containsText" dxfId="2263" priority="2605" operator="containsText" text="DPR not submitted">
      <formula>NOT(ISERROR(SEARCH("DPR not submitted",C771)))</formula>
    </cfRule>
    <cfRule type="containsText" dxfId="2262" priority="2606" operator="containsText" text="Yet to be approved">
      <formula>NOT(ISERROR(SEARCH("Yet to be approved",C771)))</formula>
    </cfRule>
  </conditionalFormatting>
  <conditionalFormatting sqref="C775">
    <cfRule type="containsText" dxfId="2261" priority="2603" operator="containsText" text="DPR not submitted">
      <formula>NOT(ISERROR(SEARCH("DPR not submitted",C775)))</formula>
    </cfRule>
    <cfRule type="containsText" dxfId="2260" priority="2604" operator="containsText" text="Yet to be approved">
      <formula>NOT(ISERROR(SEARCH("Yet to be approved",C775)))</formula>
    </cfRule>
  </conditionalFormatting>
  <conditionalFormatting sqref="C779">
    <cfRule type="containsText" dxfId="2259" priority="2601" operator="containsText" text="DPR not submitted">
      <formula>NOT(ISERROR(SEARCH("DPR not submitted",C779)))</formula>
    </cfRule>
    <cfRule type="containsText" dxfId="2258" priority="2602" operator="containsText" text="Yet to be approved">
      <formula>NOT(ISERROR(SEARCH("Yet to be approved",C779)))</formula>
    </cfRule>
  </conditionalFormatting>
  <conditionalFormatting sqref="C784">
    <cfRule type="containsText" dxfId="2257" priority="2599" operator="containsText" text="DPR not submitted">
      <formula>NOT(ISERROR(SEARCH("DPR not submitted",C784)))</formula>
    </cfRule>
    <cfRule type="containsText" dxfId="2256" priority="2600" operator="containsText" text="Yet to be approved">
      <formula>NOT(ISERROR(SEARCH("Yet to be approved",C784)))</formula>
    </cfRule>
  </conditionalFormatting>
  <conditionalFormatting sqref="C788">
    <cfRule type="containsText" dxfId="2255" priority="2597" operator="containsText" text="DPR not submitted">
      <formula>NOT(ISERROR(SEARCH("DPR not submitted",C788)))</formula>
    </cfRule>
    <cfRule type="containsText" dxfId="2254" priority="2598" operator="containsText" text="Yet to be approved">
      <formula>NOT(ISERROR(SEARCH("Yet to be approved",C788)))</formula>
    </cfRule>
  </conditionalFormatting>
  <conditionalFormatting sqref="C794">
    <cfRule type="containsText" dxfId="2253" priority="2595" operator="containsText" text="DPR not submitted">
      <formula>NOT(ISERROR(SEARCH("DPR not submitted",C794)))</formula>
    </cfRule>
    <cfRule type="containsText" dxfId="2252" priority="2596" operator="containsText" text="Yet to be approved">
      <formula>NOT(ISERROR(SEARCH("Yet to be approved",C794)))</formula>
    </cfRule>
  </conditionalFormatting>
  <conditionalFormatting sqref="C801">
    <cfRule type="containsText" dxfId="2251" priority="2593" operator="containsText" text="DPR not submitted">
      <formula>NOT(ISERROR(SEARCH("DPR not submitted",C801)))</formula>
    </cfRule>
    <cfRule type="containsText" dxfId="2250" priority="2594" operator="containsText" text="Yet to be approved">
      <formula>NOT(ISERROR(SEARCH("Yet to be approved",C801)))</formula>
    </cfRule>
  </conditionalFormatting>
  <conditionalFormatting sqref="C807">
    <cfRule type="containsText" dxfId="2249" priority="2591" operator="containsText" text="DPR not submitted">
      <formula>NOT(ISERROR(SEARCH("DPR not submitted",C807)))</formula>
    </cfRule>
    <cfRule type="containsText" dxfId="2248" priority="2592" operator="containsText" text="Yet to be approved">
      <formula>NOT(ISERROR(SEARCH("Yet to be approved",C807)))</formula>
    </cfRule>
  </conditionalFormatting>
  <conditionalFormatting sqref="C812">
    <cfRule type="containsText" dxfId="2247" priority="2589" operator="containsText" text="DPR not submitted">
      <formula>NOT(ISERROR(SEARCH("DPR not submitted",C812)))</formula>
    </cfRule>
    <cfRule type="containsText" dxfId="2246" priority="2590" operator="containsText" text="Yet to be approved">
      <formula>NOT(ISERROR(SEARCH("Yet to be approved",C812)))</formula>
    </cfRule>
  </conditionalFormatting>
  <conditionalFormatting sqref="C817">
    <cfRule type="containsText" dxfId="2245" priority="2587" operator="containsText" text="DPR not submitted">
      <formula>NOT(ISERROR(SEARCH("DPR not submitted",C817)))</formula>
    </cfRule>
    <cfRule type="containsText" dxfId="2244" priority="2588" operator="containsText" text="Yet to be approved">
      <formula>NOT(ISERROR(SEARCH("Yet to be approved",C817)))</formula>
    </cfRule>
  </conditionalFormatting>
  <conditionalFormatting sqref="C819">
    <cfRule type="containsText" dxfId="2243" priority="2585" operator="containsText" text="DPR not submitted">
      <formula>NOT(ISERROR(SEARCH("DPR not submitted",C819)))</formula>
    </cfRule>
    <cfRule type="containsText" dxfId="2242" priority="2586" operator="containsText" text="Yet to be approved">
      <formula>NOT(ISERROR(SEARCH("Yet to be approved",C819)))</formula>
    </cfRule>
  </conditionalFormatting>
  <conditionalFormatting sqref="C821">
    <cfRule type="containsText" dxfId="2241" priority="2583" operator="containsText" text="DPR not submitted">
      <formula>NOT(ISERROR(SEARCH("DPR not submitted",C821)))</formula>
    </cfRule>
    <cfRule type="containsText" dxfId="2240" priority="2584" operator="containsText" text="Yet to be approved">
      <formula>NOT(ISERROR(SEARCH("Yet to be approved",C821)))</formula>
    </cfRule>
  </conditionalFormatting>
  <conditionalFormatting sqref="C825">
    <cfRule type="containsText" dxfId="2239" priority="2581" operator="containsText" text="DPR not submitted">
      <formula>NOT(ISERROR(SEARCH("DPR not submitted",C825)))</formula>
    </cfRule>
    <cfRule type="containsText" dxfId="2238" priority="2582" operator="containsText" text="Yet to be approved">
      <formula>NOT(ISERROR(SEARCH("Yet to be approved",C825)))</formula>
    </cfRule>
  </conditionalFormatting>
  <conditionalFormatting sqref="C830">
    <cfRule type="containsText" dxfId="2237" priority="2579" operator="containsText" text="DPR not submitted">
      <formula>NOT(ISERROR(SEARCH("DPR not submitted",C830)))</formula>
    </cfRule>
    <cfRule type="containsText" dxfId="2236" priority="2580" operator="containsText" text="Yet to be approved">
      <formula>NOT(ISERROR(SEARCH("Yet to be approved",C830)))</formula>
    </cfRule>
  </conditionalFormatting>
  <conditionalFormatting sqref="C835">
    <cfRule type="containsText" dxfId="2235" priority="2577" operator="containsText" text="DPR not submitted">
      <formula>NOT(ISERROR(SEARCH("DPR not submitted",C835)))</formula>
    </cfRule>
    <cfRule type="containsText" dxfId="2234" priority="2578" operator="containsText" text="Yet to be approved">
      <formula>NOT(ISERROR(SEARCH("Yet to be approved",C835)))</formula>
    </cfRule>
  </conditionalFormatting>
  <conditionalFormatting sqref="C841">
    <cfRule type="containsText" dxfId="2233" priority="2575" operator="containsText" text="DPR not submitted">
      <formula>NOT(ISERROR(SEARCH("DPR not submitted",C841)))</formula>
    </cfRule>
    <cfRule type="containsText" dxfId="2232" priority="2576" operator="containsText" text="Yet to be approved">
      <formula>NOT(ISERROR(SEARCH("Yet to be approved",C841)))</formula>
    </cfRule>
  </conditionalFormatting>
  <conditionalFormatting sqref="C854">
    <cfRule type="containsText" dxfId="2231" priority="2573" operator="containsText" text="DPR not submitted">
      <formula>NOT(ISERROR(SEARCH("DPR not submitted",C854)))</formula>
    </cfRule>
    <cfRule type="containsText" dxfId="2230" priority="2574" operator="containsText" text="Yet to be approved">
      <formula>NOT(ISERROR(SEARCH("Yet to be approved",C854)))</formula>
    </cfRule>
  </conditionalFormatting>
  <conditionalFormatting sqref="C858">
    <cfRule type="containsText" dxfId="2229" priority="2571" operator="containsText" text="DPR not submitted">
      <formula>NOT(ISERROR(SEARCH("DPR not submitted",C858)))</formula>
    </cfRule>
    <cfRule type="containsText" dxfId="2228" priority="2572" operator="containsText" text="Yet to be approved">
      <formula>NOT(ISERROR(SEARCH("Yet to be approved",C858)))</formula>
    </cfRule>
  </conditionalFormatting>
  <conditionalFormatting sqref="C861">
    <cfRule type="containsText" dxfId="2227" priority="2569" operator="containsText" text="DPR not submitted">
      <formula>NOT(ISERROR(SEARCH("DPR not submitted",C861)))</formula>
    </cfRule>
    <cfRule type="containsText" dxfId="2226" priority="2570" operator="containsText" text="Yet to be approved">
      <formula>NOT(ISERROR(SEARCH("Yet to be approved",C861)))</formula>
    </cfRule>
  </conditionalFormatting>
  <conditionalFormatting sqref="C864">
    <cfRule type="containsText" dxfId="2225" priority="2567" operator="containsText" text="DPR not submitted">
      <formula>NOT(ISERROR(SEARCH("DPR not submitted",C864)))</formula>
    </cfRule>
    <cfRule type="containsText" dxfId="2224" priority="2568" operator="containsText" text="Yet to be approved">
      <formula>NOT(ISERROR(SEARCH("Yet to be approved",C864)))</formula>
    </cfRule>
  </conditionalFormatting>
  <conditionalFormatting sqref="C901">
    <cfRule type="containsText" dxfId="2223" priority="2543" operator="containsText" text="DPR not submitted">
      <formula>NOT(ISERROR(SEARCH("DPR not submitted",C901)))</formula>
    </cfRule>
    <cfRule type="containsText" dxfId="2222" priority="2544" operator="containsText" text="Yet to be approved">
      <formula>NOT(ISERROR(SEARCH("Yet to be approved",C901)))</formula>
    </cfRule>
  </conditionalFormatting>
  <conditionalFormatting sqref="C867">
    <cfRule type="containsText" dxfId="2221" priority="2565" operator="containsText" text="DPR not submitted">
      <formula>NOT(ISERROR(SEARCH("DPR not submitted",C867)))</formula>
    </cfRule>
    <cfRule type="containsText" dxfId="2220" priority="2566" operator="containsText" text="Yet to be approved">
      <formula>NOT(ISERROR(SEARCH("Yet to be approved",C867)))</formula>
    </cfRule>
  </conditionalFormatting>
  <conditionalFormatting sqref="C870">
    <cfRule type="containsText" dxfId="2219" priority="2563" operator="containsText" text="DPR not submitted">
      <formula>NOT(ISERROR(SEARCH("DPR not submitted",C870)))</formula>
    </cfRule>
    <cfRule type="containsText" dxfId="2218" priority="2564" operator="containsText" text="Yet to be approved">
      <formula>NOT(ISERROR(SEARCH("Yet to be approved",C870)))</formula>
    </cfRule>
  </conditionalFormatting>
  <conditionalFormatting sqref="C876">
    <cfRule type="containsText" dxfId="2217" priority="2561" operator="containsText" text="DPR not submitted">
      <formula>NOT(ISERROR(SEARCH("DPR not submitted",C876)))</formula>
    </cfRule>
    <cfRule type="containsText" dxfId="2216" priority="2562" operator="containsText" text="Yet to be approved">
      <formula>NOT(ISERROR(SEARCH("Yet to be approved",C876)))</formula>
    </cfRule>
  </conditionalFormatting>
  <conditionalFormatting sqref="C879">
    <cfRule type="containsText" dxfId="2215" priority="2559" operator="containsText" text="DPR not submitted">
      <formula>NOT(ISERROR(SEARCH("DPR not submitted",C879)))</formula>
    </cfRule>
    <cfRule type="containsText" dxfId="2214" priority="2560" operator="containsText" text="Yet to be approved">
      <formula>NOT(ISERROR(SEARCH("Yet to be approved",C879)))</formula>
    </cfRule>
  </conditionalFormatting>
  <conditionalFormatting sqref="C881">
    <cfRule type="containsText" dxfId="2213" priority="2557" operator="containsText" text="DPR not submitted">
      <formula>NOT(ISERROR(SEARCH("DPR not submitted",C881)))</formula>
    </cfRule>
    <cfRule type="containsText" dxfId="2212" priority="2558" operator="containsText" text="Yet to be approved">
      <formula>NOT(ISERROR(SEARCH("Yet to be approved",C881)))</formula>
    </cfRule>
  </conditionalFormatting>
  <conditionalFormatting sqref="C884">
    <cfRule type="containsText" dxfId="2211" priority="2555" operator="containsText" text="DPR not submitted">
      <formula>NOT(ISERROR(SEARCH("DPR not submitted",C884)))</formula>
    </cfRule>
    <cfRule type="containsText" dxfId="2210" priority="2556" operator="containsText" text="Yet to be approved">
      <formula>NOT(ISERROR(SEARCH("Yet to be approved",C884)))</formula>
    </cfRule>
  </conditionalFormatting>
  <conditionalFormatting sqref="C887">
    <cfRule type="containsText" dxfId="2209" priority="2553" operator="containsText" text="DPR not submitted">
      <formula>NOT(ISERROR(SEARCH("DPR not submitted",C887)))</formula>
    </cfRule>
    <cfRule type="containsText" dxfId="2208" priority="2554" operator="containsText" text="Yet to be approved">
      <formula>NOT(ISERROR(SEARCH("Yet to be approved",C887)))</formula>
    </cfRule>
  </conditionalFormatting>
  <conditionalFormatting sqref="C889">
    <cfRule type="containsText" dxfId="2207" priority="2551" operator="containsText" text="DPR not submitted">
      <formula>NOT(ISERROR(SEARCH("DPR not submitted",C889)))</formula>
    </cfRule>
    <cfRule type="containsText" dxfId="2206" priority="2552" operator="containsText" text="Yet to be approved">
      <formula>NOT(ISERROR(SEARCH("Yet to be approved",C889)))</formula>
    </cfRule>
  </conditionalFormatting>
  <conditionalFormatting sqref="C891">
    <cfRule type="containsText" dxfId="2205" priority="2549" operator="containsText" text="DPR not submitted">
      <formula>NOT(ISERROR(SEARCH("DPR not submitted",C891)))</formula>
    </cfRule>
    <cfRule type="containsText" dxfId="2204" priority="2550" operator="containsText" text="Yet to be approved">
      <formula>NOT(ISERROR(SEARCH("Yet to be approved",C891)))</formula>
    </cfRule>
  </conditionalFormatting>
  <conditionalFormatting sqref="C895">
    <cfRule type="containsText" dxfId="2203" priority="2547" operator="containsText" text="DPR not submitted">
      <formula>NOT(ISERROR(SEARCH("DPR not submitted",C895)))</formula>
    </cfRule>
    <cfRule type="containsText" dxfId="2202" priority="2548" operator="containsText" text="Yet to be approved">
      <formula>NOT(ISERROR(SEARCH("Yet to be approved",C895)))</formula>
    </cfRule>
  </conditionalFormatting>
  <conditionalFormatting sqref="C897">
    <cfRule type="containsText" dxfId="2201" priority="2545" operator="containsText" text="DPR not submitted">
      <formula>NOT(ISERROR(SEARCH("DPR not submitted",C897)))</formula>
    </cfRule>
    <cfRule type="containsText" dxfId="2200" priority="2546" operator="containsText" text="Yet to be approved">
      <formula>NOT(ISERROR(SEARCH("Yet to be approved",C897)))</formula>
    </cfRule>
  </conditionalFormatting>
  <conditionalFormatting sqref="C905">
    <cfRule type="containsText" dxfId="2199" priority="2541" operator="containsText" text="DPR not submitted">
      <formula>NOT(ISERROR(SEARCH("DPR not submitted",C905)))</formula>
    </cfRule>
    <cfRule type="containsText" dxfId="2198" priority="2542" operator="containsText" text="Yet to be approved">
      <formula>NOT(ISERROR(SEARCH("Yet to be approved",C905)))</formula>
    </cfRule>
  </conditionalFormatting>
  <conditionalFormatting sqref="C909">
    <cfRule type="containsText" dxfId="2197" priority="2539" operator="containsText" text="DPR not submitted">
      <formula>NOT(ISERROR(SEARCH("DPR not submitted",C909)))</formula>
    </cfRule>
    <cfRule type="containsText" dxfId="2196" priority="2540" operator="containsText" text="Yet to be approved">
      <formula>NOT(ISERROR(SEARCH("Yet to be approved",C909)))</formula>
    </cfRule>
  </conditionalFormatting>
  <conditionalFormatting sqref="C914">
    <cfRule type="containsText" dxfId="2195" priority="2537" operator="containsText" text="DPR not submitted">
      <formula>NOT(ISERROR(SEARCH("DPR not submitted",C914)))</formula>
    </cfRule>
    <cfRule type="containsText" dxfId="2194" priority="2538" operator="containsText" text="Yet to be approved">
      <formula>NOT(ISERROR(SEARCH("Yet to be approved",C914)))</formula>
    </cfRule>
  </conditionalFormatting>
  <conditionalFormatting sqref="C920">
    <cfRule type="containsText" dxfId="2193" priority="2535" operator="containsText" text="DPR not submitted">
      <formula>NOT(ISERROR(SEARCH("DPR not submitted",C920)))</formula>
    </cfRule>
    <cfRule type="containsText" dxfId="2192" priority="2536" operator="containsText" text="Yet to be approved">
      <formula>NOT(ISERROR(SEARCH("Yet to be approved",C920)))</formula>
    </cfRule>
  </conditionalFormatting>
  <conditionalFormatting sqref="C923">
    <cfRule type="containsText" dxfId="2191" priority="2533" operator="containsText" text="DPR not submitted">
      <formula>NOT(ISERROR(SEARCH("DPR not submitted",C923)))</formula>
    </cfRule>
    <cfRule type="containsText" dxfId="2190" priority="2534" operator="containsText" text="Yet to be approved">
      <formula>NOT(ISERROR(SEARCH("Yet to be approved",C923)))</formula>
    </cfRule>
  </conditionalFormatting>
  <conditionalFormatting sqref="C930:C931 C933:C941">
    <cfRule type="containsText" dxfId="2189" priority="2531" operator="containsText" text="DPR not submitted">
      <formula>NOT(ISERROR(SEARCH("DPR not submitted",C930)))</formula>
    </cfRule>
    <cfRule type="containsText" dxfId="2188" priority="2532" operator="containsText" text="Yet to be approved">
      <formula>NOT(ISERROR(SEARCH("Yet to be approved",C930)))</formula>
    </cfRule>
  </conditionalFormatting>
  <conditionalFormatting sqref="C929">
    <cfRule type="containsText" dxfId="2187" priority="2529" operator="containsText" text="DPR not submitted">
      <formula>NOT(ISERROR(SEARCH("DPR not submitted",C929)))</formula>
    </cfRule>
    <cfRule type="containsText" dxfId="2186" priority="2530" operator="containsText" text="Yet to be approved">
      <formula>NOT(ISERROR(SEARCH("Yet to be approved",C929)))</formula>
    </cfRule>
  </conditionalFormatting>
  <conditionalFormatting sqref="C718">
    <cfRule type="containsText" dxfId="2185" priority="2527" operator="containsText" text="DPR not submitted">
      <formula>NOT(ISERROR(SEARCH("DPR not submitted",C718)))</formula>
    </cfRule>
    <cfRule type="containsText" dxfId="2184" priority="2528" operator="containsText" text="Yet to be approved">
      <formula>NOT(ISERROR(SEARCH("Yet to be approved",C718)))</formula>
    </cfRule>
  </conditionalFormatting>
  <conditionalFormatting sqref="C719">
    <cfRule type="containsText" dxfId="2183" priority="2525" operator="containsText" text="DPR not submitted">
      <formula>NOT(ISERROR(SEARCH("DPR not submitted",C719)))</formula>
    </cfRule>
    <cfRule type="containsText" dxfId="2182" priority="2526" operator="containsText" text="Yet to be approved">
      <formula>NOT(ISERROR(SEARCH("Yet to be approved",C719)))</formula>
    </cfRule>
  </conditionalFormatting>
  <conditionalFormatting sqref="C776">
    <cfRule type="containsText" dxfId="2181" priority="2523" operator="containsText" text="DPR not submitted">
      <formula>NOT(ISERROR(SEARCH("DPR not submitted",C776)))</formula>
    </cfRule>
    <cfRule type="containsText" dxfId="2180" priority="2524" operator="containsText" text="Yet to be approved">
      <formula>NOT(ISERROR(SEARCH("Yet to be approved",C776)))</formula>
    </cfRule>
  </conditionalFormatting>
  <conditionalFormatting sqref="C777">
    <cfRule type="containsText" dxfId="2179" priority="2521" operator="containsText" text="DPR not submitted">
      <formula>NOT(ISERROR(SEARCH("DPR not submitted",C777)))</formula>
    </cfRule>
    <cfRule type="containsText" dxfId="2178" priority="2522" operator="containsText" text="Yet to be approved">
      <formula>NOT(ISERROR(SEARCH("Yet to be approved",C777)))</formula>
    </cfRule>
  </conditionalFormatting>
  <conditionalFormatting sqref="C844">
    <cfRule type="containsText" dxfId="2177" priority="2519" operator="containsText" text="DPR not submitted">
      <formula>NOT(ISERROR(SEARCH("DPR not submitted",C844)))</formula>
    </cfRule>
    <cfRule type="containsText" dxfId="2176" priority="2520" operator="containsText" text="Yet to be approved">
      <formula>NOT(ISERROR(SEARCH("Yet to be approved",C844)))</formula>
    </cfRule>
  </conditionalFormatting>
  <conditionalFormatting sqref="C845">
    <cfRule type="containsText" dxfId="2175" priority="2517" operator="containsText" text="DPR not submitted">
      <formula>NOT(ISERROR(SEARCH("DPR not submitted",C845)))</formula>
    </cfRule>
    <cfRule type="containsText" dxfId="2174" priority="2518" operator="containsText" text="Yet to be approved">
      <formula>NOT(ISERROR(SEARCH("Yet to be approved",C845)))</formula>
    </cfRule>
  </conditionalFormatting>
  <conditionalFormatting sqref="C846">
    <cfRule type="containsText" dxfId="2173" priority="2515" operator="containsText" text="DPR not submitted">
      <formula>NOT(ISERROR(SEARCH("DPR not submitted",C846)))</formula>
    </cfRule>
    <cfRule type="containsText" dxfId="2172" priority="2516" operator="containsText" text="Yet to be approved">
      <formula>NOT(ISERROR(SEARCH("Yet to be approved",C846)))</formula>
    </cfRule>
  </conditionalFormatting>
  <conditionalFormatting sqref="C847">
    <cfRule type="containsText" dxfId="2171" priority="2513" operator="containsText" text="DPR not submitted">
      <formula>NOT(ISERROR(SEARCH("DPR not submitted",C847)))</formula>
    </cfRule>
    <cfRule type="containsText" dxfId="2170" priority="2514" operator="containsText" text="Yet to be approved">
      <formula>NOT(ISERROR(SEARCH("Yet to be approved",C847)))</formula>
    </cfRule>
  </conditionalFormatting>
  <conditionalFormatting sqref="C848">
    <cfRule type="containsText" dxfId="2169" priority="2511" operator="containsText" text="DPR not submitted">
      <formula>NOT(ISERROR(SEARCH("DPR not submitted",C848)))</formula>
    </cfRule>
    <cfRule type="containsText" dxfId="2168" priority="2512" operator="containsText" text="Yet to be approved">
      <formula>NOT(ISERROR(SEARCH("Yet to be approved",C848)))</formula>
    </cfRule>
  </conditionalFormatting>
  <conditionalFormatting sqref="C849">
    <cfRule type="containsText" dxfId="2167" priority="2509" operator="containsText" text="DPR not submitted">
      <formula>NOT(ISERROR(SEARCH("DPR not submitted",C849)))</formula>
    </cfRule>
    <cfRule type="containsText" dxfId="2166" priority="2510" operator="containsText" text="Yet to be approved">
      <formula>NOT(ISERROR(SEARCH("Yet to be approved",C849)))</formula>
    </cfRule>
  </conditionalFormatting>
  <conditionalFormatting sqref="C850">
    <cfRule type="containsText" dxfId="2165" priority="2507" operator="containsText" text="DPR not submitted">
      <formula>NOT(ISERROR(SEARCH("DPR not submitted",C850)))</formula>
    </cfRule>
    <cfRule type="containsText" dxfId="2164" priority="2508" operator="containsText" text="Yet to be approved">
      <formula>NOT(ISERROR(SEARCH("Yet to be approved",C850)))</formula>
    </cfRule>
  </conditionalFormatting>
  <conditionalFormatting sqref="C851">
    <cfRule type="containsText" dxfId="2163" priority="2505" operator="containsText" text="DPR not submitted">
      <formula>NOT(ISERROR(SEARCH("DPR not submitted",C851)))</formula>
    </cfRule>
    <cfRule type="containsText" dxfId="2162" priority="2506" operator="containsText" text="Yet to be approved">
      <formula>NOT(ISERROR(SEARCH("Yet to be approved",C851)))</formula>
    </cfRule>
  </conditionalFormatting>
  <conditionalFormatting sqref="C852">
    <cfRule type="containsText" dxfId="2161" priority="2503" operator="containsText" text="DPR not submitted">
      <formula>NOT(ISERROR(SEARCH("DPR not submitted",C852)))</formula>
    </cfRule>
    <cfRule type="containsText" dxfId="2160" priority="2504" operator="containsText" text="Yet to be approved">
      <formula>NOT(ISERROR(SEARCH("Yet to be approved",C852)))</formula>
    </cfRule>
  </conditionalFormatting>
  <conditionalFormatting sqref="C853">
    <cfRule type="containsText" dxfId="2159" priority="2501" operator="containsText" text="DPR not submitted">
      <formula>NOT(ISERROR(SEARCH("DPR not submitted",C853)))</formula>
    </cfRule>
    <cfRule type="containsText" dxfId="2158" priority="2502" operator="containsText" text="Yet to be approved">
      <formula>NOT(ISERROR(SEARCH("Yet to be approved",C853)))</formula>
    </cfRule>
  </conditionalFormatting>
  <conditionalFormatting sqref="C855">
    <cfRule type="containsText" dxfId="2157" priority="2499" operator="containsText" text="DPR not submitted">
      <formula>NOT(ISERROR(SEARCH("DPR not submitted",C855)))</formula>
    </cfRule>
    <cfRule type="containsText" dxfId="2156" priority="2500" operator="containsText" text="Yet to be approved">
      <formula>NOT(ISERROR(SEARCH("Yet to be approved",C855)))</formula>
    </cfRule>
  </conditionalFormatting>
  <conditionalFormatting sqref="C856">
    <cfRule type="containsText" dxfId="2155" priority="2497" operator="containsText" text="DPR not submitted">
      <formula>NOT(ISERROR(SEARCH("DPR not submitted",C856)))</formula>
    </cfRule>
    <cfRule type="containsText" dxfId="2154" priority="2498" operator="containsText" text="Yet to be approved">
      <formula>NOT(ISERROR(SEARCH("Yet to be approved",C856)))</formula>
    </cfRule>
  </conditionalFormatting>
  <conditionalFormatting sqref="C859">
    <cfRule type="containsText" dxfId="2153" priority="2495" operator="containsText" text="DPR not submitted">
      <formula>NOT(ISERROR(SEARCH("DPR not submitted",C859)))</formula>
    </cfRule>
    <cfRule type="containsText" dxfId="2152" priority="2496" operator="containsText" text="Yet to be approved">
      <formula>NOT(ISERROR(SEARCH("Yet to be approved",C859)))</formula>
    </cfRule>
  </conditionalFormatting>
  <conditionalFormatting sqref="C865">
    <cfRule type="containsText" dxfId="2151" priority="2493" operator="containsText" text="DPR not submitted">
      <formula>NOT(ISERROR(SEARCH("DPR not submitted",C865)))</formula>
    </cfRule>
    <cfRule type="containsText" dxfId="2150" priority="2494" operator="containsText" text="Yet to be approved">
      <formula>NOT(ISERROR(SEARCH("Yet to be approved",C865)))</formula>
    </cfRule>
  </conditionalFormatting>
  <conditionalFormatting sqref="C877">
    <cfRule type="containsText" dxfId="2149" priority="2491" operator="containsText" text="DPR not submitted">
      <formula>NOT(ISERROR(SEARCH("DPR not submitted",C877)))</formula>
    </cfRule>
    <cfRule type="containsText" dxfId="2148" priority="2492" operator="containsText" text="Yet to be approved">
      <formula>NOT(ISERROR(SEARCH("Yet to be approved",C877)))</formula>
    </cfRule>
  </conditionalFormatting>
  <conditionalFormatting sqref="C906">
    <cfRule type="containsText" dxfId="2147" priority="2489" operator="containsText" text="DPR not submitted">
      <formula>NOT(ISERROR(SEARCH("DPR not submitted",C906)))</formula>
    </cfRule>
    <cfRule type="containsText" dxfId="2146" priority="2490" operator="containsText" text="Yet to be approved">
      <formula>NOT(ISERROR(SEARCH("Yet to be approved",C906)))</formula>
    </cfRule>
  </conditionalFormatting>
  <conditionalFormatting sqref="C907">
    <cfRule type="containsText" dxfId="2145" priority="2487" operator="containsText" text="DPR not submitted">
      <formula>NOT(ISERROR(SEARCH("DPR not submitted",C907)))</formula>
    </cfRule>
    <cfRule type="containsText" dxfId="2144" priority="2488" operator="containsText" text="Yet to be approved">
      <formula>NOT(ISERROR(SEARCH("Yet to be approved",C907)))</formula>
    </cfRule>
  </conditionalFormatting>
  <conditionalFormatting sqref="C910">
    <cfRule type="containsText" dxfId="2143" priority="2485" operator="containsText" text="DPR not submitted">
      <formula>NOT(ISERROR(SEARCH("DPR not submitted",C910)))</formula>
    </cfRule>
    <cfRule type="containsText" dxfId="2142" priority="2486" operator="containsText" text="Yet to be approved">
      <formula>NOT(ISERROR(SEARCH("Yet to be approved",C910)))</formula>
    </cfRule>
  </conditionalFormatting>
  <conditionalFormatting sqref="C911">
    <cfRule type="containsText" dxfId="2141" priority="2483" operator="containsText" text="DPR not submitted">
      <formula>NOT(ISERROR(SEARCH("DPR not submitted",C911)))</formula>
    </cfRule>
    <cfRule type="containsText" dxfId="2140" priority="2484" operator="containsText" text="Yet to be approved">
      <formula>NOT(ISERROR(SEARCH("Yet to be approved",C911)))</formula>
    </cfRule>
  </conditionalFormatting>
  <conditionalFormatting sqref="C912">
    <cfRule type="containsText" dxfId="2139" priority="2481" operator="containsText" text="DPR not submitted">
      <formula>NOT(ISERROR(SEARCH("DPR not submitted",C912)))</formula>
    </cfRule>
    <cfRule type="containsText" dxfId="2138" priority="2482" operator="containsText" text="Yet to be approved">
      <formula>NOT(ISERROR(SEARCH("Yet to be approved",C912)))</formula>
    </cfRule>
  </conditionalFormatting>
  <conditionalFormatting sqref="C915">
    <cfRule type="containsText" dxfId="2137" priority="2479" operator="containsText" text="DPR not submitted">
      <formula>NOT(ISERROR(SEARCH("DPR not submitted",C915)))</formula>
    </cfRule>
    <cfRule type="containsText" dxfId="2136" priority="2480" operator="containsText" text="Yet to be approved">
      <formula>NOT(ISERROR(SEARCH("Yet to be approved",C915)))</formula>
    </cfRule>
  </conditionalFormatting>
  <conditionalFormatting sqref="C921">
    <cfRule type="containsText" dxfId="2135" priority="2477" operator="containsText" text="DPR not submitted">
      <formula>NOT(ISERROR(SEARCH("DPR not submitted",C921)))</formula>
    </cfRule>
    <cfRule type="containsText" dxfId="2134" priority="2478" operator="containsText" text="Yet to be approved">
      <formula>NOT(ISERROR(SEARCH("Yet to be approved",C921)))</formula>
    </cfRule>
  </conditionalFormatting>
  <conditionalFormatting sqref="C924">
    <cfRule type="containsText" dxfId="2133" priority="2475" operator="containsText" text="DPR not submitted">
      <formula>NOT(ISERROR(SEARCH("DPR not submitted",C924)))</formula>
    </cfRule>
    <cfRule type="containsText" dxfId="2132" priority="2476" operator="containsText" text="Yet to be approved">
      <formula>NOT(ISERROR(SEARCH("Yet to be approved",C924)))</formula>
    </cfRule>
  </conditionalFormatting>
  <conditionalFormatting sqref="C925:C927">
    <cfRule type="containsText" dxfId="2131" priority="2473" operator="containsText" text="DPR not submitted">
      <formula>NOT(ISERROR(SEARCH("DPR not submitted",C925)))</formula>
    </cfRule>
    <cfRule type="containsText" dxfId="2130" priority="2474" operator="containsText" text="Yet to be approved">
      <formula>NOT(ISERROR(SEARCH("Yet to be approved",C925)))</formula>
    </cfRule>
  </conditionalFormatting>
  <conditionalFormatting sqref="C724">
    <cfRule type="containsText" dxfId="2129" priority="2471" operator="containsText" text="DPR not submitted">
      <formula>NOT(ISERROR(SEARCH("DPR not submitted",C724)))</formula>
    </cfRule>
    <cfRule type="containsText" dxfId="2128" priority="2472" operator="containsText" text="Yet to be approved">
      <formula>NOT(ISERROR(SEARCH("Yet to be approved",C724)))</formula>
    </cfRule>
  </conditionalFormatting>
  <conditionalFormatting sqref="C723">
    <cfRule type="containsText" dxfId="2127" priority="2469" operator="containsText" text="DPR not submitted">
      <formula>NOT(ISERROR(SEARCH("DPR not submitted",C723)))</formula>
    </cfRule>
    <cfRule type="containsText" dxfId="2126" priority="2470" operator="containsText" text="Yet to be approved">
      <formula>NOT(ISERROR(SEARCH("Yet to be approved",C723)))</formula>
    </cfRule>
  </conditionalFormatting>
  <conditionalFormatting sqref="C754">
    <cfRule type="containsText" dxfId="2125" priority="2467" operator="containsText" text="DPR not submitted">
      <formula>NOT(ISERROR(SEARCH("DPR not submitted",C754)))</formula>
    </cfRule>
    <cfRule type="containsText" dxfId="2124" priority="2468" operator="containsText" text="Yet to be approved">
      <formula>NOT(ISERROR(SEARCH("Yet to be approved",C754)))</formula>
    </cfRule>
  </conditionalFormatting>
  <conditionalFormatting sqref="C803">
    <cfRule type="containsText" dxfId="2123" priority="2465" operator="containsText" text="DPR not submitted">
      <formula>NOT(ISERROR(SEARCH("DPR not submitted",C803)))</formula>
    </cfRule>
    <cfRule type="containsText" dxfId="2122" priority="2466" operator="containsText" text="Yet to be approved">
      <formula>NOT(ISERROR(SEARCH("Yet to be approved",C803)))</formula>
    </cfRule>
  </conditionalFormatting>
  <conditionalFormatting sqref="C805">
    <cfRule type="containsText" dxfId="2121" priority="2463" operator="containsText" text="DPR not submitted">
      <formula>NOT(ISERROR(SEARCH("DPR not submitted",C805)))</formula>
    </cfRule>
    <cfRule type="containsText" dxfId="2120" priority="2464" operator="containsText" text="Yet to be approved">
      <formula>NOT(ISERROR(SEARCH("Yet to be approved",C805)))</formula>
    </cfRule>
  </conditionalFormatting>
  <conditionalFormatting sqref="C827">
    <cfRule type="containsText" dxfId="2119" priority="2461" operator="containsText" text="DPR not submitted">
      <formula>NOT(ISERROR(SEARCH("DPR not submitted",C827)))</formula>
    </cfRule>
    <cfRule type="containsText" dxfId="2118" priority="2462" operator="containsText" text="Yet to be approved">
      <formula>NOT(ISERROR(SEARCH("Yet to be approved",C827)))</formula>
    </cfRule>
  </conditionalFormatting>
  <conditionalFormatting sqref="C838">
    <cfRule type="containsText" dxfId="2117" priority="2459" operator="containsText" text="DPR not submitted">
      <formula>NOT(ISERROR(SEARCH("DPR not submitted",C838)))</formula>
    </cfRule>
    <cfRule type="containsText" dxfId="2116" priority="2460" operator="containsText" text="Yet to be approved">
      <formula>NOT(ISERROR(SEARCH("Yet to be approved",C838)))</formula>
    </cfRule>
  </conditionalFormatting>
  <conditionalFormatting sqref="C839">
    <cfRule type="containsText" dxfId="2115" priority="2457" operator="containsText" text="DPR not submitted">
      <formula>NOT(ISERROR(SEARCH("DPR not submitted",C839)))</formula>
    </cfRule>
    <cfRule type="containsText" dxfId="2114" priority="2458" operator="containsText" text="Yet to be approved">
      <formula>NOT(ISERROR(SEARCH("Yet to be approved",C839)))</formula>
    </cfRule>
  </conditionalFormatting>
  <conditionalFormatting sqref="C842">
    <cfRule type="containsText" dxfId="2113" priority="2455" operator="containsText" text="DPR not submitted">
      <formula>NOT(ISERROR(SEARCH("DPR not submitted",C842)))</formula>
    </cfRule>
    <cfRule type="containsText" dxfId="2112" priority="2456" operator="containsText" text="Yet to be approved">
      <formula>NOT(ISERROR(SEARCH("Yet to be approved",C842)))</formula>
    </cfRule>
  </conditionalFormatting>
  <conditionalFormatting sqref="C843">
    <cfRule type="containsText" dxfId="2111" priority="2453" operator="containsText" text="DPR not submitted">
      <formula>NOT(ISERROR(SEARCH("DPR not submitted",C843)))</formula>
    </cfRule>
    <cfRule type="containsText" dxfId="2110" priority="2454" operator="containsText" text="Yet to be approved">
      <formula>NOT(ISERROR(SEARCH("Yet to be approved",C843)))</formula>
    </cfRule>
  </conditionalFormatting>
  <conditionalFormatting sqref="C862">
    <cfRule type="containsText" dxfId="2109" priority="2451" operator="containsText" text="DPR not submitted">
      <formula>NOT(ISERROR(SEARCH("DPR not submitted",C862)))</formula>
    </cfRule>
    <cfRule type="containsText" dxfId="2108" priority="2452" operator="containsText" text="Yet to be approved">
      <formula>NOT(ISERROR(SEARCH("Yet to be approved",C862)))</formula>
    </cfRule>
  </conditionalFormatting>
  <conditionalFormatting sqref="C868">
    <cfRule type="containsText" dxfId="2107" priority="2449" operator="containsText" text="DPR not submitted">
      <formula>NOT(ISERROR(SEARCH("DPR not submitted",C868)))</formula>
    </cfRule>
    <cfRule type="containsText" dxfId="2106" priority="2450" operator="containsText" text="Yet to be approved">
      <formula>NOT(ISERROR(SEARCH("Yet to be approved",C868)))</formula>
    </cfRule>
  </conditionalFormatting>
  <conditionalFormatting sqref="C871">
    <cfRule type="containsText" dxfId="2105" priority="2447" operator="containsText" text="DPR not submitted">
      <formula>NOT(ISERROR(SEARCH("DPR not submitted",C871)))</formula>
    </cfRule>
    <cfRule type="containsText" dxfId="2104" priority="2448" operator="containsText" text="Yet to be approved">
      <formula>NOT(ISERROR(SEARCH("Yet to be approved",C871)))</formula>
    </cfRule>
  </conditionalFormatting>
  <conditionalFormatting sqref="C896">
    <cfRule type="containsText" dxfId="2103" priority="2445" operator="containsText" text="DPR not submitted">
      <formula>NOT(ISERROR(SEARCH("DPR not submitted",C896)))</formula>
    </cfRule>
    <cfRule type="containsText" dxfId="2102" priority="2446" operator="containsText" text="Yet to be approved">
      <formula>NOT(ISERROR(SEARCH("Yet to be approved",C896)))</formula>
    </cfRule>
  </conditionalFormatting>
  <conditionalFormatting sqref="C902">
    <cfRule type="containsText" dxfId="2101" priority="2443" operator="containsText" text="DPR not submitted">
      <formula>NOT(ISERROR(SEARCH("DPR not submitted",C902)))</formula>
    </cfRule>
    <cfRule type="containsText" dxfId="2100" priority="2444" operator="containsText" text="Yet to be approved">
      <formula>NOT(ISERROR(SEARCH("Yet to be approved",C902)))</formula>
    </cfRule>
  </conditionalFormatting>
  <conditionalFormatting sqref="C903">
    <cfRule type="containsText" dxfId="2099" priority="2441" operator="containsText" text="DPR not submitted">
      <formula>NOT(ISERROR(SEARCH("DPR not submitted",C903)))</formula>
    </cfRule>
    <cfRule type="containsText" dxfId="2098" priority="2442" operator="containsText" text="Yet to be approved">
      <formula>NOT(ISERROR(SEARCH("Yet to be approved",C903)))</formula>
    </cfRule>
  </conditionalFormatting>
  <conditionalFormatting sqref="C917">
    <cfRule type="containsText" dxfId="2097" priority="2439" operator="containsText" text="DPR not submitted">
      <formula>NOT(ISERROR(SEARCH("DPR not submitted",C917)))</formula>
    </cfRule>
    <cfRule type="containsText" dxfId="2096" priority="2440" operator="containsText" text="Yet to be approved">
      <formula>NOT(ISERROR(SEARCH("Yet to be approved",C917)))</formula>
    </cfRule>
  </conditionalFormatting>
  <conditionalFormatting sqref="C918">
    <cfRule type="containsText" dxfId="2095" priority="2437" operator="containsText" text="DPR not submitted">
      <formula>NOT(ISERROR(SEARCH("DPR not submitted",C918)))</formula>
    </cfRule>
    <cfRule type="containsText" dxfId="2094" priority="2438" operator="containsText" text="Yet to be approved">
      <formula>NOT(ISERROR(SEARCH("Yet to be approved",C918)))</formula>
    </cfRule>
  </conditionalFormatting>
  <conditionalFormatting sqref="C919">
    <cfRule type="containsText" dxfId="2093" priority="2435" operator="containsText" text="DPR not submitted">
      <formula>NOT(ISERROR(SEARCH("DPR not submitted",C919)))</formula>
    </cfRule>
    <cfRule type="containsText" dxfId="2092" priority="2436" operator="containsText" text="Yet to be approved">
      <formula>NOT(ISERROR(SEARCH("Yet to be approved",C919)))</formula>
    </cfRule>
  </conditionalFormatting>
  <conditionalFormatting sqref="C932">
    <cfRule type="containsText" dxfId="2091" priority="2433" operator="containsText" text="DPR not submitted">
      <formula>NOT(ISERROR(SEARCH("DPR not submitted",C932)))</formula>
    </cfRule>
    <cfRule type="containsText" dxfId="2090" priority="2434" operator="containsText" text="Yet to be approved">
      <formula>NOT(ISERROR(SEARCH("Yet to be approved",C932)))</formula>
    </cfRule>
  </conditionalFormatting>
  <conditionalFormatting sqref="C946:C947 C980:C981">
    <cfRule type="containsText" dxfId="2089" priority="2425" operator="containsText" text="DPR not submitted">
      <formula>NOT(ISERROR(SEARCH("DPR not submitted",C946)))</formula>
    </cfRule>
    <cfRule type="containsText" dxfId="2088" priority="2426" operator="containsText" text="Yet to be approved">
      <formula>NOT(ISERROR(SEARCH("Yet to be approved",C946)))</formula>
    </cfRule>
  </conditionalFormatting>
  <conditionalFormatting sqref="C942">
    <cfRule type="containsText" dxfId="2087" priority="2431" operator="containsText" text="DPR not submitted">
      <formula>NOT(ISERROR(SEARCH("DPR not submitted",C942)))</formula>
    </cfRule>
    <cfRule type="containsText" dxfId="2086" priority="2432" operator="containsText" text="Yet to be approved">
      <formula>NOT(ISERROR(SEARCH("Yet to be approved",C942)))</formula>
    </cfRule>
  </conditionalFormatting>
  <conditionalFormatting sqref="C943:C944">
    <cfRule type="containsText" dxfId="2085" priority="2429" operator="containsText" text="DPR not submitted">
      <formula>NOT(ISERROR(SEARCH("DPR not submitted",C943)))</formula>
    </cfRule>
    <cfRule type="containsText" dxfId="2084" priority="2430" operator="containsText" text="Yet to be approved">
      <formula>NOT(ISERROR(SEARCH("Yet to be approved",C943)))</formula>
    </cfRule>
  </conditionalFormatting>
  <conditionalFormatting sqref="C945">
    <cfRule type="containsText" dxfId="2083" priority="2427" operator="containsText" text="DPR not submitted">
      <formula>NOT(ISERROR(SEARCH("DPR not submitted",C945)))</formula>
    </cfRule>
    <cfRule type="containsText" dxfId="2082" priority="2428" operator="containsText" text="Yet to be approved">
      <formula>NOT(ISERROR(SEARCH("Yet to be approved",C945)))</formula>
    </cfRule>
  </conditionalFormatting>
  <conditionalFormatting sqref="C873:C875">
    <cfRule type="containsText" dxfId="2081" priority="2421" operator="containsText" text="DPR not submitted">
      <formula>NOT(ISERROR(SEARCH("DPR not submitted",C873)))</formula>
    </cfRule>
    <cfRule type="containsText" dxfId="2080" priority="2422" operator="containsText" text="Yet to be approved">
      <formula>NOT(ISERROR(SEARCH("Yet to be approved",C873)))</formula>
    </cfRule>
  </conditionalFormatting>
  <conditionalFormatting sqref="C873:C875">
    <cfRule type="containsText" dxfId="2079" priority="2423" operator="containsText" text="DPR not submitted">
      <formula>NOT(ISERROR(SEARCH("DPR not submitted",C873)))</formula>
    </cfRule>
    <cfRule type="containsText" dxfId="2078" priority="2424" operator="containsText" text="Yet to be approved">
      <formula>NOT(ISERROR(SEARCH("Yet to be approved",C873)))</formula>
    </cfRule>
  </conditionalFormatting>
  <conditionalFormatting sqref="C952:C957">
    <cfRule type="containsText" dxfId="2077" priority="2419" operator="containsText" text="DPR not submitted">
      <formula>NOT(ISERROR(SEARCH("DPR not submitted",C952)))</formula>
    </cfRule>
    <cfRule type="containsText" dxfId="2076" priority="2420" operator="containsText" text="Yet to be approved">
      <formula>NOT(ISERROR(SEARCH("Yet to be approved",C952)))</formula>
    </cfRule>
  </conditionalFormatting>
  <conditionalFormatting sqref="C948">
    <cfRule type="containsText" dxfId="2075" priority="2413" operator="containsText" text="DPR not submitted">
      <formula>NOT(ISERROR(SEARCH("DPR not submitted",C948)))</formula>
    </cfRule>
    <cfRule type="containsText" dxfId="2074" priority="2414" operator="containsText" text="Yet to be approved">
      <formula>NOT(ISERROR(SEARCH("Yet to be approved",C948)))</formula>
    </cfRule>
  </conditionalFormatting>
  <conditionalFormatting sqref="C951">
    <cfRule type="containsText" dxfId="2073" priority="2411" operator="containsText" text="DPR not submitted">
      <formula>NOT(ISERROR(SEARCH("DPR not submitted",C951)))</formula>
    </cfRule>
    <cfRule type="containsText" dxfId="2072" priority="2412" operator="containsText" text="Yet to be approved">
      <formula>NOT(ISERROR(SEARCH("Yet to be approved",C951)))</formula>
    </cfRule>
  </conditionalFormatting>
  <conditionalFormatting sqref="C958">
    <cfRule type="containsText" dxfId="2071" priority="2409" operator="containsText" text="DPR not submitted">
      <formula>NOT(ISERROR(SEARCH("DPR not submitted",C958)))</formula>
    </cfRule>
    <cfRule type="containsText" dxfId="2070" priority="2410" operator="containsText" text="Yet to be approved">
      <formula>NOT(ISERROR(SEARCH("Yet to be approved",C958)))</formula>
    </cfRule>
  </conditionalFormatting>
  <conditionalFormatting sqref="C961:C969">
    <cfRule type="containsText" dxfId="2069" priority="2407" operator="containsText" text="DPR not submitted">
      <formula>NOT(ISERROR(SEARCH("DPR not submitted",C961)))</formula>
    </cfRule>
    <cfRule type="containsText" dxfId="2068" priority="2408" operator="containsText" text="Yet to be approved">
      <formula>NOT(ISERROR(SEARCH("Yet to be approved",C961)))</formula>
    </cfRule>
  </conditionalFormatting>
  <conditionalFormatting sqref="C949:C950">
    <cfRule type="containsText" dxfId="2067" priority="2417" operator="containsText" text="DPR not submitted">
      <formula>NOT(ISERROR(SEARCH("DPR not submitted",C949)))</formula>
    </cfRule>
    <cfRule type="containsText" dxfId="2066" priority="2418" operator="containsText" text="Yet to be approved">
      <formula>NOT(ISERROR(SEARCH("Yet to be approved",C949)))</formula>
    </cfRule>
  </conditionalFormatting>
  <conditionalFormatting sqref="C959:C960">
    <cfRule type="containsText" dxfId="2065" priority="2415" operator="containsText" text="DPR not submitted">
      <formula>NOT(ISERROR(SEARCH("DPR not submitted",C959)))</formula>
    </cfRule>
    <cfRule type="containsText" dxfId="2064" priority="2416" operator="containsText" text="Yet to be approved">
      <formula>NOT(ISERROR(SEARCH("Yet to be approved",C959)))</formula>
    </cfRule>
  </conditionalFormatting>
  <conditionalFormatting sqref="C970:C979">
    <cfRule type="containsText" dxfId="2063" priority="2405" operator="containsText" text="DPR not submitted">
      <formula>NOT(ISERROR(SEARCH("DPR not submitted",C970)))</formula>
    </cfRule>
    <cfRule type="containsText" dxfId="2062" priority="2406" operator="containsText" text="Yet to be approved">
      <formula>NOT(ISERROR(SEARCH("Yet to be approved",C970)))</formula>
    </cfRule>
  </conditionalFormatting>
  <conditionalFormatting sqref="C984">
    <cfRule type="containsText" dxfId="2061" priority="2403" operator="containsText" text="DPR not submitted">
      <formula>NOT(ISERROR(SEARCH("DPR not submitted",C984)))</formula>
    </cfRule>
    <cfRule type="containsText" dxfId="2060" priority="2404" operator="containsText" text="Yet to be approved">
      <formula>NOT(ISERROR(SEARCH("Yet to be approved",C984)))</formula>
    </cfRule>
  </conditionalFormatting>
  <conditionalFormatting sqref="C985:C989">
    <cfRule type="containsText" dxfId="2059" priority="2401" operator="containsText" text="DPR not submitted">
      <formula>NOT(ISERROR(SEARCH("DPR not submitted",C985)))</formula>
    </cfRule>
    <cfRule type="containsText" dxfId="2058" priority="2402" operator="containsText" text="Yet to be approved">
      <formula>NOT(ISERROR(SEARCH("Yet to be approved",C985)))</formula>
    </cfRule>
  </conditionalFormatting>
  <conditionalFormatting sqref="C1036:C1066 C1068:C1307">
    <cfRule type="containsText" dxfId="2057" priority="2399" operator="containsText" text="DPR not submitted">
      <formula>NOT(ISERROR(SEARCH("DPR not submitted",C1036)))</formula>
    </cfRule>
    <cfRule type="containsText" dxfId="2056" priority="2400" operator="containsText" text="Yet to be approved">
      <formula>NOT(ISERROR(SEARCH("Yet to be approved",C1036)))</formula>
    </cfRule>
  </conditionalFormatting>
  <conditionalFormatting sqref="C1312:C1344">
    <cfRule type="containsText" dxfId="2055" priority="2397" operator="containsText" text="DPR not submitted">
      <formula>NOT(ISERROR(SEARCH("DPR not submitted",C1312)))</formula>
    </cfRule>
    <cfRule type="containsText" dxfId="2054" priority="2398" operator="containsText" text="Yet to be approved">
      <formula>NOT(ISERROR(SEARCH("Yet to be approved",C1312)))</formula>
    </cfRule>
  </conditionalFormatting>
  <conditionalFormatting sqref="C1350:C1351 C1979:C1981 C1660:C1685">
    <cfRule type="containsText" dxfId="2053" priority="2051" operator="containsText" text="DPR not submitted">
      <formula>NOT(ISERROR(SEARCH("DPR not submitted",C1350)))</formula>
    </cfRule>
    <cfRule type="containsText" dxfId="2052" priority="2052" operator="containsText" text="Yet to be approved">
      <formula>NOT(ISERROR(SEARCH("Yet to be approved",C1350)))</formula>
    </cfRule>
  </conditionalFormatting>
  <conditionalFormatting sqref="C1437">
    <cfRule type="containsText" dxfId="2051" priority="1923" operator="containsText" text="DPR not submitted">
      <formula>NOT(ISERROR(SEARCH("DPR not submitted",C1437)))</formula>
    </cfRule>
    <cfRule type="containsText" dxfId="2050" priority="1924" operator="containsText" text="Yet to be approved">
      <formula>NOT(ISERROR(SEARCH("Yet to be approved",C1437)))</formula>
    </cfRule>
  </conditionalFormatting>
  <conditionalFormatting sqref="C682:C697">
    <cfRule type="containsText" dxfId="2049" priority="2733" operator="containsText" text="DPR not submitted">
      <formula>NOT(ISERROR(SEARCH("DPR not submitted",C682)))</formula>
    </cfRule>
    <cfRule type="containsText" dxfId="2048" priority="2734" operator="containsText" text="Yet to be approved">
      <formula>NOT(ISERROR(SEARCH("Yet to be approved",C682)))</formula>
    </cfRule>
  </conditionalFormatting>
  <conditionalFormatting sqref="C1369:C1380">
    <cfRule type="containsText" dxfId="2047" priority="2047" operator="containsText" text="DPR not submitted">
      <formula>NOT(ISERROR(SEARCH("DPR not submitted",C1369)))</formula>
    </cfRule>
    <cfRule type="containsText" dxfId="2046" priority="2048" operator="containsText" text="Yet to be approved">
      <formula>NOT(ISERROR(SEARCH("Yet to be approved",C1369)))</formula>
    </cfRule>
  </conditionalFormatting>
  <conditionalFormatting sqref="C1382:C1386">
    <cfRule type="containsText" dxfId="2045" priority="2045" operator="containsText" text="DPR not submitted">
      <formula>NOT(ISERROR(SEARCH("DPR not submitted",C1382)))</formula>
    </cfRule>
    <cfRule type="containsText" dxfId="2044" priority="2046" operator="containsText" text="Yet to be approved">
      <formula>NOT(ISERROR(SEARCH("Yet to be approved",C1382)))</formula>
    </cfRule>
  </conditionalFormatting>
  <conditionalFormatting sqref="C1390">
    <cfRule type="containsText" dxfId="2043" priority="2043" operator="containsText" text="DPR not submitted">
      <formula>NOT(ISERROR(SEARCH("DPR not submitted",C1390)))</formula>
    </cfRule>
    <cfRule type="containsText" dxfId="2042" priority="2044" operator="containsText" text="Yet to be approved">
      <formula>NOT(ISERROR(SEARCH("Yet to be approved",C1390)))</formula>
    </cfRule>
  </conditionalFormatting>
  <conditionalFormatting sqref="C1392">
    <cfRule type="containsText" dxfId="2041" priority="2041" operator="containsText" text="DPR not submitted">
      <formula>NOT(ISERROR(SEARCH("DPR not submitted",C1392)))</formula>
    </cfRule>
    <cfRule type="containsText" dxfId="2040" priority="2042" operator="containsText" text="Yet to be approved">
      <formula>NOT(ISERROR(SEARCH("Yet to be approved",C1392)))</formula>
    </cfRule>
  </conditionalFormatting>
  <conditionalFormatting sqref="C1396:C1398">
    <cfRule type="containsText" dxfId="2039" priority="2039" operator="containsText" text="DPR not submitted">
      <formula>NOT(ISERROR(SEARCH("DPR not submitted",C1396)))</formula>
    </cfRule>
    <cfRule type="containsText" dxfId="2038" priority="2040" operator="containsText" text="Yet to be approved">
      <formula>NOT(ISERROR(SEARCH("Yet to be approved",C1396)))</formula>
    </cfRule>
  </conditionalFormatting>
  <conditionalFormatting sqref="C1400:C1402">
    <cfRule type="containsText" dxfId="2037" priority="2037" operator="containsText" text="DPR not submitted">
      <formula>NOT(ISERROR(SEARCH("DPR not submitted",C1400)))</formula>
    </cfRule>
    <cfRule type="containsText" dxfId="2036" priority="2038" operator="containsText" text="Yet to be approved">
      <formula>NOT(ISERROR(SEARCH("Yet to be approved",C1400)))</formula>
    </cfRule>
  </conditionalFormatting>
  <conditionalFormatting sqref="C1404:C1405">
    <cfRule type="containsText" dxfId="2035" priority="2035" operator="containsText" text="DPR not submitted">
      <formula>NOT(ISERROR(SEARCH("DPR not submitted",C1404)))</formula>
    </cfRule>
    <cfRule type="containsText" dxfId="2034" priority="2036" operator="containsText" text="Yet to be approved">
      <formula>NOT(ISERROR(SEARCH("Yet to be approved",C1404)))</formula>
    </cfRule>
  </conditionalFormatting>
  <conditionalFormatting sqref="C1407:C1410">
    <cfRule type="containsText" dxfId="2033" priority="2033" operator="containsText" text="DPR not submitted">
      <formula>NOT(ISERROR(SEARCH("DPR not submitted",C1407)))</formula>
    </cfRule>
    <cfRule type="containsText" dxfId="2032" priority="2034" operator="containsText" text="Yet to be approved">
      <formula>NOT(ISERROR(SEARCH("Yet to be approved",C1407)))</formula>
    </cfRule>
  </conditionalFormatting>
  <conditionalFormatting sqref="C1412:C1421">
    <cfRule type="containsText" dxfId="2031" priority="2031" operator="containsText" text="DPR not submitted">
      <formula>NOT(ISERROR(SEARCH("DPR not submitted",C1412)))</formula>
    </cfRule>
    <cfRule type="containsText" dxfId="2030" priority="2032" operator="containsText" text="Yet to be approved">
      <formula>NOT(ISERROR(SEARCH("Yet to be approved",C1412)))</formula>
    </cfRule>
  </conditionalFormatting>
  <conditionalFormatting sqref="C1423 C1425">
    <cfRule type="containsText" dxfId="2029" priority="2029" operator="containsText" text="DPR not submitted">
      <formula>NOT(ISERROR(SEARCH("DPR not submitted",C1423)))</formula>
    </cfRule>
    <cfRule type="containsText" dxfId="2028" priority="2030" operator="containsText" text="Yet to be approved">
      <formula>NOT(ISERROR(SEARCH("Yet to be approved",C1423)))</formula>
    </cfRule>
  </conditionalFormatting>
  <conditionalFormatting sqref="C1427:C1433">
    <cfRule type="containsText" dxfId="2027" priority="2027" operator="containsText" text="DPR not submitted">
      <formula>NOT(ISERROR(SEARCH("DPR not submitted",C1427)))</formula>
    </cfRule>
    <cfRule type="containsText" dxfId="2026" priority="2028" operator="containsText" text="Yet to be approved">
      <formula>NOT(ISERROR(SEARCH("Yet to be approved",C1427)))</formula>
    </cfRule>
  </conditionalFormatting>
  <conditionalFormatting sqref="C1435:C1436">
    <cfRule type="containsText" dxfId="2025" priority="2025" operator="containsText" text="DPR not submitted">
      <formula>NOT(ISERROR(SEARCH("DPR not submitted",C1435)))</formula>
    </cfRule>
    <cfRule type="containsText" dxfId="2024" priority="2026" operator="containsText" text="Yet to be approved">
      <formula>NOT(ISERROR(SEARCH("Yet to be approved",C1435)))</formula>
    </cfRule>
  </conditionalFormatting>
  <conditionalFormatting sqref="C1438:C1440">
    <cfRule type="containsText" dxfId="2023" priority="2023" operator="containsText" text="DPR not submitted">
      <formula>NOT(ISERROR(SEARCH("DPR not submitted",C1438)))</formula>
    </cfRule>
    <cfRule type="containsText" dxfId="2022" priority="2024" operator="containsText" text="Yet to be approved">
      <formula>NOT(ISERROR(SEARCH("Yet to be approved",C1438)))</formula>
    </cfRule>
  </conditionalFormatting>
  <conditionalFormatting sqref="C1442:C1444">
    <cfRule type="containsText" dxfId="2021" priority="2021" operator="containsText" text="DPR not submitted">
      <formula>NOT(ISERROR(SEARCH("DPR not submitted",C1442)))</formula>
    </cfRule>
    <cfRule type="containsText" dxfId="2020" priority="2022" operator="containsText" text="Yet to be approved">
      <formula>NOT(ISERROR(SEARCH("Yet to be approved",C1442)))</formula>
    </cfRule>
  </conditionalFormatting>
  <conditionalFormatting sqref="C1448">
    <cfRule type="containsText" dxfId="2019" priority="2019" operator="containsText" text="DPR not submitted">
      <formula>NOT(ISERROR(SEARCH("DPR not submitted",C1448)))</formula>
    </cfRule>
    <cfRule type="containsText" dxfId="2018" priority="2020" operator="containsText" text="Yet to be approved">
      <formula>NOT(ISERROR(SEARCH("Yet to be approved",C1448)))</formula>
    </cfRule>
  </conditionalFormatting>
  <conditionalFormatting sqref="C1450:C1453">
    <cfRule type="containsText" dxfId="2017" priority="2017" operator="containsText" text="DPR not submitted">
      <formula>NOT(ISERROR(SEARCH("DPR not submitted",C1450)))</formula>
    </cfRule>
    <cfRule type="containsText" dxfId="2016" priority="2018" operator="containsText" text="Yet to be approved">
      <formula>NOT(ISERROR(SEARCH("Yet to be approved",C1450)))</formula>
    </cfRule>
  </conditionalFormatting>
  <conditionalFormatting sqref="C1455:C1457">
    <cfRule type="containsText" dxfId="2015" priority="2015" operator="containsText" text="DPR not submitted">
      <formula>NOT(ISERROR(SEARCH("DPR not submitted",C1455)))</formula>
    </cfRule>
    <cfRule type="containsText" dxfId="2014" priority="2016" operator="containsText" text="Yet to be approved">
      <formula>NOT(ISERROR(SEARCH("Yet to be approved",C1455)))</formula>
    </cfRule>
  </conditionalFormatting>
  <conditionalFormatting sqref="C1459:C1463">
    <cfRule type="containsText" dxfId="2013" priority="2013" operator="containsText" text="DPR not submitted">
      <formula>NOT(ISERROR(SEARCH("DPR not submitted",C1459)))</formula>
    </cfRule>
    <cfRule type="containsText" dxfId="2012" priority="2014" operator="containsText" text="Yet to be approved">
      <formula>NOT(ISERROR(SEARCH("Yet to be approved",C1459)))</formula>
    </cfRule>
  </conditionalFormatting>
  <conditionalFormatting sqref="C1465:C1470">
    <cfRule type="containsText" dxfId="2011" priority="2011" operator="containsText" text="DPR not submitted">
      <formula>NOT(ISERROR(SEARCH("DPR not submitted",C1465)))</formula>
    </cfRule>
    <cfRule type="containsText" dxfId="2010" priority="2012" operator="containsText" text="Yet to be approved">
      <formula>NOT(ISERROR(SEARCH("Yet to be approved",C1465)))</formula>
    </cfRule>
  </conditionalFormatting>
  <conditionalFormatting sqref="C1472 C1476 C1474">
    <cfRule type="containsText" dxfId="2009" priority="2009" operator="containsText" text="DPR not submitted">
      <formula>NOT(ISERROR(SEARCH("DPR not submitted",C1472)))</formula>
    </cfRule>
    <cfRule type="containsText" dxfId="2008" priority="2010" operator="containsText" text="Yet to be approved">
      <formula>NOT(ISERROR(SEARCH("Yet to be approved",C1472)))</formula>
    </cfRule>
  </conditionalFormatting>
  <conditionalFormatting sqref="C1478:C1481">
    <cfRule type="containsText" dxfId="2007" priority="2007" operator="containsText" text="DPR not submitted">
      <formula>NOT(ISERROR(SEARCH("DPR not submitted",C1478)))</formula>
    </cfRule>
    <cfRule type="containsText" dxfId="2006" priority="2008" operator="containsText" text="Yet to be approved">
      <formula>NOT(ISERROR(SEARCH("Yet to be approved",C1478)))</formula>
    </cfRule>
  </conditionalFormatting>
  <conditionalFormatting sqref="C1483:C1486">
    <cfRule type="containsText" dxfId="2005" priority="2005" operator="containsText" text="DPR not submitted">
      <formula>NOT(ISERROR(SEARCH("DPR not submitted",C1483)))</formula>
    </cfRule>
    <cfRule type="containsText" dxfId="2004" priority="2006" operator="containsText" text="Yet to be approved">
      <formula>NOT(ISERROR(SEARCH("Yet to be approved",C1483)))</formula>
    </cfRule>
  </conditionalFormatting>
  <conditionalFormatting sqref="C1488">
    <cfRule type="containsText" dxfId="2003" priority="2003" operator="containsText" text="DPR not submitted">
      <formula>NOT(ISERROR(SEARCH("DPR not submitted",C1488)))</formula>
    </cfRule>
    <cfRule type="containsText" dxfId="2002" priority="2004" operator="containsText" text="Yet to be approved">
      <formula>NOT(ISERROR(SEARCH("Yet to be approved",C1488)))</formula>
    </cfRule>
  </conditionalFormatting>
  <conditionalFormatting sqref="C1490">
    <cfRule type="containsText" dxfId="2001" priority="2001" operator="containsText" text="DPR not submitted">
      <formula>NOT(ISERROR(SEARCH("DPR not submitted",C1490)))</formula>
    </cfRule>
    <cfRule type="containsText" dxfId="2000" priority="2002" operator="containsText" text="Yet to be approved">
      <formula>NOT(ISERROR(SEARCH("Yet to be approved",C1490)))</formula>
    </cfRule>
  </conditionalFormatting>
  <conditionalFormatting sqref="C1492:C1494">
    <cfRule type="containsText" dxfId="1999" priority="1999" operator="containsText" text="DPR not submitted">
      <formula>NOT(ISERROR(SEARCH("DPR not submitted",C1492)))</formula>
    </cfRule>
    <cfRule type="containsText" dxfId="1998" priority="2000" operator="containsText" text="Yet to be approved">
      <formula>NOT(ISERROR(SEARCH("Yet to be approved",C1492)))</formula>
    </cfRule>
  </conditionalFormatting>
  <conditionalFormatting sqref="C1496 C1498:C1499">
    <cfRule type="containsText" dxfId="1997" priority="1997" operator="containsText" text="DPR not submitted">
      <formula>NOT(ISERROR(SEARCH("DPR not submitted",C1496)))</formula>
    </cfRule>
    <cfRule type="containsText" dxfId="1996" priority="1998" operator="containsText" text="Yet to be approved">
      <formula>NOT(ISERROR(SEARCH("Yet to be approved",C1496)))</formula>
    </cfRule>
  </conditionalFormatting>
  <conditionalFormatting sqref="C1501:C1504">
    <cfRule type="containsText" dxfId="1995" priority="1995" operator="containsText" text="DPR not submitted">
      <formula>NOT(ISERROR(SEARCH("DPR not submitted",C1501)))</formula>
    </cfRule>
    <cfRule type="containsText" dxfId="1994" priority="1996" operator="containsText" text="Yet to be approved">
      <formula>NOT(ISERROR(SEARCH("Yet to be approved",C1501)))</formula>
    </cfRule>
  </conditionalFormatting>
  <conditionalFormatting sqref="C1506:C1507 C1510">
    <cfRule type="containsText" dxfId="1993" priority="1993" operator="containsText" text="DPR not submitted">
      <formula>NOT(ISERROR(SEARCH("DPR not submitted",C1506)))</formula>
    </cfRule>
    <cfRule type="containsText" dxfId="1992" priority="1994" operator="containsText" text="Yet to be approved">
      <formula>NOT(ISERROR(SEARCH("Yet to be approved",C1506)))</formula>
    </cfRule>
  </conditionalFormatting>
  <conditionalFormatting sqref="C1527">
    <cfRule type="containsText" dxfId="1991" priority="1991" operator="containsText" text="DPR not submitted">
      <formula>NOT(ISERROR(SEARCH("DPR not submitted",C1527)))</formula>
    </cfRule>
    <cfRule type="containsText" dxfId="1990" priority="1992" operator="containsText" text="Yet to be approved">
      <formula>NOT(ISERROR(SEARCH("Yet to be approved",C1527)))</formula>
    </cfRule>
  </conditionalFormatting>
  <conditionalFormatting sqref="C1530">
    <cfRule type="containsText" dxfId="1989" priority="1989" operator="containsText" text="DPR not submitted">
      <formula>NOT(ISERROR(SEARCH("DPR not submitted",C1530)))</formula>
    </cfRule>
    <cfRule type="containsText" dxfId="1988" priority="1990" operator="containsText" text="Yet to be approved">
      <formula>NOT(ISERROR(SEARCH("Yet to be approved",C1530)))</formula>
    </cfRule>
  </conditionalFormatting>
  <conditionalFormatting sqref="C1533">
    <cfRule type="containsText" dxfId="1987" priority="1987" operator="containsText" text="DPR not submitted">
      <formula>NOT(ISERROR(SEARCH("DPR not submitted",C1533)))</formula>
    </cfRule>
    <cfRule type="containsText" dxfId="1986" priority="1988" operator="containsText" text="Yet to be approved">
      <formula>NOT(ISERROR(SEARCH("Yet to be approved",C1533)))</formula>
    </cfRule>
  </conditionalFormatting>
  <conditionalFormatting sqref="C1536">
    <cfRule type="containsText" dxfId="1985" priority="1985" operator="containsText" text="DPR not submitted">
      <formula>NOT(ISERROR(SEARCH("DPR not submitted",C1536)))</formula>
    </cfRule>
    <cfRule type="containsText" dxfId="1984" priority="1986" operator="containsText" text="Yet to be approved">
      <formula>NOT(ISERROR(SEARCH("Yet to be approved",C1536)))</formula>
    </cfRule>
  </conditionalFormatting>
  <conditionalFormatting sqref="C1542">
    <cfRule type="containsText" dxfId="1983" priority="1981" operator="containsText" text="DPR not submitted">
      <formula>NOT(ISERROR(SEARCH("DPR not submitted",C1542)))</formula>
    </cfRule>
    <cfRule type="containsText" dxfId="1982" priority="1982" operator="containsText" text="Yet to be approved">
      <formula>NOT(ISERROR(SEARCH("Yet to be approved",C1542)))</formula>
    </cfRule>
  </conditionalFormatting>
  <conditionalFormatting sqref="C1539">
    <cfRule type="containsText" dxfId="1981" priority="1983" operator="containsText" text="DPR not submitted">
      <formula>NOT(ISERROR(SEARCH("DPR not submitted",C1539)))</formula>
    </cfRule>
    <cfRule type="containsText" dxfId="1980" priority="1984" operator="containsText" text="Yet to be approved">
      <formula>NOT(ISERROR(SEARCH("Yet to be approved",C1539)))</formula>
    </cfRule>
  </conditionalFormatting>
  <conditionalFormatting sqref="C1550">
    <cfRule type="containsText" dxfId="1979" priority="1977" operator="containsText" text="DPR not submitted">
      <formula>NOT(ISERROR(SEARCH("DPR not submitted",C1550)))</formula>
    </cfRule>
    <cfRule type="containsText" dxfId="1978" priority="1978" operator="containsText" text="Yet to be approved">
      <formula>NOT(ISERROR(SEARCH("Yet to be approved",C1550)))</formula>
    </cfRule>
  </conditionalFormatting>
  <conditionalFormatting sqref="C1548">
    <cfRule type="containsText" dxfId="1977" priority="1979" operator="containsText" text="DPR not submitted">
      <formula>NOT(ISERROR(SEARCH("DPR not submitted",C1548)))</formula>
    </cfRule>
    <cfRule type="containsText" dxfId="1976" priority="1980" operator="containsText" text="Yet to be approved">
      <formula>NOT(ISERROR(SEARCH("Yet to be approved",C1548)))</formula>
    </cfRule>
  </conditionalFormatting>
  <conditionalFormatting sqref="C1552">
    <cfRule type="containsText" dxfId="1975" priority="1975" operator="containsText" text="DPR not submitted">
      <formula>NOT(ISERROR(SEARCH("DPR not submitted",C1552)))</formula>
    </cfRule>
    <cfRule type="containsText" dxfId="1974" priority="1976" operator="containsText" text="Yet to be approved">
      <formula>NOT(ISERROR(SEARCH("Yet to be approved",C1552)))</formula>
    </cfRule>
  </conditionalFormatting>
  <conditionalFormatting sqref="C1553">
    <cfRule type="containsText" dxfId="1973" priority="1973" operator="containsText" text="DPR not submitted">
      <formula>NOT(ISERROR(SEARCH("DPR not submitted",C1553)))</formula>
    </cfRule>
    <cfRule type="containsText" dxfId="1972" priority="1974" operator="containsText" text="Yet to be approved">
      <formula>NOT(ISERROR(SEARCH("Yet to be approved",C1553)))</formula>
    </cfRule>
  </conditionalFormatting>
  <conditionalFormatting sqref="C1555:C1556">
    <cfRule type="containsText" dxfId="1971" priority="1971" operator="containsText" text="DPR not submitted">
      <formula>NOT(ISERROR(SEARCH("DPR not submitted",C1555)))</formula>
    </cfRule>
    <cfRule type="containsText" dxfId="1970" priority="1972" operator="containsText" text="Yet to be approved">
      <formula>NOT(ISERROR(SEARCH("Yet to be approved",C1555)))</formula>
    </cfRule>
  </conditionalFormatting>
  <conditionalFormatting sqref="C1558">
    <cfRule type="containsText" dxfId="1969" priority="1969" operator="containsText" text="DPR not submitted">
      <formula>NOT(ISERROR(SEARCH("DPR not submitted",C1558)))</formula>
    </cfRule>
    <cfRule type="containsText" dxfId="1968" priority="1970" operator="containsText" text="Yet to be approved">
      <formula>NOT(ISERROR(SEARCH("Yet to be approved",C1558)))</formula>
    </cfRule>
  </conditionalFormatting>
  <conditionalFormatting sqref="C1560">
    <cfRule type="containsText" dxfId="1967" priority="1967" operator="containsText" text="DPR not submitted">
      <formula>NOT(ISERROR(SEARCH("DPR not submitted",C1560)))</formula>
    </cfRule>
    <cfRule type="containsText" dxfId="1966" priority="1968" operator="containsText" text="Yet to be approved">
      <formula>NOT(ISERROR(SEARCH("Yet to be approved",C1560)))</formula>
    </cfRule>
  </conditionalFormatting>
  <conditionalFormatting sqref="C1562:C1564">
    <cfRule type="containsText" dxfId="1965" priority="1965" operator="containsText" text="DPR not submitted">
      <formula>NOT(ISERROR(SEARCH("DPR not submitted",C1562)))</formula>
    </cfRule>
    <cfRule type="containsText" dxfId="1964" priority="1966" operator="containsText" text="Yet to be approved">
      <formula>NOT(ISERROR(SEARCH("Yet to be approved",C1562)))</formula>
    </cfRule>
  </conditionalFormatting>
  <conditionalFormatting sqref="C1568:C1570">
    <cfRule type="containsText" dxfId="1963" priority="1963" operator="containsText" text="DPR not submitted">
      <formula>NOT(ISERROR(SEARCH("DPR not submitted",C1568)))</formula>
    </cfRule>
    <cfRule type="containsText" dxfId="1962" priority="1964" operator="containsText" text="Yet to be approved">
      <formula>NOT(ISERROR(SEARCH("Yet to be approved",C1568)))</formula>
    </cfRule>
  </conditionalFormatting>
  <conditionalFormatting sqref="C1574">
    <cfRule type="containsText" dxfId="1961" priority="1961" operator="containsText" text="DPR not submitted">
      <formula>NOT(ISERROR(SEARCH("DPR not submitted",C1574)))</formula>
    </cfRule>
    <cfRule type="containsText" dxfId="1960" priority="1962" operator="containsText" text="Yet to be approved">
      <formula>NOT(ISERROR(SEARCH("Yet to be approved",C1574)))</formula>
    </cfRule>
  </conditionalFormatting>
  <conditionalFormatting sqref="C1578">
    <cfRule type="containsText" dxfId="1959" priority="1959" operator="containsText" text="DPR not submitted">
      <formula>NOT(ISERROR(SEARCH("DPR not submitted",C1578)))</formula>
    </cfRule>
    <cfRule type="containsText" dxfId="1958" priority="1960" operator="containsText" text="Yet to be approved">
      <formula>NOT(ISERROR(SEARCH("Yet to be approved",C1578)))</formula>
    </cfRule>
  </conditionalFormatting>
  <conditionalFormatting sqref="C1583">
    <cfRule type="containsText" dxfId="1957" priority="1957" operator="containsText" text="DPR not submitted">
      <formula>NOT(ISERROR(SEARCH("DPR not submitted",C1583)))</formula>
    </cfRule>
    <cfRule type="containsText" dxfId="1956" priority="1958" operator="containsText" text="Yet to be approved">
      <formula>NOT(ISERROR(SEARCH("Yet to be approved",C1583)))</formula>
    </cfRule>
  </conditionalFormatting>
  <conditionalFormatting sqref="C1586">
    <cfRule type="containsText" dxfId="1955" priority="1955" operator="containsText" text="DPR not submitted">
      <formula>NOT(ISERROR(SEARCH("DPR not submitted",C1586)))</formula>
    </cfRule>
    <cfRule type="containsText" dxfId="1954" priority="1956" operator="containsText" text="Yet to be approved">
      <formula>NOT(ISERROR(SEARCH("Yet to be approved",C1586)))</formula>
    </cfRule>
  </conditionalFormatting>
  <conditionalFormatting sqref="C1592">
    <cfRule type="containsText" dxfId="1953" priority="1953" operator="containsText" text="DPR not submitted">
      <formula>NOT(ISERROR(SEARCH("DPR not submitted",C1592)))</formula>
    </cfRule>
    <cfRule type="containsText" dxfId="1952" priority="1954" operator="containsText" text="Yet to be approved">
      <formula>NOT(ISERROR(SEARCH("Yet to be approved",C1592)))</formula>
    </cfRule>
  </conditionalFormatting>
  <conditionalFormatting sqref="C1652 C1686">
    <cfRule type="containsText" dxfId="1951" priority="1951" operator="containsText" text="DPR not submitted">
      <formula>NOT(ISERROR(SEARCH("DPR not submitted",C1652)))</formula>
    </cfRule>
    <cfRule type="containsText" dxfId="1950" priority="1952" operator="containsText" text="Yet to be approved">
      <formula>NOT(ISERROR(SEARCH("Yet to be approved",C1652)))</formula>
    </cfRule>
  </conditionalFormatting>
  <conditionalFormatting sqref="C1598">
    <cfRule type="containsText" dxfId="1949" priority="1949" operator="containsText" text="DPR not submitted">
      <formula>NOT(ISERROR(SEARCH("DPR not submitted",C1598)))</formula>
    </cfRule>
    <cfRule type="containsText" dxfId="1948" priority="1950" operator="containsText" text="Yet to be approved">
      <formula>NOT(ISERROR(SEARCH("Yet to be approved",C1598)))</formula>
    </cfRule>
  </conditionalFormatting>
  <conditionalFormatting sqref="C1391">
    <cfRule type="containsText" dxfId="1947" priority="1941" operator="containsText" text="DPR not submitted">
      <formula>NOT(ISERROR(SEARCH("DPR not submitted",C1391)))</formula>
    </cfRule>
    <cfRule type="containsText" dxfId="1946" priority="1942" operator="containsText" text="Yet to be approved">
      <formula>NOT(ISERROR(SEARCH("Yet to be approved",C1391)))</formula>
    </cfRule>
  </conditionalFormatting>
  <conditionalFormatting sqref="C1368">
    <cfRule type="containsText" dxfId="1945" priority="1947" operator="containsText" text="DPR not submitted">
      <formula>NOT(ISERROR(SEARCH("DPR not submitted",C1368)))</formula>
    </cfRule>
    <cfRule type="containsText" dxfId="1944" priority="1948" operator="containsText" text="Yet to be approved">
      <formula>NOT(ISERROR(SEARCH("Yet to be approved",C1368)))</formula>
    </cfRule>
  </conditionalFormatting>
  <conditionalFormatting sqref="C1381">
    <cfRule type="containsText" dxfId="1943" priority="1945" operator="containsText" text="DPR not submitted">
      <formula>NOT(ISERROR(SEARCH("DPR not submitted",C1381)))</formula>
    </cfRule>
    <cfRule type="containsText" dxfId="1942" priority="1946" operator="containsText" text="Yet to be approved">
      <formula>NOT(ISERROR(SEARCH("Yet to be approved",C1381)))</formula>
    </cfRule>
  </conditionalFormatting>
  <conditionalFormatting sqref="C1387">
    <cfRule type="containsText" dxfId="1941" priority="1943" operator="containsText" text="DPR not submitted">
      <formula>NOT(ISERROR(SEARCH("DPR not submitted",C1387)))</formula>
    </cfRule>
    <cfRule type="containsText" dxfId="1940" priority="1944" operator="containsText" text="Yet to be approved">
      <formula>NOT(ISERROR(SEARCH("Yet to be approved",C1387)))</formula>
    </cfRule>
  </conditionalFormatting>
  <conditionalFormatting sqref="C1395">
    <cfRule type="containsText" dxfId="1939" priority="1939" operator="containsText" text="DPR not submitted">
      <formula>NOT(ISERROR(SEARCH("DPR not submitted",C1395)))</formula>
    </cfRule>
    <cfRule type="containsText" dxfId="1938" priority="1940" operator="containsText" text="Yet to be approved">
      <formula>NOT(ISERROR(SEARCH("Yet to be approved",C1395)))</formula>
    </cfRule>
  </conditionalFormatting>
  <conditionalFormatting sqref="C1399">
    <cfRule type="containsText" dxfId="1937" priority="1937" operator="containsText" text="DPR not submitted">
      <formula>NOT(ISERROR(SEARCH("DPR not submitted",C1399)))</formula>
    </cfRule>
    <cfRule type="containsText" dxfId="1936" priority="1938" operator="containsText" text="Yet to be approved">
      <formula>NOT(ISERROR(SEARCH("Yet to be approved",C1399)))</formula>
    </cfRule>
  </conditionalFormatting>
  <conditionalFormatting sqref="C1403">
    <cfRule type="containsText" dxfId="1935" priority="1935" operator="containsText" text="DPR not submitted">
      <formula>NOT(ISERROR(SEARCH("DPR not submitted",C1403)))</formula>
    </cfRule>
    <cfRule type="containsText" dxfId="1934" priority="1936" operator="containsText" text="Yet to be approved">
      <formula>NOT(ISERROR(SEARCH("Yet to be approved",C1403)))</formula>
    </cfRule>
  </conditionalFormatting>
  <conditionalFormatting sqref="C1406">
    <cfRule type="containsText" dxfId="1933" priority="1933" operator="containsText" text="DPR not submitted">
      <formula>NOT(ISERROR(SEARCH("DPR not submitted",C1406)))</formula>
    </cfRule>
    <cfRule type="containsText" dxfId="1932" priority="1934" operator="containsText" text="Yet to be approved">
      <formula>NOT(ISERROR(SEARCH("Yet to be approved",C1406)))</formula>
    </cfRule>
  </conditionalFormatting>
  <conditionalFormatting sqref="C1411">
    <cfRule type="containsText" dxfId="1931" priority="1931" operator="containsText" text="DPR not submitted">
      <formula>NOT(ISERROR(SEARCH("DPR not submitted",C1411)))</formula>
    </cfRule>
    <cfRule type="containsText" dxfId="1930" priority="1932" operator="containsText" text="Yet to be approved">
      <formula>NOT(ISERROR(SEARCH("Yet to be approved",C1411)))</formula>
    </cfRule>
  </conditionalFormatting>
  <conditionalFormatting sqref="C1422">
    <cfRule type="containsText" dxfId="1929" priority="1929" operator="containsText" text="DPR not submitted">
      <formula>NOT(ISERROR(SEARCH("DPR not submitted",C1422)))</formula>
    </cfRule>
    <cfRule type="containsText" dxfId="1928" priority="1930" operator="containsText" text="Yet to be approved">
      <formula>NOT(ISERROR(SEARCH("Yet to be approved",C1422)))</formula>
    </cfRule>
  </conditionalFormatting>
  <conditionalFormatting sqref="C1426">
    <cfRule type="containsText" dxfId="1927" priority="1927" operator="containsText" text="DPR not submitted">
      <formula>NOT(ISERROR(SEARCH("DPR not submitted",C1426)))</formula>
    </cfRule>
    <cfRule type="containsText" dxfId="1926" priority="1928" operator="containsText" text="Yet to be approved">
      <formula>NOT(ISERROR(SEARCH("Yet to be approved",C1426)))</formula>
    </cfRule>
  </conditionalFormatting>
  <conditionalFormatting sqref="C1434">
    <cfRule type="containsText" dxfId="1925" priority="1925" operator="containsText" text="DPR not submitted">
      <formula>NOT(ISERROR(SEARCH("DPR not submitted",C1434)))</formula>
    </cfRule>
    <cfRule type="containsText" dxfId="1924" priority="1926" operator="containsText" text="Yet to be approved">
      <formula>NOT(ISERROR(SEARCH("Yet to be approved",C1434)))</formula>
    </cfRule>
  </conditionalFormatting>
  <conditionalFormatting sqref="C1441">
    <cfRule type="containsText" dxfId="1923" priority="1921" operator="containsText" text="DPR not submitted">
      <formula>NOT(ISERROR(SEARCH("DPR not submitted",C1441)))</formula>
    </cfRule>
    <cfRule type="containsText" dxfId="1922" priority="1922" operator="containsText" text="Yet to be approved">
      <formula>NOT(ISERROR(SEARCH("Yet to be approved",C1441)))</formula>
    </cfRule>
  </conditionalFormatting>
  <conditionalFormatting sqref="C1445">
    <cfRule type="containsText" dxfId="1921" priority="1919" operator="containsText" text="DPR not submitted">
      <formula>NOT(ISERROR(SEARCH("DPR not submitted",C1445)))</formula>
    </cfRule>
    <cfRule type="containsText" dxfId="1920" priority="1920" operator="containsText" text="Yet to be approved">
      <formula>NOT(ISERROR(SEARCH("Yet to be approved",C1445)))</formula>
    </cfRule>
  </conditionalFormatting>
  <conditionalFormatting sqref="C1449">
    <cfRule type="containsText" dxfId="1919" priority="1917" operator="containsText" text="DPR not submitted">
      <formula>NOT(ISERROR(SEARCH("DPR not submitted",C1449)))</formula>
    </cfRule>
    <cfRule type="containsText" dxfId="1918" priority="1918" operator="containsText" text="Yet to be approved">
      <formula>NOT(ISERROR(SEARCH("Yet to be approved",C1449)))</formula>
    </cfRule>
  </conditionalFormatting>
  <conditionalFormatting sqref="C1454">
    <cfRule type="containsText" dxfId="1917" priority="1915" operator="containsText" text="DPR not submitted">
      <formula>NOT(ISERROR(SEARCH("DPR not submitted",C1454)))</formula>
    </cfRule>
    <cfRule type="containsText" dxfId="1916" priority="1916" operator="containsText" text="Yet to be approved">
      <formula>NOT(ISERROR(SEARCH("Yet to be approved",C1454)))</formula>
    </cfRule>
  </conditionalFormatting>
  <conditionalFormatting sqref="C1458">
    <cfRule type="containsText" dxfId="1915" priority="1913" operator="containsText" text="DPR not submitted">
      <formula>NOT(ISERROR(SEARCH("DPR not submitted",C1458)))</formula>
    </cfRule>
    <cfRule type="containsText" dxfId="1914" priority="1914" operator="containsText" text="Yet to be approved">
      <formula>NOT(ISERROR(SEARCH("Yet to be approved",C1458)))</formula>
    </cfRule>
  </conditionalFormatting>
  <conditionalFormatting sqref="C1464">
    <cfRule type="containsText" dxfId="1913" priority="1911" operator="containsText" text="DPR not submitted">
      <formula>NOT(ISERROR(SEARCH("DPR not submitted",C1464)))</formula>
    </cfRule>
    <cfRule type="containsText" dxfId="1912" priority="1912" operator="containsText" text="Yet to be approved">
      <formula>NOT(ISERROR(SEARCH("Yet to be approved",C1464)))</formula>
    </cfRule>
  </conditionalFormatting>
  <conditionalFormatting sqref="C1471">
    <cfRule type="containsText" dxfId="1911" priority="1909" operator="containsText" text="DPR not submitted">
      <formula>NOT(ISERROR(SEARCH("DPR not submitted",C1471)))</formula>
    </cfRule>
    <cfRule type="containsText" dxfId="1910" priority="1910" operator="containsText" text="Yet to be approved">
      <formula>NOT(ISERROR(SEARCH("Yet to be approved",C1471)))</formula>
    </cfRule>
  </conditionalFormatting>
  <conditionalFormatting sqref="C1477">
    <cfRule type="containsText" dxfId="1909" priority="1907" operator="containsText" text="DPR not submitted">
      <formula>NOT(ISERROR(SEARCH("DPR not submitted",C1477)))</formula>
    </cfRule>
    <cfRule type="containsText" dxfId="1908" priority="1908" operator="containsText" text="Yet to be approved">
      <formula>NOT(ISERROR(SEARCH("Yet to be approved",C1477)))</formula>
    </cfRule>
  </conditionalFormatting>
  <conditionalFormatting sqref="C1482">
    <cfRule type="containsText" dxfId="1907" priority="1905" operator="containsText" text="DPR not submitted">
      <formula>NOT(ISERROR(SEARCH("DPR not submitted",C1482)))</formula>
    </cfRule>
    <cfRule type="containsText" dxfId="1906" priority="1906" operator="containsText" text="Yet to be approved">
      <formula>NOT(ISERROR(SEARCH("Yet to be approved",C1482)))</formula>
    </cfRule>
  </conditionalFormatting>
  <conditionalFormatting sqref="C1487">
    <cfRule type="containsText" dxfId="1905" priority="1903" operator="containsText" text="DPR not submitted">
      <formula>NOT(ISERROR(SEARCH("DPR not submitted",C1487)))</formula>
    </cfRule>
    <cfRule type="containsText" dxfId="1904" priority="1904" operator="containsText" text="Yet to be approved">
      <formula>NOT(ISERROR(SEARCH("Yet to be approved",C1487)))</formula>
    </cfRule>
  </conditionalFormatting>
  <conditionalFormatting sqref="C1489">
    <cfRule type="containsText" dxfId="1903" priority="1901" operator="containsText" text="DPR not submitted">
      <formula>NOT(ISERROR(SEARCH("DPR not submitted",C1489)))</formula>
    </cfRule>
    <cfRule type="containsText" dxfId="1902" priority="1902" operator="containsText" text="Yet to be approved">
      <formula>NOT(ISERROR(SEARCH("Yet to be approved",C1489)))</formula>
    </cfRule>
  </conditionalFormatting>
  <conditionalFormatting sqref="C1491">
    <cfRule type="containsText" dxfId="1901" priority="1899" operator="containsText" text="DPR not submitted">
      <formula>NOT(ISERROR(SEARCH("DPR not submitted",C1491)))</formula>
    </cfRule>
    <cfRule type="containsText" dxfId="1900" priority="1900" operator="containsText" text="Yet to be approved">
      <formula>NOT(ISERROR(SEARCH("Yet to be approved",C1491)))</formula>
    </cfRule>
  </conditionalFormatting>
  <conditionalFormatting sqref="C1495">
    <cfRule type="containsText" dxfId="1899" priority="1897" operator="containsText" text="DPR not submitted">
      <formula>NOT(ISERROR(SEARCH("DPR not submitted",C1495)))</formula>
    </cfRule>
    <cfRule type="containsText" dxfId="1898" priority="1898" operator="containsText" text="Yet to be approved">
      <formula>NOT(ISERROR(SEARCH("Yet to be approved",C1495)))</formula>
    </cfRule>
  </conditionalFormatting>
  <conditionalFormatting sqref="C1500">
    <cfRule type="containsText" dxfId="1897" priority="1895" operator="containsText" text="DPR not submitted">
      <formula>NOT(ISERROR(SEARCH("DPR not submitted",C1500)))</formula>
    </cfRule>
    <cfRule type="containsText" dxfId="1896" priority="1896" operator="containsText" text="Yet to be approved">
      <formula>NOT(ISERROR(SEARCH("Yet to be approved",C1500)))</formula>
    </cfRule>
  </conditionalFormatting>
  <conditionalFormatting sqref="C1505">
    <cfRule type="containsText" dxfId="1895" priority="1893" operator="containsText" text="DPR not submitted">
      <formula>NOT(ISERROR(SEARCH("DPR not submitted",C1505)))</formula>
    </cfRule>
    <cfRule type="containsText" dxfId="1894" priority="1894" operator="containsText" text="Yet to be approved">
      <formula>NOT(ISERROR(SEARCH("Yet to be approved",C1505)))</formula>
    </cfRule>
  </conditionalFormatting>
  <conditionalFormatting sqref="C1511">
    <cfRule type="containsText" dxfId="1893" priority="1891" operator="containsText" text="DPR not submitted">
      <formula>NOT(ISERROR(SEARCH("DPR not submitted",C1511)))</formula>
    </cfRule>
    <cfRule type="containsText" dxfId="1892" priority="1892" operator="containsText" text="Yet to be approved">
      <formula>NOT(ISERROR(SEARCH("Yet to be approved",C1511)))</formula>
    </cfRule>
  </conditionalFormatting>
  <conditionalFormatting sqref="C1524">
    <cfRule type="containsText" dxfId="1891" priority="1889" operator="containsText" text="DPR not submitted">
      <formula>NOT(ISERROR(SEARCH("DPR not submitted",C1524)))</formula>
    </cfRule>
    <cfRule type="containsText" dxfId="1890" priority="1890" operator="containsText" text="Yet to be approved">
      <formula>NOT(ISERROR(SEARCH("Yet to be approved",C1524)))</formula>
    </cfRule>
  </conditionalFormatting>
  <conditionalFormatting sqref="C1528">
    <cfRule type="containsText" dxfId="1889" priority="1887" operator="containsText" text="DPR not submitted">
      <formula>NOT(ISERROR(SEARCH("DPR not submitted",C1528)))</formula>
    </cfRule>
    <cfRule type="containsText" dxfId="1888" priority="1888" operator="containsText" text="Yet to be approved">
      <formula>NOT(ISERROR(SEARCH("Yet to be approved",C1528)))</formula>
    </cfRule>
  </conditionalFormatting>
  <conditionalFormatting sqref="C1531">
    <cfRule type="containsText" dxfId="1887" priority="1885" operator="containsText" text="DPR not submitted">
      <formula>NOT(ISERROR(SEARCH("DPR not submitted",C1531)))</formula>
    </cfRule>
    <cfRule type="containsText" dxfId="1886" priority="1886" operator="containsText" text="Yet to be approved">
      <formula>NOT(ISERROR(SEARCH("Yet to be approved",C1531)))</formula>
    </cfRule>
  </conditionalFormatting>
  <conditionalFormatting sqref="C1534">
    <cfRule type="containsText" dxfId="1885" priority="1883" operator="containsText" text="DPR not submitted">
      <formula>NOT(ISERROR(SEARCH("DPR not submitted",C1534)))</formula>
    </cfRule>
    <cfRule type="containsText" dxfId="1884" priority="1884" operator="containsText" text="Yet to be approved">
      <formula>NOT(ISERROR(SEARCH("Yet to be approved",C1534)))</formula>
    </cfRule>
  </conditionalFormatting>
  <conditionalFormatting sqref="C1571">
    <cfRule type="containsText" dxfId="1883" priority="1859" operator="containsText" text="DPR not submitted">
      <formula>NOT(ISERROR(SEARCH("DPR not submitted",C1571)))</formula>
    </cfRule>
    <cfRule type="containsText" dxfId="1882" priority="1860" operator="containsText" text="Yet to be approved">
      <formula>NOT(ISERROR(SEARCH("Yet to be approved",C1571)))</formula>
    </cfRule>
  </conditionalFormatting>
  <conditionalFormatting sqref="C1537">
    <cfRule type="containsText" dxfId="1881" priority="1881" operator="containsText" text="DPR not submitted">
      <formula>NOT(ISERROR(SEARCH("DPR not submitted",C1537)))</formula>
    </cfRule>
    <cfRule type="containsText" dxfId="1880" priority="1882" operator="containsText" text="Yet to be approved">
      <formula>NOT(ISERROR(SEARCH("Yet to be approved",C1537)))</formula>
    </cfRule>
  </conditionalFormatting>
  <conditionalFormatting sqref="C1540">
    <cfRule type="containsText" dxfId="1879" priority="1879" operator="containsText" text="DPR not submitted">
      <formula>NOT(ISERROR(SEARCH("DPR not submitted",C1540)))</formula>
    </cfRule>
    <cfRule type="containsText" dxfId="1878" priority="1880" operator="containsText" text="Yet to be approved">
      <formula>NOT(ISERROR(SEARCH("Yet to be approved",C1540)))</formula>
    </cfRule>
  </conditionalFormatting>
  <conditionalFormatting sqref="C1546">
    <cfRule type="containsText" dxfId="1877" priority="1877" operator="containsText" text="DPR not submitted">
      <formula>NOT(ISERROR(SEARCH("DPR not submitted",C1546)))</formula>
    </cfRule>
    <cfRule type="containsText" dxfId="1876" priority="1878" operator="containsText" text="Yet to be approved">
      <formula>NOT(ISERROR(SEARCH("Yet to be approved",C1546)))</formula>
    </cfRule>
  </conditionalFormatting>
  <conditionalFormatting sqref="C1549">
    <cfRule type="containsText" dxfId="1875" priority="1875" operator="containsText" text="DPR not submitted">
      <formula>NOT(ISERROR(SEARCH("DPR not submitted",C1549)))</formula>
    </cfRule>
    <cfRule type="containsText" dxfId="1874" priority="1876" operator="containsText" text="Yet to be approved">
      <formula>NOT(ISERROR(SEARCH("Yet to be approved",C1549)))</formula>
    </cfRule>
  </conditionalFormatting>
  <conditionalFormatting sqref="C1551">
    <cfRule type="containsText" dxfId="1873" priority="1873" operator="containsText" text="DPR not submitted">
      <formula>NOT(ISERROR(SEARCH("DPR not submitted",C1551)))</formula>
    </cfRule>
    <cfRule type="containsText" dxfId="1872" priority="1874" operator="containsText" text="Yet to be approved">
      <formula>NOT(ISERROR(SEARCH("Yet to be approved",C1551)))</formula>
    </cfRule>
  </conditionalFormatting>
  <conditionalFormatting sqref="C1554">
    <cfRule type="containsText" dxfId="1871" priority="1871" operator="containsText" text="DPR not submitted">
      <formula>NOT(ISERROR(SEARCH("DPR not submitted",C1554)))</formula>
    </cfRule>
    <cfRule type="containsText" dxfId="1870" priority="1872" operator="containsText" text="Yet to be approved">
      <formula>NOT(ISERROR(SEARCH("Yet to be approved",C1554)))</formula>
    </cfRule>
  </conditionalFormatting>
  <conditionalFormatting sqref="C1557">
    <cfRule type="containsText" dxfId="1869" priority="1869" operator="containsText" text="DPR not submitted">
      <formula>NOT(ISERROR(SEARCH("DPR not submitted",C1557)))</formula>
    </cfRule>
    <cfRule type="containsText" dxfId="1868" priority="1870" operator="containsText" text="Yet to be approved">
      <formula>NOT(ISERROR(SEARCH("Yet to be approved",C1557)))</formula>
    </cfRule>
  </conditionalFormatting>
  <conditionalFormatting sqref="C1559">
    <cfRule type="containsText" dxfId="1867" priority="1867" operator="containsText" text="DPR not submitted">
      <formula>NOT(ISERROR(SEARCH("DPR not submitted",C1559)))</formula>
    </cfRule>
    <cfRule type="containsText" dxfId="1866" priority="1868" operator="containsText" text="Yet to be approved">
      <formula>NOT(ISERROR(SEARCH("Yet to be approved",C1559)))</formula>
    </cfRule>
  </conditionalFormatting>
  <conditionalFormatting sqref="C1561">
    <cfRule type="containsText" dxfId="1865" priority="1865" operator="containsText" text="DPR not submitted">
      <formula>NOT(ISERROR(SEARCH("DPR not submitted",C1561)))</formula>
    </cfRule>
    <cfRule type="containsText" dxfId="1864" priority="1866" operator="containsText" text="Yet to be approved">
      <formula>NOT(ISERROR(SEARCH("Yet to be approved",C1561)))</formula>
    </cfRule>
  </conditionalFormatting>
  <conditionalFormatting sqref="C1565">
    <cfRule type="containsText" dxfId="1863" priority="1863" operator="containsText" text="DPR not submitted">
      <formula>NOT(ISERROR(SEARCH("DPR not submitted",C1565)))</formula>
    </cfRule>
    <cfRule type="containsText" dxfId="1862" priority="1864" operator="containsText" text="Yet to be approved">
      <formula>NOT(ISERROR(SEARCH("Yet to be approved",C1565)))</formula>
    </cfRule>
  </conditionalFormatting>
  <conditionalFormatting sqref="C1567">
    <cfRule type="containsText" dxfId="1861" priority="1861" operator="containsText" text="DPR not submitted">
      <formula>NOT(ISERROR(SEARCH("DPR not submitted",C1567)))</formula>
    </cfRule>
    <cfRule type="containsText" dxfId="1860" priority="1862" operator="containsText" text="Yet to be approved">
      <formula>NOT(ISERROR(SEARCH("Yet to be approved",C1567)))</formula>
    </cfRule>
  </conditionalFormatting>
  <conditionalFormatting sqref="C1575">
    <cfRule type="containsText" dxfId="1859" priority="1857" operator="containsText" text="DPR not submitted">
      <formula>NOT(ISERROR(SEARCH("DPR not submitted",C1575)))</formula>
    </cfRule>
    <cfRule type="containsText" dxfId="1858" priority="1858" operator="containsText" text="Yet to be approved">
      <formula>NOT(ISERROR(SEARCH("Yet to be approved",C1575)))</formula>
    </cfRule>
  </conditionalFormatting>
  <conditionalFormatting sqref="C1579">
    <cfRule type="containsText" dxfId="1857" priority="1855" operator="containsText" text="DPR not submitted">
      <formula>NOT(ISERROR(SEARCH("DPR not submitted",C1579)))</formula>
    </cfRule>
    <cfRule type="containsText" dxfId="1856" priority="1856" operator="containsText" text="Yet to be approved">
      <formula>NOT(ISERROR(SEARCH("Yet to be approved",C1579)))</formula>
    </cfRule>
  </conditionalFormatting>
  <conditionalFormatting sqref="C1584">
    <cfRule type="containsText" dxfId="1855" priority="1853" operator="containsText" text="DPR not submitted">
      <formula>NOT(ISERROR(SEARCH("DPR not submitted",C1584)))</formula>
    </cfRule>
    <cfRule type="containsText" dxfId="1854" priority="1854" operator="containsText" text="Yet to be approved">
      <formula>NOT(ISERROR(SEARCH("Yet to be approved",C1584)))</formula>
    </cfRule>
  </conditionalFormatting>
  <conditionalFormatting sqref="C1590">
    <cfRule type="containsText" dxfId="1853" priority="1851" operator="containsText" text="DPR not submitted">
      <formula>NOT(ISERROR(SEARCH("DPR not submitted",C1590)))</formula>
    </cfRule>
    <cfRule type="containsText" dxfId="1852" priority="1852" operator="containsText" text="Yet to be approved">
      <formula>NOT(ISERROR(SEARCH("Yet to be approved",C1590)))</formula>
    </cfRule>
  </conditionalFormatting>
  <conditionalFormatting sqref="C1593">
    <cfRule type="containsText" dxfId="1851" priority="1849" operator="containsText" text="DPR not submitted">
      <formula>NOT(ISERROR(SEARCH("DPR not submitted",C1593)))</formula>
    </cfRule>
    <cfRule type="containsText" dxfId="1850" priority="1850" operator="containsText" text="Yet to be approved">
      <formula>NOT(ISERROR(SEARCH("Yet to be approved",C1593)))</formula>
    </cfRule>
  </conditionalFormatting>
  <conditionalFormatting sqref="C1600:C1601 C1603:C1611">
    <cfRule type="containsText" dxfId="1849" priority="1847" operator="containsText" text="DPR not submitted">
      <formula>NOT(ISERROR(SEARCH("DPR not submitted",C1600)))</formula>
    </cfRule>
    <cfRule type="containsText" dxfId="1848" priority="1848" operator="containsText" text="Yet to be approved">
      <formula>NOT(ISERROR(SEARCH("Yet to be approved",C1600)))</formula>
    </cfRule>
  </conditionalFormatting>
  <conditionalFormatting sqref="C1599">
    <cfRule type="containsText" dxfId="1847" priority="1845" operator="containsText" text="DPR not submitted">
      <formula>NOT(ISERROR(SEARCH("DPR not submitted",C1599)))</formula>
    </cfRule>
    <cfRule type="containsText" dxfId="1846" priority="1846" operator="containsText" text="Yet to be approved">
      <formula>NOT(ISERROR(SEARCH("Yet to be approved",C1599)))</formula>
    </cfRule>
  </conditionalFormatting>
  <conditionalFormatting sqref="C1388">
    <cfRule type="containsText" dxfId="1845" priority="1843" operator="containsText" text="DPR not submitted">
      <formula>NOT(ISERROR(SEARCH("DPR not submitted",C1388)))</formula>
    </cfRule>
    <cfRule type="containsText" dxfId="1844" priority="1844" operator="containsText" text="Yet to be approved">
      <formula>NOT(ISERROR(SEARCH("Yet to be approved",C1388)))</formula>
    </cfRule>
  </conditionalFormatting>
  <conditionalFormatting sqref="C1389">
    <cfRule type="containsText" dxfId="1843" priority="1841" operator="containsText" text="DPR not submitted">
      <formula>NOT(ISERROR(SEARCH("DPR not submitted",C1389)))</formula>
    </cfRule>
    <cfRule type="containsText" dxfId="1842" priority="1842" operator="containsText" text="Yet to be approved">
      <formula>NOT(ISERROR(SEARCH("Yet to be approved",C1389)))</formula>
    </cfRule>
  </conditionalFormatting>
  <conditionalFormatting sqref="C1446">
    <cfRule type="containsText" dxfId="1841" priority="1839" operator="containsText" text="DPR not submitted">
      <formula>NOT(ISERROR(SEARCH("DPR not submitted",C1446)))</formula>
    </cfRule>
    <cfRule type="containsText" dxfId="1840" priority="1840" operator="containsText" text="Yet to be approved">
      <formula>NOT(ISERROR(SEARCH("Yet to be approved",C1446)))</formula>
    </cfRule>
  </conditionalFormatting>
  <conditionalFormatting sqref="C1447">
    <cfRule type="containsText" dxfId="1839" priority="1837" operator="containsText" text="DPR not submitted">
      <formula>NOT(ISERROR(SEARCH("DPR not submitted",C1447)))</formula>
    </cfRule>
    <cfRule type="containsText" dxfId="1838" priority="1838" operator="containsText" text="Yet to be approved">
      <formula>NOT(ISERROR(SEARCH("Yet to be approved",C1447)))</formula>
    </cfRule>
  </conditionalFormatting>
  <conditionalFormatting sqref="C1514">
    <cfRule type="containsText" dxfId="1837" priority="1835" operator="containsText" text="DPR not submitted">
      <formula>NOT(ISERROR(SEARCH("DPR not submitted",C1514)))</formula>
    </cfRule>
    <cfRule type="containsText" dxfId="1836" priority="1836" operator="containsText" text="Yet to be approved">
      <formula>NOT(ISERROR(SEARCH("Yet to be approved",C1514)))</formula>
    </cfRule>
  </conditionalFormatting>
  <conditionalFormatting sqref="C1515">
    <cfRule type="containsText" dxfId="1835" priority="1833" operator="containsText" text="DPR not submitted">
      <formula>NOT(ISERROR(SEARCH("DPR not submitted",C1515)))</formula>
    </cfRule>
    <cfRule type="containsText" dxfId="1834" priority="1834" operator="containsText" text="Yet to be approved">
      <formula>NOT(ISERROR(SEARCH("Yet to be approved",C1515)))</formula>
    </cfRule>
  </conditionalFormatting>
  <conditionalFormatting sqref="C1516">
    <cfRule type="containsText" dxfId="1833" priority="1831" operator="containsText" text="DPR not submitted">
      <formula>NOT(ISERROR(SEARCH("DPR not submitted",C1516)))</formula>
    </cfRule>
    <cfRule type="containsText" dxfId="1832" priority="1832" operator="containsText" text="Yet to be approved">
      <formula>NOT(ISERROR(SEARCH("Yet to be approved",C1516)))</formula>
    </cfRule>
  </conditionalFormatting>
  <conditionalFormatting sqref="C1517">
    <cfRule type="containsText" dxfId="1831" priority="1829" operator="containsText" text="DPR not submitted">
      <formula>NOT(ISERROR(SEARCH("DPR not submitted",C1517)))</formula>
    </cfRule>
    <cfRule type="containsText" dxfId="1830" priority="1830" operator="containsText" text="Yet to be approved">
      <formula>NOT(ISERROR(SEARCH("Yet to be approved",C1517)))</formula>
    </cfRule>
  </conditionalFormatting>
  <conditionalFormatting sqref="C1518">
    <cfRule type="containsText" dxfId="1829" priority="1827" operator="containsText" text="DPR not submitted">
      <formula>NOT(ISERROR(SEARCH("DPR not submitted",C1518)))</formula>
    </cfRule>
    <cfRule type="containsText" dxfId="1828" priority="1828" operator="containsText" text="Yet to be approved">
      <formula>NOT(ISERROR(SEARCH("Yet to be approved",C1518)))</formula>
    </cfRule>
  </conditionalFormatting>
  <conditionalFormatting sqref="C1519">
    <cfRule type="containsText" dxfId="1827" priority="1825" operator="containsText" text="DPR not submitted">
      <formula>NOT(ISERROR(SEARCH("DPR not submitted",C1519)))</formula>
    </cfRule>
    <cfRule type="containsText" dxfId="1826" priority="1826" operator="containsText" text="Yet to be approved">
      <formula>NOT(ISERROR(SEARCH("Yet to be approved",C1519)))</formula>
    </cfRule>
  </conditionalFormatting>
  <conditionalFormatting sqref="C1520">
    <cfRule type="containsText" dxfId="1825" priority="1823" operator="containsText" text="DPR not submitted">
      <formula>NOT(ISERROR(SEARCH("DPR not submitted",C1520)))</formula>
    </cfRule>
    <cfRule type="containsText" dxfId="1824" priority="1824" operator="containsText" text="Yet to be approved">
      <formula>NOT(ISERROR(SEARCH("Yet to be approved",C1520)))</formula>
    </cfRule>
  </conditionalFormatting>
  <conditionalFormatting sqref="C1521">
    <cfRule type="containsText" dxfId="1823" priority="1821" operator="containsText" text="DPR not submitted">
      <formula>NOT(ISERROR(SEARCH("DPR not submitted",C1521)))</formula>
    </cfRule>
    <cfRule type="containsText" dxfId="1822" priority="1822" operator="containsText" text="Yet to be approved">
      <formula>NOT(ISERROR(SEARCH("Yet to be approved",C1521)))</formula>
    </cfRule>
  </conditionalFormatting>
  <conditionalFormatting sqref="C1522">
    <cfRule type="containsText" dxfId="1821" priority="1819" operator="containsText" text="DPR not submitted">
      <formula>NOT(ISERROR(SEARCH("DPR not submitted",C1522)))</formula>
    </cfRule>
    <cfRule type="containsText" dxfId="1820" priority="1820" operator="containsText" text="Yet to be approved">
      <formula>NOT(ISERROR(SEARCH("Yet to be approved",C1522)))</formula>
    </cfRule>
  </conditionalFormatting>
  <conditionalFormatting sqref="C1523">
    <cfRule type="containsText" dxfId="1819" priority="1817" operator="containsText" text="DPR not submitted">
      <formula>NOT(ISERROR(SEARCH("DPR not submitted",C1523)))</formula>
    </cfRule>
    <cfRule type="containsText" dxfId="1818" priority="1818" operator="containsText" text="Yet to be approved">
      <formula>NOT(ISERROR(SEARCH("Yet to be approved",C1523)))</formula>
    </cfRule>
  </conditionalFormatting>
  <conditionalFormatting sqref="C1525">
    <cfRule type="containsText" dxfId="1817" priority="1815" operator="containsText" text="DPR not submitted">
      <formula>NOT(ISERROR(SEARCH("DPR not submitted",C1525)))</formula>
    </cfRule>
    <cfRule type="containsText" dxfId="1816" priority="1816" operator="containsText" text="Yet to be approved">
      <formula>NOT(ISERROR(SEARCH("Yet to be approved",C1525)))</formula>
    </cfRule>
  </conditionalFormatting>
  <conditionalFormatting sqref="C1526">
    <cfRule type="containsText" dxfId="1815" priority="1813" operator="containsText" text="DPR not submitted">
      <formula>NOT(ISERROR(SEARCH("DPR not submitted",C1526)))</formula>
    </cfRule>
    <cfRule type="containsText" dxfId="1814" priority="1814" operator="containsText" text="Yet to be approved">
      <formula>NOT(ISERROR(SEARCH("Yet to be approved",C1526)))</formula>
    </cfRule>
  </conditionalFormatting>
  <conditionalFormatting sqref="C1529">
    <cfRule type="containsText" dxfId="1813" priority="1811" operator="containsText" text="DPR not submitted">
      <formula>NOT(ISERROR(SEARCH("DPR not submitted",C1529)))</formula>
    </cfRule>
    <cfRule type="containsText" dxfId="1812" priority="1812" operator="containsText" text="Yet to be approved">
      <formula>NOT(ISERROR(SEARCH("Yet to be approved",C1529)))</formula>
    </cfRule>
  </conditionalFormatting>
  <conditionalFormatting sqref="C1535">
    <cfRule type="containsText" dxfId="1811" priority="1809" operator="containsText" text="DPR not submitted">
      <formula>NOT(ISERROR(SEARCH("DPR not submitted",C1535)))</formula>
    </cfRule>
    <cfRule type="containsText" dxfId="1810" priority="1810" operator="containsText" text="Yet to be approved">
      <formula>NOT(ISERROR(SEARCH("Yet to be approved",C1535)))</formula>
    </cfRule>
  </conditionalFormatting>
  <conditionalFormatting sqref="C1547">
    <cfRule type="containsText" dxfId="1809" priority="1807" operator="containsText" text="DPR not submitted">
      <formula>NOT(ISERROR(SEARCH("DPR not submitted",C1547)))</formula>
    </cfRule>
    <cfRule type="containsText" dxfId="1808" priority="1808" operator="containsText" text="Yet to be approved">
      <formula>NOT(ISERROR(SEARCH("Yet to be approved",C1547)))</formula>
    </cfRule>
  </conditionalFormatting>
  <conditionalFormatting sqref="C1576">
    <cfRule type="containsText" dxfId="1807" priority="1805" operator="containsText" text="DPR not submitted">
      <formula>NOT(ISERROR(SEARCH("DPR not submitted",C1576)))</formula>
    </cfRule>
    <cfRule type="containsText" dxfId="1806" priority="1806" operator="containsText" text="Yet to be approved">
      <formula>NOT(ISERROR(SEARCH("Yet to be approved",C1576)))</formula>
    </cfRule>
  </conditionalFormatting>
  <conditionalFormatting sqref="C1577">
    <cfRule type="containsText" dxfId="1805" priority="1803" operator="containsText" text="DPR not submitted">
      <formula>NOT(ISERROR(SEARCH("DPR not submitted",C1577)))</formula>
    </cfRule>
    <cfRule type="containsText" dxfId="1804" priority="1804" operator="containsText" text="Yet to be approved">
      <formula>NOT(ISERROR(SEARCH("Yet to be approved",C1577)))</formula>
    </cfRule>
  </conditionalFormatting>
  <conditionalFormatting sqref="C1580">
    <cfRule type="containsText" dxfId="1803" priority="1801" operator="containsText" text="DPR not submitted">
      <formula>NOT(ISERROR(SEARCH("DPR not submitted",C1580)))</formula>
    </cfRule>
    <cfRule type="containsText" dxfId="1802" priority="1802" operator="containsText" text="Yet to be approved">
      <formula>NOT(ISERROR(SEARCH("Yet to be approved",C1580)))</formula>
    </cfRule>
  </conditionalFormatting>
  <conditionalFormatting sqref="C1581">
    <cfRule type="containsText" dxfId="1801" priority="1799" operator="containsText" text="DPR not submitted">
      <formula>NOT(ISERROR(SEARCH("DPR not submitted",C1581)))</formula>
    </cfRule>
    <cfRule type="containsText" dxfId="1800" priority="1800" operator="containsText" text="Yet to be approved">
      <formula>NOT(ISERROR(SEARCH("Yet to be approved",C1581)))</formula>
    </cfRule>
  </conditionalFormatting>
  <conditionalFormatting sqref="C1582">
    <cfRule type="containsText" dxfId="1799" priority="1797" operator="containsText" text="DPR not submitted">
      <formula>NOT(ISERROR(SEARCH("DPR not submitted",C1582)))</formula>
    </cfRule>
    <cfRule type="containsText" dxfId="1798" priority="1798" operator="containsText" text="Yet to be approved">
      <formula>NOT(ISERROR(SEARCH("Yet to be approved",C1582)))</formula>
    </cfRule>
  </conditionalFormatting>
  <conditionalFormatting sqref="C1585">
    <cfRule type="containsText" dxfId="1797" priority="1795" operator="containsText" text="DPR not submitted">
      <formula>NOT(ISERROR(SEARCH("DPR not submitted",C1585)))</formula>
    </cfRule>
    <cfRule type="containsText" dxfId="1796" priority="1796" operator="containsText" text="Yet to be approved">
      <formula>NOT(ISERROR(SEARCH("Yet to be approved",C1585)))</formula>
    </cfRule>
  </conditionalFormatting>
  <conditionalFormatting sqref="C1591">
    <cfRule type="containsText" dxfId="1795" priority="1793" operator="containsText" text="DPR not submitted">
      <formula>NOT(ISERROR(SEARCH("DPR not submitted",C1591)))</formula>
    </cfRule>
    <cfRule type="containsText" dxfId="1794" priority="1794" operator="containsText" text="Yet to be approved">
      <formula>NOT(ISERROR(SEARCH("Yet to be approved",C1591)))</formula>
    </cfRule>
  </conditionalFormatting>
  <conditionalFormatting sqref="C1594">
    <cfRule type="containsText" dxfId="1793" priority="1791" operator="containsText" text="DPR not submitted">
      <formula>NOT(ISERROR(SEARCH("DPR not submitted",C1594)))</formula>
    </cfRule>
    <cfRule type="containsText" dxfId="1792" priority="1792" operator="containsText" text="Yet to be approved">
      <formula>NOT(ISERROR(SEARCH("Yet to be approved",C1594)))</formula>
    </cfRule>
  </conditionalFormatting>
  <conditionalFormatting sqref="C1595:C1597">
    <cfRule type="containsText" dxfId="1791" priority="1789" operator="containsText" text="DPR not submitted">
      <formula>NOT(ISERROR(SEARCH("DPR not submitted",C1595)))</formula>
    </cfRule>
    <cfRule type="containsText" dxfId="1790" priority="1790" operator="containsText" text="Yet to be approved">
      <formula>NOT(ISERROR(SEARCH("Yet to be approved",C1595)))</formula>
    </cfRule>
  </conditionalFormatting>
  <conditionalFormatting sqref="C1394">
    <cfRule type="containsText" dxfId="1789" priority="1787" operator="containsText" text="DPR not submitted">
      <formula>NOT(ISERROR(SEARCH("DPR not submitted",C1394)))</formula>
    </cfRule>
    <cfRule type="containsText" dxfId="1788" priority="1788" operator="containsText" text="Yet to be approved">
      <formula>NOT(ISERROR(SEARCH("Yet to be approved",C1394)))</formula>
    </cfRule>
  </conditionalFormatting>
  <conditionalFormatting sqref="C1393">
    <cfRule type="containsText" dxfId="1787" priority="1785" operator="containsText" text="DPR not submitted">
      <formula>NOT(ISERROR(SEARCH("DPR not submitted",C1393)))</formula>
    </cfRule>
    <cfRule type="containsText" dxfId="1786" priority="1786" operator="containsText" text="Yet to be approved">
      <formula>NOT(ISERROR(SEARCH("Yet to be approved",C1393)))</formula>
    </cfRule>
  </conditionalFormatting>
  <conditionalFormatting sqref="C1424">
    <cfRule type="containsText" dxfId="1785" priority="1783" operator="containsText" text="DPR not submitted">
      <formula>NOT(ISERROR(SEARCH("DPR not submitted",C1424)))</formula>
    </cfRule>
    <cfRule type="containsText" dxfId="1784" priority="1784" operator="containsText" text="Yet to be approved">
      <formula>NOT(ISERROR(SEARCH("Yet to be approved",C1424)))</formula>
    </cfRule>
  </conditionalFormatting>
  <conditionalFormatting sqref="C1473">
    <cfRule type="containsText" dxfId="1783" priority="1781" operator="containsText" text="DPR not submitted">
      <formula>NOT(ISERROR(SEARCH("DPR not submitted",C1473)))</formula>
    </cfRule>
    <cfRule type="containsText" dxfId="1782" priority="1782" operator="containsText" text="Yet to be approved">
      <formula>NOT(ISERROR(SEARCH("Yet to be approved",C1473)))</formula>
    </cfRule>
  </conditionalFormatting>
  <conditionalFormatting sqref="C1475">
    <cfRule type="containsText" dxfId="1781" priority="1779" operator="containsText" text="DPR not submitted">
      <formula>NOT(ISERROR(SEARCH("DPR not submitted",C1475)))</formula>
    </cfRule>
    <cfRule type="containsText" dxfId="1780" priority="1780" operator="containsText" text="Yet to be approved">
      <formula>NOT(ISERROR(SEARCH("Yet to be approved",C1475)))</formula>
    </cfRule>
  </conditionalFormatting>
  <conditionalFormatting sqref="C1497">
    <cfRule type="containsText" dxfId="1779" priority="1777" operator="containsText" text="DPR not submitted">
      <formula>NOT(ISERROR(SEARCH("DPR not submitted",C1497)))</formula>
    </cfRule>
    <cfRule type="containsText" dxfId="1778" priority="1778" operator="containsText" text="Yet to be approved">
      <formula>NOT(ISERROR(SEARCH("Yet to be approved",C1497)))</formula>
    </cfRule>
  </conditionalFormatting>
  <conditionalFormatting sqref="C1508">
    <cfRule type="containsText" dxfId="1777" priority="1775" operator="containsText" text="DPR not submitted">
      <formula>NOT(ISERROR(SEARCH("DPR not submitted",C1508)))</formula>
    </cfRule>
    <cfRule type="containsText" dxfId="1776" priority="1776" operator="containsText" text="Yet to be approved">
      <formula>NOT(ISERROR(SEARCH("Yet to be approved",C1508)))</formula>
    </cfRule>
  </conditionalFormatting>
  <conditionalFormatting sqref="C1509">
    <cfRule type="containsText" dxfId="1775" priority="1773" operator="containsText" text="DPR not submitted">
      <formula>NOT(ISERROR(SEARCH("DPR not submitted",C1509)))</formula>
    </cfRule>
    <cfRule type="containsText" dxfId="1774" priority="1774" operator="containsText" text="Yet to be approved">
      <formula>NOT(ISERROR(SEARCH("Yet to be approved",C1509)))</formula>
    </cfRule>
  </conditionalFormatting>
  <conditionalFormatting sqref="C1512">
    <cfRule type="containsText" dxfId="1773" priority="1771" operator="containsText" text="DPR not submitted">
      <formula>NOT(ISERROR(SEARCH("DPR not submitted",C1512)))</formula>
    </cfRule>
    <cfRule type="containsText" dxfId="1772" priority="1772" operator="containsText" text="Yet to be approved">
      <formula>NOT(ISERROR(SEARCH("Yet to be approved",C1512)))</formula>
    </cfRule>
  </conditionalFormatting>
  <conditionalFormatting sqref="C1513">
    <cfRule type="containsText" dxfId="1771" priority="1769" operator="containsText" text="DPR not submitted">
      <formula>NOT(ISERROR(SEARCH("DPR not submitted",C1513)))</formula>
    </cfRule>
    <cfRule type="containsText" dxfId="1770" priority="1770" operator="containsText" text="Yet to be approved">
      <formula>NOT(ISERROR(SEARCH("Yet to be approved",C1513)))</formula>
    </cfRule>
  </conditionalFormatting>
  <conditionalFormatting sqref="C1532">
    <cfRule type="containsText" dxfId="1769" priority="1767" operator="containsText" text="DPR not submitted">
      <formula>NOT(ISERROR(SEARCH("DPR not submitted",C1532)))</formula>
    </cfRule>
    <cfRule type="containsText" dxfId="1768" priority="1768" operator="containsText" text="Yet to be approved">
      <formula>NOT(ISERROR(SEARCH("Yet to be approved",C1532)))</formula>
    </cfRule>
  </conditionalFormatting>
  <conditionalFormatting sqref="C1538">
    <cfRule type="containsText" dxfId="1767" priority="1765" operator="containsText" text="DPR not submitted">
      <formula>NOT(ISERROR(SEARCH("DPR not submitted",C1538)))</formula>
    </cfRule>
    <cfRule type="containsText" dxfId="1766" priority="1766" operator="containsText" text="Yet to be approved">
      <formula>NOT(ISERROR(SEARCH("Yet to be approved",C1538)))</formula>
    </cfRule>
  </conditionalFormatting>
  <conditionalFormatting sqref="C1541">
    <cfRule type="containsText" dxfId="1765" priority="1763" operator="containsText" text="DPR not submitted">
      <formula>NOT(ISERROR(SEARCH("DPR not submitted",C1541)))</formula>
    </cfRule>
    <cfRule type="containsText" dxfId="1764" priority="1764" operator="containsText" text="Yet to be approved">
      <formula>NOT(ISERROR(SEARCH("Yet to be approved",C1541)))</formula>
    </cfRule>
  </conditionalFormatting>
  <conditionalFormatting sqref="C1566">
    <cfRule type="containsText" dxfId="1763" priority="1761" operator="containsText" text="DPR not submitted">
      <formula>NOT(ISERROR(SEARCH("DPR not submitted",C1566)))</formula>
    </cfRule>
    <cfRule type="containsText" dxfId="1762" priority="1762" operator="containsText" text="Yet to be approved">
      <formula>NOT(ISERROR(SEARCH("Yet to be approved",C1566)))</formula>
    </cfRule>
  </conditionalFormatting>
  <conditionalFormatting sqref="C1572">
    <cfRule type="containsText" dxfId="1761" priority="1759" operator="containsText" text="DPR not submitted">
      <formula>NOT(ISERROR(SEARCH("DPR not submitted",C1572)))</formula>
    </cfRule>
    <cfRule type="containsText" dxfId="1760" priority="1760" operator="containsText" text="Yet to be approved">
      <formula>NOT(ISERROR(SEARCH("Yet to be approved",C1572)))</formula>
    </cfRule>
  </conditionalFormatting>
  <conditionalFormatting sqref="C1573">
    <cfRule type="containsText" dxfId="1759" priority="1757" operator="containsText" text="DPR not submitted">
      <formula>NOT(ISERROR(SEARCH("DPR not submitted",C1573)))</formula>
    </cfRule>
    <cfRule type="containsText" dxfId="1758" priority="1758" operator="containsText" text="Yet to be approved">
      <formula>NOT(ISERROR(SEARCH("Yet to be approved",C1573)))</formula>
    </cfRule>
  </conditionalFormatting>
  <conditionalFormatting sqref="C1587">
    <cfRule type="containsText" dxfId="1757" priority="1755" operator="containsText" text="DPR not submitted">
      <formula>NOT(ISERROR(SEARCH("DPR not submitted",C1587)))</formula>
    </cfRule>
    <cfRule type="containsText" dxfId="1756" priority="1756" operator="containsText" text="Yet to be approved">
      <formula>NOT(ISERROR(SEARCH("Yet to be approved",C1587)))</formula>
    </cfRule>
  </conditionalFormatting>
  <conditionalFormatting sqref="C1588">
    <cfRule type="containsText" dxfId="1755" priority="1753" operator="containsText" text="DPR not submitted">
      <formula>NOT(ISERROR(SEARCH("DPR not submitted",C1588)))</formula>
    </cfRule>
    <cfRule type="containsText" dxfId="1754" priority="1754" operator="containsText" text="Yet to be approved">
      <formula>NOT(ISERROR(SEARCH("Yet to be approved",C1588)))</formula>
    </cfRule>
  </conditionalFormatting>
  <conditionalFormatting sqref="C1589">
    <cfRule type="containsText" dxfId="1753" priority="1751" operator="containsText" text="DPR not submitted">
      <formula>NOT(ISERROR(SEARCH("DPR not submitted",C1589)))</formula>
    </cfRule>
    <cfRule type="containsText" dxfId="1752" priority="1752" operator="containsText" text="Yet to be approved">
      <formula>NOT(ISERROR(SEARCH("Yet to be approved",C1589)))</formula>
    </cfRule>
  </conditionalFormatting>
  <conditionalFormatting sqref="C1602">
    <cfRule type="containsText" dxfId="1751" priority="1749" operator="containsText" text="DPR not submitted">
      <formula>NOT(ISERROR(SEARCH("DPR not submitted",C1602)))</formula>
    </cfRule>
    <cfRule type="containsText" dxfId="1750" priority="1750" operator="containsText" text="Yet to be approved">
      <formula>NOT(ISERROR(SEARCH("Yet to be approved",C1602)))</formula>
    </cfRule>
  </conditionalFormatting>
  <conditionalFormatting sqref="C1616:C1617 C1650:C1651">
    <cfRule type="containsText" dxfId="1749" priority="1741" operator="containsText" text="DPR not submitted">
      <formula>NOT(ISERROR(SEARCH("DPR not submitted",C1616)))</formula>
    </cfRule>
    <cfRule type="containsText" dxfId="1748" priority="1742" operator="containsText" text="Yet to be approved">
      <formula>NOT(ISERROR(SEARCH("Yet to be approved",C1616)))</formula>
    </cfRule>
  </conditionalFormatting>
  <conditionalFormatting sqref="C1612">
    <cfRule type="containsText" dxfId="1747" priority="1747" operator="containsText" text="DPR not submitted">
      <formula>NOT(ISERROR(SEARCH("DPR not submitted",C1612)))</formula>
    </cfRule>
    <cfRule type="containsText" dxfId="1746" priority="1748" operator="containsText" text="Yet to be approved">
      <formula>NOT(ISERROR(SEARCH("Yet to be approved",C1612)))</formula>
    </cfRule>
  </conditionalFormatting>
  <conditionalFormatting sqref="C1613:C1614">
    <cfRule type="containsText" dxfId="1745" priority="1745" operator="containsText" text="DPR not submitted">
      <formula>NOT(ISERROR(SEARCH("DPR not submitted",C1613)))</formula>
    </cfRule>
    <cfRule type="containsText" dxfId="1744" priority="1746" operator="containsText" text="Yet to be approved">
      <formula>NOT(ISERROR(SEARCH("Yet to be approved",C1613)))</formula>
    </cfRule>
  </conditionalFormatting>
  <conditionalFormatting sqref="C1615">
    <cfRule type="containsText" dxfId="1743" priority="1743" operator="containsText" text="DPR not submitted">
      <formula>NOT(ISERROR(SEARCH("DPR not submitted",C1615)))</formula>
    </cfRule>
    <cfRule type="containsText" dxfId="1742" priority="1744" operator="containsText" text="Yet to be approved">
      <formula>NOT(ISERROR(SEARCH("Yet to be approved",C1615)))</formula>
    </cfRule>
  </conditionalFormatting>
  <conditionalFormatting sqref="C1543:C1545">
    <cfRule type="containsText" dxfId="1741" priority="1737" operator="containsText" text="DPR not submitted">
      <formula>NOT(ISERROR(SEARCH("DPR not submitted",C1543)))</formula>
    </cfRule>
    <cfRule type="containsText" dxfId="1740" priority="1738" operator="containsText" text="Yet to be approved">
      <formula>NOT(ISERROR(SEARCH("Yet to be approved",C1543)))</formula>
    </cfRule>
  </conditionalFormatting>
  <conditionalFormatting sqref="C1543:C1545">
    <cfRule type="containsText" dxfId="1739" priority="1739" operator="containsText" text="DPR not submitted">
      <formula>NOT(ISERROR(SEARCH("DPR not submitted",C1543)))</formula>
    </cfRule>
    <cfRule type="containsText" dxfId="1738" priority="1740" operator="containsText" text="Yet to be approved">
      <formula>NOT(ISERROR(SEARCH("Yet to be approved",C1543)))</formula>
    </cfRule>
  </conditionalFormatting>
  <conditionalFormatting sqref="C1622:C1627">
    <cfRule type="containsText" dxfId="1737" priority="1735" operator="containsText" text="DPR not submitted">
      <formula>NOT(ISERROR(SEARCH("DPR not submitted",C1622)))</formula>
    </cfRule>
    <cfRule type="containsText" dxfId="1736" priority="1736" operator="containsText" text="Yet to be approved">
      <formula>NOT(ISERROR(SEARCH("Yet to be approved",C1622)))</formula>
    </cfRule>
  </conditionalFormatting>
  <conditionalFormatting sqref="C1618">
    <cfRule type="containsText" dxfId="1735" priority="1729" operator="containsText" text="DPR not submitted">
      <formula>NOT(ISERROR(SEARCH("DPR not submitted",C1618)))</formula>
    </cfRule>
    <cfRule type="containsText" dxfId="1734" priority="1730" operator="containsText" text="Yet to be approved">
      <formula>NOT(ISERROR(SEARCH("Yet to be approved",C1618)))</formula>
    </cfRule>
  </conditionalFormatting>
  <conditionalFormatting sqref="C1621">
    <cfRule type="containsText" dxfId="1733" priority="1727" operator="containsText" text="DPR not submitted">
      <formula>NOT(ISERROR(SEARCH("DPR not submitted",C1621)))</formula>
    </cfRule>
    <cfRule type="containsText" dxfId="1732" priority="1728" operator="containsText" text="Yet to be approved">
      <formula>NOT(ISERROR(SEARCH("Yet to be approved",C1621)))</formula>
    </cfRule>
  </conditionalFormatting>
  <conditionalFormatting sqref="C1628">
    <cfRule type="containsText" dxfId="1731" priority="1725" operator="containsText" text="DPR not submitted">
      <formula>NOT(ISERROR(SEARCH("DPR not submitted",C1628)))</formula>
    </cfRule>
    <cfRule type="containsText" dxfId="1730" priority="1726" operator="containsText" text="Yet to be approved">
      <formula>NOT(ISERROR(SEARCH("Yet to be approved",C1628)))</formula>
    </cfRule>
  </conditionalFormatting>
  <conditionalFormatting sqref="C1631:C1639">
    <cfRule type="containsText" dxfId="1729" priority="1723" operator="containsText" text="DPR not submitted">
      <formula>NOT(ISERROR(SEARCH("DPR not submitted",C1631)))</formula>
    </cfRule>
    <cfRule type="containsText" dxfId="1728" priority="1724" operator="containsText" text="Yet to be approved">
      <formula>NOT(ISERROR(SEARCH("Yet to be approved",C1631)))</formula>
    </cfRule>
  </conditionalFormatting>
  <conditionalFormatting sqref="C1619:C1620">
    <cfRule type="containsText" dxfId="1727" priority="1733" operator="containsText" text="DPR not submitted">
      <formula>NOT(ISERROR(SEARCH("DPR not submitted",C1619)))</formula>
    </cfRule>
    <cfRule type="containsText" dxfId="1726" priority="1734" operator="containsText" text="Yet to be approved">
      <formula>NOT(ISERROR(SEARCH("Yet to be approved",C1619)))</formula>
    </cfRule>
  </conditionalFormatting>
  <conditionalFormatting sqref="C1629:C1630">
    <cfRule type="containsText" dxfId="1725" priority="1731" operator="containsText" text="DPR not submitted">
      <formula>NOT(ISERROR(SEARCH("DPR not submitted",C1629)))</formula>
    </cfRule>
    <cfRule type="containsText" dxfId="1724" priority="1732" operator="containsText" text="Yet to be approved">
      <formula>NOT(ISERROR(SEARCH("Yet to be approved",C1629)))</formula>
    </cfRule>
  </conditionalFormatting>
  <conditionalFormatting sqref="C1640:C1649">
    <cfRule type="containsText" dxfId="1723" priority="1721" operator="containsText" text="DPR not submitted">
      <formula>NOT(ISERROR(SEARCH("DPR not submitted",C1640)))</formula>
    </cfRule>
    <cfRule type="containsText" dxfId="1722" priority="1722" operator="containsText" text="Yet to be approved">
      <formula>NOT(ISERROR(SEARCH("Yet to be approved",C1640)))</formula>
    </cfRule>
  </conditionalFormatting>
  <conditionalFormatting sqref="C1654">
    <cfRule type="containsText" dxfId="1721" priority="1719" operator="containsText" text="DPR not submitted">
      <formula>NOT(ISERROR(SEARCH("DPR not submitted",C1654)))</formula>
    </cfRule>
    <cfRule type="containsText" dxfId="1720" priority="1720" operator="containsText" text="Yet to be approved">
      <formula>NOT(ISERROR(SEARCH("Yet to be approved",C1654)))</formula>
    </cfRule>
  </conditionalFormatting>
  <conditionalFormatting sqref="C1655:C1659">
    <cfRule type="containsText" dxfId="1719" priority="1717" operator="containsText" text="DPR not submitted">
      <formula>NOT(ISERROR(SEARCH("DPR not submitted",C1655)))</formula>
    </cfRule>
    <cfRule type="containsText" dxfId="1718" priority="1718" operator="containsText" text="Yet to be approved">
      <formula>NOT(ISERROR(SEARCH("Yet to be approved",C1655)))</formula>
    </cfRule>
  </conditionalFormatting>
  <conditionalFormatting sqref="C1706:C1736 C1738:C1977">
    <cfRule type="containsText" dxfId="1717" priority="1715" operator="containsText" text="DPR not submitted">
      <formula>NOT(ISERROR(SEARCH("DPR not submitted",C1706)))</formula>
    </cfRule>
    <cfRule type="containsText" dxfId="1716" priority="1716" operator="containsText" text="Yet to be approved">
      <formula>NOT(ISERROR(SEARCH("Yet to be approved",C1706)))</formula>
    </cfRule>
  </conditionalFormatting>
  <conditionalFormatting sqref="C1982:C2014">
    <cfRule type="containsText" dxfId="1715" priority="1713" operator="containsText" text="DPR not submitted">
      <formula>NOT(ISERROR(SEARCH("DPR not submitted",C1982)))</formula>
    </cfRule>
    <cfRule type="containsText" dxfId="1714" priority="1714" operator="containsText" text="Yet to be approved">
      <formula>NOT(ISERROR(SEARCH("Yet to be approved",C1982)))</formula>
    </cfRule>
  </conditionalFormatting>
  <conditionalFormatting sqref="D1600:D1601">
    <cfRule type="containsText" dxfId="1713" priority="1711" operator="containsText" text="DPR not submitted">
      <formula>NOT(ISERROR(SEARCH("DPR not submitted",D1600)))</formula>
    </cfRule>
    <cfRule type="containsText" dxfId="1712" priority="1712" operator="containsText" text="Yet to be approved">
      <formula>NOT(ISERROR(SEARCH("Yet to be approved",D1600)))</formula>
    </cfRule>
  </conditionalFormatting>
  <conditionalFormatting sqref="C2020:C2021 C2649:C2651 C2330:C2355">
    <cfRule type="containsText" dxfId="1711" priority="1709" operator="containsText" text="DPR not submitted">
      <formula>NOT(ISERROR(SEARCH("DPR not submitted",C2020)))</formula>
    </cfRule>
    <cfRule type="containsText" dxfId="1710" priority="1710" operator="containsText" text="Yet to be approved">
      <formula>NOT(ISERROR(SEARCH("Yet to be approved",C2020)))</formula>
    </cfRule>
  </conditionalFormatting>
  <conditionalFormatting sqref="C2107">
    <cfRule type="containsText" dxfId="1709" priority="1581" operator="containsText" text="DPR not submitted">
      <formula>NOT(ISERROR(SEARCH("DPR not submitted",C2107)))</formula>
    </cfRule>
    <cfRule type="containsText" dxfId="1708" priority="1582" operator="containsText" text="Yet to be approved">
      <formula>NOT(ISERROR(SEARCH("Yet to be approved",C2107)))</formula>
    </cfRule>
  </conditionalFormatting>
  <conditionalFormatting sqref="C1352:C1367">
    <cfRule type="containsText" dxfId="1707" priority="2049" operator="containsText" text="DPR not submitted">
      <formula>NOT(ISERROR(SEARCH("DPR not submitted",C1352)))</formula>
    </cfRule>
    <cfRule type="containsText" dxfId="1706" priority="2050" operator="containsText" text="Yet to be approved">
      <formula>NOT(ISERROR(SEARCH("Yet to be approved",C1352)))</formula>
    </cfRule>
  </conditionalFormatting>
  <conditionalFormatting sqref="C2039:C2050">
    <cfRule type="containsText" dxfId="1705" priority="1705" operator="containsText" text="DPR not submitted">
      <formula>NOT(ISERROR(SEARCH("DPR not submitted",C2039)))</formula>
    </cfRule>
    <cfRule type="containsText" dxfId="1704" priority="1706" operator="containsText" text="Yet to be approved">
      <formula>NOT(ISERROR(SEARCH("Yet to be approved",C2039)))</formula>
    </cfRule>
  </conditionalFormatting>
  <conditionalFormatting sqref="C2052:C2056">
    <cfRule type="containsText" dxfId="1703" priority="1703" operator="containsText" text="DPR not submitted">
      <formula>NOT(ISERROR(SEARCH("DPR not submitted",C2052)))</formula>
    </cfRule>
    <cfRule type="containsText" dxfId="1702" priority="1704" operator="containsText" text="Yet to be approved">
      <formula>NOT(ISERROR(SEARCH("Yet to be approved",C2052)))</formula>
    </cfRule>
  </conditionalFormatting>
  <conditionalFormatting sqref="C2060">
    <cfRule type="containsText" dxfId="1701" priority="1701" operator="containsText" text="DPR not submitted">
      <formula>NOT(ISERROR(SEARCH("DPR not submitted",C2060)))</formula>
    </cfRule>
    <cfRule type="containsText" dxfId="1700" priority="1702" operator="containsText" text="Yet to be approved">
      <formula>NOT(ISERROR(SEARCH("Yet to be approved",C2060)))</formula>
    </cfRule>
  </conditionalFormatting>
  <conditionalFormatting sqref="C2062">
    <cfRule type="containsText" dxfId="1699" priority="1699" operator="containsText" text="DPR not submitted">
      <formula>NOT(ISERROR(SEARCH("DPR not submitted",C2062)))</formula>
    </cfRule>
    <cfRule type="containsText" dxfId="1698" priority="1700" operator="containsText" text="Yet to be approved">
      <formula>NOT(ISERROR(SEARCH("Yet to be approved",C2062)))</formula>
    </cfRule>
  </conditionalFormatting>
  <conditionalFormatting sqref="C2066:C2068">
    <cfRule type="containsText" dxfId="1697" priority="1697" operator="containsText" text="DPR not submitted">
      <formula>NOT(ISERROR(SEARCH("DPR not submitted",C2066)))</formula>
    </cfRule>
    <cfRule type="containsText" dxfId="1696" priority="1698" operator="containsText" text="Yet to be approved">
      <formula>NOT(ISERROR(SEARCH("Yet to be approved",C2066)))</formula>
    </cfRule>
  </conditionalFormatting>
  <conditionalFormatting sqref="C2070:C2072">
    <cfRule type="containsText" dxfId="1695" priority="1695" operator="containsText" text="DPR not submitted">
      <formula>NOT(ISERROR(SEARCH("DPR not submitted",C2070)))</formula>
    </cfRule>
    <cfRule type="containsText" dxfId="1694" priority="1696" operator="containsText" text="Yet to be approved">
      <formula>NOT(ISERROR(SEARCH("Yet to be approved",C2070)))</formula>
    </cfRule>
  </conditionalFormatting>
  <conditionalFormatting sqref="C2074:C2075">
    <cfRule type="containsText" dxfId="1693" priority="1693" operator="containsText" text="DPR not submitted">
      <formula>NOT(ISERROR(SEARCH("DPR not submitted",C2074)))</formula>
    </cfRule>
    <cfRule type="containsText" dxfId="1692" priority="1694" operator="containsText" text="Yet to be approved">
      <formula>NOT(ISERROR(SEARCH("Yet to be approved",C2074)))</formula>
    </cfRule>
  </conditionalFormatting>
  <conditionalFormatting sqref="C2077:C2080">
    <cfRule type="containsText" dxfId="1691" priority="1691" operator="containsText" text="DPR not submitted">
      <formula>NOT(ISERROR(SEARCH("DPR not submitted",C2077)))</formula>
    </cfRule>
    <cfRule type="containsText" dxfId="1690" priority="1692" operator="containsText" text="Yet to be approved">
      <formula>NOT(ISERROR(SEARCH("Yet to be approved",C2077)))</formula>
    </cfRule>
  </conditionalFormatting>
  <conditionalFormatting sqref="C2082:C2091">
    <cfRule type="containsText" dxfId="1689" priority="1689" operator="containsText" text="DPR not submitted">
      <formula>NOT(ISERROR(SEARCH("DPR not submitted",C2082)))</formula>
    </cfRule>
    <cfRule type="containsText" dxfId="1688" priority="1690" operator="containsText" text="Yet to be approved">
      <formula>NOT(ISERROR(SEARCH("Yet to be approved",C2082)))</formula>
    </cfRule>
  </conditionalFormatting>
  <conditionalFormatting sqref="C2093 C2095">
    <cfRule type="containsText" dxfId="1687" priority="1687" operator="containsText" text="DPR not submitted">
      <formula>NOT(ISERROR(SEARCH("DPR not submitted",C2093)))</formula>
    </cfRule>
    <cfRule type="containsText" dxfId="1686" priority="1688" operator="containsText" text="Yet to be approved">
      <formula>NOT(ISERROR(SEARCH("Yet to be approved",C2093)))</formula>
    </cfRule>
  </conditionalFormatting>
  <conditionalFormatting sqref="C2097:C2103">
    <cfRule type="containsText" dxfId="1685" priority="1685" operator="containsText" text="DPR not submitted">
      <formula>NOT(ISERROR(SEARCH("DPR not submitted",C2097)))</formula>
    </cfRule>
    <cfRule type="containsText" dxfId="1684" priority="1686" operator="containsText" text="Yet to be approved">
      <formula>NOT(ISERROR(SEARCH("Yet to be approved",C2097)))</formula>
    </cfRule>
  </conditionalFormatting>
  <conditionalFormatting sqref="C2105:C2106">
    <cfRule type="containsText" dxfId="1683" priority="1683" operator="containsText" text="DPR not submitted">
      <formula>NOT(ISERROR(SEARCH("DPR not submitted",C2105)))</formula>
    </cfRule>
    <cfRule type="containsText" dxfId="1682" priority="1684" operator="containsText" text="Yet to be approved">
      <formula>NOT(ISERROR(SEARCH("Yet to be approved",C2105)))</formula>
    </cfRule>
  </conditionalFormatting>
  <conditionalFormatting sqref="C2108:C2110">
    <cfRule type="containsText" dxfId="1681" priority="1681" operator="containsText" text="DPR not submitted">
      <formula>NOT(ISERROR(SEARCH("DPR not submitted",C2108)))</formula>
    </cfRule>
    <cfRule type="containsText" dxfId="1680" priority="1682" operator="containsText" text="Yet to be approved">
      <formula>NOT(ISERROR(SEARCH("Yet to be approved",C2108)))</formula>
    </cfRule>
  </conditionalFormatting>
  <conditionalFormatting sqref="C2112:C2114">
    <cfRule type="containsText" dxfId="1679" priority="1679" operator="containsText" text="DPR not submitted">
      <formula>NOT(ISERROR(SEARCH("DPR not submitted",C2112)))</formula>
    </cfRule>
    <cfRule type="containsText" dxfId="1678" priority="1680" operator="containsText" text="Yet to be approved">
      <formula>NOT(ISERROR(SEARCH("Yet to be approved",C2112)))</formula>
    </cfRule>
  </conditionalFormatting>
  <conditionalFormatting sqref="C2118">
    <cfRule type="containsText" dxfId="1677" priority="1677" operator="containsText" text="DPR not submitted">
      <formula>NOT(ISERROR(SEARCH("DPR not submitted",C2118)))</formula>
    </cfRule>
    <cfRule type="containsText" dxfId="1676" priority="1678" operator="containsText" text="Yet to be approved">
      <formula>NOT(ISERROR(SEARCH("Yet to be approved",C2118)))</formula>
    </cfRule>
  </conditionalFormatting>
  <conditionalFormatting sqref="C2120:C2123">
    <cfRule type="containsText" dxfId="1675" priority="1675" operator="containsText" text="DPR not submitted">
      <formula>NOT(ISERROR(SEARCH("DPR not submitted",C2120)))</formula>
    </cfRule>
    <cfRule type="containsText" dxfId="1674" priority="1676" operator="containsText" text="Yet to be approved">
      <formula>NOT(ISERROR(SEARCH("Yet to be approved",C2120)))</formula>
    </cfRule>
  </conditionalFormatting>
  <conditionalFormatting sqref="C2125:C2127">
    <cfRule type="containsText" dxfId="1673" priority="1673" operator="containsText" text="DPR not submitted">
      <formula>NOT(ISERROR(SEARCH("DPR not submitted",C2125)))</formula>
    </cfRule>
    <cfRule type="containsText" dxfId="1672" priority="1674" operator="containsText" text="Yet to be approved">
      <formula>NOT(ISERROR(SEARCH("Yet to be approved",C2125)))</formula>
    </cfRule>
  </conditionalFormatting>
  <conditionalFormatting sqref="C2129:C2133">
    <cfRule type="containsText" dxfId="1671" priority="1671" operator="containsText" text="DPR not submitted">
      <formula>NOT(ISERROR(SEARCH("DPR not submitted",C2129)))</formula>
    </cfRule>
    <cfRule type="containsText" dxfId="1670" priority="1672" operator="containsText" text="Yet to be approved">
      <formula>NOT(ISERROR(SEARCH("Yet to be approved",C2129)))</formula>
    </cfRule>
  </conditionalFormatting>
  <conditionalFormatting sqref="C2135:C2140">
    <cfRule type="containsText" dxfId="1669" priority="1669" operator="containsText" text="DPR not submitted">
      <formula>NOT(ISERROR(SEARCH("DPR not submitted",C2135)))</formula>
    </cfRule>
    <cfRule type="containsText" dxfId="1668" priority="1670" operator="containsText" text="Yet to be approved">
      <formula>NOT(ISERROR(SEARCH("Yet to be approved",C2135)))</formula>
    </cfRule>
  </conditionalFormatting>
  <conditionalFormatting sqref="C2142 C2146 C2144">
    <cfRule type="containsText" dxfId="1667" priority="1667" operator="containsText" text="DPR not submitted">
      <formula>NOT(ISERROR(SEARCH("DPR not submitted",C2142)))</formula>
    </cfRule>
    <cfRule type="containsText" dxfId="1666" priority="1668" operator="containsText" text="Yet to be approved">
      <formula>NOT(ISERROR(SEARCH("Yet to be approved",C2142)))</formula>
    </cfRule>
  </conditionalFormatting>
  <conditionalFormatting sqref="C2148:C2151">
    <cfRule type="containsText" dxfId="1665" priority="1665" operator="containsText" text="DPR not submitted">
      <formula>NOT(ISERROR(SEARCH("DPR not submitted",C2148)))</formula>
    </cfRule>
    <cfRule type="containsText" dxfId="1664" priority="1666" operator="containsText" text="Yet to be approved">
      <formula>NOT(ISERROR(SEARCH("Yet to be approved",C2148)))</formula>
    </cfRule>
  </conditionalFormatting>
  <conditionalFormatting sqref="C2153:C2156">
    <cfRule type="containsText" dxfId="1663" priority="1663" operator="containsText" text="DPR not submitted">
      <formula>NOT(ISERROR(SEARCH("DPR not submitted",C2153)))</formula>
    </cfRule>
    <cfRule type="containsText" dxfId="1662" priority="1664" operator="containsText" text="Yet to be approved">
      <formula>NOT(ISERROR(SEARCH("Yet to be approved",C2153)))</formula>
    </cfRule>
  </conditionalFormatting>
  <conditionalFormatting sqref="C2158">
    <cfRule type="containsText" dxfId="1661" priority="1661" operator="containsText" text="DPR not submitted">
      <formula>NOT(ISERROR(SEARCH("DPR not submitted",C2158)))</formula>
    </cfRule>
    <cfRule type="containsText" dxfId="1660" priority="1662" operator="containsText" text="Yet to be approved">
      <formula>NOT(ISERROR(SEARCH("Yet to be approved",C2158)))</formula>
    </cfRule>
  </conditionalFormatting>
  <conditionalFormatting sqref="C2160">
    <cfRule type="containsText" dxfId="1659" priority="1659" operator="containsText" text="DPR not submitted">
      <formula>NOT(ISERROR(SEARCH("DPR not submitted",C2160)))</formula>
    </cfRule>
    <cfRule type="containsText" dxfId="1658" priority="1660" operator="containsText" text="Yet to be approved">
      <formula>NOT(ISERROR(SEARCH("Yet to be approved",C2160)))</formula>
    </cfRule>
  </conditionalFormatting>
  <conditionalFormatting sqref="C2162:C2164">
    <cfRule type="containsText" dxfId="1657" priority="1657" operator="containsText" text="DPR not submitted">
      <formula>NOT(ISERROR(SEARCH("DPR not submitted",C2162)))</formula>
    </cfRule>
    <cfRule type="containsText" dxfId="1656" priority="1658" operator="containsText" text="Yet to be approved">
      <formula>NOT(ISERROR(SEARCH("Yet to be approved",C2162)))</formula>
    </cfRule>
  </conditionalFormatting>
  <conditionalFormatting sqref="C2166 C2168:C2169">
    <cfRule type="containsText" dxfId="1655" priority="1655" operator="containsText" text="DPR not submitted">
      <formula>NOT(ISERROR(SEARCH("DPR not submitted",C2166)))</formula>
    </cfRule>
    <cfRule type="containsText" dxfId="1654" priority="1656" operator="containsText" text="Yet to be approved">
      <formula>NOT(ISERROR(SEARCH("Yet to be approved",C2166)))</formula>
    </cfRule>
  </conditionalFormatting>
  <conditionalFormatting sqref="C2171:C2174">
    <cfRule type="containsText" dxfId="1653" priority="1653" operator="containsText" text="DPR not submitted">
      <formula>NOT(ISERROR(SEARCH("DPR not submitted",C2171)))</formula>
    </cfRule>
    <cfRule type="containsText" dxfId="1652" priority="1654" operator="containsText" text="Yet to be approved">
      <formula>NOT(ISERROR(SEARCH("Yet to be approved",C2171)))</formula>
    </cfRule>
  </conditionalFormatting>
  <conditionalFormatting sqref="C2176:C2177 C2180">
    <cfRule type="containsText" dxfId="1651" priority="1651" operator="containsText" text="DPR not submitted">
      <formula>NOT(ISERROR(SEARCH("DPR not submitted",C2176)))</formula>
    </cfRule>
    <cfRule type="containsText" dxfId="1650" priority="1652" operator="containsText" text="Yet to be approved">
      <formula>NOT(ISERROR(SEARCH("Yet to be approved",C2176)))</formula>
    </cfRule>
  </conditionalFormatting>
  <conditionalFormatting sqref="C2197">
    <cfRule type="containsText" dxfId="1649" priority="1649" operator="containsText" text="DPR not submitted">
      <formula>NOT(ISERROR(SEARCH("DPR not submitted",C2197)))</formula>
    </cfRule>
    <cfRule type="containsText" dxfId="1648" priority="1650" operator="containsText" text="Yet to be approved">
      <formula>NOT(ISERROR(SEARCH("Yet to be approved",C2197)))</formula>
    </cfRule>
  </conditionalFormatting>
  <conditionalFormatting sqref="C2200">
    <cfRule type="containsText" dxfId="1647" priority="1647" operator="containsText" text="DPR not submitted">
      <formula>NOT(ISERROR(SEARCH("DPR not submitted",C2200)))</formula>
    </cfRule>
    <cfRule type="containsText" dxfId="1646" priority="1648" operator="containsText" text="Yet to be approved">
      <formula>NOT(ISERROR(SEARCH("Yet to be approved",C2200)))</formula>
    </cfRule>
  </conditionalFormatting>
  <conditionalFormatting sqref="C2203">
    <cfRule type="containsText" dxfId="1645" priority="1645" operator="containsText" text="DPR not submitted">
      <formula>NOT(ISERROR(SEARCH("DPR not submitted",C2203)))</formula>
    </cfRule>
    <cfRule type="containsText" dxfId="1644" priority="1646" operator="containsText" text="Yet to be approved">
      <formula>NOT(ISERROR(SEARCH("Yet to be approved",C2203)))</formula>
    </cfRule>
  </conditionalFormatting>
  <conditionalFormatting sqref="C2206">
    <cfRule type="containsText" dxfId="1643" priority="1643" operator="containsText" text="DPR not submitted">
      <formula>NOT(ISERROR(SEARCH("DPR not submitted",C2206)))</formula>
    </cfRule>
    <cfRule type="containsText" dxfId="1642" priority="1644" operator="containsText" text="Yet to be approved">
      <formula>NOT(ISERROR(SEARCH("Yet to be approved",C2206)))</formula>
    </cfRule>
  </conditionalFormatting>
  <conditionalFormatting sqref="C2212">
    <cfRule type="containsText" dxfId="1641" priority="1639" operator="containsText" text="DPR not submitted">
      <formula>NOT(ISERROR(SEARCH("DPR not submitted",C2212)))</formula>
    </cfRule>
    <cfRule type="containsText" dxfId="1640" priority="1640" operator="containsText" text="Yet to be approved">
      <formula>NOT(ISERROR(SEARCH("Yet to be approved",C2212)))</formula>
    </cfRule>
  </conditionalFormatting>
  <conditionalFormatting sqref="C2209">
    <cfRule type="containsText" dxfId="1639" priority="1641" operator="containsText" text="DPR not submitted">
      <formula>NOT(ISERROR(SEARCH("DPR not submitted",C2209)))</formula>
    </cfRule>
    <cfRule type="containsText" dxfId="1638" priority="1642" operator="containsText" text="Yet to be approved">
      <formula>NOT(ISERROR(SEARCH("Yet to be approved",C2209)))</formula>
    </cfRule>
  </conditionalFormatting>
  <conditionalFormatting sqref="C2220">
    <cfRule type="containsText" dxfId="1637" priority="1635" operator="containsText" text="DPR not submitted">
      <formula>NOT(ISERROR(SEARCH("DPR not submitted",C2220)))</formula>
    </cfRule>
    <cfRule type="containsText" dxfId="1636" priority="1636" operator="containsText" text="Yet to be approved">
      <formula>NOT(ISERROR(SEARCH("Yet to be approved",C2220)))</formula>
    </cfRule>
  </conditionalFormatting>
  <conditionalFormatting sqref="C2218">
    <cfRule type="containsText" dxfId="1635" priority="1637" operator="containsText" text="DPR not submitted">
      <formula>NOT(ISERROR(SEARCH("DPR not submitted",C2218)))</formula>
    </cfRule>
    <cfRule type="containsText" dxfId="1634" priority="1638" operator="containsText" text="Yet to be approved">
      <formula>NOT(ISERROR(SEARCH("Yet to be approved",C2218)))</formula>
    </cfRule>
  </conditionalFormatting>
  <conditionalFormatting sqref="C2222">
    <cfRule type="containsText" dxfId="1633" priority="1633" operator="containsText" text="DPR not submitted">
      <formula>NOT(ISERROR(SEARCH("DPR not submitted",C2222)))</formula>
    </cfRule>
    <cfRule type="containsText" dxfId="1632" priority="1634" operator="containsText" text="Yet to be approved">
      <formula>NOT(ISERROR(SEARCH("Yet to be approved",C2222)))</formula>
    </cfRule>
  </conditionalFormatting>
  <conditionalFormatting sqref="C2223">
    <cfRule type="containsText" dxfId="1631" priority="1631" operator="containsText" text="DPR not submitted">
      <formula>NOT(ISERROR(SEARCH("DPR not submitted",C2223)))</formula>
    </cfRule>
    <cfRule type="containsText" dxfId="1630" priority="1632" operator="containsText" text="Yet to be approved">
      <formula>NOT(ISERROR(SEARCH("Yet to be approved",C2223)))</formula>
    </cfRule>
  </conditionalFormatting>
  <conditionalFormatting sqref="C2225:C2226">
    <cfRule type="containsText" dxfId="1629" priority="1629" operator="containsText" text="DPR not submitted">
      <formula>NOT(ISERROR(SEARCH("DPR not submitted",C2225)))</formula>
    </cfRule>
    <cfRule type="containsText" dxfId="1628" priority="1630" operator="containsText" text="Yet to be approved">
      <formula>NOT(ISERROR(SEARCH("Yet to be approved",C2225)))</formula>
    </cfRule>
  </conditionalFormatting>
  <conditionalFormatting sqref="C2228">
    <cfRule type="containsText" dxfId="1627" priority="1627" operator="containsText" text="DPR not submitted">
      <formula>NOT(ISERROR(SEARCH("DPR not submitted",C2228)))</formula>
    </cfRule>
    <cfRule type="containsText" dxfId="1626" priority="1628" operator="containsText" text="Yet to be approved">
      <formula>NOT(ISERROR(SEARCH("Yet to be approved",C2228)))</formula>
    </cfRule>
  </conditionalFormatting>
  <conditionalFormatting sqref="C2230">
    <cfRule type="containsText" dxfId="1625" priority="1625" operator="containsText" text="DPR not submitted">
      <formula>NOT(ISERROR(SEARCH("DPR not submitted",C2230)))</formula>
    </cfRule>
    <cfRule type="containsText" dxfId="1624" priority="1626" operator="containsText" text="Yet to be approved">
      <formula>NOT(ISERROR(SEARCH("Yet to be approved",C2230)))</formula>
    </cfRule>
  </conditionalFormatting>
  <conditionalFormatting sqref="C2232:C2234">
    <cfRule type="containsText" dxfId="1623" priority="1623" operator="containsText" text="DPR not submitted">
      <formula>NOT(ISERROR(SEARCH("DPR not submitted",C2232)))</formula>
    </cfRule>
    <cfRule type="containsText" dxfId="1622" priority="1624" operator="containsText" text="Yet to be approved">
      <formula>NOT(ISERROR(SEARCH("Yet to be approved",C2232)))</formula>
    </cfRule>
  </conditionalFormatting>
  <conditionalFormatting sqref="C2238:C2240">
    <cfRule type="containsText" dxfId="1621" priority="1621" operator="containsText" text="DPR not submitted">
      <formula>NOT(ISERROR(SEARCH("DPR not submitted",C2238)))</formula>
    </cfRule>
    <cfRule type="containsText" dxfId="1620" priority="1622" operator="containsText" text="Yet to be approved">
      <formula>NOT(ISERROR(SEARCH("Yet to be approved",C2238)))</formula>
    </cfRule>
  </conditionalFormatting>
  <conditionalFormatting sqref="C2244">
    <cfRule type="containsText" dxfId="1619" priority="1619" operator="containsText" text="DPR not submitted">
      <formula>NOT(ISERROR(SEARCH("DPR not submitted",C2244)))</formula>
    </cfRule>
    <cfRule type="containsText" dxfId="1618" priority="1620" operator="containsText" text="Yet to be approved">
      <formula>NOT(ISERROR(SEARCH("Yet to be approved",C2244)))</formula>
    </cfRule>
  </conditionalFormatting>
  <conditionalFormatting sqref="C2248">
    <cfRule type="containsText" dxfId="1617" priority="1617" operator="containsText" text="DPR not submitted">
      <formula>NOT(ISERROR(SEARCH("DPR not submitted",C2248)))</formula>
    </cfRule>
    <cfRule type="containsText" dxfId="1616" priority="1618" operator="containsText" text="Yet to be approved">
      <formula>NOT(ISERROR(SEARCH("Yet to be approved",C2248)))</formula>
    </cfRule>
  </conditionalFormatting>
  <conditionalFormatting sqref="C2253">
    <cfRule type="containsText" dxfId="1615" priority="1615" operator="containsText" text="DPR not submitted">
      <formula>NOT(ISERROR(SEARCH("DPR not submitted",C2253)))</formula>
    </cfRule>
    <cfRule type="containsText" dxfId="1614" priority="1616" operator="containsText" text="Yet to be approved">
      <formula>NOT(ISERROR(SEARCH("Yet to be approved",C2253)))</formula>
    </cfRule>
  </conditionalFormatting>
  <conditionalFormatting sqref="C2256">
    <cfRule type="containsText" dxfId="1613" priority="1613" operator="containsText" text="DPR not submitted">
      <formula>NOT(ISERROR(SEARCH("DPR not submitted",C2256)))</formula>
    </cfRule>
    <cfRule type="containsText" dxfId="1612" priority="1614" operator="containsText" text="Yet to be approved">
      <formula>NOT(ISERROR(SEARCH("Yet to be approved",C2256)))</formula>
    </cfRule>
  </conditionalFormatting>
  <conditionalFormatting sqref="C2262">
    <cfRule type="containsText" dxfId="1611" priority="1611" operator="containsText" text="DPR not submitted">
      <formula>NOT(ISERROR(SEARCH("DPR not submitted",C2262)))</formula>
    </cfRule>
    <cfRule type="containsText" dxfId="1610" priority="1612" operator="containsText" text="Yet to be approved">
      <formula>NOT(ISERROR(SEARCH("Yet to be approved",C2262)))</formula>
    </cfRule>
  </conditionalFormatting>
  <conditionalFormatting sqref="C2322 C2356">
    <cfRule type="containsText" dxfId="1609" priority="1609" operator="containsText" text="DPR not submitted">
      <formula>NOT(ISERROR(SEARCH("DPR not submitted",C2322)))</formula>
    </cfRule>
    <cfRule type="containsText" dxfId="1608" priority="1610" operator="containsText" text="Yet to be approved">
      <formula>NOT(ISERROR(SEARCH("Yet to be approved",C2322)))</formula>
    </cfRule>
  </conditionalFormatting>
  <conditionalFormatting sqref="C2268">
    <cfRule type="containsText" dxfId="1607" priority="1607" operator="containsText" text="DPR not submitted">
      <formula>NOT(ISERROR(SEARCH("DPR not submitted",C2268)))</formula>
    </cfRule>
    <cfRule type="containsText" dxfId="1606" priority="1608" operator="containsText" text="Yet to be approved">
      <formula>NOT(ISERROR(SEARCH("Yet to be approved",C2268)))</formula>
    </cfRule>
  </conditionalFormatting>
  <conditionalFormatting sqref="C2061">
    <cfRule type="containsText" dxfId="1605" priority="1599" operator="containsText" text="DPR not submitted">
      <formula>NOT(ISERROR(SEARCH("DPR not submitted",C2061)))</formula>
    </cfRule>
    <cfRule type="containsText" dxfId="1604" priority="1600" operator="containsText" text="Yet to be approved">
      <formula>NOT(ISERROR(SEARCH("Yet to be approved",C2061)))</formula>
    </cfRule>
  </conditionalFormatting>
  <conditionalFormatting sqref="C2038">
    <cfRule type="containsText" dxfId="1603" priority="1605" operator="containsText" text="DPR not submitted">
      <formula>NOT(ISERROR(SEARCH("DPR not submitted",C2038)))</formula>
    </cfRule>
    <cfRule type="containsText" dxfId="1602" priority="1606" operator="containsText" text="Yet to be approved">
      <formula>NOT(ISERROR(SEARCH("Yet to be approved",C2038)))</formula>
    </cfRule>
  </conditionalFormatting>
  <conditionalFormatting sqref="C2051">
    <cfRule type="containsText" dxfId="1601" priority="1603" operator="containsText" text="DPR not submitted">
      <formula>NOT(ISERROR(SEARCH("DPR not submitted",C2051)))</formula>
    </cfRule>
    <cfRule type="containsText" dxfId="1600" priority="1604" operator="containsText" text="Yet to be approved">
      <formula>NOT(ISERROR(SEARCH("Yet to be approved",C2051)))</formula>
    </cfRule>
  </conditionalFormatting>
  <conditionalFormatting sqref="C2057">
    <cfRule type="containsText" dxfId="1599" priority="1601" operator="containsText" text="DPR not submitted">
      <formula>NOT(ISERROR(SEARCH("DPR not submitted",C2057)))</formula>
    </cfRule>
    <cfRule type="containsText" dxfId="1598" priority="1602" operator="containsText" text="Yet to be approved">
      <formula>NOT(ISERROR(SEARCH("Yet to be approved",C2057)))</formula>
    </cfRule>
  </conditionalFormatting>
  <conditionalFormatting sqref="C2065">
    <cfRule type="containsText" dxfId="1597" priority="1597" operator="containsText" text="DPR not submitted">
      <formula>NOT(ISERROR(SEARCH("DPR not submitted",C2065)))</formula>
    </cfRule>
    <cfRule type="containsText" dxfId="1596" priority="1598" operator="containsText" text="Yet to be approved">
      <formula>NOT(ISERROR(SEARCH("Yet to be approved",C2065)))</formula>
    </cfRule>
  </conditionalFormatting>
  <conditionalFormatting sqref="C2069">
    <cfRule type="containsText" dxfId="1595" priority="1595" operator="containsText" text="DPR not submitted">
      <formula>NOT(ISERROR(SEARCH("DPR not submitted",C2069)))</formula>
    </cfRule>
    <cfRule type="containsText" dxfId="1594" priority="1596" operator="containsText" text="Yet to be approved">
      <formula>NOT(ISERROR(SEARCH("Yet to be approved",C2069)))</formula>
    </cfRule>
  </conditionalFormatting>
  <conditionalFormatting sqref="C2073">
    <cfRule type="containsText" dxfId="1593" priority="1593" operator="containsText" text="DPR not submitted">
      <formula>NOT(ISERROR(SEARCH("DPR not submitted",C2073)))</formula>
    </cfRule>
    <cfRule type="containsText" dxfId="1592" priority="1594" operator="containsText" text="Yet to be approved">
      <formula>NOT(ISERROR(SEARCH("Yet to be approved",C2073)))</formula>
    </cfRule>
  </conditionalFormatting>
  <conditionalFormatting sqref="C2076">
    <cfRule type="containsText" dxfId="1591" priority="1591" operator="containsText" text="DPR not submitted">
      <formula>NOT(ISERROR(SEARCH("DPR not submitted",C2076)))</formula>
    </cfRule>
    <cfRule type="containsText" dxfId="1590" priority="1592" operator="containsText" text="Yet to be approved">
      <formula>NOT(ISERROR(SEARCH("Yet to be approved",C2076)))</formula>
    </cfRule>
  </conditionalFormatting>
  <conditionalFormatting sqref="C2081">
    <cfRule type="containsText" dxfId="1589" priority="1589" operator="containsText" text="DPR not submitted">
      <formula>NOT(ISERROR(SEARCH("DPR not submitted",C2081)))</formula>
    </cfRule>
    <cfRule type="containsText" dxfId="1588" priority="1590" operator="containsText" text="Yet to be approved">
      <formula>NOT(ISERROR(SEARCH("Yet to be approved",C2081)))</formula>
    </cfRule>
  </conditionalFormatting>
  <conditionalFormatting sqref="C2092">
    <cfRule type="containsText" dxfId="1587" priority="1587" operator="containsText" text="DPR not submitted">
      <formula>NOT(ISERROR(SEARCH("DPR not submitted",C2092)))</formula>
    </cfRule>
    <cfRule type="containsText" dxfId="1586" priority="1588" operator="containsText" text="Yet to be approved">
      <formula>NOT(ISERROR(SEARCH("Yet to be approved",C2092)))</formula>
    </cfRule>
  </conditionalFormatting>
  <conditionalFormatting sqref="C2096">
    <cfRule type="containsText" dxfId="1585" priority="1585" operator="containsText" text="DPR not submitted">
      <formula>NOT(ISERROR(SEARCH("DPR not submitted",C2096)))</formula>
    </cfRule>
    <cfRule type="containsText" dxfId="1584" priority="1586" operator="containsText" text="Yet to be approved">
      <formula>NOT(ISERROR(SEARCH("Yet to be approved",C2096)))</formula>
    </cfRule>
  </conditionalFormatting>
  <conditionalFormatting sqref="C2104">
    <cfRule type="containsText" dxfId="1583" priority="1583" operator="containsText" text="DPR not submitted">
      <formula>NOT(ISERROR(SEARCH("DPR not submitted",C2104)))</formula>
    </cfRule>
    <cfRule type="containsText" dxfId="1582" priority="1584" operator="containsText" text="Yet to be approved">
      <formula>NOT(ISERROR(SEARCH("Yet to be approved",C2104)))</formula>
    </cfRule>
  </conditionalFormatting>
  <conditionalFormatting sqref="C2111">
    <cfRule type="containsText" dxfId="1581" priority="1579" operator="containsText" text="DPR not submitted">
      <formula>NOT(ISERROR(SEARCH("DPR not submitted",C2111)))</formula>
    </cfRule>
    <cfRule type="containsText" dxfId="1580" priority="1580" operator="containsText" text="Yet to be approved">
      <formula>NOT(ISERROR(SEARCH("Yet to be approved",C2111)))</formula>
    </cfRule>
  </conditionalFormatting>
  <conditionalFormatting sqref="C2115">
    <cfRule type="containsText" dxfId="1579" priority="1577" operator="containsText" text="DPR not submitted">
      <formula>NOT(ISERROR(SEARCH("DPR not submitted",C2115)))</formula>
    </cfRule>
    <cfRule type="containsText" dxfId="1578" priority="1578" operator="containsText" text="Yet to be approved">
      <formula>NOT(ISERROR(SEARCH("Yet to be approved",C2115)))</formula>
    </cfRule>
  </conditionalFormatting>
  <conditionalFormatting sqref="C2119">
    <cfRule type="containsText" dxfId="1577" priority="1575" operator="containsText" text="DPR not submitted">
      <formula>NOT(ISERROR(SEARCH("DPR not submitted",C2119)))</formula>
    </cfRule>
    <cfRule type="containsText" dxfId="1576" priority="1576" operator="containsText" text="Yet to be approved">
      <formula>NOT(ISERROR(SEARCH("Yet to be approved",C2119)))</formula>
    </cfRule>
  </conditionalFormatting>
  <conditionalFormatting sqref="C2124">
    <cfRule type="containsText" dxfId="1575" priority="1573" operator="containsText" text="DPR not submitted">
      <formula>NOT(ISERROR(SEARCH("DPR not submitted",C2124)))</formula>
    </cfRule>
    <cfRule type="containsText" dxfId="1574" priority="1574" operator="containsText" text="Yet to be approved">
      <formula>NOT(ISERROR(SEARCH("Yet to be approved",C2124)))</formula>
    </cfRule>
  </conditionalFormatting>
  <conditionalFormatting sqref="C2128">
    <cfRule type="containsText" dxfId="1573" priority="1571" operator="containsText" text="DPR not submitted">
      <formula>NOT(ISERROR(SEARCH("DPR not submitted",C2128)))</formula>
    </cfRule>
    <cfRule type="containsText" dxfId="1572" priority="1572" operator="containsText" text="Yet to be approved">
      <formula>NOT(ISERROR(SEARCH("Yet to be approved",C2128)))</formula>
    </cfRule>
  </conditionalFormatting>
  <conditionalFormatting sqref="C2134">
    <cfRule type="containsText" dxfId="1571" priority="1569" operator="containsText" text="DPR not submitted">
      <formula>NOT(ISERROR(SEARCH("DPR not submitted",C2134)))</formula>
    </cfRule>
    <cfRule type="containsText" dxfId="1570" priority="1570" operator="containsText" text="Yet to be approved">
      <formula>NOT(ISERROR(SEARCH("Yet to be approved",C2134)))</formula>
    </cfRule>
  </conditionalFormatting>
  <conditionalFormatting sqref="C2141">
    <cfRule type="containsText" dxfId="1569" priority="1567" operator="containsText" text="DPR not submitted">
      <formula>NOT(ISERROR(SEARCH("DPR not submitted",C2141)))</formula>
    </cfRule>
    <cfRule type="containsText" dxfId="1568" priority="1568" operator="containsText" text="Yet to be approved">
      <formula>NOT(ISERROR(SEARCH("Yet to be approved",C2141)))</formula>
    </cfRule>
  </conditionalFormatting>
  <conditionalFormatting sqref="C2147">
    <cfRule type="containsText" dxfId="1567" priority="1565" operator="containsText" text="DPR not submitted">
      <formula>NOT(ISERROR(SEARCH("DPR not submitted",C2147)))</formula>
    </cfRule>
    <cfRule type="containsText" dxfId="1566" priority="1566" operator="containsText" text="Yet to be approved">
      <formula>NOT(ISERROR(SEARCH("Yet to be approved",C2147)))</formula>
    </cfRule>
  </conditionalFormatting>
  <conditionalFormatting sqref="C2152">
    <cfRule type="containsText" dxfId="1565" priority="1563" operator="containsText" text="DPR not submitted">
      <formula>NOT(ISERROR(SEARCH("DPR not submitted",C2152)))</formula>
    </cfRule>
    <cfRule type="containsText" dxfId="1564" priority="1564" operator="containsText" text="Yet to be approved">
      <formula>NOT(ISERROR(SEARCH("Yet to be approved",C2152)))</formula>
    </cfRule>
  </conditionalFormatting>
  <conditionalFormatting sqref="C2157">
    <cfRule type="containsText" dxfId="1563" priority="1561" operator="containsText" text="DPR not submitted">
      <formula>NOT(ISERROR(SEARCH("DPR not submitted",C2157)))</formula>
    </cfRule>
    <cfRule type="containsText" dxfId="1562" priority="1562" operator="containsText" text="Yet to be approved">
      <formula>NOT(ISERROR(SEARCH("Yet to be approved",C2157)))</formula>
    </cfRule>
  </conditionalFormatting>
  <conditionalFormatting sqref="C2159">
    <cfRule type="containsText" dxfId="1561" priority="1559" operator="containsText" text="DPR not submitted">
      <formula>NOT(ISERROR(SEARCH("DPR not submitted",C2159)))</formula>
    </cfRule>
    <cfRule type="containsText" dxfId="1560" priority="1560" operator="containsText" text="Yet to be approved">
      <formula>NOT(ISERROR(SEARCH("Yet to be approved",C2159)))</formula>
    </cfRule>
  </conditionalFormatting>
  <conditionalFormatting sqref="C2161">
    <cfRule type="containsText" dxfId="1559" priority="1557" operator="containsText" text="DPR not submitted">
      <formula>NOT(ISERROR(SEARCH("DPR not submitted",C2161)))</formula>
    </cfRule>
    <cfRule type="containsText" dxfId="1558" priority="1558" operator="containsText" text="Yet to be approved">
      <formula>NOT(ISERROR(SEARCH("Yet to be approved",C2161)))</formula>
    </cfRule>
  </conditionalFormatting>
  <conditionalFormatting sqref="C2165">
    <cfRule type="containsText" dxfId="1557" priority="1555" operator="containsText" text="DPR not submitted">
      <formula>NOT(ISERROR(SEARCH("DPR not submitted",C2165)))</formula>
    </cfRule>
    <cfRule type="containsText" dxfId="1556" priority="1556" operator="containsText" text="Yet to be approved">
      <formula>NOT(ISERROR(SEARCH("Yet to be approved",C2165)))</formula>
    </cfRule>
  </conditionalFormatting>
  <conditionalFormatting sqref="C2170">
    <cfRule type="containsText" dxfId="1555" priority="1553" operator="containsText" text="DPR not submitted">
      <formula>NOT(ISERROR(SEARCH("DPR not submitted",C2170)))</formula>
    </cfRule>
    <cfRule type="containsText" dxfId="1554" priority="1554" operator="containsText" text="Yet to be approved">
      <formula>NOT(ISERROR(SEARCH("Yet to be approved",C2170)))</formula>
    </cfRule>
  </conditionalFormatting>
  <conditionalFormatting sqref="C2175">
    <cfRule type="containsText" dxfId="1553" priority="1551" operator="containsText" text="DPR not submitted">
      <formula>NOT(ISERROR(SEARCH("DPR not submitted",C2175)))</formula>
    </cfRule>
    <cfRule type="containsText" dxfId="1552" priority="1552" operator="containsText" text="Yet to be approved">
      <formula>NOT(ISERROR(SEARCH("Yet to be approved",C2175)))</formula>
    </cfRule>
  </conditionalFormatting>
  <conditionalFormatting sqref="C2181">
    <cfRule type="containsText" dxfId="1551" priority="1549" operator="containsText" text="DPR not submitted">
      <formula>NOT(ISERROR(SEARCH("DPR not submitted",C2181)))</formula>
    </cfRule>
    <cfRule type="containsText" dxfId="1550" priority="1550" operator="containsText" text="Yet to be approved">
      <formula>NOT(ISERROR(SEARCH("Yet to be approved",C2181)))</formula>
    </cfRule>
  </conditionalFormatting>
  <conditionalFormatting sqref="C2194">
    <cfRule type="containsText" dxfId="1549" priority="1547" operator="containsText" text="DPR not submitted">
      <formula>NOT(ISERROR(SEARCH("DPR not submitted",C2194)))</formula>
    </cfRule>
    <cfRule type="containsText" dxfId="1548" priority="1548" operator="containsText" text="Yet to be approved">
      <formula>NOT(ISERROR(SEARCH("Yet to be approved",C2194)))</formula>
    </cfRule>
  </conditionalFormatting>
  <conditionalFormatting sqref="C2198">
    <cfRule type="containsText" dxfId="1547" priority="1545" operator="containsText" text="DPR not submitted">
      <formula>NOT(ISERROR(SEARCH("DPR not submitted",C2198)))</formula>
    </cfRule>
    <cfRule type="containsText" dxfId="1546" priority="1546" operator="containsText" text="Yet to be approved">
      <formula>NOT(ISERROR(SEARCH("Yet to be approved",C2198)))</formula>
    </cfRule>
  </conditionalFormatting>
  <conditionalFormatting sqref="C2201">
    <cfRule type="containsText" dxfId="1545" priority="1543" operator="containsText" text="DPR not submitted">
      <formula>NOT(ISERROR(SEARCH("DPR not submitted",C2201)))</formula>
    </cfRule>
    <cfRule type="containsText" dxfId="1544" priority="1544" operator="containsText" text="Yet to be approved">
      <formula>NOT(ISERROR(SEARCH("Yet to be approved",C2201)))</formula>
    </cfRule>
  </conditionalFormatting>
  <conditionalFormatting sqref="C2204">
    <cfRule type="containsText" dxfId="1543" priority="1541" operator="containsText" text="DPR not submitted">
      <formula>NOT(ISERROR(SEARCH("DPR not submitted",C2204)))</formula>
    </cfRule>
    <cfRule type="containsText" dxfId="1542" priority="1542" operator="containsText" text="Yet to be approved">
      <formula>NOT(ISERROR(SEARCH("Yet to be approved",C2204)))</formula>
    </cfRule>
  </conditionalFormatting>
  <conditionalFormatting sqref="C2241">
    <cfRule type="containsText" dxfId="1541" priority="1517" operator="containsText" text="DPR not submitted">
      <formula>NOT(ISERROR(SEARCH("DPR not submitted",C2241)))</formula>
    </cfRule>
    <cfRule type="containsText" dxfId="1540" priority="1518" operator="containsText" text="Yet to be approved">
      <formula>NOT(ISERROR(SEARCH("Yet to be approved",C2241)))</formula>
    </cfRule>
  </conditionalFormatting>
  <conditionalFormatting sqref="C2207">
    <cfRule type="containsText" dxfId="1539" priority="1539" operator="containsText" text="DPR not submitted">
      <formula>NOT(ISERROR(SEARCH("DPR not submitted",C2207)))</formula>
    </cfRule>
    <cfRule type="containsText" dxfId="1538" priority="1540" operator="containsText" text="Yet to be approved">
      <formula>NOT(ISERROR(SEARCH("Yet to be approved",C2207)))</formula>
    </cfRule>
  </conditionalFormatting>
  <conditionalFormatting sqref="C2210">
    <cfRule type="containsText" dxfId="1537" priority="1537" operator="containsText" text="DPR not submitted">
      <formula>NOT(ISERROR(SEARCH("DPR not submitted",C2210)))</formula>
    </cfRule>
    <cfRule type="containsText" dxfId="1536" priority="1538" operator="containsText" text="Yet to be approved">
      <formula>NOT(ISERROR(SEARCH("Yet to be approved",C2210)))</formula>
    </cfRule>
  </conditionalFormatting>
  <conditionalFormatting sqref="C2216">
    <cfRule type="containsText" dxfId="1535" priority="1535" operator="containsText" text="DPR not submitted">
      <formula>NOT(ISERROR(SEARCH("DPR not submitted",C2216)))</formula>
    </cfRule>
    <cfRule type="containsText" dxfId="1534" priority="1536" operator="containsText" text="Yet to be approved">
      <formula>NOT(ISERROR(SEARCH("Yet to be approved",C2216)))</formula>
    </cfRule>
  </conditionalFormatting>
  <conditionalFormatting sqref="C2219">
    <cfRule type="containsText" dxfId="1533" priority="1533" operator="containsText" text="DPR not submitted">
      <formula>NOT(ISERROR(SEARCH("DPR not submitted",C2219)))</formula>
    </cfRule>
    <cfRule type="containsText" dxfId="1532" priority="1534" operator="containsText" text="Yet to be approved">
      <formula>NOT(ISERROR(SEARCH("Yet to be approved",C2219)))</formula>
    </cfRule>
  </conditionalFormatting>
  <conditionalFormatting sqref="C2221">
    <cfRule type="containsText" dxfId="1531" priority="1531" operator="containsText" text="DPR not submitted">
      <formula>NOT(ISERROR(SEARCH("DPR not submitted",C2221)))</formula>
    </cfRule>
    <cfRule type="containsText" dxfId="1530" priority="1532" operator="containsText" text="Yet to be approved">
      <formula>NOT(ISERROR(SEARCH("Yet to be approved",C2221)))</formula>
    </cfRule>
  </conditionalFormatting>
  <conditionalFormatting sqref="C2224">
    <cfRule type="containsText" dxfId="1529" priority="1529" operator="containsText" text="DPR not submitted">
      <formula>NOT(ISERROR(SEARCH("DPR not submitted",C2224)))</formula>
    </cfRule>
    <cfRule type="containsText" dxfId="1528" priority="1530" operator="containsText" text="Yet to be approved">
      <formula>NOT(ISERROR(SEARCH("Yet to be approved",C2224)))</formula>
    </cfRule>
  </conditionalFormatting>
  <conditionalFormatting sqref="C2227">
    <cfRule type="containsText" dxfId="1527" priority="1527" operator="containsText" text="DPR not submitted">
      <formula>NOT(ISERROR(SEARCH("DPR not submitted",C2227)))</formula>
    </cfRule>
    <cfRule type="containsText" dxfId="1526" priority="1528" operator="containsText" text="Yet to be approved">
      <formula>NOT(ISERROR(SEARCH("Yet to be approved",C2227)))</formula>
    </cfRule>
  </conditionalFormatting>
  <conditionalFormatting sqref="C2229">
    <cfRule type="containsText" dxfId="1525" priority="1525" operator="containsText" text="DPR not submitted">
      <formula>NOT(ISERROR(SEARCH("DPR not submitted",C2229)))</formula>
    </cfRule>
    <cfRule type="containsText" dxfId="1524" priority="1526" operator="containsText" text="Yet to be approved">
      <formula>NOT(ISERROR(SEARCH("Yet to be approved",C2229)))</formula>
    </cfRule>
  </conditionalFormatting>
  <conditionalFormatting sqref="C2231">
    <cfRule type="containsText" dxfId="1523" priority="1523" operator="containsText" text="DPR not submitted">
      <formula>NOT(ISERROR(SEARCH("DPR not submitted",C2231)))</formula>
    </cfRule>
    <cfRule type="containsText" dxfId="1522" priority="1524" operator="containsText" text="Yet to be approved">
      <formula>NOT(ISERROR(SEARCH("Yet to be approved",C2231)))</formula>
    </cfRule>
  </conditionalFormatting>
  <conditionalFormatting sqref="C2235">
    <cfRule type="containsText" dxfId="1521" priority="1521" operator="containsText" text="DPR not submitted">
      <formula>NOT(ISERROR(SEARCH("DPR not submitted",C2235)))</formula>
    </cfRule>
    <cfRule type="containsText" dxfId="1520" priority="1522" operator="containsText" text="Yet to be approved">
      <formula>NOT(ISERROR(SEARCH("Yet to be approved",C2235)))</formula>
    </cfRule>
  </conditionalFormatting>
  <conditionalFormatting sqref="C2237">
    <cfRule type="containsText" dxfId="1519" priority="1519" operator="containsText" text="DPR not submitted">
      <formula>NOT(ISERROR(SEARCH("DPR not submitted",C2237)))</formula>
    </cfRule>
    <cfRule type="containsText" dxfId="1518" priority="1520" operator="containsText" text="Yet to be approved">
      <formula>NOT(ISERROR(SEARCH("Yet to be approved",C2237)))</formula>
    </cfRule>
  </conditionalFormatting>
  <conditionalFormatting sqref="C2245">
    <cfRule type="containsText" dxfId="1517" priority="1515" operator="containsText" text="DPR not submitted">
      <formula>NOT(ISERROR(SEARCH("DPR not submitted",C2245)))</formula>
    </cfRule>
    <cfRule type="containsText" dxfId="1516" priority="1516" operator="containsText" text="Yet to be approved">
      <formula>NOT(ISERROR(SEARCH("Yet to be approved",C2245)))</formula>
    </cfRule>
  </conditionalFormatting>
  <conditionalFormatting sqref="C2249">
    <cfRule type="containsText" dxfId="1515" priority="1513" operator="containsText" text="DPR not submitted">
      <formula>NOT(ISERROR(SEARCH("DPR not submitted",C2249)))</formula>
    </cfRule>
    <cfRule type="containsText" dxfId="1514" priority="1514" operator="containsText" text="Yet to be approved">
      <formula>NOT(ISERROR(SEARCH("Yet to be approved",C2249)))</formula>
    </cfRule>
  </conditionalFormatting>
  <conditionalFormatting sqref="C2254">
    <cfRule type="containsText" dxfId="1513" priority="1511" operator="containsText" text="DPR not submitted">
      <formula>NOT(ISERROR(SEARCH("DPR not submitted",C2254)))</formula>
    </cfRule>
    <cfRule type="containsText" dxfId="1512" priority="1512" operator="containsText" text="Yet to be approved">
      <formula>NOT(ISERROR(SEARCH("Yet to be approved",C2254)))</formula>
    </cfRule>
  </conditionalFormatting>
  <conditionalFormatting sqref="C2260">
    <cfRule type="containsText" dxfId="1511" priority="1509" operator="containsText" text="DPR not submitted">
      <formula>NOT(ISERROR(SEARCH("DPR not submitted",C2260)))</formula>
    </cfRule>
    <cfRule type="containsText" dxfId="1510" priority="1510" operator="containsText" text="Yet to be approved">
      <formula>NOT(ISERROR(SEARCH("Yet to be approved",C2260)))</formula>
    </cfRule>
  </conditionalFormatting>
  <conditionalFormatting sqref="C2263">
    <cfRule type="containsText" dxfId="1509" priority="1507" operator="containsText" text="DPR not submitted">
      <formula>NOT(ISERROR(SEARCH("DPR not submitted",C2263)))</formula>
    </cfRule>
    <cfRule type="containsText" dxfId="1508" priority="1508" operator="containsText" text="Yet to be approved">
      <formula>NOT(ISERROR(SEARCH("Yet to be approved",C2263)))</formula>
    </cfRule>
  </conditionalFormatting>
  <conditionalFormatting sqref="C2270:C2271 C2273:C2281">
    <cfRule type="containsText" dxfId="1507" priority="1505" operator="containsText" text="DPR not submitted">
      <formula>NOT(ISERROR(SEARCH("DPR not submitted",C2270)))</formula>
    </cfRule>
    <cfRule type="containsText" dxfId="1506" priority="1506" operator="containsText" text="Yet to be approved">
      <formula>NOT(ISERROR(SEARCH("Yet to be approved",C2270)))</formula>
    </cfRule>
  </conditionalFormatting>
  <conditionalFormatting sqref="C2269">
    <cfRule type="containsText" dxfId="1505" priority="1503" operator="containsText" text="DPR not submitted">
      <formula>NOT(ISERROR(SEARCH("DPR not submitted",C2269)))</formula>
    </cfRule>
    <cfRule type="containsText" dxfId="1504" priority="1504" operator="containsText" text="Yet to be approved">
      <formula>NOT(ISERROR(SEARCH("Yet to be approved",C2269)))</formula>
    </cfRule>
  </conditionalFormatting>
  <conditionalFormatting sqref="C2058">
    <cfRule type="containsText" dxfId="1503" priority="1501" operator="containsText" text="DPR not submitted">
      <formula>NOT(ISERROR(SEARCH("DPR not submitted",C2058)))</formula>
    </cfRule>
    <cfRule type="containsText" dxfId="1502" priority="1502" operator="containsText" text="Yet to be approved">
      <formula>NOT(ISERROR(SEARCH("Yet to be approved",C2058)))</formula>
    </cfRule>
  </conditionalFormatting>
  <conditionalFormatting sqref="C2059">
    <cfRule type="containsText" dxfId="1501" priority="1499" operator="containsText" text="DPR not submitted">
      <formula>NOT(ISERROR(SEARCH("DPR not submitted",C2059)))</formula>
    </cfRule>
    <cfRule type="containsText" dxfId="1500" priority="1500" operator="containsText" text="Yet to be approved">
      <formula>NOT(ISERROR(SEARCH("Yet to be approved",C2059)))</formula>
    </cfRule>
  </conditionalFormatting>
  <conditionalFormatting sqref="C2116">
    <cfRule type="containsText" dxfId="1499" priority="1497" operator="containsText" text="DPR not submitted">
      <formula>NOT(ISERROR(SEARCH("DPR not submitted",C2116)))</formula>
    </cfRule>
    <cfRule type="containsText" dxfId="1498" priority="1498" operator="containsText" text="Yet to be approved">
      <formula>NOT(ISERROR(SEARCH("Yet to be approved",C2116)))</formula>
    </cfRule>
  </conditionalFormatting>
  <conditionalFormatting sqref="C2117">
    <cfRule type="containsText" dxfId="1497" priority="1495" operator="containsText" text="DPR not submitted">
      <formula>NOT(ISERROR(SEARCH("DPR not submitted",C2117)))</formula>
    </cfRule>
    <cfRule type="containsText" dxfId="1496" priority="1496" operator="containsText" text="Yet to be approved">
      <formula>NOT(ISERROR(SEARCH("Yet to be approved",C2117)))</formula>
    </cfRule>
  </conditionalFormatting>
  <conditionalFormatting sqref="C2184">
    <cfRule type="containsText" dxfId="1495" priority="1493" operator="containsText" text="DPR not submitted">
      <formula>NOT(ISERROR(SEARCH("DPR not submitted",C2184)))</formula>
    </cfRule>
    <cfRule type="containsText" dxfId="1494" priority="1494" operator="containsText" text="Yet to be approved">
      <formula>NOT(ISERROR(SEARCH("Yet to be approved",C2184)))</formula>
    </cfRule>
  </conditionalFormatting>
  <conditionalFormatting sqref="C2185">
    <cfRule type="containsText" dxfId="1493" priority="1491" operator="containsText" text="DPR not submitted">
      <formula>NOT(ISERROR(SEARCH("DPR not submitted",C2185)))</formula>
    </cfRule>
    <cfRule type="containsText" dxfId="1492" priority="1492" operator="containsText" text="Yet to be approved">
      <formula>NOT(ISERROR(SEARCH("Yet to be approved",C2185)))</formula>
    </cfRule>
  </conditionalFormatting>
  <conditionalFormatting sqref="C2186">
    <cfRule type="containsText" dxfId="1491" priority="1489" operator="containsText" text="DPR not submitted">
      <formula>NOT(ISERROR(SEARCH("DPR not submitted",C2186)))</formula>
    </cfRule>
    <cfRule type="containsText" dxfId="1490" priority="1490" operator="containsText" text="Yet to be approved">
      <formula>NOT(ISERROR(SEARCH("Yet to be approved",C2186)))</formula>
    </cfRule>
  </conditionalFormatting>
  <conditionalFormatting sqref="C2187">
    <cfRule type="containsText" dxfId="1489" priority="1487" operator="containsText" text="DPR not submitted">
      <formula>NOT(ISERROR(SEARCH("DPR not submitted",C2187)))</formula>
    </cfRule>
    <cfRule type="containsText" dxfId="1488" priority="1488" operator="containsText" text="Yet to be approved">
      <formula>NOT(ISERROR(SEARCH("Yet to be approved",C2187)))</formula>
    </cfRule>
  </conditionalFormatting>
  <conditionalFormatting sqref="C2188">
    <cfRule type="containsText" dxfId="1487" priority="1485" operator="containsText" text="DPR not submitted">
      <formula>NOT(ISERROR(SEARCH("DPR not submitted",C2188)))</formula>
    </cfRule>
    <cfRule type="containsText" dxfId="1486" priority="1486" operator="containsText" text="Yet to be approved">
      <formula>NOT(ISERROR(SEARCH("Yet to be approved",C2188)))</formula>
    </cfRule>
  </conditionalFormatting>
  <conditionalFormatting sqref="C2189">
    <cfRule type="containsText" dxfId="1485" priority="1483" operator="containsText" text="DPR not submitted">
      <formula>NOT(ISERROR(SEARCH("DPR not submitted",C2189)))</formula>
    </cfRule>
    <cfRule type="containsText" dxfId="1484" priority="1484" operator="containsText" text="Yet to be approved">
      <formula>NOT(ISERROR(SEARCH("Yet to be approved",C2189)))</formula>
    </cfRule>
  </conditionalFormatting>
  <conditionalFormatting sqref="C2190">
    <cfRule type="containsText" dxfId="1483" priority="1481" operator="containsText" text="DPR not submitted">
      <formula>NOT(ISERROR(SEARCH("DPR not submitted",C2190)))</formula>
    </cfRule>
    <cfRule type="containsText" dxfId="1482" priority="1482" operator="containsText" text="Yet to be approved">
      <formula>NOT(ISERROR(SEARCH("Yet to be approved",C2190)))</formula>
    </cfRule>
  </conditionalFormatting>
  <conditionalFormatting sqref="C2191">
    <cfRule type="containsText" dxfId="1481" priority="1479" operator="containsText" text="DPR not submitted">
      <formula>NOT(ISERROR(SEARCH("DPR not submitted",C2191)))</formula>
    </cfRule>
    <cfRule type="containsText" dxfId="1480" priority="1480" operator="containsText" text="Yet to be approved">
      <formula>NOT(ISERROR(SEARCH("Yet to be approved",C2191)))</formula>
    </cfRule>
  </conditionalFormatting>
  <conditionalFormatting sqref="C2192">
    <cfRule type="containsText" dxfId="1479" priority="1477" operator="containsText" text="DPR not submitted">
      <formula>NOT(ISERROR(SEARCH("DPR not submitted",C2192)))</formula>
    </cfRule>
    <cfRule type="containsText" dxfId="1478" priority="1478" operator="containsText" text="Yet to be approved">
      <formula>NOT(ISERROR(SEARCH("Yet to be approved",C2192)))</formula>
    </cfRule>
  </conditionalFormatting>
  <conditionalFormatting sqref="C2193">
    <cfRule type="containsText" dxfId="1477" priority="1475" operator="containsText" text="DPR not submitted">
      <formula>NOT(ISERROR(SEARCH("DPR not submitted",C2193)))</formula>
    </cfRule>
    <cfRule type="containsText" dxfId="1476" priority="1476" operator="containsText" text="Yet to be approved">
      <formula>NOT(ISERROR(SEARCH("Yet to be approved",C2193)))</formula>
    </cfRule>
  </conditionalFormatting>
  <conditionalFormatting sqref="C2195">
    <cfRule type="containsText" dxfId="1475" priority="1473" operator="containsText" text="DPR not submitted">
      <formula>NOT(ISERROR(SEARCH("DPR not submitted",C2195)))</formula>
    </cfRule>
    <cfRule type="containsText" dxfId="1474" priority="1474" operator="containsText" text="Yet to be approved">
      <formula>NOT(ISERROR(SEARCH("Yet to be approved",C2195)))</formula>
    </cfRule>
  </conditionalFormatting>
  <conditionalFormatting sqref="C2196">
    <cfRule type="containsText" dxfId="1473" priority="1471" operator="containsText" text="DPR not submitted">
      <formula>NOT(ISERROR(SEARCH("DPR not submitted",C2196)))</formula>
    </cfRule>
    <cfRule type="containsText" dxfId="1472" priority="1472" operator="containsText" text="Yet to be approved">
      <formula>NOT(ISERROR(SEARCH("Yet to be approved",C2196)))</formula>
    </cfRule>
  </conditionalFormatting>
  <conditionalFormatting sqref="C2199">
    <cfRule type="containsText" dxfId="1471" priority="1469" operator="containsText" text="DPR not submitted">
      <formula>NOT(ISERROR(SEARCH("DPR not submitted",C2199)))</formula>
    </cfRule>
    <cfRule type="containsText" dxfId="1470" priority="1470" operator="containsText" text="Yet to be approved">
      <formula>NOT(ISERROR(SEARCH("Yet to be approved",C2199)))</formula>
    </cfRule>
  </conditionalFormatting>
  <conditionalFormatting sqref="C2205">
    <cfRule type="containsText" dxfId="1469" priority="1467" operator="containsText" text="DPR not submitted">
      <formula>NOT(ISERROR(SEARCH("DPR not submitted",C2205)))</formula>
    </cfRule>
    <cfRule type="containsText" dxfId="1468" priority="1468" operator="containsText" text="Yet to be approved">
      <formula>NOT(ISERROR(SEARCH("Yet to be approved",C2205)))</formula>
    </cfRule>
  </conditionalFormatting>
  <conditionalFormatting sqref="C2217">
    <cfRule type="containsText" dxfId="1467" priority="1465" operator="containsText" text="DPR not submitted">
      <formula>NOT(ISERROR(SEARCH("DPR not submitted",C2217)))</formula>
    </cfRule>
    <cfRule type="containsText" dxfId="1466" priority="1466" operator="containsText" text="Yet to be approved">
      <formula>NOT(ISERROR(SEARCH("Yet to be approved",C2217)))</formula>
    </cfRule>
  </conditionalFormatting>
  <conditionalFormatting sqref="C2246">
    <cfRule type="containsText" dxfId="1465" priority="1463" operator="containsText" text="DPR not submitted">
      <formula>NOT(ISERROR(SEARCH("DPR not submitted",C2246)))</formula>
    </cfRule>
    <cfRule type="containsText" dxfId="1464" priority="1464" operator="containsText" text="Yet to be approved">
      <formula>NOT(ISERROR(SEARCH("Yet to be approved",C2246)))</formula>
    </cfRule>
  </conditionalFormatting>
  <conditionalFormatting sqref="C2247">
    <cfRule type="containsText" dxfId="1463" priority="1461" operator="containsText" text="DPR not submitted">
      <formula>NOT(ISERROR(SEARCH("DPR not submitted",C2247)))</formula>
    </cfRule>
    <cfRule type="containsText" dxfId="1462" priority="1462" operator="containsText" text="Yet to be approved">
      <formula>NOT(ISERROR(SEARCH("Yet to be approved",C2247)))</formula>
    </cfRule>
  </conditionalFormatting>
  <conditionalFormatting sqref="C2250">
    <cfRule type="containsText" dxfId="1461" priority="1459" operator="containsText" text="DPR not submitted">
      <formula>NOT(ISERROR(SEARCH("DPR not submitted",C2250)))</formula>
    </cfRule>
    <cfRule type="containsText" dxfId="1460" priority="1460" operator="containsText" text="Yet to be approved">
      <formula>NOT(ISERROR(SEARCH("Yet to be approved",C2250)))</formula>
    </cfRule>
  </conditionalFormatting>
  <conditionalFormatting sqref="C2251">
    <cfRule type="containsText" dxfId="1459" priority="1457" operator="containsText" text="DPR not submitted">
      <formula>NOT(ISERROR(SEARCH("DPR not submitted",C2251)))</formula>
    </cfRule>
    <cfRule type="containsText" dxfId="1458" priority="1458" operator="containsText" text="Yet to be approved">
      <formula>NOT(ISERROR(SEARCH("Yet to be approved",C2251)))</formula>
    </cfRule>
  </conditionalFormatting>
  <conditionalFormatting sqref="C2252">
    <cfRule type="containsText" dxfId="1457" priority="1455" operator="containsText" text="DPR not submitted">
      <formula>NOT(ISERROR(SEARCH("DPR not submitted",C2252)))</formula>
    </cfRule>
    <cfRule type="containsText" dxfId="1456" priority="1456" operator="containsText" text="Yet to be approved">
      <formula>NOT(ISERROR(SEARCH("Yet to be approved",C2252)))</formula>
    </cfRule>
  </conditionalFormatting>
  <conditionalFormatting sqref="C2255">
    <cfRule type="containsText" dxfId="1455" priority="1453" operator="containsText" text="DPR not submitted">
      <formula>NOT(ISERROR(SEARCH("DPR not submitted",C2255)))</formula>
    </cfRule>
    <cfRule type="containsText" dxfId="1454" priority="1454" operator="containsText" text="Yet to be approved">
      <formula>NOT(ISERROR(SEARCH("Yet to be approved",C2255)))</formula>
    </cfRule>
  </conditionalFormatting>
  <conditionalFormatting sqref="C2261">
    <cfRule type="containsText" dxfId="1453" priority="1451" operator="containsText" text="DPR not submitted">
      <formula>NOT(ISERROR(SEARCH("DPR not submitted",C2261)))</formula>
    </cfRule>
    <cfRule type="containsText" dxfId="1452" priority="1452" operator="containsText" text="Yet to be approved">
      <formula>NOT(ISERROR(SEARCH("Yet to be approved",C2261)))</formula>
    </cfRule>
  </conditionalFormatting>
  <conditionalFormatting sqref="C2264">
    <cfRule type="containsText" dxfId="1451" priority="1449" operator="containsText" text="DPR not submitted">
      <formula>NOT(ISERROR(SEARCH("DPR not submitted",C2264)))</formula>
    </cfRule>
    <cfRule type="containsText" dxfId="1450" priority="1450" operator="containsText" text="Yet to be approved">
      <formula>NOT(ISERROR(SEARCH("Yet to be approved",C2264)))</formula>
    </cfRule>
  </conditionalFormatting>
  <conditionalFormatting sqref="C2265:C2267">
    <cfRule type="containsText" dxfId="1449" priority="1447" operator="containsText" text="DPR not submitted">
      <formula>NOT(ISERROR(SEARCH("DPR not submitted",C2265)))</formula>
    </cfRule>
    <cfRule type="containsText" dxfId="1448" priority="1448" operator="containsText" text="Yet to be approved">
      <formula>NOT(ISERROR(SEARCH("Yet to be approved",C2265)))</formula>
    </cfRule>
  </conditionalFormatting>
  <conditionalFormatting sqref="C2064">
    <cfRule type="containsText" dxfId="1447" priority="1445" operator="containsText" text="DPR not submitted">
      <formula>NOT(ISERROR(SEARCH("DPR not submitted",C2064)))</formula>
    </cfRule>
    <cfRule type="containsText" dxfId="1446" priority="1446" operator="containsText" text="Yet to be approved">
      <formula>NOT(ISERROR(SEARCH("Yet to be approved",C2064)))</formula>
    </cfRule>
  </conditionalFormatting>
  <conditionalFormatting sqref="C2063">
    <cfRule type="containsText" dxfId="1445" priority="1443" operator="containsText" text="DPR not submitted">
      <formula>NOT(ISERROR(SEARCH("DPR not submitted",C2063)))</formula>
    </cfRule>
    <cfRule type="containsText" dxfId="1444" priority="1444" operator="containsText" text="Yet to be approved">
      <formula>NOT(ISERROR(SEARCH("Yet to be approved",C2063)))</formula>
    </cfRule>
  </conditionalFormatting>
  <conditionalFormatting sqref="C2094">
    <cfRule type="containsText" dxfId="1443" priority="1441" operator="containsText" text="DPR not submitted">
      <formula>NOT(ISERROR(SEARCH("DPR not submitted",C2094)))</formula>
    </cfRule>
    <cfRule type="containsText" dxfId="1442" priority="1442" operator="containsText" text="Yet to be approved">
      <formula>NOT(ISERROR(SEARCH("Yet to be approved",C2094)))</formula>
    </cfRule>
  </conditionalFormatting>
  <conditionalFormatting sqref="C2143">
    <cfRule type="containsText" dxfId="1441" priority="1439" operator="containsText" text="DPR not submitted">
      <formula>NOT(ISERROR(SEARCH("DPR not submitted",C2143)))</formula>
    </cfRule>
    <cfRule type="containsText" dxfId="1440" priority="1440" operator="containsText" text="Yet to be approved">
      <formula>NOT(ISERROR(SEARCH("Yet to be approved",C2143)))</formula>
    </cfRule>
  </conditionalFormatting>
  <conditionalFormatting sqref="C2145">
    <cfRule type="containsText" dxfId="1439" priority="1437" operator="containsText" text="DPR not submitted">
      <formula>NOT(ISERROR(SEARCH("DPR not submitted",C2145)))</formula>
    </cfRule>
    <cfRule type="containsText" dxfId="1438" priority="1438" operator="containsText" text="Yet to be approved">
      <formula>NOT(ISERROR(SEARCH("Yet to be approved",C2145)))</formula>
    </cfRule>
  </conditionalFormatting>
  <conditionalFormatting sqref="C2167">
    <cfRule type="containsText" dxfId="1437" priority="1435" operator="containsText" text="DPR not submitted">
      <formula>NOT(ISERROR(SEARCH("DPR not submitted",C2167)))</formula>
    </cfRule>
    <cfRule type="containsText" dxfId="1436" priority="1436" operator="containsText" text="Yet to be approved">
      <formula>NOT(ISERROR(SEARCH("Yet to be approved",C2167)))</formula>
    </cfRule>
  </conditionalFormatting>
  <conditionalFormatting sqref="C2178">
    <cfRule type="containsText" dxfId="1435" priority="1433" operator="containsText" text="DPR not submitted">
      <formula>NOT(ISERROR(SEARCH("DPR not submitted",C2178)))</formula>
    </cfRule>
    <cfRule type="containsText" dxfId="1434" priority="1434" operator="containsText" text="Yet to be approved">
      <formula>NOT(ISERROR(SEARCH("Yet to be approved",C2178)))</formula>
    </cfRule>
  </conditionalFormatting>
  <conditionalFormatting sqref="C2179">
    <cfRule type="containsText" dxfId="1433" priority="1431" operator="containsText" text="DPR not submitted">
      <formula>NOT(ISERROR(SEARCH("DPR not submitted",C2179)))</formula>
    </cfRule>
    <cfRule type="containsText" dxfId="1432" priority="1432" operator="containsText" text="Yet to be approved">
      <formula>NOT(ISERROR(SEARCH("Yet to be approved",C2179)))</formula>
    </cfRule>
  </conditionalFormatting>
  <conditionalFormatting sqref="C2182">
    <cfRule type="containsText" dxfId="1431" priority="1429" operator="containsText" text="DPR not submitted">
      <formula>NOT(ISERROR(SEARCH("DPR not submitted",C2182)))</formula>
    </cfRule>
    <cfRule type="containsText" dxfId="1430" priority="1430" operator="containsText" text="Yet to be approved">
      <formula>NOT(ISERROR(SEARCH("Yet to be approved",C2182)))</formula>
    </cfRule>
  </conditionalFormatting>
  <conditionalFormatting sqref="C2183">
    <cfRule type="containsText" dxfId="1429" priority="1427" operator="containsText" text="DPR not submitted">
      <formula>NOT(ISERROR(SEARCH("DPR not submitted",C2183)))</formula>
    </cfRule>
    <cfRule type="containsText" dxfId="1428" priority="1428" operator="containsText" text="Yet to be approved">
      <formula>NOT(ISERROR(SEARCH("Yet to be approved",C2183)))</formula>
    </cfRule>
  </conditionalFormatting>
  <conditionalFormatting sqref="C2202">
    <cfRule type="containsText" dxfId="1427" priority="1425" operator="containsText" text="DPR not submitted">
      <formula>NOT(ISERROR(SEARCH("DPR not submitted",C2202)))</formula>
    </cfRule>
    <cfRule type="containsText" dxfId="1426" priority="1426" operator="containsText" text="Yet to be approved">
      <formula>NOT(ISERROR(SEARCH("Yet to be approved",C2202)))</formula>
    </cfRule>
  </conditionalFormatting>
  <conditionalFormatting sqref="C2208">
    <cfRule type="containsText" dxfId="1425" priority="1423" operator="containsText" text="DPR not submitted">
      <formula>NOT(ISERROR(SEARCH("DPR not submitted",C2208)))</formula>
    </cfRule>
    <cfRule type="containsText" dxfId="1424" priority="1424" operator="containsText" text="Yet to be approved">
      <formula>NOT(ISERROR(SEARCH("Yet to be approved",C2208)))</formula>
    </cfRule>
  </conditionalFormatting>
  <conditionalFormatting sqref="C2211">
    <cfRule type="containsText" dxfId="1423" priority="1421" operator="containsText" text="DPR not submitted">
      <formula>NOT(ISERROR(SEARCH("DPR not submitted",C2211)))</formula>
    </cfRule>
    <cfRule type="containsText" dxfId="1422" priority="1422" operator="containsText" text="Yet to be approved">
      <formula>NOT(ISERROR(SEARCH("Yet to be approved",C2211)))</formula>
    </cfRule>
  </conditionalFormatting>
  <conditionalFormatting sqref="C2236">
    <cfRule type="containsText" dxfId="1421" priority="1419" operator="containsText" text="DPR not submitted">
      <formula>NOT(ISERROR(SEARCH("DPR not submitted",C2236)))</formula>
    </cfRule>
    <cfRule type="containsText" dxfId="1420" priority="1420" operator="containsText" text="Yet to be approved">
      <formula>NOT(ISERROR(SEARCH("Yet to be approved",C2236)))</formula>
    </cfRule>
  </conditionalFormatting>
  <conditionalFormatting sqref="C2242">
    <cfRule type="containsText" dxfId="1419" priority="1417" operator="containsText" text="DPR not submitted">
      <formula>NOT(ISERROR(SEARCH("DPR not submitted",C2242)))</formula>
    </cfRule>
    <cfRule type="containsText" dxfId="1418" priority="1418" operator="containsText" text="Yet to be approved">
      <formula>NOT(ISERROR(SEARCH("Yet to be approved",C2242)))</formula>
    </cfRule>
  </conditionalFormatting>
  <conditionalFormatting sqref="C2243">
    <cfRule type="containsText" dxfId="1417" priority="1415" operator="containsText" text="DPR not submitted">
      <formula>NOT(ISERROR(SEARCH("DPR not submitted",C2243)))</formula>
    </cfRule>
    <cfRule type="containsText" dxfId="1416" priority="1416" operator="containsText" text="Yet to be approved">
      <formula>NOT(ISERROR(SEARCH("Yet to be approved",C2243)))</formula>
    </cfRule>
  </conditionalFormatting>
  <conditionalFormatting sqref="C2257">
    <cfRule type="containsText" dxfId="1415" priority="1413" operator="containsText" text="DPR not submitted">
      <formula>NOT(ISERROR(SEARCH("DPR not submitted",C2257)))</formula>
    </cfRule>
    <cfRule type="containsText" dxfId="1414" priority="1414" operator="containsText" text="Yet to be approved">
      <formula>NOT(ISERROR(SEARCH("Yet to be approved",C2257)))</formula>
    </cfRule>
  </conditionalFormatting>
  <conditionalFormatting sqref="C2258">
    <cfRule type="containsText" dxfId="1413" priority="1411" operator="containsText" text="DPR not submitted">
      <formula>NOT(ISERROR(SEARCH("DPR not submitted",C2258)))</formula>
    </cfRule>
    <cfRule type="containsText" dxfId="1412" priority="1412" operator="containsText" text="Yet to be approved">
      <formula>NOT(ISERROR(SEARCH("Yet to be approved",C2258)))</formula>
    </cfRule>
  </conditionalFormatting>
  <conditionalFormatting sqref="C2259">
    <cfRule type="containsText" dxfId="1411" priority="1409" operator="containsText" text="DPR not submitted">
      <formula>NOT(ISERROR(SEARCH("DPR not submitted",C2259)))</formula>
    </cfRule>
    <cfRule type="containsText" dxfId="1410" priority="1410" operator="containsText" text="Yet to be approved">
      <formula>NOT(ISERROR(SEARCH("Yet to be approved",C2259)))</formula>
    </cfRule>
  </conditionalFormatting>
  <conditionalFormatting sqref="C2272">
    <cfRule type="containsText" dxfId="1409" priority="1407" operator="containsText" text="DPR not submitted">
      <formula>NOT(ISERROR(SEARCH("DPR not submitted",C2272)))</formula>
    </cfRule>
    <cfRule type="containsText" dxfId="1408" priority="1408" operator="containsText" text="Yet to be approved">
      <formula>NOT(ISERROR(SEARCH("Yet to be approved",C2272)))</formula>
    </cfRule>
  </conditionalFormatting>
  <conditionalFormatting sqref="C2286:C2287 C2320:C2321">
    <cfRule type="containsText" dxfId="1407" priority="1399" operator="containsText" text="DPR not submitted">
      <formula>NOT(ISERROR(SEARCH("DPR not submitted",C2286)))</formula>
    </cfRule>
    <cfRule type="containsText" dxfId="1406" priority="1400" operator="containsText" text="Yet to be approved">
      <formula>NOT(ISERROR(SEARCH("Yet to be approved",C2286)))</formula>
    </cfRule>
  </conditionalFormatting>
  <conditionalFormatting sqref="C2282">
    <cfRule type="containsText" dxfId="1405" priority="1405" operator="containsText" text="DPR not submitted">
      <formula>NOT(ISERROR(SEARCH("DPR not submitted",C2282)))</formula>
    </cfRule>
    <cfRule type="containsText" dxfId="1404" priority="1406" operator="containsText" text="Yet to be approved">
      <formula>NOT(ISERROR(SEARCH("Yet to be approved",C2282)))</formula>
    </cfRule>
  </conditionalFormatting>
  <conditionalFormatting sqref="C2283:C2284">
    <cfRule type="containsText" dxfId="1403" priority="1403" operator="containsText" text="DPR not submitted">
      <formula>NOT(ISERROR(SEARCH("DPR not submitted",C2283)))</formula>
    </cfRule>
    <cfRule type="containsText" dxfId="1402" priority="1404" operator="containsText" text="Yet to be approved">
      <formula>NOT(ISERROR(SEARCH("Yet to be approved",C2283)))</formula>
    </cfRule>
  </conditionalFormatting>
  <conditionalFormatting sqref="C2285">
    <cfRule type="containsText" dxfId="1401" priority="1401" operator="containsText" text="DPR not submitted">
      <formula>NOT(ISERROR(SEARCH("DPR not submitted",C2285)))</formula>
    </cfRule>
    <cfRule type="containsText" dxfId="1400" priority="1402" operator="containsText" text="Yet to be approved">
      <formula>NOT(ISERROR(SEARCH("Yet to be approved",C2285)))</formula>
    </cfRule>
  </conditionalFormatting>
  <conditionalFormatting sqref="C2213:C2215">
    <cfRule type="containsText" dxfId="1399" priority="1395" operator="containsText" text="DPR not submitted">
      <formula>NOT(ISERROR(SEARCH("DPR not submitted",C2213)))</formula>
    </cfRule>
    <cfRule type="containsText" dxfId="1398" priority="1396" operator="containsText" text="Yet to be approved">
      <formula>NOT(ISERROR(SEARCH("Yet to be approved",C2213)))</formula>
    </cfRule>
  </conditionalFormatting>
  <conditionalFormatting sqref="C2213:C2215">
    <cfRule type="containsText" dxfId="1397" priority="1397" operator="containsText" text="DPR not submitted">
      <formula>NOT(ISERROR(SEARCH("DPR not submitted",C2213)))</formula>
    </cfRule>
    <cfRule type="containsText" dxfId="1396" priority="1398" operator="containsText" text="Yet to be approved">
      <formula>NOT(ISERROR(SEARCH("Yet to be approved",C2213)))</formula>
    </cfRule>
  </conditionalFormatting>
  <conditionalFormatting sqref="C2292:C2297">
    <cfRule type="containsText" dxfId="1395" priority="1393" operator="containsText" text="DPR not submitted">
      <formula>NOT(ISERROR(SEARCH("DPR not submitted",C2292)))</formula>
    </cfRule>
    <cfRule type="containsText" dxfId="1394" priority="1394" operator="containsText" text="Yet to be approved">
      <formula>NOT(ISERROR(SEARCH("Yet to be approved",C2292)))</formula>
    </cfRule>
  </conditionalFormatting>
  <conditionalFormatting sqref="C2288">
    <cfRule type="containsText" dxfId="1393" priority="1387" operator="containsText" text="DPR not submitted">
      <formula>NOT(ISERROR(SEARCH("DPR not submitted",C2288)))</formula>
    </cfRule>
    <cfRule type="containsText" dxfId="1392" priority="1388" operator="containsText" text="Yet to be approved">
      <formula>NOT(ISERROR(SEARCH("Yet to be approved",C2288)))</formula>
    </cfRule>
  </conditionalFormatting>
  <conditionalFormatting sqref="C2291">
    <cfRule type="containsText" dxfId="1391" priority="1385" operator="containsText" text="DPR not submitted">
      <formula>NOT(ISERROR(SEARCH("DPR not submitted",C2291)))</formula>
    </cfRule>
    <cfRule type="containsText" dxfId="1390" priority="1386" operator="containsText" text="Yet to be approved">
      <formula>NOT(ISERROR(SEARCH("Yet to be approved",C2291)))</formula>
    </cfRule>
  </conditionalFormatting>
  <conditionalFormatting sqref="C2298">
    <cfRule type="containsText" dxfId="1389" priority="1383" operator="containsText" text="DPR not submitted">
      <formula>NOT(ISERROR(SEARCH("DPR not submitted",C2298)))</formula>
    </cfRule>
    <cfRule type="containsText" dxfId="1388" priority="1384" operator="containsText" text="Yet to be approved">
      <formula>NOT(ISERROR(SEARCH("Yet to be approved",C2298)))</formula>
    </cfRule>
  </conditionalFormatting>
  <conditionalFormatting sqref="C2301:C2309">
    <cfRule type="containsText" dxfId="1387" priority="1381" operator="containsText" text="DPR not submitted">
      <formula>NOT(ISERROR(SEARCH("DPR not submitted",C2301)))</formula>
    </cfRule>
    <cfRule type="containsText" dxfId="1386" priority="1382" operator="containsText" text="Yet to be approved">
      <formula>NOT(ISERROR(SEARCH("Yet to be approved",C2301)))</formula>
    </cfRule>
  </conditionalFormatting>
  <conditionalFormatting sqref="C2289:C2290">
    <cfRule type="containsText" dxfId="1385" priority="1391" operator="containsText" text="DPR not submitted">
      <formula>NOT(ISERROR(SEARCH("DPR not submitted",C2289)))</formula>
    </cfRule>
    <cfRule type="containsText" dxfId="1384" priority="1392" operator="containsText" text="Yet to be approved">
      <formula>NOT(ISERROR(SEARCH("Yet to be approved",C2289)))</formula>
    </cfRule>
  </conditionalFormatting>
  <conditionalFormatting sqref="C2299:C2300">
    <cfRule type="containsText" dxfId="1383" priority="1389" operator="containsText" text="DPR not submitted">
      <formula>NOT(ISERROR(SEARCH("DPR not submitted",C2299)))</formula>
    </cfRule>
    <cfRule type="containsText" dxfId="1382" priority="1390" operator="containsText" text="Yet to be approved">
      <formula>NOT(ISERROR(SEARCH("Yet to be approved",C2299)))</formula>
    </cfRule>
  </conditionalFormatting>
  <conditionalFormatting sqref="C2310:C2319">
    <cfRule type="containsText" dxfId="1381" priority="1379" operator="containsText" text="DPR not submitted">
      <formula>NOT(ISERROR(SEARCH("DPR not submitted",C2310)))</formula>
    </cfRule>
    <cfRule type="containsText" dxfId="1380" priority="1380" operator="containsText" text="Yet to be approved">
      <formula>NOT(ISERROR(SEARCH("Yet to be approved",C2310)))</formula>
    </cfRule>
  </conditionalFormatting>
  <conditionalFormatting sqref="C2324">
    <cfRule type="containsText" dxfId="1379" priority="1377" operator="containsText" text="DPR not submitted">
      <formula>NOT(ISERROR(SEARCH("DPR not submitted",C2324)))</formula>
    </cfRule>
    <cfRule type="containsText" dxfId="1378" priority="1378" operator="containsText" text="Yet to be approved">
      <formula>NOT(ISERROR(SEARCH("Yet to be approved",C2324)))</formula>
    </cfRule>
  </conditionalFormatting>
  <conditionalFormatting sqref="C2325:C2329">
    <cfRule type="containsText" dxfId="1377" priority="1375" operator="containsText" text="DPR not submitted">
      <formula>NOT(ISERROR(SEARCH("DPR not submitted",C2325)))</formula>
    </cfRule>
    <cfRule type="containsText" dxfId="1376" priority="1376" operator="containsText" text="Yet to be approved">
      <formula>NOT(ISERROR(SEARCH("Yet to be approved",C2325)))</formula>
    </cfRule>
  </conditionalFormatting>
  <conditionalFormatting sqref="C2376:C2406 C2408:C2647">
    <cfRule type="containsText" dxfId="1375" priority="1373" operator="containsText" text="DPR not submitted">
      <formula>NOT(ISERROR(SEARCH("DPR not submitted",C2376)))</formula>
    </cfRule>
    <cfRule type="containsText" dxfId="1374" priority="1374" operator="containsText" text="Yet to be approved">
      <formula>NOT(ISERROR(SEARCH("Yet to be approved",C2376)))</formula>
    </cfRule>
  </conditionalFormatting>
  <conditionalFormatting sqref="C2652:C2684">
    <cfRule type="containsText" dxfId="1373" priority="1371" operator="containsText" text="DPR not submitted">
      <formula>NOT(ISERROR(SEARCH("DPR not submitted",C2652)))</formula>
    </cfRule>
    <cfRule type="containsText" dxfId="1372" priority="1372" operator="containsText" text="Yet to be approved">
      <formula>NOT(ISERROR(SEARCH("Yet to be approved",C2652)))</formula>
    </cfRule>
  </conditionalFormatting>
  <conditionalFormatting sqref="D2270:D2271">
    <cfRule type="containsText" dxfId="1371" priority="1369" operator="containsText" text="DPR not submitted">
      <formula>NOT(ISERROR(SEARCH("DPR not submitted",D2270)))</formula>
    </cfRule>
    <cfRule type="containsText" dxfId="1370" priority="1370" operator="containsText" text="Yet to be approved">
      <formula>NOT(ISERROR(SEARCH("Yet to be approved",D2270)))</formula>
    </cfRule>
  </conditionalFormatting>
  <conditionalFormatting sqref="C2690:C2691 C3319:C3321 C3000:C3025">
    <cfRule type="containsText" dxfId="1369" priority="1367" operator="containsText" text="DPR not submitted">
      <formula>NOT(ISERROR(SEARCH("DPR not submitted",C2690)))</formula>
    </cfRule>
    <cfRule type="containsText" dxfId="1368" priority="1368" operator="containsText" text="Yet to be approved">
      <formula>NOT(ISERROR(SEARCH("Yet to be approved",C2690)))</formula>
    </cfRule>
  </conditionalFormatting>
  <conditionalFormatting sqref="C2777">
    <cfRule type="containsText" dxfId="1367" priority="1239" operator="containsText" text="DPR not submitted">
      <formula>NOT(ISERROR(SEARCH("DPR not submitted",C2777)))</formula>
    </cfRule>
    <cfRule type="containsText" dxfId="1366" priority="1240" operator="containsText" text="Yet to be approved">
      <formula>NOT(ISERROR(SEARCH("Yet to be approved",C2777)))</formula>
    </cfRule>
  </conditionalFormatting>
  <conditionalFormatting sqref="C2709:C2720">
    <cfRule type="containsText" dxfId="1365" priority="1363" operator="containsText" text="DPR not submitted">
      <formula>NOT(ISERROR(SEARCH("DPR not submitted",C2709)))</formula>
    </cfRule>
    <cfRule type="containsText" dxfId="1364" priority="1364" operator="containsText" text="Yet to be approved">
      <formula>NOT(ISERROR(SEARCH("Yet to be approved",C2709)))</formula>
    </cfRule>
  </conditionalFormatting>
  <conditionalFormatting sqref="C2722:C2726">
    <cfRule type="containsText" dxfId="1363" priority="1361" operator="containsText" text="DPR not submitted">
      <formula>NOT(ISERROR(SEARCH("DPR not submitted",C2722)))</formula>
    </cfRule>
    <cfRule type="containsText" dxfId="1362" priority="1362" operator="containsText" text="Yet to be approved">
      <formula>NOT(ISERROR(SEARCH("Yet to be approved",C2722)))</formula>
    </cfRule>
  </conditionalFormatting>
  <conditionalFormatting sqref="C2730">
    <cfRule type="containsText" dxfId="1361" priority="1359" operator="containsText" text="DPR not submitted">
      <formula>NOT(ISERROR(SEARCH("DPR not submitted",C2730)))</formula>
    </cfRule>
    <cfRule type="containsText" dxfId="1360" priority="1360" operator="containsText" text="Yet to be approved">
      <formula>NOT(ISERROR(SEARCH("Yet to be approved",C2730)))</formula>
    </cfRule>
  </conditionalFormatting>
  <conditionalFormatting sqref="C2732">
    <cfRule type="containsText" dxfId="1359" priority="1357" operator="containsText" text="DPR not submitted">
      <formula>NOT(ISERROR(SEARCH("DPR not submitted",C2732)))</formula>
    </cfRule>
    <cfRule type="containsText" dxfId="1358" priority="1358" operator="containsText" text="Yet to be approved">
      <formula>NOT(ISERROR(SEARCH("Yet to be approved",C2732)))</formula>
    </cfRule>
  </conditionalFormatting>
  <conditionalFormatting sqref="C2736:C2738">
    <cfRule type="containsText" dxfId="1357" priority="1355" operator="containsText" text="DPR not submitted">
      <formula>NOT(ISERROR(SEARCH("DPR not submitted",C2736)))</formula>
    </cfRule>
    <cfRule type="containsText" dxfId="1356" priority="1356" operator="containsText" text="Yet to be approved">
      <formula>NOT(ISERROR(SEARCH("Yet to be approved",C2736)))</formula>
    </cfRule>
  </conditionalFormatting>
  <conditionalFormatting sqref="C2740:C2742">
    <cfRule type="containsText" dxfId="1355" priority="1353" operator="containsText" text="DPR not submitted">
      <formula>NOT(ISERROR(SEARCH("DPR not submitted",C2740)))</formula>
    </cfRule>
    <cfRule type="containsText" dxfId="1354" priority="1354" operator="containsText" text="Yet to be approved">
      <formula>NOT(ISERROR(SEARCH("Yet to be approved",C2740)))</formula>
    </cfRule>
  </conditionalFormatting>
  <conditionalFormatting sqref="C2744:C2745">
    <cfRule type="containsText" dxfId="1353" priority="1351" operator="containsText" text="DPR not submitted">
      <formula>NOT(ISERROR(SEARCH("DPR not submitted",C2744)))</formula>
    </cfRule>
    <cfRule type="containsText" dxfId="1352" priority="1352" operator="containsText" text="Yet to be approved">
      <formula>NOT(ISERROR(SEARCH("Yet to be approved",C2744)))</formula>
    </cfRule>
  </conditionalFormatting>
  <conditionalFormatting sqref="C2747:C2750">
    <cfRule type="containsText" dxfId="1351" priority="1349" operator="containsText" text="DPR not submitted">
      <formula>NOT(ISERROR(SEARCH("DPR not submitted",C2747)))</formula>
    </cfRule>
    <cfRule type="containsText" dxfId="1350" priority="1350" operator="containsText" text="Yet to be approved">
      <formula>NOT(ISERROR(SEARCH("Yet to be approved",C2747)))</formula>
    </cfRule>
  </conditionalFormatting>
  <conditionalFormatting sqref="C2752:C2761">
    <cfRule type="containsText" dxfId="1349" priority="1347" operator="containsText" text="DPR not submitted">
      <formula>NOT(ISERROR(SEARCH("DPR not submitted",C2752)))</formula>
    </cfRule>
    <cfRule type="containsText" dxfId="1348" priority="1348" operator="containsText" text="Yet to be approved">
      <formula>NOT(ISERROR(SEARCH("Yet to be approved",C2752)))</formula>
    </cfRule>
  </conditionalFormatting>
  <conditionalFormatting sqref="C2763 C2765">
    <cfRule type="containsText" dxfId="1347" priority="1345" operator="containsText" text="DPR not submitted">
      <formula>NOT(ISERROR(SEARCH("DPR not submitted",C2763)))</formula>
    </cfRule>
    <cfRule type="containsText" dxfId="1346" priority="1346" operator="containsText" text="Yet to be approved">
      <formula>NOT(ISERROR(SEARCH("Yet to be approved",C2763)))</formula>
    </cfRule>
  </conditionalFormatting>
  <conditionalFormatting sqref="C2767:C2773">
    <cfRule type="containsText" dxfId="1345" priority="1343" operator="containsText" text="DPR not submitted">
      <formula>NOT(ISERROR(SEARCH("DPR not submitted",C2767)))</formula>
    </cfRule>
    <cfRule type="containsText" dxfId="1344" priority="1344" operator="containsText" text="Yet to be approved">
      <formula>NOT(ISERROR(SEARCH("Yet to be approved",C2767)))</formula>
    </cfRule>
  </conditionalFormatting>
  <conditionalFormatting sqref="C2775:C2776">
    <cfRule type="containsText" dxfId="1343" priority="1341" operator="containsText" text="DPR not submitted">
      <formula>NOT(ISERROR(SEARCH("DPR not submitted",C2775)))</formula>
    </cfRule>
    <cfRule type="containsText" dxfId="1342" priority="1342" operator="containsText" text="Yet to be approved">
      <formula>NOT(ISERROR(SEARCH("Yet to be approved",C2775)))</formula>
    </cfRule>
  </conditionalFormatting>
  <conditionalFormatting sqref="C2778:C2780">
    <cfRule type="containsText" dxfId="1341" priority="1339" operator="containsText" text="DPR not submitted">
      <formula>NOT(ISERROR(SEARCH("DPR not submitted",C2778)))</formula>
    </cfRule>
    <cfRule type="containsText" dxfId="1340" priority="1340" operator="containsText" text="Yet to be approved">
      <formula>NOT(ISERROR(SEARCH("Yet to be approved",C2778)))</formula>
    </cfRule>
  </conditionalFormatting>
  <conditionalFormatting sqref="C2782:C2784">
    <cfRule type="containsText" dxfId="1339" priority="1337" operator="containsText" text="DPR not submitted">
      <formula>NOT(ISERROR(SEARCH("DPR not submitted",C2782)))</formula>
    </cfRule>
    <cfRule type="containsText" dxfId="1338" priority="1338" operator="containsText" text="Yet to be approved">
      <formula>NOT(ISERROR(SEARCH("Yet to be approved",C2782)))</formula>
    </cfRule>
  </conditionalFormatting>
  <conditionalFormatting sqref="C2788">
    <cfRule type="containsText" dxfId="1337" priority="1335" operator="containsText" text="DPR not submitted">
      <formula>NOT(ISERROR(SEARCH("DPR not submitted",C2788)))</formula>
    </cfRule>
    <cfRule type="containsText" dxfId="1336" priority="1336" operator="containsText" text="Yet to be approved">
      <formula>NOT(ISERROR(SEARCH("Yet to be approved",C2788)))</formula>
    </cfRule>
  </conditionalFormatting>
  <conditionalFormatting sqref="C2790:C2793">
    <cfRule type="containsText" dxfId="1335" priority="1333" operator="containsText" text="DPR not submitted">
      <formula>NOT(ISERROR(SEARCH("DPR not submitted",C2790)))</formula>
    </cfRule>
    <cfRule type="containsText" dxfId="1334" priority="1334" operator="containsText" text="Yet to be approved">
      <formula>NOT(ISERROR(SEARCH("Yet to be approved",C2790)))</formula>
    </cfRule>
  </conditionalFormatting>
  <conditionalFormatting sqref="C2795:C2797">
    <cfRule type="containsText" dxfId="1333" priority="1331" operator="containsText" text="DPR not submitted">
      <formula>NOT(ISERROR(SEARCH("DPR not submitted",C2795)))</formula>
    </cfRule>
    <cfRule type="containsText" dxfId="1332" priority="1332" operator="containsText" text="Yet to be approved">
      <formula>NOT(ISERROR(SEARCH("Yet to be approved",C2795)))</formula>
    </cfRule>
  </conditionalFormatting>
  <conditionalFormatting sqref="C2799:C2803">
    <cfRule type="containsText" dxfId="1331" priority="1329" operator="containsText" text="DPR not submitted">
      <formula>NOT(ISERROR(SEARCH("DPR not submitted",C2799)))</formula>
    </cfRule>
    <cfRule type="containsText" dxfId="1330" priority="1330" operator="containsText" text="Yet to be approved">
      <formula>NOT(ISERROR(SEARCH("Yet to be approved",C2799)))</formula>
    </cfRule>
  </conditionalFormatting>
  <conditionalFormatting sqref="C2805:C2810">
    <cfRule type="containsText" dxfId="1329" priority="1327" operator="containsText" text="DPR not submitted">
      <formula>NOT(ISERROR(SEARCH("DPR not submitted",C2805)))</formula>
    </cfRule>
    <cfRule type="containsText" dxfId="1328" priority="1328" operator="containsText" text="Yet to be approved">
      <formula>NOT(ISERROR(SEARCH("Yet to be approved",C2805)))</formula>
    </cfRule>
  </conditionalFormatting>
  <conditionalFormatting sqref="C2812 C2816 C2814">
    <cfRule type="containsText" dxfId="1327" priority="1325" operator="containsText" text="DPR not submitted">
      <formula>NOT(ISERROR(SEARCH("DPR not submitted",C2812)))</formula>
    </cfRule>
    <cfRule type="containsText" dxfId="1326" priority="1326" operator="containsText" text="Yet to be approved">
      <formula>NOT(ISERROR(SEARCH("Yet to be approved",C2812)))</formula>
    </cfRule>
  </conditionalFormatting>
  <conditionalFormatting sqref="C2818:C2821">
    <cfRule type="containsText" dxfId="1325" priority="1323" operator="containsText" text="DPR not submitted">
      <formula>NOT(ISERROR(SEARCH("DPR not submitted",C2818)))</formula>
    </cfRule>
    <cfRule type="containsText" dxfId="1324" priority="1324" operator="containsText" text="Yet to be approved">
      <formula>NOT(ISERROR(SEARCH("Yet to be approved",C2818)))</formula>
    </cfRule>
  </conditionalFormatting>
  <conditionalFormatting sqref="C2823:C2826">
    <cfRule type="containsText" dxfId="1323" priority="1321" operator="containsText" text="DPR not submitted">
      <formula>NOT(ISERROR(SEARCH("DPR not submitted",C2823)))</formula>
    </cfRule>
    <cfRule type="containsText" dxfId="1322" priority="1322" operator="containsText" text="Yet to be approved">
      <formula>NOT(ISERROR(SEARCH("Yet to be approved",C2823)))</formula>
    </cfRule>
  </conditionalFormatting>
  <conditionalFormatting sqref="C2828">
    <cfRule type="containsText" dxfId="1321" priority="1319" operator="containsText" text="DPR not submitted">
      <formula>NOT(ISERROR(SEARCH("DPR not submitted",C2828)))</formula>
    </cfRule>
    <cfRule type="containsText" dxfId="1320" priority="1320" operator="containsText" text="Yet to be approved">
      <formula>NOT(ISERROR(SEARCH("Yet to be approved",C2828)))</formula>
    </cfRule>
  </conditionalFormatting>
  <conditionalFormatting sqref="C2830">
    <cfRule type="containsText" dxfId="1319" priority="1317" operator="containsText" text="DPR not submitted">
      <formula>NOT(ISERROR(SEARCH("DPR not submitted",C2830)))</formula>
    </cfRule>
    <cfRule type="containsText" dxfId="1318" priority="1318" operator="containsText" text="Yet to be approved">
      <formula>NOT(ISERROR(SEARCH("Yet to be approved",C2830)))</formula>
    </cfRule>
  </conditionalFormatting>
  <conditionalFormatting sqref="C2832:C2834">
    <cfRule type="containsText" dxfId="1317" priority="1315" operator="containsText" text="DPR not submitted">
      <formula>NOT(ISERROR(SEARCH("DPR not submitted",C2832)))</formula>
    </cfRule>
    <cfRule type="containsText" dxfId="1316" priority="1316" operator="containsText" text="Yet to be approved">
      <formula>NOT(ISERROR(SEARCH("Yet to be approved",C2832)))</formula>
    </cfRule>
  </conditionalFormatting>
  <conditionalFormatting sqref="C2836 C2838:C2839">
    <cfRule type="containsText" dxfId="1315" priority="1313" operator="containsText" text="DPR not submitted">
      <formula>NOT(ISERROR(SEARCH("DPR not submitted",C2836)))</formula>
    </cfRule>
    <cfRule type="containsText" dxfId="1314" priority="1314" operator="containsText" text="Yet to be approved">
      <formula>NOT(ISERROR(SEARCH("Yet to be approved",C2836)))</formula>
    </cfRule>
  </conditionalFormatting>
  <conditionalFormatting sqref="C2841:C2844">
    <cfRule type="containsText" dxfId="1313" priority="1311" operator="containsText" text="DPR not submitted">
      <formula>NOT(ISERROR(SEARCH("DPR not submitted",C2841)))</formula>
    </cfRule>
    <cfRule type="containsText" dxfId="1312" priority="1312" operator="containsText" text="Yet to be approved">
      <formula>NOT(ISERROR(SEARCH("Yet to be approved",C2841)))</formula>
    </cfRule>
  </conditionalFormatting>
  <conditionalFormatting sqref="C2846:C2847 C2850">
    <cfRule type="containsText" dxfId="1311" priority="1309" operator="containsText" text="DPR not submitted">
      <formula>NOT(ISERROR(SEARCH("DPR not submitted",C2846)))</formula>
    </cfRule>
    <cfRule type="containsText" dxfId="1310" priority="1310" operator="containsText" text="Yet to be approved">
      <formula>NOT(ISERROR(SEARCH("Yet to be approved",C2846)))</formula>
    </cfRule>
  </conditionalFormatting>
  <conditionalFormatting sqref="C2867">
    <cfRule type="containsText" dxfId="1309" priority="1307" operator="containsText" text="DPR not submitted">
      <formula>NOT(ISERROR(SEARCH("DPR not submitted",C2867)))</formula>
    </cfRule>
    <cfRule type="containsText" dxfId="1308" priority="1308" operator="containsText" text="Yet to be approved">
      <formula>NOT(ISERROR(SEARCH("Yet to be approved",C2867)))</formula>
    </cfRule>
  </conditionalFormatting>
  <conditionalFormatting sqref="C2870">
    <cfRule type="containsText" dxfId="1307" priority="1305" operator="containsText" text="DPR not submitted">
      <formula>NOT(ISERROR(SEARCH("DPR not submitted",C2870)))</formula>
    </cfRule>
    <cfRule type="containsText" dxfId="1306" priority="1306" operator="containsText" text="Yet to be approved">
      <formula>NOT(ISERROR(SEARCH("Yet to be approved",C2870)))</formula>
    </cfRule>
  </conditionalFormatting>
  <conditionalFormatting sqref="C2873">
    <cfRule type="containsText" dxfId="1305" priority="1303" operator="containsText" text="DPR not submitted">
      <formula>NOT(ISERROR(SEARCH("DPR not submitted",C2873)))</formula>
    </cfRule>
    <cfRule type="containsText" dxfId="1304" priority="1304" operator="containsText" text="Yet to be approved">
      <formula>NOT(ISERROR(SEARCH("Yet to be approved",C2873)))</formula>
    </cfRule>
  </conditionalFormatting>
  <conditionalFormatting sqref="C2876">
    <cfRule type="containsText" dxfId="1303" priority="1301" operator="containsText" text="DPR not submitted">
      <formula>NOT(ISERROR(SEARCH("DPR not submitted",C2876)))</formula>
    </cfRule>
    <cfRule type="containsText" dxfId="1302" priority="1302" operator="containsText" text="Yet to be approved">
      <formula>NOT(ISERROR(SEARCH("Yet to be approved",C2876)))</formula>
    </cfRule>
  </conditionalFormatting>
  <conditionalFormatting sqref="C2882">
    <cfRule type="containsText" dxfId="1301" priority="1297" operator="containsText" text="DPR not submitted">
      <formula>NOT(ISERROR(SEARCH("DPR not submitted",C2882)))</formula>
    </cfRule>
    <cfRule type="containsText" dxfId="1300" priority="1298" operator="containsText" text="Yet to be approved">
      <formula>NOT(ISERROR(SEARCH("Yet to be approved",C2882)))</formula>
    </cfRule>
  </conditionalFormatting>
  <conditionalFormatting sqref="C2879">
    <cfRule type="containsText" dxfId="1299" priority="1299" operator="containsText" text="DPR not submitted">
      <formula>NOT(ISERROR(SEARCH("DPR not submitted",C2879)))</formula>
    </cfRule>
    <cfRule type="containsText" dxfId="1298" priority="1300" operator="containsText" text="Yet to be approved">
      <formula>NOT(ISERROR(SEARCH("Yet to be approved",C2879)))</formula>
    </cfRule>
  </conditionalFormatting>
  <conditionalFormatting sqref="C2890">
    <cfRule type="containsText" dxfId="1297" priority="1293" operator="containsText" text="DPR not submitted">
      <formula>NOT(ISERROR(SEARCH("DPR not submitted",C2890)))</formula>
    </cfRule>
    <cfRule type="containsText" dxfId="1296" priority="1294" operator="containsText" text="Yet to be approved">
      <formula>NOT(ISERROR(SEARCH("Yet to be approved",C2890)))</formula>
    </cfRule>
  </conditionalFormatting>
  <conditionalFormatting sqref="C2888">
    <cfRule type="containsText" dxfId="1295" priority="1295" operator="containsText" text="DPR not submitted">
      <formula>NOT(ISERROR(SEARCH("DPR not submitted",C2888)))</formula>
    </cfRule>
    <cfRule type="containsText" dxfId="1294" priority="1296" operator="containsText" text="Yet to be approved">
      <formula>NOT(ISERROR(SEARCH("Yet to be approved",C2888)))</formula>
    </cfRule>
  </conditionalFormatting>
  <conditionalFormatting sqref="C2892">
    <cfRule type="containsText" dxfId="1293" priority="1291" operator="containsText" text="DPR not submitted">
      <formula>NOT(ISERROR(SEARCH("DPR not submitted",C2892)))</formula>
    </cfRule>
    <cfRule type="containsText" dxfId="1292" priority="1292" operator="containsText" text="Yet to be approved">
      <formula>NOT(ISERROR(SEARCH("Yet to be approved",C2892)))</formula>
    </cfRule>
  </conditionalFormatting>
  <conditionalFormatting sqref="C2893">
    <cfRule type="containsText" dxfId="1291" priority="1289" operator="containsText" text="DPR not submitted">
      <formula>NOT(ISERROR(SEARCH("DPR not submitted",C2893)))</formula>
    </cfRule>
    <cfRule type="containsText" dxfId="1290" priority="1290" operator="containsText" text="Yet to be approved">
      <formula>NOT(ISERROR(SEARCH("Yet to be approved",C2893)))</formula>
    </cfRule>
  </conditionalFormatting>
  <conditionalFormatting sqref="C2895:C2896">
    <cfRule type="containsText" dxfId="1289" priority="1287" operator="containsText" text="DPR not submitted">
      <formula>NOT(ISERROR(SEARCH("DPR not submitted",C2895)))</formula>
    </cfRule>
    <cfRule type="containsText" dxfId="1288" priority="1288" operator="containsText" text="Yet to be approved">
      <formula>NOT(ISERROR(SEARCH("Yet to be approved",C2895)))</formula>
    </cfRule>
  </conditionalFormatting>
  <conditionalFormatting sqref="C2898">
    <cfRule type="containsText" dxfId="1287" priority="1285" operator="containsText" text="DPR not submitted">
      <formula>NOT(ISERROR(SEARCH("DPR not submitted",C2898)))</formula>
    </cfRule>
    <cfRule type="containsText" dxfId="1286" priority="1286" operator="containsText" text="Yet to be approved">
      <formula>NOT(ISERROR(SEARCH("Yet to be approved",C2898)))</formula>
    </cfRule>
  </conditionalFormatting>
  <conditionalFormatting sqref="C2900">
    <cfRule type="containsText" dxfId="1285" priority="1283" operator="containsText" text="DPR not submitted">
      <formula>NOT(ISERROR(SEARCH("DPR not submitted",C2900)))</formula>
    </cfRule>
    <cfRule type="containsText" dxfId="1284" priority="1284" operator="containsText" text="Yet to be approved">
      <formula>NOT(ISERROR(SEARCH("Yet to be approved",C2900)))</formula>
    </cfRule>
  </conditionalFormatting>
  <conditionalFormatting sqref="C2902:C2904">
    <cfRule type="containsText" dxfId="1283" priority="1281" operator="containsText" text="DPR not submitted">
      <formula>NOT(ISERROR(SEARCH("DPR not submitted",C2902)))</formula>
    </cfRule>
    <cfRule type="containsText" dxfId="1282" priority="1282" operator="containsText" text="Yet to be approved">
      <formula>NOT(ISERROR(SEARCH("Yet to be approved",C2902)))</formula>
    </cfRule>
  </conditionalFormatting>
  <conditionalFormatting sqref="C2908:C2910">
    <cfRule type="containsText" dxfId="1281" priority="1279" operator="containsText" text="DPR not submitted">
      <formula>NOT(ISERROR(SEARCH("DPR not submitted",C2908)))</formula>
    </cfRule>
    <cfRule type="containsText" dxfId="1280" priority="1280" operator="containsText" text="Yet to be approved">
      <formula>NOT(ISERROR(SEARCH("Yet to be approved",C2908)))</formula>
    </cfRule>
  </conditionalFormatting>
  <conditionalFormatting sqref="C2914">
    <cfRule type="containsText" dxfId="1279" priority="1277" operator="containsText" text="DPR not submitted">
      <formula>NOT(ISERROR(SEARCH("DPR not submitted",C2914)))</formula>
    </cfRule>
    <cfRule type="containsText" dxfId="1278" priority="1278" operator="containsText" text="Yet to be approved">
      <formula>NOT(ISERROR(SEARCH("Yet to be approved",C2914)))</formula>
    </cfRule>
  </conditionalFormatting>
  <conditionalFormatting sqref="C2918">
    <cfRule type="containsText" dxfId="1277" priority="1275" operator="containsText" text="DPR not submitted">
      <formula>NOT(ISERROR(SEARCH("DPR not submitted",C2918)))</formula>
    </cfRule>
    <cfRule type="containsText" dxfId="1276" priority="1276" operator="containsText" text="Yet to be approved">
      <formula>NOT(ISERROR(SEARCH("Yet to be approved",C2918)))</formula>
    </cfRule>
  </conditionalFormatting>
  <conditionalFormatting sqref="C2923">
    <cfRule type="containsText" dxfId="1275" priority="1273" operator="containsText" text="DPR not submitted">
      <formula>NOT(ISERROR(SEARCH("DPR not submitted",C2923)))</formula>
    </cfRule>
    <cfRule type="containsText" dxfId="1274" priority="1274" operator="containsText" text="Yet to be approved">
      <formula>NOT(ISERROR(SEARCH("Yet to be approved",C2923)))</formula>
    </cfRule>
  </conditionalFormatting>
  <conditionalFormatting sqref="C2926">
    <cfRule type="containsText" dxfId="1273" priority="1271" operator="containsText" text="DPR not submitted">
      <formula>NOT(ISERROR(SEARCH("DPR not submitted",C2926)))</formula>
    </cfRule>
    <cfRule type="containsText" dxfId="1272" priority="1272" operator="containsText" text="Yet to be approved">
      <formula>NOT(ISERROR(SEARCH("Yet to be approved",C2926)))</formula>
    </cfRule>
  </conditionalFormatting>
  <conditionalFormatting sqref="C2932">
    <cfRule type="containsText" dxfId="1271" priority="1269" operator="containsText" text="DPR not submitted">
      <formula>NOT(ISERROR(SEARCH("DPR not submitted",C2932)))</formula>
    </cfRule>
    <cfRule type="containsText" dxfId="1270" priority="1270" operator="containsText" text="Yet to be approved">
      <formula>NOT(ISERROR(SEARCH("Yet to be approved",C2932)))</formula>
    </cfRule>
  </conditionalFormatting>
  <conditionalFormatting sqref="C2992 C3026">
    <cfRule type="containsText" dxfId="1269" priority="1267" operator="containsText" text="DPR not submitted">
      <formula>NOT(ISERROR(SEARCH("DPR not submitted",C2992)))</formula>
    </cfRule>
    <cfRule type="containsText" dxfId="1268" priority="1268" operator="containsText" text="Yet to be approved">
      <formula>NOT(ISERROR(SEARCH("Yet to be approved",C2992)))</formula>
    </cfRule>
  </conditionalFormatting>
  <conditionalFormatting sqref="C2938">
    <cfRule type="containsText" dxfId="1267" priority="1265" operator="containsText" text="DPR not submitted">
      <formula>NOT(ISERROR(SEARCH("DPR not submitted",C2938)))</formula>
    </cfRule>
    <cfRule type="containsText" dxfId="1266" priority="1266" operator="containsText" text="Yet to be approved">
      <formula>NOT(ISERROR(SEARCH("Yet to be approved",C2938)))</formula>
    </cfRule>
  </conditionalFormatting>
  <conditionalFormatting sqref="C2731">
    <cfRule type="containsText" dxfId="1265" priority="1257" operator="containsText" text="DPR not submitted">
      <formula>NOT(ISERROR(SEARCH("DPR not submitted",C2731)))</formula>
    </cfRule>
    <cfRule type="containsText" dxfId="1264" priority="1258" operator="containsText" text="Yet to be approved">
      <formula>NOT(ISERROR(SEARCH("Yet to be approved",C2731)))</formula>
    </cfRule>
  </conditionalFormatting>
  <conditionalFormatting sqref="C2708">
    <cfRule type="containsText" dxfId="1263" priority="1263" operator="containsText" text="DPR not submitted">
      <formula>NOT(ISERROR(SEARCH("DPR not submitted",C2708)))</formula>
    </cfRule>
    <cfRule type="containsText" dxfId="1262" priority="1264" operator="containsText" text="Yet to be approved">
      <formula>NOT(ISERROR(SEARCH("Yet to be approved",C2708)))</formula>
    </cfRule>
  </conditionalFormatting>
  <conditionalFormatting sqref="C2721">
    <cfRule type="containsText" dxfId="1261" priority="1261" operator="containsText" text="DPR not submitted">
      <formula>NOT(ISERROR(SEARCH("DPR not submitted",C2721)))</formula>
    </cfRule>
    <cfRule type="containsText" dxfId="1260" priority="1262" operator="containsText" text="Yet to be approved">
      <formula>NOT(ISERROR(SEARCH("Yet to be approved",C2721)))</formula>
    </cfRule>
  </conditionalFormatting>
  <conditionalFormatting sqref="C2727">
    <cfRule type="containsText" dxfId="1259" priority="1259" operator="containsText" text="DPR not submitted">
      <formula>NOT(ISERROR(SEARCH("DPR not submitted",C2727)))</formula>
    </cfRule>
    <cfRule type="containsText" dxfId="1258" priority="1260" operator="containsText" text="Yet to be approved">
      <formula>NOT(ISERROR(SEARCH("Yet to be approved",C2727)))</formula>
    </cfRule>
  </conditionalFormatting>
  <conditionalFormatting sqref="C2735">
    <cfRule type="containsText" dxfId="1257" priority="1255" operator="containsText" text="DPR not submitted">
      <formula>NOT(ISERROR(SEARCH("DPR not submitted",C2735)))</formula>
    </cfRule>
    <cfRule type="containsText" dxfId="1256" priority="1256" operator="containsText" text="Yet to be approved">
      <formula>NOT(ISERROR(SEARCH("Yet to be approved",C2735)))</formula>
    </cfRule>
  </conditionalFormatting>
  <conditionalFormatting sqref="C2739">
    <cfRule type="containsText" dxfId="1255" priority="1253" operator="containsText" text="DPR not submitted">
      <formula>NOT(ISERROR(SEARCH("DPR not submitted",C2739)))</formula>
    </cfRule>
    <cfRule type="containsText" dxfId="1254" priority="1254" operator="containsText" text="Yet to be approved">
      <formula>NOT(ISERROR(SEARCH("Yet to be approved",C2739)))</formula>
    </cfRule>
  </conditionalFormatting>
  <conditionalFormatting sqref="C2743">
    <cfRule type="containsText" dxfId="1253" priority="1251" operator="containsText" text="DPR not submitted">
      <formula>NOT(ISERROR(SEARCH("DPR not submitted",C2743)))</formula>
    </cfRule>
    <cfRule type="containsText" dxfId="1252" priority="1252" operator="containsText" text="Yet to be approved">
      <formula>NOT(ISERROR(SEARCH("Yet to be approved",C2743)))</formula>
    </cfRule>
  </conditionalFormatting>
  <conditionalFormatting sqref="C2746">
    <cfRule type="containsText" dxfId="1251" priority="1249" operator="containsText" text="DPR not submitted">
      <formula>NOT(ISERROR(SEARCH("DPR not submitted",C2746)))</formula>
    </cfRule>
    <cfRule type="containsText" dxfId="1250" priority="1250" operator="containsText" text="Yet to be approved">
      <formula>NOT(ISERROR(SEARCH("Yet to be approved",C2746)))</formula>
    </cfRule>
  </conditionalFormatting>
  <conditionalFormatting sqref="C2751">
    <cfRule type="containsText" dxfId="1249" priority="1247" operator="containsText" text="DPR not submitted">
      <formula>NOT(ISERROR(SEARCH("DPR not submitted",C2751)))</formula>
    </cfRule>
    <cfRule type="containsText" dxfId="1248" priority="1248" operator="containsText" text="Yet to be approved">
      <formula>NOT(ISERROR(SEARCH("Yet to be approved",C2751)))</formula>
    </cfRule>
  </conditionalFormatting>
  <conditionalFormatting sqref="C2762">
    <cfRule type="containsText" dxfId="1247" priority="1245" operator="containsText" text="DPR not submitted">
      <formula>NOT(ISERROR(SEARCH("DPR not submitted",C2762)))</formula>
    </cfRule>
    <cfRule type="containsText" dxfId="1246" priority="1246" operator="containsText" text="Yet to be approved">
      <formula>NOT(ISERROR(SEARCH("Yet to be approved",C2762)))</formula>
    </cfRule>
  </conditionalFormatting>
  <conditionalFormatting sqref="C2766">
    <cfRule type="containsText" dxfId="1245" priority="1243" operator="containsText" text="DPR not submitted">
      <formula>NOT(ISERROR(SEARCH("DPR not submitted",C2766)))</formula>
    </cfRule>
    <cfRule type="containsText" dxfId="1244" priority="1244" operator="containsText" text="Yet to be approved">
      <formula>NOT(ISERROR(SEARCH("Yet to be approved",C2766)))</formula>
    </cfRule>
  </conditionalFormatting>
  <conditionalFormatting sqref="C2774">
    <cfRule type="containsText" dxfId="1243" priority="1241" operator="containsText" text="DPR not submitted">
      <formula>NOT(ISERROR(SEARCH("DPR not submitted",C2774)))</formula>
    </cfRule>
    <cfRule type="containsText" dxfId="1242" priority="1242" operator="containsText" text="Yet to be approved">
      <formula>NOT(ISERROR(SEARCH("Yet to be approved",C2774)))</formula>
    </cfRule>
  </conditionalFormatting>
  <conditionalFormatting sqref="C2781">
    <cfRule type="containsText" dxfId="1241" priority="1237" operator="containsText" text="DPR not submitted">
      <formula>NOT(ISERROR(SEARCH("DPR not submitted",C2781)))</formula>
    </cfRule>
    <cfRule type="containsText" dxfId="1240" priority="1238" operator="containsText" text="Yet to be approved">
      <formula>NOT(ISERROR(SEARCH("Yet to be approved",C2781)))</formula>
    </cfRule>
  </conditionalFormatting>
  <conditionalFormatting sqref="C2785">
    <cfRule type="containsText" dxfId="1239" priority="1235" operator="containsText" text="DPR not submitted">
      <formula>NOT(ISERROR(SEARCH("DPR not submitted",C2785)))</formula>
    </cfRule>
    <cfRule type="containsText" dxfId="1238" priority="1236" operator="containsText" text="Yet to be approved">
      <formula>NOT(ISERROR(SEARCH("Yet to be approved",C2785)))</formula>
    </cfRule>
  </conditionalFormatting>
  <conditionalFormatting sqref="C2789">
    <cfRule type="containsText" dxfId="1237" priority="1233" operator="containsText" text="DPR not submitted">
      <formula>NOT(ISERROR(SEARCH("DPR not submitted",C2789)))</formula>
    </cfRule>
    <cfRule type="containsText" dxfId="1236" priority="1234" operator="containsText" text="Yet to be approved">
      <formula>NOT(ISERROR(SEARCH("Yet to be approved",C2789)))</formula>
    </cfRule>
  </conditionalFormatting>
  <conditionalFormatting sqref="C2794">
    <cfRule type="containsText" dxfId="1235" priority="1231" operator="containsText" text="DPR not submitted">
      <formula>NOT(ISERROR(SEARCH("DPR not submitted",C2794)))</formula>
    </cfRule>
    <cfRule type="containsText" dxfId="1234" priority="1232" operator="containsText" text="Yet to be approved">
      <formula>NOT(ISERROR(SEARCH("Yet to be approved",C2794)))</formula>
    </cfRule>
  </conditionalFormatting>
  <conditionalFormatting sqref="C2798">
    <cfRule type="containsText" dxfId="1233" priority="1229" operator="containsText" text="DPR not submitted">
      <formula>NOT(ISERROR(SEARCH("DPR not submitted",C2798)))</formula>
    </cfRule>
    <cfRule type="containsText" dxfId="1232" priority="1230" operator="containsText" text="Yet to be approved">
      <formula>NOT(ISERROR(SEARCH("Yet to be approved",C2798)))</formula>
    </cfRule>
  </conditionalFormatting>
  <conditionalFormatting sqref="C2804">
    <cfRule type="containsText" dxfId="1231" priority="1227" operator="containsText" text="DPR not submitted">
      <formula>NOT(ISERROR(SEARCH("DPR not submitted",C2804)))</formula>
    </cfRule>
    <cfRule type="containsText" dxfId="1230" priority="1228" operator="containsText" text="Yet to be approved">
      <formula>NOT(ISERROR(SEARCH("Yet to be approved",C2804)))</formula>
    </cfRule>
  </conditionalFormatting>
  <conditionalFormatting sqref="C2811">
    <cfRule type="containsText" dxfId="1229" priority="1225" operator="containsText" text="DPR not submitted">
      <formula>NOT(ISERROR(SEARCH("DPR not submitted",C2811)))</formula>
    </cfRule>
    <cfRule type="containsText" dxfId="1228" priority="1226" operator="containsText" text="Yet to be approved">
      <formula>NOT(ISERROR(SEARCH("Yet to be approved",C2811)))</formula>
    </cfRule>
  </conditionalFormatting>
  <conditionalFormatting sqref="C2817">
    <cfRule type="containsText" dxfId="1227" priority="1223" operator="containsText" text="DPR not submitted">
      <formula>NOT(ISERROR(SEARCH("DPR not submitted",C2817)))</formula>
    </cfRule>
    <cfRule type="containsText" dxfId="1226" priority="1224" operator="containsText" text="Yet to be approved">
      <formula>NOT(ISERROR(SEARCH("Yet to be approved",C2817)))</formula>
    </cfRule>
  </conditionalFormatting>
  <conditionalFormatting sqref="C2822">
    <cfRule type="containsText" dxfId="1225" priority="1221" operator="containsText" text="DPR not submitted">
      <formula>NOT(ISERROR(SEARCH("DPR not submitted",C2822)))</formula>
    </cfRule>
    <cfRule type="containsText" dxfId="1224" priority="1222" operator="containsText" text="Yet to be approved">
      <formula>NOT(ISERROR(SEARCH("Yet to be approved",C2822)))</formula>
    </cfRule>
  </conditionalFormatting>
  <conditionalFormatting sqref="C2827">
    <cfRule type="containsText" dxfId="1223" priority="1219" operator="containsText" text="DPR not submitted">
      <formula>NOT(ISERROR(SEARCH("DPR not submitted",C2827)))</formula>
    </cfRule>
    <cfRule type="containsText" dxfId="1222" priority="1220" operator="containsText" text="Yet to be approved">
      <formula>NOT(ISERROR(SEARCH("Yet to be approved",C2827)))</formula>
    </cfRule>
  </conditionalFormatting>
  <conditionalFormatting sqref="C2829">
    <cfRule type="containsText" dxfId="1221" priority="1217" operator="containsText" text="DPR not submitted">
      <formula>NOT(ISERROR(SEARCH("DPR not submitted",C2829)))</formula>
    </cfRule>
    <cfRule type="containsText" dxfId="1220" priority="1218" operator="containsText" text="Yet to be approved">
      <formula>NOT(ISERROR(SEARCH("Yet to be approved",C2829)))</formula>
    </cfRule>
  </conditionalFormatting>
  <conditionalFormatting sqref="C2831">
    <cfRule type="containsText" dxfId="1219" priority="1215" operator="containsText" text="DPR not submitted">
      <formula>NOT(ISERROR(SEARCH("DPR not submitted",C2831)))</formula>
    </cfRule>
    <cfRule type="containsText" dxfId="1218" priority="1216" operator="containsText" text="Yet to be approved">
      <formula>NOT(ISERROR(SEARCH("Yet to be approved",C2831)))</formula>
    </cfRule>
  </conditionalFormatting>
  <conditionalFormatting sqref="C2835">
    <cfRule type="containsText" dxfId="1217" priority="1213" operator="containsText" text="DPR not submitted">
      <formula>NOT(ISERROR(SEARCH("DPR not submitted",C2835)))</formula>
    </cfRule>
    <cfRule type="containsText" dxfId="1216" priority="1214" operator="containsText" text="Yet to be approved">
      <formula>NOT(ISERROR(SEARCH("Yet to be approved",C2835)))</formula>
    </cfRule>
  </conditionalFormatting>
  <conditionalFormatting sqref="C2840">
    <cfRule type="containsText" dxfId="1215" priority="1211" operator="containsText" text="DPR not submitted">
      <formula>NOT(ISERROR(SEARCH("DPR not submitted",C2840)))</formula>
    </cfRule>
    <cfRule type="containsText" dxfId="1214" priority="1212" operator="containsText" text="Yet to be approved">
      <formula>NOT(ISERROR(SEARCH("Yet to be approved",C2840)))</formula>
    </cfRule>
  </conditionalFormatting>
  <conditionalFormatting sqref="C2845">
    <cfRule type="containsText" dxfId="1213" priority="1209" operator="containsText" text="DPR not submitted">
      <formula>NOT(ISERROR(SEARCH("DPR not submitted",C2845)))</formula>
    </cfRule>
    <cfRule type="containsText" dxfId="1212" priority="1210" operator="containsText" text="Yet to be approved">
      <formula>NOT(ISERROR(SEARCH("Yet to be approved",C2845)))</formula>
    </cfRule>
  </conditionalFormatting>
  <conditionalFormatting sqref="C2851">
    <cfRule type="containsText" dxfId="1211" priority="1207" operator="containsText" text="DPR not submitted">
      <formula>NOT(ISERROR(SEARCH("DPR not submitted",C2851)))</formula>
    </cfRule>
    <cfRule type="containsText" dxfId="1210" priority="1208" operator="containsText" text="Yet to be approved">
      <formula>NOT(ISERROR(SEARCH("Yet to be approved",C2851)))</formula>
    </cfRule>
  </conditionalFormatting>
  <conditionalFormatting sqref="C2864">
    <cfRule type="containsText" dxfId="1209" priority="1205" operator="containsText" text="DPR not submitted">
      <formula>NOT(ISERROR(SEARCH("DPR not submitted",C2864)))</formula>
    </cfRule>
    <cfRule type="containsText" dxfId="1208" priority="1206" operator="containsText" text="Yet to be approved">
      <formula>NOT(ISERROR(SEARCH("Yet to be approved",C2864)))</formula>
    </cfRule>
  </conditionalFormatting>
  <conditionalFormatting sqref="C2868">
    <cfRule type="containsText" dxfId="1207" priority="1203" operator="containsText" text="DPR not submitted">
      <formula>NOT(ISERROR(SEARCH("DPR not submitted",C2868)))</formula>
    </cfRule>
    <cfRule type="containsText" dxfId="1206" priority="1204" operator="containsText" text="Yet to be approved">
      <formula>NOT(ISERROR(SEARCH("Yet to be approved",C2868)))</formula>
    </cfRule>
  </conditionalFormatting>
  <conditionalFormatting sqref="C2871">
    <cfRule type="containsText" dxfId="1205" priority="1201" operator="containsText" text="DPR not submitted">
      <formula>NOT(ISERROR(SEARCH("DPR not submitted",C2871)))</formula>
    </cfRule>
    <cfRule type="containsText" dxfId="1204" priority="1202" operator="containsText" text="Yet to be approved">
      <formula>NOT(ISERROR(SEARCH("Yet to be approved",C2871)))</formula>
    </cfRule>
  </conditionalFormatting>
  <conditionalFormatting sqref="C2874">
    <cfRule type="containsText" dxfId="1203" priority="1199" operator="containsText" text="DPR not submitted">
      <formula>NOT(ISERROR(SEARCH("DPR not submitted",C2874)))</formula>
    </cfRule>
    <cfRule type="containsText" dxfId="1202" priority="1200" operator="containsText" text="Yet to be approved">
      <formula>NOT(ISERROR(SEARCH("Yet to be approved",C2874)))</formula>
    </cfRule>
  </conditionalFormatting>
  <conditionalFormatting sqref="C2911">
    <cfRule type="containsText" dxfId="1201" priority="1175" operator="containsText" text="DPR not submitted">
      <formula>NOT(ISERROR(SEARCH("DPR not submitted",C2911)))</formula>
    </cfRule>
    <cfRule type="containsText" dxfId="1200" priority="1176" operator="containsText" text="Yet to be approved">
      <formula>NOT(ISERROR(SEARCH("Yet to be approved",C2911)))</formula>
    </cfRule>
  </conditionalFormatting>
  <conditionalFormatting sqref="C2877">
    <cfRule type="containsText" dxfId="1199" priority="1197" operator="containsText" text="DPR not submitted">
      <formula>NOT(ISERROR(SEARCH("DPR not submitted",C2877)))</formula>
    </cfRule>
    <cfRule type="containsText" dxfId="1198" priority="1198" operator="containsText" text="Yet to be approved">
      <formula>NOT(ISERROR(SEARCH("Yet to be approved",C2877)))</formula>
    </cfRule>
  </conditionalFormatting>
  <conditionalFormatting sqref="C2880">
    <cfRule type="containsText" dxfId="1197" priority="1195" operator="containsText" text="DPR not submitted">
      <formula>NOT(ISERROR(SEARCH("DPR not submitted",C2880)))</formula>
    </cfRule>
    <cfRule type="containsText" dxfId="1196" priority="1196" operator="containsText" text="Yet to be approved">
      <formula>NOT(ISERROR(SEARCH("Yet to be approved",C2880)))</formula>
    </cfRule>
  </conditionalFormatting>
  <conditionalFormatting sqref="C2886">
    <cfRule type="containsText" dxfId="1195" priority="1193" operator="containsText" text="DPR not submitted">
      <formula>NOT(ISERROR(SEARCH("DPR not submitted",C2886)))</formula>
    </cfRule>
    <cfRule type="containsText" dxfId="1194" priority="1194" operator="containsText" text="Yet to be approved">
      <formula>NOT(ISERROR(SEARCH("Yet to be approved",C2886)))</formula>
    </cfRule>
  </conditionalFormatting>
  <conditionalFormatting sqref="C2889">
    <cfRule type="containsText" dxfId="1193" priority="1191" operator="containsText" text="DPR not submitted">
      <formula>NOT(ISERROR(SEARCH("DPR not submitted",C2889)))</formula>
    </cfRule>
    <cfRule type="containsText" dxfId="1192" priority="1192" operator="containsText" text="Yet to be approved">
      <formula>NOT(ISERROR(SEARCH("Yet to be approved",C2889)))</formula>
    </cfRule>
  </conditionalFormatting>
  <conditionalFormatting sqref="C2891">
    <cfRule type="containsText" dxfId="1191" priority="1189" operator="containsText" text="DPR not submitted">
      <formula>NOT(ISERROR(SEARCH("DPR not submitted",C2891)))</formula>
    </cfRule>
    <cfRule type="containsText" dxfId="1190" priority="1190" operator="containsText" text="Yet to be approved">
      <formula>NOT(ISERROR(SEARCH("Yet to be approved",C2891)))</formula>
    </cfRule>
  </conditionalFormatting>
  <conditionalFormatting sqref="C2894">
    <cfRule type="containsText" dxfId="1189" priority="1187" operator="containsText" text="DPR not submitted">
      <formula>NOT(ISERROR(SEARCH("DPR not submitted",C2894)))</formula>
    </cfRule>
    <cfRule type="containsText" dxfId="1188" priority="1188" operator="containsText" text="Yet to be approved">
      <formula>NOT(ISERROR(SEARCH("Yet to be approved",C2894)))</formula>
    </cfRule>
  </conditionalFormatting>
  <conditionalFormatting sqref="C2897">
    <cfRule type="containsText" dxfId="1187" priority="1185" operator="containsText" text="DPR not submitted">
      <formula>NOT(ISERROR(SEARCH("DPR not submitted",C2897)))</formula>
    </cfRule>
    <cfRule type="containsText" dxfId="1186" priority="1186" operator="containsText" text="Yet to be approved">
      <formula>NOT(ISERROR(SEARCH("Yet to be approved",C2897)))</formula>
    </cfRule>
  </conditionalFormatting>
  <conditionalFormatting sqref="C2899">
    <cfRule type="containsText" dxfId="1185" priority="1183" operator="containsText" text="DPR not submitted">
      <formula>NOT(ISERROR(SEARCH("DPR not submitted",C2899)))</formula>
    </cfRule>
    <cfRule type="containsText" dxfId="1184" priority="1184" operator="containsText" text="Yet to be approved">
      <formula>NOT(ISERROR(SEARCH("Yet to be approved",C2899)))</formula>
    </cfRule>
  </conditionalFormatting>
  <conditionalFormatting sqref="C2901">
    <cfRule type="containsText" dxfId="1183" priority="1181" operator="containsText" text="DPR not submitted">
      <formula>NOT(ISERROR(SEARCH("DPR not submitted",C2901)))</formula>
    </cfRule>
    <cfRule type="containsText" dxfId="1182" priority="1182" operator="containsText" text="Yet to be approved">
      <formula>NOT(ISERROR(SEARCH("Yet to be approved",C2901)))</formula>
    </cfRule>
  </conditionalFormatting>
  <conditionalFormatting sqref="C2905">
    <cfRule type="containsText" dxfId="1181" priority="1179" operator="containsText" text="DPR not submitted">
      <formula>NOT(ISERROR(SEARCH("DPR not submitted",C2905)))</formula>
    </cfRule>
    <cfRule type="containsText" dxfId="1180" priority="1180" operator="containsText" text="Yet to be approved">
      <formula>NOT(ISERROR(SEARCH("Yet to be approved",C2905)))</formula>
    </cfRule>
  </conditionalFormatting>
  <conditionalFormatting sqref="C2907">
    <cfRule type="containsText" dxfId="1179" priority="1177" operator="containsText" text="DPR not submitted">
      <formula>NOT(ISERROR(SEARCH("DPR not submitted",C2907)))</formula>
    </cfRule>
    <cfRule type="containsText" dxfId="1178" priority="1178" operator="containsText" text="Yet to be approved">
      <formula>NOT(ISERROR(SEARCH("Yet to be approved",C2907)))</formula>
    </cfRule>
  </conditionalFormatting>
  <conditionalFormatting sqref="C2915">
    <cfRule type="containsText" dxfId="1177" priority="1173" operator="containsText" text="DPR not submitted">
      <formula>NOT(ISERROR(SEARCH("DPR not submitted",C2915)))</formula>
    </cfRule>
    <cfRule type="containsText" dxfId="1176" priority="1174" operator="containsText" text="Yet to be approved">
      <formula>NOT(ISERROR(SEARCH("Yet to be approved",C2915)))</formula>
    </cfRule>
  </conditionalFormatting>
  <conditionalFormatting sqref="C2919">
    <cfRule type="containsText" dxfId="1175" priority="1171" operator="containsText" text="DPR not submitted">
      <formula>NOT(ISERROR(SEARCH("DPR not submitted",C2919)))</formula>
    </cfRule>
    <cfRule type="containsText" dxfId="1174" priority="1172" operator="containsText" text="Yet to be approved">
      <formula>NOT(ISERROR(SEARCH("Yet to be approved",C2919)))</formula>
    </cfRule>
  </conditionalFormatting>
  <conditionalFormatting sqref="C2924">
    <cfRule type="containsText" dxfId="1173" priority="1169" operator="containsText" text="DPR not submitted">
      <formula>NOT(ISERROR(SEARCH("DPR not submitted",C2924)))</formula>
    </cfRule>
    <cfRule type="containsText" dxfId="1172" priority="1170" operator="containsText" text="Yet to be approved">
      <formula>NOT(ISERROR(SEARCH("Yet to be approved",C2924)))</formula>
    </cfRule>
  </conditionalFormatting>
  <conditionalFormatting sqref="C2930">
    <cfRule type="containsText" dxfId="1171" priority="1167" operator="containsText" text="DPR not submitted">
      <formula>NOT(ISERROR(SEARCH("DPR not submitted",C2930)))</formula>
    </cfRule>
    <cfRule type="containsText" dxfId="1170" priority="1168" operator="containsText" text="Yet to be approved">
      <formula>NOT(ISERROR(SEARCH("Yet to be approved",C2930)))</formula>
    </cfRule>
  </conditionalFormatting>
  <conditionalFormatting sqref="C2933">
    <cfRule type="containsText" dxfId="1169" priority="1165" operator="containsText" text="DPR not submitted">
      <formula>NOT(ISERROR(SEARCH("DPR not submitted",C2933)))</formula>
    </cfRule>
    <cfRule type="containsText" dxfId="1168" priority="1166" operator="containsText" text="Yet to be approved">
      <formula>NOT(ISERROR(SEARCH("Yet to be approved",C2933)))</formula>
    </cfRule>
  </conditionalFormatting>
  <conditionalFormatting sqref="C2940:C2941 C2943:C2951">
    <cfRule type="containsText" dxfId="1167" priority="1163" operator="containsText" text="DPR not submitted">
      <formula>NOT(ISERROR(SEARCH("DPR not submitted",C2940)))</formula>
    </cfRule>
    <cfRule type="containsText" dxfId="1166" priority="1164" operator="containsText" text="Yet to be approved">
      <formula>NOT(ISERROR(SEARCH("Yet to be approved",C2940)))</formula>
    </cfRule>
  </conditionalFormatting>
  <conditionalFormatting sqref="C2939">
    <cfRule type="containsText" dxfId="1165" priority="1161" operator="containsText" text="DPR not submitted">
      <formula>NOT(ISERROR(SEARCH("DPR not submitted",C2939)))</formula>
    </cfRule>
    <cfRule type="containsText" dxfId="1164" priority="1162" operator="containsText" text="Yet to be approved">
      <formula>NOT(ISERROR(SEARCH("Yet to be approved",C2939)))</formula>
    </cfRule>
  </conditionalFormatting>
  <conditionalFormatting sqref="C2728">
    <cfRule type="containsText" dxfId="1163" priority="1159" operator="containsText" text="DPR not submitted">
      <formula>NOT(ISERROR(SEARCH("DPR not submitted",C2728)))</formula>
    </cfRule>
    <cfRule type="containsText" dxfId="1162" priority="1160" operator="containsText" text="Yet to be approved">
      <formula>NOT(ISERROR(SEARCH("Yet to be approved",C2728)))</formula>
    </cfRule>
  </conditionalFormatting>
  <conditionalFormatting sqref="C2729">
    <cfRule type="containsText" dxfId="1161" priority="1157" operator="containsText" text="DPR not submitted">
      <formula>NOT(ISERROR(SEARCH("DPR not submitted",C2729)))</formula>
    </cfRule>
    <cfRule type="containsText" dxfId="1160" priority="1158" operator="containsText" text="Yet to be approved">
      <formula>NOT(ISERROR(SEARCH("Yet to be approved",C2729)))</formula>
    </cfRule>
  </conditionalFormatting>
  <conditionalFormatting sqref="C2786">
    <cfRule type="containsText" dxfId="1159" priority="1155" operator="containsText" text="DPR not submitted">
      <formula>NOT(ISERROR(SEARCH("DPR not submitted",C2786)))</formula>
    </cfRule>
    <cfRule type="containsText" dxfId="1158" priority="1156" operator="containsText" text="Yet to be approved">
      <formula>NOT(ISERROR(SEARCH("Yet to be approved",C2786)))</formula>
    </cfRule>
  </conditionalFormatting>
  <conditionalFormatting sqref="C2787">
    <cfRule type="containsText" dxfId="1157" priority="1153" operator="containsText" text="DPR not submitted">
      <formula>NOT(ISERROR(SEARCH("DPR not submitted",C2787)))</formula>
    </cfRule>
    <cfRule type="containsText" dxfId="1156" priority="1154" operator="containsText" text="Yet to be approved">
      <formula>NOT(ISERROR(SEARCH("Yet to be approved",C2787)))</formula>
    </cfRule>
  </conditionalFormatting>
  <conditionalFormatting sqref="C2854">
    <cfRule type="containsText" dxfId="1155" priority="1151" operator="containsText" text="DPR not submitted">
      <formula>NOT(ISERROR(SEARCH("DPR not submitted",C2854)))</formula>
    </cfRule>
    <cfRule type="containsText" dxfId="1154" priority="1152" operator="containsText" text="Yet to be approved">
      <formula>NOT(ISERROR(SEARCH("Yet to be approved",C2854)))</formula>
    </cfRule>
  </conditionalFormatting>
  <conditionalFormatting sqref="C2855">
    <cfRule type="containsText" dxfId="1153" priority="1149" operator="containsText" text="DPR not submitted">
      <formula>NOT(ISERROR(SEARCH("DPR not submitted",C2855)))</formula>
    </cfRule>
    <cfRule type="containsText" dxfId="1152" priority="1150" operator="containsText" text="Yet to be approved">
      <formula>NOT(ISERROR(SEARCH("Yet to be approved",C2855)))</formula>
    </cfRule>
  </conditionalFormatting>
  <conditionalFormatting sqref="C2856">
    <cfRule type="containsText" dxfId="1151" priority="1147" operator="containsText" text="DPR not submitted">
      <formula>NOT(ISERROR(SEARCH("DPR not submitted",C2856)))</formula>
    </cfRule>
    <cfRule type="containsText" dxfId="1150" priority="1148" operator="containsText" text="Yet to be approved">
      <formula>NOT(ISERROR(SEARCH("Yet to be approved",C2856)))</formula>
    </cfRule>
  </conditionalFormatting>
  <conditionalFormatting sqref="C2857">
    <cfRule type="containsText" dxfId="1149" priority="1145" operator="containsText" text="DPR not submitted">
      <formula>NOT(ISERROR(SEARCH("DPR not submitted",C2857)))</formula>
    </cfRule>
    <cfRule type="containsText" dxfId="1148" priority="1146" operator="containsText" text="Yet to be approved">
      <formula>NOT(ISERROR(SEARCH("Yet to be approved",C2857)))</formula>
    </cfRule>
  </conditionalFormatting>
  <conditionalFormatting sqref="C2858">
    <cfRule type="containsText" dxfId="1147" priority="1143" operator="containsText" text="DPR not submitted">
      <formula>NOT(ISERROR(SEARCH("DPR not submitted",C2858)))</formula>
    </cfRule>
    <cfRule type="containsText" dxfId="1146" priority="1144" operator="containsText" text="Yet to be approved">
      <formula>NOT(ISERROR(SEARCH("Yet to be approved",C2858)))</formula>
    </cfRule>
  </conditionalFormatting>
  <conditionalFormatting sqref="C2859">
    <cfRule type="containsText" dxfId="1145" priority="1141" operator="containsText" text="DPR not submitted">
      <formula>NOT(ISERROR(SEARCH("DPR not submitted",C2859)))</formula>
    </cfRule>
    <cfRule type="containsText" dxfId="1144" priority="1142" operator="containsText" text="Yet to be approved">
      <formula>NOT(ISERROR(SEARCH("Yet to be approved",C2859)))</formula>
    </cfRule>
  </conditionalFormatting>
  <conditionalFormatting sqref="C2860">
    <cfRule type="containsText" dxfId="1143" priority="1139" operator="containsText" text="DPR not submitted">
      <formula>NOT(ISERROR(SEARCH("DPR not submitted",C2860)))</formula>
    </cfRule>
    <cfRule type="containsText" dxfId="1142" priority="1140" operator="containsText" text="Yet to be approved">
      <formula>NOT(ISERROR(SEARCH("Yet to be approved",C2860)))</formula>
    </cfRule>
  </conditionalFormatting>
  <conditionalFormatting sqref="C2861">
    <cfRule type="containsText" dxfId="1141" priority="1137" operator="containsText" text="DPR not submitted">
      <formula>NOT(ISERROR(SEARCH("DPR not submitted",C2861)))</formula>
    </cfRule>
    <cfRule type="containsText" dxfId="1140" priority="1138" operator="containsText" text="Yet to be approved">
      <formula>NOT(ISERROR(SEARCH("Yet to be approved",C2861)))</formula>
    </cfRule>
  </conditionalFormatting>
  <conditionalFormatting sqref="C2862">
    <cfRule type="containsText" dxfId="1139" priority="1135" operator="containsText" text="DPR not submitted">
      <formula>NOT(ISERROR(SEARCH("DPR not submitted",C2862)))</formula>
    </cfRule>
    <cfRule type="containsText" dxfId="1138" priority="1136" operator="containsText" text="Yet to be approved">
      <formula>NOT(ISERROR(SEARCH("Yet to be approved",C2862)))</formula>
    </cfRule>
  </conditionalFormatting>
  <conditionalFormatting sqref="C2863">
    <cfRule type="containsText" dxfId="1137" priority="1133" operator="containsText" text="DPR not submitted">
      <formula>NOT(ISERROR(SEARCH("DPR not submitted",C2863)))</formula>
    </cfRule>
    <cfRule type="containsText" dxfId="1136" priority="1134" operator="containsText" text="Yet to be approved">
      <formula>NOT(ISERROR(SEARCH("Yet to be approved",C2863)))</formula>
    </cfRule>
  </conditionalFormatting>
  <conditionalFormatting sqref="C2865">
    <cfRule type="containsText" dxfId="1135" priority="1131" operator="containsText" text="DPR not submitted">
      <formula>NOT(ISERROR(SEARCH("DPR not submitted",C2865)))</formula>
    </cfRule>
    <cfRule type="containsText" dxfId="1134" priority="1132" operator="containsText" text="Yet to be approved">
      <formula>NOT(ISERROR(SEARCH("Yet to be approved",C2865)))</formula>
    </cfRule>
  </conditionalFormatting>
  <conditionalFormatting sqref="C2866">
    <cfRule type="containsText" dxfId="1133" priority="1129" operator="containsText" text="DPR not submitted">
      <formula>NOT(ISERROR(SEARCH("DPR not submitted",C2866)))</formula>
    </cfRule>
    <cfRule type="containsText" dxfId="1132" priority="1130" operator="containsText" text="Yet to be approved">
      <formula>NOT(ISERROR(SEARCH("Yet to be approved",C2866)))</formula>
    </cfRule>
  </conditionalFormatting>
  <conditionalFormatting sqref="C2869">
    <cfRule type="containsText" dxfId="1131" priority="1127" operator="containsText" text="DPR not submitted">
      <formula>NOT(ISERROR(SEARCH("DPR not submitted",C2869)))</formula>
    </cfRule>
    <cfRule type="containsText" dxfId="1130" priority="1128" operator="containsText" text="Yet to be approved">
      <formula>NOT(ISERROR(SEARCH("Yet to be approved",C2869)))</formula>
    </cfRule>
  </conditionalFormatting>
  <conditionalFormatting sqref="C2875">
    <cfRule type="containsText" dxfId="1129" priority="1125" operator="containsText" text="DPR not submitted">
      <formula>NOT(ISERROR(SEARCH("DPR not submitted",C2875)))</formula>
    </cfRule>
    <cfRule type="containsText" dxfId="1128" priority="1126" operator="containsText" text="Yet to be approved">
      <formula>NOT(ISERROR(SEARCH("Yet to be approved",C2875)))</formula>
    </cfRule>
  </conditionalFormatting>
  <conditionalFormatting sqref="C2887">
    <cfRule type="containsText" dxfId="1127" priority="1123" operator="containsText" text="DPR not submitted">
      <formula>NOT(ISERROR(SEARCH("DPR not submitted",C2887)))</formula>
    </cfRule>
    <cfRule type="containsText" dxfId="1126" priority="1124" operator="containsText" text="Yet to be approved">
      <formula>NOT(ISERROR(SEARCH("Yet to be approved",C2887)))</formula>
    </cfRule>
  </conditionalFormatting>
  <conditionalFormatting sqref="C2916">
    <cfRule type="containsText" dxfId="1125" priority="1121" operator="containsText" text="DPR not submitted">
      <formula>NOT(ISERROR(SEARCH("DPR not submitted",C2916)))</formula>
    </cfRule>
    <cfRule type="containsText" dxfId="1124" priority="1122" operator="containsText" text="Yet to be approved">
      <formula>NOT(ISERROR(SEARCH("Yet to be approved",C2916)))</formula>
    </cfRule>
  </conditionalFormatting>
  <conditionalFormatting sqref="C2917">
    <cfRule type="containsText" dxfId="1123" priority="1119" operator="containsText" text="DPR not submitted">
      <formula>NOT(ISERROR(SEARCH("DPR not submitted",C2917)))</formula>
    </cfRule>
    <cfRule type="containsText" dxfId="1122" priority="1120" operator="containsText" text="Yet to be approved">
      <formula>NOT(ISERROR(SEARCH("Yet to be approved",C2917)))</formula>
    </cfRule>
  </conditionalFormatting>
  <conditionalFormatting sqref="C2920">
    <cfRule type="containsText" dxfId="1121" priority="1117" operator="containsText" text="DPR not submitted">
      <formula>NOT(ISERROR(SEARCH("DPR not submitted",C2920)))</formula>
    </cfRule>
    <cfRule type="containsText" dxfId="1120" priority="1118" operator="containsText" text="Yet to be approved">
      <formula>NOT(ISERROR(SEARCH("Yet to be approved",C2920)))</formula>
    </cfRule>
  </conditionalFormatting>
  <conditionalFormatting sqref="C2921">
    <cfRule type="containsText" dxfId="1119" priority="1115" operator="containsText" text="DPR not submitted">
      <formula>NOT(ISERROR(SEARCH("DPR not submitted",C2921)))</formula>
    </cfRule>
    <cfRule type="containsText" dxfId="1118" priority="1116" operator="containsText" text="Yet to be approved">
      <formula>NOT(ISERROR(SEARCH("Yet to be approved",C2921)))</formula>
    </cfRule>
  </conditionalFormatting>
  <conditionalFormatting sqref="C2922">
    <cfRule type="containsText" dxfId="1117" priority="1113" operator="containsText" text="DPR not submitted">
      <formula>NOT(ISERROR(SEARCH("DPR not submitted",C2922)))</formula>
    </cfRule>
    <cfRule type="containsText" dxfId="1116" priority="1114" operator="containsText" text="Yet to be approved">
      <formula>NOT(ISERROR(SEARCH("Yet to be approved",C2922)))</formula>
    </cfRule>
  </conditionalFormatting>
  <conditionalFormatting sqref="C2925">
    <cfRule type="containsText" dxfId="1115" priority="1111" operator="containsText" text="DPR not submitted">
      <formula>NOT(ISERROR(SEARCH("DPR not submitted",C2925)))</formula>
    </cfRule>
    <cfRule type="containsText" dxfId="1114" priority="1112" operator="containsText" text="Yet to be approved">
      <formula>NOT(ISERROR(SEARCH("Yet to be approved",C2925)))</formula>
    </cfRule>
  </conditionalFormatting>
  <conditionalFormatting sqref="C2931">
    <cfRule type="containsText" dxfId="1113" priority="1109" operator="containsText" text="DPR not submitted">
      <formula>NOT(ISERROR(SEARCH("DPR not submitted",C2931)))</formula>
    </cfRule>
    <cfRule type="containsText" dxfId="1112" priority="1110" operator="containsText" text="Yet to be approved">
      <formula>NOT(ISERROR(SEARCH("Yet to be approved",C2931)))</formula>
    </cfRule>
  </conditionalFormatting>
  <conditionalFormatting sqref="C2934">
    <cfRule type="containsText" dxfId="1111" priority="1107" operator="containsText" text="DPR not submitted">
      <formula>NOT(ISERROR(SEARCH("DPR not submitted",C2934)))</formula>
    </cfRule>
    <cfRule type="containsText" dxfId="1110" priority="1108" operator="containsText" text="Yet to be approved">
      <formula>NOT(ISERROR(SEARCH("Yet to be approved",C2934)))</formula>
    </cfRule>
  </conditionalFormatting>
  <conditionalFormatting sqref="C2935:C2937">
    <cfRule type="containsText" dxfId="1109" priority="1105" operator="containsText" text="DPR not submitted">
      <formula>NOT(ISERROR(SEARCH("DPR not submitted",C2935)))</formula>
    </cfRule>
    <cfRule type="containsText" dxfId="1108" priority="1106" operator="containsText" text="Yet to be approved">
      <formula>NOT(ISERROR(SEARCH("Yet to be approved",C2935)))</formula>
    </cfRule>
  </conditionalFormatting>
  <conditionalFormatting sqref="C2734">
    <cfRule type="containsText" dxfId="1107" priority="1103" operator="containsText" text="DPR not submitted">
      <formula>NOT(ISERROR(SEARCH("DPR not submitted",C2734)))</formula>
    </cfRule>
    <cfRule type="containsText" dxfId="1106" priority="1104" operator="containsText" text="Yet to be approved">
      <formula>NOT(ISERROR(SEARCH("Yet to be approved",C2734)))</formula>
    </cfRule>
  </conditionalFormatting>
  <conditionalFormatting sqref="C2733">
    <cfRule type="containsText" dxfId="1105" priority="1101" operator="containsText" text="DPR not submitted">
      <formula>NOT(ISERROR(SEARCH("DPR not submitted",C2733)))</formula>
    </cfRule>
    <cfRule type="containsText" dxfId="1104" priority="1102" operator="containsText" text="Yet to be approved">
      <formula>NOT(ISERROR(SEARCH("Yet to be approved",C2733)))</formula>
    </cfRule>
  </conditionalFormatting>
  <conditionalFormatting sqref="C2764">
    <cfRule type="containsText" dxfId="1103" priority="1099" operator="containsText" text="DPR not submitted">
      <formula>NOT(ISERROR(SEARCH("DPR not submitted",C2764)))</formula>
    </cfRule>
    <cfRule type="containsText" dxfId="1102" priority="1100" operator="containsText" text="Yet to be approved">
      <formula>NOT(ISERROR(SEARCH("Yet to be approved",C2764)))</formula>
    </cfRule>
  </conditionalFormatting>
  <conditionalFormatting sqref="C2813">
    <cfRule type="containsText" dxfId="1101" priority="1097" operator="containsText" text="DPR not submitted">
      <formula>NOT(ISERROR(SEARCH("DPR not submitted",C2813)))</formula>
    </cfRule>
    <cfRule type="containsText" dxfId="1100" priority="1098" operator="containsText" text="Yet to be approved">
      <formula>NOT(ISERROR(SEARCH("Yet to be approved",C2813)))</formula>
    </cfRule>
  </conditionalFormatting>
  <conditionalFormatting sqref="C2815">
    <cfRule type="containsText" dxfId="1099" priority="1095" operator="containsText" text="DPR not submitted">
      <formula>NOT(ISERROR(SEARCH("DPR not submitted",C2815)))</formula>
    </cfRule>
    <cfRule type="containsText" dxfId="1098" priority="1096" operator="containsText" text="Yet to be approved">
      <formula>NOT(ISERROR(SEARCH("Yet to be approved",C2815)))</formula>
    </cfRule>
  </conditionalFormatting>
  <conditionalFormatting sqref="C2837">
    <cfRule type="containsText" dxfId="1097" priority="1093" operator="containsText" text="DPR not submitted">
      <formula>NOT(ISERROR(SEARCH("DPR not submitted",C2837)))</formula>
    </cfRule>
    <cfRule type="containsText" dxfId="1096" priority="1094" operator="containsText" text="Yet to be approved">
      <formula>NOT(ISERROR(SEARCH("Yet to be approved",C2837)))</formula>
    </cfRule>
  </conditionalFormatting>
  <conditionalFormatting sqref="C2848">
    <cfRule type="containsText" dxfId="1095" priority="1091" operator="containsText" text="DPR not submitted">
      <formula>NOT(ISERROR(SEARCH("DPR not submitted",C2848)))</formula>
    </cfRule>
    <cfRule type="containsText" dxfId="1094" priority="1092" operator="containsText" text="Yet to be approved">
      <formula>NOT(ISERROR(SEARCH("Yet to be approved",C2848)))</formula>
    </cfRule>
  </conditionalFormatting>
  <conditionalFormatting sqref="C2849">
    <cfRule type="containsText" dxfId="1093" priority="1089" operator="containsText" text="DPR not submitted">
      <formula>NOT(ISERROR(SEARCH("DPR not submitted",C2849)))</formula>
    </cfRule>
    <cfRule type="containsText" dxfId="1092" priority="1090" operator="containsText" text="Yet to be approved">
      <formula>NOT(ISERROR(SEARCH("Yet to be approved",C2849)))</formula>
    </cfRule>
  </conditionalFormatting>
  <conditionalFormatting sqref="C2852">
    <cfRule type="containsText" dxfId="1091" priority="1087" operator="containsText" text="DPR not submitted">
      <formula>NOT(ISERROR(SEARCH("DPR not submitted",C2852)))</formula>
    </cfRule>
    <cfRule type="containsText" dxfId="1090" priority="1088" operator="containsText" text="Yet to be approved">
      <formula>NOT(ISERROR(SEARCH("Yet to be approved",C2852)))</formula>
    </cfRule>
  </conditionalFormatting>
  <conditionalFormatting sqref="C2853">
    <cfRule type="containsText" dxfId="1089" priority="1085" operator="containsText" text="DPR not submitted">
      <formula>NOT(ISERROR(SEARCH("DPR not submitted",C2853)))</formula>
    </cfRule>
    <cfRule type="containsText" dxfId="1088" priority="1086" operator="containsText" text="Yet to be approved">
      <formula>NOT(ISERROR(SEARCH("Yet to be approved",C2853)))</formula>
    </cfRule>
  </conditionalFormatting>
  <conditionalFormatting sqref="C2872">
    <cfRule type="containsText" dxfId="1087" priority="1083" operator="containsText" text="DPR not submitted">
      <formula>NOT(ISERROR(SEARCH("DPR not submitted",C2872)))</formula>
    </cfRule>
    <cfRule type="containsText" dxfId="1086" priority="1084" operator="containsText" text="Yet to be approved">
      <formula>NOT(ISERROR(SEARCH("Yet to be approved",C2872)))</formula>
    </cfRule>
  </conditionalFormatting>
  <conditionalFormatting sqref="C2878">
    <cfRule type="containsText" dxfId="1085" priority="1081" operator="containsText" text="DPR not submitted">
      <formula>NOT(ISERROR(SEARCH("DPR not submitted",C2878)))</formula>
    </cfRule>
    <cfRule type="containsText" dxfId="1084" priority="1082" operator="containsText" text="Yet to be approved">
      <formula>NOT(ISERROR(SEARCH("Yet to be approved",C2878)))</formula>
    </cfRule>
  </conditionalFormatting>
  <conditionalFormatting sqref="C2881">
    <cfRule type="containsText" dxfId="1083" priority="1079" operator="containsText" text="DPR not submitted">
      <formula>NOT(ISERROR(SEARCH("DPR not submitted",C2881)))</formula>
    </cfRule>
    <cfRule type="containsText" dxfId="1082" priority="1080" operator="containsText" text="Yet to be approved">
      <formula>NOT(ISERROR(SEARCH("Yet to be approved",C2881)))</formula>
    </cfRule>
  </conditionalFormatting>
  <conditionalFormatting sqref="C2906">
    <cfRule type="containsText" dxfId="1081" priority="1077" operator="containsText" text="DPR not submitted">
      <formula>NOT(ISERROR(SEARCH("DPR not submitted",C2906)))</formula>
    </cfRule>
    <cfRule type="containsText" dxfId="1080" priority="1078" operator="containsText" text="Yet to be approved">
      <formula>NOT(ISERROR(SEARCH("Yet to be approved",C2906)))</formula>
    </cfRule>
  </conditionalFormatting>
  <conditionalFormatting sqref="C2912">
    <cfRule type="containsText" dxfId="1079" priority="1075" operator="containsText" text="DPR not submitted">
      <formula>NOT(ISERROR(SEARCH("DPR not submitted",C2912)))</formula>
    </cfRule>
    <cfRule type="containsText" dxfId="1078" priority="1076" operator="containsText" text="Yet to be approved">
      <formula>NOT(ISERROR(SEARCH("Yet to be approved",C2912)))</formula>
    </cfRule>
  </conditionalFormatting>
  <conditionalFormatting sqref="C2913">
    <cfRule type="containsText" dxfId="1077" priority="1073" operator="containsText" text="DPR not submitted">
      <formula>NOT(ISERROR(SEARCH("DPR not submitted",C2913)))</formula>
    </cfRule>
    <cfRule type="containsText" dxfId="1076" priority="1074" operator="containsText" text="Yet to be approved">
      <formula>NOT(ISERROR(SEARCH("Yet to be approved",C2913)))</formula>
    </cfRule>
  </conditionalFormatting>
  <conditionalFormatting sqref="C2927">
    <cfRule type="containsText" dxfId="1075" priority="1071" operator="containsText" text="DPR not submitted">
      <formula>NOT(ISERROR(SEARCH("DPR not submitted",C2927)))</formula>
    </cfRule>
    <cfRule type="containsText" dxfId="1074" priority="1072" operator="containsText" text="Yet to be approved">
      <formula>NOT(ISERROR(SEARCH("Yet to be approved",C2927)))</formula>
    </cfRule>
  </conditionalFormatting>
  <conditionalFormatting sqref="C2928">
    <cfRule type="containsText" dxfId="1073" priority="1069" operator="containsText" text="DPR not submitted">
      <formula>NOT(ISERROR(SEARCH("DPR not submitted",C2928)))</formula>
    </cfRule>
    <cfRule type="containsText" dxfId="1072" priority="1070" operator="containsText" text="Yet to be approved">
      <formula>NOT(ISERROR(SEARCH("Yet to be approved",C2928)))</formula>
    </cfRule>
  </conditionalFormatting>
  <conditionalFormatting sqref="C2929">
    <cfRule type="containsText" dxfId="1071" priority="1067" operator="containsText" text="DPR not submitted">
      <formula>NOT(ISERROR(SEARCH("DPR not submitted",C2929)))</formula>
    </cfRule>
    <cfRule type="containsText" dxfId="1070" priority="1068" operator="containsText" text="Yet to be approved">
      <formula>NOT(ISERROR(SEARCH("Yet to be approved",C2929)))</formula>
    </cfRule>
  </conditionalFormatting>
  <conditionalFormatting sqref="C2942">
    <cfRule type="containsText" dxfId="1069" priority="1065" operator="containsText" text="DPR not submitted">
      <formula>NOT(ISERROR(SEARCH("DPR not submitted",C2942)))</formula>
    </cfRule>
    <cfRule type="containsText" dxfId="1068" priority="1066" operator="containsText" text="Yet to be approved">
      <formula>NOT(ISERROR(SEARCH("Yet to be approved",C2942)))</formula>
    </cfRule>
  </conditionalFormatting>
  <conditionalFormatting sqref="C2956:C2957 C2990:C2991">
    <cfRule type="containsText" dxfId="1067" priority="1057" operator="containsText" text="DPR not submitted">
      <formula>NOT(ISERROR(SEARCH("DPR not submitted",C2956)))</formula>
    </cfRule>
    <cfRule type="containsText" dxfId="1066" priority="1058" operator="containsText" text="Yet to be approved">
      <formula>NOT(ISERROR(SEARCH("Yet to be approved",C2956)))</formula>
    </cfRule>
  </conditionalFormatting>
  <conditionalFormatting sqref="C2952">
    <cfRule type="containsText" dxfId="1065" priority="1063" operator="containsText" text="DPR not submitted">
      <formula>NOT(ISERROR(SEARCH("DPR not submitted",C2952)))</formula>
    </cfRule>
    <cfRule type="containsText" dxfId="1064" priority="1064" operator="containsText" text="Yet to be approved">
      <formula>NOT(ISERROR(SEARCH("Yet to be approved",C2952)))</formula>
    </cfRule>
  </conditionalFormatting>
  <conditionalFormatting sqref="C2953:C2954">
    <cfRule type="containsText" dxfId="1063" priority="1061" operator="containsText" text="DPR not submitted">
      <formula>NOT(ISERROR(SEARCH("DPR not submitted",C2953)))</formula>
    </cfRule>
    <cfRule type="containsText" dxfId="1062" priority="1062" operator="containsText" text="Yet to be approved">
      <formula>NOT(ISERROR(SEARCH("Yet to be approved",C2953)))</formula>
    </cfRule>
  </conditionalFormatting>
  <conditionalFormatting sqref="C2955">
    <cfRule type="containsText" dxfId="1061" priority="1059" operator="containsText" text="DPR not submitted">
      <formula>NOT(ISERROR(SEARCH("DPR not submitted",C2955)))</formula>
    </cfRule>
    <cfRule type="containsText" dxfId="1060" priority="1060" operator="containsText" text="Yet to be approved">
      <formula>NOT(ISERROR(SEARCH("Yet to be approved",C2955)))</formula>
    </cfRule>
  </conditionalFormatting>
  <conditionalFormatting sqref="C2883:C2885">
    <cfRule type="containsText" dxfId="1059" priority="1053" operator="containsText" text="DPR not submitted">
      <formula>NOT(ISERROR(SEARCH("DPR not submitted",C2883)))</formula>
    </cfRule>
    <cfRule type="containsText" dxfId="1058" priority="1054" operator="containsText" text="Yet to be approved">
      <formula>NOT(ISERROR(SEARCH("Yet to be approved",C2883)))</formula>
    </cfRule>
  </conditionalFormatting>
  <conditionalFormatting sqref="C2883:C2885">
    <cfRule type="containsText" dxfId="1057" priority="1055" operator="containsText" text="DPR not submitted">
      <formula>NOT(ISERROR(SEARCH("DPR not submitted",C2883)))</formula>
    </cfRule>
    <cfRule type="containsText" dxfId="1056" priority="1056" operator="containsText" text="Yet to be approved">
      <formula>NOT(ISERROR(SEARCH("Yet to be approved",C2883)))</formula>
    </cfRule>
  </conditionalFormatting>
  <conditionalFormatting sqref="C2962:C2967">
    <cfRule type="containsText" dxfId="1055" priority="1051" operator="containsText" text="DPR not submitted">
      <formula>NOT(ISERROR(SEARCH("DPR not submitted",C2962)))</formula>
    </cfRule>
    <cfRule type="containsText" dxfId="1054" priority="1052" operator="containsText" text="Yet to be approved">
      <formula>NOT(ISERROR(SEARCH("Yet to be approved",C2962)))</formula>
    </cfRule>
  </conditionalFormatting>
  <conditionalFormatting sqref="C2958">
    <cfRule type="containsText" dxfId="1053" priority="1045" operator="containsText" text="DPR not submitted">
      <formula>NOT(ISERROR(SEARCH("DPR not submitted",C2958)))</formula>
    </cfRule>
    <cfRule type="containsText" dxfId="1052" priority="1046" operator="containsText" text="Yet to be approved">
      <formula>NOT(ISERROR(SEARCH("Yet to be approved",C2958)))</formula>
    </cfRule>
  </conditionalFormatting>
  <conditionalFormatting sqref="C2961">
    <cfRule type="containsText" dxfId="1051" priority="1043" operator="containsText" text="DPR not submitted">
      <formula>NOT(ISERROR(SEARCH("DPR not submitted",C2961)))</formula>
    </cfRule>
    <cfRule type="containsText" dxfId="1050" priority="1044" operator="containsText" text="Yet to be approved">
      <formula>NOT(ISERROR(SEARCH("Yet to be approved",C2961)))</formula>
    </cfRule>
  </conditionalFormatting>
  <conditionalFormatting sqref="C2968">
    <cfRule type="containsText" dxfId="1049" priority="1041" operator="containsText" text="DPR not submitted">
      <formula>NOT(ISERROR(SEARCH("DPR not submitted",C2968)))</formula>
    </cfRule>
    <cfRule type="containsText" dxfId="1048" priority="1042" operator="containsText" text="Yet to be approved">
      <formula>NOT(ISERROR(SEARCH("Yet to be approved",C2968)))</formula>
    </cfRule>
  </conditionalFormatting>
  <conditionalFormatting sqref="C2971:C2979">
    <cfRule type="containsText" dxfId="1047" priority="1039" operator="containsText" text="DPR not submitted">
      <formula>NOT(ISERROR(SEARCH("DPR not submitted",C2971)))</formula>
    </cfRule>
    <cfRule type="containsText" dxfId="1046" priority="1040" operator="containsText" text="Yet to be approved">
      <formula>NOT(ISERROR(SEARCH("Yet to be approved",C2971)))</formula>
    </cfRule>
  </conditionalFormatting>
  <conditionalFormatting sqref="C2959:C2960">
    <cfRule type="containsText" dxfId="1045" priority="1049" operator="containsText" text="DPR not submitted">
      <formula>NOT(ISERROR(SEARCH("DPR not submitted",C2959)))</formula>
    </cfRule>
    <cfRule type="containsText" dxfId="1044" priority="1050" operator="containsText" text="Yet to be approved">
      <formula>NOT(ISERROR(SEARCH("Yet to be approved",C2959)))</formula>
    </cfRule>
  </conditionalFormatting>
  <conditionalFormatting sqref="C2969:C2970">
    <cfRule type="containsText" dxfId="1043" priority="1047" operator="containsText" text="DPR not submitted">
      <formula>NOT(ISERROR(SEARCH("DPR not submitted",C2969)))</formula>
    </cfRule>
    <cfRule type="containsText" dxfId="1042" priority="1048" operator="containsText" text="Yet to be approved">
      <formula>NOT(ISERROR(SEARCH("Yet to be approved",C2969)))</formula>
    </cfRule>
  </conditionalFormatting>
  <conditionalFormatting sqref="C2980:C2989">
    <cfRule type="containsText" dxfId="1041" priority="1037" operator="containsText" text="DPR not submitted">
      <formula>NOT(ISERROR(SEARCH("DPR not submitted",C2980)))</formula>
    </cfRule>
    <cfRule type="containsText" dxfId="1040" priority="1038" operator="containsText" text="Yet to be approved">
      <formula>NOT(ISERROR(SEARCH("Yet to be approved",C2980)))</formula>
    </cfRule>
  </conditionalFormatting>
  <conditionalFormatting sqref="C2994">
    <cfRule type="containsText" dxfId="1039" priority="1035" operator="containsText" text="DPR not submitted">
      <formula>NOT(ISERROR(SEARCH("DPR not submitted",C2994)))</formula>
    </cfRule>
    <cfRule type="containsText" dxfId="1038" priority="1036" operator="containsText" text="Yet to be approved">
      <formula>NOT(ISERROR(SEARCH("Yet to be approved",C2994)))</formula>
    </cfRule>
  </conditionalFormatting>
  <conditionalFormatting sqref="C2995:C2999">
    <cfRule type="containsText" dxfId="1037" priority="1033" operator="containsText" text="DPR not submitted">
      <formula>NOT(ISERROR(SEARCH("DPR not submitted",C2995)))</formula>
    </cfRule>
    <cfRule type="containsText" dxfId="1036" priority="1034" operator="containsText" text="Yet to be approved">
      <formula>NOT(ISERROR(SEARCH("Yet to be approved",C2995)))</formula>
    </cfRule>
  </conditionalFormatting>
  <conditionalFormatting sqref="C3046:C3076 C3078:C3317">
    <cfRule type="containsText" dxfId="1035" priority="1031" operator="containsText" text="DPR not submitted">
      <formula>NOT(ISERROR(SEARCH("DPR not submitted",C3046)))</formula>
    </cfRule>
    <cfRule type="containsText" dxfId="1034" priority="1032" operator="containsText" text="Yet to be approved">
      <formula>NOT(ISERROR(SEARCH("Yet to be approved",C3046)))</formula>
    </cfRule>
  </conditionalFormatting>
  <conditionalFormatting sqref="C3322:C3354">
    <cfRule type="containsText" dxfId="1033" priority="1029" operator="containsText" text="DPR not submitted">
      <formula>NOT(ISERROR(SEARCH("DPR not submitted",C3322)))</formula>
    </cfRule>
    <cfRule type="containsText" dxfId="1032" priority="1030" operator="containsText" text="Yet to be approved">
      <formula>NOT(ISERROR(SEARCH("Yet to be approved",C3322)))</formula>
    </cfRule>
  </conditionalFormatting>
  <conditionalFormatting sqref="D2940:D2941">
    <cfRule type="containsText" dxfId="1031" priority="1027" operator="containsText" text="DPR not submitted">
      <formula>NOT(ISERROR(SEARCH("DPR not submitted",D2940)))</formula>
    </cfRule>
    <cfRule type="containsText" dxfId="1030" priority="1028" operator="containsText" text="Yet to be approved">
      <formula>NOT(ISERROR(SEARCH("Yet to be approved",D2940)))</formula>
    </cfRule>
  </conditionalFormatting>
  <conditionalFormatting sqref="C2022:C2037">
    <cfRule type="containsText" dxfId="1029" priority="1707" operator="containsText" text="DPR not submitted">
      <formula>NOT(ISERROR(SEARCH("DPR not submitted",C2022)))</formula>
    </cfRule>
    <cfRule type="containsText" dxfId="1028" priority="1708" operator="containsText" text="Yet to be approved">
      <formula>NOT(ISERROR(SEARCH("Yet to be approved",C2022)))</formula>
    </cfRule>
  </conditionalFormatting>
  <conditionalFormatting sqref="C2692:C2707">
    <cfRule type="containsText" dxfId="1027" priority="1365" operator="containsText" text="DPR not submitted">
      <formula>NOT(ISERROR(SEARCH("DPR not submitted",C2692)))</formula>
    </cfRule>
    <cfRule type="containsText" dxfId="1026" priority="1366" operator="containsText" text="Yet to be approved">
      <formula>NOT(ISERROR(SEARCH("Yet to be approved",C2692)))</formula>
    </cfRule>
  </conditionalFormatting>
  <conditionalFormatting sqref="C3360:C3361 C3989:C3991 C3670:C3695">
    <cfRule type="containsText" dxfId="1025" priority="1025" operator="containsText" text="DPR not submitted">
      <formula>NOT(ISERROR(SEARCH("DPR not submitted",C3360)))</formula>
    </cfRule>
    <cfRule type="containsText" dxfId="1024" priority="1026" operator="containsText" text="Yet to be approved">
      <formula>NOT(ISERROR(SEARCH("Yet to be approved",C3360)))</formula>
    </cfRule>
  </conditionalFormatting>
  <conditionalFormatting sqref="C3447">
    <cfRule type="containsText" dxfId="1023" priority="897" operator="containsText" text="DPR not submitted">
      <formula>NOT(ISERROR(SEARCH("DPR not submitted",C3447)))</formula>
    </cfRule>
    <cfRule type="containsText" dxfId="1022" priority="898" operator="containsText" text="Yet to be approved">
      <formula>NOT(ISERROR(SEARCH("Yet to be approved",C3447)))</formula>
    </cfRule>
  </conditionalFormatting>
  <conditionalFormatting sqref="C3379:C3390">
    <cfRule type="containsText" dxfId="1021" priority="1021" operator="containsText" text="DPR not submitted">
      <formula>NOT(ISERROR(SEARCH("DPR not submitted",C3379)))</formula>
    </cfRule>
    <cfRule type="containsText" dxfId="1020" priority="1022" operator="containsText" text="Yet to be approved">
      <formula>NOT(ISERROR(SEARCH("Yet to be approved",C3379)))</formula>
    </cfRule>
  </conditionalFormatting>
  <conditionalFormatting sqref="C3392:C3396">
    <cfRule type="containsText" dxfId="1019" priority="1019" operator="containsText" text="DPR not submitted">
      <formula>NOT(ISERROR(SEARCH("DPR not submitted",C3392)))</formula>
    </cfRule>
    <cfRule type="containsText" dxfId="1018" priority="1020" operator="containsText" text="Yet to be approved">
      <formula>NOT(ISERROR(SEARCH("Yet to be approved",C3392)))</formula>
    </cfRule>
  </conditionalFormatting>
  <conditionalFormatting sqref="C3400">
    <cfRule type="containsText" dxfId="1017" priority="1017" operator="containsText" text="DPR not submitted">
      <formula>NOT(ISERROR(SEARCH("DPR not submitted",C3400)))</formula>
    </cfRule>
    <cfRule type="containsText" dxfId="1016" priority="1018" operator="containsText" text="Yet to be approved">
      <formula>NOT(ISERROR(SEARCH("Yet to be approved",C3400)))</formula>
    </cfRule>
  </conditionalFormatting>
  <conditionalFormatting sqref="C3402">
    <cfRule type="containsText" dxfId="1015" priority="1015" operator="containsText" text="DPR not submitted">
      <formula>NOT(ISERROR(SEARCH("DPR not submitted",C3402)))</formula>
    </cfRule>
    <cfRule type="containsText" dxfId="1014" priority="1016" operator="containsText" text="Yet to be approved">
      <formula>NOT(ISERROR(SEARCH("Yet to be approved",C3402)))</formula>
    </cfRule>
  </conditionalFormatting>
  <conditionalFormatting sqref="C3406:C3408">
    <cfRule type="containsText" dxfId="1013" priority="1013" operator="containsText" text="DPR not submitted">
      <formula>NOT(ISERROR(SEARCH("DPR not submitted",C3406)))</formula>
    </cfRule>
    <cfRule type="containsText" dxfId="1012" priority="1014" operator="containsText" text="Yet to be approved">
      <formula>NOT(ISERROR(SEARCH("Yet to be approved",C3406)))</formula>
    </cfRule>
  </conditionalFormatting>
  <conditionalFormatting sqref="C3410:C3412">
    <cfRule type="containsText" dxfId="1011" priority="1011" operator="containsText" text="DPR not submitted">
      <formula>NOT(ISERROR(SEARCH("DPR not submitted",C3410)))</formula>
    </cfRule>
    <cfRule type="containsText" dxfId="1010" priority="1012" operator="containsText" text="Yet to be approved">
      <formula>NOT(ISERROR(SEARCH("Yet to be approved",C3410)))</formula>
    </cfRule>
  </conditionalFormatting>
  <conditionalFormatting sqref="C3414:C3415">
    <cfRule type="containsText" dxfId="1009" priority="1009" operator="containsText" text="DPR not submitted">
      <formula>NOT(ISERROR(SEARCH("DPR not submitted",C3414)))</formula>
    </cfRule>
    <cfRule type="containsText" dxfId="1008" priority="1010" operator="containsText" text="Yet to be approved">
      <formula>NOT(ISERROR(SEARCH("Yet to be approved",C3414)))</formula>
    </cfRule>
  </conditionalFormatting>
  <conditionalFormatting sqref="C3417:C3420">
    <cfRule type="containsText" dxfId="1007" priority="1007" operator="containsText" text="DPR not submitted">
      <formula>NOT(ISERROR(SEARCH("DPR not submitted",C3417)))</formula>
    </cfRule>
    <cfRule type="containsText" dxfId="1006" priority="1008" operator="containsText" text="Yet to be approved">
      <formula>NOT(ISERROR(SEARCH("Yet to be approved",C3417)))</formula>
    </cfRule>
  </conditionalFormatting>
  <conditionalFormatting sqref="C3422:C3431">
    <cfRule type="containsText" dxfId="1005" priority="1005" operator="containsText" text="DPR not submitted">
      <formula>NOT(ISERROR(SEARCH("DPR not submitted",C3422)))</formula>
    </cfRule>
    <cfRule type="containsText" dxfId="1004" priority="1006" operator="containsText" text="Yet to be approved">
      <formula>NOT(ISERROR(SEARCH("Yet to be approved",C3422)))</formula>
    </cfRule>
  </conditionalFormatting>
  <conditionalFormatting sqref="C3433 C3435">
    <cfRule type="containsText" dxfId="1003" priority="1003" operator="containsText" text="DPR not submitted">
      <formula>NOT(ISERROR(SEARCH("DPR not submitted",C3433)))</formula>
    </cfRule>
    <cfRule type="containsText" dxfId="1002" priority="1004" operator="containsText" text="Yet to be approved">
      <formula>NOT(ISERROR(SEARCH("Yet to be approved",C3433)))</formula>
    </cfRule>
  </conditionalFormatting>
  <conditionalFormatting sqref="C3437:C3443">
    <cfRule type="containsText" dxfId="1001" priority="1001" operator="containsText" text="DPR not submitted">
      <formula>NOT(ISERROR(SEARCH("DPR not submitted",C3437)))</formula>
    </cfRule>
    <cfRule type="containsText" dxfId="1000" priority="1002" operator="containsText" text="Yet to be approved">
      <formula>NOT(ISERROR(SEARCH("Yet to be approved",C3437)))</formula>
    </cfRule>
  </conditionalFormatting>
  <conditionalFormatting sqref="C3445:C3446">
    <cfRule type="containsText" dxfId="999" priority="999" operator="containsText" text="DPR not submitted">
      <formula>NOT(ISERROR(SEARCH("DPR not submitted",C3445)))</formula>
    </cfRule>
    <cfRule type="containsText" dxfId="998" priority="1000" operator="containsText" text="Yet to be approved">
      <formula>NOT(ISERROR(SEARCH("Yet to be approved",C3445)))</formula>
    </cfRule>
  </conditionalFormatting>
  <conditionalFormatting sqref="C3448:C3450">
    <cfRule type="containsText" dxfId="997" priority="997" operator="containsText" text="DPR not submitted">
      <formula>NOT(ISERROR(SEARCH("DPR not submitted",C3448)))</formula>
    </cfRule>
    <cfRule type="containsText" dxfId="996" priority="998" operator="containsText" text="Yet to be approved">
      <formula>NOT(ISERROR(SEARCH("Yet to be approved",C3448)))</formula>
    </cfRule>
  </conditionalFormatting>
  <conditionalFormatting sqref="C3452:C3454">
    <cfRule type="containsText" dxfId="995" priority="995" operator="containsText" text="DPR not submitted">
      <formula>NOT(ISERROR(SEARCH("DPR not submitted",C3452)))</formula>
    </cfRule>
    <cfRule type="containsText" dxfId="994" priority="996" operator="containsText" text="Yet to be approved">
      <formula>NOT(ISERROR(SEARCH("Yet to be approved",C3452)))</formula>
    </cfRule>
  </conditionalFormatting>
  <conditionalFormatting sqref="C3458">
    <cfRule type="containsText" dxfId="993" priority="993" operator="containsText" text="DPR not submitted">
      <formula>NOT(ISERROR(SEARCH("DPR not submitted",C3458)))</formula>
    </cfRule>
    <cfRule type="containsText" dxfId="992" priority="994" operator="containsText" text="Yet to be approved">
      <formula>NOT(ISERROR(SEARCH("Yet to be approved",C3458)))</formula>
    </cfRule>
  </conditionalFormatting>
  <conditionalFormatting sqref="C3460:C3463">
    <cfRule type="containsText" dxfId="991" priority="991" operator="containsText" text="DPR not submitted">
      <formula>NOT(ISERROR(SEARCH("DPR not submitted",C3460)))</formula>
    </cfRule>
    <cfRule type="containsText" dxfId="990" priority="992" operator="containsText" text="Yet to be approved">
      <formula>NOT(ISERROR(SEARCH("Yet to be approved",C3460)))</formula>
    </cfRule>
  </conditionalFormatting>
  <conditionalFormatting sqref="C3465:C3467">
    <cfRule type="containsText" dxfId="989" priority="989" operator="containsText" text="DPR not submitted">
      <formula>NOT(ISERROR(SEARCH("DPR not submitted",C3465)))</formula>
    </cfRule>
    <cfRule type="containsText" dxfId="988" priority="990" operator="containsText" text="Yet to be approved">
      <formula>NOT(ISERROR(SEARCH("Yet to be approved",C3465)))</formula>
    </cfRule>
  </conditionalFormatting>
  <conditionalFormatting sqref="C3469:C3473">
    <cfRule type="containsText" dxfId="987" priority="987" operator="containsText" text="DPR not submitted">
      <formula>NOT(ISERROR(SEARCH("DPR not submitted",C3469)))</formula>
    </cfRule>
    <cfRule type="containsText" dxfId="986" priority="988" operator="containsText" text="Yet to be approved">
      <formula>NOT(ISERROR(SEARCH("Yet to be approved",C3469)))</formula>
    </cfRule>
  </conditionalFormatting>
  <conditionalFormatting sqref="C3475:C3480">
    <cfRule type="containsText" dxfId="985" priority="985" operator="containsText" text="DPR not submitted">
      <formula>NOT(ISERROR(SEARCH("DPR not submitted",C3475)))</formula>
    </cfRule>
    <cfRule type="containsText" dxfId="984" priority="986" operator="containsText" text="Yet to be approved">
      <formula>NOT(ISERROR(SEARCH("Yet to be approved",C3475)))</formula>
    </cfRule>
  </conditionalFormatting>
  <conditionalFormatting sqref="C3482 C3486 C3484">
    <cfRule type="containsText" dxfId="983" priority="983" operator="containsText" text="DPR not submitted">
      <formula>NOT(ISERROR(SEARCH("DPR not submitted",C3482)))</formula>
    </cfRule>
    <cfRule type="containsText" dxfId="982" priority="984" operator="containsText" text="Yet to be approved">
      <formula>NOT(ISERROR(SEARCH("Yet to be approved",C3482)))</formula>
    </cfRule>
  </conditionalFormatting>
  <conditionalFormatting sqref="C3488:C3491">
    <cfRule type="containsText" dxfId="981" priority="981" operator="containsText" text="DPR not submitted">
      <formula>NOT(ISERROR(SEARCH("DPR not submitted",C3488)))</formula>
    </cfRule>
    <cfRule type="containsText" dxfId="980" priority="982" operator="containsText" text="Yet to be approved">
      <formula>NOT(ISERROR(SEARCH("Yet to be approved",C3488)))</formula>
    </cfRule>
  </conditionalFormatting>
  <conditionalFormatting sqref="C3493:C3496">
    <cfRule type="containsText" dxfId="979" priority="979" operator="containsText" text="DPR not submitted">
      <formula>NOT(ISERROR(SEARCH("DPR not submitted",C3493)))</formula>
    </cfRule>
    <cfRule type="containsText" dxfId="978" priority="980" operator="containsText" text="Yet to be approved">
      <formula>NOT(ISERROR(SEARCH("Yet to be approved",C3493)))</formula>
    </cfRule>
  </conditionalFormatting>
  <conditionalFormatting sqref="C3498">
    <cfRule type="containsText" dxfId="977" priority="977" operator="containsText" text="DPR not submitted">
      <formula>NOT(ISERROR(SEARCH("DPR not submitted",C3498)))</formula>
    </cfRule>
    <cfRule type="containsText" dxfId="976" priority="978" operator="containsText" text="Yet to be approved">
      <formula>NOT(ISERROR(SEARCH("Yet to be approved",C3498)))</formula>
    </cfRule>
  </conditionalFormatting>
  <conditionalFormatting sqref="C3500">
    <cfRule type="containsText" dxfId="975" priority="975" operator="containsText" text="DPR not submitted">
      <formula>NOT(ISERROR(SEARCH("DPR not submitted",C3500)))</formula>
    </cfRule>
    <cfRule type="containsText" dxfId="974" priority="976" operator="containsText" text="Yet to be approved">
      <formula>NOT(ISERROR(SEARCH("Yet to be approved",C3500)))</formula>
    </cfRule>
  </conditionalFormatting>
  <conditionalFormatting sqref="C3502:C3504">
    <cfRule type="containsText" dxfId="973" priority="973" operator="containsText" text="DPR not submitted">
      <formula>NOT(ISERROR(SEARCH("DPR not submitted",C3502)))</formula>
    </cfRule>
    <cfRule type="containsText" dxfId="972" priority="974" operator="containsText" text="Yet to be approved">
      <formula>NOT(ISERROR(SEARCH("Yet to be approved",C3502)))</formula>
    </cfRule>
  </conditionalFormatting>
  <conditionalFormatting sqref="C3506 C3508:C3509">
    <cfRule type="containsText" dxfId="971" priority="971" operator="containsText" text="DPR not submitted">
      <formula>NOT(ISERROR(SEARCH("DPR not submitted",C3506)))</formula>
    </cfRule>
    <cfRule type="containsText" dxfId="970" priority="972" operator="containsText" text="Yet to be approved">
      <formula>NOT(ISERROR(SEARCH("Yet to be approved",C3506)))</formula>
    </cfRule>
  </conditionalFormatting>
  <conditionalFormatting sqref="C3511:C3514">
    <cfRule type="containsText" dxfId="969" priority="969" operator="containsText" text="DPR not submitted">
      <formula>NOT(ISERROR(SEARCH("DPR not submitted",C3511)))</formula>
    </cfRule>
    <cfRule type="containsText" dxfId="968" priority="970" operator="containsText" text="Yet to be approved">
      <formula>NOT(ISERROR(SEARCH("Yet to be approved",C3511)))</formula>
    </cfRule>
  </conditionalFormatting>
  <conditionalFormatting sqref="C3516:C3517 C3520">
    <cfRule type="containsText" dxfId="967" priority="967" operator="containsText" text="DPR not submitted">
      <formula>NOT(ISERROR(SEARCH("DPR not submitted",C3516)))</formula>
    </cfRule>
    <cfRule type="containsText" dxfId="966" priority="968" operator="containsText" text="Yet to be approved">
      <formula>NOT(ISERROR(SEARCH("Yet to be approved",C3516)))</formula>
    </cfRule>
  </conditionalFormatting>
  <conditionalFormatting sqref="C3537">
    <cfRule type="containsText" dxfId="965" priority="965" operator="containsText" text="DPR not submitted">
      <formula>NOT(ISERROR(SEARCH("DPR not submitted",C3537)))</formula>
    </cfRule>
    <cfRule type="containsText" dxfId="964" priority="966" operator="containsText" text="Yet to be approved">
      <formula>NOT(ISERROR(SEARCH("Yet to be approved",C3537)))</formula>
    </cfRule>
  </conditionalFormatting>
  <conditionalFormatting sqref="C3540">
    <cfRule type="containsText" dxfId="963" priority="963" operator="containsText" text="DPR not submitted">
      <formula>NOT(ISERROR(SEARCH("DPR not submitted",C3540)))</formula>
    </cfRule>
    <cfRule type="containsText" dxfId="962" priority="964" operator="containsText" text="Yet to be approved">
      <formula>NOT(ISERROR(SEARCH("Yet to be approved",C3540)))</formula>
    </cfRule>
  </conditionalFormatting>
  <conditionalFormatting sqref="C3543">
    <cfRule type="containsText" dxfId="961" priority="961" operator="containsText" text="DPR not submitted">
      <formula>NOT(ISERROR(SEARCH("DPR not submitted",C3543)))</formula>
    </cfRule>
    <cfRule type="containsText" dxfId="960" priority="962" operator="containsText" text="Yet to be approved">
      <formula>NOT(ISERROR(SEARCH("Yet to be approved",C3543)))</formula>
    </cfRule>
  </conditionalFormatting>
  <conditionalFormatting sqref="C3546">
    <cfRule type="containsText" dxfId="959" priority="959" operator="containsText" text="DPR not submitted">
      <formula>NOT(ISERROR(SEARCH("DPR not submitted",C3546)))</formula>
    </cfRule>
    <cfRule type="containsText" dxfId="958" priority="960" operator="containsText" text="Yet to be approved">
      <formula>NOT(ISERROR(SEARCH("Yet to be approved",C3546)))</formula>
    </cfRule>
  </conditionalFormatting>
  <conditionalFormatting sqref="C3552">
    <cfRule type="containsText" dxfId="957" priority="955" operator="containsText" text="DPR not submitted">
      <formula>NOT(ISERROR(SEARCH("DPR not submitted",C3552)))</formula>
    </cfRule>
    <cfRule type="containsText" dxfId="956" priority="956" operator="containsText" text="Yet to be approved">
      <formula>NOT(ISERROR(SEARCH("Yet to be approved",C3552)))</formula>
    </cfRule>
  </conditionalFormatting>
  <conditionalFormatting sqref="C3549">
    <cfRule type="containsText" dxfId="955" priority="957" operator="containsText" text="DPR not submitted">
      <formula>NOT(ISERROR(SEARCH("DPR not submitted",C3549)))</formula>
    </cfRule>
    <cfRule type="containsText" dxfId="954" priority="958" operator="containsText" text="Yet to be approved">
      <formula>NOT(ISERROR(SEARCH("Yet to be approved",C3549)))</formula>
    </cfRule>
  </conditionalFormatting>
  <conditionalFormatting sqref="C3560">
    <cfRule type="containsText" dxfId="953" priority="951" operator="containsText" text="DPR not submitted">
      <formula>NOT(ISERROR(SEARCH("DPR not submitted",C3560)))</formula>
    </cfRule>
    <cfRule type="containsText" dxfId="952" priority="952" operator="containsText" text="Yet to be approved">
      <formula>NOT(ISERROR(SEARCH("Yet to be approved",C3560)))</formula>
    </cfRule>
  </conditionalFormatting>
  <conditionalFormatting sqref="C3558">
    <cfRule type="containsText" dxfId="951" priority="953" operator="containsText" text="DPR not submitted">
      <formula>NOT(ISERROR(SEARCH("DPR not submitted",C3558)))</formula>
    </cfRule>
    <cfRule type="containsText" dxfId="950" priority="954" operator="containsText" text="Yet to be approved">
      <formula>NOT(ISERROR(SEARCH("Yet to be approved",C3558)))</formula>
    </cfRule>
  </conditionalFormatting>
  <conditionalFormatting sqref="C3562">
    <cfRule type="containsText" dxfId="949" priority="949" operator="containsText" text="DPR not submitted">
      <formula>NOT(ISERROR(SEARCH("DPR not submitted",C3562)))</formula>
    </cfRule>
    <cfRule type="containsText" dxfId="948" priority="950" operator="containsText" text="Yet to be approved">
      <formula>NOT(ISERROR(SEARCH("Yet to be approved",C3562)))</formula>
    </cfRule>
  </conditionalFormatting>
  <conditionalFormatting sqref="C3563">
    <cfRule type="containsText" dxfId="947" priority="947" operator="containsText" text="DPR not submitted">
      <formula>NOT(ISERROR(SEARCH("DPR not submitted",C3563)))</formula>
    </cfRule>
    <cfRule type="containsText" dxfId="946" priority="948" operator="containsText" text="Yet to be approved">
      <formula>NOT(ISERROR(SEARCH("Yet to be approved",C3563)))</formula>
    </cfRule>
  </conditionalFormatting>
  <conditionalFormatting sqref="C3565:C3566">
    <cfRule type="containsText" dxfId="945" priority="945" operator="containsText" text="DPR not submitted">
      <formula>NOT(ISERROR(SEARCH("DPR not submitted",C3565)))</formula>
    </cfRule>
    <cfRule type="containsText" dxfId="944" priority="946" operator="containsText" text="Yet to be approved">
      <formula>NOT(ISERROR(SEARCH("Yet to be approved",C3565)))</formula>
    </cfRule>
  </conditionalFormatting>
  <conditionalFormatting sqref="C3568">
    <cfRule type="containsText" dxfId="943" priority="943" operator="containsText" text="DPR not submitted">
      <formula>NOT(ISERROR(SEARCH("DPR not submitted",C3568)))</formula>
    </cfRule>
    <cfRule type="containsText" dxfId="942" priority="944" operator="containsText" text="Yet to be approved">
      <formula>NOT(ISERROR(SEARCH("Yet to be approved",C3568)))</formula>
    </cfRule>
  </conditionalFormatting>
  <conditionalFormatting sqref="C3570">
    <cfRule type="containsText" dxfId="941" priority="941" operator="containsText" text="DPR not submitted">
      <formula>NOT(ISERROR(SEARCH("DPR not submitted",C3570)))</formula>
    </cfRule>
    <cfRule type="containsText" dxfId="940" priority="942" operator="containsText" text="Yet to be approved">
      <formula>NOT(ISERROR(SEARCH("Yet to be approved",C3570)))</formula>
    </cfRule>
  </conditionalFormatting>
  <conditionalFormatting sqref="C3572:C3574">
    <cfRule type="containsText" dxfId="939" priority="939" operator="containsText" text="DPR not submitted">
      <formula>NOT(ISERROR(SEARCH("DPR not submitted",C3572)))</formula>
    </cfRule>
    <cfRule type="containsText" dxfId="938" priority="940" operator="containsText" text="Yet to be approved">
      <formula>NOT(ISERROR(SEARCH("Yet to be approved",C3572)))</formula>
    </cfRule>
  </conditionalFormatting>
  <conditionalFormatting sqref="C3578:C3580">
    <cfRule type="containsText" dxfId="937" priority="937" operator="containsText" text="DPR not submitted">
      <formula>NOT(ISERROR(SEARCH("DPR not submitted",C3578)))</formula>
    </cfRule>
    <cfRule type="containsText" dxfId="936" priority="938" operator="containsText" text="Yet to be approved">
      <formula>NOT(ISERROR(SEARCH("Yet to be approved",C3578)))</formula>
    </cfRule>
  </conditionalFormatting>
  <conditionalFormatting sqref="C3584">
    <cfRule type="containsText" dxfId="935" priority="935" operator="containsText" text="DPR not submitted">
      <formula>NOT(ISERROR(SEARCH("DPR not submitted",C3584)))</formula>
    </cfRule>
    <cfRule type="containsText" dxfId="934" priority="936" operator="containsText" text="Yet to be approved">
      <formula>NOT(ISERROR(SEARCH("Yet to be approved",C3584)))</formula>
    </cfRule>
  </conditionalFormatting>
  <conditionalFormatting sqref="C3588">
    <cfRule type="containsText" dxfId="933" priority="933" operator="containsText" text="DPR not submitted">
      <formula>NOT(ISERROR(SEARCH("DPR not submitted",C3588)))</formula>
    </cfRule>
    <cfRule type="containsText" dxfId="932" priority="934" operator="containsText" text="Yet to be approved">
      <formula>NOT(ISERROR(SEARCH("Yet to be approved",C3588)))</formula>
    </cfRule>
  </conditionalFormatting>
  <conditionalFormatting sqref="C3593">
    <cfRule type="containsText" dxfId="931" priority="931" operator="containsText" text="DPR not submitted">
      <formula>NOT(ISERROR(SEARCH("DPR not submitted",C3593)))</formula>
    </cfRule>
    <cfRule type="containsText" dxfId="930" priority="932" operator="containsText" text="Yet to be approved">
      <formula>NOT(ISERROR(SEARCH("Yet to be approved",C3593)))</formula>
    </cfRule>
  </conditionalFormatting>
  <conditionalFormatting sqref="C3596">
    <cfRule type="containsText" dxfId="929" priority="929" operator="containsText" text="DPR not submitted">
      <formula>NOT(ISERROR(SEARCH("DPR not submitted",C3596)))</formula>
    </cfRule>
    <cfRule type="containsText" dxfId="928" priority="930" operator="containsText" text="Yet to be approved">
      <formula>NOT(ISERROR(SEARCH("Yet to be approved",C3596)))</formula>
    </cfRule>
  </conditionalFormatting>
  <conditionalFormatting sqref="C3602">
    <cfRule type="containsText" dxfId="927" priority="927" operator="containsText" text="DPR not submitted">
      <formula>NOT(ISERROR(SEARCH("DPR not submitted",C3602)))</formula>
    </cfRule>
    <cfRule type="containsText" dxfId="926" priority="928" operator="containsText" text="Yet to be approved">
      <formula>NOT(ISERROR(SEARCH("Yet to be approved",C3602)))</formula>
    </cfRule>
  </conditionalFormatting>
  <conditionalFormatting sqref="C3662 C3696">
    <cfRule type="containsText" dxfId="925" priority="925" operator="containsText" text="DPR not submitted">
      <formula>NOT(ISERROR(SEARCH("DPR not submitted",C3662)))</formula>
    </cfRule>
    <cfRule type="containsText" dxfId="924" priority="926" operator="containsText" text="Yet to be approved">
      <formula>NOT(ISERROR(SEARCH("Yet to be approved",C3662)))</formula>
    </cfRule>
  </conditionalFormatting>
  <conditionalFormatting sqref="C3608">
    <cfRule type="containsText" dxfId="923" priority="923" operator="containsText" text="DPR not submitted">
      <formula>NOT(ISERROR(SEARCH("DPR not submitted",C3608)))</formula>
    </cfRule>
    <cfRule type="containsText" dxfId="922" priority="924" operator="containsText" text="Yet to be approved">
      <formula>NOT(ISERROR(SEARCH("Yet to be approved",C3608)))</formula>
    </cfRule>
  </conditionalFormatting>
  <conditionalFormatting sqref="C3401">
    <cfRule type="containsText" dxfId="921" priority="915" operator="containsText" text="DPR not submitted">
      <formula>NOT(ISERROR(SEARCH("DPR not submitted",C3401)))</formula>
    </cfRule>
    <cfRule type="containsText" dxfId="920" priority="916" operator="containsText" text="Yet to be approved">
      <formula>NOT(ISERROR(SEARCH("Yet to be approved",C3401)))</formula>
    </cfRule>
  </conditionalFormatting>
  <conditionalFormatting sqref="C3378">
    <cfRule type="containsText" dxfId="919" priority="921" operator="containsText" text="DPR not submitted">
      <formula>NOT(ISERROR(SEARCH("DPR not submitted",C3378)))</formula>
    </cfRule>
    <cfRule type="containsText" dxfId="918" priority="922" operator="containsText" text="Yet to be approved">
      <formula>NOT(ISERROR(SEARCH("Yet to be approved",C3378)))</formula>
    </cfRule>
  </conditionalFormatting>
  <conditionalFormatting sqref="C3391">
    <cfRule type="containsText" dxfId="917" priority="919" operator="containsText" text="DPR not submitted">
      <formula>NOT(ISERROR(SEARCH("DPR not submitted",C3391)))</formula>
    </cfRule>
    <cfRule type="containsText" dxfId="916" priority="920" operator="containsText" text="Yet to be approved">
      <formula>NOT(ISERROR(SEARCH("Yet to be approved",C3391)))</formula>
    </cfRule>
  </conditionalFormatting>
  <conditionalFormatting sqref="C3397">
    <cfRule type="containsText" dxfId="915" priority="917" operator="containsText" text="DPR not submitted">
      <formula>NOT(ISERROR(SEARCH("DPR not submitted",C3397)))</formula>
    </cfRule>
    <cfRule type="containsText" dxfId="914" priority="918" operator="containsText" text="Yet to be approved">
      <formula>NOT(ISERROR(SEARCH("Yet to be approved",C3397)))</formula>
    </cfRule>
  </conditionalFormatting>
  <conditionalFormatting sqref="C3405">
    <cfRule type="containsText" dxfId="913" priority="913" operator="containsText" text="DPR not submitted">
      <formula>NOT(ISERROR(SEARCH("DPR not submitted",C3405)))</formula>
    </cfRule>
    <cfRule type="containsText" dxfId="912" priority="914" operator="containsText" text="Yet to be approved">
      <formula>NOT(ISERROR(SEARCH("Yet to be approved",C3405)))</formula>
    </cfRule>
  </conditionalFormatting>
  <conditionalFormatting sqref="C3409">
    <cfRule type="containsText" dxfId="911" priority="911" operator="containsText" text="DPR not submitted">
      <formula>NOT(ISERROR(SEARCH("DPR not submitted",C3409)))</formula>
    </cfRule>
    <cfRule type="containsText" dxfId="910" priority="912" operator="containsText" text="Yet to be approved">
      <formula>NOT(ISERROR(SEARCH("Yet to be approved",C3409)))</formula>
    </cfRule>
  </conditionalFormatting>
  <conditionalFormatting sqref="C3413">
    <cfRule type="containsText" dxfId="909" priority="909" operator="containsText" text="DPR not submitted">
      <formula>NOT(ISERROR(SEARCH("DPR not submitted",C3413)))</formula>
    </cfRule>
    <cfRule type="containsText" dxfId="908" priority="910" operator="containsText" text="Yet to be approved">
      <formula>NOT(ISERROR(SEARCH("Yet to be approved",C3413)))</formula>
    </cfRule>
  </conditionalFormatting>
  <conditionalFormatting sqref="C3416">
    <cfRule type="containsText" dxfId="907" priority="907" operator="containsText" text="DPR not submitted">
      <formula>NOT(ISERROR(SEARCH("DPR not submitted",C3416)))</formula>
    </cfRule>
    <cfRule type="containsText" dxfId="906" priority="908" operator="containsText" text="Yet to be approved">
      <formula>NOT(ISERROR(SEARCH("Yet to be approved",C3416)))</formula>
    </cfRule>
  </conditionalFormatting>
  <conditionalFormatting sqref="C3421">
    <cfRule type="containsText" dxfId="905" priority="905" operator="containsText" text="DPR not submitted">
      <formula>NOT(ISERROR(SEARCH("DPR not submitted",C3421)))</formula>
    </cfRule>
    <cfRule type="containsText" dxfId="904" priority="906" operator="containsText" text="Yet to be approved">
      <formula>NOT(ISERROR(SEARCH("Yet to be approved",C3421)))</formula>
    </cfRule>
  </conditionalFormatting>
  <conditionalFormatting sqref="C3432">
    <cfRule type="containsText" dxfId="903" priority="903" operator="containsText" text="DPR not submitted">
      <formula>NOT(ISERROR(SEARCH("DPR not submitted",C3432)))</formula>
    </cfRule>
    <cfRule type="containsText" dxfId="902" priority="904" operator="containsText" text="Yet to be approved">
      <formula>NOT(ISERROR(SEARCH("Yet to be approved",C3432)))</formula>
    </cfRule>
  </conditionalFormatting>
  <conditionalFormatting sqref="C3436">
    <cfRule type="containsText" dxfId="901" priority="901" operator="containsText" text="DPR not submitted">
      <formula>NOT(ISERROR(SEARCH("DPR not submitted",C3436)))</formula>
    </cfRule>
    <cfRule type="containsText" dxfId="900" priority="902" operator="containsText" text="Yet to be approved">
      <formula>NOT(ISERROR(SEARCH("Yet to be approved",C3436)))</formula>
    </cfRule>
  </conditionalFormatting>
  <conditionalFormatting sqref="C3444">
    <cfRule type="containsText" dxfId="899" priority="899" operator="containsText" text="DPR not submitted">
      <formula>NOT(ISERROR(SEARCH("DPR not submitted",C3444)))</formula>
    </cfRule>
    <cfRule type="containsText" dxfId="898" priority="900" operator="containsText" text="Yet to be approved">
      <formula>NOT(ISERROR(SEARCH("Yet to be approved",C3444)))</formula>
    </cfRule>
  </conditionalFormatting>
  <conditionalFormatting sqref="C3451">
    <cfRule type="containsText" dxfId="897" priority="895" operator="containsText" text="DPR not submitted">
      <formula>NOT(ISERROR(SEARCH("DPR not submitted",C3451)))</formula>
    </cfRule>
    <cfRule type="containsText" dxfId="896" priority="896" operator="containsText" text="Yet to be approved">
      <formula>NOT(ISERROR(SEARCH("Yet to be approved",C3451)))</formula>
    </cfRule>
  </conditionalFormatting>
  <conditionalFormatting sqref="C3455">
    <cfRule type="containsText" dxfId="895" priority="893" operator="containsText" text="DPR not submitted">
      <formula>NOT(ISERROR(SEARCH("DPR not submitted",C3455)))</formula>
    </cfRule>
    <cfRule type="containsText" dxfId="894" priority="894" operator="containsText" text="Yet to be approved">
      <formula>NOT(ISERROR(SEARCH("Yet to be approved",C3455)))</formula>
    </cfRule>
  </conditionalFormatting>
  <conditionalFormatting sqref="C3459">
    <cfRule type="containsText" dxfId="893" priority="891" operator="containsText" text="DPR not submitted">
      <formula>NOT(ISERROR(SEARCH("DPR not submitted",C3459)))</formula>
    </cfRule>
    <cfRule type="containsText" dxfId="892" priority="892" operator="containsText" text="Yet to be approved">
      <formula>NOT(ISERROR(SEARCH("Yet to be approved",C3459)))</formula>
    </cfRule>
  </conditionalFormatting>
  <conditionalFormatting sqref="C3464">
    <cfRule type="containsText" dxfId="891" priority="889" operator="containsText" text="DPR not submitted">
      <formula>NOT(ISERROR(SEARCH("DPR not submitted",C3464)))</formula>
    </cfRule>
    <cfRule type="containsText" dxfId="890" priority="890" operator="containsText" text="Yet to be approved">
      <formula>NOT(ISERROR(SEARCH("Yet to be approved",C3464)))</formula>
    </cfRule>
  </conditionalFormatting>
  <conditionalFormatting sqref="C3468">
    <cfRule type="containsText" dxfId="889" priority="887" operator="containsText" text="DPR not submitted">
      <formula>NOT(ISERROR(SEARCH("DPR not submitted",C3468)))</formula>
    </cfRule>
    <cfRule type="containsText" dxfId="888" priority="888" operator="containsText" text="Yet to be approved">
      <formula>NOT(ISERROR(SEARCH("Yet to be approved",C3468)))</formula>
    </cfRule>
  </conditionalFormatting>
  <conditionalFormatting sqref="C3474">
    <cfRule type="containsText" dxfId="887" priority="885" operator="containsText" text="DPR not submitted">
      <formula>NOT(ISERROR(SEARCH("DPR not submitted",C3474)))</formula>
    </cfRule>
    <cfRule type="containsText" dxfId="886" priority="886" operator="containsText" text="Yet to be approved">
      <formula>NOT(ISERROR(SEARCH("Yet to be approved",C3474)))</formula>
    </cfRule>
  </conditionalFormatting>
  <conditionalFormatting sqref="C3481">
    <cfRule type="containsText" dxfId="885" priority="883" operator="containsText" text="DPR not submitted">
      <formula>NOT(ISERROR(SEARCH("DPR not submitted",C3481)))</formula>
    </cfRule>
    <cfRule type="containsText" dxfId="884" priority="884" operator="containsText" text="Yet to be approved">
      <formula>NOT(ISERROR(SEARCH("Yet to be approved",C3481)))</formula>
    </cfRule>
  </conditionalFormatting>
  <conditionalFormatting sqref="C3487">
    <cfRule type="containsText" dxfId="883" priority="881" operator="containsText" text="DPR not submitted">
      <formula>NOT(ISERROR(SEARCH("DPR not submitted",C3487)))</formula>
    </cfRule>
    <cfRule type="containsText" dxfId="882" priority="882" operator="containsText" text="Yet to be approved">
      <formula>NOT(ISERROR(SEARCH("Yet to be approved",C3487)))</formula>
    </cfRule>
  </conditionalFormatting>
  <conditionalFormatting sqref="C3492">
    <cfRule type="containsText" dxfId="881" priority="879" operator="containsText" text="DPR not submitted">
      <formula>NOT(ISERROR(SEARCH("DPR not submitted",C3492)))</formula>
    </cfRule>
    <cfRule type="containsText" dxfId="880" priority="880" operator="containsText" text="Yet to be approved">
      <formula>NOT(ISERROR(SEARCH("Yet to be approved",C3492)))</formula>
    </cfRule>
  </conditionalFormatting>
  <conditionalFormatting sqref="C3497">
    <cfRule type="containsText" dxfId="879" priority="877" operator="containsText" text="DPR not submitted">
      <formula>NOT(ISERROR(SEARCH("DPR not submitted",C3497)))</formula>
    </cfRule>
    <cfRule type="containsText" dxfId="878" priority="878" operator="containsText" text="Yet to be approved">
      <formula>NOT(ISERROR(SEARCH("Yet to be approved",C3497)))</formula>
    </cfRule>
  </conditionalFormatting>
  <conditionalFormatting sqref="C3499">
    <cfRule type="containsText" dxfId="877" priority="875" operator="containsText" text="DPR not submitted">
      <formula>NOT(ISERROR(SEARCH("DPR not submitted",C3499)))</formula>
    </cfRule>
    <cfRule type="containsText" dxfId="876" priority="876" operator="containsText" text="Yet to be approved">
      <formula>NOT(ISERROR(SEARCH("Yet to be approved",C3499)))</formula>
    </cfRule>
  </conditionalFormatting>
  <conditionalFormatting sqref="C3501">
    <cfRule type="containsText" dxfId="875" priority="873" operator="containsText" text="DPR not submitted">
      <formula>NOT(ISERROR(SEARCH("DPR not submitted",C3501)))</formula>
    </cfRule>
    <cfRule type="containsText" dxfId="874" priority="874" operator="containsText" text="Yet to be approved">
      <formula>NOT(ISERROR(SEARCH("Yet to be approved",C3501)))</formula>
    </cfRule>
  </conditionalFormatting>
  <conditionalFormatting sqref="C3505">
    <cfRule type="containsText" dxfId="873" priority="871" operator="containsText" text="DPR not submitted">
      <formula>NOT(ISERROR(SEARCH("DPR not submitted",C3505)))</formula>
    </cfRule>
    <cfRule type="containsText" dxfId="872" priority="872" operator="containsText" text="Yet to be approved">
      <formula>NOT(ISERROR(SEARCH("Yet to be approved",C3505)))</formula>
    </cfRule>
  </conditionalFormatting>
  <conditionalFormatting sqref="C3510">
    <cfRule type="containsText" dxfId="871" priority="869" operator="containsText" text="DPR not submitted">
      <formula>NOT(ISERROR(SEARCH("DPR not submitted",C3510)))</formula>
    </cfRule>
    <cfRule type="containsText" dxfId="870" priority="870" operator="containsText" text="Yet to be approved">
      <formula>NOT(ISERROR(SEARCH("Yet to be approved",C3510)))</formula>
    </cfRule>
  </conditionalFormatting>
  <conditionalFormatting sqref="C3515">
    <cfRule type="containsText" dxfId="869" priority="867" operator="containsText" text="DPR not submitted">
      <formula>NOT(ISERROR(SEARCH("DPR not submitted",C3515)))</formula>
    </cfRule>
    <cfRule type="containsText" dxfId="868" priority="868" operator="containsText" text="Yet to be approved">
      <formula>NOT(ISERROR(SEARCH("Yet to be approved",C3515)))</formula>
    </cfRule>
  </conditionalFormatting>
  <conditionalFormatting sqref="C3521">
    <cfRule type="containsText" dxfId="867" priority="865" operator="containsText" text="DPR not submitted">
      <formula>NOT(ISERROR(SEARCH("DPR not submitted",C3521)))</formula>
    </cfRule>
    <cfRule type="containsText" dxfId="866" priority="866" operator="containsText" text="Yet to be approved">
      <formula>NOT(ISERROR(SEARCH("Yet to be approved",C3521)))</formula>
    </cfRule>
  </conditionalFormatting>
  <conditionalFormatting sqref="C3534">
    <cfRule type="containsText" dxfId="865" priority="863" operator="containsText" text="DPR not submitted">
      <formula>NOT(ISERROR(SEARCH("DPR not submitted",C3534)))</formula>
    </cfRule>
    <cfRule type="containsText" dxfId="864" priority="864" operator="containsText" text="Yet to be approved">
      <formula>NOT(ISERROR(SEARCH("Yet to be approved",C3534)))</formula>
    </cfRule>
  </conditionalFormatting>
  <conditionalFormatting sqref="C3538">
    <cfRule type="containsText" dxfId="863" priority="861" operator="containsText" text="DPR not submitted">
      <formula>NOT(ISERROR(SEARCH("DPR not submitted",C3538)))</formula>
    </cfRule>
    <cfRule type="containsText" dxfId="862" priority="862" operator="containsText" text="Yet to be approved">
      <formula>NOT(ISERROR(SEARCH("Yet to be approved",C3538)))</formula>
    </cfRule>
  </conditionalFormatting>
  <conditionalFormatting sqref="C3541">
    <cfRule type="containsText" dxfId="861" priority="859" operator="containsText" text="DPR not submitted">
      <formula>NOT(ISERROR(SEARCH("DPR not submitted",C3541)))</formula>
    </cfRule>
    <cfRule type="containsText" dxfId="860" priority="860" operator="containsText" text="Yet to be approved">
      <formula>NOT(ISERROR(SEARCH("Yet to be approved",C3541)))</formula>
    </cfRule>
  </conditionalFormatting>
  <conditionalFormatting sqref="C3544">
    <cfRule type="containsText" dxfId="859" priority="857" operator="containsText" text="DPR not submitted">
      <formula>NOT(ISERROR(SEARCH("DPR not submitted",C3544)))</formula>
    </cfRule>
    <cfRule type="containsText" dxfId="858" priority="858" operator="containsText" text="Yet to be approved">
      <formula>NOT(ISERROR(SEARCH("Yet to be approved",C3544)))</formula>
    </cfRule>
  </conditionalFormatting>
  <conditionalFormatting sqref="C3581">
    <cfRule type="containsText" dxfId="857" priority="833" operator="containsText" text="DPR not submitted">
      <formula>NOT(ISERROR(SEARCH("DPR not submitted",C3581)))</formula>
    </cfRule>
    <cfRule type="containsText" dxfId="856" priority="834" operator="containsText" text="Yet to be approved">
      <formula>NOT(ISERROR(SEARCH("Yet to be approved",C3581)))</formula>
    </cfRule>
  </conditionalFormatting>
  <conditionalFormatting sqref="C3547">
    <cfRule type="containsText" dxfId="855" priority="855" operator="containsText" text="DPR not submitted">
      <formula>NOT(ISERROR(SEARCH("DPR not submitted",C3547)))</formula>
    </cfRule>
    <cfRule type="containsText" dxfId="854" priority="856" operator="containsText" text="Yet to be approved">
      <formula>NOT(ISERROR(SEARCH("Yet to be approved",C3547)))</formula>
    </cfRule>
  </conditionalFormatting>
  <conditionalFormatting sqref="C3550">
    <cfRule type="containsText" dxfId="853" priority="853" operator="containsText" text="DPR not submitted">
      <formula>NOT(ISERROR(SEARCH("DPR not submitted",C3550)))</formula>
    </cfRule>
    <cfRule type="containsText" dxfId="852" priority="854" operator="containsText" text="Yet to be approved">
      <formula>NOT(ISERROR(SEARCH("Yet to be approved",C3550)))</formula>
    </cfRule>
  </conditionalFormatting>
  <conditionalFormatting sqref="C3556">
    <cfRule type="containsText" dxfId="851" priority="851" operator="containsText" text="DPR not submitted">
      <formula>NOT(ISERROR(SEARCH("DPR not submitted",C3556)))</formula>
    </cfRule>
    <cfRule type="containsText" dxfId="850" priority="852" operator="containsText" text="Yet to be approved">
      <formula>NOT(ISERROR(SEARCH("Yet to be approved",C3556)))</formula>
    </cfRule>
  </conditionalFormatting>
  <conditionalFormatting sqref="C3559">
    <cfRule type="containsText" dxfId="849" priority="849" operator="containsText" text="DPR not submitted">
      <formula>NOT(ISERROR(SEARCH("DPR not submitted",C3559)))</formula>
    </cfRule>
    <cfRule type="containsText" dxfId="848" priority="850" operator="containsText" text="Yet to be approved">
      <formula>NOT(ISERROR(SEARCH("Yet to be approved",C3559)))</formula>
    </cfRule>
  </conditionalFormatting>
  <conditionalFormatting sqref="C3561">
    <cfRule type="containsText" dxfId="847" priority="847" operator="containsText" text="DPR not submitted">
      <formula>NOT(ISERROR(SEARCH("DPR not submitted",C3561)))</formula>
    </cfRule>
    <cfRule type="containsText" dxfId="846" priority="848" operator="containsText" text="Yet to be approved">
      <formula>NOT(ISERROR(SEARCH("Yet to be approved",C3561)))</formula>
    </cfRule>
  </conditionalFormatting>
  <conditionalFormatting sqref="C3564">
    <cfRule type="containsText" dxfId="845" priority="845" operator="containsText" text="DPR not submitted">
      <formula>NOT(ISERROR(SEARCH("DPR not submitted",C3564)))</formula>
    </cfRule>
    <cfRule type="containsText" dxfId="844" priority="846" operator="containsText" text="Yet to be approved">
      <formula>NOT(ISERROR(SEARCH("Yet to be approved",C3564)))</formula>
    </cfRule>
  </conditionalFormatting>
  <conditionalFormatting sqref="C3567">
    <cfRule type="containsText" dxfId="843" priority="843" operator="containsText" text="DPR not submitted">
      <formula>NOT(ISERROR(SEARCH("DPR not submitted",C3567)))</formula>
    </cfRule>
    <cfRule type="containsText" dxfId="842" priority="844" operator="containsText" text="Yet to be approved">
      <formula>NOT(ISERROR(SEARCH("Yet to be approved",C3567)))</formula>
    </cfRule>
  </conditionalFormatting>
  <conditionalFormatting sqref="C3569">
    <cfRule type="containsText" dxfId="841" priority="841" operator="containsText" text="DPR not submitted">
      <formula>NOT(ISERROR(SEARCH("DPR not submitted",C3569)))</formula>
    </cfRule>
    <cfRule type="containsText" dxfId="840" priority="842" operator="containsText" text="Yet to be approved">
      <formula>NOT(ISERROR(SEARCH("Yet to be approved",C3569)))</formula>
    </cfRule>
  </conditionalFormatting>
  <conditionalFormatting sqref="C3571">
    <cfRule type="containsText" dxfId="839" priority="839" operator="containsText" text="DPR not submitted">
      <formula>NOT(ISERROR(SEARCH("DPR not submitted",C3571)))</formula>
    </cfRule>
    <cfRule type="containsText" dxfId="838" priority="840" operator="containsText" text="Yet to be approved">
      <formula>NOT(ISERROR(SEARCH("Yet to be approved",C3571)))</formula>
    </cfRule>
  </conditionalFormatting>
  <conditionalFormatting sqref="C3575">
    <cfRule type="containsText" dxfId="837" priority="837" operator="containsText" text="DPR not submitted">
      <formula>NOT(ISERROR(SEARCH("DPR not submitted",C3575)))</formula>
    </cfRule>
    <cfRule type="containsText" dxfId="836" priority="838" operator="containsText" text="Yet to be approved">
      <formula>NOT(ISERROR(SEARCH("Yet to be approved",C3575)))</formula>
    </cfRule>
  </conditionalFormatting>
  <conditionalFormatting sqref="C3577">
    <cfRule type="containsText" dxfId="835" priority="835" operator="containsText" text="DPR not submitted">
      <formula>NOT(ISERROR(SEARCH("DPR not submitted",C3577)))</formula>
    </cfRule>
    <cfRule type="containsText" dxfId="834" priority="836" operator="containsText" text="Yet to be approved">
      <formula>NOT(ISERROR(SEARCH("Yet to be approved",C3577)))</formula>
    </cfRule>
  </conditionalFormatting>
  <conditionalFormatting sqref="C3585">
    <cfRule type="containsText" dxfId="833" priority="831" operator="containsText" text="DPR not submitted">
      <formula>NOT(ISERROR(SEARCH("DPR not submitted",C3585)))</formula>
    </cfRule>
    <cfRule type="containsText" dxfId="832" priority="832" operator="containsText" text="Yet to be approved">
      <formula>NOT(ISERROR(SEARCH("Yet to be approved",C3585)))</formula>
    </cfRule>
  </conditionalFormatting>
  <conditionalFormatting sqref="C3589">
    <cfRule type="containsText" dxfId="831" priority="829" operator="containsText" text="DPR not submitted">
      <formula>NOT(ISERROR(SEARCH("DPR not submitted",C3589)))</formula>
    </cfRule>
    <cfRule type="containsText" dxfId="830" priority="830" operator="containsText" text="Yet to be approved">
      <formula>NOT(ISERROR(SEARCH("Yet to be approved",C3589)))</formula>
    </cfRule>
  </conditionalFormatting>
  <conditionalFormatting sqref="C3594">
    <cfRule type="containsText" dxfId="829" priority="827" operator="containsText" text="DPR not submitted">
      <formula>NOT(ISERROR(SEARCH("DPR not submitted",C3594)))</formula>
    </cfRule>
    <cfRule type="containsText" dxfId="828" priority="828" operator="containsText" text="Yet to be approved">
      <formula>NOT(ISERROR(SEARCH("Yet to be approved",C3594)))</formula>
    </cfRule>
  </conditionalFormatting>
  <conditionalFormatting sqref="C3600">
    <cfRule type="containsText" dxfId="827" priority="825" operator="containsText" text="DPR not submitted">
      <formula>NOT(ISERROR(SEARCH("DPR not submitted",C3600)))</formula>
    </cfRule>
    <cfRule type="containsText" dxfId="826" priority="826" operator="containsText" text="Yet to be approved">
      <formula>NOT(ISERROR(SEARCH("Yet to be approved",C3600)))</formula>
    </cfRule>
  </conditionalFormatting>
  <conditionalFormatting sqref="C3603">
    <cfRule type="containsText" dxfId="825" priority="823" operator="containsText" text="DPR not submitted">
      <formula>NOT(ISERROR(SEARCH("DPR not submitted",C3603)))</formula>
    </cfRule>
    <cfRule type="containsText" dxfId="824" priority="824" operator="containsText" text="Yet to be approved">
      <formula>NOT(ISERROR(SEARCH("Yet to be approved",C3603)))</formula>
    </cfRule>
  </conditionalFormatting>
  <conditionalFormatting sqref="C3610:C3611 C3613:C3621">
    <cfRule type="containsText" dxfId="823" priority="821" operator="containsText" text="DPR not submitted">
      <formula>NOT(ISERROR(SEARCH("DPR not submitted",C3610)))</formula>
    </cfRule>
    <cfRule type="containsText" dxfId="822" priority="822" operator="containsText" text="Yet to be approved">
      <formula>NOT(ISERROR(SEARCH("Yet to be approved",C3610)))</formula>
    </cfRule>
  </conditionalFormatting>
  <conditionalFormatting sqref="C3609">
    <cfRule type="containsText" dxfId="821" priority="819" operator="containsText" text="DPR not submitted">
      <formula>NOT(ISERROR(SEARCH("DPR not submitted",C3609)))</formula>
    </cfRule>
    <cfRule type="containsText" dxfId="820" priority="820" operator="containsText" text="Yet to be approved">
      <formula>NOT(ISERROR(SEARCH("Yet to be approved",C3609)))</formula>
    </cfRule>
  </conditionalFormatting>
  <conditionalFormatting sqref="C3398">
    <cfRule type="containsText" dxfId="819" priority="817" operator="containsText" text="DPR not submitted">
      <formula>NOT(ISERROR(SEARCH("DPR not submitted",C3398)))</formula>
    </cfRule>
    <cfRule type="containsText" dxfId="818" priority="818" operator="containsText" text="Yet to be approved">
      <formula>NOT(ISERROR(SEARCH("Yet to be approved",C3398)))</formula>
    </cfRule>
  </conditionalFormatting>
  <conditionalFormatting sqref="C3399">
    <cfRule type="containsText" dxfId="817" priority="815" operator="containsText" text="DPR not submitted">
      <formula>NOT(ISERROR(SEARCH("DPR not submitted",C3399)))</formula>
    </cfRule>
    <cfRule type="containsText" dxfId="816" priority="816" operator="containsText" text="Yet to be approved">
      <formula>NOT(ISERROR(SEARCH("Yet to be approved",C3399)))</formula>
    </cfRule>
  </conditionalFormatting>
  <conditionalFormatting sqref="C3456">
    <cfRule type="containsText" dxfId="815" priority="813" operator="containsText" text="DPR not submitted">
      <formula>NOT(ISERROR(SEARCH("DPR not submitted",C3456)))</formula>
    </cfRule>
    <cfRule type="containsText" dxfId="814" priority="814" operator="containsText" text="Yet to be approved">
      <formula>NOT(ISERROR(SEARCH("Yet to be approved",C3456)))</formula>
    </cfRule>
  </conditionalFormatting>
  <conditionalFormatting sqref="C3457">
    <cfRule type="containsText" dxfId="813" priority="811" operator="containsText" text="DPR not submitted">
      <formula>NOT(ISERROR(SEARCH("DPR not submitted",C3457)))</formula>
    </cfRule>
    <cfRule type="containsText" dxfId="812" priority="812" operator="containsText" text="Yet to be approved">
      <formula>NOT(ISERROR(SEARCH("Yet to be approved",C3457)))</formula>
    </cfRule>
  </conditionalFormatting>
  <conditionalFormatting sqref="C3524">
    <cfRule type="containsText" dxfId="811" priority="809" operator="containsText" text="DPR not submitted">
      <formula>NOT(ISERROR(SEARCH("DPR not submitted",C3524)))</formula>
    </cfRule>
    <cfRule type="containsText" dxfId="810" priority="810" operator="containsText" text="Yet to be approved">
      <formula>NOT(ISERROR(SEARCH("Yet to be approved",C3524)))</formula>
    </cfRule>
  </conditionalFormatting>
  <conditionalFormatting sqref="C3525">
    <cfRule type="containsText" dxfId="809" priority="807" operator="containsText" text="DPR not submitted">
      <formula>NOT(ISERROR(SEARCH("DPR not submitted",C3525)))</formula>
    </cfRule>
    <cfRule type="containsText" dxfId="808" priority="808" operator="containsText" text="Yet to be approved">
      <formula>NOT(ISERROR(SEARCH("Yet to be approved",C3525)))</formula>
    </cfRule>
  </conditionalFormatting>
  <conditionalFormatting sqref="C3526">
    <cfRule type="containsText" dxfId="807" priority="805" operator="containsText" text="DPR not submitted">
      <formula>NOT(ISERROR(SEARCH("DPR not submitted",C3526)))</formula>
    </cfRule>
    <cfRule type="containsText" dxfId="806" priority="806" operator="containsText" text="Yet to be approved">
      <formula>NOT(ISERROR(SEARCH("Yet to be approved",C3526)))</formula>
    </cfRule>
  </conditionalFormatting>
  <conditionalFormatting sqref="C3527">
    <cfRule type="containsText" dxfId="805" priority="803" operator="containsText" text="DPR not submitted">
      <formula>NOT(ISERROR(SEARCH("DPR not submitted",C3527)))</formula>
    </cfRule>
    <cfRule type="containsText" dxfId="804" priority="804" operator="containsText" text="Yet to be approved">
      <formula>NOT(ISERROR(SEARCH("Yet to be approved",C3527)))</formula>
    </cfRule>
  </conditionalFormatting>
  <conditionalFormatting sqref="C3528">
    <cfRule type="containsText" dxfId="803" priority="801" operator="containsText" text="DPR not submitted">
      <formula>NOT(ISERROR(SEARCH("DPR not submitted",C3528)))</formula>
    </cfRule>
    <cfRule type="containsText" dxfId="802" priority="802" operator="containsText" text="Yet to be approved">
      <formula>NOT(ISERROR(SEARCH("Yet to be approved",C3528)))</formula>
    </cfRule>
  </conditionalFormatting>
  <conditionalFormatting sqref="C3529">
    <cfRule type="containsText" dxfId="801" priority="799" operator="containsText" text="DPR not submitted">
      <formula>NOT(ISERROR(SEARCH("DPR not submitted",C3529)))</formula>
    </cfRule>
    <cfRule type="containsText" dxfId="800" priority="800" operator="containsText" text="Yet to be approved">
      <formula>NOT(ISERROR(SEARCH("Yet to be approved",C3529)))</formula>
    </cfRule>
  </conditionalFormatting>
  <conditionalFormatting sqref="C3530">
    <cfRule type="containsText" dxfId="799" priority="797" operator="containsText" text="DPR not submitted">
      <formula>NOT(ISERROR(SEARCH("DPR not submitted",C3530)))</formula>
    </cfRule>
    <cfRule type="containsText" dxfId="798" priority="798" operator="containsText" text="Yet to be approved">
      <formula>NOT(ISERROR(SEARCH("Yet to be approved",C3530)))</formula>
    </cfRule>
  </conditionalFormatting>
  <conditionalFormatting sqref="C3531">
    <cfRule type="containsText" dxfId="797" priority="795" operator="containsText" text="DPR not submitted">
      <formula>NOT(ISERROR(SEARCH("DPR not submitted",C3531)))</formula>
    </cfRule>
    <cfRule type="containsText" dxfId="796" priority="796" operator="containsText" text="Yet to be approved">
      <formula>NOT(ISERROR(SEARCH("Yet to be approved",C3531)))</formula>
    </cfRule>
  </conditionalFormatting>
  <conditionalFormatting sqref="C3532">
    <cfRule type="containsText" dxfId="795" priority="793" operator="containsText" text="DPR not submitted">
      <formula>NOT(ISERROR(SEARCH("DPR not submitted",C3532)))</formula>
    </cfRule>
    <cfRule type="containsText" dxfId="794" priority="794" operator="containsText" text="Yet to be approved">
      <formula>NOT(ISERROR(SEARCH("Yet to be approved",C3532)))</formula>
    </cfRule>
  </conditionalFormatting>
  <conditionalFormatting sqref="C3533">
    <cfRule type="containsText" dxfId="793" priority="791" operator="containsText" text="DPR not submitted">
      <formula>NOT(ISERROR(SEARCH("DPR not submitted",C3533)))</formula>
    </cfRule>
    <cfRule type="containsText" dxfId="792" priority="792" operator="containsText" text="Yet to be approved">
      <formula>NOT(ISERROR(SEARCH("Yet to be approved",C3533)))</formula>
    </cfRule>
  </conditionalFormatting>
  <conditionalFormatting sqref="C3535">
    <cfRule type="containsText" dxfId="791" priority="789" operator="containsText" text="DPR not submitted">
      <formula>NOT(ISERROR(SEARCH("DPR not submitted",C3535)))</formula>
    </cfRule>
    <cfRule type="containsText" dxfId="790" priority="790" operator="containsText" text="Yet to be approved">
      <formula>NOT(ISERROR(SEARCH("Yet to be approved",C3535)))</formula>
    </cfRule>
  </conditionalFormatting>
  <conditionalFormatting sqref="C3536">
    <cfRule type="containsText" dxfId="789" priority="787" operator="containsText" text="DPR not submitted">
      <formula>NOT(ISERROR(SEARCH("DPR not submitted",C3536)))</formula>
    </cfRule>
    <cfRule type="containsText" dxfId="788" priority="788" operator="containsText" text="Yet to be approved">
      <formula>NOT(ISERROR(SEARCH("Yet to be approved",C3536)))</formula>
    </cfRule>
  </conditionalFormatting>
  <conditionalFormatting sqref="C3539">
    <cfRule type="containsText" dxfId="787" priority="785" operator="containsText" text="DPR not submitted">
      <formula>NOT(ISERROR(SEARCH("DPR not submitted",C3539)))</formula>
    </cfRule>
    <cfRule type="containsText" dxfId="786" priority="786" operator="containsText" text="Yet to be approved">
      <formula>NOT(ISERROR(SEARCH("Yet to be approved",C3539)))</formula>
    </cfRule>
  </conditionalFormatting>
  <conditionalFormatting sqref="C3545">
    <cfRule type="containsText" dxfId="785" priority="783" operator="containsText" text="DPR not submitted">
      <formula>NOT(ISERROR(SEARCH("DPR not submitted",C3545)))</formula>
    </cfRule>
    <cfRule type="containsText" dxfId="784" priority="784" operator="containsText" text="Yet to be approved">
      <formula>NOT(ISERROR(SEARCH("Yet to be approved",C3545)))</formula>
    </cfRule>
  </conditionalFormatting>
  <conditionalFormatting sqref="C3557">
    <cfRule type="containsText" dxfId="783" priority="781" operator="containsText" text="DPR not submitted">
      <formula>NOT(ISERROR(SEARCH("DPR not submitted",C3557)))</formula>
    </cfRule>
    <cfRule type="containsText" dxfId="782" priority="782" operator="containsText" text="Yet to be approved">
      <formula>NOT(ISERROR(SEARCH("Yet to be approved",C3557)))</formula>
    </cfRule>
  </conditionalFormatting>
  <conditionalFormatting sqref="C3586">
    <cfRule type="containsText" dxfId="781" priority="779" operator="containsText" text="DPR not submitted">
      <formula>NOT(ISERROR(SEARCH("DPR not submitted",C3586)))</formula>
    </cfRule>
    <cfRule type="containsText" dxfId="780" priority="780" operator="containsText" text="Yet to be approved">
      <formula>NOT(ISERROR(SEARCH("Yet to be approved",C3586)))</formula>
    </cfRule>
  </conditionalFormatting>
  <conditionalFormatting sqref="C3587">
    <cfRule type="containsText" dxfId="779" priority="777" operator="containsText" text="DPR not submitted">
      <formula>NOT(ISERROR(SEARCH("DPR not submitted",C3587)))</formula>
    </cfRule>
    <cfRule type="containsText" dxfId="778" priority="778" operator="containsText" text="Yet to be approved">
      <formula>NOT(ISERROR(SEARCH("Yet to be approved",C3587)))</formula>
    </cfRule>
  </conditionalFormatting>
  <conditionalFormatting sqref="C3590">
    <cfRule type="containsText" dxfId="777" priority="775" operator="containsText" text="DPR not submitted">
      <formula>NOT(ISERROR(SEARCH("DPR not submitted",C3590)))</formula>
    </cfRule>
    <cfRule type="containsText" dxfId="776" priority="776" operator="containsText" text="Yet to be approved">
      <formula>NOT(ISERROR(SEARCH("Yet to be approved",C3590)))</formula>
    </cfRule>
  </conditionalFormatting>
  <conditionalFormatting sqref="C3591">
    <cfRule type="containsText" dxfId="775" priority="773" operator="containsText" text="DPR not submitted">
      <formula>NOT(ISERROR(SEARCH("DPR not submitted",C3591)))</formula>
    </cfRule>
    <cfRule type="containsText" dxfId="774" priority="774" operator="containsText" text="Yet to be approved">
      <formula>NOT(ISERROR(SEARCH("Yet to be approved",C3591)))</formula>
    </cfRule>
  </conditionalFormatting>
  <conditionalFormatting sqref="C3592">
    <cfRule type="containsText" dxfId="773" priority="771" operator="containsText" text="DPR not submitted">
      <formula>NOT(ISERROR(SEARCH("DPR not submitted",C3592)))</formula>
    </cfRule>
    <cfRule type="containsText" dxfId="772" priority="772" operator="containsText" text="Yet to be approved">
      <formula>NOT(ISERROR(SEARCH("Yet to be approved",C3592)))</formula>
    </cfRule>
  </conditionalFormatting>
  <conditionalFormatting sqref="C3595">
    <cfRule type="containsText" dxfId="771" priority="769" operator="containsText" text="DPR not submitted">
      <formula>NOT(ISERROR(SEARCH("DPR not submitted",C3595)))</formula>
    </cfRule>
    <cfRule type="containsText" dxfId="770" priority="770" operator="containsText" text="Yet to be approved">
      <formula>NOT(ISERROR(SEARCH("Yet to be approved",C3595)))</formula>
    </cfRule>
  </conditionalFormatting>
  <conditionalFormatting sqref="C3601">
    <cfRule type="containsText" dxfId="769" priority="767" operator="containsText" text="DPR not submitted">
      <formula>NOT(ISERROR(SEARCH("DPR not submitted",C3601)))</formula>
    </cfRule>
    <cfRule type="containsText" dxfId="768" priority="768" operator="containsText" text="Yet to be approved">
      <formula>NOT(ISERROR(SEARCH("Yet to be approved",C3601)))</formula>
    </cfRule>
  </conditionalFormatting>
  <conditionalFormatting sqref="C3604">
    <cfRule type="containsText" dxfId="767" priority="765" operator="containsText" text="DPR not submitted">
      <formula>NOT(ISERROR(SEARCH("DPR not submitted",C3604)))</formula>
    </cfRule>
    <cfRule type="containsText" dxfId="766" priority="766" operator="containsText" text="Yet to be approved">
      <formula>NOT(ISERROR(SEARCH("Yet to be approved",C3604)))</formula>
    </cfRule>
  </conditionalFormatting>
  <conditionalFormatting sqref="C3605:C3607">
    <cfRule type="containsText" dxfId="765" priority="763" operator="containsText" text="DPR not submitted">
      <formula>NOT(ISERROR(SEARCH("DPR not submitted",C3605)))</formula>
    </cfRule>
    <cfRule type="containsText" dxfId="764" priority="764" operator="containsText" text="Yet to be approved">
      <formula>NOT(ISERROR(SEARCH("Yet to be approved",C3605)))</formula>
    </cfRule>
  </conditionalFormatting>
  <conditionalFormatting sqref="C3404">
    <cfRule type="containsText" dxfId="763" priority="761" operator="containsText" text="DPR not submitted">
      <formula>NOT(ISERROR(SEARCH("DPR not submitted",C3404)))</formula>
    </cfRule>
    <cfRule type="containsText" dxfId="762" priority="762" operator="containsText" text="Yet to be approved">
      <formula>NOT(ISERROR(SEARCH("Yet to be approved",C3404)))</formula>
    </cfRule>
  </conditionalFormatting>
  <conditionalFormatting sqref="C3403">
    <cfRule type="containsText" dxfId="761" priority="759" operator="containsText" text="DPR not submitted">
      <formula>NOT(ISERROR(SEARCH("DPR not submitted",C3403)))</formula>
    </cfRule>
    <cfRule type="containsText" dxfId="760" priority="760" operator="containsText" text="Yet to be approved">
      <formula>NOT(ISERROR(SEARCH("Yet to be approved",C3403)))</formula>
    </cfRule>
  </conditionalFormatting>
  <conditionalFormatting sqref="C3434">
    <cfRule type="containsText" dxfId="759" priority="757" operator="containsText" text="DPR not submitted">
      <formula>NOT(ISERROR(SEARCH("DPR not submitted",C3434)))</formula>
    </cfRule>
    <cfRule type="containsText" dxfId="758" priority="758" operator="containsText" text="Yet to be approved">
      <formula>NOT(ISERROR(SEARCH("Yet to be approved",C3434)))</formula>
    </cfRule>
  </conditionalFormatting>
  <conditionalFormatting sqref="C3483">
    <cfRule type="containsText" dxfId="757" priority="755" operator="containsText" text="DPR not submitted">
      <formula>NOT(ISERROR(SEARCH("DPR not submitted",C3483)))</formula>
    </cfRule>
    <cfRule type="containsText" dxfId="756" priority="756" operator="containsText" text="Yet to be approved">
      <formula>NOT(ISERROR(SEARCH("Yet to be approved",C3483)))</formula>
    </cfRule>
  </conditionalFormatting>
  <conditionalFormatting sqref="C3485">
    <cfRule type="containsText" dxfId="755" priority="753" operator="containsText" text="DPR not submitted">
      <formula>NOT(ISERROR(SEARCH("DPR not submitted",C3485)))</formula>
    </cfRule>
    <cfRule type="containsText" dxfId="754" priority="754" operator="containsText" text="Yet to be approved">
      <formula>NOT(ISERROR(SEARCH("Yet to be approved",C3485)))</formula>
    </cfRule>
  </conditionalFormatting>
  <conditionalFormatting sqref="C3507">
    <cfRule type="containsText" dxfId="753" priority="751" operator="containsText" text="DPR not submitted">
      <formula>NOT(ISERROR(SEARCH("DPR not submitted",C3507)))</formula>
    </cfRule>
    <cfRule type="containsText" dxfId="752" priority="752" operator="containsText" text="Yet to be approved">
      <formula>NOT(ISERROR(SEARCH("Yet to be approved",C3507)))</formula>
    </cfRule>
  </conditionalFormatting>
  <conditionalFormatting sqref="C3518">
    <cfRule type="containsText" dxfId="751" priority="749" operator="containsText" text="DPR not submitted">
      <formula>NOT(ISERROR(SEARCH("DPR not submitted",C3518)))</formula>
    </cfRule>
    <cfRule type="containsText" dxfId="750" priority="750" operator="containsText" text="Yet to be approved">
      <formula>NOT(ISERROR(SEARCH("Yet to be approved",C3518)))</formula>
    </cfRule>
  </conditionalFormatting>
  <conditionalFormatting sqref="C3519">
    <cfRule type="containsText" dxfId="749" priority="747" operator="containsText" text="DPR not submitted">
      <formula>NOT(ISERROR(SEARCH("DPR not submitted",C3519)))</formula>
    </cfRule>
    <cfRule type="containsText" dxfId="748" priority="748" operator="containsText" text="Yet to be approved">
      <formula>NOT(ISERROR(SEARCH("Yet to be approved",C3519)))</formula>
    </cfRule>
  </conditionalFormatting>
  <conditionalFormatting sqref="C3522">
    <cfRule type="containsText" dxfId="747" priority="745" operator="containsText" text="DPR not submitted">
      <formula>NOT(ISERROR(SEARCH("DPR not submitted",C3522)))</formula>
    </cfRule>
    <cfRule type="containsText" dxfId="746" priority="746" operator="containsText" text="Yet to be approved">
      <formula>NOT(ISERROR(SEARCH("Yet to be approved",C3522)))</formula>
    </cfRule>
  </conditionalFormatting>
  <conditionalFormatting sqref="C3523">
    <cfRule type="containsText" dxfId="745" priority="743" operator="containsText" text="DPR not submitted">
      <formula>NOT(ISERROR(SEARCH("DPR not submitted",C3523)))</formula>
    </cfRule>
    <cfRule type="containsText" dxfId="744" priority="744" operator="containsText" text="Yet to be approved">
      <formula>NOT(ISERROR(SEARCH("Yet to be approved",C3523)))</formula>
    </cfRule>
  </conditionalFormatting>
  <conditionalFormatting sqref="C3542">
    <cfRule type="containsText" dxfId="743" priority="741" operator="containsText" text="DPR not submitted">
      <formula>NOT(ISERROR(SEARCH("DPR not submitted",C3542)))</formula>
    </cfRule>
    <cfRule type="containsText" dxfId="742" priority="742" operator="containsText" text="Yet to be approved">
      <formula>NOT(ISERROR(SEARCH("Yet to be approved",C3542)))</formula>
    </cfRule>
  </conditionalFormatting>
  <conditionalFormatting sqref="C3548">
    <cfRule type="containsText" dxfId="741" priority="739" operator="containsText" text="DPR not submitted">
      <formula>NOT(ISERROR(SEARCH("DPR not submitted",C3548)))</formula>
    </cfRule>
    <cfRule type="containsText" dxfId="740" priority="740" operator="containsText" text="Yet to be approved">
      <formula>NOT(ISERROR(SEARCH("Yet to be approved",C3548)))</formula>
    </cfRule>
  </conditionalFormatting>
  <conditionalFormatting sqref="C3551">
    <cfRule type="containsText" dxfId="739" priority="737" operator="containsText" text="DPR not submitted">
      <formula>NOT(ISERROR(SEARCH("DPR not submitted",C3551)))</formula>
    </cfRule>
    <cfRule type="containsText" dxfId="738" priority="738" operator="containsText" text="Yet to be approved">
      <formula>NOT(ISERROR(SEARCH("Yet to be approved",C3551)))</formula>
    </cfRule>
  </conditionalFormatting>
  <conditionalFormatting sqref="C3576">
    <cfRule type="containsText" dxfId="737" priority="735" operator="containsText" text="DPR not submitted">
      <formula>NOT(ISERROR(SEARCH("DPR not submitted",C3576)))</formula>
    </cfRule>
    <cfRule type="containsText" dxfId="736" priority="736" operator="containsText" text="Yet to be approved">
      <formula>NOT(ISERROR(SEARCH("Yet to be approved",C3576)))</formula>
    </cfRule>
  </conditionalFormatting>
  <conditionalFormatting sqref="C3582">
    <cfRule type="containsText" dxfId="735" priority="733" operator="containsText" text="DPR not submitted">
      <formula>NOT(ISERROR(SEARCH("DPR not submitted",C3582)))</formula>
    </cfRule>
    <cfRule type="containsText" dxfId="734" priority="734" operator="containsText" text="Yet to be approved">
      <formula>NOT(ISERROR(SEARCH("Yet to be approved",C3582)))</formula>
    </cfRule>
  </conditionalFormatting>
  <conditionalFormatting sqref="C3583">
    <cfRule type="containsText" dxfId="733" priority="731" operator="containsText" text="DPR not submitted">
      <formula>NOT(ISERROR(SEARCH("DPR not submitted",C3583)))</formula>
    </cfRule>
    <cfRule type="containsText" dxfId="732" priority="732" operator="containsText" text="Yet to be approved">
      <formula>NOT(ISERROR(SEARCH("Yet to be approved",C3583)))</formula>
    </cfRule>
  </conditionalFormatting>
  <conditionalFormatting sqref="C3597">
    <cfRule type="containsText" dxfId="731" priority="729" operator="containsText" text="DPR not submitted">
      <formula>NOT(ISERROR(SEARCH("DPR not submitted",C3597)))</formula>
    </cfRule>
    <cfRule type="containsText" dxfId="730" priority="730" operator="containsText" text="Yet to be approved">
      <formula>NOT(ISERROR(SEARCH("Yet to be approved",C3597)))</formula>
    </cfRule>
  </conditionalFormatting>
  <conditionalFormatting sqref="C3598">
    <cfRule type="containsText" dxfId="729" priority="727" operator="containsText" text="DPR not submitted">
      <formula>NOT(ISERROR(SEARCH("DPR not submitted",C3598)))</formula>
    </cfRule>
    <cfRule type="containsText" dxfId="728" priority="728" operator="containsText" text="Yet to be approved">
      <formula>NOT(ISERROR(SEARCH("Yet to be approved",C3598)))</formula>
    </cfRule>
  </conditionalFormatting>
  <conditionalFormatting sqref="C3599">
    <cfRule type="containsText" dxfId="727" priority="725" operator="containsText" text="DPR not submitted">
      <formula>NOT(ISERROR(SEARCH("DPR not submitted",C3599)))</formula>
    </cfRule>
    <cfRule type="containsText" dxfId="726" priority="726" operator="containsText" text="Yet to be approved">
      <formula>NOT(ISERROR(SEARCH("Yet to be approved",C3599)))</formula>
    </cfRule>
  </conditionalFormatting>
  <conditionalFormatting sqref="C3612">
    <cfRule type="containsText" dxfId="725" priority="723" operator="containsText" text="DPR not submitted">
      <formula>NOT(ISERROR(SEARCH("DPR not submitted",C3612)))</formula>
    </cfRule>
    <cfRule type="containsText" dxfId="724" priority="724" operator="containsText" text="Yet to be approved">
      <formula>NOT(ISERROR(SEARCH("Yet to be approved",C3612)))</formula>
    </cfRule>
  </conditionalFormatting>
  <conditionalFormatting sqref="C3626:C3627 C3660:C3661">
    <cfRule type="containsText" dxfId="723" priority="715" operator="containsText" text="DPR not submitted">
      <formula>NOT(ISERROR(SEARCH("DPR not submitted",C3626)))</formula>
    </cfRule>
    <cfRule type="containsText" dxfId="722" priority="716" operator="containsText" text="Yet to be approved">
      <formula>NOT(ISERROR(SEARCH("Yet to be approved",C3626)))</formula>
    </cfRule>
  </conditionalFormatting>
  <conditionalFormatting sqref="C3622">
    <cfRule type="containsText" dxfId="721" priority="721" operator="containsText" text="DPR not submitted">
      <formula>NOT(ISERROR(SEARCH("DPR not submitted",C3622)))</formula>
    </cfRule>
    <cfRule type="containsText" dxfId="720" priority="722" operator="containsText" text="Yet to be approved">
      <formula>NOT(ISERROR(SEARCH("Yet to be approved",C3622)))</formula>
    </cfRule>
  </conditionalFormatting>
  <conditionalFormatting sqref="C3623:C3624">
    <cfRule type="containsText" dxfId="719" priority="719" operator="containsText" text="DPR not submitted">
      <formula>NOT(ISERROR(SEARCH("DPR not submitted",C3623)))</formula>
    </cfRule>
    <cfRule type="containsText" dxfId="718" priority="720" operator="containsText" text="Yet to be approved">
      <formula>NOT(ISERROR(SEARCH("Yet to be approved",C3623)))</formula>
    </cfRule>
  </conditionalFormatting>
  <conditionalFormatting sqref="C3625">
    <cfRule type="containsText" dxfId="717" priority="717" operator="containsText" text="DPR not submitted">
      <formula>NOT(ISERROR(SEARCH("DPR not submitted",C3625)))</formula>
    </cfRule>
    <cfRule type="containsText" dxfId="716" priority="718" operator="containsText" text="Yet to be approved">
      <formula>NOT(ISERROR(SEARCH("Yet to be approved",C3625)))</formula>
    </cfRule>
  </conditionalFormatting>
  <conditionalFormatting sqref="C3553:C3555">
    <cfRule type="containsText" dxfId="715" priority="711" operator="containsText" text="DPR not submitted">
      <formula>NOT(ISERROR(SEARCH("DPR not submitted",C3553)))</formula>
    </cfRule>
    <cfRule type="containsText" dxfId="714" priority="712" operator="containsText" text="Yet to be approved">
      <formula>NOT(ISERROR(SEARCH("Yet to be approved",C3553)))</formula>
    </cfRule>
  </conditionalFormatting>
  <conditionalFormatting sqref="C3553:C3555">
    <cfRule type="containsText" dxfId="713" priority="713" operator="containsText" text="DPR not submitted">
      <formula>NOT(ISERROR(SEARCH("DPR not submitted",C3553)))</formula>
    </cfRule>
    <cfRule type="containsText" dxfId="712" priority="714" operator="containsText" text="Yet to be approved">
      <formula>NOT(ISERROR(SEARCH("Yet to be approved",C3553)))</formula>
    </cfRule>
  </conditionalFormatting>
  <conditionalFormatting sqref="C3632:C3637">
    <cfRule type="containsText" dxfId="711" priority="709" operator="containsText" text="DPR not submitted">
      <formula>NOT(ISERROR(SEARCH("DPR not submitted",C3632)))</formula>
    </cfRule>
    <cfRule type="containsText" dxfId="710" priority="710" operator="containsText" text="Yet to be approved">
      <formula>NOT(ISERROR(SEARCH("Yet to be approved",C3632)))</formula>
    </cfRule>
  </conditionalFormatting>
  <conditionalFormatting sqref="C3628">
    <cfRule type="containsText" dxfId="709" priority="703" operator="containsText" text="DPR not submitted">
      <formula>NOT(ISERROR(SEARCH("DPR not submitted",C3628)))</formula>
    </cfRule>
    <cfRule type="containsText" dxfId="708" priority="704" operator="containsText" text="Yet to be approved">
      <formula>NOT(ISERROR(SEARCH("Yet to be approved",C3628)))</formula>
    </cfRule>
  </conditionalFormatting>
  <conditionalFormatting sqref="C3631">
    <cfRule type="containsText" dxfId="707" priority="701" operator="containsText" text="DPR not submitted">
      <formula>NOT(ISERROR(SEARCH("DPR not submitted",C3631)))</formula>
    </cfRule>
    <cfRule type="containsText" dxfId="706" priority="702" operator="containsText" text="Yet to be approved">
      <formula>NOT(ISERROR(SEARCH("Yet to be approved",C3631)))</formula>
    </cfRule>
  </conditionalFormatting>
  <conditionalFormatting sqref="C3638">
    <cfRule type="containsText" dxfId="705" priority="699" operator="containsText" text="DPR not submitted">
      <formula>NOT(ISERROR(SEARCH("DPR not submitted",C3638)))</formula>
    </cfRule>
    <cfRule type="containsText" dxfId="704" priority="700" operator="containsText" text="Yet to be approved">
      <formula>NOT(ISERROR(SEARCH("Yet to be approved",C3638)))</formula>
    </cfRule>
  </conditionalFormatting>
  <conditionalFormatting sqref="C3641:C3649">
    <cfRule type="containsText" dxfId="703" priority="697" operator="containsText" text="DPR not submitted">
      <formula>NOT(ISERROR(SEARCH("DPR not submitted",C3641)))</formula>
    </cfRule>
    <cfRule type="containsText" dxfId="702" priority="698" operator="containsText" text="Yet to be approved">
      <formula>NOT(ISERROR(SEARCH("Yet to be approved",C3641)))</formula>
    </cfRule>
  </conditionalFormatting>
  <conditionalFormatting sqref="C3629:C3630">
    <cfRule type="containsText" dxfId="701" priority="707" operator="containsText" text="DPR not submitted">
      <formula>NOT(ISERROR(SEARCH("DPR not submitted",C3629)))</formula>
    </cfRule>
    <cfRule type="containsText" dxfId="700" priority="708" operator="containsText" text="Yet to be approved">
      <formula>NOT(ISERROR(SEARCH("Yet to be approved",C3629)))</formula>
    </cfRule>
  </conditionalFormatting>
  <conditionalFormatting sqref="C3639:C3640">
    <cfRule type="containsText" dxfId="699" priority="705" operator="containsText" text="DPR not submitted">
      <formula>NOT(ISERROR(SEARCH("DPR not submitted",C3639)))</formula>
    </cfRule>
    <cfRule type="containsText" dxfId="698" priority="706" operator="containsText" text="Yet to be approved">
      <formula>NOT(ISERROR(SEARCH("Yet to be approved",C3639)))</formula>
    </cfRule>
  </conditionalFormatting>
  <conditionalFormatting sqref="C3650:C3659">
    <cfRule type="containsText" dxfId="697" priority="695" operator="containsText" text="DPR not submitted">
      <formula>NOT(ISERROR(SEARCH("DPR not submitted",C3650)))</formula>
    </cfRule>
    <cfRule type="containsText" dxfId="696" priority="696" operator="containsText" text="Yet to be approved">
      <formula>NOT(ISERROR(SEARCH("Yet to be approved",C3650)))</formula>
    </cfRule>
  </conditionalFormatting>
  <conditionalFormatting sqref="C3664">
    <cfRule type="containsText" dxfId="695" priority="693" operator="containsText" text="DPR not submitted">
      <formula>NOT(ISERROR(SEARCH("DPR not submitted",C3664)))</formula>
    </cfRule>
    <cfRule type="containsText" dxfId="694" priority="694" operator="containsText" text="Yet to be approved">
      <formula>NOT(ISERROR(SEARCH("Yet to be approved",C3664)))</formula>
    </cfRule>
  </conditionalFormatting>
  <conditionalFormatting sqref="C3665:C3669">
    <cfRule type="containsText" dxfId="693" priority="691" operator="containsText" text="DPR not submitted">
      <formula>NOT(ISERROR(SEARCH("DPR not submitted",C3665)))</formula>
    </cfRule>
    <cfRule type="containsText" dxfId="692" priority="692" operator="containsText" text="Yet to be approved">
      <formula>NOT(ISERROR(SEARCH("Yet to be approved",C3665)))</formula>
    </cfRule>
  </conditionalFormatting>
  <conditionalFormatting sqref="C3716:C3746 C3748:C3987">
    <cfRule type="containsText" dxfId="691" priority="689" operator="containsText" text="DPR not submitted">
      <formula>NOT(ISERROR(SEARCH("DPR not submitted",C3716)))</formula>
    </cfRule>
    <cfRule type="containsText" dxfId="690" priority="690" operator="containsText" text="Yet to be approved">
      <formula>NOT(ISERROR(SEARCH("Yet to be approved",C3716)))</formula>
    </cfRule>
  </conditionalFormatting>
  <conditionalFormatting sqref="C3992:C4024">
    <cfRule type="containsText" dxfId="689" priority="687" operator="containsText" text="DPR not submitted">
      <formula>NOT(ISERROR(SEARCH("DPR not submitted",C3992)))</formula>
    </cfRule>
    <cfRule type="containsText" dxfId="688" priority="688" operator="containsText" text="Yet to be approved">
      <formula>NOT(ISERROR(SEARCH("Yet to be approved",C3992)))</formula>
    </cfRule>
  </conditionalFormatting>
  <conditionalFormatting sqref="D3610:D3611">
    <cfRule type="containsText" dxfId="687" priority="685" operator="containsText" text="DPR not submitted">
      <formula>NOT(ISERROR(SEARCH("DPR not submitted",D3610)))</formula>
    </cfRule>
    <cfRule type="containsText" dxfId="686" priority="686" operator="containsText" text="Yet to be approved">
      <formula>NOT(ISERROR(SEARCH("Yet to be approved",D3610)))</formula>
    </cfRule>
  </conditionalFormatting>
  <conditionalFormatting sqref="C3362:C3377">
    <cfRule type="containsText" dxfId="685" priority="1023" operator="containsText" text="DPR not submitted">
      <formula>NOT(ISERROR(SEARCH("DPR not submitted",C3362)))</formula>
    </cfRule>
    <cfRule type="containsText" dxfId="684" priority="1024" operator="containsText" text="Yet to be approved">
      <formula>NOT(ISERROR(SEARCH("Yet to be approved",C3362)))</formula>
    </cfRule>
  </conditionalFormatting>
  <conditionalFormatting sqref="C4030:C4031 C4659:C4661 C4340:C4365">
    <cfRule type="containsText" dxfId="683" priority="683" operator="containsText" text="DPR not submitted">
      <formula>NOT(ISERROR(SEARCH("DPR not submitted",C4030)))</formula>
    </cfRule>
    <cfRule type="containsText" dxfId="682" priority="684" operator="containsText" text="Yet to be approved">
      <formula>NOT(ISERROR(SEARCH("Yet to be approved",C4030)))</formula>
    </cfRule>
  </conditionalFormatting>
  <conditionalFormatting sqref="C4117">
    <cfRule type="containsText" dxfId="681" priority="555" operator="containsText" text="DPR not submitted">
      <formula>NOT(ISERROR(SEARCH("DPR not submitted",C4117)))</formula>
    </cfRule>
    <cfRule type="containsText" dxfId="680" priority="556" operator="containsText" text="Yet to be approved">
      <formula>NOT(ISERROR(SEARCH("Yet to be approved",C4117)))</formula>
    </cfRule>
  </conditionalFormatting>
  <conditionalFormatting sqref="C4049:C4060">
    <cfRule type="containsText" dxfId="679" priority="679" operator="containsText" text="DPR not submitted">
      <formula>NOT(ISERROR(SEARCH("DPR not submitted",C4049)))</formula>
    </cfRule>
    <cfRule type="containsText" dxfId="678" priority="680" operator="containsText" text="Yet to be approved">
      <formula>NOT(ISERROR(SEARCH("Yet to be approved",C4049)))</formula>
    </cfRule>
  </conditionalFormatting>
  <conditionalFormatting sqref="C4062:C4066">
    <cfRule type="containsText" dxfId="677" priority="677" operator="containsText" text="DPR not submitted">
      <formula>NOT(ISERROR(SEARCH("DPR not submitted",C4062)))</formula>
    </cfRule>
    <cfRule type="containsText" dxfId="676" priority="678" operator="containsText" text="Yet to be approved">
      <formula>NOT(ISERROR(SEARCH("Yet to be approved",C4062)))</formula>
    </cfRule>
  </conditionalFormatting>
  <conditionalFormatting sqref="C4070">
    <cfRule type="containsText" dxfId="675" priority="675" operator="containsText" text="DPR not submitted">
      <formula>NOT(ISERROR(SEARCH("DPR not submitted",C4070)))</formula>
    </cfRule>
    <cfRule type="containsText" dxfId="674" priority="676" operator="containsText" text="Yet to be approved">
      <formula>NOT(ISERROR(SEARCH("Yet to be approved",C4070)))</formula>
    </cfRule>
  </conditionalFormatting>
  <conditionalFormatting sqref="C4072">
    <cfRule type="containsText" dxfId="673" priority="673" operator="containsText" text="DPR not submitted">
      <formula>NOT(ISERROR(SEARCH("DPR not submitted",C4072)))</formula>
    </cfRule>
    <cfRule type="containsText" dxfId="672" priority="674" operator="containsText" text="Yet to be approved">
      <formula>NOT(ISERROR(SEARCH("Yet to be approved",C4072)))</formula>
    </cfRule>
  </conditionalFormatting>
  <conditionalFormatting sqref="C4076:C4078">
    <cfRule type="containsText" dxfId="671" priority="671" operator="containsText" text="DPR not submitted">
      <formula>NOT(ISERROR(SEARCH("DPR not submitted",C4076)))</formula>
    </cfRule>
    <cfRule type="containsText" dxfId="670" priority="672" operator="containsText" text="Yet to be approved">
      <formula>NOT(ISERROR(SEARCH("Yet to be approved",C4076)))</formula>
    </cfRule>
  </conditionalFormatting>
  <conditionalFormatting sqref="C4080:C4082">
    <cfRule type="containsText" dxfId="669" priority="669" operator="containsText" text="DPR not submitted">
      <formula>NOT(ISERROR(SEARCH("DPR not submitted",C4080)))</formula>
    </cfRule>
    <cfRule type="containsText" dxfId="668" priority="670" operator="containsText" text="Yet to be approved">
      <formula>NOT(ISERROR(SEARCH("Yet to be approved",C4080)))</formula>
    </cfRule>
  </conditionalFormatting>
  <conditionalFormatting sqref="C4084:C4085">
    <cfRule type="containsText" dxfId="667" priority="667" operator="containsText" text="DPR not submitted">
      <formula>NOT(ISERROR(SEARCH("DPR not submitted",C4084)))</formula>
    </cfRule>
    <cfRule type="containsText" dxfId="666" priority="668" operator="containsText" text="Yet to be approved">
      <formula>NOT(ISERROR(SEARCH("Yet to be approved",C4084)))</formula>
    </cfRule>
  </conditionalFormatting>
  <conditionalFormatting sqref="C4087:C4090">
    <cfRule type="containsText" dxfId="665" priority="665" operator="containsText" text="DPR not submitted">
      <formula>NOT(ISERROR(SEARCH("DPR not submitted",C4087)))</formula>
    </cfRule>
    <cfRule type="containsText" dxfId="664" priority="666" operator="containsText" text="Yet to be approved">
      <formula>NOT(ISERROR(SEARCH("Yet to be approved",C4087)))</formula>
    </cfRule>
  </conditionalFormatting>
  <conditionalFormatting sqref="C4092:C4101">
    <cfRule type="containsText" dxfId="663" priority="663" operator="containsText" text="DPR not submitted">
      <formula>NOT(ISERROR(SEARCH("DPR not submitted",C4092)))</formula>
    </cfRule>
    <cfRule type="containsText" dxfId="662" priority="664" operator="containsText" text="Yet to be approved">
      <formula>NOT(ISERROR(SEARCH("Yet to be approved",C4092)))</formula>
    </cfRule>
  </conditionalFormatting>
  <conditionalFormatting sqref="C4103 C4105">
    <cfRule type="containsText" dxfId="661" priority="661" operator="containsText" text="DPR not submitted">
      <formula>NOT(ISERROR(SEARCH("DPR not submitted",C4103)))</formula>
    </cfRule>
    <cfRule type="containsText" dxfId="660" priority="662" operator="containsText" text="Yet to be approved">
      <formula>NOT(ISERROR(SEARCH("Yet to be approved",C4103)))</formula>
    </cfRule>
  </conditionalFormatting>
  <conditionalFormatting sqref="C4107:C4113">
    <cfRule type="containsText" dxfId="659" priority="659" operator="containsText" text="DPR not submitted">
      <formula>NOT(ISERROR(SEARCH("DPR not submitted",C4107)))</formula>
    </cfRule>
    <cfRule type="containsText" dxfId="658" priority="660" operator="containsText" text="Yet to be approved">
      <formula>NOT(ISERROR(SEARCH("Yet to be approved",C4107)))</formula>
    </cfRule>
  </conditionalFormatting>
  <conditionalFormatting sqref="C4115:C4116">
    <cfRule type="containsText" dxfId="657" priority="657" operator="containsText" text="DPR not submitted">
      <formula>NOT(ISERROR(SEARCH("DPR not submitted",C4115)))</formula>
    </cfRule>
    <cfRule type="containsText" dxfId="656" priority="658" operator="containsText" text="Yet to be approved">
      <formula>NOT(ISERROR(SEARCH("Yet to be approved",C4115)))</formula>
    </cfRule>
  </conditionalFormatting>
  <conditionalFormatting sqref="C4118:C4120">
    <cfRule type="containsText" dxfId="655" priority="655" operator="containsText" text="DPR not submitted">
      <formula>NOT(ISERROR(SEARCH("DPR not submitted",C4118)))</formula>
    </cfRule>
    <cfRule type="containsText" dxfId="654" priority="656" operator="containsText" text="Yet to be approved">
      <formula>NOT(ISERROR(SEARCH("Yet to be approved",C4118)))</formula>
    </cfRule>
  </conditionalFormatting>
  <conditionalFormatting sqref="C4122:C4124">
    <cfRule type="containsText" dxfId="653" priority="653" operator="containsText" text="DPR not submitted">
      <formula>NOT(ISERROR(SEARCH("DPR not submitted",C4122)))</formula>
    </cfRule>
    <cfRule type="containsText" dxfId="652" priority="654" operator="containsText" text="Yet to be approved">
      <formula>NOT(ISERROR(SEARCH("Yet to be approved",C4122)))</formula>
    </cfRule>
  </conditionalFormatting>
  <conditionalFormatting sqref="C4128">
    <cfRule type="containsText" dxfId="651" priority="651" operator="containsText" text="DPR not submitted">
      <formula>NOT(ISERROR(SEARCH("DPR not submitted",C4128)))</formula>
    </cfRule>
    <cfRule type="containsText" dxfId="650" priority="652" operator="containsText" text="Yet to be approved">
      <formula>NOT(ISERROR(SEARCH("Yet to be approved",C4128)))</formula>
    </cfRule>
  </conditionalFormatting>
  <conditionalFormatting sqref="C4130:C4133">
    <cfRule type="containsText" dxfId="649" priority="649" operator="containsText" text="DPR not submitted">
      <formula>NOT(ISERROR(SEARCH("DPR not submitted",C4130)))</formula>
    </cfRule>
    <cfRule type="containsText" dxfId="648" priority="650" operator="containsText" text="Yet to be approved">
      <formula>NOT(ISERROR(SEARCH("Yet to be approved",C4130)))</formula>
    </cfRule>
  </conditionalFormatting>
  <conditionalFormatting sqref="C4135:C4137">
    <cfRule type="containsText" dxfId="647" priority="647" operator="containsText" text="DPR not submitted">
      <formula>NOT(ISERROR(SEARCH("DPR not submitted",C4135)))</formula>
    </cfRule>
    <cfRule type="containsText" dxfId="646" priority="648" operator="containsText" text="Yet to be approved">
      <formula>NOT(ISERROR(SEARCH("Yet to be approved",C4135)))</formula>
    </cfRule>
  </conditionalFormatting>
  <conditionalFormatting sqref="C4139:C4143">
    <cfRule type="containsText" dxfId="645" priority="645" operator="containsText" text="DPR not submitted">
      <formula>NOT(ISERROR(SEARCH("DPR not submitted",C4139)))</formula>
    </cfRule>
    <cfRule type="containsText" dxfId="644" priority="646" operator="containsText" text="Yet to be approved">
      <formula>NOT(ISERROR(SEARCH("Yet to be approved",C4139)))</formula>
    </cfRule>
  </conditionalFormatting>
  <conditionalFormatting sqref="C4145:C4150">
    <cfRule type="containsText" dxfId="643" priority="643" operator="containsText" text="DPR not submitted">
      <formula>NOT(ISERROR(SEARCH("DPR not submitted",C4145)))</formula>
    </cfRule>
    <cfRule type="containsText" dxfId="642" priority="644" operator="containsText" text="Yet to be approved">
      <formula>NOT(ISERROR(SEARCH("Yet to be approved",C4145)))</formula>
    </cfRule>
  </conditionalFormatting>
  <conditionalFormatting sqref="C4152 C4156 C4154">
    <cfRule type="containsText" dxfId="641" priority="641" operator="containsText" text="DPR not submitted">
      <formula>NOT(ISERROR(SEARCH("DPR not submitted",C4152)))</formula>
    </cfRule>
    <cfRule type="containsText" dxfId="640" priority="642" operator="containsText" text="Yet to be approved">
      <formula>NOT(ISERROR(SEARCH("Yet to be approved",C4152)))</formula>
    </cfRule>
  </conditionalFormatting>
  <conditionalFormatting sqref="C4158:C4161">
    <cfRule type="containsText" dxfId="639" priority="639" operator="containsText" text="DPR not submitted">
      <formula>NOT(ISERROR(SEARCH("DPR not submitted",C4158)))</formula>
    </cfRule>
    <cfRule type="containsText" dxfId="638" priority="640" operator="containsText" text="Yet to be approved">
      <formula>NOT(ISERROR(SEARCH("Yet to be approved",C4158)))</formula>
    </cfRule>
  </conditionalFormatting>
  <conditionalFormatting sqref="C4163:C4166">
    <cfRule type="containsText" dxfId="637" priority="637" operator="containsText" text="DPR not submitted">
      <formula>NOT(ISERROR(SEARCH("DPR not submitted",C4163)))</formula>
    </cfRule>
    <cfRule type="containsText" dxfId="636" priority="638" operator="containsText" text="Yet to be approved">
      <formula>NOT(ISERROR(SEARCH("Yet to be approved",C4163)))</formula>
    </cfRule>
  </conditionalFormatting>
  <conditionalFormatting sqref="C4168">
    <cfRule type="containsText" dxfId="635" priority="635" operator="containsText" text="DPR not submitted">
      <formula>NOT(ISERROR(SEARCH("DPR not submitted",C4168)))</formula>
    </cfRule>
    <cfRule type="containsText" dxfId="634" priority="636" operator="containsText" text="Yet to be approved">
      <formula>NOT(ISERROR(SEARCH("Yet to be approved",C4168)))</formula>
    </cfRule>
  </conditionalFormatting>
  <conditionalFormatting sqref="C4170">
    <cfRule type="containsText" dxfId="633" priority="633" operator="containsText" text="DPR not submitted">
      <formula>NOT(ISERROR(SEARCH("DPR not submitted",C4170)))</formula>
    </cfRule>
    <cfRule type="containsText" dxfId="632" priority="634" operator="containsText" text="Yet to be approved">
      <formula>NOT(ISERROR(SEARCH("Yet to be approved",C4170)))</formula>
    </cfRule>
  </conditionalFormatting>
  <conditionalFormatting sqref="C4172:C4174">
    <cfRule type="containsText" dxfId="631" priority="631" operator="containsText" text="DPR not submitted">
      <formula>NOT(ISERROR(SEARCH("DPR not submitted",C4172)))</formula>
    </cfRule>
    <cfRule type="containsText" dxfId="630" priority="632" operator="containsText" text="Yet to be approved">
      <formula>NOT(ISERROR(SEARCH("Yet to be approved",C4172)))</formula>
    </cfRule>
  </conditionalFormatting>
  <conditionalFormatting sqref="C4176 C4178:C4179">
    <cfRule type="containsText" dxfId="629" priority="629" operator="containsText" text="DPR not submitted">
      <formula>NOT(ISERROR(SEARCH("DPR not submitted",C4176)))</formula>
    </cfRule>
    <cfRule type="containsText" dxfId="628" priority="630" operator="containsText" text="Yet to be approved">
      <formula>NOT(ISERROR(SEARCH("Yet to be approved",C4176)))</formula>
    </cfRule>
  </conditionalFormatting>
  <conditionalFormatting sqref="C4181:C4184">
    <cfRule type="containsText" dxfId="627" priority="627" operator="containsText" text="DPR not submitted">
      <formula>NOT(ISERROR(SEARCH("DPR not submitted",C4181)))</formula>
    </cfRule>
    <cfRule type="containsText" dxfId="626" priority="628" operator="containsText" text="Yet to be approved">
      <formula>NOT(ISERROR(SEARCH("Yet to be approved",C4181)))</formula>
    </cfRule>
  </conditionalFormatting>
  <conditionalFormatting sqref="C4186:C4187 C4190">
    <cfRule type="containsText" dxfId="625" priority="625" operator="containsText" text="DPR not submitted">
      <formula>NOT(ISERROR(SEARCH("DPR not submitted",C4186)))</formula>
    </cfRule>
    <cfRule type="containsText" dxfId="624" priority="626" operator="containsText" text="Yet to be approved">
      <formula>NOT(ISERROR(SEARCH("Yet to be approved",C4186)))</formula>
    </cfRule>
  </conditionalFormatting>
  <conditionalFormatting sqref="C4207">
    <cfRule type="containsText" dxfId="623" priority="623" operator="containsText" text="DPR not submitted">
      <formula>NOT(ISERROR(SEARCH("DPR not submitted",C4207)))</formula>
    </cfRule>
    <cfRule type="containsText" dxfId="622" priority="624" operator="containsText" text="Yet to be approved">
      <formula>NOT(ISERROR(SEARCH("Yet to be approved",C4207)))</formula>
    </cfRule>
  </conditionalFormatting>
  <conditionalFormatting sqref="C4210">
    <cfRule type="containsText" dxfId="621" priority="621" operator="containsText" text="DPR not submitted">
      <formula>NOT(ISERROR(SEARCH("DPR not submitted",C4210)))</formula>
    </cfRule>
    <cfRule type="containsText" dxfId="620" priority="622" operator="containsText" text="Yet to be approved">
      <formula>NOT(ISERROR(SEARCH("Yet to be approved",C4210)))</formula>
    </cfRule>
  </conditionalFormatting>
  <conditionalFormatting sqref="C4213">
    <cfRule type="containsText" dxfId="619" priority="619" operator="containsText" text="DPR not submitted">
      <formula>NOT(ISERROR(SEARCH("DPR not submitted",C4213)))</formula>
    </cfRule>
    <cfRule type="containsText" dxfId="618" priority="620" operator="containsText" text="Yet to be approved">
      <formula>NOT(ISERROR(SEARCH("Yet to be approved",C4213)))</formula>
    </cfRule>
  </conditionalFormatting>
  <conditionalFormatting sqref="C4216">
    <cfRule type="containsText" dxfId="617" priority="617" operator="containsText" text="DPR not submitted">
      <formula>NOT(ISERROR(SEARCH("DPR not submitted",C4216)))</formula>
    </cfRule>
    <cfRule type="containsText" dxfId="616" priority="618" operator="containsText" text="Yet to be approved">
      <formula>NOT(ISERROR(SEARCH("Yet to be approved",C4216)))</formula>
    </cfRule>
  </conditionalFormatting>
  <conditionalFormatting sqref="C4222">
    <cfRule type="containsText" dxfId="615" priority="613" operator="containsText" text="DPR not submitted">
      <formula>NOT(ISERROR(SEARCH("DPR not submitted",C4222)))</formula>
    </cfRule>
    <cfRule type="containsText" dxfId="614" priority="614" operator="containsText" text="Yet to be approved">
      <formula>NOT(ISERROR(SEARCH("Yet to be approved",C4222)))</formula>
    </cfRule>
  </conditionalFormatting>
  <conditionalFormatting sqref="C4219">
    <cfRule type="containsText" dxfId="613" priority="615" operator="containsText" text="DPR not submitted">
      <formula>NOT(ISERROR(SEARCH("DPR not submitted",C4219)))</formula>
    </cfRule>
    <cfRule type="containsText" dxfId="612" priority="616" operator="containsText" text="Yet to be approved">
      <formula>NOT(ISERROR(SEARCH("Yet to be approved",C4219)))</formula>
    </cfRule>
  </conditionalFormatting>
  <conditionalFormatting sqref="C4230">
    <cfRule type="containsText" dxfId="611" priority="609" operator="containsText" text="DPR not submitted">
      <formula>NOT(ISERROR(SEARCH("DPR not submitted",C4230)))</formula>
    </cfRule>
    <cfRule type="containsText" dxfId="610" priority="610" operator="containsText" text="Yet to be approved">
      <formula>NOT(ISERROR(SEARCH("Yet to be approved",C4230)))</formula>
    </cfRule>
  </conditionalFormatting>
  <conditionalFormatting sqref="C4228">
    <cfRule type="containsText" dxfId="609" priority="611" operator="containsText" text="DPR not submitted">
      <formula>NOT(ISERROR(SEARCH("DPR not submitted",C4228)))</formula>
    </cfRule>
    <cfRule type="containsText" dxfId="608" priority="612" operator="containsText" text="Yet to be approved">
      <formula>NOT(ISERROR(SEARCH("Yet to be approved",C4228)))</formula>
    </cfRule>
  </conditionalFormatting>
  <conditionalFormatting sqref="C4232">
    <cfRule type="containsText" dxfId="607" priority="607" operator="containsText" text="DPR not submitted">
      <formula>NOT(ISERROR(SEARCH("DPR not submitted",C4232)))</formula>
    </cfRule>
    <cfRule type="containsText" dxfId="606" priority="608" operator="containsText" text="Yet to be approved">
      <formula>NOT(ISERROR(SEARCH("Yet to be approved",C4232)))</formula>
    </cfRule>
  </conditionalFormatting>
  <conditionalFormatting sqref="C4233">
    <cfRule type="containsText" dxfId="605" priority="605" operator="containsText" text="DPR not submitted">
      <formula>NOT(ISERROR(SEARCH("DPR not submitted",C4233)))</formula>
    </cfRule>
    <cfRule type="containsText" dxfId="604" priority="606" operator="containsText" text="Yet to be approved">
      <formula>NOT(ISERROR(SEARCH("Yet to be approved",C4233)))</formula>
    </cfRule>
  </conditionalFormatting>
  <conditionalFormatting sqref="C4235:C4236">
    <cfRule type="containsText" dxfId="603" priority="603" operator="containsText" text="DPR not submitted">
      <formula>NOT(ISERROR(SEARCH("DPR not submitted",C4235)))</formula>
    </cfRule>
    <cfRule type="containsText" dxfId="602" priority="604" operator="containsText" text="Yet to be approved">
      <formula>NOT(ISERROR(SEARCH("Yet to be approved",C4235)))</formula>
    </cfRule>
  </conditionalFormatting>
  <conditionalFormatting sqref="C4238">
    <cfRule type="containsText" dxfId="601" priority="601" operator="containsText" text="DPR not submitted">
      <formula>NOT(ISERROR(SEARCH("DPR not submitted",C4238)))</formula>
    </cfRule>
    <cfRule type="containsText" dxfId="600" priority="602" operator="containsText" text="Yet to be approved">
      <formula>NOT(ISERROR(SEARCH("Yet to be approved",C4238)))</formula>
    </cfRule>
  </conditionalFormatting>
  <conditionalFormatting sqref="C4240">
    <cfRule type="containsText" dxfId="599" priority="599" operator="containsText" text="DPR not submitted">
      <formula>NOT(ISERROR(SEARCH("DPR not submitted",C4240)))</formula>
    </cfRule>
    <cfRule type="containsText" dxfId="598" priority="600" operator="containsText" text="Yet to be approved">
      <formula>NOT(ISERROR(SEARCH("Yet to be approved",C4240)))</formula>
    </cfRule>
  </conditionalFormatting>
  <conditionalFormatting sqref="C4242:C4244">
    <cfRule type="containsText" dxfId="597" priority="597" operator="containsText" text="DPR not submitted">
      <formula>NOT(ISERROR(SEARCH("DPR not submitted",C4242)))</formula>
    </cfRule>
    <cfRule type="containsText" dxfId="596" priority="598" operator="containsText" text="Yet to be approved">
      <formula>NOT(ISERROR(SEARCH("Yet to be approved",C4242)))</formula>
    </cfRule>
  </conditionalFormatting>
  <conditionalFormatting sqref="C4248:C4250">
    <cfRule type="containsText" dxfId="595" priority="595" operator="containsText" text="DPR not submitted">
      <formula>NOT(ISERROR(SEARCH("DPR not submitted",C4248)))</formula>
    </cfRule>
    <cfRule type="containsText" dxfId="594" priority="596" operator="containsText" text="Yet to be approved">
      <formula>NOT(ISERROR(SEARCH("Yet to be approved",C4248)))</formula>
    </cfRule>
  </conditionalFormatting>
  <conditionalFormatting sqref="C4254">
    <cfRule type="containsText" dxfId="593" priority="593" operator="containsText" text="DPR not submitted">
      <formula>NOT(ISERROR(SEARCH("DPR not submitted",C4254)))</formula>
    </cfRule>
    <cfRule type="containsText" dxfId="592" priority="594" operator="containsText" text="Yet to be approved">
      <formula>NOT(ISERROR(SEARCH("Yet to be approved",C4254)))</formula>
    </cfRule>
  </conditionalFormatting>
  <conditionalFormatting sqref="C4258">
    <cfRule type="containsText" dxfId="591" priority="591" operator="containsText" text="DPR not submitted">
      <formula>NOT(ISERROR(SEARCH("DPR not submitted",C4258)))</formula>
    </cfRule>
    <cfRule type="containsText" dxfId="590" priority="592" operator="containsText" text="Yet to be approved">
      <formula>NOT(ISERROR(SEARCH("Yet to be approved",C4258)))</formula>
    </cfRule>
  </conditionalFormatting>
  <conditionalFormatting sqref="C4263">
    <cfRule type="containsText" dxfId="589" priority="589" operator="containsText" text="DPR not submitted">
      <formula>NOT(ISERROR(SEARCH("DPR not submitted",C4263)))</formula>
    </cfRule>
    <cfRule type="containsText" dxfId="588" priority="590" operator="containsText" text="Yet to be approved">
      <formula>NOT(ISERROR(SEARCH("Yet to be approved",C4263)))</formula>
    </cfRule>
  </conditionalFormatting>
  <conditionalFormatting sqref="C4266">
    <cfRule type="containsText" dxfId="587" priority="587" operator="containsText" text="DPR not submitted">
      <formula>NOT(ISERROR(SEARCH("DPR not submitted",C4266)))</formula>
    </cfRule>
    <cfRule type="containsText" dxfId="586" priority="588" operator="containsText" text="Yet to be approved">
      <formula>NOT(ISERROR(SEARCH("Yet to be approved",C4266)))</formula>
    </cfRule>
  </conditionalFormatting>
  <conditionalFormatting sqref="C4272">
    <cfRule type="containsText" dxfId="585" priority="585" operator="containsText" text="DPR not submitted">
      <formula>NOT(ISERROR(SEARCH("DPR not submitted",C4272)))</formula>
    </cfRule>
    <cfRule type="containsText" dxfId="584" priority="586" operator="containsText" text="Yet to be approved">
      <formula>NOT(ISERROR(SEARCH("Yet to be approved",C4272)))</formula>
    </cfRule>
  </conditionalFormatting>
  <conditionalFormatting sqref="C4332 C4366">
    <cfRule type="containsText" dxfId="583" priority="583" operator="containsText" text="DPR not submitted">
      <formula>NOT(ISERROR(SEARCH("DPR not submitted",C4332)))</formula>
    </cfRule>
    <cfRule type="containsText" dxfId="582" priority="584" operator="containsText" text="Yet to be approved">
      <formula>NOT(ISERROR(SEARCH("Yet to be approved",C4332)))</formula>
    </cfRule>
  </conditionalFormatting>
  <conditionalFormatting sqref="C4278">
    <cfRule type="containsText" dxfId="581" priority="581" operator="containsText" text="DPR not submitted">
      <formula>NOT(ISERROR(SEARCH("DPR not submitted",C4278)))</formula>
    </cfRule>
    <cfRule type="containsText" dxfId="580" priority="582" operator="containsText" text="Yet to be approved">
      <formula>NOT(ISERROR(SEARCH("Yet to be approved",C4278)))</formula>
    </cfRule>
  </conditionalFormatting>
  <conditionalFormatting sqref="C4071">
    <cfRule type="containsText" dxfId="579" priority="573" operator="containsText" text="DPR not submitted">
      <formula>NOT(ISERROR(SEARCH("DPR not submitted",C4071)))</formula>
    </cfRule>
    <cfRule type="containsText" dxfId="578" priority="574" operator="containsText" text="Yet to be approved">
      <formula>NOT(ISERROR(SEARCH("Yet to be approved",C4071)))</formula>
    </cfRule>
  </conditionalFormatting>
  <conditionalFormatting sqref="C4048">
    <cfRule type="containsText" dxfId="577" priority="579" operator="containsText" text="DPR not submitted">
      <formula>NOT(ISERROR(SEARCH("DPR not submitted",C4048)))</formula>
    </cfRule>
    <cfRule type="containsText" dxfId="576" priority="580" operator="containsText" text="Yet to be approved">
      <formula>NOT(ISERROR(SEARCH("Yet to be approved",C4048)))</formula>
    </cfRule>
  </conditionalFormatting>
  <conditionalFormatting sqref="C4061">
    <cfRule type="containsText" dxfId="575" priority="577" operator="containsText" text="DPR not submitted">
      <formula>NOT(ISERROR(SEARCH("DPR not submitted",C4061)))</formula>
    </cfRule>
    <cfRule type="containsText" dxfId="574" priority="578" operator="containsText" text="Yet to be approved">
      <formula>NOT(ISERROR(SEARCH("Yet to be approved",C4061)))</formula>
    </cfRule>
  </conditionalFormatting>
  <conditionalFormatting sqref="C4067">
    <cfRule type="containsText" dxfId="573" priority="575" operator="containsText" text="DPR not submitted">
      <formula>NOT(ISERROR(SEARCH("DPR not submitted",C4067)))</formula>
    </cfRule>
    <cfRule type="containsText" dxfId="572" priority="576" operator="containsText" text="Yet to be approved">
      <formula>NOT(ISERROR(SEARCH("Yet to be approved",C4067)))</formula>
    </cfRule>
  </conditionalFormatting>
  <conditionalFormatting sqref="C4075">
    <cfRule type="containsText" dxfId="571" priority="571" operator="containsText" text="DPR not submitted">
      <formula>NOT(ISERROR(SEARCH("DPR not submitted",C4075)))</formula>
    </cfRule>
    <cfRule type="containsText" dxfId="570" priority="572" operator="containsText" text="Yet to be approved">
      <formula>NOT(ISERROR(SEARCH("Yet to be approved",C4075)))</formula>
    </cfRule>
  </conditionalFormatting>
  <conditionalFormatting sqref="C4079">
    <cfRule type="containsText" dxfId="569" priority="569" operator="containsText" text="DPR not submitted">
      <formula>NOT(ISERROR(SEARCH("DPR not submitted",C4079)))</formula>
    </cfRule>
    <cfRule type="containsText" dxfId="568" priority="570" operator="containsText" text="Yet to be approved">
      <formula>NOT(ISERROR(SEARCH("Yet to be approved",C4079)))</formula>
    </cfRule>
  </conditionalFormatting>
  <conditionalFormatting sqref="C4083">
    <cfRule type="containsText" dxfId="567" priority="567" operator="containsText" text="DPR not submitted">
      <formula>NOT(ISERROR(SEARCH("DPR not submitted",C4083)))</formula>
    </cfRule>
    <cfRule type="containsText" dxfId="566" priority="568" operator="containsText" text="Yet to be approved">
      <formula>NOT(ISERROR(SEARCH("Yet to be approved",C4083)))</formula>
    </cfRule>
  </conditionalFormatting>
  <conditionalFormatting sqref="C4086">
    <cfRule type="containsText" dxfId="565" priority="565" operator="containsText" text="DPR not submitted">
      <formula>NOT(ISERROR(SEARCH("DPR not submitted",C4086)))</formula>
    </cfRule>
    <cfRule type="containsText" dxfId="564" priority="566" operator="containsText" text="Yet to be approved">
      <formula>NOT(ISERROR(SEARCH("Yet to be approved",C4086)))</formula>
    </cfRule>
  </conditionalFormatting>
  <conditionalFormatting sqref="C4091">
    <cfRule type="containsText" dxfId="563" priority="563" operator="containsText" text="DPR not submitted">
      <formula>NOT(ISERROR(SEARCH("DPR not submitted",C4091)))</formula>
    </cfRule>
    <cfRule type="containsText" dxfId="562" priority="564" operator="containsText" text="Yet to be approved">
      <formula>NOT(ISERROR(SEARCH("Yet to be approved",C4091)))</formula>
    </cfRule>
  </conditionalFormatting>
  <conditionalFormatting sqref="C4102">
    <cfRule type="containsText" dxfId="561" priority="561" operator="containsText" text="DPR not submitted">
      <formula>NOT(ISERROR(SEARCH("DPR not submitted",C4102)))</formula>
    </cfRule>
    <cfRule type="containsText" dxfId="560" priority="562" operator="containsText" text="Yet to be approved">
      <formula>NOT(ISERROR(SEARCH("Yet to be approved",C4102)))</formula>
    </cfRule>
  </conditionalFormatting>
  <conditionalFormatting sqref="C4106">
    <cfRule type="containsText" dxfId="559" priority="559" operator="containsText" text="DPR not submitted">
      <formula>NOT(ISERROR(SEARCH("DPR not submitted",C4106)))</formula>
    </cfRule>
    <cfRule type="containsText" dxfId="558" priority="560" operator="containsText" text="Yet to be approved">
      <formula>NOT(ISERROR(SEARCH("Yet to be approved",C4106)))</formula>
    </cfRule>
  </conditionalFormatting>
  <conditionalFormatting sqref="C4114">
    <cfRule type="containsText" dxfId="557" priority="557" operator="containsText" text="DPR not submitted">
      <formula>NOT(ISERROR(SEARCH("DPR not submitted",C4114)))</formula>
    </cfRule>
    <cfRule type="containsText" dxfId="556" priority="558" operator="containsText" text="Yet to be approved">
      <formula>NOT(ISERROR(SEARCH("Yet to be approved",C4114)))</formula>
    </cfRule>
  </conditionalFormatting>
  <conditionalFormatting sqref="C4121">
    <cfRule type="containsText" dxfId="555" priority="553" operator="containsText" text="DPR not submitted">
      <formula>NOT(ISERROR(SEARCH("DPR not submitted",C4121)))</formula>
    </cfRule>
    <cfRule type="containsText" dxfId="554" priority="554" operator="containsText" text="Yet to be approved">
      <formula>NOT(ISERROR(SEARCH("Yet to be approved",C4121)))</formula>
    </cfRule>
  </conditionalFormatting>
  <conditionalFormatting sqref="C4125">
    <cfRule type="containsText" dxfId="553" priority="551" operator="containsText" text="DPR not submitted">
      <formula>NOT(ISERROR(SEARCH("DPR not submitted",C4125)))</formula>
    </cfRule>
    <cfRule type="containsText" dxfId="552" priority="552" operator="containsText" text="Yet to be approved">
      <formula>NOT(ISERROR(SEARCH("Yet to be approved",C4125)))</formula>
    </cfRule>
  </conditionalFormatting>
  <conditionalFormatting sqref="C4129">
    <cfRule type="containsText" dxfId="551" priority="549" operator="containsText" text="DPR not submitted">
      <formula>NOT(ISERROR(SEARCH("DPR not submitted",C4129)))</formula>
    </cfRule>
    <cfRule type="containsText" dxfId="550" priority="550" operator="containsText" text="Yet to be approved">
      <formula>NOT(ISERROR(SEARCH("Yet to be approved",C4129)))</formula>
    </cfRule>
  </conditionalFormatting>
  <conditionalFormatting sqref="C4134">
    <cfRule type="containsText" dxfId="549" priority="547" operator="containsText" text="DPR not submitted">
      <formula>NOT(ISERROR(SEARCH("DPR not submitted",C4134)))</formula>
    </cfRule>
    <cfRule type="containsText" dxfId="548" priority="548" operator="containsText" text="Yet to be approved">
      <formula>NOT(ISERROR(SEARCH("Yet to be approved",C4134)))</formula>
    </cfRule>
  </conditionalFormatting>
  <conditionalFormatting sqref="C4138">
    <cfRule type="containsText" dxfId="547" priority="545" operator="containsText" text="DPR not submitted">
      <formula>NOT(ISERROR(SEARCH("DPR not submitted",C4138)))</formula>
    </cfRule>
    <cfRule type="containsText" dxfId="546" priority="546" operator="containsText" text="Yet to be approved">
      <formula>NOT(ISERROR(SEARCH("Yet to be approved",C4138)))</formula>
    </cfRule>
  </conditionalFormatting>
  <conditionalFormatting sqref="C4144">
    <cfRule type="containsText" dxfId="545" priority="543" operator="containsText" text="DPR not submitted">
      <formula>NOT(ISERROR(SEARCH("DPR not submitted",C4144)))</formula>
    </cfRule>
    <cfRule type="containsText" dxfId="544" priority="544" operator="containsText" text="Yet to be approved">
      <formula>NOT(ISERROR(SEARCH("Yet to be approved",C4144)))</formula>
    </cfRule>
  </conditionalFormatting>
  <conditionalFormatting sqref="C4151">
    <cfRule type="containsText" dxfId="543" priority="541" operator="containsText" text="DPR not submitted">
      <formula>NOT(ISERROR(SEARCH("DPR not submitted",C4151)))</formula>
    </cfRule>
    <cfRule type="containsText" dxfId="542" priority="542" operator="containsText" text="Yet to be approved">
      <formula>NOT(ISERROR(SEARCH("Yet to be approved",C4151)))</formula>
    </cfRule>
  </conditionalFormatting>
  <conditionalFormatting sqref="C4157">
    <cfRule type="containsText" dxfId="541" priority="539" operator="containsText" text="DPR not submitted">
      <formula>NOT(ISERROR(SEARCH("DPR not submitted",C4157)))</formula>
    </cfRule>
    <cfRule type="containsText" dxfId="540" priority="540" operator="containsText" text="Yet to be approved">
      <formula>NOT(ISERROR(SEARCH("Yet to be approved",C4157)))</formula>
    </cfRule>
  </conditionalFormatting>
  <conditionalFormatting sqref="C4162">
    <cfRule type="containsText" dxfId="539" priority="537" operator="containsText" text="DPR not submitted">
      <formula>NOT(ISERROR(SEARCH("DPR not submitted",C4162)))</formula>
    </cfRule>
    <cfRule type="containsText" dxfId="538" priority="538" operator="containsText" text="Yet to be approved">
      <formula>NOT(ISERROR(SEARCH("Yet to be approved",C4162)))</formula>
    </cfRule>
  </conditionalFormatting>
  <conditionalFormatting sqref="C4167">
    <cfRule type="containsText" dxfId="537" priority="535" operator="containsText" text="DPR not submitted">
      <formula>NOT(ISERROR(SEARCH("DPR not submitted",C4167)))</formula>
    </cfRule>
    <cfRule type="containsText" dxfId="536" priority="536" operator="containsText" text="Yet to be approved">
      <formula>NOT(ISERROR(SEARCH("Yet to be approved",C4167)))</formula>
    </cfRule>
  </conditionalFormatting>
  <conditionalFormatting sqref="C4169">
    <cfRule type="containsText" dxfId="535" priority="533" operator="containsText" text="DPR not submitted">
      <formula>NOT(ISERROR(SEARCH("DPR not submitted",C4169)))</formula>
    </cfRule>
    <cfRule type="containsText" dxfId="534" priority="534" operator="containsText" text="Yet to be approved">
      <formula>NOT(ISERROR(SEARCH("Yet to be approved",C4169)))</formula>
    </cfRule>
  </conditionalFormatting>
  <conditionalFormatting sqref="C4171">
    <cfRule type="containsText" dxfId="533" priority="531" operator="containsText" text="DPR not submitted">
      <formula>NOT(ISERROR(SEARCH("DPR not submitted",C4171)))</formula>
    </cfRule>
    <cfRule type="containsText" dxfId="532" priority="532" operator="containsText" text="Yet to be approved">
      <formula>NOT(ISERROR(SEARCH("Yet to be approved",C4171)))</formula>
    </cfRule>
  </conditionalFormatting>
  <conditionalFormatting sqref="C4175">
    <cfRule type="containsText" dxfId="531" priority="529" operator="containsText" text="DPR not submitted">
      <formula>NOT(ISERROR(SEARCH("DPR not submitted",C4175)))</formula>
    </cfRule>
    <cfRule type="containsText" dxfId="530" priority="530" operator="containsText" text="Yet to be approved">
      <formula>NOT(ISERROR(SEARCH("Yet to be approved",C4175)))</formula>
    </cfRule>
  </conditionalFormatting>
  <conditionalFormatting sqref="C4180">
    <cfRule type="containsText" dxfId="529" priority="527" operator="containsText" text="DPR not submitted">
      <formula>NOT(ISERROR(SEARCH("DPR not submitted",C4180)))</formula>
    </cfRule>
    <cfRule type="containsText" dxfId="528" priority="528" operator="containsText" text="Yet to be approved">
      <formula>NOT(ISERROR(SEARCH("Yet to be approved",C4180)))</formula>
    </cfRule>
  </conditionalFormatting>
  <conditionalFormatting sqref="C4185">
    <cfRule type="containsText" dxfId="527" priority="525" operator="containsText" text="DPR not submitted">
      <formula>NOT(ISERROR(SEARCH("DPR not submitted",C4185)))</formula>
    </cfRule>
    <cfRule type="containsText" dxfId="526" priority="526" operator="containsText" text="Yet to be approved">
      <formula>NOT(ISERROR(SEARCH("Yet to be approved",C4185)))</formula>
    </cfRule>
  </conditionalFormatting>
  <conditionalFormatting sqref="C4191">
    <cfRule type="containsText" dxfId="525" priority="523" operator="containsText" text="DPR not submitted">
      <formula>NOT(ISERROR(SEARCH("DPR not submitted",C4191)))</formula>
    </cfRule>
    <cfRule type="containsText" dxfId="524" priority="524" operator="containsText" text="Yet to be approved">
      <formula>NOT(ISERROR(SEARCH("Yet to be approved",C4191)))</formula>
    </cfRule>
  </conditionalFormatting>
  <conditionalFormatting sqref="C4204">
    <cfRule type="containsText" dxfId="523" priority="521" operator="containsText" text="DPR not submitted">
      <formula>NOT(ISERROR(SEARCH("DPR not submitted",C4204)))</formula>
    </cfRule>
    <cfRule type="containsText" dxfId="522" priority="522" operator="containsText" text="Yet to be approved">
      <formula>NOT(ISERROR(SEARCH("Yet to be approved",C4204)))</formula>
    </cfRule>
  </conditionalFormatting>
  <conditionalFormatting sqref="C4208">
    <cfRule type="containsText" dxfId="521" priority="519" operator="containsText" text="DPR not submitted">
      <formula>NOT(ISERROR(SEARCH("DPR not submitted",C4208)))</formula>
    </cfRule>
    <cfRule type="containsText" dxfId="520" priority="520" operator="containsText" text="Yet to be approved">
      <formula>NOT(ISERROR(SEARCH("Yet to be approved",C4208)))</formula>
    </cfRule>
  </conditionalFormatting>
  <conditionalFormatting sqref="C4211">
    <cfRule type="containsText" dxfId="519" priority="517" operator="containsText" text="DPR not submitted">
      <formula>NOT(ISERROR(SEARCH("DPR not submitted",C4211)))</formula>
    </cfRule>
    <cfRule type="containsText" dxfId="518" priority="518" operator="containsText" text="Yet to be approved">
      <formula>NOT(ISERROR(SEARCH("Yet to be approved",C4211)))</formula>
    </cfRule>
  </conditionalFormatting>
  <conditionalFormatting sqref="C4214">
    <cfRule type="containsText" dxfId="517" priority="515" operator="containsText" text="DPR not submitted">
      <formula>NOT(ISERROR(SEARCH("DPR not submitted",C4214)))</formula>
    </cfRule>
    <cfRule type="containsText" dxfId="516" priority="516" operator="containsText" text="Yet to be approved">
      <formula>NOT(ISERROR(SEARCH("Yet to be approved",C4214)))</formula>
    </cfRule>
  </conditionalFormatting>
  <conditionalFormatting sqref="C4251">
    <cfRule type="containsText" dxfId="515" priority="491" operator="containsText" text="DPR not submitted">
      <formula>NOT(ISERROR(SEARCH("DPR not submitted",C4251)))</formula>
    </cfRule>
    <cfRule type="containsText" dxfId="514" priority="492" operator="containsText" text="Yet to be approved">
      <formula>NOT(ISERROR(SEARCH("Yet to be approved",C4251)))</formula>
    </cfRule>
  </conditionalFormatting>
  <conditionalFormatting sqref="C4217">
    <cfRule type="containsText" dxfId="513" priority="513" operator="containsText" text="DPR not submitted">
      <formula>NOT(ISERROR(SEARCH("DPR not submitted",C4217)))</formula>
    </cfRule>
    <cfRule type="containsText" dxfId="512" priority="514" operator="containsText" text="Yet to be approved">
      <formula>NOT(ISERROR(SEARCH("Yet to be approved",C4217)))</formula>
    </cfRule>
  </conditionalFormatting>
  <conditionalFormatting sqref="C4220">
    <cfRule type="containsText" dxfId="511" priority="511" operator="containsText" text="DPR not submitted">
      <formula>NOT(ISERROR(SEARCH("DPR not submitted",C4220)))</formula>
    </cfRule>
    <cfRule type="containsText" dxfId="510" priority="512" operator="containsText" text="Yet to be approved">
      <formula>NOT(ISERROR(SEARCH("Yet to be approved",C4220)))</formula>
    </cfRule>
  </conditionalFormatting>
  <conditionalFormatting sqref="C4226">
    <cfRule type="containsText" dxfId="509" priority="509" operator="containsText" text="DPR not submitted">
      <formula>NOT(ISERROR(SEARCH("DPR not submitted",C4226)))</formula>
    </cfRule>
    <cfRule type="containsText" dxfId="508" priority="510" operator="containsText" text="Yet to be approved">
      <formula>NOT(ISERROR(SEARCH("Yet to be approved",C4226)))</formula>
    </cfRule>
  </conditionalFormatting>
  <conditionalFormatting sqref="C4229">
    <cfRule type="containsText" dxfId="507" priority="507" operator="containsText" text="DPR not submitted">
      <formula>NOT(ISERROR(SEARCH("DPR not submitted",C4229)))</formula>
    </cfRule>
    <cfRule type="containsText" dxfId="506" priority="508" operator="containsText" text="Yet to be approved">
      <formula>NOT(ISERROR(SEARCH("Yet to be approved",C4229)))</formula>
    </cfRule>
  </conditionalFormatting>
  <conditionalFormatting sqref="C4231">
    <cfRule type="containsText" dxfId="505" priority="505" operator="containsText" text="DPR not submitted">
      <formula>NOT(ISERROR(SEARCH("DPR not submitted",C4231)))</formula>
    </cfRule>
    <cfRule type="containsText" dxfId="504" priority="506" operator="containsText" text="Yet to be approved">
      <formula>NOT(ISERROR(SEARCH("Yet to be approved",C4231)))</formula>
    </cfRule>
  </conditionalFormatting>
  <conditionalFormatting sqref="C4234">
    <cfRule type="containsText" dxfId="503" priority="503" operator="containsText" text="DPR not submitted">
      <formula>NOT(ISERROR(SEARCH("DPR not submitted",C4234)))</formula>
    </cfRule>
    <cfRule type="containsText" dxfId="502" priority="504" operator="containsText" text="Yet to be approved">
      <formula>NOT(ISERROR(SEARCH("Yet to be approved",C4234)))</formula>
    </cfRule>
  </conditionalFormatting>
  <conditionalFormatting sqref="C4237">
    <cfRule type="containsText" dxfId="501" priority="501" operator="containsText" text="DPR not submitted">
      <formula>NOT(ISERROR(SEARCH("DPR not submitted",C4237)))</formula>
    </cfRule>
    <cfRule type="containsText" dxfId="500" priority="502" operator="containsText" text="Yet to be approved">
      <formula>NOT(ISERROR(SEARCH("Yet to be approved",C4237)))</formula>
    </cfRule>
  </conditionalFormatting>
  <conditionalFormatting sqref="C4239">
    <cfRule type="containsText" dxfId="499" priority="499" operator="containsText" text="DPR not submitted">
      <formula>NOT(ISERROR(SEARCH("DPR not submitted",C4239)))</formula>
    </cfRule>
    <cfRule type="containsText" dxfId="498" priority="500" operator="containsText" text="Yet to be approved">
      <formula>NOT(ISERROR(SEARCH("Yet to be approved",C4239)))</formula>
    </cfRule>
  </conditionalFormatting>
  <conditionalFormatting sqref="C4241">
    <cfRule type="containsText" dxfId="497" priority="497" operator="containsText" text="DPR not submitted">
      <formula>NOT(ISERROR(SEARCH("DPR not submitted",C4241)))</formula>
    </cfRule>
    <cfRule type="containsText" dxfId="496" priority="498" operator="containsText" text="Yet to be approved">
      <formula>NOT(ISERROR(SEARCH("Yet to be approved",C4241)))</formula>
    </cfRule>
  </conditionalFormatting>
  <conditionalFormatting sqref="C4245">
    <cfRule type="containsText" dxfId="495" priority="495" operator="containsText" text="DPR not submitted">
      <formula>NOT(ISERROR(SEARCH("DPR not submitted",C4245)))</formula>
    </cfRule>
    <cfRule type="containsText" dxfId="494" priority="496" operator="containsText" text="Yet to be approved">
      <formula>NOT(ISERROR(SEARCH("Yet to be approved",C4245)))</formula>
    </cfRule>
  </conditionalFormatting>
  <conditionalFormatting sqref="C4247">
    <cfRule type="containsText" dxfId="493" priority="493" operator="containsText" text="DPR not submitted">
      <formula>NOT(ISERROR(SEARCH("DPR not submitted",C4247)))</formula>
    </cfRule>
    <cfRule type="containsText" dxfId="492" priority="494" operator="containsText" text="Yet to be approved">
      <formula>NOT(ISERROR(SEARCH("Yet to be approved",C4247)))</formula>
    </cfRule>
  </conditionalFormatting>
  <conditionalFormatting sqref="C4255">
    <cfRule type="containsText" dxfId="491" priority="489" operator="containsText" text="DPR not submitted">
      <formula>NOT(ISERROR(SEARCH("DPR not submitted",C4255)))</formula>
    </cfRule>
    <cfRule type="containsText" dxfId="490" priority="490" operator="containsText" text="Yet to be approved">
      <formula>NOT(ISERROR(SEARCH("Yet to be approved",C4255)))</formula>
    </cfRule>
  </conditionalFormatting>
  <conditionalFormatting sqref="C4259">
    <cfRule type="containsText" dxfId="489" priority="487" operator="containsText" text="DPR not submitted">
      <formula>NOT(ISERROR(SEARCH("DPR not submitted",C4259)))</formula>
    </cfRule>
    <cfRule type="containsText" dxfId="488" priority="488" operator="containsText" text="Yet to be approved">
      <formula>NOT(ISERROR(SEARCH("Yet to be approved",C4259)))</formula>
    </cfRule>
  </conditionalFormatting>
  <conditionalFormatting sqref="C4264">
    <cfRule type="containsText" dxfId="487" priority="485" operator="containsText" text="DPR not submitted">
      <formula>NOT(ISERROR(SEARCH("DPR not submitted",C4264)))</formula>
    </cfRule>
    <cfRule type="containsText" dxfId="486" priority="486" operator="containsText" text="Yet to be approved">
      <formula>NOT(ISERROR(SEARCH("Yet to be approved",C4264)))</formula>
    </cfRule>
  </conditionalFormatting>
  <conditionalFormatting sqref="C4270">
    <cfRule type="containsText" dxfId="485" priority="483" operator="containsText" text="DPR not submitted">
      <formula>NOT(ISERROR(SEARCH("DPR not submitted",C4270)))</formula>
    </cfRule>
    <cfRule type="containsText" dxfId="484" priority="484" operator="containsText" text="Yet to be approved">
      <formula>NOT(ISERROR(SEARCH("Yet to be approved",C4270)))</formula>
    </cfRule>
  </conditionalFormatting>
  <conditionalFormatting sqref="C4273">
    <cfRule type="containsText" dxfId="483" priority="481" operator="containsText" text="DPR not submitted">
      <formula>NOT(ISERROR(SEARCH("DPR not submitted",C4273)))</formula>
    </cfRule>
    <cfRule type="containsText" dxfId="482" priority="482" operator="containsText" text="Yet to be approved">
      <formula>NOT(ISERROR(SEARCH("Yet to be approved",C4273)))</formula>
    </cfRule>
  </conditionalFormatting>
  <conditionalFormatting sqref="C4280:C4281 C4283:C4291">
    <cfRule type="containsText" dxfId="481" priority="479" operator="containsText" text="DPR not submitted">
      <formula>NOT(ISERROR(SEARCH("DPR not submitted",C4280)))</formula>
    </cfRule>
    <cfRule type="containsText" dxfId="480" priority="480" operator="containsText" text="Yet to be approved">
      <formula>NOT(ISERROR(SEARCH("Yet to be approved",C4280)))</formula>
    </cfRule>
  </conditionalFormatting>
  <conditionalFormatting sqref="C4279">
    <cfRule type="containsText" dxfId="479" priority="477" operator="containsText" text="DPR not submitted">
      <formula>NOT(ISERROR(SEARCH("DPR not submitted",C4279)))</formula>
    </cfRule>
    <cfRule type="containsText" dxfId="478" priority="478" operator="containsText" text="Yet to be approved">
      <formula>NOT(ISERROR(SEARCH("Yet to be approved",C4279)))</formula>
    </cfRule>
  </conditionalFormatting>
  <conditionalFormatting sqref="C4068">
    <cfRule type="containsText" dxfId="477" priority="475" operator="containsText" text="DPR not submitted">
      <formula>NOT(ISERROR(SEARCH("DPR not submitted",C4068)))</formula>
    </cfRule>
    <cfRule type="containsText" dxfId="476" priority="476" operator="containsText" text="Yet to be approved">
      <formula>NOT(ISERROR(SEARCH("Yet to be approved",C4068)))</formula>
    </cfRule>
  </conditionalFormatting>
  <conditionalFormatting sqref="C4069">
    <cfRule type="containsText" dxfId="475" priority="473" operator="containsText" text="DPR not submitted">
      <formula>NOT(ISERROR(SEARCH("DPR not submitted",C4069)))</formula>
    </cfRule>
    <cfRule type="containsText" dxfId="474" priority="474" operator="containsText" text="Yet to be approved">
      <formula>NOT(ISERROR(SEARCH("Yet to be approved",C4069)))</formula>
    </cfRule>
  </conditionalFormatting>
  <conditionalFormatting sqref="C4126">
    <cfRule type="containsText" dxfId="473" priority="471" operator="containsText" text="DPR not submitted">
      <formula>NOT(ISERROR(SEARCH("DPR not submitted",C4126)))</formula>
    </cfRule>
    <cfRule type="containsText" dxfId="472" priority="472" operator="containsText" text="Yet to be approved">
      <formula>NOT(ISERROR(SEARCH("Yet to be approved",C4126)))</formula>
    </cfRule>
  </conditionalFormatting>
  <conditionalFormatting sqref="C4127">
    <cfRule type="containsText" dxfId="471" priority="469" operator="containsText" text="DPR not submitted">
      <formula>NOT(ISERROR(SEARCH("DPR not submitted",C4127)))</formula>
    </cfRule>
    <cfRule type="containsText" dxfId="470" priority="470" operator="containsText" text="Yet to be approved">
      <formula>NOT(ISERROR(SEARCH("Yet to be approved",C4127)))</formula>
    </cfRule>
  </conditionalFormatting>
  <conditionalFormatting sqref="C4194">
    <cfRule type="containsText" dxfId="469" priority="467" operator="containsText" text="DPR not submitted">
      <formula>NOT(ISERROR(SEARCH("DPR not submitted",C4194)))</formula>
    </cfRule>
    <cfRule type="containsText" dxfId="468" priority="468" operator="containsText" text="Yet to be approved">
      <formula>NOT(ISERROR(SEARCH("Yet to be approved",C4194)))</formula>
    </cfRule>
  </conditionalFormatting>
  <conditionalFormatting sqref="C4195">
    <cfRule type="containsText" dxfId="467" priority="465" operator="containsText" text="DPR not submitted">
      <formula>NOT(ISERROR(SEARCH("DPR not submitted",C4195)))</formula>
    </cfRule>
    <cfRule type="containsText" dxfId="466" priority="466" operator="containsText" text="Yet to be approved">
      <formula>NOT(ISERROR(SEARCH("Yet to be approved",C4195)))</formula>
    </cfRule>
  </conditionalFormatting>
  <conditionalFormatting sqref="C4196">
    <cfRule type="containsText" dxfId="465" priority="463" operator="containsText" text="DPR not submitted">
      <formula>NOT(ISERROR(SEARCH("DPR not submitted",C4196)))</formula>
    </cfRule>
    <cfRule type="containsText" dxfId="464" priority="464" operator="containsText" text="Yet to be approved">
      <formula>NOT(ISERROR(SEARCH("Yet to be approved",C4196)))</formula>
    </cfRule>
  </conditionalFormatting>
  <conditionalFormatting sqref="C4197">
    <cfRule type="containsText" dxfId="463" priority="461" operator="containsText" text="DPR not submitted">
      <formula>NOT(ISERROR(SEARCH("DPR not submitted",C4197)))</formula>
    </cfRule>
    <cfRule type="containsText" dxfId="462" priority="462" operator="containsText" text="Yet to be approved">
      <formula>NOT(ISERROR(SEARCH("Yet to be approved",C4197)))</formula>
    </cfRule>
  </conditionalFormatting>
  <conditionalFormatting sqref="C4198">
    <cfRule type="containsText" dxfId="461" priority="459" operator="containsText" text="DPR not submitted">
      <formula>NOT(ISERROR(SEARCH("DPR not submitted",C4198)))</formula>
    </cfRule>
    <cfRule type="containsText" dxfId="460" priority="460" operator="containsText" text="Yet to be approved">
      <formula>NOT(ISERROR(SEARCH("Yet to be approved",C4198)))</formula>
    </cfRule>
  </conditionalFormatting>
  <conditionalFormatting sqref="C4199">
    <cfRule type="containsText" dxfId="459" priority="457" operator="containsText" text="DPR not submitted">
      <formula>NOT(ISERROR(SEARCH("DPR not submitted",C4199)))</formula>
    </cfRule>
    <cfRule type="containsText" dxfId="458" priority="458" operator="containsText" text="Yet to be approved">
      <formula>NOT(ISERROR(SEARCH("Yet to be approved",C4199)))</formula>
    </cfRule>
  </conditionalFormatting>
  <conditionalFormatting sqref="C4200">
    <cfRule type="containsText" dxfId="457" priority="455" operator="containsText" text="DPR not submitted">
      <formula>NOT(ISERROR(SEARCH("DPR not submitted",C4200)))</formula>
    </cfRule>
    <cfRule type="containsText" dxfId="456" priority="456" operator="containsText" text="Yet to be approved">
      <formula>NOT(ISERROR(SEARCH("Yet to be approved",C4200)))</formula>
    </cfRule>
  </conditionalFormatting>
  <conditionalFormatting sqref="C4201">
    <cfRule type="containsText" dxfId="455" priority="453" operator="containsText" text="DPR not submitted">
      <formula>NOT(ISERROR(SEARCH("DPR not submitted",C4201)))</formula>
    </cfRule>
    <cfRule type="containsText" dxfId="454" priority="454" operator="containsText" text="Yet to be approved">
      <formula>NOT(ISERROR(SEARCH("Yet to be approved",C4201)))</formula>
    </cfRule>
  </conditionalFormatting>
  <conditionalFormatting sqref="C4202">
    <cfRule type="containsText" dxfId="453" priority="451" operator="containsText" text="DPR not submitted">
      <formula>NOT(ISERROR(SEARCH("DPR not submitted",C4202)))</formula>
    </cfRule>
    <cfRule type="containsText" dxfId="452" priority="452" operator="containsText" text="Yet to be approved">
      <formula>NOT(ISERROR(SEARCH("Yet to be approved",C4202)))</formula>
    </cfRule>
  </conditionalFormatting>
  <conditionalFormatting sqref="C4203">
    <cfRule type="containsText" dxfId="451" priority="449" operator="containsText" text="DPR not submitted">
      <formula>NOT(ISERROR(SEARCH("DPR not submitted",C4203)))</formula>
    </cfRule>
    <cfRule type="containsText" dxfId="450" priority="450" operator="containsText" text="Yet to be approved">
      <formula>NOT(ISERROR(SEARCH("Yet to be approved",C4203)))</formula>
    </cfRule>
  </conditionalFormatting>
  <conditionalFormatting sqref="C4205">
    <cfRule type="containsText" dxfId="449" priority="447" operator="containsText" text="DPR not submitted">
      <formula>NOT(ISERROR(SEARCH("DPR not submitted",C4205)))</formula>
    </cfRule>
    <cfRule type="containsText" dxfId="448" priority="448" operator="containsText" text="Yet to be approved">
      <formula>NOT(ISERROR(SEARCH("Yet to be approved",C4205)))</formula>
    </cfRule>
  </conditionalFormatting>
  <conditionalFormatting sqref="C4206">
    <cfRule type="containsText" dxfId="447" priority="445" operator="containsText" text="DPR not submitted">
      <formula>NOT(ISERROR(SEARCH("DPR not submitted",C4206)))</formula>
    </cfRule>
    <cfRule type="containsText" dxfId="446" priority="446" operator="containsText" text="Yet to be approved">
      <formula>NOT(ISERROR(SEARCH("Yet to be approved",C4206)))</formula>
    </cfRule>
  </conditionalFormatting>
  <conditionalFormatting sqref="C4209">
    <cfRule type="containsText" dxfId="445" priority="443" operator="containsText" text="DPR not submitted">
      <formula>NOT(ISERROR(SEARCH("DPR not submitted",C4209)))</formula>
    </cfRule>
    <cfRule type="containsText" dxfId="444" priority="444" operator="containsText" text="Yet to be approved">
      <formula>NOT(ISERROR(SEARCH("Yet to be approved",C4209)))</formula>
    </cfRule>
  </conditionalFormatting>
  <conditionalFormatting sqref="C4215">
    <cfRule type="containsText" dxfId="443" priority="441" operator="containsText" text="DPR not submitted">
      <formula>NOT(ISERROR(SEARCH("DPR not submitted",C4215)))</formula>
    </cfRule>
    <cfRule type="containsText" dxfId="442" priority="442" operator="containsText" text="Yet to be approved">
      <formula>NOT(ISERROR(SEARCH("Yet to be approved",C4215)))</formula>
    </cfRule>
  </conditionalFormatting>
  <conditionalFormatting sqref="C4227">
    <cfRule type="containsText" dxfId="441" priority="439" operator="containsText" text="DPR not submitted">
      <formula>NOT(ISERROR(SEARCH("DPR not submitted",C4227)))</formula>
    </cfRule>
    <cfRule type="containsText" dxfId="440" priority="440" operator="containsText" text="Yet to be approved">
      <formula>NOT(ISERROR(SEARCH("Yet to be approved",C4227)))</formula>
    </cfRule>
  </conditionalFormatting>
  <conditionalFormatting sqref="C4256">
    <cfRule type="containsText" dxfId="439" priority="437" operator="containsText" text="DPR not submitted">
      <formula>NOT(ISERROR(SEARCH("DPR not submitted",C4256)))</formula>
    </cfRule>
    <cfRule type="containsText" dxfId="438" priority="438" operator="containsText" text="Yet to be approved">
      <formula>NOT(ISERROR(SEARCH("Yet to be approved",C4256)))</formula>
    </cfRule>
  </conditionalFormatting>
  <conditionalFormatting sqref="C4257">
    <cfRule type="containsText" dxfId="437" priority="435" operator="containsText" text="DPR not submitted">
      <formula>NOT(ISERROR(SEARCH("DPR not submitted",C4257)))</formula>
    </cfRule>
    <cfRule type="containsText" dxfId="436" priority="436" operator="containsText" text="Yet to be approved">
      <formula>NOT(ISERROR(SEARCH("Yet to be approved",C4257)))</formula>
    </cfRule>
  </conditionalFormatting>
  <conditionalFormatting sqref="C4260">
    <cfRule type="containsText" dxfId="435" priority="433" operator="containsText" text="DPR not submitted">
      <formula>NOT(ISERROR(SEARCH("DPR not submitted",C4260)))</formula>
    </cfRule>
    <cfRule type="containsText" dxfId="434" priority="434" operator="containsText" text="Yet to be approved">
      <formula>NOT(ISERROR(SEARCH("Yet to be approved",C4260)))</formula>
    </cfRule>
  </conditionalFormatting>
  <conditionalFormatting sqref="C4261">
    <cfRule type="containsText" dxfId="433" priority="431" operator="containsText" text="DPR not submitted">
      <formula>NOT(ISERROR(SEARCH("DPR not submitted",C4261)))</formula>
    </cfRule>
    <cfRule type="containsText" dxfId="432" priority="432" operator="containsText" text="Yet to be approved">
      <formula>NOT(ISERROR(SEARCH("Yet to be approved",C4261)))</formula>
    </cfRule>
  </conditionalFormatting>
  <conditionalFormatting sqref="C4262">
    <cfRule type="containsText" dxfId="431" priority="429" operator="containsText" text="DPR not submitted">
      <formula>NOT(ISERROR(SEARCH("DPR not submitted",C4262)))</formula>
    </cfRule>
    <cfRule type="containsText" dxfId="430" priority="430" operator="containsText" text="Yet to be approved">
      <formula>NOT(ISERROR(SEARCH("Yet to be approved",C4262)))</formula>
    </cfRule>
  </conditionalFormatting>
  <conditionalFormatting sqref="C4265">
    <cfRule type="containsText" dxfId="429" priority="427" operator="containsText" text="DPR not submitted">
      <formula>NOT(ISERROR(SEARCH("DPR not submitted",C4265)))</formula>
    </cfRule>
    <cfRule type="containsText" dxfId="428" priority="428" operator="containsText" text="Yet to be approved">
      <formula>NOT(ISERROR(SEARCH("Yet to be approved",C4265)))</formula>
    </cfRule>
  </conditionalFormatting>
  <conditionalFormatting sqref="C4271">
    <cfRule type="containsText" dxfId="427" priority="425" operator="containsText" text="DPR not submitted">
      <formula>NOT(ISERROR(SEARCH("DPR not submitted",C4271)))</formula>
    </cfRule>
    <cfRule type="containsText" dxfId="426" priority="426" operator="containsText" text="Yet to be approved">
      <formula>NOT(ISERROR(SEARCH("Yet to be approved",C4271)))</formula>
    </cfRule>
  </conditionalFormatting>
  <conditionalFormatting sqref="C4274">
    <cfRule type="containsText" dxfId="425" priority="423" operator="containsText" text="DPR not submitted">
      <formula>NOT(ISERROR(SEARCH("DPR not submitted",C4274)))</formula>
    </cfRule>
    <cfRule type="containsText" dxfId="424" priority="424" operator="containsText" text="Yet to be approved">
      <formula>NOT(ISERROR(SEARCH("Yet to be approved",C4274)))</formula>
    </cfRule>
  </conditionalFormatting>
  <conditionalFormatting sqref="C4275:C4277">
    <cfRule type="containsText" dxfId="423" priority="421" operator="containsText" text="DPR not submitted">
      <formula>NOT(ISERROR(SEARCH("DPR not submitted",C4275)))</formula>
    </cfRule>
    <cfRule type="containsText" dxfId="422" priority="422" operator="containsText" text="Yet to be approved">
      <formula>NOT(ISERROR(SEARCH("Yet to be approved",C4275)))</formula>
    </cfRule>
  </conditionalFormatting>
  <conditionalFormatting sqref="C4074">
    <cfRule type="containsText" dxfId="421" priority="419" operator="containsText" text="DPR not submitted">
      <formula>NOT(ISERROR(SEARCH("DPR not submitted",C4074)))</formula>
    </cfRule>
    <cfRule type="containsText" dxfId="420" priority="420" operator="containsText" text="Yet to be approved">
      <formula>NOT(ISERROR(SEARCH("Yet to be approved",C4074)))</formula>
    </cfRule>
  </conditionalFormatting>
  <conditionalFormatting sqref="C4073">
    <cfRule type="containsText" dxfId="419" priority="417" operator="containsText" text="DPR not submitted">
      <formula>NOT(ISERROR(SEARCH("DPR not submitted",C4073)))</formula>
    </cfRule>
    <cfRule type="containsText" dxfId="418" priority="418" operator="containsText" text="Yet to be approved">
      <formula>NOT(ISERROR(SEARCH("Yet to be approved",C4073)))</formula>
    </cfRule>
  </conditionalFormatting>
  <conditionalFormatting sqref="C4104">
    <cfRule type="containsText" dxfId="417" priority="415" operator="containsText" text="DPR not submitted">
      <formula>NOT(ISERROR(SEARCH("DPR not submitted",C4104)))</formula>
    </cfRule>
    <cfRule type="containsText" dxfId="416" priority="416" operator="containsText" text="Yet to be approved">
      <formula>NOT(ISERROR(SEARCH("Yet to be approved",C4104)))</formula>
    </cfRule>
  </conditionalFormatting>
  <conditionalFormatting sqref="C4153">
    <cfRule type="containsText" dxfId="415" priority="413" operator="containsText" text="DPR not submitted">
      <formula>NOT(ISERROR(SEARCH("DPR not submitted",C4153)))</formula>
    </cfRule>
    <cfRule type="containsText" dxfId="414" priority="414" operator="containsText" text="Yet to be approved">
      <formula>NOT(ISERROR(SEARCH("Yet to be approved",C4153)))</formula>
    </cfRule>
  </conditionalFormatting>
  <conditionalFormatting sqref="C4155">
    <cfRule type="containsText" dxfId="413" priority="411" operator="containsText" text="DPR not submitted">
      <formula>NOT(ISERROR(SEARCH("DPR not submitted",C4155)))</formula>
    </cfRule>
    <cfRule type="containsText" dxfId="412" priority="412" operator="containsText" text="Yet to be approved">
      <formula>NOT(ISERROR(SEARCH("Yet to be approved",C4155)))</formula>
    </cfRule>
  </conditionalFormatting>
  <conditionalFormatting sqref="C4177">
    <cfRule type="containsText" dxfId="411" priority="409" operator="containsText" text="DPR not submitted">
      <formula>NOT(ISERROR(SEARCH("DPR not submitted",C4177)))</formula>
    </cfRule>
    <cfRule type="containsText" dxfId="410" priority="410" operator="containsText" text="Yet to be approved">
      <formula>NOT(ISERROR(SEARCH("Yet to be approved",C4177)))</formula>
    </cfRule>
  </conditionalFormatting>
  <conditionalFormatting sqref="C4188">
    <cfRule type="containsText" dxfId="409" priority="407" operator="containsText" text="DPR not submitted">
      <formula>NOT(ISERROR(SEARCH("DPR not submitted",C4188)))</formula>
    </cfRule>
    <cfRule type="containsText" dxfId="408" priority="408" operator="containsText" text="Yet to be approved">
      <formula>NOT(ISERROR(SEARCH("Yet to be approved",C4188)))</formula>
    </cfRule>
  </conditionalFormatting>
  <conditionalFormatting sqref="C4189">
    <cfRule type="containsText" dxfId="407" priority="405" operator="containsText" text="DPR not submitted">
      <formula>NOT(ISERROR(SEARCH("DPR not submitted",C4189)))</formula>
    </cfRule>
    <cfRule type="containsText" dxfId="406" priority="406" operator="containsText" text="Yet to be approved">
      <formula>NOT(ISERROR(SEARCH("Yet to be approved",C4189)))</formula>
    </cfRule>
  </conditionalFormatting>
  <conditionalFormatting sqref="C4192">
    <cfRule type="containsText" dxfId="405" priority="403" operator="containsText" text="DPR not submitted">
      <formula>NOT(ISERROR(SEARCH("DPR not submitted",C4192)))</formula>
    </cfRule>
    <cfRule type="containsText" dxfId="404" priority="404" operator="containsText" text="Yet to be approved">
      <formula>NOT(ISERROR(SEARCH("Yet to be approved",C4192)))</formula>
    </cfRule>
  </conditionalFormatting>
  <conditionalFormatting sqref="C4193">
    <cfRule type="containsText" dxfId="403" priority="401" operator="containsText" text="DPR not submitted">
      <formula>NOT(ISERROR(SEARCH("DPR not submitted",C4193)))</formula>
    </cfRule>
    <cfRule type="containsText" dxfId="402" priority="402" operator="containsText" text="Yet to be approved">
      <formula>NOT(ISERROR(SEARCH("Yet to be approved",C4193)))</formula>
    </cfRule>
  </conditionalFormatting>
  <conditionalFormatting sqref="C4212">
    <cfRule type="containsText" dxfId="401" priority="399" operator="containsText" text="DPR not submitted">
      <formula>NOT(ISERROR(SEARCH("DPR not submitted",C4212)))</formula>
    </cfRule>
    <cfRule type="containsText" dxfId="400" priority="400" operator="containsText" text="Yet to be approved">
      <formula>NOT(ISERROR(SEARCH("Yet to be approved",C4212)))</formula>
    </cfRule>
  </conditionalFormatting>
  <conditionalFormatting sqref="C4218">
    <cfRule type="containsText" dxfId="399" priority="397" operator="containsText" text="DPR not submitted">
      <formula>NOT(ISERROR(SEARCH("DPR not submitted",C4218)))</formula>
    </cfRule>
    <cfRule type="containsText" dxfId="398" priority="398" operator="containsText" text="Yet to be approved">
      <formula>NOT(ISERROR(SEARCH("Yet to be approved",C4218)))</formula>
    </cfRule>
  </conditionalFormatting>
  <conditionalFormatting sqref="C4221">
    <cfRule type="containsText" dxfId="397" priority="395" operator="containsText" text="DPR not submitted">
      <formula>NOT(ISERROR(SEARCH("DPR not submitted",C4221)))</formula>
    </cfRule>
    <cfRule type="containsText" dxfId="396" priority="396" operator="containsText" text="Yet to be approved">
      <formula>NOT(ISERROR(SEARCH("Yet to be approved",C4221)))</formula>
    </cfRule>
  </conditionalFormatting>
  <conditionalFormatting sqref="C4246">
    <cfRule type="containsText" dxfId="395" priority="393" operator="containsText" text="DPR not submitted">
      <formula>NOT(ISERROR(SEARCH("DPR not submitted",C4246)))</formula>
    </cfRule>
    <cfRule type="containsText" dxfId="394" priority="394" operator="containsText" text="Yet to be approved">
      <formula>NOT(ISERROR(SEARCH("Yet to be approved",C4246)))</formula>
    </cfRule>
  </conditionalFormatting>
  <conditionalFormatting sqref="C4252">
    <cfRule type="containsText" dxfId="393" priority="391" operator="containsText" text="DPR not submitted">
      <formula>NOT(ISERROR(SEARCH("DPR not submitted",C4252)))</formula>
    </cfRule>
    <cfRule type="containsText" dxfId="392" priority="392" operator="containsText" text="Yet to be approved">
      <formula>NOT(ISERROR(SEARCH("Yet to be approved",C4252)))</formula>
    </cfRule>
  </conditionalFormatting>
  <conditionalFormatting sqref="C4253">
    <cfRule type="containsText" dxfId="391" priority="389" operator="containsText" text="DPR not submitted">
      <formula>NOT(ISERROR(SEARCH("DPR not submitted",C4253)))</formula>
    </cfRule>
    <cfRule type="containsText" dxfId="390" priority="390" operator="containsText" text="Yet to be approved">
      <formula>NOT(ISERROR(SEARCH("Yet to be approved",C4253)))</formula>
    </cfRule>
  </conditionalFormatting>
  <conditionalFormatting sqref="C4267">
    <cfRule type="containsText" dxfId="389" priority="387" operator="containsText" text="DPR not submitted">
      <formula>NOT(ISERROR(SEARCH("DPR not submitted",C4267)))</formula>
    </cfRule>
    <cfRule type="containsText" dxfId="388" priority="388" operator="containsText" text="Yet to be approved">
      <formula>NOT(ISERROR(SEARCH("Yet to be approved",C4267)))</formula>
    </cfRule>
  </conditionalFormatting>
  <conditionalFormatting sqref="C4268">
    <cfRule type="containsText" dxfId="387" priority="385" operator="containsText" text="DPR not submitted">
      <formula>NOT(ISERROR(SEARCH("DPR not submitted",C4268)))</formula>
    </cfRule>
    <cfRule type="containsText" dxfId="386" priority="386" operator="containsText" text="Yet to be approved">
      <formula>NOT(ISERROR(SEARCH("Yet to be approved",C4268)))</formula>
    </cfRule>
  </conditionalFormatting>
  <conditionalFormatting sqref="C4269">
    <cfRule type="containsText" dxfId="385" priority="383" operator="containsText" text="DPR not submitted">
      <formula>NOT(ISERROR(SEARCH("DPR not submitted",C4269)))</formula>
    </cfRule>
    <cfRule type="containsText" dxfId="384" priority="384" operator="containsText" text="Yet to be approved">
      <formula>NOT(ISERROR(SEARCH("Yet to be approved",C4269)))</formula>
    </cfRule>
  </conditionalFormatting>
  <conditionalFormatting sqref="C4282">
    <cfRule type="containsText" dxfId="383" priority="381" operator="containsText" text="DPR not submitted">
      <formula>NOT(ISERROR(SEARCH("DPR not submitted",C4282)))</formula>
    </cfRule>
    <cfRule type="containsText" dxfId="382" priority="382" operator="containsText" text="Yet to be approved">
      <formula>NOT(ISERROR(SEARCH("Yet to be approved",C4282)))</formula>
    </cfRule>
  </conditionalFormatting>
  <conditionalFormatting sqref="C4296:C4297 C4330:C4331">
    <cfRule type="containsText" dxfId="381" priority="373" operator="containsText" text="DPR not submitted">
      <formula>NOT(ISERROR(SEARCH("DPR not submitted",C4296)))</formula>
    </cfRule>
    <cfRule type="containsText" dxfId="380" priority="374" operator="containsText" text="Yet to be approved">
      <formula>NOT(ISERROR(SEARCH("Yet to be approved",C4296)))</formula>
    </cfRule>
  </conditionalFormatting>
  <conditionalFormatting sqref="C4292">
    <cfRule type="containsText" dxfId="379" priority="379" operator="containsText" text="DPR not submitted">
      <formula>NOT(ISERROR(SEARCH("DPR not submitted",C4292)))</formula>
    </cfRule>
    <cfRule type="containsText" dxfId="378" priority="380" operator="containsText" text="Yet to be approved">
      <formula>NOT(ISERROR(SEARCH("Yet to be approved",C4292)))</formula>
    </cfRule>
  </conditionalFormatting>
  <conditionalFormatting sqref="C4293:C4294">
    <cfRule type="containsText" dxfId="377" priority="377" operator="containsText" text="DPR not submitted">
      <formula>NOT(ISERROR(SEARCH("DPR not submitted",C4293)))</formula>
    </cfRule>
    <cfRule type="containsText" dxfId="376" priority="378" operator="containsText" text="Yet to be approved">
      <formula>NOT(ISERROR(SEARCH("Yet to be approved",C4293)))</formula>
    </cfRule>
  </conditionalFormatting>
  <conditionalFormatting sqref="C4295">
    <cfRule type="containsText" dxfId="375" priority="375" operator="containsText" text="DPR not submitted">
      <formula>NOT(ISERROR(SEARCH("DPR not submitted",C4295)))</formula>
    </cfRule>
    <cfRule type="containsText" dxfId="374" priority="376" operator="containsText" text="Yet to be approved">
      <formula>NOT(ISERROR(SEARCH("Yet to be approved",C4295)))</formula>
    </cfRule>
  </conditionalFormatting>
  <conditionalFormatting sqref="C4223:C4225">
    <cfRule type="containsText" dxfId="373" priority="369" operator="containsText" text="DPR not submitted">
      <formula>NOT(ISERROR(SEARCH("DPR not submitted",C4223)))</formula>
    </cfRule>
    <cfRule type="containsText" dxfId="372" priority="370" operator="containsText" text="Yet to be approved">
      <formula>NOT(ISERROR(SEARCH("Yet to be approved",C4223)))</formula>
    </cfRule>
  </conditionalFormatting>
  <conditionalFormatting sqref="C4223:C4225">
    <cfRule type="containsText" dxfId="371" priority="371" operator="containsText" text="DPR not submitted">
      <formula>NOT(ISERROR(SEARCH("DPR not submitted",C4223)))</formula>
    </cfRule>
    <cfRule type="containsText" dxfId="370" priority="372" operator="containsText" text="Yet to be approved">
      <formula>NOT(ISERROR(SEARCH("Yet to be approved",C4223)))</formula>
    </cfRule>
  </conditionalFormatting>
  <conditionalFormatting sqref="C4302:C4307">
    <cfRule type="containsText" dxfId="369" priority="367" operator="containsText" text="DPR not submitted">
      <formula>NOT(ISERROR(SEARCH("DPR not submitted",C4302)))</formula>
    </cfRule>
    <cfRule type="containsText" dxfId="368" priority="368" operator="containsText" text="Yet to be approved">
      <formula>NOT(ISERROR(SEARCH("Yet to be approved",C4302)))</formula>
    </cfRule>
  </conditionalFormatting>
  <conditionalFormatting sqref="C4298">
    <cfRule type="containsText" dxfId="367" priority="361" operator="containsText" text="DPR not submitted">
      <formula>NOT(ISERROR(SEARCH("DPR not submitted",C4298)))</formula>
    </cfRule>
    <cfRule type="containsText" dxfId="366" priority="362" operator="containsText" text="Yet to be approved">
      <formula>NOT(ISERROR(SEARCH("Yet to be approved",C4298)))</formula>
    </cfRule>
  </conditionalFormatting>
  <conditionalFormatting sqref="C4301">
    <cfRule type="containsText" dxfId="365" priority="359" operator="containsText" text="DPR not submitted">
      <formula>NOT(ISERROR(SEARCH("DPR not submitted",C4301)))</formula>
    </cfRule>
    <cfRule type="containsText" dxfId="364" priority="360" operator="containsText" text="Yet to be approved">
      <formula>NOT(ISERROR(SEARCH("Yet to be approved",C4301)))</formula>
    </cfRule>
  </conditionalFormatting>
  <conditionalFormatting sqref="C4308">
    <cfRule type="containsText" dxfId="363" priority="357" operator="containsText" text="DPR not submitted">
      <formula>NOT(ISERROR(SEARCH("DPR not submitted",C4308)))</formula>
    </cfRule>
    <cfRule type="containsText" dxfId="362" priority="358" operator="containsText" text="Yet to be approved">
      <formula>NOT(ISERROR(SEARCH("Yet to be approved",C4308)))</formula>
    </cfRule>
  </conditionalFormatting>
  <conditionalFormatting sqref="C4311:C4319">
    <cfRule type="containsText" dxfId="361" priority="355" operator="containsText" text="DPR not submitted">
      <formula>NOT(ISERROR(SEARCH("DPR not submitted",C4311)))</formula>
    </cfRule>
    <cfRule type="containsText" dxfId="360" priority="356" operator="containsText" text="Yet to be approved">
      <formula>NOT(ISERROR(SEARCH("Yet to be approved",C4311)))</formula>
    </cfRule>
  </conditionalFormatting>
  <conditionalFormatting sqref="C4299:C4300">
    <cfRule type="containsText" dxfId="359" priority="365" operator="containsText" text="DPR not submitted">
      <formula>NOT(ISERROR(SEARCH("DPR not submitted",C4299)))</formula>
    </cfRule>
    <cfRule type="containsText" dxfId="358" priority="366" operator="containsText" text="Yet to be approved">
      <formula>NOT(ISERROR(SEARCH("Yet to be approved",C4299)))</formula>
    </cfRule>
  </conditionalFormatting>
  <conditionalFormatting sqref="C4309:C4310">
    <cfRule type="containsText" dxfId="357" priority="363" operator="containsText" text="DPR not submitted">
      <formula>NOT(ISERROR(SEARCH("DPR not submitted",C4309)))</formula>
    </cfRule>
    <cfRule type="containsText" dxfId="356" priority="364" operator="containsText" text="Yet to be approved">
      <formula>NOT(ISERROR(SEARCH("Yet to be approved",C4309)))</formula>
    </cfRule>
  </conditionalFormatting>
  <conditionalFormatting sqref="C4320:C4329">
    <cfRule type="containsText" dxfId="355" priority="353" operator="containsText" text="DPR not submitted">
      <formula>NOT(ISERROR(SEARCH("DPR not submitted",C4320)))</formula>
    </cfRule>
    <cfRule type="containsText" dxfId="354" priority="354" operator="containsText" text="Yet to be approved">
      <formula>NOT(ISERROR(SEARCH("Yet to be approved",C4320)))</formula>
    </cfRule>
  </conditionalFormatting>
  <conditionalFormatting sqref="C4334">
    <cfRule type="containsText" dxfId="353" priority="351" operator="containsText" text="DPR not submitted">
      <formula>NOT(ISERROR(SEARCH("DPR not submitted",C4334)))</formula>
    </cfRule>
    <cfRule type="containsText" dxfId="352" priority="352" operator="containsText" text="Yet to be approved">
      <formula>NOT(ISERROR(SEARCH("Yet to be approved",C4334)))</formula>
    </cfRule>
  </conditionalFormatting>
  <conditionalFormatting sqref="C4335:C4339">
    <cfRule type="containsText" dxfId="351" priority="349" operator="containsText" text="DPR not submitted">
      <formula>NOT(ISERROR(SEARCH("DPR not submitted",C4335)))</formula>
    </cfRule>
    <cfRule type="containsText" dxfId="350" priority="350" operator="containsText" text="Yet to be approved">
      <formula>NOT(ISERROR(SEARCH("Yet to be approved",C4335)))</formula>
    </cfRule>
  </conditionalFormatting>
  <conditionalFormatting sqref="C4386:C4416 C4418:C4657">
    <cfRule type="containsText" dxfId="349" priority="347" operator="containsText" text="DPR not submitted">
      <formula>NOT(ISERROR(SEARCH("DPR not submitted",C4386)))</formula>
    </cfRule>
    <cfRule type="containsText" dxfId="348" priority="348" operator="containsText" text="Yet to be approved">
      <formula>NOT(ISERROR(SEARCH("Yet to be approved",C4386)))</formula>
    </cfRule>
  </conditionalFormatting>
  <conditionalFormatting sqref="C4662:C4694">
    <cfRule type="containsText" dxfId="347" priority="345" operator="containsText" text="DPR not submitted">
      <formula>NOT(ISERROR(SEARCH("DPR not submitted",C4662)))</formula>
    </cfRule>
    <cfRule type="containsText" dxfId="346" priority="346" operator="containsText" text="Yet to be approved">
      <formula>NOT(ISERROR(SEARCH("Yet to be approved",C4662)))</formula>
    </cfRule>
  </conditionalFormatting>
  <conditionalFormatting sqref="D4280:D4281">
    <cfRule type="containsText" dxfId="345" priority="343" operator="containsText" text="DPR not submitted">
      <formula>NOT(ISERROR(SEARCH("DPR not submitted",D4280)))</formula>
    </cfRule>
    <cfRule type="containsText" dxfId="344" priority="344" operator="containsText" text="Yet to be approved">
      <formula>NOT(ISERROR(SEARCH("Yet to be approved",D4280)))</formula>
    </cfRule>
  </conditionalFormatting>
  <conditionalFormatting sqref="C4032:C4047">
    <cfRule type="containsText" dxfId="343" priority="681" operator="containsText" text="DPR not submitted">
      <formula>NOT(ISERROR(SEARCH("DPR not submitted",C4032)))</formula>
    </cfRule>
    <cfRule type="containsText" dxfId="342" priority="682" operator="containsText" text="Yet to be approved">
      <formula>NOT(ISERROR(SEARCH("Yet to be approved",C4032)))</formula>
    </cfRule>
  </conditionalFormatting>
  <conditionalFormatting sqref="C4700:C4701 C5329:C5331 C5010:C5035">
    <cfRule type="containsText" dxfId="341" priority="341" operator="containsText" text="DPR not submitted">
      <formula>NOT(ISERROR(SEARCH("DPR not submitted",C4700)))</formula>
    </cfRule>
    <cfRule type="containsText" dxfId="340" priority="342" operator="containsText" text="Yet to be approved">
      <formula>NOT(ISERROR(SEARCH("Yet to be approved",C4700)))</formula>
    </cfRule>
  </conditionalFormatting>
  <conditionalFormatting sqref="C4787">
    <cfRule type="containsText" dxfId="339" priority="213" operator="containsText" text="DPR not submitted">
      <formula>NOT(ISERROR(SEARCH("DPR not submitted",C4787)))</formula>
    </cfRule>
    <cfRule type="containsText" dxfId="338" priority="214" operator="containsText" text="Yet to be approved">
      <formula>NOT(ISERROR(SEARCH("Yet to be approved",C4787)))</formula>
    </cfRule>
  </conditionalFormatting>
  <conditionalFormatting sqref="C4719:C4730">
    <cfRule type="containsText" dxfId="337" priority="337" operator="containsText" text="DPR not submitted">
      <formula>NOT(ISERROR(SEARCH("DPR not submitted",C4719)))</formula>
    </cfRule>
    <cfRule type="containsText" dxfId="336" priority="338" operator="containsText" text="Yet to be approved">
      <formula>NOT(ISERROR(SEARCH("Yet to be approved",C4719)))</formula>
    </cfRule>
  </conditionalFormatting>
  <conditionalFormatting sqref="C4732:C4736">
    <cfRule type="containsText" dxfId="335" priority="335" operator="containsText" text="DPR not submitted">
      <formula>NOT(ISERROR(SEARCH("DPR not submitted",C4732)))</formula>
    </cfRule>
    <cfRule type="containsText" dxfId="334" priority="336" operator="containsText" text="Yet to be approved">
      <formula>NOT(ISERROR(SEARCH("Yet to be approved",C4732)))</formula>
    </cfRule>
  </conditionalFormatting>
  <conditionalFormatting sqref="C4740">
    <cfRule type="containsText" dxfId="333" priority="333" operator="containsText" text="DPR not submitted">
      <formula>NOT(ISERROR(SEARCH("DPR not submitted",C4740)))</formula>
    </cfRule>
    <cfRule type="containsText" dxfId="332" priority="334" operator="containsText" text="Yet to be approved">
      <formula>NOT(ISERROR(SEARCH("Yet to be approved",C4740)))</formula>
    </cfRule>
  </conditionalFormatting>
  <conditionalFormatting sqref="C4742">
    <cfRule type="containsText" dxfId="331" priority="331" operator="containsText" text="DPR not submitted">
      <formula>NOT(ISERROR(SEARCH("DPR not submitted",C4742)))</formula>
    </cfRule>
    <cfRule type="containsText" dxfId="330" priority="332" operator="containsText" text="Yet to be approved">
      <formula>NOT(ISERROR(SEARCH("Yet to be approved",C4742)))</formula>
    </cfRule>
  </conditionalFormatting>
  <conditionalFormatting sqref="C4746:C4748">
    <cfRule type="containsText" dxfId="329" priority="329" operator="containsText" text="DPR not submitted">
      <formula>NOT(ISERROR(SEARCH("DPR not submitted",C4746)))</formula>
    </cfRule>
    <cfRule type="containsText" dxfId="328" priority="330" operator="containsText" text="Yet to be approved">
      <formula>NOT(ISERROR(SEARCH("Yet to be approved",C4746)))</formula>
    </cfRule>
  </conditionalFormatting>
  <conditionalFormatting sqref="C4750:C4752">
    <cfRule type="containsText" dxfId="327" priority="327" operator="containsText" text="DPR not submitted">
      <formula>NOT(ISERROR(SEARCH("DPR not submitted",C4750)))</formula>
    </cfRule>
    <cfRule type="containsText" dxfId="326" priority="328" operator="containsText" text="Yet to be approved">
      <formula>NOT(ISERROR(SEARCH("Yet to be approved",C4750)))</formula>
    </cfRule>
  </conditionalFormatting>
  <conditionalFormatting sqref="C4754:C4755">
    <cfRule type="containsText" dxfId="325" priority="325" operator="containsText" text="DPR not submitted">
      <formula>NOT(ISERROR(SEARCH("DPR not submitted",C4754)))</formula>
    </cfRule>
    <cfRule type="containsText" dxfId="324" priority="326" operator="containsText" text="Yet to be approved">
      <formula>NOT(ISERROR(SEARCH("Yet to be approved",C4754)))</formula>
    </cfRule>
  </conditionalFormatting>
  <conditionalFormatting sqref="C4757:C4760">
    <cfRule type="containsText" dxfId="323" priority="323" operator="containsText" text="DPR not submitted">
      <formula>NOT(ISERROR(SEARCH("DPR not submitted",C4757)))</formula>
    </cfRule>
    <cfRule type="containsText" dxfId="322" priority="324" operator="containsText" text="Yet to be approved">
      <formula>NOT(ISERROR(SEARCH("Yet to be approved",C4757)))</formula>
    </cfRule>
  </conditionalFormatting>
  <conditionalFormatting sqref="C4762:C4771">
    <cfRule type="containsText" dxfId="321" priority="321" operator="containsText" text="DPR not submitted">
      <formula>NOT(ISERROR(SEARCH("DPR not submitted",C4762)))</formula>
    </cfRule>
    <cfRule type="containsText" dxfId="320" priority="322" operator="containsText" text="Yet to be approved">
      <formula>NOT(ISERROR(SEARCH("Yet to be approved",C4762)))</formula>
    </cfRule>
  </conditionalFormatting>
  <conditionalFormatting sqref="C4773 C4775">
    <cfRule type="containsText" dxfId="319" priority="319" operator="containsText" text="DPR not submitted">
      <formula>NOT(ISERROR(SEARCH("DPR not submitted",C4773)))</formula>
    </cfRule>
    <cfRule type="containsText" dxfId="318" priority="320" operator="containsText" text="Yet to be approved">
      <formula>NOT(ISERROR(SEARCH("Yet to be approved",C4773)))</formula>
    </cfRule>
  </conditionalFormatting>
  <conditionalFormatting sqref="C4777:C4783">
    <cfRule type="containsText" dxfId="317" priority="317" operator="containsText" text="DPR not submitted">
      <formula>NOT(ISERROR(SEARCH("DPR not submitted",C4777)))</formula>
    </cfRule>
    <cfRule type="containsText" dxfId="316" priority="318" operator="containsText" text="Yet to be approved">
      <formula>NOT(ISERROR(SEARCH("Yet to be approved",C4777)))</formula>
    </cfRule>
  </conditionalFormatting>
  <conditionalFormatting sqref="C4785:C4786">
    <cfRule type="containsText" dxfId="315" priority="315" operator="containsText" text="DPR not submitted">
      <formula>NOT(ISERROR(SEARCH("DPR not submitted",C4785)))</formula>
    </cfRule>
    <cfRule type="containsText" dxfId="314" priority="316" operator="containsText" text="Yet to be approved">
      <formula>NOT(ISERROR(SEARCH("Yet to be approved",C4785)))</formula>
    </cfRule>
  </conditionalFormatting>
  <conditionalFormatting sqref="C4788:C4790">
    <cfRule type="containsText" dxfId="313" priority="313" operator="containsText" text="DPR not submitted">
      <formula>NOT(ISERROR(SEARCH("DPR not submitted",C4788)))</formula>
    </cfRule>
    <cfRule type="containsText" dxfId="312" priority="314" operator="containsText" text="Yet to be approved">
      <formula>NOT(ISERROR(SEARCH("Yet to be approved",C4788)))</formula>
    </cfRule>
  </conditionalFormatting>
  <conditionalFormatting sqref="C4792:C4794">
    <cfRule type="containsText" dxfId="311" priority="311" operator="containsText" text="DPR not submitted">
      <formula>NOT(ISERROR(SEARCH("DPR not submitted",C4792)))</formula>
    </cfRule>
    <cfRule type="containsText" dxfId="310" priority="312" operator="containsText" text="Yet to be approved">
      <formula>NOT(ISERROR(SEARCH("Yet to be approved",C4792)))</formula>
    </cfRule>
  </conditionalFormatting>
  <conditionalFormatting sqref="C4798">
    <cfRule type="containsText" dxfId="309" priority="309" operator="containsText" text="DPR not submitted">
      <formula>NOT(ISERROR(SEARCH("DPR not submitted",C4798)))</formula>
    </cfRule>
    <cfRule type="containsText" dxfId="308" priority="310" operator="containsText" text="Yet to be approved">
      <formula>NOT(ISERROR(SEARCH("Yet to be approved",C4798)))</formula>
    </cfRule>
  </conditionalFormatting>
  <conditionalFormatting sqref="C4800:C4803">
    <cfRule type="containsText" dxfId="307" priority="307" operator="containsText" text="DPR not submitted">
      <formula>NOT(ISERROR(SEARCH("DPR not submitted",C4800)))</formula>
    </cfRule>
    <cfRule type="containsText" dxfId="306" priority="308" operator="containsText" text="Yet to be approved">
      <formula>NOT(ISERROR(SEARCH("Yet to be approved",C4800)))</formula>
    </cfRule>
  </conditionalFormatting>
  <conditionalFormatting sqref="C4805:C4807">
    <cfRule type="containsText" dxfId="305" priority="305" operator="containsText" text="DPR not submitted">
      <formula>NOT(ISERROR(SEARCH("DPR not submitted",C4805)))</formula>
    </cfRule>
    <cfRule type="containsText" dxfId="304" priority="306" operator="containsText" text="Yet to be approved">
      <formula>NOT(ISERROR(SEARCH("Yet to be approved",C4805)))</formula>
    </cfRule>
  </conditionalFormatting>
  <conditionalFormatting sqref="C4809:C4813">
    <cfRule type="containsText" dxfId="303" priority="303" operator="containsText" text="DPR not submitted">
      <formula>NOT(ISERROR(SEARCH("DPR not submitted",C4809)))</formula>
    </cfRule>
    <cfRule type="containsText" dxfId="302" priority="304" operator="containsText" text="Yet to be approved">
      <formula>NOT(ISERROR(SEARCH("Yet to be approved",C4809)))</formula>
    </cfRule>
  </conditionalFormatting>
  <conditionalFormatting sqref="C4815:C4820">
    <cfRule type="containsText" dxfId="301" priority="301" operator="containsText" text="DPR not submitted">
      <formula>NOT(ISERROR(SEARCH("DPR not submitted",C4815)))</formula>
    </cfRule>
    <cfRule type="containsText" dxfId="300" priority="302" operator="containsText" text="Yet to be approved">
      <formula>NOT(ISERROR(SEARCH("Yet to be approved",C4815)))</formula>
    </cfRule>
  </conditionalFormatting>
  <conditionalFormatting sqref="C4822 C4826 C4824">
    <cfRule type="containsText" dxfId="299" priority="299" operator="containsText" text="DPR not submitted">
      <formula>NOT(ISERROR(SEARCH("DPR not submitted",C4822)))</formula>
    </cfRule>
    <cfRule type="containsText" dxfId="298" priority="300" operator="containsText" text="Yet to be approved">
      <formula>NOT(ISERROR(SEARCH("Yet to be approved",C4822)))</formula>
    </cfRule>
  </conditionalFormatting>
  <conditionalFormatting sqref="C4828:C4831">
    <cfRule type="containsText" dxfId="297" priority="297" operator="containsText" text="DPR not submitted">
      <formula>NOT(ISERROR(SEARCH("DPR not submitted",C4828)))</formula>
    </cfRule>
    <cfRule type="containsText" dxfId="296" priority="298" operator="containsText" text="Yet to be approved">
      <formula>NOT(ISERROR(SEARCH("Yet to be approved",C4828)))</formula>
    </cfRule>
  </conditionalFormatting>
  <conditionalFormatting sqref="C4833:C4836">
    <cfRule type="containsText" dxfId="295" priority="295" operator="containsText" text="DPR not submitted">
      <formula>NOT(ISERROR(SEARCH("DPR not submitted",C4833)))</formula>
    </cfRule>
    <cfRule type="containsText" dxfId="294" priority="296" operator="containsText" text="Yet to be approved">
      <formula>NOT(ISERROR(SEARCH("Yet to be approved",C4833)))</formula>
    </cfRule>
  </conditionalFormatting>
  <conditionalFormatting sqref="C4838">
    <cfRule type="containsText" dxfId="293" priority="293" operator="containsText" text="DPR not submitted">
      <formula>NOT(ISERROR(SEARCH("DPR not submitted",C4838)))</formula>
    </cfRule>
    <cfRule type="containsText" dxfId="292" priority="294" operator="containsText" text="Yet to be approved">
      <formula>NOT(ISERROR(SEARCH("Yet to be approved",C4838)))</formula>
    </cfRule>
  </conditionalFormatting>
  <conditionalFormatting sqref="C4840">
    <cfRule type="containsText" dxfId="291" priority="291" operator="containsText" text="DPR not submitted">
      <formula>NOT(ISERROR(SEARCH("DPR not submitted",C4840)))</formula>
    </cfRule>
    <cfRule type="containsText" dxfId="290" priority="292" operator="containsText" text="Yet to be approved">
      <formula>NOT(ISERROR(SEARCH("Yet to be approved",C4840)))</formula>
    </cfRule>
  </conditionalFormatting>
  <conditionalFormatting sqref="C4842:C4844">
    <cfRule type="containsText" dxfId="289" priority="289" operator="containsText" text="DPR not submitted">
      <formula>NOT(ISERROR(SEARCH("DPR not submitted",C4842)))</formula>
    </cfRule>
    <cfRule type="containsText" dxfId="288" priority="290" operator="containsText" text="Yet to be approved">
      <formula>NOT(ISERROR(SEARCH("Yet to be approved",C4842)))</formula>
    </cfRule>
  </conditionalFormatting>
  <conditionalFormatting sqref="C4846 C4848:C4849">
    <cfRule type="containsText" dxfId="287" priority="287" operator="containsText" text="DPR not submitted">
      <formula>NOT(ISERROR(SEARCH("DPR not submitted",C4846)))</formula>
    </cfRule>
    <cfRule type="containsText" dxfId="286" priority="288" operator="containsText" text="Yet to be approved">
      <formula>NOT(ISERROR(SEARCH("Yet to be approved",C4846)))</formula>
    </cfRule>
  </conditionalFormatting>
  <conditionalFormatting sqref="C4851:C4854">
    <cfRule type="containsText" dxfId="285" priority="285" operator="containsText" text="DPR not submitted">
      <formula>NOT(ISERROR(SEARCH("DPR not submitted",C4851)))</formula>
    </cfRule>
    <cfRule type="containsText" dxfId="284" priority="286" operator="containsText" text="Yet to be approved">
      <formula>NOT(ISERROR(SEARCH("Yet to be approved",C4851)))</formula>
    </cfRule>
  </conditionalFormatting>
  <conditionalFormatting sqref="C4856:C4857 C4860">
    <cfRule type="containsText" dxfId="283" priority="283" operator="containsText" text="DPR not submitted">
      <formula>NOT(ISERROR(SEARCH("DPR not submitted",C4856)))</formula>
    </cfRule>
    <cfRule type="containsText" dxfId="282" priority="284" operator="containsText" text="Yet to be approved">
      <formula>NOT(ISERROR(SEARCH("Yet to be approved",C4856)))</formula>
    </cfRule>
  </conditionalFormatting>
  <conditionalFormatting sqref="C4877">
    <cfRule type="containsText" dxfId="281" priority="281" operator="containsText" text="DPR not submitted">
      <formula>NOT(ISERROR(SEARCH("DPR not submitted",C4877)))</formula>
    </cfRule>
    <cfRule type="containsText" dxfId="280" priority="282" operator="containsText" text="Yet to be approved">
      <formula>NOT(ISERROR(SEARCH("Yet to be approved",C4877)))</formula>
    </cfRule>
  </conditionalFormatting>
  <conditionalFormatting sqref="C4880">
    <cfRule type="containsText" dxfId="279" priority="279" operator="containsText" text="DPR not submitted">
      <formula>NOT(ISERROR(SEARCH("DPR not submitted",C4880)))</formula>
    </cfRule>
    <cfRule type="containsText" dxfId="278" priority="280" operator="containsText" text="Yet to be approved">
      <formula>NOT(ISERROR(SEARCH("Yet to be approved",C4880)))</formula>
    </cfRule>
  </conditionalFormatting>
  <conditionalFormatting sqref="C4883">
    <cfRule type="containsText" dxfId="277" priority="277" operator="containsText" text="DPR not submitted">
      <formula>NOT(ISERROR(SEARCH("DPR not submitted",C4883)))</formula>
    </cfRule>
    <cfRule type="containsText" dxfId="276" priority="278" operator="containsText" text="Yet to be approved">
      <formula>NOT(ISERROR(SEARCH("Yet to be approved",C4883)))</formula>
    </cfRule>
  </conditionalFormatting>
  <conditionalFormatting sqref="C4886">
    <cfRule type="containsText" dxfId="275" priority="275" operator="containsText" text="DPR not submitted">
      <formula>NOT(ISERROR(SEARCH("DPR not submitted",C4886)))</formula>
    </cfRule>
    <cfRule type="containsText" dxfId="274" priority="276" operator="containsText" text="Yet to be approved">
      <formula>NOT(ISERROR(SEARCH("Yet to be approved",C4886)))</formula>
    </cfRule>
  </conditionalFormatting>
  <conditionalFormatting sqref="C4892">
    <cfRule type="containsText" dxfId="273" priority="271" operator="containsText" text="DPR not submitted">
      <formula>NOT(ISERROR(SEARCH("DPR not submitted",C4892)))</formula>
    </cfRule>
    <cfRule type="containsText" dxfId="272" priority="272" operator="containsText" text="Yet to be approved">
      <formula>NOT(ISERROR(SEARCH("Yet to be approved",C4892)))</formula>
    </cfRule>
  </conditionalFormatting>
  <conditionalFormatting sqref="C4889">
    <cfRule type="containsText" dxfId="271" priority="273" operator="containsText" text="DPR not submitted">
      <formula>NOT(ISERROR(SEARCH("DPR not submitted",C4889)))</formula>
    </cfRule>
    <cfRule type="containsText" dxfId="270" priority="274" operator="containsText" text="Yet to be approved">
      <formula>NOT(ISERROR(SEARCH("Yet to be approved",C4889)))</formula>
    </cfRule>
  </conditionalFormatting>
  <conditionalFormatting sqref="C4900">
    <cfRule type="containsText" dxfId="269" priority="267" operator="containsText" text="DPR not submitted">
      <formula>NOT(ISERROR(SEARCH("DPR not submitted",C4900)))</formula>
    </cfRule>
    <cfRule type="containsText" dxfId="268" priority="268" operator="containsText" text="Yet to be approved">
      <formula>NOT(ISERROR(SEARCH("Yet to be approved",C4900)))</formula>
    </cfRule>
  </conditionalFormatting>
  <conditionalFormatting sqref="C4898">
    <cfRule type="containsText" dxfId="267" priority="269" operator="containsText" text="DPR not submitted">
      <formula>NOT(ISERROR(SEARCH("DPR not submitted",C4898)))</formula>
    </cfRule>
    <cfRule type="containsText" dxfId="266" priority="270" operator="containsText" text="Yet to be approved">
      <formula>NOT(ISERROR(SEARCH("Yet to be approved",C4898)))</formula>
    </cfRule>
  </conditionalFormatting>
  <conditionalFormatting sqref="C4902">
    <cfRule type="containsText" dxfId="265" priority="265" operator="containsText" text="DPR not submitted">
      <formula>NOT(ISERROR(SEARCH("DPR not submitted",C4902)))</formula>
    </cfRule>
    <cfRule type="containsText" dxfId="264" priority="266" operator="containsText" text="Yet to be approved">
      <formula>NOT(ISERROR(SEARCH("Yet to be approved",C4902)))</formula>
    </cfRule>
  </conditionalFormatting>
  <conditionalFormatting sqref="C4903">
    <cfRule type="containsText" dxfId="263" priority="263" operator="containsText" text="DPR not submitted">
      <formula>NOT(ISERROR(SEARCH("DPR not submitted",C4903)))</formula>
    </cfRule>
    <cfRule type="containsText" dxfId="262" priority="264" operator="containsText" text="Yet to be approved">
      <formula>NOT(ISERROR(SEARCH("Yet to be approved",C4903)))</formula>
    </cfRule>
  </conditionalFormatting>
  <conditionalFormatting sqref="C4905:C4906">
    <cfRule type="containsText" dxfId="261" priority="261" operator="containsText" text="DPR not submitted">
      <formula>NOT(ISERROR(SEARCH("DPR not submitted",C4905)))</formula>
    </cfRule>
    <cfRule type="containsText" dxfId="260" priority="262" operator="containsText" text="Yet to be approved">
      <formula>NOT(ISERROR(SEARCH("Yet to be approved",C4905)))</formula>
    </cfRule>
  </conditionalFormatting>
  <conditionalFormatting sqref="C4908">
    <cfRule type="containsText" dxfId="259" priority="259" operator="containsText" text="DPR not submitted">
      <formula>NOT(ISERROR(SEARCH("DPR not submitted",C4908)))</formula>
    </cfRule>
    <cfRule type="containsText" dxfId="258" priority="260" operator="containsText" text="Yet to be approved">
      <formula>NOT(ISERROR(SEARCH("Yet to be approved",C4908)))</formula>
    </cfRule>
  </conditionalFormatting>
  <conditionalFormatting sqref="C4910">
    <cfRule type="containsText" dxfId="257" priority="257" operator="containsText" text="DPR not submitted">
      <formula>NOT(ISERROR(SEARCH("DPR not submitted",C4910)))</formula>
    </cfRule>
    <cfRule type="containsText" dxfId="256" priority="258" operator="containsText" text="Yet to be approved">
      <formula>NOT(ISERROR(SEARCH("Yet to be approved",C4910)))</formula>
    </cfRule>
  </conditionalFormatting>
  <conditionalFormatting sqref="C4912:C4914">
    <cfRule type="containsText" dxfId="255" priority="255" operator="containsText" text="DPR not submitted">
      <formula>NOT(ISERROR(SEARCH("DPR not submitted",C4912)))</formula>
    </cfRule>
    <cfRule type="containsText" dxfId="254" priority="256" operator="containsText" text="Yet to be approved">
      <formula>NOT(ISERROR(SEARCH("Yet to be approved",C4912)))</formula>
    </cfRule>
  </conditionalFormatting>
  <conditionalFormatting sqref="C4918:C4920">
    <cfRule type="containsText" dxfId="253" priority="253" operator="containsText" text="DPR not submitted">
      <formula>NOT(ISERROR(SEARCH("DPR not submitted",C4918)))</formula>
    </cfRule>
    <cfRule type="containsText" dxfId="252" priority="254" operator="containsText" text="Yet to be approved">
      <formula>NOT(ISERROR(SEARCH("Yet to be approved",C4918)))</formula>
    </cfRule>
  </conditionalFormatting>
  <conditionalFormatting sqref="C4924">
    <cfRule type="containsText" dxfId="251" priority="251" operator="containsText" text="DPR not submitted">
      <formula>NOT(ISERROR(SEARCH("DPR not submitted",C4924)))</formula>
    </cfRule>
    <cfRule type="containsText" dxfId="250" priority="252" operator="containsText" text="Yet to be approved">
      <formula>NOT(ISERROR(SEARCH("Yet to be approved",C4924)))</formula>
    </cfRule>
  </conditionalFormatting>
  <conditionalFormatting sqref="C4928">
    <cfRule type="containsText" dxfId="249" priority="249" operator="containsText" text="DPR not submitted">
      <formula>NOT(ISERROR(SEARCH("DPR not submitted",C4928)))</formula>
    </cfRule>
    <cfRule type="containsText" dxfId="248" priority="250" operator="containsText" text="Yet to be approved">
      <formula>NOT(ISERROR(SEARCH("Yet to be approved",C4928)))</formula>
    </cfRule>
  </conditionalFormatting>
  <conditionalFormatting sqref="C4933">
    <cfRule type="containsText" dxfId="247" priority="247" operator="containsText" text="DPR not submitted">
      <formula>NOT(ISERROR(SEARCH("DPR not submitted",C4933)))</formula>
    </cfRule>
    <cfRule type="containsText" dxfId="246" priority="248" operator="containsText" text="Yet to be approved">
      <formula>NOT(ISERROR(SEARCH("Yet to be approved",C4933)))</formula>
    </cfRule>
  </conditionalFormatting>
  <conditionalFormatting sqref="C4936">
    <cfRule type="containsText" dxfId="245" priority="245" operator="containsText" text="DPR not submitted">
      <formula>NOT(ISERROR(SEARCH("DPR not submitted",C4936)))</formula>
    </cfRule>
    <cfRule type="containsText" dxfId="244" priority="246" operator="containsText" text="Yet to be approved">
      <formula>NOT(ISERROR(SEARCH("Yet to be approved",C4936)))</formula>
    </cfRule>
  </conditionalFormatting>
  <conditionalFormatting sqref="C4942">
    <cfRule type="containsText" dxfId="243" priority="243" operator="containsText" text="DPR not submitted">
      <formula>NOT(ISERROR(SEARCH("DPR not submitted",C4942)))</formula>
    </cfRule>
    <cfRule type="containsText" dxfId="242" priority="244" operator="containsText" text="Yet to be approved">
      <formula>NOT(ISERROR(SEARCH("Yet to be approved",C4942)))</formula>
    </cfRule>
  </conditionalFormatting>
  <conditionalFormatting sqref="C5002 C5036">
    <cfRule type="containsText" dxfId="241" priority="241" operator="containsText" text="DPR not submitted">
      <formula>NOT(ISERROR(SEARCH("DPR not submitted",C5002)))</formula>
    </cfRule>
    <cfRule type="containsText" dxfId="240" priority="242" operator="containsText" text="Yet to be approved">
      <formula>NOT(ISERROR(SEARCH("Yet to be approved",C5002)))</formula>
    </cfRule>
  </conditionalFormatting>
  <conditionalFormatting sqref="C4948">
    <cfRule type="containsText" dxfId="239" priority="239" operator="containsText" text="DPR not submitted">
      <formula>NOT(ISERROR(SEARCH("DPR not submitted",C4948)))</formula>
    </cfRule>
    <cfRule type="containsText" dxfId="238" priority="240" operator="containsText" text="Yet to be approved">
      <formula>NOT(ISERROR(SEARCH("Yet to be approved",C4948)))</formula>
    </cfRule>
  </conditionalFormatting>
  <conditionalFormatting sqref="C4741">
    <cfRule type="containsText" dxfId="237" priority="231" operator="containsText" text="DPR not submitted">
      <formula>NOT(ISERROR(SEARCH("DPR not submitted",C4741)))</formula>
    </cfRule>
    <cfRule type="containsText" dxfId="236" priority="232" operator="containsText" text="Yet to be approved">
      <formula>NOT(ISERROR(SEARCH("Yet to be approved",C4741)))</formula>
    </cfRule>
  </conditionalFormatting>
  <conditionalFormatting sqref="C4718">
    <cfRule type="containsText" dxfId="235" priority="237" operator="containsText" text="DPR not submitted">
      <formula>NOT(ISERROR(SEARCH("DPR not submitted",C4718)))</formula>
    </cfRule>
    <cfRule type="containsText" dxfId="234" priority="238" operator="containsText" text="Yet to be approved">
      <formula>NOT(ISERROR(SEARCH("Yet to be approved",C4718)))</formula>
    </cfRule>
  </conditionalFormatting>
  <conditionalFormatting sqref="C4731">
    <cfRule type="containsText" dxfId="233" priority="235" operator="containsText" text="DPR not submitted">
      <formula>NOT(ISERROR(SEARCH("DPR not submitted",C4731)))</formula>
    </cfRule>
    <cfRule type="containsText" dxfId="232" priority="236" operator="containsText" text="Yet to be approved">
      <formula>NOT(ISERROR(SEARCH("Yet to be approved",C4731)))</formula>
    </cfRule>
  </conditionalFormatting>
  <conditionalFormatting sqref="C4737">
    <cfRule type="containsText" dxfId="231" priority="233" operator="containsText" text="DPR not submitted">
      <formula>NOT(ISERROR(SEARCH("DPR not submitted",C4737)))</formula>
    </cfRule>
    <cfRule type="containsText" dxfId="230" priority="234" operator="containsText" text="Yet to be approved">
      <formula>NOT(ISERROR(SEARCH("Yet to be approved",C4737)))</formula>
    </cfRule>
  </conditionalFormatting>
  <conditionalFormatting sqref="C4745">
    <cfRule type="containsText" dxfId="229" priority="229" operator="containsText" text="DPR not submitted">
      <formula>NOT(ISERROR(SEARCH("DPR not submitted",C4745)))</formula>
    </cfRule>
    <cfRule type="containsText" dxfId="228" priority="230" operator="containsText" text="Yet to be approved">
      <formula>NOT(ISERROR(SEARCH("Yet to be approved",C4745)))</formula>
    </cfRule>
  </conditionalFormatting>
  <conditionalFormatting sqref="C4749">
    <cfRule type="containsText" dxfId="227" priority="227" operator="containsText" text="DPR not submitted">
      <formula>NOT(ISERROR(SEARCH("DPR not submitted",C4749)))</formula>
    </cfRule>
    <cfRule type="containsText" dxfId="226" priority="228" operator="containsText" text="Yet to be approved">
      <formula>NOT(ISERROR(SEARCH("Yet to be approved",C4749)))</formula>
    </cfRule>
  </conditionalFormatting>
  <conditionalFormatting sqref="C4753">
    <cfRule type="containsText" dxfId="225" priority="225" operator="containsText" text="DPR not submitted">
      <formula>NOT(ISERROR(SEARCH("DPR not submitted",C4753)))</formula>
    </cfRule>
    <cfRule type="containsText" dxfId="224" priority="226" operator="containsText" text="Yet to be approved">
      <formula>NOT(ISERROR(SEARCH("Yet to be approved",C4753)))</formula>
    </cfRule>
  </conditionalFormatting>
  <conditionalFormatting sqref="C4756">
    <cfRule type="containsText" dxfId="223" priority="223" operator="containsText" text="DPR not submitted">
      <formula>NOT(ISERROR(SEARCH("DPR not submitted",C4756)))</formula>
    </cfRule>
    <cfRule type="containsText" dxfId="222" priority="224" operator="containsText" text="Yet to be approved">
      <formula>NOT(ISERROR(SEARCH("Yet to be approved",C4756)))</formula>
    </cfRule>
  </conditionalFormatting>
  <conditionalFormatting sqref="C4761">
    <cfRule type="containsText" dxfId="221" priority="221" operator="containsText" text="DPR not submitted">
      <formula>NOT(ISERROR(SEARCH("DPR not submitted",C4761)))</formula>
    </cfRule>
    <cfRule type="containsText" dxfId="220" priority="222" operator="containsText" text="Yet to be approved">
      <formula>NOT(ISERROR(SEARCH("Yet to be approved",C4761)))</formula>
    </cfRule>
  </conditionalFormatting>
  <conditionalFormatting sqref="C4772">
    <cfRule type="containsText" dxfId="219" priority="219" operator="containsText" text="DPR not submitted">
      <formula>NOT(ISERROR(SEARCH("DPR not submitted",C4772)))</formula>
    </cfRule>
    <cfRule type="containsText" dxfId="218" priority="220" operator="containsText" text="Yet to be approved">
      <formula>NOT(ISERROR(SEARCH("Yet to be approved",C4772)))</formula>
    </cfRule>
  </conditionalFormatting>
  <conditionalFormatting sqref="C4776">
    <cfRule type="containsText" dxfId="217" priority="217" operator="containsText" text="DPR not submitted">
      <formula>NOT(ISERROR(SEARCH("DPR not submitted",C4776)))</formula>
    </cfRule>
    <cfRule type="containsText" dxfId="216" priority="218" operator="containsText" text="Yet to be approved">
      <formula>NOT(ISERROR(SEARCH("Yet to be approved",C4776)))</formula>
    </cfRule>
  </conditionalFormatting>
  <conditionalFormatting sqref="C4784">
    <cfRule type="containsText" dxfId="215" priority="215" operator="containsText" text="DPR not submitted">
      <formula>NOT(ISERROR(SEARCH("DPR not submitted",C4784)))</formula>
    </cfRule>
    <cfRule type="containsText" dxfId="214" priority="216" operator="containsText" text="Yet to be approved">
      <formula>NOT(ISERROR(SEARCH("Yet to be approved",C4784)))</formula>
    </cfRule>
  </conditionalFormatting>
  <conditionalFormatting sqref="C4791">
    <cfRule type="containsText" dxfId="213" priority="211" operator="containsText" text="DPR not submitted">
      <formula>NOT(ISERROR(SEARCH("DPR not submitted",C4791)))</formula>
    </cfRule>
    <cfRule type="containsText" dxfId="212" priority="212" operator="containsText" text="Yet to be approved">
      <formula>NOT(ISERROR(SEARCH("Yet to be approved",C4791)))</formula>
    </cfRule>
  </conditionalFormatting>
  <conditionalFormatting sqref="C4795">
    <cfRule type="containsText" dxfId="211" priority="209" operator="containsText" text="DPR not submitted">
      <formula>NOT(ISERROR(SEARCH("DPR not submitted",C4795)))</formula>
    </cfRule>
    <cfRule type="containsText" dxfId="210" priority="210" operator="containsText" text="Yet to be approved">
      <formula>NOT(ISERROR(SEARCH("Yet to be approved",C4795)))</formula>
    </cfRule>
  </conditionalFormatting>
  <conditionalFormatting sqref="C4799">
    <cfRule type="containsText" dxfId="209" priority="207" operator="containsText" text="DPR not submitted">
      <formula>NOT(ISERROR(SEARCH("DPR not submitted",C4799)))</formula>
    </cfRule>
    <cfRule type="containsText" dxfId="208" priority="208" operator="containsText" text="Yet to be approved">
      <formula>NOT(ISERROR(SEARCH("Yet to be approved",C4799)))</formula>
    </cfRule>
  </conditionalFormatting>
  <conditionalFormatting sqref="C4804">
    <cfRule type="containsText" dxfId="207" priority="205" operator="containsText" text="DPR not submitted">
      <formula>NOT(ISERROR(SEARCH("DPR not submitted",C4804)))</formula>
    </cfRule>
    <cfRule type="containsText" dxfId="206" priority="206" operator="containsText" text="Yet to be approved">
      <formula>NOT(ISERROR(SEARCH("Yet to be approved",C4804)))</formula>
    </cfRule>
  </conditionalFormatting>
  <conditionalFormatting sqref="C4808">
    <cfRule type="containsText" dxfId="205" priority="203" operator="containsText" text="DPR not submitted">
      <formula>NOT(ISERROR(SEARCH("DPR not submitted",C4808)))</formula>
    </cfRule>
    <cfRule type="containsText" dxfId="204" priority="204" operator="containsText" text="Yet to be approved">
      <formula>NOT(ISERROR(SEARCH("Yet to be approved",C4808)))</formula>
    </cfRule>
  </conditionalFormatting>
  <conditionalFormatting sqref="C4814">
    <cfRule type="containsText" dxfId="203" priority="201" operator="containsText" text="DPR not submitted">
      <formula>NOT(ISERROR(SEARCH("DPR not submitted",C4814)))</formula>
    </cfRule>
    <cfRule type="containsText" dxfId="202" priority="202" operator="containsText" text="Yet to be approved">
      <formula>NOT(ISERROR(SEARCH("Yet to be approved",C4814)))</formula>
    </cfRule>
  </conditionalFormatting>
  <conditionalFormatting sqref="C4821">
    <cfRule type="containsText" dxfId="201" priority="199" operator="containsText" text="DPR not submitted">
      <formula>NOT(ISERROR(SEARCH("DPR not submitted",C4821)))</formula>
    </cfRule>
    <cfRule type="containsText" dxfId="200" priority="200" operator="containsText" text="Yet to be approved">
      <formula>NOT(ISERROR(SEARCH("Yet to be approved",C4821)))</formula>
    </cfRule>
  </conditionalFormatting>
  <conditionalFormatting sqref="C4827">
    <cfRule type="containsText" dxfId="199" priority="197" operator="containsText" text="DPR not submitted">
      <formula>NOT(ISERROR(SEARCH("DPR not submitted",C4827)))</formula>
    </cfRule>
    <cfRule type="containsText" dxfId="198" priority="198" operator="containsText" text="Yet to be approved">
      <formula>NOT(ISERROR(SEARCH("Yet to be approved",C4827)))</formula>
    </cfRule>
  </conditionalFormatting>
  <conditionalFormatting sqref="C4832">
    <cfRule type="containsText" dxfId="197" priority="195" operator="containsText" text="DPR not submitted">
      <formula>NOT(ISERROR(SEARCH("DPR not submitted",C4832)))</formula>
    </cfRule>
    <cfRule type="containsText" dxfId="196" priority="196" operator="containsText" text="Yet to be approved">
      <formula>NOT(ISERROR(SEARCH("Yet to be approved",C4832)))</formula>
    </cfRule>
  </conditionalFormatting>
  <conditionalFormatting sqref="C4837">
    <cfRule type="containsText" dxfId="195" priority="193" operator="containsText" text="DPR not submitted">
      <formula>NOT(ISERROR(SEARCH("DPR not submitted",C4837)))</formula>
    </cfRule>
    <cfRule type="containsText" dxfId="194" priority="194" operator="containsText" text="Yet to be approved">
      <formula>NOT(ISERROR(SEARCH("Yet to be approved",C4837)))</formula>
    </cfRule>
  </conditionalFormatting>
  <conditionalFormatting sqref="C4839">
    <cfRule type="containsText" dxfId="193" priority="191" operator="containsText" text="DPR not submitted">
      <formula>NOT(ISERROR(SEARCH("DPR not submitted",C4839)))</formula>
    </cfRule>
    <cfRule type="containsText" dxfId="192" priority="192" operator="containsText" text="Yet to be approved">
      <formula>NOT(ISERROR(SEARCH("Yet to be approved",C4839)))</formula>
    </cfRule>
  </conditionalFormatting>
  <conditionalFormatting sqref="C4841">
    <cfRule type="containsText" dxfId="191" priority="189" operator="containsText" text="DPR not submitted">
      <formula>NOT(ISERROR(SEARCH("DPR not submitted",C4841)))</formula>
    </cfRule>
    <cfRule type="containsText" dxfId="190" priority="190" operator="containsText" text="Yet to be approved">
      <formula>NOT(ISERROR(SEARCH("Yet to be approved",C4841)))</formula>
    </cfRule>
  </conditionalFormatting>
  <conditionalFormatting sqref="C4845">
    <cfRule type="containsText" dxfId="189" priority="187" operator="containsText" text="DPR not submitted">
      <formula>NOT(ISERROR(SEARCH("DPR not submitted",C4845)))</formula>
    </cfRule>
    <cfRule type="containsText" dxfId="188" priority="188" operator="containsText" text="Yet to be approved">
      <formula>NOT(ISERROR(SEARCH("Yet to be approved",C4845)))</formula>
    </cfRule>
  </conditionalFormatting>
  <conditionalFormatting sqref="C4850">
    <cfRule type="containsText" dxfId="187" priority="185" operator="containsText" text="DPR not submitted">
      <formula>NOT(ISERROR(SEARCH("DPR not submitted",C4850)))</formula>
    </cfRule>
    <cfRule type="containsText" dxfId="186" priority="186" operator="containsText" text="Yet to be approved">
      <formula>NOT(ISERROR(SEARCH("Yet to be approved",C4850)))</formula>
    </cfRule>
  </conditionalFormatting>
  <conditionalFormatting sqref="C4855">
    <cfRule type="containsText" dxfId="185" priority="183" operator="containsText" text="DPR not submitted">
      <formula>NOT(ISERROR(SEARCH("DPR not submitted",C4855)))</formula>
    </cfRule>
    <cfRule type="containsText" dxfId="184" priority="184" operator="containsText" text="Yet to be approved">
      <formula>NOT(ISERROR(SEARCH("Yet to be approved",C4855)))</formula>
    </cfRule>
  </conditionalFormatting>
  <conditionalFormatting sqref="C4861">
    <cfRule type="containsText" dxfId="183" priority="181" operator="containsText" text="DPR not submitted">
      <formula>NOT(ISERROR(SEARCH("DPR not submitted",C4861)))</formula>
    </cfRule>
    <cfRule type="containsText" dxfId="182" priority="182" operator="containsText" text="Yet to be approved">
      <formula>NOT(ISERROR(SEARCH("Yet to be approved",C4861)))</formula>
    </cfRule>
  </conditionalFormatting>
  <conditionalFormatting sqref="C4874">
    <cfRule type="containsText" dxfId="181" priority="179" operator="containsText" text="DPR not submitted">
      <formula>NOT(ISERROR(SEARCH("DPR not submitted",C4874)))</formula>
    </cfRule>
    <cfRule type="containsText" dxfId="180" priority="180" operator="containsText" text="Yet to be approved">
      <formula>NOT(ISERROR(SEARCH("Yet to be approved",C4874)))</formula>
    </cfRule>
  </conditionalFormatting>
  <conditionalFormatting sqref="C4878">
    <cfRule type="containsText" dxfId="179" priority="177" operator="containsText" text="DPR not submitted">
      <formula>NOT(ISERROR(SEARCH("DPR not submitted",C4878)))</formula>
    </cfRule>
    <cfRule type="containsText" dxfId="178" priority="178" operator="containsText" text="Yet to be approved">
      <formula>NOT(ISERROR(SEARCH("Yet to be approved",C4878)))</formula>
    </cfRule>
  </conditionalFormatting>
  <conditionalFormatting sqref="C4881">
    <cfRule type="containsText" dxfId="177" priority="175" operator="containsText" text="DPR not submitted">
      <formula>NOT(ISERROR(SEARCH("DPR not submitted",C4881)))</formula>
    </cfRule>
    <cfRule type="containsText" dxfId="176" priority="176" operator="containsText" text="Yet to be approved">
      <formula>NOT(ISERROR(SEARCH("Yet to be approved",C4881)))</formula>
    </cfRule>
  </conditionalFormatting>
  <conditionalFormatting sqref="C4884">
    <cfRule type="containsText" dxfId="175" priority="173" operator="containsText" text="DPR not submitted">
      <formula>NOT(ISERROR(SEARCH("DPR not submitted",C4884)))</formula>
    </cfRule>
    <cfRule type="containsText" dxfId="174" priority="174" operator="containsText" text="Yet to be approved">
      <formula>NOT(ISERROR(SEARCH("Yet to be approved",C4884)))</formula>
    </cfRule>
  </conditionalFormatting>
  <conditionalFormatting sqref="C4921">
    <cfRule type="containsText" dxfId="173" priority="149" operator="containsText" text="DPR not submitted">
      <formula>NOT(ISERROR(SEARCH("DPR not submitted",C4921)))</formula>
    </cfRule>
    <cfRule type="containsText" dxfId="172" priority="150" operator="containsText" text="Yet to be approved">
      <formula>NOT(ISERROR(SEARCH("Yet to be approved",C4921)))</formula>
    </cfRule>
  </conditionalFormatting>
  <conditionalFormatting sqref="C4887">
    <cfRule type="containsText" dxfId="171" priority="171" operator="containsText" text="DPR not submitted">
      <formula>NOT(ISERROR(SEARCH("DPR not submitted",C4887)))</formula>
    </cfRule>
    <cfRule type="containsText" dxfId="170" priority="172" operator="containsText" text="Yet to be approved">
      <formula>NOT(ISERROR(SEARCH("Yet to be approved",C4887)))</formula>
    </cfRule>
  </conditionalFormatting>
  <conditionalFormatting sqref="C4890">
    <cfRule type="containsText" dxfId="169" priority="169" operator="containsText" text="DPR not submitted">
      <formula>NOT(ISERROR(SEARCH("DPR not submitted",C4890)))</formula>
    </cfRule>
    <cfRule type="containsText" dxfId="168" priority="170" operator="containsText" text="Yet to be approved">
      <formula>NOT(ISERROR(SEARCH("Yet to be approved",C4890)))</formula>
    </cfRule>
  </conditionalFormatting>
  <conditionalFormatting sqref="C4896">
    <cfRule type="containsText" dxfId="167" priority="167" operator="containsText" text="DPR not submitted">
      <formula>NOT(ISERROR(SEARCH("DPR not submitted",C4896)))</formula>
    </cfRule>
    <cfRule type="containsText" dxfId="166" priority="168" operator="containsText" text="Yet to be approved">
      <formula>NOT(ISERROR(SEARCH("Yet to be approved",C4896)))</formula>
    </cfRule>
  </conditionalFormatting>
  <conditionalFormatting sqref="C4899">
    <cfRule type="containsText" dxfId="165" priority="165" operator="containsText" text="DPR not submitted">
      <formula>NOT(ISERROR(SEARCH("DPR not submitted",C4899)))</formula>
    </cfRule>
    <cfRule type="containsText" dxfId="164" priority="166" operator="containsText" text="Yet to be approved">
      <formula>NOT(ISERROR(SEARCH("Yet to be approved",C4899)))</formula>
    </cfRule>
  </conditionalFormatting>
  <conditionalFormatting sqref="C4901">
    <cfRule type="containsText" dxfId="163" priority="163" operator="containsText" text="DPR not submitted">
      <formula>NOT(ISERROR(SEARCH("DPR not submitted",C4901)))</formula>
    </cfRule>
    <cfRule type="containsText" dxfId="162" priority="164" operator="containsText" text="Yet to be approved">
      <formula>NOT(ISERROR(SEARCH("Yet to be approved",C4901)))</formula>
    </cfRule>
  </conditionalFormatting>
  <conditionalFormatting sqref="C4904">
    <cfRule type="containsText" dxfId="161" priority="161" operator="containsText" text="DPR not submitted">
      <formula>NOT(ISERROR(SEARCH("DPR not submitted",C4904)))</formula>
    </cfRule>
    <cfRule type="containsText" dxfId="160" priority="162" operator="containsText" text="Yet to be approved">
      <formula>NOT(ISERROR(SEARCH("Yet to be approved",C4904)))</formula>
    </cfRule>
  </conditionalFormatting>
  <conditionalFormatting sqref="C4907">
    <cfRule type="containsText" dxfId="159" priority="159" operator="containsText" text="DPR not submitted">
      <formula>NOT(ISERROR(SEARCH("DPR not submitted",C4907)))</formula>
    </cfRule>
    <cfRule type="containsText" dxfId="158" priority="160" operator="containsText" text="Yet to be approved">
      <formula>NOT(ISERROR(SEARCH("Yet to be approved",C4907)))</formula>
    </cfRule>
  </conditionalFormatting>
  <conditionalFormatting sqref="C4909">
    <cfRule type="containsText" dxfId="157" priority="157" operator="containsText" text="DPR not submitted">
      <formula>NOT(ISERROR(SEARCH("DPR not submitted",C4909)))</formula>
    </cfRule>
    <cfRule type="containsText" dxfId="156" priority="158" operator="containsText" text="Yet to be approved">
      <formula>NOT(ISERROR(SEARCH("Yet to be approved",C4909)))</formula>
    </cfRule>
  </conditionalFormatting>
  <conditionalFormatting sqref="C4911">
    <cfRule type="containsText" dxfId="155" priority="155" operator="containsText" text="DPR not submitted">
      <formula>NOT(ISERROR(SEARCH("DPR not submitted",C4911)))</formula>
    </cfRule>
    <cfRule type="containsText" dxfId="154" priority="156" operator="containsText" text="Yet to be approved">
      <formula>NOT(ISERROR(SEARCH("Yet to be approved",C4911)))</formula>
    </cfRule>
  </conditionalFormatting>
  <conditionalFormatting sqref="C4915">
    <cfRule type="containsText" dxfId="153" priority="153" operator="containsText" text="DPR not submitted">
      <formula>NOT(ISERROR(SEARCH("DPR not submitted",C4915)))</formula>
    </cfRule>
    <cfRule type="containsText" dxfId="152" priority="154" operator="containsText" text="Yet to be approved">
      <formula>NOT(ISERROR(SEARCH("Yet to be approved",C4915)))</formula>
    </cfRule>
  </conditionalFormatting>
  <conditionalFormatting sqref="C4917">
    <cfRule type="containsText" dxfId="151" priority="151" operator="containsText" text="DPR not submitted">
      <formula>NOT(ISERROR(SEARCH("DPR not submitted",C4917)))</formula>
    </cfRule>
    <cfRule type="containsText" dxfId="150" priority="152" operator="containsText" text="Yet to be approved">
      <formula>NOT(ISERROR(SEARCH("Yet to be approved",C4917)))</formula>
    </cfRule>
  </conditionalFormatting>
  <conditionalFormatting sqref="C4925">
    <cfRule type="containsText" dxfId="149" priority="147" operator="containsText" text="DPR not submitted">
      <formula>NOT(ISERROR(SEARCH("DPR not submitted",C4925)))</formula>
    </cfRule>
    <cfRule type="containsText" dxfId="148" priority="148" operator="containsText" text="Yet to be approved">
      <formula>NOT(ISERROR(SEARCH("Yet to be approved",C4925)))</formula>
    </cfRule>
  </conditionalFormatting>
  <conditionalFormatting sqref="C4929">
    <cfRule type="containsText" dxfId="147" priority="145" operator="containsText" text="DPR not submitted">
      <formula>NOT(ISERROR(SEARCH("DPR not submitted",C4929)))</formula>
    </cfRule>
    <cfRule type="containsText" dxfId="146" priority="146" operator="containsText" text="Yet to be approved">
      <formula>NOT(ISERROR(SEARCH("Yet to be approved",C4929)))</formula>
    </cfRule>
  </conditionalFormatting>
  <conditionalFormatting sqref="C4934">
    <cfRule type="containsText" dxfId="145" priority="143" operator="containsText" text="DPR not submitted">
      <formula>NOT(ISERROR(SEARCH("DPR not submitted",C4934)))</formula>
    </cfRule>
    <cfRule type="containsText" dxfId="144" priority="144" operator="containsText" text="Yet to be approved">
      <formula>NOT(ISERROR(SEARCH("Yet to be approved",C4934)))</formula>
    </cfRule>
  </conditionalFormatting>
  <conditionalFormatting sqref="C4940">
    <cfRule type="containsText" dxfId="143" priority="141" operator="containsText" text="DPR not submitted">
      <formula>NOT(ISERROR(SEARCH("DPR not submitted",C4940)))</formula>
    </cfRule>
    <cfRule type="containsText" dxfId="142" priority="142" operator="containsText" text="Yet to be approved">
      <formula>NOT(ISERROR(SEARCH("Yet to be approved",C4940)))</formula>
    </cfRule>
  </conditionalFormatting>
  <conditionalFormatting sqref="C4943">
    <cfRule type="containsText" dxfId="141" priority="139" operator="containsText" text="DPR not submitted">
      <formula>NOT(ISERROR(SEARCH("DPR not submitted",C4943)))</formula>
    </cfRule>
    <cfRule type="containsText" dxfId="140" priority="140" operator="containsText" text="Yet to be approved">
      <formula>NOT(ISERROR(SEARCH("Yet to be approved",C4943)))</formula>
    </cfRule>
  </conditionalFormatting>
  <conditionalFormatting sqref="C4950:C4951 C4953:C4961">
    <cfRule type="containsText" dxfId="139" priority="137" operator="containsText" text="DPR not submitted">
      <formula>NOT(ISERROR(SEARCH("DPR not submitted",C4950)))</formula>
    </cfRule>
    <cfRule type="containsText" dxfId="138" priority="138" operator="containsText" text="Yet to be approved">
      <formula>NOT(ISERROR(SEARCH("Yet to be approved",C4950)))</formula>
    </cfRule>
  </conditionalFormatting>
  <conditionalFormatting sqref="C4949">
    <cfRule type="containsText" dxfId="137" priority="135" operator="containsText" text="DPR not submitted">
      <formula>NOT(ISERROR(SEARCH("DPR not submitted",C4949)))</formula>
    </cfRule>
    <cfRule type="containsText" dxfId="136" priority="136" operator="containsText" text="Yet to be approved">
      <formula>NOT(ISERROR(SEARCH("Yet to be approved",C4949)))</formula>
    </cfRule>
  </conditionalFormatting>
  <conditionalFormatting sqref="C4738">
    <cfRule type="containsText" dxfId="135" priority="133" operator="containsText" text="DPR not submitted">
      <formula>NOT(ISERROR(SEARCH("DPR not submitted",C4738)))</formula>
    </cfRule>
    <cfRule type="containsText" dxfId="134" priority="134" operator="containsText" text="Yet to be approved">
      <formula>NOT(ISERROR(SEARCH("Yet to be approved",C4738)))</formula>
    </cfRule>
  </conditionalFormatting>
  <conditionalFormatting sqref="C4739">
    <cfRule type="containsText" dxfId="133" priority="131" operator="containsText" text="DPR not submitted">
      <formula>NOT(ISERROR(SEARCH("DPR not submitted",C4739)))</formula>
    </cfRule>
    <cfRule type="containsText" dxfId="132" priority="132" operator="containsText" text="Yet to be approved">
      <formula>NOT(ISERROR(SEARCH("Yet to be approved",C4739)))</formula>
    </cfRule>
  </conditionalFormatting>
  <conditionalFormatting sqref="C4796">
    <cfRule type="containsText" dxfId="131" priority="129" operator="containsText" text="DPR not submitted">
      <formula>NOT(ISERROR(SEARCH("DPR not submitted",C4796)))</formula>
    </cfRule>
    <cfRule type="containsText" dxfId="130" priority="130" operator="containsText" text="Yet to be approved">
      <formula>NOT(ISERROR(SEARCH("Yet to be approved",C4796)))</formula>
    </cfRule>
  </conditionalFormatting>
  <conditionalFormatting sqref="C4797">
    <cfRule type="containsText" dxfId="129" priority="127" operator="containsText" text="DPR not submitted">
      <formula>NOT(ISERROR(SEARCH("DPR not submitted",C4797)))</formula>
    </cfRule>
    <cfRule type="containsText" dxfId="128" priority="128" operator="containsText" text="Yet to be approved">
      <formula>NOT(ISERROR(SEARCH("Yet to be approved",C4797)))</formula>
    </cfRule>
  </conditionalFormatting>
  <conditionalFormatting sqref="C4864">
    <cfRule type="containsText" dxfId="127" priority="125" operator="containsText" text="DPR not submitted">
      <formula>NOT(ISERROR(SEARCH("DPR not submitted",C4864)))</formula>
    </cfRule>
    <cfRule type="containsText" dxfId="126" priority="126" operator="containsText" text="Yet to be approved">
      <formula>NOT(ISERROR(SEARCH("Yet to be approved",C4864)))</formula>
    </cfRule>
  </conditionalFormatting>
  <conditionalFormatting sqref="C4865">
    <cfRule type="containsText" dxfId="125" priority="123" operator="containsText" text="DPR not submitted">
      <formula>NOT(ISERROR(SEARCH("DPR not submitted",C4865)))</formula>
    </cfRule>
    <cfRule type="containsText" dxfId="124" priority="124" operator="containsText" text="Yet to be approved">
      <formula>NOT(ISERROR(SEARCH("Yet to be approved",C4865)))</formula>
    </cfRule>
  </conditionalFormatting>
  <conditionalFormatting sqref="C4866">
    <cfRule type="containsText" dxfId="123" priority="121" operator="containsText" text="DPR not submitted">
      <formula>NOT(ISERROR(SEARCH("DPR not submitted",C4866)))</formula>
    </cfRule>
    <cfRule type="containsText" dxfId="122" priority="122" operator="containsText" text="Yet to be approved">
      <formula>NOT(ISERROR(SEARCH("Yet to be approved",C4866)))</formula>
    </cfRule>
  </conditionalFormatting>
  <conditionalFormatting sqref="C4867">
    <cfRule type="containsText" dxfId="121" priority="119" operator="containsText" text="DPR not submitted">
      <formula>NOT(ISERROR(SEARCH("DPR not submitted",C4867)))</formula>
    </cfRule>
    <cfRule type="containsText" dxfId="120" priority="120" operator="containsText" text="Yet to be approved">
      <formula>NOT(ISERROR(SEARCH("Yet to be approved",C4867)))</formula>
    </cfRule>
  </conditionalFormatting>
  <conditionalFormatting sqref="C4868">
    <cfRule type="containsText" dxfId="119" priority="117" operator="containsText" text="DPR not submitted">
      <formula>NOT(ISERROR(SEARCH("DPR not submitted",C4868)))</formula>
    </cfRule>
    <cfRule type="containsText" dxfId="118" priority="118" operator="containsText" text="Yet to be approved">
      <formula>NOT(ISERROR(SEARCH("Yet to be approved",C4868)))</formula>
    </cfRule>
  </conditionalFormatting>
  <conditionalFormatting sqref="C4869">
    <cfRule type="containsText" dxfId="117" priority="115" operator="containsText" text="DPR not submitted">
      <formula>NOT(ISERROR(SEARCH("DPR not submitted",C4869)))</formula>
    </cfRule>
    <cfRule type="containsText" dxfId="116" priority="116" operator="containsText" text="Yet to be approved">
      <formula>NOT(ISERROR(SEARCH("Yet to be approved",C4869)))</formula>
    </cfRule>
  </conditionalFormatting>
  <conditionalFormatting sqref="C4870">
    <cfRule type="containsText" dxfId="115" priority="113" operator="containsText" text="DPR not submitted">
      <formula>NOT(ISERROR(SEARCH("DPR not submitted",C4870)))</formula>
    </cfRule>
    <cfRule type="containsText" dxfId="114" priority="114" operator="containsText" text="Yet to be approved">
      <formula>NOT(ISERROR(SEARCH("Yet to be approved",C4870)))</formula>
    </cfRule>
  </conditionalFormatting>
  <conditionalFormatting sqref="C4871">
    <cfRule type="containsText" dxfId="113" priority="111" operator="containsText" text="DPR not submitted">
      <formula>NOT(ISERROR(SEARCH("DPR not submitted",C4871)))</formula>
    </cfRule>
    <cfRule type="containsText" dxfId="112" priority="112" operator="containsText" text="Yet to be approved">
      <formula>NOT(ISERROR(SEARCH("Yet to be approved",C4871)))</formula>
    </cfRule>
  </conditionalFormatting>
  <conditionalFormatting sqref="C4872">
    <cfRule type="containsText" dxfId="111" priority="109" operator="containsText" text="DPR not submitted">
      <formula>NOT(ISERROR(SEARCH("DPR not submitted",C4872)))</formula>
    </cfRule>
    <cfRule type="containsText" dxfId="110" priority="110" operator="containsText" text="Yet to be approved">
      <formula>NOT(ISERROR(SEARCH("Yet to be approved",C4872)))</formula>
    </cfRule>
  </conditionalFormatting>
  <conditionalFormatting sqref="C4873">
    <cfRule type="containsText" dxfId="109" priority="107" operator="containsText" text="DPR not submitted">
      <formula>NOT(ISERROR(SEARCH("DPR not submitted",C4873)))</formula>
    </cfRule>
    <cfRule type="containsText" dxfId="108" priority="108" operator="containsText" text="Yet to be approved">
      <formula>NOT(ISERROR(SEARCH("Yet to be approved",C4873)))</formula>
    </cfRule>
  </conditionalFormatting>
  <conditionalFormatting sqref="C4875">
    <cfRule type="containsText" dxfId="107" priority="105" operator="containsText" text="DPR not submitted">
      <formula>NOT(ISERROR(SEARCH("DPR not submitted",C4875)))</formula>
    </cfRule>
    <cfRule type="containsText" dxfId="106" priority="106" operator="containsText" text="Yet to be approved">
      <formula>NOT(ISERROR(SEARCH("Yet to be approved",C4875)))</formula>
    </cfRule>
  </conditionalFormatting>
  <conditionalFormatting sqref="C4876">
    <cfRule type="containsText" dxfId="105" priority="103" operator="containsText" text="DPR not submitted">
      <formula>NOT(ISERROR(SEARCH("DPR not submitted",C4876)))</formula>
    </cfRule>
    <cfRule type="containsText" dxfId="104" priority="104" operator="containsText" text="Yet to be approved">
      <formula>NOT(ISERROR(SEARCH("Yet to be approved",C4876)))</formula>
    </cfRule>
  </conditionalFormatting>
  <conditionalFormatting sqref="C4879">
    <cfRule type="containsText" dxfId="103" priority="101" operator="containsText" text="DPR not submitted">
      <formula>NOT(ISERROR(SEARCH("DPR not submitted",C4879)))</formula>
    </cfRule>
    <cfRule type="containsText" dxfId="102" priority="102" operator="containsText" text="Yet to be approved">
      <formula>NOT(ISERROR(SEARCH("Yet to be approved",C4879)))</formula>
    </cfRule>
  </conditionalFormatting>
  <conditionalFormatting sqref="C4885">
    <cfRule type="containsText" dxfId="101" priority="99" operator="containsText" text="DPR not submitted">
      <formula>NOT(ISERROR(SEARCH("DPR not submitted",C4885)))</formula>
    </cfRule>
    <cfRule type="containsText" dxfId="100" priority="100" operator="containsText" text="Yet to be approved">
      <formula>NOT(ISERROR(SEARCH("Yet to be approved",C4885)))</formula>
    </cfRule>
  </conditionalFormatting>
  <conditionalFormatting sqref="C4897">
    <cfRule type="containsText" dxfId="99" priority="97" operator="containsText" text="DPR not submitted">
      <formula>NOT(ISERROR(SEARCH("DPR not submitted",C4897)))</formula>
    </cfRule>
    <cfRule type="containsText" dxfId="98" priority="98" operator="containsText" text="Yet to be approved">
      <formula>NOT(ISERROR(SEARCH("Yet to be approved",C4897)))</formula>
    </cfRule>
  </conditionalFormatting>
  <conditionalFormatting sqref="C4926">
    <cfRule type="containsText" dxfId="97" priority="95" operator="containsText" text="DPR not submitted">
      <formula>NOT(ISERROR(SEARCH("DPR not submitted",C4926)))</formula>
    </cfRule>
    <cfRule type="containsText" dxfId="96" priority="96" operator="containsText" text="Yet to be approved">
      <formula>NOT(ISERROR(SEARCH("Yet to be approved",C4926)))</formula>
    </cfRule>
  </conditionalFormatting>
  <conditionalFormatting sqref="C4927">
    <cfRule type="containsText" dxfId="95" priority="93" operator="containsText" text="DPR not submitted">
      <formula>NOT(ISERROR(SEARCH("DPR not submitted",C4927)))</formula>
    </cfRule>
    <cfRule type="containsText" dxfId="94" priority="94" operator="containsText" text="Yet to be approved">
      <formula>NOT(ISERROR(SEARCH("Yet to be approved",C4927)))</formula>
    </cfRule>
  </conditionalFormatting>
  <conditionalFormatting sqref="C4930">
    <cfRule type="containsText" dxfId="93" priority="91" operator="containsText" text="DPR not submitted">
      <formula>NOT(ISERROR(SEARCH("DPR not submitted",C4930)))</formula>
    </cfRule>
    <cfRule type="containsText" dxfId="92" priority="92" operator="containsText" text="Yet to be approved">
      <formula>NOT(ISERROR(SEARCH("Yet to be approved",C4930)))</formula>
    </cfRule>
  </conditionalFormatting>
  <conditionalFormatting sqref="C4931">
    <cfRule type="containsText" dxfId="91" priority="89" operator="containsText" text="DPR not submitted">
      <formula>NOT(ISERROR(SEARCH("DPR not submitted",C4931)))</formula>
    </cfRule>
    <cfRule type="containsText" dxfId="90" priority="90" operator="containsText" text="Yet to be approved">
      <formula>NOT(ISERROR(SEARCH("Yet to be approved",C4931)))</formula>
    </cfRule>
  </conditionalFormatting>
  <conditionalFormatting sqref="C4932">
    <cfRule type="containsText" dxfId="89" priority="87" operator="containsText" text="DPR not submitted">
      <formula>NOT(ISERROR(SEARCH("DPR not submitted",C4932)))</formula>
    </cfRule>
    <cfRule type="containsText" dxfId="88" priority="88" operator="containsText" text="Yet to be approved">
      <formula>NOT(ISERROR(SEARCH("Yet to be approved",C4932)))</formula>
    </cfRule>
  </conditionalFormatting>
  <conditionalFormatting sqref="C4935">
    <cfRule type="containsText" dxfId="87" priority="85" operator="containsText" text="DPR not submitted">
      <formula>NOT(ISERROR(SEARCH("DPR not submitted",C4935)))</formula>
    </cfRule>
    <cfRule type="containsText" dxfId="86" priority="86" operator="containsText" text="Yet to be approved">
      <formula>NOT(ISERROR(SEARCH("Yet to be approved",C4935)))</formula>
    </cfRule>
  </conditionalFormatting>
  <conditionalFormatting sqref="C4941">
    <cfRule type="containsText" dxfId="85" priority="83" operator="containsText" text="DPR not submitted">
      <formula>NOT(ISERROR(SEARCH("DPR not submitted",C4941)))</formula>
    </cfRule>
    <cfRule type="containsText" dxfId="84" priority="84" operator="containsText" text="Yet to be approved">
      <formula>NOT(ISERROR(SEARCH("Yet to be approved",C4941)))</formula>
    </cfRule>
  </conditionalFormatting>
  <conditionalFormatting sqref="C4944">
    <cfRule type="containsText" dxfId="83" priority="81" operator="containsText" text="DPR not submitted">
      <formula>NOT(ISERROR(SEARCH("DPR not submitted",C4944)))</formula>
    </cfRule>
    <cfRule type="containsText" dxfId="82" priority="82" operator="containsText" text="Yet to be approved">
      <formula>NOT(ISERROR(SEARCH("Yet to be approved",C4944)))</formula>
    </cfRule>
  </conditionalFormatting>
  <conditionalFormatting sqref="C4945:C4947">
    <cfRule type="containsText" dxfId="81" priority="79" operator="containsText" text="DPR not submitted">
      <formula>NOT(ISERROR(SEARCH("DPR not submitted",C4945)))</formula>
    </cfRule>
    <cfRule type="containsText" dxfId="80" priority="80" operator="containsText" text="Yet to be approved">
      <formula>NOT(ISERROR(SEARCH("Yet to be approved",C4945)))</formula>
    </cfRule>
  </conditionalFormatting>
  <conditionalFormatting sqref="C4744">
    <cfRule type="containsText" dxfId="79" priority="77" operator="containsText" text="DPR not submitted">
      <formula>NOT(ISERROR(SEARCH("DPR not submitted",C4744)))</formula>
    </cfRule>
    <cfRule type="containsText" dxfId="78" priority="78" operator="containsText" text="Yet to be approved">
      <formula>NOT(ISERROR(SEARCH("Yet to be approved",C4744)))</formula>
    </cfRule>
  </conditionalFormatting>
  <conditionalFormatting sqref="C4743">
    <cfRule type="containsText" dxfId="77" priority="75" operator="containsText" text="DPR not submitted">
      <formula>NOT(ISERROR(SEARCH("DPR not submitted",C4743)))</formula>
    </cfRule>
    <cfRule type="containsText" dxfId="76" priority="76" operator="containsText" text="Yet to be approved">
      <formula>NOT(ISERROR(SEARCH("Yet to be approved",C4743)))</formula>
    </cfRule>
  </conditionalFormatting>
  <conditionalFormatting sqref="C4774">
    <cfRule type="containsText" dxfId="75" priority="73" operator="containsText" text="DPR not submitted">
      <formula>NOT(ISERROR(SEARCH("DPR not submitted",C4774)))</formula>
    </cfRule>
    <cfRule type="containsText" dxfId="74" priority="74" operator="containsText" text="Yet to be approved">
      <formula>NOT(ISERROR(SEARCH("Yet to be approved",C4774)))</formula>
    </cfRule>
  </conditionalFormatting>
  <conditionalFormatting sqref="C4823">
    <cfRule type="containsText" dxfId="73" priority="71" operator="containsText" text="DPR not submitted">
      <formula>NOT(ISERROR(SEARCH("DPR not submitted",C4823)))</formula>
    </cfRule>
    <cfRule type="containsText" dxfId="72" priority="72" operator="containsText" text="Yet to be approved">
      <formula>NOT(ISERROR(SEARCH("Yet to be approved",C4823)))</formula>
    </cfRule>
  </conditionalFormatting>
  <conditionalFormatting sqref="C4825">
    <cfRule type="containsText" dxfId="71" priority="69" operator="containsText" text="DPR not submitted">
      <formula>NOT(ISERROR(SEARCH("DPR not submitted",C4825)))</formula>
    </cfRule>
    <cfRule type="containsText" dxfId="70" priority="70" operator="containsText" text="Yet to be approved">
      <formula>NOT(ISERROR(SEARCH("Yet to be approved",C4825)))</formula>
    </cfRule>
  </conditionalFormatting>
  <conditionalFormatting sqref="C4847">
    <cfRule type="containsText" dxfId="69" priority="67" operator="containsText" text="DPR not submitted">
      <formula>NOT(ISERROR(SEARCH("DPR not submitted",C4847)))</formula>
    </cfRule>
    <cfRule type="containsText" dxfId="68" priority="68" operator="containsText" text="Yet to be approved">
      <formula>NOT(ISERROR(SEARCH("Yet to be approved",C4847)))</formula>
    </cfRule>
  </conditionalFormatting>
  <conditionalFormatting sqref="C4858">
    <cfRule type="containsText" dxfId="67" priority="65" operator="containsText" text="DPR not submitted">
      <formula>NOT(ISERROR(SEARCH("DPR not submitted",C4858)))</formula>
    </cfRule>
    <cfRule type="containsText" dxfId="66" priority="66" operator="containsText" text="Yet to be approved">
      <formula>NOT(ISERROR(SEARCH("Yet to be approved",C4858)))</formula>
    </cfRule>
  </conditionalFormatting>
  <conditionalFormatting sqref="C4859">
    <cfRule type="containsText" dxfId="65" priority="63" operator="containsText" text="DPR not submitted">
      <formula>NOT(ISERROR(SEARCH("DPR not submitted",C4859)))</formula>
    </cfRule>
    <cfRule type="containsText" dxfId="64" priority="64" operator="containsText" text="Yet to be approved">
      <formula>NOT(ISERROR(SEARCH("Yet to be approved",C4859)))</formula>
    </cfRule>
  </conditionalFormatting>
  <conditionalFormatting sqref="C4862">
    <cfRule type="containsText" dxfId="63" priority="61" operator="containsText" text="DPR not submitted">
      <formula>NOT(ISERROR(SEARCH("DPR not submitted",C4862)))</formula>
    </cfRule>
    <cfRule type="containsText" dxfId="62" priority="62" operator="containsText" text="Yet to be approved">
      <formula>NOT(ISERROR(SEARCH("Yet to be approved",C4862)))</formula>
    </cfRule>
  </conditionalFormatting>
  <conditionalFormatting sqref="C4863">
    <cfRule type="containsText" dxfId="61" priority="59" operator="containsText" text="DPR not submitted">
      <formula>NOT(ISERROR(SEARCH("DPR not submitted",C4863)))</formula>
    </cfRule>
    <cfRule type="containsText" dxfId="60" priority="60" operator="containsText" text="Yet to be approved">
      <formula>NOT(ISERROR(SEARCH("Yet to be approved",C4863)))</formula>
    </cfRule>
  </conditionalFormatting>
  <conditionalFormatting sqref="C4882">
    <cfRule type="containsText" dxfId="59" priority="57" operator="containsText" text="DPR not submitted">
      <formula>NOT(ISERROR(SEARCH("DPR not submitted",C4882)))</formula>
    </cfRule>
    <cfRule type="containsText" dxfId="58" priority="58" operator="containsText" text="Yet to be approved">
      <formula>NOT(ISERROR(SEARCH("Yet to be approved",C4882)))</formula>
    </cfRule>
  </conditionalFormatting>
  <conditionalFormatting sqref="C4888">
    <cfRule type="containsText" dxfId="57" priority="55" operator="containsText" text="DPR not submitted">
      <formula>NOT(ISERROR(SEARCH("DPR not submitted",C4888)))</formula>
    </cfRule>
    <cfRule type="containsText" dxfId="56" priority="56" operator="containsText" text="Yet to be approved">
      <formula>NOT(ISERROR(SEARCH("Yet to be approved",C4888)))</formula>
    </cfRule>
  </conditionalFormatting>
  <conditionalFormatting sqref="C4891">
    <cfRule type="containsText" dxfId="55" priority="53" operator="containsText" text="DPR not submitted">
      <formula>NOT(ISERROR(SEARCH("DPR not submitted",C4891)))</formula>
    </cfRule>
    <cfRule type="containsText" dxfId="54" priority="54" operator="containsText" text="Yet to be approved">
      <formula>NOT(ISERROR(SEARCH("Yet to be approved",C4891)))</formula>
    </cfRule>
  </conditionalFormatting>
  <conditionalFormatting sqref="C4916">
    <cfRule type="containsText" dxfId="53" priority="51" operator="containsText" text="DPR not submitted">
      <formula>NOT(ISERROR(SEARCH("DPR not submitted",C4916)))</formula>
    </cfRule>
    <cfRule type="containsText" dxfId="52" priority="52" operator="containsText" text="Yet to be approved">
      <formula>NOT(ISERROR(SEARCH("Yet to be approved",C4916)))</formula>
    </cfRule>
  </conditionalFormatting>
  <conditionalFormatting sqref="C4922">
    <cfRule type="containsText" dxfId="51" priority="49" operator="containsText" text="DPR not submitted">
      <formula>NOT(ISERROR(SEARCH("DPR not submitted",C4922)))</formula>
    </cfRule>
    <cfRule type="containsText" dxfId="50" priority="50" operator="containsText" text="Yet to be approved">
      <formula>NOT(ISERROR(SEARCH("Yet to be approved",C4922)))</formula>
    </cfRule>
  </conditionalFormatting>
  <conditionalFormatting sqref="C4923">
    <cfRule type="containsText" dxfId="49" priority="47" operator="containsText" text="DPR not submitted">
      <formula>NOT(ISERROR(SEARCH("DPR not submitted",C4923)))</formula>
    </cfRule>
    <cfRule type="containsText" dxfId="48" priority="48" operator="containsText" text="Yet to be approved">
      <formula>NOT(ISERROR(SEARCH("Yet to be approved",C4923)))</formula>
    </cfRule>
  </conditionalFormatting>
  <conditionalFormatting sqref="C4937">
    <cfRule type="containsText" dxfId="47" priority="45" operator="containsText" text="DPR not submitted">
      <formula>NOT(ISERROR(SEARCH("DPR not submitted",C4937)))</formula>
    </cfRule>
    <cfRule type="containsText" dxfId="46" priority="46" operator="containsText" text="Yet to be approved">
      <formula>NOT(ISERROR(SEARCH("Yet to be approved",C4937)))</formula>
    </cfRule>
  </conditionalFormatting>
  <conditionalFormatting sqref="C4938">
    <cfRule type="containsText" dxfId="45" priority="43" operator="containsText" text="DPR not submitted">
      <formula>NOT(ISERROR(SEARCH("DPR not submitted",C4938)))</formula>
    </cfRule>
    <cfRule type="containsText" dxfId="44" priority="44" operator="containsText" text="Yet to be approved">
      <formula>NOT(ISERROR(SEARCH("Yet to be approved",C4938)))</formula>
    </cfRule>
  </conditionalFormatting>
  <conditionalFormatting sqref="C4939">
    <cfRule type="containsText" dxfId="43" priority="41" operator="containsText" text="DPR not submitted">
      <formula>NOT(ISERROR(SEARCH("DPR not submitted",C4939)))</formula>
    </cfRule>
    <cfRule type="containsText" dxfId="42" priority="42" operator="containsText" text="Yet to be approved">
      <formula>NOT(ISERROR(SEARCH("Yet to be approved",C4939)))</formula>
    </cfRule>
  </conditionalFormatting>
  <conditionalFormatting sqref="C4952">
    <cfRule type="containsText" dxfId="41" priority="39" operator="containsText" text="DPR not submitted">
      <formula>NOT(ISERROR(SEARCH("DPR not submitted",C4952)))</formula>
    </cfRule>
    <cfRule type="containsText" dxfId="40" priority="40" operator="containsText" text="Yet to be approved">
      <formula>NOT(ISERROR(SEARCH("Yet to be approved",C4952)))</formula>
    </cfRule>
  </conditionalFormatting>
  <conditionalFormatting sqref="C4966:C4967 C5000:C5001">
    <cfRule type="containsText" dxfId="39" priority="31" operator="containsText" text="DPR not submitted">
      <formula>NOT(ISERROR(SEARCH("DPR not submitted",C4966)))</formula>
    </cfRule>
    <cfRule type="containsText" dxfId="38" priority="32" operator="containsText" text="Yet to be approved">
      <formula>NOT(ISERROR(SEARCH("Yet to be approved",C4966)))</formula>
    </cfRule>
  </conditionalFormatting>
  <conditionalFormatting sqref="C4962">
    <cfRule type="containsText" dxfId="37" priority="37" operator="containsText" text="DPR not submitted">
      <formula>NOT(ISERROR(SEARCH("DPR not submitted",C4962)))</formula>
    </cfRule>
    <cfRule type="containsText" dxfId="36" priority="38" operator="containsText" text="Yet to be approved">
      <formula>NOT(ISERROR(SEARCH("Yet to be approved",C4962)))</formula>
    </cfRule>
  </conditionalFormatting>
  <conditionalFormatting sqref="C4963:C4964">
    <cfRule type="containsText" dxfId="35" priority="35" operator="containsText" text="DPR not submitted">
      <formula>NOT(ISERROR(SEARCH("DPR not submitted",C4963)))</formula>
    </cfRule>
    <cfRule type="containsText" dxfId="34" priority="36" operator="containsText" text="Yet to be approved">
      <formula>NOT(ISERROR(SEARCH("Yet to be approved",C4963)))</formula>
    </cfRule>
  </conditionalFormatting>
  <conditionalFormatting sqref="C4965">
    <cfRule type="containsText" dxfId="33" priority="33" operator="containsText" text="DPR not submitted">
      <formula>NOT(ISERROR(SEARCH("DPR not submitted",C4965)))</formula>
    </cfRule>
    <cfRule type="containsText" dxfId="32" priority="34" operator="containsText" text="Yet to be approved">
      <formula>NOT(ISERROR(SEARCH("Yet to be approved",C4965)))</formula>
    </cfRule>
  </conditionalFormatting>
  <conditionalFormatting sqref="C4893:C4895">
    <cfRule type="containsText" dxfId="31" priority="27" operator="containsText" text="DPR not submitted">
      <formula>NOT(ISERROR(SEARCH("DPR not submitted",C4893)))</formula>
    </cfRule>
    <cfRule type="containsText" dxfId="30" priority="28" operator="containsText" text="Yet to be approved">
      <formula>NOT(ISERROR(SEARCH("Yet to be approved",C4893)))</formula>
    </cfRule>
  </conditionalFormatting>
  <conditionalFormatting sqref="C4893:C4895">
    <cfRule type="containsText" dxfId="29" priority="29" operator="containsText" text="DPR not submitted">
      <formula>NOT(ISERROR(SEARCH("DPR not submitted",C4893)))</formula>
    </cfRule>
    <cfRule type="containsText" dxfId="28" priority="30" operator="containsText" text="Yet to be approved">
      <formula>NOT(ISERROR(SEARCH("Yet to be approved",C4893)))</formula>
    </cfRule>
  </conditionalFormatting>
  <conditionalFormatting sqref="C4972:C4977">
    <cfRule type="containsText" dxfId="27" priority="25" operator="containsText" text="DPR not submitted">
      <formula>NOT(ISERROR(SEARCH("DPR not submitted",C4972)))</formula>
    </cfRule>
    <cfRule type="containsText" dxfId="26" priority="26" operator="containsText" text="Yet to be approved">
      <formula>NOT(ISERROR(SEARCH("Yet to be approved",C4972)))</formula>
    </cfRule>
  </conditionalFormatting>
  <conditionalFormatting sqref="C4968">
    <cfRule type="containsText" dxfId="25" priority="19" operator="containsText" text="DPR not submitted">
      <formula>NOT(ISERROR(SEARCH("DPR not submitted",C4968)))</formula>
    </cfRule>
    <cfRule type="containsText" dxfId="24" priority="20" operator="containsText" text="Yet to be approved">
      <formula>NOT(ISERROR(SEARCH("Yet to be approved",C4968)))</formula>
    </cfRule>
  </conditionalFormatting>
  <conditionalFormatting sqref="C4971">
    <cfRule type="containsText" dxfId="23" priority="17" operator="containsText" text="DPR not submitted">
      <formula>NOT(ISERROR(SEARCH("DPR not submitted",C4971)))</formula>
    </cfRule>
    <cfRule type="containsText" dxfId="22" priority="18" operator="containsText" text="Yet to be approved">
      <formula>NOT(ISERROR(SEARCH("Yet to be approved",C4971)))</formula>
    </cfRule>
  </conditionalFormatting>
  <conditionalFormatting sqref="C4978">
    <cfRule type="containsText" dxfId="21" priority="15" operator="containsText" text="DPR not submitted">
      <formula>NOT(ISERROR(SEARCH("DPR not submitted",C4978)))</formula>
    </cfRule>
    <cfRule type="containsText" dxfId="20" priority="16" operator="containsText" text="Yet to be approved">
      <formula>NOT(ISERROR(SEARCH("Yet to be approved",C4978)))</formula>
    </cfRule>
  </conditionalFormatting>
  <conditionalFormatting sqref="C4981:C4989">
    <cfRule type="containsText" dxfId="19" priority="13" operator="containsText" text="DPR not submitted">
      <formula>NOT(ISERROR(SEARCH("DPR not submitted",C4981)))</formula>
    </cfRule>
    <cfRule type="containsText" dxfId="18" priority="14" operator="containsText" text="Yet to be approved">
      <formula>NOT(ISERROR(SEARCH("Yet to be approved",C4981)))</formula>
    </cfRule>
  </conditionalFormatting>
  <conditionalFormatting sqref="C4969:C4970">
    <cfRule type="containsText" dxfId="17" priority="23" operator="containsText" text="DPR not submitted">
      <formula>NOT(ISERROR(SEARCH("DPR not submitted",C4969)))</formula>
    </cfRule>
    <cfRule type="containsText" dxfId="16" priority="24" operator="containsText" text="Yet to be approved">
      <formula>NOT(ISERROR(SEARCH("Yet to be approved",C4969)))</formula>
    </cfRule>
  </conditionalFormatting>
  <conditionalFormatting sqref="C4979:C4980">
    <cfRule type="containsText" dxfId="15" priority="21" operator="containsText" text="DPR not submitted">
      <formula>NOT(ISERROR(SEARCH("DPR not submitted",C4979)))</formula>
    </cfRule>
    <cfRule type="containsText" dxfId="14" priority="22" operator="containsText" text="Yet to be approved">
      <formula>NOT(ISERROR(SEARCH("Yet to be approved",C4979)))</formula>
    </cfRule>
  </conditionalFormatting>
  <conditionalFormatting sqref="C4990:C4999">
    <cfRule type="containsText" dxfId="13" priority="11" operator="containsText" text="DPR not submitted">
      <formula>NOT(ISERROR(SEARCH("DPR not submitted",C4990)))</formula>
    </cfRule>
    <cfRule type="containsText" dxfId="12" priority="12" operator="containsText" text="Yet to be approved">
      <formula>NOT(ISERROR(SEARCH("Yet to be approved",C4990)))</formula>
    </cfRule>
  </conditionalFormatting>
  <conditionalFormatting sqref="C5004">
    <cfRule type="containsText" dxfId="11" priority="9" operator="containsText" text="DPR not submitted">
      <formula>NOT(ISERROR(SEARCH("DPR not submitted",C5004)))</formula>
    </cfRule>
    <cfRule type="containsText" dxfId="10" priority="10" operator="containsText" text="Yet to be approved">
      <formula>NOT(ISERROR(SEARCH("Yet to be approved",C5004)))</formula>
    </cfRule>
  </conditionalFormatting>
  <conditionalFormatting sqref="C5005:C5009">
    <cfRule type="containsText" dxfId="9" priority="7" operator="containsText" text="DPR not submitted">
      <formula>NOT(ISERROR(SEARCH("DPR not submitted",C5005)))</formula>
    </cfRule>
    <cfRule type="containsText" dxfId="8" priority="8" operator="containsText" text="Yet to be approved">
      <formula>NOT(ISERROR(SEARCH("Yet to be approved",C5005)))</formula>
    </cfRule>
  </conditionalFormatting>
  <conditionalFormatting sqref="C5056:C5086 C5088:C5327">
    <cfRule type="containsText" dxfId="7" priority="5" operator="containsText" text="DPR not submitted">
      <formula>NOT(ISERROR(SEARCH("DPR not submitted",C5056)))</formula>
    </cfRule>
    <cfRule type="containsText" dxfId="6" priority="6" operator="containsText" text="Yet to be approved">
      <formula>NOT(ISERROR(SEARCH("Yet to be approved",C5056)))</formula>
    </cfRule>
  </conditionalFormatting>
  <conditionalFormatting sqref="C5332:C5364">
    <cfRule type="containsText" dxfId="5" priority="3" operator="containsText" text="DPR not submitted">
      <formula>NOT(ISERROR(SEARCH("DPR not submitted",C5332)))</formula>
    </cfRule>
    <cfRule type="containsText" dxfId="4" priority="4" operator="containsText" text="Yet to be approved">
      <formula>NOT(ISERROR(SEARCH("Yet to be approved",C5332)))</formula>
    </cfRule>
  </conditionalFormatting>
  <conditionalFormatting sqref="D4950:D4951">
    <cfRule type="containsText" dxfId="3" priority="1" operator="containsText" text="DPR not submitted">
      <formula>NOT(ISERROR(SEARCH("DPR not submitted",D4950)))</formula>
    </cfRule>
    <cfRule type="containsText" dxfId="2" priority="2" operator="containsText" text="Yet to be approved">
      <formula>NOT(ISERROR(SEARCH("Yet to be approved",D4950)))</formula>
    </cfRule>
  </conditionalFormatting>
  <conditionalFormatting sqref="C4702:C4717">
    <cfRule type="containsText" dxfId="1" priority="339" operator="containsText" text="DPR not submitted">
      <formula>NOT(ISERROR(SEARCH("DPR not submitted",C4702)))</formula>
    </cfRule>
    <cfRule type="containsText" dxfId="0" priority="340" operator="containsText" text="Yet to be approved">
      <formula>NOT(ISERROR(SEARCH("Yet to be approved",C4702)))</formula>
    </cfRule>
  </conditionalFormatting>
  <printOptions verticalCentered="1"/>
  <pageMargins left="0.39370078740157483" right="0.39370078740157483" top="0.39370078740157483" bottom="0.39370078740157483" header="0.23622047244094491" footer="0.23622047244094491"/>
  <pageSetup paperSize="9" scale="57" fitToHeight="200" pageOrder="overThenDown" orientation="landscape" blackAndWhite="1" r:id="rId1"/>
  <headerFooter alignWithMargins="0">
    <oddHeader>&amp;F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F4</vt:lpstr>
      <vt:lpstr>F4.1</vt:lpstr>
      <vt:lpstr>F4.2</vt:lpstr>
      <vt:lpstr>F4.3</vt:lpstr>
      <vt:lpstr>'F4'!Print_Area</vt:lpstr>
      <vt:lpstr>F4.1!Print_Area</vt:lpstr>
      <vt:lpstr>F4.2!Print_Area</vt:lpstr>
      <vt:lpstr>F4.3!Print_Area</vt:lpstr>
      <vt:lpstr>'F4'!Print_Titles</vt:lpstr>
      <vt:lpstr>F4.1!Print_Titles</vt:lpstr>
      <vt:lpstr>F4.2!Print_Titles</vt:lpstr>
      <vt:lpstr>F4.3!Print_Titles</vt:lpstr>
    </vt:vector>
  </TitlesOfParts>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CHETAN PATIL</cp:lastModifiedBy>
  <cp:revision/>
  <cp:lastPrinted>2024-10-24T14:02:18Z</cp:lastPrinted>
  <dcterms:created xsi:type="dcterms:W3CDTF">2021-06-11T08:59:15Z</dcterms:created>
  <dcterms:modified xsi:type="dcterms:W3CDTF">2024-11-21T12:39:22Z</dcterms:modified>
</cp:coreProperties>
</file>